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25.xml" ContentType="application/vnd.ms-excel.controlproperties+xml"/>
  <Override PartName="/xl/ctrlProps/ctrlProp26.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15.xml" ContentType="application/vnd.openxmlformats-officedocument.spreadsheetml.comments+xml"/>
  <Override PartName="/xl/drawings/drawing16.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16.xml" ContentType="application/vnd.openxmlformats-officedocument.spreadsheetml.comments+xml"/>
  <Override PartName="/xl/drawings/drawing17.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17.xml" ContentType="application/vnd.openxmlformats-officedocument.spreadsheetml.comments+xml"/>
  <Override PartName="/xl/drawings/drawing18.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18.xml" ContentType="application/vnd.openxmlformats-officedocument.spreadsheetml.comments+xml"/>
  <Override PartName="/xl/drawings/drawing19.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19.xml" ContentType="application/vnd.openxmlformats-officedocument.spreadsheetml.comments+xml"/>
  <Override PartName="/xl/drawings/drawing20.xml" ContentType="application/vnd.openxmlformats-officedocument.drawing+xml"/>
  <Override PartName="/xl/ctrlProps/ctrlProp39.xml" ContentType="application/vnd.ms-excel.controlproperties+xml"/>
  <Override PartName="/xl/ctrlProps/ctrlProp40.xml" ContentType="application/vnd.ms-excel.controlproperties+xml"/>
  <Override PartName="/xl/comments20.xml" ContentType="application/vnd.openxmlformats-officedocument.spreadsheetml.comments+xml"/>
  <Override PartName="/xl/drawings/drawing21.xml" ContentType="application/vnd.openxmlformats-officedocument.drawing+xml"/>
  <Override PartName="/xl/ctrlProps/ctrlProp41.xml" ContentType="application/vnd.ms-excel.controlproperties+xml"/>
  <Override PartName="/xl/ctrlProps/ctrlProp42.xml" ContentType="application/vnd.ms-excel.controlproperties+xml"/>
  <Override PartName="/xl/comments21.xml" ContentType="application/vnd.openxmlformats-officedocument.spreadsheetml.comment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22.xml" ContentType="application/vnd.openxmlformats-officedocument.spreadsheetml.comments+xml"/>
  <Override PartName="/xl/drawings/drawing23.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2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80" windowWidth="27795" windowHeight="12525"/>
  </bookViews>
  <sheets>
    <sheet name="Res (100)" sheetId="11" r:id="rId1"/>
    <sheet name="Res (250)" sheetId="12" r:id="rId2"/>
    <sheet name="Res (500)" sheetId="13" r:id="rId3"/>
    <sheet name="Res (800)" sheetId="1" r:id="rId4"/>
    <sheet name="Res (1000)" sheetId="14" r:id="rId5"/>
    <sheet name="Res (1500)" sheetId="15" r:id="rId6"/>
    <sheet name="Res (2000)" sheetId="16" r:id="rId7"/>
    <sheet name="SC (1000)" sheetId="2" r:id="rId8"/>
    <sheet name="SC (2000)" sheetId="17" r:id="rId9"/>
    <sheet name="SC (5000)" sheetId="18" r:id="rId10"/>
    <sheet name="SC (10000)" sheetId="19" r:id="rId11"/>
    <sheet name="SC (15000)" sheetId="20" r:id="rId12"/>
    <sheet name="&gt;50 (100)" sheetId="3" r:id="rId13"/>
    <sheet name="&gt;50 (250)" sheetId="4" r:id="rId14"/>
    <sheet name="&gt;50 (500)" sheetId="5" r:id="rId15"/>
    <sheet name="&gt;50 (1000)" sheetId="21" r:id="rId16"/>
    <sheet name="&gt;1500(2500)" sheetId="6" r:id="rId17"/>
    <sheet name="&gt;1500(4000)" sheetId="24" r:id="rId18"/>
    <sheet name="LU(7500)" sheetId="7" r:id="rId19"/>
    <sheet name="LU(10000)" sheetId="26" r:id="rId20"/>
    <sheet name="USL (470)" sheetId="8" r:id="rId21"/>
    <sheet name="SN (.4)" sheetId="9" r:id="rId22"/>
    <sheet name="StLght (1.5)" sheetId="10" r:id="rId23"/>
  </sheets>
  <externalReferences>
    <externalReference r:id="rId24"/>
    <externalReference r:id="rId25"/>
    <externalReference r:id="rId26"/>
    <externalReference r:id="rId27"/>
    <externalReference r:id="rId28"/>
    <externalReference r:id="rId29"/>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16">'&gt;1500(2500)'!$A$1:$AQ$75</definedName>
    <definedName name="_xlnm.Print_Area" localSheetId="17">'&gt;1500(4000)'!$A$1:$AQ$75</definedName>
    <definedName name="_xlnm.Print_Area" localSheetId="12">'&gt;50 (100)'!$A$1:$AQ$75</definedName>
    <definedName name="_xlnm.Print_Area" localSheetId="15">'&gt;50 (1000)'!$A$1:$AQ$75</definedName>
    <definedName name="_xlnm.Print_Area" localSheetId="13">'&gt;50 (250)'!$A$1:$AQ$75</definedName>
    <definedName name="_xlnm.Print_Area" localSheetId="14">'&gt;50 (500)'!$A$1:$AQ$75</definedName>
    <definedName name="_xlnm.Print_Area" localSheetId="19">'LU(10000)'!$A$1:$AQ$75</definedName>
    <definedName name="_xlnm.Print_Area" localSheetId="18">'LU(7500)'!$A$1:$AQ$76</definedName>
    <definedName name="_xlnm.Print_Area" localSheetId="0">'Res (100)'!$A$1:$AQ$75</definedName>
    <definedName name="_xlnm.Print_Area" localSheetId="4">'Res (1000)'!$A$1:$AQ$75</definedName>
    <definedName name="_xlnm.Print_Area" localSheetId="5">'Res (1500)'!$A$1:$AQ$75</definedName>
    <definedName name="_xlnm.Print_Area" localSheetId="6">'Res (2000)'!$A$1:$AQ$75</definedName>
    <definedName name="_xlnm.Print_Area" localSheetId="1">'Res (250)'!$A$1:$AQ$75</definedName>
    <definedName name="_xlnm.Print_Area" localSheetId="2">'Res (500)'!$A$1:$AQ$75</definedName>
    <definedName name="_xlnm.Print_Area" localSheetId="3">'Res (800)'!$A$1:$AQ$75</definedName>
    <definedName name="_xlnm.Print_Area" localSheetId="7">'SC (1000)'!$A$1:$AQ$75</definedName>
    <definedName name="_xlnm.Print_Area" localSheetId="10">'SC (10000)'!$A$1:$AQ$75</definedName>
    <definedName name="_xlnm.Print_Area" localSheetId="11">'SC (15000)'!$A$1:$AQ$75</definedName>
    <definedName name="_xlnm.Print_Area" localSheetId="8">'SC (2000)'!$A$1:$AQ$75</definedName>
    <definedName name="_xlnm.Print_Area" localSheetId="9">'SC (5000)'!$A$1:$AQ$75</definedName>
    <definedName name="_xlnm.Print_Area" localSheetId="21">'SN (.4)'!$A$1:$AQ$75</definedName>
    <definedName name="_xlnm.Print_Area" localSheetId="22">'StLght (1.5)'!$A$1:$AQ$75</definedName>
    <definedName name="_xlnm.Print_Area" localSheetId="20">'USL (470)'!$A$1:$AQ$75</definedName>
    <definedName name="_xlnm.Print_Titles" localSheetId="16">'&gt;1500(2500)'!$A:$H</definedName>
    <definedName name="_xlnm.Print_Titles" localSheetId="17">'&gt;1500(4000)'!$A:$H</definedName>
    <definedName name="_xlnm.Print_Titles" localSheetId="12">'&gt;50 (100)'!$A:$H</definedName>
    <definedName name="_xlnm.Print_Titles" localSheetId="15">'&gt;50 (1000)'!$A:$H</definedName>
    <definedName name="_xlnm.Print_Titles" localSheetId="13">'&gt;50 (250)'!$A:$H</definedName>
    <definedName name="_xlnm.Print_Titles" localSheetId="14">'&gt;50 (500)'!$A:$H</definedName>
    <definedName name="_xlnm.Print_Titles" localSheetId="19">'LU(10000)'!$A:$H</definedName>
    <definedName name="_xlnm.Print_Titles" localSheetId="18">'LU(7500)'!$A:$H</definedName>
    <definedName name="_xlnm.Print_Titles" localSheetId="0">'Res (100)'!$A:$H</definedName>
    <definedName name="_xlnm.Print_Titles" localSheetId="4">'Res (1000)'!$A:$H</definedName>
    <definedName name="_xlnm.Print_Titles" localSheetId="5">'Res (1500)'!$A:$H</definedName>
    <definedName name="_xlnm.Print_Titles" localSheetId="6">'Res (2000)'!$A:$H</definedName>
    <definedName name="_xlnm.Print_Titles" localSheetId="1">'Res (250)'!$A:$H</definedName>
    <definedName name="_xlnm.Print_Titles" localSheetId="2">'Res (500)'!$A:$H</definedName>
    <definedName name="_xlnm.Print_Titles" localSheetId="3">'Res (800)'!$A:$H</definedName>
    <definedName name="_xlnm.Print_Titles" localSheetId="7">'SC (1000)'!$A:$H</definedName>
    <definedName name="_xlnm.Print_Titles" localSheetId="10">'SC (10000)'!$A:$H</definedName>
    <definedName name="_xlnm.Print_Titles" localSheetId="11">'SC (15000)'!$A:$H</definedName>
    <definedName name="_xlnm.Print_Titles" localSheetId="8">'SC (2000)'!$A:$H</definedName>
    <definedName name="_xlnm.Print_Titles" localSheetId="9">'SC (5000)'!$A:$H</definedName>
    <definedName name="_xlnm.Print_Titles" localSheetId="21">'SN (.4)'!$A:$H</definedName>
    <definedName name="_xlnm.Print_Titles" localSheetId="22">'StLght (1.5)'!$A:$H</definedName>
    <definedName name="_xlnm.Print_Titles" localSheetId="20">'USL (470)'!$A:$H</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R58" i="12" l="1"/>
  <c r="R58" i="13"/>
  <c r="R58" i="1"/>
  <c r="R58" i="14"/>
  <c r="R58" i="15"/>
  <c r="R58" i="16"/>
  <c r="R58" i="2"/>
  <c r="R58" i="17"/>
  <c r="R58" i="18"/>
  <c r="R58" i="19"/>
  <c r="R58" i="20"/>
  <c r="R58" i="3"/>
  <c r="R58" i="4"/>
  <c r="R58" i="5"/>
  <c r="R58" i="21"/>
  <c r="R58" i="6"/>
  <c r="R58" i="24"/>
  <c r="R58" i="7"/>
  <c r="R58" i="26"/>
  <c r="R58" i="8"/>
  <c r="R58" i="9"/>
  <c r="R58" i="10"/>
  <c r="R58" i="11"/>
  <c r="AE74" i="26" l="1"/>
  <c r="AL74" i="26" s="1"/>
  <c r="Q74" i="26"/>
  <c r="X74" i="26" s="1"/>
  <c r="AM59" i="26"/>
  <c r="AN59" i="26" s="1"/>
  <c r="R59" i="26"/>
  <c r="S59" i="26" s="1"/>
  <c r="G59" i="26"/>
  <c r="AN58" i="26"/>
  <c r="AM58" i="26"/>
  <c r="AF58" i="26"/>
  <c r="AG58" i="26" s="1"/>
  <c r="Z58" i="26"/>
  <c r="Y58" i="26"/>
  <c r="U58" i="26"/>
  <c r="S58" i="26"/>
  <c r="K58" i="26"/>
  <c r="L58" i="26" s="1"/>
  <c r="H58" i="26"/>
  <c r="H57" i="26"/>
  <c r="G57" i="26"/>
  <c r="AN56" i="26"/>
  <c r="AP56" i="26" s="1"/>
  <c r="AM56" i="26"/>
  <c r="AG56" i="26"/>
  <c r="AF56" i="26"/>
  <c r="Y56" i="26"/>
  <c r="Z56" i="26" s="1"/>
  <c r="S56" i="26"/>
  <c r="R56" i="26"/>
  <c r="O56" i="26"/>
  <c r="L56" i="26"/>
  <c r="N56" i="26" s="1"/>
  <c r="K56" i="26"/>
  <c r="H56" i="26"/>
  <c r="G56" i="26"/>
  <c r="H55" i="26"/>
  <c r="G55" i="26"/>
  <c r="AM54" i="26"/>
  <c r="AF54" i="26"/>
  <c r="Y54" i="26"/>
  <c r="R54" i="26"/>
  <c r="S54" i="26" s="1"/>
  <c r="K54" i="26"/>
  <c r="L54" i="26" s="1"/>
  <c r="N54" i="26" s="1"/>
  <c r="J54" i="26"/>
  <c r="Q54" i="26" s="1"/>
  <c r="X54" i="26" s="1"/>
  <c r="G54" i="26"/>
  <c r="H54" i="26" s="1"/>
  <c r="AN53" i="26"/>
  <c r="AG53" i="26"/>
  <c r="AP53" i="26" s="1"/>
  <c r="Z53" i="26"/>
  <c r="S53" i="26"/>
  <c r="L53" i="26"/>
  <c r="H53" i="26"/>
  <c r="AL52" i="26"/>
  <c r="AE52" i="26"/>
  <c r="Q52" i="26"/>
  <c r="X52" i="26" s="1"/>
  <c r="K52" i="26"/>
  <c r="L52" i="26" s="1"/>
  <c r="R51" i="26"/>
  <c r="Q51" i="26"/>
  <c r="X51" i="26" s="1"/>
  <c r="AE51" i="26" s="1"/>
  <c r="AL51" i="26" s="1"/>
  <c r="L51" i="26"/>
  <c r="AF49" i="26"/>
  <c r="Q49" i="26"/>
  <c r="J49" i="26"/>
  <c r="G49" i="26"/>
  <c r="H49" i="26" s="1"/>
  <c r="AM48" i="26"/>
  <c r="AM49" i="26" s="1"/>
  <c r="AF48" i="26"/>
  <c r="Y48" i="26"/>
  <c r="Y49" i="26" s="1"/>
  <c r="R48" i="26"/>
  <c r="R49" i="26" s="1"/>
  <c r="K48" i="26"/>
  <c r="L48" i="26" s="1"/>
  <c r="N48" i="26" s="1"/>
  <c r="J48" i="26"/>
  <c r="X48" i="26" s="1"/>
  <c r="H48" i="26"/>
  <c r="G48" i="26"/>
  <c r="V46" i="26"/>
  <c r="L46" i="26"/>
  <c r="J46" i="26"/>
  <c r="Q46" i="26" s="1"/>
  <c r="X46" i="26" s="1"/>
  <c r="AE46" i="26" s="1"/>
  <c r="H46" i="26"/>
  <c r="N46" i="26" s="1"/>
  <c r="AM45" i="26"/>
  <c r="AL45" i="26"/>
  <c r="AF45" i="26"/>
  <c r="AE45" i="26"/>
  <c r="Y45" i="26"/>
  <c r="Y51" i="26" s="1"/>
  <c r="X45" i="26"/>
  <c r="S45" i="26"/>
  <c r="R45" i="26"/>
  <c r="Q45" i="26"/>
  <c r="K45" i="26"/>
  <c r="K51" i="26" s="1"/>
  <c r="J45" i="26"/>
  <c r="L45" i="26" s="1"/>
  <c r="H45" i="26"/>
  <c r="G45" i="26"/>
  <c r="G51" i="26" s="1"/>
  <c r="G52" i="26" s="1"/>
  <c r="H52" i="26" s="1"/>
  <c r="F45" i="26"/>
  <c r="AM44" i="26"/>
  <c r="AN44" i="26" s="1"/>
  <c r="AF44" i="26"/>
  <c r="AG44" i="26" s="1"/>
  <c r="Y44" i="26"/>
  <c r="Z44" i="26" s="1"/>
  <c r="R44" i="26"/>
  <c r="S44" i="26" s="1"/>
  <c r="L44" i="26"/>
  <c r="K44" i="26"/>
  <c r="G44" i="26"/>
  <c r="H44" i="26" s="1"/>
  <c r="N44" i="26" s="1"/>
  <c r="AM43" i="26"/>
  <c r="AN43" i="26" s="1"/>
  <c r="AP43" i="26" s="1"/>
  <c r="AG43" i="26"/>
  <c r="AF43" i="26"/>
  <c r="Y43" i="26"/>
  <c r="Z43" i="26" s="1"/>
  <c r="S43" i="26"/>
  <c r="R43" i="26"/>
  <c r="K43" i="26"/>
  <c r="L43" i="26" s="1"/>
  <c r="H43" i="26"/>
  <c r="O43" i="26" s="1"/>
  <c r="G43" i="26"/>
  <c r="AQ42" i="26"/>
  <c r="AP42" i="26"/>
  <c r="AN42" i="26"/>
  <c r="AM42" i="26"/>
  <c r="AJ42" i="26"/>
  <c r="AI42" i="26"/>
  <c r="AG42" i="26"/>
  <c r="AF42" i="26"/>
  <c r="AC42" i="26"/>
  <c r="AB42" i="26"/>
  <c r="Z42" i="26"/>
  <c r="Y42" i="26"/>
  <c r="V42" i="26"/>
  <c r="U42" i="26"/>
  <c r="S42" i="26"/>
  <c r="R42" i="26"/>
  <c r="L42" i="26"/>
  <c r="K42" i="26"/>
  <c r="G42" i="26"/>
  <c r="H42" i="26" s="1"/>
  <c r="AN41" i="26"/>
  <c r="AM41" i="26"/>
  <c r="AF41" i="26"/>
  <c r="AG41" i="26" s="1"/>
  <c r="Z41" i="26"/>
  <c r="Y41" i="26"/>
  <c r="R41" i="26"/>
  <c r="S41" i="26" s="1"/>
  <c r="L41" i="26"/>
  <c r="K41" i="26"/>
  <c r="H41" i="26"/>
  <c r="O41" i="26" s="1"/>
  <c r="G41" i="26"/>
  <c r="AQ40" i="26"/>
  <c r="AP40" i="26"/>
  <c r="AN40" i="26"/>
  <c r="AM40" i="26"/>
  <c r="AJ40" i="26"/>
  <c r="AI40" i="26"/>
  <c r="AG40" i="26"/>
  <c r="AF40" i="26"/>
  <c r="AC40" i="26"/>
  <c r="AB40" i="26"/>
  <c r="Z40" i="26"/>
  <c r="Y40" i="26"/>
  <c r="S40" i="26"/>
  <c r="R40" i="26"/>
  <c r="K40" i="26"/>
  <c r="L40" i="26" s="1"/>
  <c r="H40" i="26"/>
  <c r="G40" i="26"/>
  <c r="AM38" i="26"/>
  <c r="AN38" i="26" s="1"/>
  <c r="AP38" i="26" s="1"/>
  <c r="AG38" i="26"/>
  <c r="AF38" i="26"/>
  <c r="Y38" i="26"/>
  <c r="Z38" i="26" s="1"/>
  <c r="S38" i="26"/>
  <c r="R38" i="26"/>
  <c r="K38" i="26"/>
  <c r="L38" i="26" s="1"/>
  <c r="H38" i="26"/>
  <c r="O38" i="26" s="1"/>
  <c r="G38" i="26"/>
  <c r="AN37" i="26"/>
  <c r="AP37" i="26" s="1"/>
  <c r="AM37" i="26"/>
  <c r="AG37" i="26"/>
  <c r="AQ37" i="26" s="1"/>
  <c r="AF37" i="26"/>
  <c r="Z37" i="26"/>
  <c r="AJ37" i="26" s="1"/>
  <c r="Y37" i="26"/>
  <c r="S37" i="26"/>
  <c r="AC37" i="26" s="1"/>
  <c r="R37" i="26"/>
  <c r="L37" i="26"/>
  <c r="V37" i="26" s="1"/>
  <c r="K37" i="26"/>
  <c r="G37" i="26"/>
  <c r="H37" i="26" s="1"/>
  <c r="O37" i="26" s="1"/>
  <c r="AN36" i="26"/>
  <c r="AM36" i="26"/>
  <c r="AG36" i="26"/>
  <c r="AF36" i="26"/>
  <c r="Y36" i="26"/>
  <c r="Z36" i="26" s="1"/>
  <c r="R36" i="26"/>
  <c r="S36" i="26" s="1"/>
  <c r="O36" i="26"/>
  <c r="L36" i="26"/>
  <c r="K36" i="26"/>
  <c r="H36" i="26"/>
  <c r="G36" i="26"/>
  <c r="AN35" i="26"/>
  <c r="AP35" i="26" s="1"/>
  <c r="AM35" i="26"/>
  <c r="AG35" i="26"/>
  <c r="AQ35" i="26" s="1"/>
  <c r="AF35" i="26"/>
  <c r="Z35" i="26"/>
  <c r="AJ35" i="26" s="1"/>
  <c r="Y35" i="26"/>
  <c r="S35" i="26"/>
  <c r="AC35" i="26" s="1"/>
  <c r="R35" i="26"/>
  <c r="L35" i="26"/>
  <c r="V35" i="26" s="1"/>
  <c r="K35" i="26"/>
  <c r="H35" i="26"/>
  <c r="O35" i="26" s="1"/>
  <c r="G35" i="26"/>
  <c r="AN34" i="26"/>
  <c r="AM34" i="26"/>
  <c r="AF34" i="26"/>
  <c r="AG34" i="26" s="1"/>
  <c r="Y34" i="26"/>
  <c r="Z34" i="26" s="1"/>
  <c r="S34" i="26"/>
  <c r="R34" i="26"/>
  <c r="O34" i="26"/>
  <c r="L34" i="26"/>
  <c r="N34" i="26" s="1"/>
  <c r="K34" i="26"/>
  <c r="H34" i="26"/>
  <c r="G34" i="26"/>
  <c r="AQ33" i="26"/>
  <c r="AP33" i="26"/>
  <c r="AN33" i="26"/>
  <c r="AM33" i="26"/>
  <c r="AJ33" i="26"/>
  <c r="AI33" i="26"/>
  <c r="AG33" i="26"/>
  <c r="AF33" i="26"/>
  <c r="AC33" i="26"/>
  <c r="AB33" i="26"/>
  <c r="Z33" i="26"/>
  <c r="Y33" i="26"/>
  <c r="V33" i="26"/>
  <c r="U33" i="26"/>
  <c r="S33" i="26"/>
  <c r="R33" i="26"/>
  <c r="L33" i="26"/>
  <c r="K33" i="26"/>
  <c r="H33" i="26"/>
  <c r="N33" i="26" s="1"/>
  <c r="G33" i="26"/>
  <c r="AM32" i="26"/>
  <c r="AN32" i="26" s="1"/>
  <c r="AF32" i="26"/>
  <c r="AG32" i="26" s="1"/>
  <c r="Z32" i="26"/>
  <c r="Y32" i="26"/>
  <c r="S32" i="26"/>
  <c r="R32" i="26"/>
  <c r="K32" i="26"/>
  <c r="L32" i="26" s="1"/>
  <c r="H32" i="26"/>
  <c r="O32" i="26" s="1"/>
  <c r="G32" i="26"/>
  <c r="AN31" i="26"/>
  <c r="AP31" i="26" s="1"/>
  <c r="AM31" i="26"/>
  <c r="AG31" i="26"/>
  <c r="AI31" i="26" s="1"/>
  <c r="AF31" i="26"/>
  <c r="Z31" i="26"/>
  <c r="AJ31" i="26" s="1"/>
  <c r="Y31" i="26"/>
  <c r="R31" i="26"/>
  <c r="S31" i="26" s="1"/>
  <c r="L31" i="26"/>
  <c r="K31" i="26"/>
  <c r="G31" i="26"/>
  <c r="H31" i="26" s="1"/>
  <c r="AM30" i="26"/>
  <c r="AN30" i="26" s="1"/>
  <c r="AP30" i="26" s="1"/>
  <c r="AG30" i="26"/>
  <c r="AF30" i="26"/>
  <c r="Z30" i="26"/>
  <c r="Y30" i="26"/>
  <c r="R30" i="26"/>
  <c r="S30" i="26" s="1"/>
  <c r="K30" i="26"/>
  <c r="L30" i="26" s="1"/>
  <c r="H30" i="26"/>
  <c r="O30" i="26" s="1"/>
  <c r="G30" i="26"/>
  <c r="AN29" i="26"/>
  <c r="AM29" i="26"/>
  <c r="AF29" i="26"/>
  <c r="AG29" i="26" s="1"/>
  <c r="Z29" i="26"/>
  <c r="Y29" i="26"/>
  <c r="R29" i="26"/>
  <c r="S29" i="26" s="1"/>
  <c r="L29" i="26"/>
  <c r="K29" i="26"/>
  <c r="G29" i="26"/>
  <c r="H29" i="26" s="1"/>
  <c r="AQ28" i="26"/>
  <c r="AN28" i="26"/>
  <c r="AP28" i="26" s="1"/>
  <c r="AG28" i="26"/>
  <c r="Z28" i="26"/>
  <c r="AI28" i="26" s="1"/>
  <c r="U28" i="26"/>
  <c r="S28" i="26"/>
  <c r="AC28" i="26" s="1"/>
  <c r="L28" i="26"/>
  <c r="H28" i="26"/>
  <c r="O28" i="26" s="1"/>
  <c r="AQ27" i="26"/>
  <c r="AN27" i="26"/>
  <c r="AP27" i="26" s="1"/>
  <c r="AG27" i="26"/>
  <c r="Z27" i="26"/>
  <c r="AJ27" i="26" s="1"/>
  <c r="S27" i="26"/>
  <c r="AC27" i="26" s="1"/>
  <c r="O27" i="26"/>
  <c r="L27" i="26"/>
  <c r="H27" i="26"/>
  <c r="AQ26" i="26"/>
  <c r="AN26" i="26"/>
  <c r="AP26" i="26" s="1"/>
  <c r="AJ26" i="26"/>
  <c r="AG26" i="26"/>
  <c r="AB26" i="26"/>
  <c r="Z26" i="26"/>
  <c r="AI26" i="26" s="1"/>
  <c r="S26" i="26"/>
  <c r="AC26" i="26" s="1"/>
  <c r="O26" i="26"/>
  <c r="L26" i="26"/>
  <c r="H26" i="26"/>
  <c r="AQ25" i="26"/>
  <c r="AN25" i="26"/>
  <c r="AP25" i="26" s="1"/>
  <c r="AJ25" i="26"/>
  <c r="AG25" i="26"/>
  <c r="Z25" i="26"/>
  <c r="AI25" i="26" s="1"/>
  <c r="S25" i="26"/>
  <c r="AB25" i="26" s="1"/>
  <c r="L25" i="26"/>
  <c r="H25" i="26"/>
  <c r="O25" i="26" s="1"/>
  <c r="AQ24" i="26"/>
  <c r="AN24" i="26"/>
  <c r="AP24" i="26" s="1"/>
  <c r="AG24" i="26"/>
  <c r="Z24" i="26"/>
  <c r="AI24" i="26" s="1"/>
  <c r="U24" i="26"/>
  <c r="S24" i="26"/>
  <c r="AC24" i="26" s="1"/>
  <c r="L24" i="26"/>
  <c r="H24" i="26"/>
  <c r="O24" i="26" s="1"/>
  <c r="AQ23" i="26"/>
  <c r="AN23" i="26"/>
  <c r="AP23" i="26" s="1"/>
  <c r="AG23" i="26"/>
  <c r="Z23" i="26"/>
  <c r="S23" i="26"/>
  <c r="L23" i="26"/>
  <c r="H23" i="26"/>
  <c r="X74" i="24"/>
  <c r="AE74" i="24" s="1"/>
  <c r="AL74" i="24" s="1"/>
  <c r="Q74" i="24"/>
  <c r="AM59" i="24"/>
  <c r="AN59" i="24" s="1"/>
  <c r="AG59" i="24"/>
  <c r="AF59" i="24"/>
  <c r="Y59" i="24"/>
  <c r="Z59" i="24" s="1"/>
  <c r="S59" i="24"/>
  <c r="R59" i="24"/>
  <c r="K59" i="24"/>
  <c r="L59" i="24" s="1"/>
  <c r="H59" i="24"/>
  <c r="G59" i="24"/>
  <c r="AP58" i="24"/>
  <c r="AQ58" i="24" s="1"/>
  <c r="AN58" i="24"/>
  <c r="AM58" i="24"/>
  <c r="AI58" i="24"/>
  <c r="AJ58" i="24" s="1"/>
  <c r="AG58" i="24"/>
  <c r="AF58" i="24"/>
  <c r="AB58" i="24"/>
  <c r="AC58" i="24" s="1"/>
  <c r="Z58" i="24"/>
  <c r="Y58" i="24"/>
  <c r="U58" i="24"/>
  <c r="V58" i="24" s="1"/>
  <c r="S58" i="24"/>
  <c r="N58" i="24"/>
  <c r="L58" i="24"/>
  <c r="K58" i="24"/>
  <c r="H58" i="24"/>
  <c r="AM57" i="24"/>
  <c r="AN57" i="24" s="1"/>
  <c r="AF57" i="24"/>
  <c r="AG57" i="24" s="1"/>
  <c r="AI57" i="24" s="1"/>
  <c r="Y57" i="24"/>
  <c r="Z57" i="24" s="1"/>
  <c r="AJ57" i="24" s="1"/>
  <c r="R57" i="24"/>
  <c r="S57" i="24" s="1"/>
  <c r="U57" i="24" s="1"/>
  <c r="O57" i="24"/>
  <c r="K57" i="24"/>
  <c r="L57" i="24" s="1"/>
  <c r="N57" i="24" s="1"/>
  <c r="H57" i="24"/>
  <c r="G57" i="24"/>
  <c r="G56" i="24"/>
  <c r="R55" i="24"/>
  <c r="S55" i="24" s="1"/>
  <c r="G55" i="24"/>
  <c r="AM54" i="24"/>
  <c r="AF54" i="24"/>
  <c r="Y54" i="24"/>
  <c r="R54" i="24"/>
  <c r="Q54" i="24"/>
  <c r="X54" i="24" s="1"/>
  <c r="AE54" i="24" s="1"/>
  <c r="K54" i="24"/>
  <c r="L54" i="24" s="1"/>
  <c r="J54" i="24"/>
  <c r="H54" i="24"/>
  <c r="G54" i="24"/>
  <c r="AQ53" i="24"/>
  <c r="AN53" i="24"/>
  <c r="AP53" i="24" s="1"/>
  <c r="AG53" i="24"/>
  <c r="AC53" i="24"/>
  <c r="Z53" i="24"/>
  <c r="AI53" i="24" s="1"/>
  <c r="AJ53" i="24" s="1"/>
  <c r="U53" i="24"/>
  <c r="S53" i="24"/>
  <c r="AB53" i="24" s="1"/>
  <c r="L53" i="24"/>
  <c r="H53" i="24"/>
  <c r="AM52" i="24"/>
  <c r="AF52" i="24"/>
  <c r="Y52" i="24"/>
  <c r="R52" i="24"/>
  <c r="Q52" i="24"/>
  <c r="X52" i="24" s="1"/>
  <c r="L52" i="24"/>
  <c r="K52" i="24"/>
  <c r="AM51" i="24"/>
  <c r="AF51" i="24"/>
  <c r="AG51" i="24" s="1"/>
  <c r="Y51" i="24"/>
  <c r="X51" i="24"/>
  <c r="AE51" i="24" s="1"/>
  <c r="AL51" i="24" s="1"/>
  <c r="AN51" i="24" s="1"/>
  <c r="R51" i="24"/>
  <c r="S51" i="24" s="1"/>
  <c r="Q51" i="24"/>
  <c r="L51" i="24"/>
  <c r="K51" i="24"/>
  <c r="X49" i="24"/>
  <c r="Q49" i="24"/>
  <c r="J49" i="24"/>
  <c r="AL49" i="24" s="1"/>
  <c r="G49" i="24"/>
  <c r="H49" i="24" s="1"/>
  <c r="AM48" i="24"/>
  <c r="AF48" i="24"/>
  <c r="Y48" i="24"/>
  <c r="Y49" i="24" s="1"/>
  <c r="R48" i="24"/>
  <c r="R49" i="24" s="1"/>
  <c r="Q48" i="24"/>
  <c r="K48" i="24"/>
  <c r="L48" i="24" s="1"/>
  <c r="N48" i="24" s="1"/>
  <c r="J48" i="24"/>
  <c r="H48" i="24"/>
  <c r="O48" i="24" s="1"/>
  <c r="G48" i="24"/>
  <c r="V46" i="24"/>
  <c r="L46" i="24"/>
  <c r="J46" i="24"/>
  <c r="Q46" i="24" s="1"/>
  <c r="H46" i="24"/>
  <c r="O46" i="24" s="1"/>
  <c r="AM45" i="24"/>
  <c r="AL45" i="24"/>
  <c r="AG45" i="24"/>
  <c r="AF45" i="24"/>
  <c r="AE45" i="24"/>
  <c r="AB45" i="24"/>
  <c r="Z45" i="24"/>
  <c r="Y45" i="24"/>
  <c r="X45" i="24"/>
  <c r="R45" i="24"/>
  <c r="Q45" i="24"/>
  <c r="S45" i="24" s="1"/>
  <c r="K45" i="24"/>
  <c r="L45" i="24" s="1"/>
  <c r="J45" i="24"/>
  <c r="G45" i="24"/>
  <c r="G51" i="24" s="1"/>
  <c r="F45" i="24"/>
  <c r="H45" i="24" s="1"/>
  <c r="AM44" i="24"/>
  <c r="AN44" i="24" s="1"/>
  <c r="AF44" i="24"/>
  <c r="AG44" i="24" s="1"/>
  <c r="Y44" i="24"/>
  <c r="Z44" i="24" s="1"/>
  <c r="AI44" i="24" s="1"/>
  <c r="R44" i="24"/>
  <c r="S44" i="24" s="1"/>
  <c r="K44" i="24"/>
  <c r="L44" i="24" s="1"/>
  <c r="G44" i="24"/>
  <c r="H44" i="24" s="1"/>
  <c r="N44" i="24" s="1"/>
  <c r="AM43" i="24"/>
  <c r="AN43" i="24" s="1"/>
  <c r="AP43" i="24" s="1"/>
  <c r="AG43" i="24"/>
  <c r="AQ43" i="24" s="1"/>
  <c r="AF43" i="24"/>
  <c r="Z43" i="24"/>
  <c r="AI43" i="24" s="1"/>
  <c r="Y43" i="24"/>
  <c r="R43" i="24"/>
  <c r="S43" i="24" s="1"/>
  <c r="K43" i="24"/>
  <c r="L43" i="24" s="1"/>
  <c r="G43" i="24"/>
  <c r="H43" i="24" s="1"/>
  <c r="O43" i="24" s="1"/>
  <c r="AQ42" i="24"/>
  <c r="AM42" i="24"/>
  <c r="AN42" i="24" s="1"/>
  <c r="AP42" i="24" s="1"/>
  <c r="AJ42" i="24"/>
  <c r="AF42" i="24"/>
  <c r="AG42" i="24" s="1"/>
  <c r="Y42" i="24"/>
  <c r="Z42" i="24" s="1"/>
  <c r="AI42" i="24" s="1"/>
  <c r="R42" i="24"/>
  <c r="S42" i="24" s="1"/>
  <c r="AB42" i="24" s="1"/>
  <c r="K42" i="24"/>
  <c r="L42" i="24" s="1"/>
  <c r="V42" i="24" s="1"/>
  <c r="H42" i="24"/>
  <c r="O42" i="24" s="1"/>
  <c r="G42" i="24"/>
  <c r="AM41" i="24"/>
  <c r="AN41" i="24" s="1"/>
  <c r="AP41" i="24" s="1"/>
  <c r="AF41" i="24"/>
  <c r="AG41" i="24" s="1"/>
  <c r="Y41" i="24"/>
  <c r="Z41" i="24" s="1"/>
  <c r="AJ41" i="24" s="1"/>
  <c r="S41" i="24"/>
  <c r="R41" i="24"/>
  <c r="K41" i="24"/>
  <c r="L41" i="24" s="1"/>
  <c r="G41" i="24"/>
  <c r="H41" i="24" s="1"/>
  <c r="O41" i="24" s="1"/>
  <c r="AM40" i="24"/>
  <c r="AN40" i="24" s="1"/>
  <c r="AF40" i="24"/>
  <c r="AG40" i="24" s="1"/>
  <c r="AC40" i="24"/>
  <c r="Y40" i="24"/>
  <c r="Z40" i="24" s="1"/>
  <c r="AJ40" i="24" s="1"/>
  <c r="R40" i="24"/>
  <c r="S40" i="24" s="1"/>
  <c r="AB40" i="24" s="1"/>
  <c r="K40" i="24"/>
  <c r="L40" i="24" s="1"/>
  <c r="G40" i="24"/>
  <c r="H40" i="24" s="1"/>
  <c r="AN38" i="24"/>
  <c r="AP38" i="24" s="1"/>
  <c r="AM38" i="24"/>
  <c r="AF38" i="24"/>
  <c r="AG38" i="24" s="1"/>
  <c r="Y38" i="24"/>
  <c r="Z38" i="24" s="1"/>
  <c r="S38" i="24"/>
  <c r="AC38" i="24" s="1"/>
  <c r="R38" i="24"/>
  <c r="N38" i="24"/>
  <c r="L38" i="24"/>
  <c r="V38" i="24" s="1"/>
  <c r="K38" i="24"/>
  <c r="G38" i="24"/>
  <c r="H38" i="24" s="1"/>
  <c r="O38" i="24" s="1"/>
  <c r="AM37" i="24"/>
  <c r="AN37" i="24" s="1"/>
  <c r="AF37" i="24"/>
  <c r="AG37" i="24" s="1"/>
  <c r="AP37" i="24" s="1"/>
  <c r="AC37" i="24"/>
  <c r="Y37" i="24"/>
  <c r="Z37" i="24" s="1"/>
  <c r="V37" i="24"/>
  <c r="R37" i="24"/>
  <c r="S37" i="24" s="1"/>
  <c r="K37" i="24"/>
  <c r="L37" i="24" s="1"/>
  <c r="U37" i="24" s="1"/>
  <c r="G37" i="24"/>
  <c r="H37" i="24" s="1"/>
  <c r="O37" i="24" s="1"/>
  <c r="AN36" i="24"/>
  <c r="AM36" i="24"/>
  <c r="AG36" i="24"/>
  <c r="AQ36" i="24" s="1"/>
  <c r="AF36" i="24"/>
  <c r="Y36" i="24"/>
  <c r="Z36" i="24" s="1"/>
  <c r="R36" i="24"/>
  <c r="S36" i="24" s="1"/>
  <c r="L36" i="24"/>
  <c r="V36" i="24" s="1"/>
  <c r="K36" i="24"/>
  <c r="G36" i="24"/>
  <c r="H36" i="24" s="1"/>
  <c r="O36" i="24" s="1"/>
  <c r="AQ35" i="24"/>
  <c r="AM35" i="24"/>
  <c r="AN35" i="24" s="1"/>
  <c r="AF35" i="24"/>
  <c r="AG35" i="24" s="1"/>
  <c r="AP35" i="24" s="1"/>
  <c r="Y35" i="24"/>
  <c r="Z35" i="24" s="1"/>
  <c r="AI35" i="24" s="1"/>
  <c r="V35" i="24"/>
  <c r="R35" i="24"/>
  <c r="S35" i="24" s="1"/>
  <c r="O35" i="24"/>
  <c r="K35" i="24"/>
  <c r="L35" i="24" s="1"/>
  <c r="H35" i="24"/>
  <c r="N35" i="24" s="1"/>
  <c r="G35" i="24"/>
  <c r="AM34" i="24"/>
  <c r="AN34" i="24" s="1"/>
  <c r="AP34" i="24" s="1"/>
  <c r="AG34" i="24"/>
  <c r="AQ34" i="24" s="1"/>
  <c r="AF34" i="24"/>
  <c r="Z34" i="24"/>
  <c r="AJ34" i="24" s="1"/>
  <c r="Y34" i="24"/>
  <c r="R34" i="24"/>
  <c r="S34" i="24" s="1"/>
  <c r="K34" i="24"/>
  <c r="L34" i="24" s="1"/>
  <c r="G34" i="24"/>
  <c r="H34" i="24" s="1"/>
  <c r="O34" i="24" s="1"/>
  <c r="AQ33" i="24"/>
  <c r="AM33" i="24"/>
  <c r="AN33" i="24" s="1"/>
  <c r="AP33" i="24" s="1"/>
  <c r="AJ33" i="24"/>
  <c r="AF33" i="24"/>
  <c r="AG33" i="24" s="1"/>
  <c r="AB33" i="24"/>
  <c r="Y33" i="24"/>
  <c r="Z33" i="24" s="1"/>
  <c r="AI33" i="24" s="1"/>
  <c r="R33" i="24"/>
  <c r="S33" i="24" s="1"/>
  <c r="AC33" i="24" s="1"/>
  <c r="K33" i="24"/>
  <c r="L33" i="24" s="1"/>
  <c r="H33" i="24"/>
  <c r="O33" i="24" s="1"/>
  <c r="G33" i="24"/>
  <c r="AM32" i="24"/>
  <c r="AN32" i="24" s="1"/>
  <c r="AP32" i="24" s="1"/>
  <c r="AF32" i="24"/>
  <c r="AG32" i="24" s="1"/>
  <c r="Z32" i="24"/>
  <c r="AJ32" i="24" s="1"/>
  <c r="Y32" i="24"/>
  <c r="S32" i="24"/>
  <c r="AC32" i="24" s="1"/>
  <c r="R32" i="24"/>
  <c r="K32" i="24"/>
  <c r="L32" i="24" s="1"/>
  <c r="G32" i="24"/>
  <c r="H32" i="24" s="1"/>
  <c r="O32" i="24" s="1"/>
  <c r="AM31" i="24"/>
  <c r="AN31" i="24" s="1"/>
  <c r="AP31" i="24" s="1"/>
  <c r="AJ31" i="24"/>
  <c r="AF31" i="24"/>
  <c r="AG31" i="24" s="1"/>
  <c r="Y31" i="24"/>
  <c r="Z31" i="24" s="1"/>
  <c r="R31" i="24"/>
  <c r="S31" i="24" s="1"/>
  <c r="AB31" i="24" s="1"/>
  <c r="K31" i="24"/>
  <c r="L31" i="24" s="1"/>
  <c r="G31" i="24"/>
  <c r="H31" i="24" s="1"/>
  <c r="O31" i="24" s="1"/>
  <c r="AN30" i="24"/>
  <c r="AP30" i="24" s="1"/>
  <c r="AM30" i="24"/>
  <c r="AF30" i="24"/>
  <c r="AG30" i="24" s="1"/>
  <c r="Y30" i="24"/>
  <c r="Z30" i="24" s="1"/>
  <c r="S30" i="24"/>
  <c r="AC30" i="24" s="1"/>
  <c r="R30" i="24"/>
  <c r="N30" i="24"/>
  <c r="L30" i="24"/>
  <c r="V30" i="24" s="1"/>
  <c r="K30" i="24"/>
  <c r="G30" i="24"/>
  <c r="H30" i="24" s="1"/>
  <c r="O30" i="24" s="1"/>
  <c r="AM29" i="24"/>
  <c r="AN29" i="24" s="1"/>
  <c r="AF29" i="24"/>
  <c r="AG29" i="24" s="1"/>
  <c r="AP29" i="24" s="1"/>
  <c r="Y29" i="24"/>
  <c r="Z29" i="24" s="1"/>
  <c r="R29" i="24"/>
  <c r="S29" i="24" s="1"/>
  <c r="K29" i="24"/>
  <c r="L29" i="24" s="1"/>
  <c r="G29" i="24"/>
  <c r="H29" i="24" s="1"/>
  <c r="N29" i="24" s="1"/>
  <c r="O29" i="24" s="1"/>
  <c r="AP28" i="24"/>
  <c r="AN28" i="24"/>
  <c r="AJ28" i="24"/>
  <c r="AG28" i="24"/>
  <c r="AC28" i="24"/>
  <c r="Z28" i="24"/>
  <c r="U28" i="24"/>
  <c r="S28" i="24"/>
  <c r="AB28" i="24" s="1"/>
  <c r="L28" i="24"/>
  <c r="N28" i="24" s="1"/>
  <c r="H28" i="24"/>
  <c r="O28" i="24" s="1"/>
  <c r="AN27" i="24"/>
  <c r="AJ27" i="24"/>
  <c r="AG27" i="24"/>
  <c r="AC27" i="24"/>
  <c r="Z27" i="24"/>
  <c r="V27" i="24"/>
  <c r="S27" i="24"/>
  <c r="AB27" i="24" s="1"/>
  <c r="L27" i="24"/>
  <c r="U27" i="24" s="1"/>
  <c r="H27" i="24"/>
  <c r="O27" i="24" s="1"/>
  <c r="AN26" i="24"/>
  <c r="AP26" i="24" s="1"/>
  <c r="AJ26" i="24"/>
  <c r="AG26" i="24"/>
  <c r="AB26" i="24"/>
  <c r="Z26" i="24"/>
  <c r="S26" i="24"/>
  <c r="N26" i="24"/>
  <c r="L26" i="24"/>
  <c r="V26" i="24" s="1"/>
  <c r="H26" i="24"/>
  <c r="O26" i="24" s="1"/>
  <c r="AN25" i="24"/>
  <c r="AN39" i="24" s="1"/>
  <c r="AJ25" i="24"/>
  <c r="AG25" i="24"/>
  <c r="AB25" i="24"/>
  <c r="Z25" i="24"/>
  <c r="U25" i="24"/>
  <c r="S25" i="24"/>
  <c r="AC25" i="24" s="1"/>
  <c r="L25" i="24"/>
  <c r="V25" i="24" s="1"/>
  <c r="H25" i="24"/>
  <c r="AN24" i="24"/>
  <c r="AJ24" i="24"/>
  <c r="AG24" i="24"/>
  <c r="AC24" i="24"/>
  <c r="Z24" i="24"/>
  <c r="V24" i="24"/>
  <c r="U24" i="24"/>
  <c r="S24" i="24"/>
  <c r="AB24" i="24" s="1"/>
  <c r="L24" i="24"/>
  <c r="H24" i="24"/>
  <c r="O24" i="24" s="1"/>
  <c r="AN23" i="24"/>
  <c r="AG23" i="24"/>
  <c r="Z23" i="24"/>
  <c r="S23" i="24"/>
  <c r="AB23" i="24" s="1"/>
  <c r="AC23" i="24" s="1"/>
  <c r="L23" i="24"/>
  <c r="H23" i="24"/>
  <c r="Q74" i="21"/>
  <c r="X74" i="21" s="1"/>
  <c r="AE74" i="21" s="1"/>
  <c r="AL74" i="21" s="1"/>
  <c r="AP58" i="21"/>
  <c r="AN58" i="21"/>
  <c r="AM58" i="21"/>
  <c r="AI58" i="21"/>
  <c r="AG58" i="21"/>
  <c r="AQ58" i="21" s="1"/>
  <c r="AF58" i="21"/>
  <c r="AB58" i="21"/>
  <c r="Z58" i="21"/>
  <c r="AJ58" i="21" s="1"/>
  <c r="Y58" i="21"/>
  <c r="U58" i="21"/>
  <c r="S58" i="21"/>
  <c r="AC58" i="21" s="1"/>
  <c r="N58" i="21"/>
  <c r="L58" i="21"/>
  <c r="K58" i="21"/>
  <c r="H58" i="21"/>
  <c r="O58" i="21" s="1"/>
  <c r="G57" i="21"/>
  <c r="AE54" i="21"/>
  <c r="AL54" i="21" s="1"/>
  <c r="Y54" i="21"/>
  <c r="Z54" i="21" s="1"/>
  <c r="Q54" i="21"/>
  <c r="X54" i="21" s="1"/>
  <c r="K54" i="21"/>
  <c r="L54" i="21" s="1"/>
  <c r="J54" i="21"/>
  <c r="AN53" i="21"/>
  <c r="AP53" i="21" s="1"/>
  <c r="AQ53" i="21" s="1"/>
  <c r="AG53" i="21"/>
  <c r="AB53" i="21"/>
  <c r="Z53" i="21"/>
  <c r="AI53" i="21" s="1"/>
  <c r="AJ53" i="21" s="1"/>
  <c r="U53" i="21"/>
  <c r="S53" i="21"/>
  <c r="L53" i="21"/>
  <c r="H53" i="21"/>
  <c r="Q52" i="21"/>
  <c r="X52" i="21" s="1"/>
  <c r="AE52" i="21" s="1"/>
  <c r="AL52" i="21" s="1"/>
  <c r="X51" i="21"/>
  <c r="AE51" i="21" s="1"/>
  <c r="AL51" i="21" s="1"/>
  <c r="Q51" i="21"/>
  <c r="AL49" i="21"/>
  <c r="AF49" i="21"/>
  <c r="AE49" i="21"/>
  <c r="X49" i="21"/>
  <c r="J49" i="21"/>
  <c r="Q49" i="21" s="1"/>
  <c r="AM48" i="21"/>
  <c r="AF48" i="21"/>
  <c r="AE48" i="21"/>
  <c r="AG48" i="21" s="1"/>
  <c r="Y48" i="21"/>
  <c r="X48" i="21"/>
  <c r="R48" i="21"/>
  <c r="Q48" i="21"/>
  <c r="K48" i="21"/>
  <c r="J48" i="21"/>
  <c r="AL48" i="21" s="1"/>
  <c r="G48" i="21"/>
  <c r="G49" i="21" s="1"/>
  <c r="H49" i="21" s="1"/>
  <c r="O46" i="21"/>
  <c r="J46" i="21"/>
  <c r="H46" i="21"/>
  <c r="AM45" i="21"/>
  <c r="AN45" i="21" s="1"/>
  <c r="AL45" i="21"/>
  <c r="AE45" i="21"/>
  <c r="X45" i="21"/>
  <c r="Q45" i="21"/>
  <c r="K45" i="21"/>
  <c r="L45" i="21" s="1"/>
  <c r="J45" i="21"/>
  <c r="F45" i="21"/>
  <c r="AN44" i="21"/>
  <c r="AP44" i="21" s="1"/>
  <c r="AM44" i="21"/>
  <c r="AF44" i="21"/>
  <c r="AG44" i="21" s="1"/>
  <c r="Y44" i="21"/>
  <c r="Z44" i="21" s="1"/>
  <c r="R44" i="21"/>
  <c r="S44" i="21" s="1"/>
  <c r="K44" i="21"/>
  <c r="L44" i="21" s="1"/>
  <c r="H44" i="21"/>
  <c r="G44" i="21"/>
  <c r="AF41" i="21"/>
  <c r="AG41" i="21" s="1"/>
  <c r="AQ41" i="21" s="1"/>
  <c r="AN40" i="21"/>
  <c r="AM40" i="21"/>
  <c r="AF40" i="21"/>
  <c r="AG40" i="21" s="1"/>
  <c r="Z40" i="21"/>
  <c r="Y40" i="21"/>
  <c r="R40" i="21"/>
  <c r="S40" i="21" s="1"/>
  <c r="L40" i="21"/>
  <c r="K40" i="21"/>
  <c r="G40" i="21"/>
  <c r="H40" i="21" s="1"/>
  <c r="O40" i="21" s="1"/>
  <c r="AF37" i="21"/>
  <c r="AG37" i="21" s="1"/>
  <c r="Y37" i="21"/>
  <c r="Z37" i="21" s="1"/>
  <c r="G36" i="21"/>
  <c r="H36" i="21" s="1"/>
  <c r="O36" i="21" s="1"/>
  <c r="Y35" i="21"/>
  <c r="Z35" i="21" s="1"/>
  <c r="R35" i="21"/>
  <c r="S35" i="21" s="1"/>
  <c r="O34" i="21"/>
  <c r="G34" i="21"/>
  <c r="H34" i="21" s="1"/>
  <c r="AM33" i="21"/>
  <c r="AN33" i="21" s="1"/>
  <c r="R33" i="21"/>
  <c r="S33" i="21" s="1"/>
  <c r="K33" i="21"/>
  <c r="L33" i="21" s="1"/>
  <c r="AM31" i="21"/>
  <c r="AN31" i="21" s="1"/>
  <c r="AF31" i="21"/>
  <c r="AG31" i="21" s="1"/>
  <c r="Y31" i="21"/>
  <c r="Z31" i="21" s="1"/>
  <c r="S31" i="21"/>
  <c r="AC31" i="21" s="1"/>
  <c r="R31" i="21"/>
  <c r="K31" i="21"/>
  <c r="L31" i="21" s="1"/>
  <c r="G31" i="21"/>
  <c r="H31" i="21" s="1"/>
  <c r="O31" i="21" s="1"/>
  <c r="G30" i="21"/>
  <c r="H30" i="21" s="1"/>
  <c r="O30" i="21" s="1"/>
  <c r="AM29" i="21"/>
  <c r="AN29" i="21" s="1"/>
  <c r="AG29" i="21"/>
  <c r="AF29" i="21"/>
  <c r="Y29" i="21"/>
  <c r="Z29" i="21" s="1"/>
  <c r="R29" i="21"/>
  <c r="S29" i="21" s="1"/>
  <c r="L29" i="21"/>
  <c r="K29" i="21"/>
  <c r="G29" i="21"/>
  <c r="H29" i="21" s="1"/>
  <c r="AN28" i="21"/>
  <c r="AP28" i="21" s="1"/>
  <c r="AI28" i="21"/>
  <c r="AG28" i="21"/>
  <c r="AQ28" i="21" s="1"/>
  <c r="AC28" i="21"/>
  <c r="Z28" i="21"/>
  <c r="V28" i="21"/>
  <c r="S28" i="21"/>
  <c r="O28" i="21"/>
  <c r="N28" i="21"/>
  <c r="L28" i="21"/>
  <c r="U28" i="21" s="1"/>
  <c r="H28" i="21"/>
  <c r="AP27" i="21"/>
  <c r="AN27" i="21"/>
  <c r="AG27" i="21"/>
  <c r="AI27" i="21" s="1"/>
  <c r="AC27" i="21"/>
  <c r="Z27" i="21"/>
  <c r="S27" i="21"/>
  <c r="O27" i="21"/>
  <c r="L27" i="21"/>
  <c r="U27" i="21" s="1"/>
  <c r="H27" i="21"/>
  <c r="AN26" i="21"/>
  <c r="AP26" i="21" s="1"/>
  <c r="AI26" i="21"/>
  <c r="AG26" i="21"/>
  <c r="AQ26" i="21" s="1"/>
  <c r="AC26" i="21"/>
  <c r="Z26" i="21"/>
  <c r="V26" i="21"/>
  <c r="S26" i="21"/>
  <c r="O26" i="21"/>
  <c r="N26" i="21"/>
  <c r="L26" i="21"/>
  <c r="U26" i="21" s="1"/>
  <c r="H26" i="21"/>
  <c r="AP25" i="21"/>
  <c r="AN25" i="21"/>
  <c r="AG25" i="21"/>
  <c r="AI25" i="21" s="1"/>
  <c r="AC25" i="21"/>
  <c r="Z25" i="21"/>
  <c r="S25" i="21"/>
  <c r="O25" i="21"/>
  <c r="L25" i="21"/>
  <c r="U25" i="21" s="1"/>
  <c r="H25" i="21"/>
  <c r="AN24" i="21"/>
  <c r="AP24" i="21" s="1"/>
  <c r="AI24" i="21"/>
  <c r="AG24" i="21"/>
  <c r="AQ24" i="21" s="1"/>
  <c r="AC24" i="21"/>
  <c r="Z24" i="21"/>
  <c r="V24" i="21"/>
  <c r="S24" i="21"/>
  <c r="O24" i="21"/>
  <c r="N24" i="21"/>
  <c r="L24" i="21"/>
  <c r="U24" i="21" s="1"/>
  <c r="H24" i="21"/>
  <c r="AP23" i="21"/>
  <c r="AN23" i="21"/>
  <c r="AG23" i="21"/>
  <c r="Z23" i="21"/>
  <c r="S23" i="21"/>
  <c r="L23" i="21"/>
  <c r="H23" i="21"/>
  <c r="F18" i="21"/>
  <c r="G56" i="21" s="1"/>
  <c r="AE74" i="20"/>
  <c r="AL74" i="20" s="1"/>
  <c r="AM48" i="20" s="1"/>
  <c r="AM49" i="20" s="1"/>
  <c r="AM52" i="20" s="1"/>
  <c r="AN52" i="20" s="1"/>
  <c r="Q74" i="20"/>
  <c r="X74" i="20" s="1"/>
  <c r="K59" i="20"/>
  <c r="L59" i="20" s="1"/>
  <c r="G59" i="20"/>
  <c r="AM59" i="20" s="1"/>
  <c r="AN59" i="20" s="1"/>
  <c r="AM58" i="20"/>
  <c r="AN58" i="20" s="1"/>
  <c r="AG58" i="20"/>
  <c r="AF58" i="20"/>
  <c r="Y58" i="20"/>
  <c r="Z58" i="20" s="1"/>
  <c r="S58" i="20"/>
  <c r="K58" i="20"/>
  <c r="L58" i="20" s="1"/>
  <c r="H58" i="20"/>
  <c r="G57" i="20"/>
  <c r="AM56" i="20"/>
  <c r="AN56" i="20" s="1"/>
  <c r="R56" i="20"/>
  <c r="S56" i="20" s="1"/>
  <c r="H56" i="20"/>
  <c r="G56" i="20"/>
  <c r="Y56" i="20" s="1"/>
  <c r="Z56" i="20" s="1"/>
  <c r="G55" i="20"/>
  <c r="AM54" i="20"/>
  <c r="AF54" i="20"/>
  <c r="Y54" i="20"/>
  <c r="R54" i="20"/>
  <c r="K54" i="20"/>
  <c r="L54" i="20" s="1"/>
  <c r="J54" i="20"/>
  <c r="Q54" i="20" s="1"/>
  <c r="X54" i="20" s="1"/>
  <c r="G54" i="20"/>
  <c r="H54" i="20" s="1"/>
  <c r="AN53" i="20"/>
  <c r="AI53" i="20"/>
  <c r="AG53" i="20"/>
  <c r="AP53" i="20" s="1"/>
  <c r="AQ53" i="20" s="1"/>
  <c r="AB53" i="20"/>
  <c r="Z53" i="20"/>
  <c r="S53" i="20"/>
  <c r="O53" i="20"/>
  <c r="N53" i="20"/>
  <c r="L53" i="20"/>
  <c r="H53" i="20"/>
  <c r="S52" i="20"/>
  <c r="Q52" i="20"/>
  <c r="X52" i="20" s="1"/>
  <c r="AE52" i="20" s="1"/>
  <c r="AL52" i="20" s="1"/>
  <c r="AE51" i="20"/>
  <c r="AL51" i="20" s="1"/>
  <c r="Q51" i="20"/>
  <c r="X51" i="20" s="1"/>
  <c r="AE49" i="20"/>
  <c r="AL49" i="20" s="1"/>
  <c r="J49" i="20"/>
  <c r="Q49" i="20" s="1"/>
  <c r="X49" i="20" s="1"/>
  <c r="AF48" i="20"/>
  <c r="Y48" i="20"/>
  <c r="Y49" i="20" s="1"/>
  <c r="Y52" i="20" s="1"/>
  <c r="Z52" i="20" s="1"/>
  <c r="R48" i="20"/>
  <c r="R49" i="20" s="1"/>
  <c r="R52" i="20" s="1"/>
  <c r="K48" i="20"/>
  <c r="K49" i="20" s="1"/>
  <c r="J48" i="20"/>
  <c r="Q48" i="20" s="1"/>
  <c r="X48" i="20" s="1"/>
  <c r="G48" i="20"/>
  <c r="AN46" i="20"/>
  <c r="AP46" i="20" s="1"/>
  <c r="AG46" i="20"/>
  <c r="Z46" i="20"/>
  <c r="S46" i="20"/>
  <c r="AB46" i="20" s="1"/>
  <c r="L46" i="20"/>
  <c r="N46" i="20" s="1"/>
  <c r="H46" i="20"/>
  <c r="AM45" i="20"/>
  <c r="AN45" i="20" s="1"/>
  <c r="AL45" i="20"/>
  <c r="AE45" i="20"/>
  <c r="Y45" i="20"/>
  <c r="Z45" i="20" s="1"/>
  <c r="X45" i="20"/>
  <c r="R45" i="20"/>
  <c r="S45" i="20" s="1"/>
  <c r="Q45" i="20"/>
  <c r="K45" i="20"/>
  <c r="L45" i="20" s="1"/>
  <c r="J45" i="20"/>
  <c r="G45" i="20"/>
  <c r="H45" i="20" s="1"/>
  <c r="N45" i="20" s="1"/>
  <c r="F45" i="20"/>
  <c r="AM44" i="20"/>
  <c r="Y44" i="20"/>
  <c r="Z44" i="20" s="1"/>
  <c r="R44" i="20"/>
  <c r="S44" i="20" s="1"/>
  <c r="Q44" i="20"/>
  <c r="X44" i="20" s="1"/>
  <c r="AE44" i="20" s="1"/>
  <c r="AL44" i="20" s="1"/>
  <c r="K44" i="20"/>
  <c r="L44" i="20" s="1"/>
  <c r="N44" i="20" s="1"/>
  <c r="G44" i="20"/>
  <c r="H44" i="20" s="1"/>
  <c r="AQ43" i="20"/>
  <c r="AM43" i="20"/>
  <c r="AN43" i="20" s="1"/>
  <c r="AP43" i="20" s="1"/>
  <c r="AI43" i="20"/>
  <c r="AF43" i="20"/>
  <c r="AG43" i="20" s="1"/>
  <c r="Z43" i="20"/>
  <c r="Y43" i="20"/>
  <c r="S43" i="20"/>
  <c r="R43" i="20"/>
  <c r="K43" i="20"/>
  <c r="L43" i="20" s="1"/>
  <c r="G43" i="20"/>
  <c r="H43" i="20" s="1"/>
  <c r="O43" i="20" s="1"/>
  <c r="AM42" i="20"/>
  <c r="AN42" i="20" s="1"/>
  <c r="AF42" i="20"/>
  <c r="AG42" i="20" s="1"/>
  <c r="Y42" i="20"/>
  <c r="Z42" i="20" s="1"/>
  <c r="R42" i="20"/>
  <c r="S42" i="20" s="1"/>
  <c r="K42" i="20"/>
  <c r="L42" i="20" s="1"/>
  <c r="G42" i="20"/>
  <c r="H42" i="20" s="1"/>
  <c r="O42" i="20" s="1"/>
  <c r="AM41" i="20"/>
  <c r="AN41" i="20" s="1"/>
  <c r="AF41" i="20"/>
  <c r="AG41" i="20" s="1"/>
  <c r="Y41" i="20"/>
  <c r="Z41" i="20" s="1"/>
  <c r="R41" i="20"/>
  <c r="S41" i="20" s="1"/>
  <c r="K41" i="20"/>
  <c r="L41" i="20" s="1"/>
  <c r="G41" i="20"/>
  <c r="H41" i="20" s="1"/>
  <c r="O41" i="20" s="1"/>
  <c r="AM40" i="20"/>
  <c r="AN40" i="20" s="1"/>
  <c r="AP40" i="20" s="1"/>
  <c r="AF40" i="20"/>
  <c r="AG40" i="20" s="1"/>
  <c r="Y40" i="20"/>
  <c r="Z40" i="20" s="1"/>
  <c r="R40" i="20"/>
  <c r="S40" i="20" s="1"/>
  <c r="L40" i="20"/>
  <c r="N40" i="20" s="1"/>
  <c r="K40" i="20"/>
  <c r="H40" i="20"/>
  <c r="O40" i="20" s="1"/>
  <c r="G40" i="20"/>
  <c r="AN38" i="20"/>
  <c r="AM38" i="20"/>
  <c r="AG38" i="20"/>
  <c r="AF38" i="20"/>
  <c r="Z38" i="20"/>
  <c r="Y38" i="20"/>
  <c r="S38" i="20"/>
  <c r="AC38" i="20" s="1"/>
  <c r="R38" i="20"/>
  <c r="L38" i="20"/>
  <c r="V38" i="20" s="1"/>
  <c r="K38" i="20"/>
  <c r="H38" i="20"/>
  <c r="O38" i="20" s="1"/>
  <c r="G38" i="20"/>
  <c r="AN37" i="20"/>
  <c r="AM37" i="20"/>
  <c r="AF37" i="20"/>
  <c r="AG37" i="20" s="1"/>
  <c r="Y37" i="20"/>
  <c r="Z37" i="20" s="1"/>
  <c r="S37" i="20"/>
  <c r="R37" i="20"/>
  <c r="K37" i="20"/>
  <c r="L37" i="20" s="1"/>
  <c r="G37" i="20"/>
  <c r="H37" i="20" s="1"/>
  <c r="O37" i="20" s="1"/>
  <c r="AM36" i="20"/>
  <c r="AN36" i="20" s="1"/>
  <c r="AP36" i="20" s="1"/>
  <c r="AF36" i="20"/>
  <c r="AG36" i="20" s="1"/>
  <c r="Y36" i="20"/>
  <c r="Z36" i="20" s="1"/>
  <c r="R36" i="20"/>
  <c r="S36" i="20" s="1"/>
  <c r="K36" i="20"/>
  <c r="L36" i="20" s="1"/>
  <c r="V36" i="20" s="1"/>
  <c r="G36" i="20"/>
  <c r="H36" i="20" s="1"/>
  <c r="AM35" i="20"/>
  <c r="AN35" i="20" s="1"/>
  <c r="AF35" i="20"/>
  <c r="AG35" i="20" s="1"/>
  <c r="Y35" i="20"/>
  <c r="Z35" i="20" s="1"/>
  <c r="R35" i="20"/>
  <c r="S35" i="20" s="1"/>
  <c r="K35" i="20"/>
  <c r="L35" i="20" s="1"/>
  <c r="H35" i="20"/>
  <c r="O35" i="20" s="1"/>
  <c r="G35" i="20"/>
  <c r="AQ34" i="20"/>
  <c r="AN34" i="20"/>
  <c r="AP34" i="20" s="1"/>
  <c r="AM34" i="20"/>
  <c r="AJ34" i="20"/>
  <c r="AG34" i="20"/>
  <c r="AI34" i="20" s="1"/>
  <c r="AF34" i="20"/>
  <c r="AC34" i="20"/>
  <c r="Z34" i="20"/>
  <c r="AB34" i="20" s="1"/>
  <c r="Y34" i="20"/>
  <c r="S34" i="20"/>
  <c r="U34" i="20" s="1"/>
  <c r="R34" i="20"/>
  <c r="L34" i="20"/>
  <c r="V34" i="20" s="1"/>
  <c r="K34" i="20"/>
  <c r="G34" i="20"/>
  <c r="H34" i="20" s="1"/>
  <c r="AM33" i="20"/>
  <c r="AN33" i="20" s="1"/>
  <c r="AG33" i="20"/>
  <c r="AF33" i="20"/>
  <c r="Z33" i="20"/>
  <c r="Y33" i="20"/>
  <c r="R33" i="20"/>
  <c r="S33" i="20" s="1"/>
  <c r="K33" i="20"/>
  <c r="L33" i="20" s="1"/>
  <c r="H33" i="20"/>
  <c r="O33" i="20" s="1"/>
  <c r="G33" i="20"/>
  <c r="AN32" i="20"/>
  <c r="AP32" i="20" s="1"/>
  <c r="AM32" i="20"/>
  <c r="AG32" i="20"/>
  <c r="AQ32" i="20" s="1"/>
  <c r="AF32" i="20"/>
  <c r="Z32" i="20"/>
  <c r="AJ32" i="20" s="1"/>
  <c r="Y32" i="20"/>
  <c r="S32" i="20"/>
  <c r="AC32" i="20" s="1"/>
  <c r="R32" i="20"/>
  <c r="L32" i="20"/>
  <c r="V32" i="20" s="1"/>
  <c r="K32" i="20"/>
  <c r="G32" i="20"/>
  <c r="H32" i="20" s="1"/>
  <c r="O32" i="20" s="1"/>
  <c r="AM31" i="20"/>
  <c r="AN31" i="20" s="1"/>
  <c r="AF31" i="20"/>
  <c r="AG31" i="20" s="1"/>
  <c r="Y31" i="20"/>
  <c r="Z31" i="20" s="1"/>
  <c r="R31" i="20"/>
  <c r="S31" i="20" s="1"/>
  <c r="L31" i="20"/>
  <c r="K31" i="20"/>
  <c r="H31" i="20"/>
  <c r="O31" i="20" s="1"/>
  <c r="G31" i="20"/>
  <c r="AN30" i="20"/>
  <c r="AM30" i="20"/>
  <c r="AG30" i="20"/>
  <c r="AQ30" i="20" s="1"/>
  <c r="AF30" i="20"/>
  <c r="Z30" i="20"/>
  <c r="AJ30" i="20" s="1"/>
  <c r="Y30" i="20"/>
  <c r="S30" i="20"/>
  <c r="AC30" i="20" s="1"/>
  <c r="R30" i="20"/>
  <c r="L30" i="20"/>
  <c r="V30" i="20" s="1"/>
  <c r="K30" i="20"/>
  <c r="H30" i="20"/>
  <c r="O30" i="20" s="1"/>
  <c r="G30" i="20"/>
  <c r="AN29" i="20"/>
  <c r="AM29" i="20"/>
  <c r="AF29" i="20"/>
  <c r="AG29" i="20" s="1"/>
  <c r="Y29" i="20"/>
  <c r="Z29" i="20" s="1"/>
  <c r="S29" i="20"/>
  <c r="R29" i="20"/>
  <c r="L29" i="20"/>
  <c r="N29" i="20" s="1"/>
  <c r="O29" i="20" s="1"/>
  <c r="K29" i="20"/>
  <c r="H29" i="20"/>
  <c r="G29" i="20"/>
  <c r="AN28" i="20"/>
  <c r="AG28" i="20"/>
  <c r="AP28" i="20" s="1"/>
  <c r="AC28" i="20"/>
  <c r="Z28" i="20"/>
  <c r="S28" i="20"/>
  <c r="O28" i="20"/>
  <c r="L28" i="20"/>
  <c r="U28" i="20" s="1"/>
  <c r="H28" i="20"/>
  <c r="AN27" i="20"/>
  <c r="AP27" i="20" s="1"/>
  <c r="AG27" i="20"/>
  <c r="AQ27" i="20" s="1"/>
  <c r="AC27" i="20"/>
  <c r="Z27" i="20"/>
  <c r="V27" i="20"/>
  <c r="S27" i="20"/>
  <c r="O27" i="20"/>
  <c r="N27" i="20"/>
  <c r="L27" i="20"/>
  <c r="U27" i="20" s="1"/>
  <c r="H27" i="20"/>
  <c r="AN26" i="20"/>
  <c r="AG26" i="20"/>
  <c r="AP26" i="20" s="1"/>
  <c r="AC26" i="20"/>
  <c r="Z26" i="20"/>
  <c r="S26" i="20"/>
  <c r="O26" i="20"/>
  <c r="L26" i="20"/>
  <c r="V26" i="20" s="1"/>
  <c r="H26" i="20"/>
  <c r="AN25" i="20"/>
  <c r="AP25" i="20" s="1"/>
  <c r="AG25" i="20"/>
  <c r="AQ25" i="20" s="1"/>
  <c r="AC25" i="20"/>
  <c r="Z25" i="20"/>
  <c r="V25" i="20"/>
  <c r="S25" i="20"/>
  <c r="O25" i="20"/>
  <c r="N25" i="20"/>
  <c r="L25" i="20"/>
  <c r="U25" i="20" s="1"/>
  <c r="H25" i="20"/>
  <c r="AN24" i="20"/>
  <c r="AG24" i="20"/>
  <c r="AP24" i="20" s="1"/>
  <c r="AC24" i="20"/>
  <c r="Z24" i="20"/>
  <c r="S24" i="20"/>
  <c r="O24" i="20"/>
  <c r="L24" i="20"/>
  <c r="U24" i="20" s="1"/>
  <c r="H24" i="20"/>
  <c r="AN23" i="20"/>
  <c r="AG23" i="20"/>
  <c r="Z23" i="20"/>
  <c r="S23" i="20"/>
  <c r="O23" i="20"/>
  <c r="N23" i="20"/>
  <c r="L23" i="20"/>
  <c r="U23" i="20" s="1"/>
  <c r="V23" i="20" s="1"/>
  <c r="H23" i="20"/>
  <c r="X74" i="19"/>
  <c r="AE74" i="19" s="1"/>
  <c r="AL74" i="19" s="1"/>
  <c r="AM48" i="19" s="1"/>
  <c r="Q74" i="19"/>
  <c r="R59" i="19"/>
  <c r="S59" i="19" s="1"/>
  <c r="G59" i="19"/>
  <c r="AF59" i="19" s="1"/>
  <c r="AG59" i="19" s="1"/>
  <c r="AP58" i="19"/>
  <c r="AQ58" i="19" s="1"/>
  <c r="AN58" i="19"/>
  <c r="AM58" i="19"/>
  <c r="AI58" i="19"/>
  <c r="AJ58" i="19" s="1"/>
  <c r="AG58" i="19"/>
  <c r="AF58" i="19"/>
  <c r="AB58" i="19"/>
  <c r="AC58" i="19" s="1"/>
  <c r="Z58" i="19"/>
  <c r="Y58" i="19"/>
  <c r="U58" i="19"/>
  <c r="V58" i="19" s="1"/>
  <c r="S58" i="19"/>
  <c r="N58" i="19"/>
  <c r="L58" i="19"/>
  <c r="K58" i="19"/>
  <c r="H58" i="19"/>
  <c r="AM57" i="19"/>
  <c r="AN57" i="19" s="1"/>
  <c r="G57" i="19"/>
  <c r="AF57" i="19" s="1"/>
  <c r="AG57" i="19" s="1"/>
  <c r="G56" i="19"/>
  <c r="G55" i="19"/>
  <c r="AF55" i="19" s="1"/>
  <c r="AG55" i="19" s="1"/>
  <c r="AM54" i="19"/>
  <c r="AF54" i="19"/>
  <c r="Y54" i="19"/>
  <c r="R54" i="19"/>
  <c r="Q54" i="19"/>
  <c r="K54" i="19"/>
  <c r="L54" i="19" s="1"/>
  <c r="J54" i="19"/>
  <c r="G54" i="19"/>
  <c r="H54" i="19" s="1"/>
  <c r="AN53" i="19"/>
  <c r="AP53" i="19" s="1"/>
  <c r="AQ53" i="19" s="1"/>
  <c r="AG53" i="19"/>
  <c r="AB53" i="19"/>
  <c r="Z53" i="19"/>
  <c r="AI53" i="19" s="1"/>
  <c r="AJ53" i="19" s="1"/>
  <c r="S53" i="19"/>
  <c r="U53" i="19" s="1"/>
  <c r="L53" i="19"/>
  <c r="H53" i="19"/>
  <c r="Q52" i="19"/>
  <c r="X52" i="19" s="1"/>
  <c r="AE52" i="19" s="1"/>
  <c r="AL52" i="19" s="1"/>
  <c r="X51" i="19"/>
  <c r="AE51" i="19" s="1"/>
  <c r="AL51" i="19" s="1"/>
  <c r="Q51" i="19"/>
  <c r="AM49" i="19"/>
  <c r="Q49" i="19"/>
  <c r="X49" i="19" s="1"/>
  <c r="AE49" i="19" s="1"/>
  <c r="AL49" i="19" s="1"/>
  <c r="J49" i="19"/>
  <c r="AF48" i="19"/>
  <c r="Y48" i="19"/>
  <c r="Y49" i="19" s="1"/>
  <c r="Y52" i="19" s="1"/>
  <c r="Z52" i="19" s="1"/>
  <c r="R48" i="19"/>
  <c r="R49" i="19" s="1"/>
  <c r="R52" i="19" s="1"/>
  <c r="S52" i="19" s="1"/>
  <c r="K48" i="19"/>
  <c r="K49" i="19" s="1"/>
  <c r="K52" i="19" s="1"/>
  <c r="L52" i="19" s="1"/>
  <c r="J48" i="19"/>
  <c r="G48" i="19"/>
  <c r="G49" i="19" s="1"/>
  <c r="AN46" i="19"/>
  <c r="AG46" i="19"/>
  <c r="Z46" i="19"/>
  <c r="U46" i="19"/>
  <c r="S46" i="19"/>
  <c r="AB46" i="19" s="1"/>
  <c r="AC46" i="19" s="1"/>
  <c r="N46" i="19"/>
  <c r="L46" i="19"/>
  <c r="V46" i="19" s="1"/>
  <c r="H46" i="19"/>
  <c r="O46" i="19" s="1"/>
  <c r="AM45" i="19"/>
  <c r="AN45" i="19" s="1"/>
  <c r="AL45" i="19"/>
  <c r="AF45" i="19"/>
  <c r="AE45" i="19"/>
  <c r="Y45" i="19"/>
  <c r="Z45" i="19" s="1"/>
  <c r="X45" i="19"/>
  <c r="R45" i="19"/>
  <c r="S45" i="19" s="1"/>
  <c r="Q45" i="19"/>
  <c r="K45" i="19"/>
  <c r="L45" i="19" s="1"/>
  <c r="J45" i="19"/>
  <c r="G45" i="19"/>
  <c r="F45" i="19"/>
  <c r="AM44" i="19"/>
  <c r="AF44" i="19"/>
  <c r="Y44" i="19"/>
  <c r="R44" i="19"/>
  <c r="S44" i="19" s="1"/>
  <c r="Q44" i="19"/>
  <c r="X44" i="19" s="1"/>
  <c r="AE44" i="19" s="1"/>
  <c r="K44" i="19"/>
  <c r="L44" i="19" s="1"/>
  <c r="G44" i="19"/>
  <c r="H44" i="19" s="1"/>
  <c r="AQ43" i="19"/>
  <c r="AM43" i="19"/>
  <c r="AN43" i="19" s="1"/>
  <c r="AP43" i="19" s="1"/>
  <c r="AJ43" i="19"/>
  <c r="AF43" i="19"/>
  <c r="AG43" i="19" s="1"/>
  <c r="Y43" i="19"/>
  <c r="Z43" i="19" s="1"/>
  <c r="AI43" i="19" s="1"/>
  <c r="R43" i="19"/>
  <c r="S43" i="19" s="1"/>
  <c r="AB43" i="19" s="1"/>
  <c r="K43" i="19"/>
  <c r="L43" i="19" s="1"/>
  <c r="V43" i="19" s="1"/>
  <c r="G43" i="19"/>
  <c r="H43" i="19" s="1"/>
  <c r="O43" i="19" s="1"/>
  <c r="AM42" i="19"/>
  <c r="AN42" i="19" s="1"/>
  <c r="AF42" i="19"/>
  <c r="AG42" i="19" s="1"/>
  <c r="Y42" i="19"/>
  <c r="Z42" i="19" s="1"/>
  <c r="AJ42" i="19" s="1"/>
  <c r="R42" i="19"/>
  <c r="S42" i="19" s="1"/>
  <c r="AC42" i="19" s="1"/>
  <c r="K42" i="19"/>
  <c r="L42" i="19" s="1"/>
  <c r="G42" i="19"/>
  <c r="H42" i="19" s="1"/>
  <c r="O42" i="19" s="1"/>
  <c r="AM41" i="19"/>
  <c r="AN41" i="19" s="1"/>
  <c r="AP41" i="19" s="1"/>
  <c r="AJ41" i="19"/>
  <c r="AF41" i="19"/>
  <c r="AG41" i="19" s="1"/>
  <c r="AQ41" i="19" s="1"/>
  <c r="Y41" i="19"/>
  <c r="Z41" i="19" s="1"/>
  <c r="R41" i="19"/>
  <c r="S41" i="19" s="1"/>
  <c r="AB41" i="19" s="1"/>
  <c r="K41" i="19"/>
  <c r="L41" i="19" s="1"/>
  <c r="G41" i="19"/>
  <c r="H41" i="19" s="1"/>
  <c r="O41" i="19" s="1"/>
  <c r="AN40" i="19"/>
  <c r="AM40" i="19"/>
  <c r="AF40" i="19"/>
  <c r="AG40" i="19" s="1"/>
  <c r="Y40" i="19"/>
  <c r="Z40" i="19" s="1"/>
  <c r="S40" i="19"/>
  <c r="AC40" i="19" s="1"/>
  <c r="R40" i="19"/>
  <c r="K40" i="19"/>
  <c r="L40" i="19" s="1"/>
  <c r="G40" i="19"/>
  <c r="H40" i="19" s="1"/>
  <c r="O40" i="19" s="1"/>
  <c r="AM38" i="19"/>
  <c r="AN38" i="19" s="1"/>
  <c r="AF38" i="19"/>
  <c r="AG38" i="19" s="1"/>
  <c r="AP38" i="19" s="1"/>
  <c r="AC38" i="19"/>
  <c r="Y38" i="19"/>
  <c r="Z38" i="19" s="1"/>
  <c r="AJ38" i="19" s="1"/>
  <c r="R38" i="19"/>
  <c r="S38" i="19" s="1"/>
  <c r="K38" i="19"/>
  <c r="L38" i="19" s="1"/>
  <c r="U38" i="19" s="1"/>
  <c r="G38" i="19"/>
  <c r="H38" i="19" s="1"/>
  <c r="AM37" i="19"/>
  <c r="AN37" i="19" s="1"/>
  <c r="AF37" i="19"/>
  <c r="AG37" i="19" s="1"/>
  <c r="AQ37" i="19" s="1"/>
  <c r="Y37" i="19"/>
  <c r="Z37" i="19" s="1"/>
  <c r="R37" i="19"/>
  <c r="S37" i="19" s="1"/>
  <c r="L37" i="19"/>
  <c r="V37" i="19" s="1"/>
  <c r="K37" i="19"/>
  <c r="G37" i="19"/>
  <c r="H37" i="19" s="1"/>
  <c r="O37" i="19" s="1"/>
  <c r="AQ36" i="19"/>
  <c r="AM36" i="19"/>
  <c r="AN36" i="19" s="1"/>
  <c r="AF36" i="19"/>
  <c r="AG36" i="19" s="1"/>
  <c r="Y36" i="19"/>
  <c r="Z36" i="19" s="1"/>
  <c r="V36" i="19"/>
  <c r="R36" i="19"/>
  <c r="S36" i="19" s="1"/>
  <c r="AC36" i="19" s="1"/>
  <c r="K36" i="19"/>
  <c r="L36" i="19" s="1"/>
  <c r="G36" i="19"/>
  <c r="H36" i="19" s="1"/>
  <c r="N36" i="19" s="1"/>
  <c r="AM35" i="19"/>
  <c r="AN35" i="19" s="1"/>
  <c r="AF35" i="19"/>
  <c r="AG35" i="19" s="1"/>
  <c r="Z35" i="19"/>
  <c r="Y35" i="19"/>
  <c r="R35" i="19"/>
  <c r="S35" i="19" s="1"/>
  <c r="K35" i="19"/>
  <c r="L35" i="19" s="1"/>
  <c r="G35" i="19"/>
  <c r="H35" i="19" s="1"/>
  <c r="O35" i="19" s="1"/>
  <c r="AM34" i="19"/>
  <c r="AN34" i="19" s="1"/>
  <c r="AJ34" i="19"/>
  <c r="AF34" i="19"/>
  <c r="AG34" i="19" s="1"/>
  <c r="AQ34" i="19" s="1"/>
  <c r="Y34" i="19"/>
  <c r="Z34" i="19" s="1"/>
  <c r="R34" i="19"/>
  <c r="S34" i="19" s="1"/>
  <c r="K34" i="19"/>
  <c r="L34" i="19" s="1"/>
  <c r="V34" i="19" s="1"/>
  <c r="G34" i="19"/>
  <c r="H34" i="19" s="1"/>
  <c r="O34" i="19" s="1"/>
  <c r="AM33" i="19"/>
  <c r="AN33" i="19" s="1"/>
  <c r="AF33" i="19"/>
  <c r="AG33" i="19" s="1"/>
  <c r="Y33" i="19"/>
  <c r="Z33" i="19" s="1"/>
  <c r="S33" i="19"/>
  <c r="R33" i="19"/>
  <c r="K33" i="19"/>
  <c r="L33" i="19" s="1"/>
  <c r="G33" i="19"/>
  <c r="H33" i="19" s="1"/>
  <c r="O33" i="19" s="1"/>
  <c r="AM32" i="19"/>
  <c r="AN32" i="19" s="1"/>
  <c r="AP32" i="19" s="1"/>
  <c r="AF32" i="19"/>
  <c r="AG32" i="19" s="1"/>
  <c r="AQ32" i="19" s="1"/>
  <c r="AC32" i="19"/>
  <c r="Y32" i="19"/>
  <c r="Z32" i="19" s="1"/>
  <c r="AJ32" i="19" s="1"/>
  <c r="R32" i="19"/>
  <c r="S32" i="19" s="1"/>
  <c r="K32" i="19"/>
  <c r="L32" i="19" s="1"/>
  <c r="H32" i="19"/>
  <c r="O32" i="19" s="1"/>
  <c r="G32" i="19"/>
  <c r="AM31" i="19"/>
  <c r="AN31" i="19" s="1"/>
  <c r="AP31" i="19" s="1"/>
  <c r="AF31" i="19"/>
  <c r="AG31" i="19" s="1"/>
  <c r="Y31" i="19"/>
  <c r="Z31" i="19" s="1"/>
  <c r="R31" i="19"/>
  <c r="S31" i="19" s="1"/>
  <c r="K31" i="19"/>
  <c r="L31" i="19" s="1"/>
  <c r="G31" i="19"/>
  <c r="H31" i="19" s="1"/>
  <c r="O31" i="19" s="1"/>
  <c r="AM30" i="19"/>
  <c r="AN30" i="19" s="1"/>
  <c r="AF30" i="19"/>
  <c r="AG30" i="19" s="1"/>
  <c r="AC30" i="19"/>
  <c r="Y30" i="19"/>
  <c r="Z30" i="19" s="1"/>
  <c r="AJ30" i="19" s="1"/>
  <c r="V30" i="19"/>
  <c r="R30" i="19"/>
  <c r="S30" i="19" s="1"/>
  <c r="K30" i="19"/>
  <c r="L30" i="19" s="1"/>
  <c r="U30" i="19" s="1"/>
  <c r="G30" i="19"/>
  <c r="H30" i="19" s="1"/>
  <c r="O30" i="19" s="1"/>
  <c r="AM29" i="19"/>
  <c r="AN29" i="19" s="1"/>
  <c r="AF29" i="19"/>
  <c r="AG29" i="19" s="1"/>
  <c r="Y29" i="19"/>
  <c r="Z29" i="19" s="1"/>
  <c r="R29" i="19"/>
  <c r="S29" i="19" s="1"/>
  <c r="L29" i="19"/>
  <c r="N29" i="19" s="1"/>
  <c r="K29" i="19"/>
  <c r="G29" i="19"/>
  <c r="H29" i="19" s="1"/>
  <c r="AQ28" i="19"/>
  <c r="AN28" i="19"/>
  <c r="AI28" i="19"/>
  <c r="AG28" i="19"/>
  <c r="AP28" i="19" s="1"/>
  <c r="Z28" i="19"/>
  <c r="AB28" i="19" s="1"/>
  <c r="V28" i="19"/>
  <c r="S28" i="19"/>
  <c r="N28" i="19"/>
  <c r="L28" i="19"/>
  <c r="H28" i="19"/>
  <c r="O28" i="19" s="1"/>
  <c r="AN27" i="19"/>
  <c r="AG27" i="19"/>
  <c r="AQ27" i="19" s="1"/>
  <c r="AB27" i="19"/>
  <c r="Z27" i="19"/>
  <c r="AJ27" i="19" s="1"/>
  <c r="V27" i="19"/>
  <c r="S27" i="19"/>
  <c r="O27" i="19"/>
  <c r="L27" i="19"/>
  <c r="H27" i="19"/>
  <c r="N27" i="19" s="1"/>
  <c r="AQ26" i="19"/>
  <c r="AN26" i="19"/>
  <c r="AI26" i="19"/>
  <c r="AG26" i="19"/>
  <c r="AP26" i="19" s="1"/>
  <c r="Z26" i="19"/>
  <c r="AB26" i="19" s="1"/>
  <c r="V26" i="19"/>
  <c r="S26" i="19"/>
  <c r="N26" i="19"/>
  <c r="L26" i="19"/>
  <c r="H26" i="19"/>
  <c r="O26" i="19" s="1"/>
  <c r="AN25" i="19"/>
  <c r="AG25" i="19"/>
  <c r="AQ25" i="19" s="1"/>
  <c r="AB25" i="19"/>
  <c r="Z25" i="19"/>
  <c r="AJ25" i="19" s="1"/>
  <c r="V25" i="19"/>
  <c r="S25" i="19"/>
  <c r="O25" i="19"/>
  <c r="L25" i="19"/>
  <c r="H25" i="19"/>
  <c r="N25" i="19" s="1"/>
  <c r="AQ24" i="19"/>
  <c r="AN24" i="19"/>
  <c r="AI24" i="19"/>
  <c r="AG24" i="19"/>
  <c r="AP24" i="19" s="1"/>
  <c r="Z24" i="19"/>
  <c r="AB24" i="19" s="1"/>
  <c r="V24" i="19"/>
  <c r="S24" i="19"/>
  <c r="N24" i="19"/>
  <c r="L24" i="19"/>
  <c r="H24" i="19"/>
  <c r="O24" i="19" s="1"/>
  <c r="AN23" i="19"/>
  <c r="AG23" i="19"/>
  <c r="AB23" i="19"/>
  <c r="Z23" i="19"/>
  <c r="S23" i="19"/>
  <c r="O23" i="19"/>
  <c r="L23" i="19"/>
  <c r="H23" i="19"/>
  <c r="N23" i="19" s="1"/>
  <c r="AB44" i="26" l="1"/>
  <c r="AQ44" i="26"/>
  <c r="AI44" i="26"/>
  <c r="AJ44" i="26" s="1"/>
  <c r="AP44" i="26"/>
  <c r="AC31" i="26"/>
  <c r="U31" i="26"/>
  <c r="V31" i="26" s="1"/>
  <c r="V40" i="26"/>
  <c r="U40" i="26"/>
  <c r="AC44" i="26"/>
  <c r="U44" i="26"/>
  <c r="V44" i="26" s="1"/>
  <c r="AB31" i="26"/>
  <c r="Z48" i="26"/>
  <c r="AQ31" i="26"/>
  <c r="N29" i="26"/>
  <c r="O29" i="26" s="1"/>
  <c r="AB29" i="26"/>
  <c r="AP29" i="26"/>
  <c r="N40" i="26"/>
  <c r="N30" i="26"/>
  <c r="V30" i="26"/>
  <c r="AI32" i="26"/>
  <c r="AQ32" i="26"/>
  <c r="AJ38" i="26"/>
  <c r="AB38" i="26"/>
  <c r="AC41" i="26"/>
  <c r="U41" i="26"/>
  <c r="O45" i="26"/>
  <c r="H39" i="26"/>
  <c r="AI34" i="26"/>
  <c r="AQ34" i="26"/>
  <c r="U36" i="26"/>
  <c r="AC36" i="26"/>
  <c r="O42" i="26"/>
  <c r="N42" i="26"/>
  <c r="AJ43" i="26"/>
  <c r="AB43" i="26"/>
  <c r="AG49" i="26"/>
  <c r="AC29" i="26"/>
  <c r="AQ29" i="26"/>
  <c r="O31" i="26"/>
  <c r="N31" i="26"/>
  <c r="N32" i="26"/>
  <c r="V32" i="26"/>
  <c r="AB36" i="26"/>
  <c r="AJ36" i="26"/>
  <c r="AQ41" i="26"/>
  <c r="AI41" i="26"/>
  <c r="V43" i="26"/>
  <c r="N43" i="26"/>
  <c r="Z51" i="26"/>
  <c r="Y52" i="26"/>
  <c r="Z52" i="26" s="1"/>
  <c r="U30" i="26"/>
  <c r="AC30" i="26"/>
  <c r="AP32" i="26"/>
  <c r="AB34" i="26"/>
  <c r="AJ34" i="26"/>
  <c r="V38" i="26"/>
  <c r="N38" i="26"/>
  <c r="Z39" i="26"/>
  <c r="AC25" i="26"/>
  <c r="V27" i="26"/>
  <c r="N27" i="26"/>
  <c r="AI27" i="26"/>
  <c r="AB30" i="26"/>
  <c r="AJ30" i="26"/>
  <c r="U32" i="26"/>
  <c r="AC32" i="26"/>
  <c r="O33" i="26"/>
  <c r="AQ38" i="26"/>
  <c r="AI38" i="26"/>
  <c r="O40" i="26"/>
  <c r="AJ41" i="26"/>
  <c r="AB41" i="26"/>
  <c r="AQ43" i="26"/>
  <c r="AI43" i="26"/>
  <c r="O44" i="26"/>
  <c r="V45" i="26"/>
  <c r="AF51" i="26"/>
  <c r="AG45" i="26"/>
  <c r="AB23" i="26"/>
  <c r="AC23" i="26" s="1"/>
  <c r="U25" i="26"/>
  <c r="AB27" i="26"/>
  <c r="U29" i="26"/>
  <c r="AI29" i="26"/>
  <c r="N37" i="26"/>
  <c r="U37" i="26"/>
  <c r="AB37" i="26"/>
  <c r="AI37" i="26"/>
  <c r="Z46" i="26"/>
  <c r="O48" i="26"/>
  <c r="S49" i="26"/>
  <c r="R52" i="26"/>
  <c r="S52" i="26" s="1"/>
  <c r="S51" i="26"/>
  <c r="AC53" i="26"/>
  <c r="U53" i="26"/>
  <c r="V53" i="26" s="1"/>
  <c r="U54" i="26"/>
  <c r="V54" i="26" s="1"/>
  <c r="V58" i="26"/>
  <c r="N58" i="26"/>
  <c r="O58" i="26" s="1"/>
  <c r="AB24" i="26"/>
  <c r="AJ24" i="26"/>
  <c r="V25" i="26"/>
  <c r="N25" i="26"/>
  <c r="U26" i="26"/>
  <c r="AB28" i="26"/>
  <c r="AJ28" i="26"/>
  <c r="V29" i="26"/>
  <c r="AJ29" i="26"/>
  <c r="N35" i="26"/>
  <c r="U35" i="26"/>
  <c r="AB35" i="26"/>
  <c r="AI35" i="26"/>
  <c r="AN39" i="26"/>
  <c r="N45" i="26"/>
  <c r="Z45" i="26"/>
  <c r="AM51" i="26"/>
  <c r="AN45" i="26"/>
  <c r="O46" i="26"/>
  <c r="AE49" i="26"/>
  <c r="AL49" i="26"/>
  <c r="AN49" i="26" s="1"/>
  <c r="AP49" i="26" s="1"/>
  <c r="X49" i="26"/>
  <c r="Z49" i="26" s="1"/>
  <c r="H51" i="26"/>
  <c r="AB53" i="26"/>
  <c r="O54" i="26"/>
  <c r="AQ56" i="26"/>
  <c r="AP58" i="26"/>
  <c r="N23" i="26"/>
  <c r="O23" i="26" s="1"/>
  <c r="AI23" i="26"/>
  <c r="AJ23" i="26" s="1"/>
  <c r="V34" i="26"/>
  <c r="AP34" i="26"/>
  <c r="AI36" i="26"/>
  <c r="AQ36" i="26"/>
  <c r="AC38" i="26"/>
  <c r="U38" i="26"/>
  <c r="L39" i="26"/>
  <c r="V41" i="26"/>
  <c r="N41" i="26"/>
  <c r="AP41" i="26"/>
  <c r="AC43" i="26"/>
  <c r="U43" i="26"/>
  <c r="AL46" i="26"/>
  <c r="AN46" i="26" s="1"/>
  <c r="AP46" i="26" s="1"/>
  <c r="AG46" i="26"/>
  <c r="AN54" i="26"/>
  <c r="AQ58" i="26"/>
  <c r="AI58" i="26"/>
  <c r="V24" i="26"/>
  <c r="N24" i="26"/>
  <c r="V28" i="26"/>
  <c r="N28" i="26"/>
  <c r="S39" i="26"/>
  <c r="U23" i="26"/>
  <c r="V23" i="26" s="1"/>
  <c r="AG39" i="26"/>
  <c r="V26" i="26"/>
  <c r="N26" i="26"/>
  <c r="U27" i="26"/>
  <c r="AI30" i="26"/>
  <c r="AQ30" i="26"/>
  <c r="AB32" i="26"/>
  <c r="AJ32" i="26"/>
  <c r="U34" i="26"/>
  <c r="AC34" i="26"/>
  <c r="N36" i="26"/>
  <c r="V36" i="26"/>
  <c r="AP36" i="26"/>
  <c r="U45" i="26"/>
  <c r="S46" i="26"/>
  <c r="K49" i="26"/>
  <c r="L49" i="26" s="1"/>
  <c r="N51" i="26"/>
  <c r="N52" i="26"/>
  <c r="O52" i="26" s="1"/>
  <c r="N53" i="26"/>
  <c r="O53" i="26" s="1"/>
  <c r="AE54" i="26"/>
  <c r="AL54" i="26" s="1"/>
  <c r="Z54" i="26"/>
  <c r="AB56" i="26"/>
  <c r="AC56" i="26" s="1"/>
  <c r="AJ56" i="26"/>
  <c r="AB58" i="26"/>
  <c r="AC58" i="26" s="1"/>
  <c r="AF59" i="26"/>
  <c r="AG59" i="26" s="1"/>
  <c r="Y59" i="26"/>
  <c r="Z59" i="26" s="1"/>
  <c r="K59" i="26"/>
  <c r="L59" i="26" s="1"/>
  <c r="U59" i="26" s="1"/>
  <c r="H59" i="26"/>
  <c r="AG54" i="26"/>
  <c r="U56" i="26"/>
  <c r="Q48" i="26"/>
  <c r="S48" i="26" s="1"/>
  <c r="AE48" i="26"/>
  <c r="AG48" i="26" s="1"/>
  <c r="AL48" i="26"/>
  <c r="AN48" i="26" s="1"/>
  <c r="AQ53" i="26"/>
  <c r="AI53" i="26"/>
  <c r="AJ53" i="26" s="1"/>
  <c r="AM55" i="26"/>
  <c r="AN55" i="26" s="1"/>
  <c r="AF55" i="26"/>
  <c r="AG55" i="26" s="1"/>
  <c r="Y55" i="26"/>
  <c r="Z55" i="26" s="1"/>
  <c r="R55" i="26"/>
  <c r="S55" i="26" s="1"/>
  <c r="K55" i="26"/>
  <c r="L55" i="26" s="1"/>
  <c r="V56" i="26"/>
  <c r="AI56" i="26"/>
  <c r="AJ58" i="26"/>
  <c r="AM57" i="26"/>
  <c r="AN57" i="26" s="1"/>
  <c r="AP57" i="26" s="1"/>
  <c r="AF57" i="26"/>
  <c r="AG57" i="26" s="1"/>
  <c r="Y57" i="26"/>
  <c r="Z57" i="26" s="1"/>
  <c r="R57" i="26"/>
  <c r="S57" i="26" s="1"/>
  <c r="K57" i="26"/>
  <c r="L57" i="26" s="1"/>
  <c r="O40" i="24"/>
  <c r="N40" i="24"/>
  <c r="U29" i="24"/>
  <c r="V29" i="24" s="1"/>
  <c r="AC31" i="24"/>
  <c r="U40" i="24"/>
  <c r="H39" i="24"/>
  <c r="U31" i="24"/>
  <c r="V31" i="24" s="1"/>
  <c r="V40" i="24"/>
  <c r="AB41" i="24"/>
  <c r="S48" i="24"/>
  <c r="AQ30" i="24"/>
  <c r="AI30" i="24"/>
  <c r="AC34" i="24"/>
  <c r="U34" i="24"/>
  <c r="AJ36" i="24"/>
  <c r="AB36" i="24"/>
  <c r="AI36" i="24"/>
  <c r="AQ38" i="24"/>
  <c r="AI38" i="24"/>
  <c r="V32" i="24"/>
  <c r="N32" i="24"/>
  <c r="U32" i="24"/>
  <c r="H47" i="24"/>
  <c r="AJ30" i="24"/>
  <c r="AB30" i="24"/>
  <c r="AQ32" i="24"/>
  <c r="AI32" i="24"/>
  <c r="V34" i="24"/>
  <c r="N34" i="24"/>
  <c r="AI34" i="24"/>
  <c r="AJ35" i="24"/>
  <c r="AJ59" i="24"/>
  <c r="AB59" i="24"/>
  <c r="AC59" i="24" s="1"/>
  <c r="L39" i="24"/>
  <c r="U23" i="24"/>
  <c r="V23" i="24" s="1"/>
  <c r="Z39" i="24"/>
  <c r="AQ28" i="24"/>
  <c r="AI28" i="24"/>
  <c r="AI29" i="24"/>
  <c r="AJ29" i="24" s="1"/>
  <c r="N31" i="24"/>
  <c r="V33" i="24"/>
  <c r="N33" i="24"/>
  <c r="AB34" i="24"/>
  <c r="AB35" i="24"/>
  <c r="AI37" i="24"/>
  <c r="AQ40" i="24"/>
  <c r="AI40" i="24"/>
  <c r="N41" i="24"/>
  <c r="AC43" i="24"/>
  <c r="U43" i="24"/>
  <c r="U51" i="24"/>
  <c r="AE52" i="24"/>
  <c r="Z52" i="24"/>
  <c r="N59" i="24"/>
  <c r="N23" i="24"/>
  <c r="O23" i="24" s="1"/>
  <c r="AI23" i="24"/>
  <c r="AJ23" i="24" s="1"/>
  <c r="AP23" i="24"/>
  <c r="AQ23" i="24" s="1"/>
  <c r="AG39" i="24"/>
  <c r="AP39" i="24" s="1"/>
  <c r="N24" i="24"/>
  <c r="AP25" i="24"/>
  <c r="AC26" i="24"/>
  <c r="U26" i="24"/>
  <c r="N27" i="24"/>
  <c r="V28" i="24"/>
  <c r="AC35" i="24"/>
  <c r="U35" i="24"/>
  <c r="N36" i="24"/>
  <c r="N37" i="24"/>
  <c r="AJ37" i="24"/>
  <c r="AB37" i="24"/>
  <c r="O44" i="24"/>
  <c r="S46" i="24"/>
  <c r="X46" i="24"/>
  <c r="AF49" i="24"/>
  <c r="AP51" i="24"/>
  <c r="AQ51" i="24" s="1"/>
  <c r="Z54" i="24"/>
  <c r="AQ24" i="24"/>
  <c r="AI24" i="24"/>
  <c r="O25" i="24"/>
  <c r="N25" i="24"/>
  <c r="AQ29" i="24"/>
  <c r="AQ37" i="24"/>
  <c r="AJ38" i="24"/>
  <c r="AB38" i="24"/>
  <c r="AC42" i="24"/>
  <c r="U42" i="24"/>
  <c r="V43" i="24"/>
  <c r="N43" i="24"/>
  <c r="AJ44" i="24"/>
  <c r="AB44" i="24"/>
  <c r="AC44" i="24" s="1"/>
  <c r="AL54" i="24"/>
  <c r="AN54" i="24" s="1"/>
  <c r="AP54" i="24" s="1"/>
  <c r="AG54" i="24"/>
  <c r="AP24" i="24"/>
  <c r="AQ27" i="24"/>
  <c r="AI27" i="24"/>
  <c r="AP27" i="24"/>
  <c r="AB29" i="24"/>
  <c r="AC29" i="24" s="1"/>
  <c r="U30" i="24"/>
  <c r="AQ31" i="24"/>
  <c r="AI31" i="24"/>
  <c r="AB32" i="24"/>
  <c r="U33" i="24"/>
  <c r="AC36" i="24"/>
  <c r="U36" i="24"/>
  <c r="AP36" i="24"/>
  <c r="U38" i="24"/>
  <c r="S39" i="24"/>
  <c r="AP40" i="24"/>
  <c r="AC41" i="24"/>
  <c r="U41" i="24"/>
  <c r="V41" i="24" s="1"/>
  <c r="AQ41" i="24"/>
  <c r="AI41" i="24"/>
  <c r="AJ43" i="24"/>
  <c r="AB43" i="24"/>
  <c r="N54" i="24"/>
  <c r="AP59" i="24"/>
  <c r="AQ59" i="24" s="1"/>
  <c r="G52" i="24"/>
  <c r="H52" i="24" s="1"/>
  <c r="H51" i="24"/>
  <c r="AN45" i="24"/>
  <c r="AP45" i="24" s="1"/>
  <c r="AQ45" i="24" s="1"/>
  <c r="Z49" i="24"/>
  <c r="AF55" i="24"/>
  <c r="AG55" i="24" s="1"/>
  <c r="K55" i="24"/>
  <c r="L55" i="24" s="1"/>
  <c r="Y55" i="24"/>
  <c r="Z55" i="24" s="1"/>
  <c r="O58" i="24"/>
  <c r="AQ25" i="24"/>
  <c r="AI25" i="24"/>
  <c r="N42" i="24"/>
  <c r="U44" i="24"/>
  <c r="V44" i="24" s="1"/>
  <c r="AP44" i="24"/>
  <c r="AQ44" i="24" s="1"/>
  <c r="N46" i="24"/>
  <c r="AE48" i="24"/>
  <c r="AG48" i="24" s="1"/>
  <c r="X48" i="24"/>
  <c r="Z48" i="24" s="1"/>
  <c r="AL48" i="24"/>
  <c r="AN48" i="24" s="1"/>
  <c r="S49" i="24"/>
  <c r="V51" i="24"/>
  <c r="N51" i="24"/>
  <c r="Z51" i="24"/>
  <c r="S54" i="24"/>
  <c r="H55" i="24"/>
  <c r="AC45" i="24"/>
  <c r="AQ26" i="24"/>
  <c r="AI26" i="24"/>
  <c r="N45" i="24"/>
  <c r="O45" i="24" s="1"/>
  <c r="U45" i="24"/>
  <c r="V45" i="24" s="1"/>
  <c r="AI45" i="24"/>
  <c r="AJ45" i="24" s="1"/>
  <c r="U48" i="24"/>
  <c r="V48" i="24" s="1"/>
  <c r="AM49" i="24"/>
  <c r="AN49" i="24" s="1"/>
  <c r="K49" i="24"/>
  <c r="L49" i="24" s="1"/>
  <c r="AM55" i="24"/>
  <c r="AN55" i="24" s="1"/>
  <c r="AP55" i="24" s="1"/>
  <c r="AE49" i="24"/>
  <c r="S52" i="24"/>
  <c r="V53" i="24"/>
  <c r="N53" i="24"/>
  <c r="O53" i="24" s="1"/>
  <c r="AM56" i="24"/>
  <c r="AN56" i="24" s="1"/>
  <c r="AP56" i="24" s="1"/>
  <c r="AF56" i="24"/>
  <c r="AG56" i="24" s="1"/>
  <c r="Y56" i="24"/>
  <c r="Z56" i="24" s="1"/>
  <c r="R56" i="24"/>
  <c r="S56" i="24" s="1"/>
  <c r="K56" i="24"/>
  <c r="L56" i="24" s="1"/>
  <c r="H56" i="24"/>
  <c r="V57" i="24"/>
  <c r="N52" i="24"/>
  <c r="O54" i="24"/>
  <c r="AB57" i="24"/>
  <c r="AC57" i="24" s="1"/>
  <c r="AP57" i="24"/>
  <c r="AQ57" i="24" s="1"/>
  <c r="O59" i="24"/>
  <c r="U59" i="24"/>
  <c r="V59" i="24" s="1"/>
  <c r="AI59" i="24"/>
  <c r="U40" i="21"/>
  <c r="AC40" i="21"/>
  <c r="AP40" i="21"/>
  <c r="AP31" i="21"/>
  <c r="H48" i="21"/>
  <c r="AI44" i="21"/>
  <c r="N40" i="21"/>
  <c r="U44" i="21"/>
  <c r="N31" i="21"/>
  <c r="U35" i="21"/>
  <c r="AC35" i="21"/>
  <c r="AI37" i="21"/>
  <c r="AQ37" i="21"/>
  <c r="AP45" i="21"/>
  <c r="H56" i="21"/>
  <c r="AF56" i="21"/>
  <c r="AG56" i="21" s="1"/>
  <c r="R56" i="21"/>
  <c r="S56" i="21" s="1"/>
  <c r="Y56" i="21"/>
  <c r="Z56" i="21" s="1"/>
  <c r="K56" i="21"/>
  <c r="L56" i="21" s="1"/>
  <c r="AM56" i="21"/>
  <c r="AN56" i="21" s="1"/>
  <c r="AP56" i="21" s="1"/>
  <c r="AI29" i="21"/>
  <c r="AJ29" i="21" s="1"/>
  <c r="V33" i="21"/>
  <c r="AP33" i="21"/>
  <c r="AB35" i="21"/>
  <c r="AJ35" i="21"/>
  <c r="U29" i="21"/>
  <c r="V29" i="21" s="1"/>
  <c r="U31" i="21"/>
  <c r="V31" i="21" s="1"/>
  <c r="AI31" i="21"/>
  <c r="AQ31" i="21"/>
  <c r="U33" i="21"/>
  <c r="AC33" i="21"/>
  <c r="AB29" i="21"/>
  <c r="AC29" i="21" s="1"/>
  <c r="AJ37" i="21"/>
  <c r="AJ44" i="21"/>
  <c r="AB44" i="21"/>
  <c r="AC44" i="21" s="1"/>
  <c r="K49" i="21"/>
  <c r="L49" i="21" s="1"/>
  <c r="L48" i="21"/>
  <c r="AM57" i="21"/>
  <c r="AN57" i="21" s="1"/>
  <c r="AP57" i="21" s="1"/>
  <c r="K57" i="21"/>
  <c r="L57" i="21" s="1"/>
  <c r="H57" i="21"/>
  <c r="AF57" i="21"/>
  <c r="AG57" i="21" s="1"/>
  <c r="U23" i="21"/>
  <c r="AQ23" i="21"/>
  <c r="AJ24" i="21"/>
  <c r="AB24" i="21"/>
  <c r="AQ25" i="21"/>
  <c r="AJ26" i="21"/>
  <c r="AB26" i="21"/>
  <c r="AQ27" i="21"/>
  <c r="AJ28" i="21"/>
  <c r="AB28" i="21"/>
  <c r="V40" i="21"/>
  <c r="AC53" i="21"/>
  <c r="N54" i="21"/>
  <c r="N23" i="21"/>
  <c r="O23" i="21" s="1"/>
  <c r="V23" i="21"/>
  <c r="AI23" i="21"/>
  <c r="AJ23" i="21" s="1"/>
  <c r="N25" i="21"/>
  <c r="V25" i="21"/>
  <c r="N27" i="21"/>
  <c r="V27" i="21"/>
  <c r="AF33" i="21"/>
  <c r="AG33" i="21" s="1"/>
  <c r="K35" i="21"/>
  <c r="L35" i="21" s="1"/>
  <c r="AM35" i="21"/>
  <c r="AN35" i="21" s="1"/>
  <c r="R37" i="21"/>
  <c r="S37" i="21" s="1"/>
  <c r="AB37" i="21" s="1"/>
  <c r="G38" i="21"/>
  <c r="H38" i="21" s="1"/>
  <c r="O38" i="21" s="1"/>
  <c r="AI40" i="21"/>
  <c r="AQ40" i="21"/>
  <c r="Y45" i="21"/>
  <c r="Z45" i="21" s="1"/>
  <c r="Z48" i="21"/>
  <c r="Y49" i="21"/>
  <c r="Z49" i="21" s="1"/>
  <c r="Y51" i="21"/>
  <c r="R57" i="21"/>
  <c r="S57" i="21" s="1"/>
  <c r="V44" i="21"/>
  <c r="N44" i="21"/>
  <c r="O44" i="21" s="1"/>
  <c r="AQ44" i="21"/>
  <c r="G59" i="21"/>
  <c r="AF54" i="21"/>
  <c r="AG54" i="21" s="1"/>
  <c r="AM51" i="21"/>
  <c r="K51" i="21"/>
  <c r="G54" i="21"/>
  <c r="H54" i="21" s="1"/>
  <c r="AF45" i="21"/>
  <c r="AG45" i="21" s="1"/>
  <c r="G55" i="21"/>
  <c r="AF51" i="21"/>
  <c r="G51" i="21"/>
  <c r="G45" i="21"/>
  <c r="H45" i="21" s="1"/>
  <c r="G43" i="21"/>
  <c r="H43" i="21" s="1"/>
  <c r="O43" i="21" s="1"/>
  <c r="AM42" i="21"/>
  <c r="AN42" i="21" s="1"/>
  <c r="AP42" i="21" s="1"/>
  <c r="AF42" i="21"/>
  <c r="AG42" i="21" s="1"/>
  <c r="Y42" i="21"/>
  <c r="Z42" i="21" s="1"/>
  <c r="R42" i="21"/>
  <c r="S42" i="21" s="1"/>
  <c r="K42" i="21"/>
  <c r="L42" i="21" s="1"/>
  <c r="G41" i="21"/>
  <c r="AM54" i="21"/>
  <c r="AN54" i="21" s="1"/>
  <c r="AP54" i="21" s="1"/>
  <c r="R54" i="21"/>
  <c r="S54" i="21" s="1"/>
  <c r="AB54" i="21" s="1"/>
  <c r="AM43" i="21"/>
  <c r="AN43" i="21" s="1"/>
  <c r="AP43" i="21" s="1"/>
  <c r="AF43" i="21"/>
  <c r="AG43" i="21" s="1"/>
  <c r="Y43" i="21"/>
  <c r="Z43" i="21" s="1"/>
  <c r="R43" i="21"/>
  <c r="S43" i="21" s="1"/>
  <c r="K43" i="21"/>
  <c r="L43" i="21" s="1"/>
  <c r="G42" i="21"/>
  <c r="H42" i="21" s="1"/>
  <c r="O42" i="21" s="1"/>
  <c r="AM38" i="21"/>
  <c r="AN38" i="21" s="1"/>
  <c r="AF38" i="21"/>
  <c r="AG38" i="21" s="1"/>
  <c r="Y38" i="21"/>
  <c r="Z38" i="21" s="1"/>
  <c r="R38" i="21"/>
  <c r="S38" i="21" s="1"/>
  <c r="K38" i="21"/>
  <c r="L38" i="21" s="1"/>
  <c r="G37" i="21"/>
  <c r="H37" i="21" s="1"/>
  <c r="O37" i="21" s="1"/>
  <c r="AM36" i="21"/>
  <c r="AN36" i="21" s="1"/>
  <c r="AP36" i="21" s="1"/>
  <c r="AF36" i="21"/>
  <c r="AG36" i="21" s="1"/>
  <c r="Y36" i="21"/>
  <c r="Z36" i="21" s="1"/>
  <c r="R36" i="21"/>
  <c r="S36" i="21" s="1"/>
  <c r="K36" i="21"/>
  <c r="L36" i="21" s="1"/>
  <c r="G35" i="21"/>
  <c r="H35" i="21" s="1"/>
  <c r="O35" i="21" s="1"/>
  <c r="AM34" i="21"/>
  <c r="AN34" i="21" s="1"/>
  <c r="AF34" i="21"/>
  <c r="AG34" i="21" s="1"/>
  <c r="Y34" i="21"/>
  <c r="Z34" i="21" s="1"/>
  <c r="R34" i="21"/>
  <c r="S34" i="21" s="1"/>
  <c r="K34" i="21"/>
  <c r="L34" i="21" s="1"/>
  <c r="G33" i="21"/>
  <c r="H33" i="21" s="1"/>
  <c r="O33" i="21" s="1"/>
  <c r="AM32" i="21"/>
  <c r="AN32" i="21" s="1"/>
  <c r="AP32" i="21" s="1"/>
  <c r="AF32" i="21"/>
  <c r="AG32" i="21" s="1"/>
  <c r="Y32" i="21"/>
  <c r="Z32" i="21" s="1"/>
  <c r="R32" i="21"/>
  <c r="S32" i="21" s="1"/>
  <c r="K32" i="21"/>
  <c r="L32" i="21" s="1"/>
  <c r="AM30" i="21"/>
  <c r="AN30" i="21" s="1"/>
  <c r="AF30" i="21"/>
  <c r="AG30" i="21" s="1"/>
  <c r="Y30" i="21"/>
  <c r="Z30" i="21" s="1"/>
  <c r="R30" i="21"/>
  <c r="S30" i="21" s="1"/>
  <c r="K30" i="21"/>
  <c r="L30" i="21" s="1"/>
  <c r="L39" i="21" s="1"/>
  <c r="AB23" i="21"/>
  <c r="AC23" i="21" s="1"/>
  <c r="AJ25" i="21"/>
  <c r="AB25" i="21"/>
  <c r="AJ27" i="21"/>
  <c r="AB27" i="21"/>
  <c r="N29" i="21"/>
  <c r="O29" i="21" s="1"/>
  <c r="AP29" i="21"/>
  <c r="AQ29" i="21" s="1"/>
  <c r="AB31" i="21"/>
  <c r="AJ31" i="21"/>
  <c r="G32" i="21"/>
  <c r="H32" i="21" s="1"/>
  <c r="O32" i="21" s="1"/>
  <c r="Y33" i="21"/>
  <c r="Z33" i="21" s="1"/>
  <c r="AF35" i="21"/>
  <c r="AG35" i="21" s="1"/>
  <c r="K37" i="21"/>
  <c r="L37" i="21" s="1"/>
  <c r="AM37" i="21"/>
  <c r="AN37" i="21" s="1"/>
  <c r="AP37" i="21" s="1"/>
  <c r="AB40" i="21"/>
  <c r="AJ40" i="21"/>
  <c r="R45" i="21"/>
  <c r="S45" i="21" s="1"/>
  <c r="L46" i="21"/>
  <c r="Q46" i="21"/>
  <c r="R49" i="21"/>
  <c r="S49" i="21" s="1"/>
  <c r="S48" i="21"/>
  <c r="AM49" i="21"/>
  <c r="AN49" i="21" s="1"/>
  <c r="AN48" i="21"/>
  <c r="AP48" i="21" s="1"/>
  <c r="AQ48" i="21" s="1"/>
  <c r="R51" i="21"/>
  <c r="Y57" i="21"/>
  <c r="Z57" i="21" s="1"/>
  <c r="AG49" i="21"/>
  <c r="V58" i="21"/>
  <c r="V53" i="21"/>
  <c r="N53" i="21"/>
  <c r="O53" i="21" s="1"/>
  <c r="AJ36" i="20"/>
  <c r="AB36" i="20"/>
  <c r="N37" i="20"/>
  <c r="N41" i="20"/>
  <c r="AP41" i="20"/>
  <c r="AB42" i="20"/>
  <c r="AC36" i="20"/>
  <c r="U36" i="20"/>
  <c r="U42" i="20"/>
  <c r="N36" i="20"/>
  <c r="AQ36" i="20"/>
  <c r="AI36" i="20"/>
  <c r="AI40" i="20"/>
  <c r="U41" i="20"/>
  <c r="AN39" i="20"/>
  <c r="AP30" i="20"/>
  <c r="AI38" i="20"/>
  <c r="AB45" i="20"/>
  <c r="AB44" i="20"/>
  <c r="AC44" i="20" s="1"/>
  <c r="K56" i="20"/>
  <c r="L56" i="20" s="1"/>
  <c r="N56" i="20" s="1"/>
  <c r="AF56" i="20"/>
  <c r="AG56" i="20" s="1"/>
  <c r="Z49" i="20"/>
  <c r="AB49" i="20" s="1"/>
  <c r="AP56" i="20"/>
  <c r="AP33" i="20"/>
  <c r="AN44" i="20"/>
  <c r="AN47" i="20"/>
  <c r="AI29" i="20"/>
  <c r="AJ29" i="20" s="1"/>
  <c r="U31" i="20"/>
  <c r="AC31" i="20"/>
  <c r="U33" i="20"/>
  <c r="AC33" i="20"/>
  <c r="AB52" i="20"/>
  <c r="AB31" i="20"/>
  <c r="AJ31" i="20"/>
  <c r="AP35" i="20"/>
  <c r="AB37" i="20"/>
  <c r="AJ37" i="20"/>
  <c r="Z39" i="20"/>
  <c r="N34" i="20"/>
  <c r="O34" i="20"/>
  <c r="AI37" i="20"/>
  <c r="AQ37" i="20"/>
  <c r="AB29" i="20"/>
  <c r="AC29" i="20" s="1"/>
  <c r="N33" i="20"/>
  <c r="V33" i="20"/>
  <c r="N35" i="20"/>
  <c r="V35" i="20"/>
  <c r="AI35" i="20"/>
  <c r="AQ35" i="20"/>
  <c r="Z48" i="20"/>
  <c r="AE48" i="20"/>
  <c r="AL48" i="20" s="1"/>
  <c r="AQ24" i="20"/>
  <c r="AJ25" i="20"/>
  <c r="AB25" i="20"/>
  <c r="AP29" i="20"/>
  <c r="AQ29" i="20" s="1"/>
  <c r="AI31" i="20"/>
  <c r="AB33" i="20"/>
  <c r="U35" i="20"/>
  <c r="AC41" i="20"/>
  <c r="AM57" i="20"/>
  <c r="AN57" i="20" s="1"/>
  <c r="AF57" i="20"/>
  <c r="AG57" i="20" s="1"/>
  <c r="Y57" i="20"/>
  <c r="Z57" i="20" s="1"/>
  <c r="R57" i="20"/>
  <c r="S57" i="20" s="1"/>
  <c r="K57" i="20"/>
  <c r="L57" i="20" s="1"/>
  <c r="H57" i="20"/>
  <c r="H39" i="20"/>
  <c r="N24" i="20"/>
  <c r="V24" i="20"/>
  <c r="AI24" i="20"/>
  <c r="AI26" i="20"/>
  <c r="N28" i="20"/>
  <c r="V28" i="20"/>
  <c r="AI28" i="20"/>
  <c r="N32" i="20"/>
  <c r="U32" i="20"/>
  <c r="AB32" i="20"/>
  <c r="AI32" i="20"/>
  <c r="AB38" i="20"/>
  <c r="AJ38" i="20"/>
  <c r="L39" i="20"/>
  <c r="AQ40" i="20"/>
  <c r="V41" i="20"/>
  <c r="AC42" i="20"/>
  <c r="AJ43" i="20"/>
  <c r="AB43" i="20"/>
  <c r="O45" i="20"/>
  <c r="S48" i="20"/>
  <c r="AB56" i="20"/>
  <c r="AC56" i="20" s="1"/>
  <c r="U58" i="20"/>
  <c r="AI58" i="20"/>
  <c r="AG39" i="20"/>
  <c r="AQ23" i="20"/>
  <c r="AJ24" i="20"/>
  <c r="AB24" i="20"/>
  <c r="AJ26" i="20"/>
  <c r="AB26" i="20"/>
  <c r="AJ28" i="20"/>
  <c r="AB28" i="20"/>
  <c r="N30" i="20"/>
  <c r="U30" i="20"/>
  <c r="AB30" i="20"/>
  <c r="AI30" i="20"/>
  <c r="N38" i="20"/>
  <c r="U38" i="20"/>
  <c r="AB40" i="20"/>
  <c r="AJ40" i="20"/>
  <c r="AI41" i="20"/>
  <c r="AQ41" i="20"/>
  <c r="N42" i="20"/>
  <c r="V42" i="20"/>
  <c r="AP42" i="20"/>
  <c r="U43" i="20"/>
  <c r="AC43" i="20"/>
  <c r="U45" i="20"/>
  <c r="V45" i="20" s="1"/>
  <c r="AC45" i="20"/>
  <c r="L48" i="20"/>
  <c r="S49" i="20"/>
  <c r="AC52" i="20"/>
  <c r="AJ53" i="20"/>
  <c r="U56" i="20"/>
  <c r="AI56" i="20"/>
  <c r="AJ56" i="20" s="1"/>
  <c r="AQ56" i="20"/>
  <c r="AJ58" i="20"/>
  <c r="AP58" i="20"/>
  <c r="AQ58" i="20" s="1"/>
  <c r="AB23" i="20"/>
  <c r="AC23" i="20" s="1"/>
  <c r="U26" i="20"/>
  <c r="AQ26" i="20"/>
  <c r="AJ27" i="20"/>
  <c r="AB27" i="20"/>
  <c r="AQ28" i="20"/>
  <c r="AQ31" i="20"/>
  <c r="AJ33" i="20"/>
  <c r="AC35" i="20"/>
  <c r="O36" i="20"/>
  <c r="V37" i="20"/>
  <c r="AP37" i="20"/>
  <c r="AQ38" i="20"/>
  <c r="AJ42" i="20"/>
  <c r="L49" i="20"/>
  <c r="K52" i="20"/>
  <c r="L52" i="20" s="1"/>
  <c r="K51" i="20"/>
  <c r="L51" i="20" s="1"/>
  <c r="AE54" i="20"/>
  <c r="Z54" i="20"/>
  <c r="V58" i="20"/>
  <c r="N58" i="20"/>
  <c r="S39" i="20"/>
  <c r="AP23" i="20"/>
  <c r="N26" i="20"/>
  <c r="AI23" i="20"/>
  <c r="AJ23" i="20" s="1"/>
  <c r="AI25" i="20"/>
  <c r="AI27" i="20"/>
  <c r="U29" i="20"/>
  <c r="V29" i="20" s="1"/>
  <c r="N31" i="20"/>
  <c r="V31" i="20"/>
  <c r="AP31" i="20"/>
  <c r="AI33" i="20"/>
  <c r="AQ33" i="20"/>
  <c r="AB35" i="20"/>
  <c r="AJ35" i="20"/>
  <c r="U37" i="20"/>
  <c r="AC37" i="20"/>
  <c r="AP38" i="20"/>
  <c r="U40" i="20"/>
  <c r="V40" i="20" s="1"/>
  <c r="AC40" i="20"/>
  <c r="AB41" i="20"/>
  <c r="AJ41" i="20"/>
  <c r="AI42" i="20"/>
  <c r="AQ42" i="20"/>
  <c r="N43" i="20"/>
  <c r="V43" i="20"/>
  <c r="U44" i="20"/>
  <c r="V44" i="20" s="1"/>
  <c r="AC46" i="20"/>
  <c r="U46" i="20"/>
  <c r="V46" i="20" s="1"/>
  <c r="AQ46" i="20"/>
  <c r="AI46" i="20"/>
  <c r="AJ46" i="20" s="1"/>
  <c r="G49" i="20"/>
  <c r="H48" i="20"/>
  <c r="Y51" i="20"/>
  <c r="Z51" i="20" s="1"/>
  <c r="V56" i="20"/>
  <c r="AB58" i="20"/>
  <c r="AC58" i="20" s="1"/>
  <c r="AN49" i="20"/>
  <c r="AM51" i="20"/>
  <c r="AN51" i="20" s="1"/>
  <c r="O46" i="20"/>
  <c r="AG48" i="20"/>
  <c r="AN48" i="20"/>
  <c r="AF49" i="20"/>
  <c r="R51" i="20"/>
  <c r="S51" i="20" s="1"/>
  <c r="AM55" i="20"/>
  <c r="AN55" i="20" s="1"/>
  <c r="AF55" i="20"/>
  <c r="AG55" i="20" s="1"/>
  <c r="Y55" i="20"/>
  <c r="Z55" i="20" s="1"/>
  <c r="R55" i="20"/>
  <c r="S55" i="20" s="1"/>
  <c r="K55" i="20"/>
  <c r="L55" i="20" s="1"/>
  <c r="H55" i="20"/>
  <c r="O58" i="20"/>
  <c r="H59" i="20"/>
  <c r="N59" i="20" s="1"/>
  <c r="AF59" i="20"/>
  <c r="AG59" i="20" s="1"/>
  <c r="R59" i="20"/>
  <c r="S59" i="20" s="1"/>
  <c r="Y59" i="20"/>
  <c r="Z59" i="20" s="1"/>
  <c r="O44" i="20"/>
  <c r="N54" i="20"/>
  <c r="O54" i="20" s="1"/>
  <c r="O56" i="20"/>
  <c r="AF44" i="20"/>
  <c r="AG44" i="20" s="1"/>
  <c r="AF45" i="20"/>
  <c r="AG45" i="20" s="1"/>
  <c r="AC53" i="20"/>
  <c r="U53" i="20"/>
  <c r="V53" i="20" s="1"/>
  <c r="S54" i="20"/>
  <c r="AC31" i="19"/>
  <c r="U31" i="19"/>
  <c r="AJ33" i="19"/>
  <c r="AB33" i="19"/>
  <c r="AP29" i="19"/>
  <c r="AQ35" i="19"/>
  <c r="AI35" i="19"/>
  <c r="AP35" i="19"/>
  <c r="R57" i="19"/>
  <c r="S57" i="19" s="1"/>
  <c r="U57" i="19" s="1"/>
  <c r="AB32" i="19"/>
  <c r="AI34" i="19"/>
  <c r="AP34" i="19"/>
  <c r="AC41" i="19"/>
  <c r="H48" i="19"/>
  <c r="S54" i="19"/>
  <c r="U54" i="19" s="1"/>
  <c r="V54" i="19" s="1"/>
  <c r="H57" i="19"/>
  <c r="Y57" i="19"/>
  <c r="Z57" i="19" s="1"/>
  <c r="H59" i="19"/>
  <c r="Y59" i="19"/>
  <c r="Z59" i="19" s="1"/>
  <c r="N37" i="19"/>
  <c r="R51" i="19"/>
  <c r="S51" i="19" s="1"/>
  <c r="AM59" i="19"/>
  <c r="AN59" i="19" s="1"/>
  <c r="AP59" i="19" s="1"/>
  <c r="AQ59" i="19" s="1"/>
  <c r="U32" i="19"/>
  <c r="AB34" i="19"/>
  <c r="O36" i="19"/>
  <c r="AP36" i="19"/>
  <c r="V38" i="19"/>
  <c r="U41" i="19"/>
  <c r="H45" i="19"/>
  <c r="O45" i="19" s="1"/>
  <c r="AG45" i="19"/>
  <c r="AI45" i="19" s="1"/>
  <c r="AJ45" i="19" s="1"/>
  <c r="K57" i="19"/>
  <c r="L57" i="19" s="1"/>
  <c r="K59" i="19"/>
  <c r="L59" i="19" s="1"/>
  <c r="AQ30" i="19"/>
  <c r="AI30" i="19"/>
  <c r="V33" i="19"/>
  <c r="N33" i="19"/>
  <c r="AC35" i="19"/>
  <c r="U35" i="19"/>
  <c r="AI36" i="19"/>
  <c r="AJ36" i="19"/>
  <c r="AB36" i="19"/>
  <c r="AC37" i="19"/>
  <c r="U37" i="19"/>
  <c r="AQ40" i="19"/>
  <c r="AI40" i="19"/>
  <c r="U44" i="19"/>
  <c r="V44" i="19" s="1"/>
  <c r="AB52" i="19"/>
  <c r="AC52" i="19" s="1"/>
  <c r="AB59" i="19"/>
  <c r="AC59" i="19" s="1"/>
  <c r="AN39" i="19"/>
  <c r="V31" i="19"/>
  <c r="N31" i="19"/>
  <c r="AJ31" i="19"/>
  <c r="AB31" i="19"/>
  <c r="AJ37" i="19"/>
  <c r="AB37" i="19"/>
  <c r="V42" i="19"/>
  <c r="N42" i="19"/>
  <c r="Z39" i="19"/>
  <c r="U29" i="19"/>
  <c r="AP30" i="19"/>
  <c r="AQ31" i="19"/>
  <c r="AI31" i="19"/>
  <c r="AC33" i="19"/>
  <c r="U33" i="19"/>
  <c r="AQ33" i="19"/>
  <c r="AI33" i="19"/>
  <c r="AJ35" i="19"/>
  <c r="AB35" i="19"/>
  <c r="O38" i="19"/>
  <c r="N38" i="19"/>
  <c r="AP40" i="19"/>
  <c r="AQ42" i="19"/>
  <c r="AI42" i="19"/>
  <c r="N44" i="19"/>
  <c r="U45" i="19"/>
  <c r="V45" i="19" s="1"/>
  <c r="AB29" i="19"/>
  <c r="AC29" i="19" s="1"/>
  <c r="N30" i="19"/>
  <c r="V32" i="19"/>
  <c r="N32" i="19"/>
  <c r="AP33" i="19"/>
  <c r="AC34" i="19"/>
  <c r="U34" i="19"/>
  <c r="V35" i="19"/>
  <c r="N35" i="19"/>
  <c r="AJ40" i="19"/>
  <c r="AB40" i="19"/>
  <c r="AP42" i="19"/>
  <c r="AL44" i="19"/>
  <c r="AG44" i="19"/>
  <c r="AN44" i="19"/>
  <c r="AP44" i="19" s="1"/>
  <c r="U52" i="19"/>
  <c r="V52" i="19" s="1"/>
  <c r="AQ29" i="19"/>
  <c r="AI29" i="19"/>
  <c r="AJ29" i="19" s="1"/>
  <c r="AQ55" i="19"/>
  <c r="N59" i="19"/>
  <c r="AP37" i="19"/>
  <c r="U40" i="19"/>
  <c r="V40" i="19" s="1"/>
  <c r="AB42" i="19"/>
  <c r="O44" i="19"/>
  <c r="AM51" i="19"/>
  <c r="AN51" i="19" s="1"/>
  <c r="AM52" i="19"/>
  <c r="AN52" i="19" s="1"/>
  <c r="AN49" i="19"/>
  <c r="Y55" i="19"/>
  <c r="Z55" i="19" s="1"/>
  <c r="AI55" i="19" s="1"/>
  <c r="AC23" i="19"/>
  <c r="U23" i="19"/>
  <c r="V23" i="19" s="1"/>
  <c r="AP23" i="19"/>
  <c r="AQ23" i="19" s="1"/>
  <c r="AJ24" i="19"/>
  <c r="AC25" i="19"/>
  <c r="U25" i="19"/>
  <c r="AP25" i="19"/>
  <c r="AJ26" i="19"/>
  <c r="AC27" i="19"/>
  <c r="U27" i="19"/>
  <c r="AP27" i="19"/>
  <c r="AJ28" i="19"/>
  <c r="O29" i="19"/>
  <c r="AI37" i="19"/>
  <c r="AI38" i="19"/>
  <c r="AQ38" i="19"/>
  <c r="S39" i="19"/>
  <c r="AG39" i="19"/>
  <c r="N40" i="19"/>
  <c r="N41" i="19"/>
  <c r="V41" i="19"/>
  <c r="U42" i="19"/>
  <c r="U43" i="19"/>
  <c r="AC43" i="19"/>
  <c r="Z44" i="19"/>
  <c r="AI46" i="19"/>
  <c r="AJ46" i="19" s="1"/>
  <c r="AF49" i="19"/>
  <c r="O58" i="19"/>
  <c r="L39" i="19"/>
  <c r="AI23" i="19"/>
  <c r="AJ23" i="19" s="1"/>
  <c r="AI25" i="19"/>
  <c r="AI27" i="19"/>
  <c r="AB30" i="19"/>
  <c r="AI32" i="19"/>
  <c r="N34" i="19"/>
  <c r="U36" i="19"/>
  <c r="AB38" i="19"/>
  <c r="H39" i="19"/>
  <c r="AI41" i="19"/>
  <c r="N43" i="19"/>
  <c r="N45" i="19"/>
  <c r="L48" i="19"/>
  <c r="Q48" i="19"/>
  <c r="S49" i="19"/>
  <c r="K51" i="19"/>
  <c r="L51" i="19" s="1"/>
  <c r="L49" i="19"/>
  <c r="AC53" i="19"/>
  <c r="G52" i="19"/>
  <c r="H52" i="19" s="1"/>
  <c r="H49" i="19"/>
  <c r="G51" i="19"/>
  <c r="H51" i="19" s="1"/>
  <c r="AM55" i="19"/>
  <c r="AN55" i="19" s="1"/>
  <c r="AP55" i="19" s="1"/>
  <c r="K55" i="19"/>
  <c r="L55" i="19" s="1"/>
  <c r="R55" i="19"/>
  <c r="S55" i="19" s="1"/>
  <c r="H55" i="19"/>
  <c r="AC24" i="19"/>
  <c r="U24" i="19"/>
  <c r="AC26" i="19"/>
  <c r="U26" i="19"/>
  <c r="AC28" i="19"/>
  <c r="U28" i="19"/>
  <c r="V29" i="19"/>
  <c r="AB45" i="19"/>
  <c r="AC45" i="19" s="1"/>
  <c r="AP46" i="19"/>
  <c r="AQ46" i="19" s="1"/>
  <c r="Z49" i="19"/>
  <c r="Y51" i="19"/>
  <c r="Z51" i="19" s="1"/>
  <c r="N54" i="19"/>
  <c r="O54" i="19" s="1"/>
  <c r="X54" i="19"/>
  <c r="AE54" i="19" s="1"/>
  <c r="Z54" i="19"/>
  <c r="AM56" i="19"/>
  <c r="AN56" i="19" s="1"/>
  <c r="AF56" i="19"/>
  <c r="AG56" i="19" s="1"/>
  <c r="Y56" i="19"/>
  <c r="Z56" i="19" s="1"/>
  <c r="R56" i="19"/>
  <c r="S56" i="19" s="1"/>
  <c r="K56" i="19"/>
  <c r="L56" i="19" s="1"/>
  <c r="H56" i="19"/>
  <c r="V57" i="19"/>
  <c r="V53" i="19"/>
  <c r="N53" i="19"/>
  <c r="O53" i="19" s="1"/>
  <c r="AP57" i="19"/>
  <c r="AQ57" i="19" s="1"/>
  <c r="O59" i="19"/>
  <c r="U59" i="19"/>
  <c r="V59" i="19" s="1"/>
  <c r="AI59" i="19"/>
  <c r="AJ59" i="19" s="1"/>
  <c r="X74" i="18"/>
  <c r="AE74" i="18" s="1"/>
  <c r="AL74" i="18" s="1"/>
  <c r="AM48" i="18" s="1"/>
  <c r="AM49" i="18" s="1"/>
  <c r="Q74" i="18"/>
  <c r="AM59" i="18"/>
  <c r="AN59" i="18" s="1"/>
  <c r="AF59" i="18"/>
  <c r="AG59" i="18" s="1"/>
  <c r="Y59" i="18"/>
  <c r="Z59" i="18" s="1"/>
  <c r="H59" i="18"/>
  <c r="G59" i="18"/>
  <c r="R59" i="18" s="1"/>
  <c r="S59" i="18" s="1"/>
  <c r="AN58" i="18"/>
  <c r="AM58" i="18"/>
  <c r="AG58" i="18"/>
  <c r="AF58" i="18"/>
  <c r="Z58" i="18"/>
  <c r="Y58" i="18"/>
  <c r="S58" i="18"/>
  <c r="L58" i="18"/>
  <c r="K58" i="18"/>
  <c r="H58" i="18"/>
  <c r="G57" i="18"/>
  <c r="Y57" i="18" s="1"/>
  <c r="Z57" i="18" s="1"/>
  <c r="G56" i="18"/>
  <c r="H56" i="18" s="1"/>
  <c r="G55" i="18"/>
  <c r="AF55" i="18" s="1"/>
  <c r="AG55" i="18" s="1"/>
  <c r="AM54" i="18"/>
  <c r="AF54" i="18"/>
  <c r="Y54" i="18"/>
  <c r="X54" i="18"/>
  <c r="AE54" i="18" s="1"/>
  <c r="R54" i="18"/>
  <c r="Q54" i="18"/>
  <c r="L54" i="18"/>
  <c r="K54" i="18"/>
  <c r="J54" i="18"/>
  <c r="G54" i="18"/>
  <c r="H54" i="18" s="1"/>
  <c r="AN53" i="18"/>
  <c r="AP53" i="18" s="1"/>
  <c r="AQ53" i="18" s="1"/>
  <c r="AG53" i="18"/>
  <c r="AB53" i="18"/>
  <c r="Z53" i="18"/>
  <c r="AI53" i="18" s="1"/>
  <c r="AJ53" i="18" s="1"/>
  <c r="S53" i="18"/>
  <c r="L53" i="18"/>
  <c r="H53" i="18"/>
  <c r="Q52" i="18"/>
  <c r="X52" i="18" s="1"/>
  <c r="AE52" i="18" s="1"/>
  <c r="AL52" i="18" s="1"/>
  <c r="X51" i="18"/>
  <c r="AE51" i="18" s="1"/>
  <c r="AL51" i="18" s="1"/>
  <c r="Q51" i="18"/>
  <c r="AF49" i="18"/>
  <c r="AF51" i="18" s="1"/>
  <c r="AG51" i="18" s="1"/>
  <c r="J49" i="18"/>
  <c r="Q49" i="18" s="1"/>
  <c r="X49" i="18" s="1"/>
  <c r="AE49" i="18" s="1"/>
  <c r="AL49" i="18" s="1"/>
  <c r="AF48" i="18"/>
  <c r="Y48" i="18"/>
  <c r="R48" i="18"/>
  <c r="R49" i="18" s="1"/>
  <c r="R52" i="18" s="1"/>
  <c r="S52" i="18" s="1"/>
  <c r="K48" i="18"/>
  <c r="K49" i="18" s="1"/>
  <c r="K52" i="18" s="1"/>
  <c r="L52" i="18" s="1"/>
  <c r="U52" i="18" s="1"/>
  <c r="J48" i="18"/>
  <c r="H48" i="18"/>
  <c r="G48" i="18"/>
  <c r="G49" i="18" s="1"/>
  <c r="AP46" i="18"/>
  <c r="AN46" i="18"/>
  <c r="AG46" i="18"/>
  <c r="Z46" i="18"/>
  <c r="S46" i="18"/>
  <c r="AB46" i="18" s="1"/>
  <c r="AC46" i="18" s="1"/>
  <c r="L46" i="18"/>
  <c r="H46" i="18"/>
  <c r="AM45" i="18"/>
  <c r="AN45" i="18" s="1"/>
  <c r="AL45" i="18"/>
  <c r="AF45" i="18"/>
  <c r="AE45" i="18"/>
  <c r="Y45" i="18"/>
  <c r="Z45" i="18" s="1"/>
  <c r="X45" i="18"/>
  <c r="S45" i="18"/>
  <c r="R45" i="18"/>
  <c r="Q45" i="18"/>
  <c r="K45" i="18"/>
  <c r="L45" i="18" s="1"/>
  <c r="J45" i="18"/>
  <c r="G45" i="18"/>
  <c r="F45" i="18"/>
  <c r="H45" i="18" s="1"/>
  <c r="AM44" i="18"/>
  <c r="AF44" i="18"/>
  <c r="Y44" i="18"/>
  <c r="Z44" i="18" s="1"/>
  <c r="R44" i="18"/>
  <c r="S44" i="18" s="1"/>
  <c r="Q44" i="18"/>
  <c r="X44" i="18" s="1"/>
  <c r="AE44" i="18" s="1"/>
  <c r="AL44" i="18" s="1"/>
  <c r="AN44" i="18" s="1"/>
  <c r="K44" i="18"/>
  <c r="L44" i="18" s="1"/>
  <c r="G44" i="18"/>
  <c r="H44" i="18" s="1"/>
  <c r="AM43" i="18"/>
  <c r="AN43" i="18" s="1"/>
  <c r="AP43" i="18" s="1"/>
  <c r="AF43" i="18"/>
  <c r="AG43" i="18" s="1"/>
  <c r="AQ43" i="18" s="1"/>
  <c r="Y43" i="18"/>
  <c r="Z43" i="18" s="1"/>
  <c r="R43" i="18"/>
  <c r="S43" i="18" s="1"/>
  <c r="AC43" i="18" s="1"/>
  <c r="N43" i="18"/>
  <c r="K43" i="18"/>
  <c r="L43" i="18" s="1"/>
  <c r="G43" i="18"/>
  <c r="H43" i="18" s="1"/>
  <c r="O43" i="18" s="1"/>
  <c r="AM42" i="18"/>
  <c r="AN42" i="18" s="1"/>
  <c r="AP42" i="18" s="1"/>
  <c r="AF42" i="18"/>
  <c r="AG42" i="18" s="1"/>
  <c r="Z42" i="18"/>
  <c r="Y42" i="18"/>
  <c r="R42" i="18"/>
  <c r="S42" i="18" s="1"/>
  <c r="K42" i="18"/>
  <c r="L42" i="18" s="1"/>
  <c r="V42" i="18" s="1"/>
  <c r="G42" i="18"/>
  <c r="H42" i="18" s="1"/>
  <c r="AQ41" i="18"/>
  <c r="AM41" i="18"/>
  <c r="AN41" i="18" s="1"/>
  <c r="AF41" i="18"/>
  <c r="AG41" i="18" s="1"/>
  <c r="AP41" i="18" s="1"/>
  <c r="Y41" i="18"/>
  <c r="Z41" i="18" s="1"/>
  <c r="AJ41" i="18" s="1"/>
  <c r="V41" i="18"/>
  <c r="R41" i="18"/>
  <c r="S41" i="18" s="1"/>
  <c r="K41" i="18"/>
  <c r="L41" i="18" s="1"/>
  <c r="G41" i="18"/>
  <c r="H41" i="18" s="1"/>
  <c r="O41" i="18" s="1"/>
  <c r="AM40" i="18"/>
  <c r="AN40" i="18" s="1"/>
  <c r="AP40" i="18" s="1"/>
  <c r="AF40" i="18"/>
  <c r="AG40" i="18" s="1"/>
  <c r="AQ40" i="18" s="1"/>
  <c r="Y40" i="18"/>
  <c r="Z40" i="18" s="1"/>
  <c r="S40" i="18"/>
  <c r="R40" i="18"/>
  <c r="K40" i="18"/>
  <c r="L40" i="18" s="1"/>
  <c r="G40" i="18"/>
  <c r="H40" i="18" s="1"/>
  <c r="O40" i="18" s="1"/>
  <c r="AQ38" i="18"/>
  <c r="AM38" i="18"/>
  <c r="AN38" i="18" s="1"/>
  <c r="AJ38" i="18"/>
  <c r="AF38" i="18"/>
  <c r="AG38" i="18" s="1"/>
  <c r="Y38" i="18"/>
  <c r="Z38" i="18" s="1"/>
  <c r="R38" i="18"/>
  <c r="S38" i="18" s="1"/>
  <c r="U38" i="18" s="1"/>
  <c r="O38" i="18"/>
  <c r="K38" i="18"/>
  <c r="L38" i="18" s="1"/>
  <c r="G38" i="18"/>
  <c r="H38" i="18" s="1"/>
  <c r="AN37" i="18"/>
  <c r="AP37" i="18" s="1"/>
  <c r="AM37" i="18"/>
  <c r="AF37" i="18"/>
  <c r="AG37" i="18" s="1"/>
  <c r="AQ37" i="18" s="1"/>
  <c r="Z37" i="18"/>
  <c r="AJ37" i="18" s="1"/>
  <c r="Y37" i="18"/>
  <c r="S37" i="18"/>
  <c r="R37" i="18"/>
  <c r="K37" i="18"/>
  <c r="L37" i="18" s="1"/>
  <c r="G37" i="18"/>
  <c r="H37" i="18" s="1"/>
  <c r="O37" i="18" s="1"/>
  <c r="AM36" i="18"/>
  <c r="AN36" i="18" s="1"/>
  <c r="AF36" i="18"/>
  <c r="AG36" i="18" s="1"/>
  <c r="AC36" i="18"/>
  <c r="Y36" i="18"/>
  <c r="Z36" i="18" s="1"/>
  <c r="AJ36" i="18" s="1"/>
  <c r="R36" i="18"/>
  <c r="S36" i="18" s="1"/>
  <c r="K36" i="18"/>
  <c r="L36" i="18" s="1"/>
  <c r="V36" i="18" s="1"/>
  <c r="G36" i="18"/>
  <c r="H36" i="18" s="1"/>
  <c r="O36" i="18" s="1"/>
  <c r="AM35" i="18"/>
  <c r="AN35" i="18" s="1"/>
  <c r="AP35" i="18" s="1"/>
  <c r="AF35" i="18"/>
  <c r="AG35" i="18" s="1"/>
  <c r="Y35" i="18"/>
  <c r="Z35" i="18" s="1"/>
  <c r="AJ35" i="18" s="1"/>
  <c r="S35" i="18"/>
  <c r="AC35" i="18" s="1"/>
  <c r="R35" i="18"/>
  <c r="K35" i="18"/>
  <c r="L35" i="18" s="1"/>
  <c r="G35" i="18"/>
  <c r="H35" i="18" s="1"/>
  <c r="O35" i="18" s="1"/>
  <c r="AM34" i="18"/>
  <c r="AN34" i="18" s="1"/>
  <c r="AP34" i="18" s="1"/>
  <c r="AF34" i="18"/>
  <c r="AG34" i="18" s="1"/>
  <c r="AQ34" i="18" s="1"/>
  <c r="Y34" i="18"/>
  <c r="Z34" i="18" s="1"/>
  <c r="R34" i="18"/>
  <c r="S34" i="18" s="1"/>
  <c r="AC34" i="18" s="1"/>
  <c r="N34" i="18"/>
  <c r="K34" i="18"/>
  <c r="L34" i="18" s="1"/>
  <c r="G34" i="18"/>
  <c r="H34" i="18" s="1"/>
  <c r="O34" i="18" s="1"/>
  <c r="AM33" i="18"/>
  <c r="AN33" i="18" s="1"/>
  <c r="AP33" i="18" s="1"/>
  <c r="AF33" i="18"/>
  <c r="AG33" i="18" s="1"/>
  <c r="Z33" i="18"/>
  <c r="Y33" i="18"/>
  <c r="R33" i="18"/>
  <c r="S33" i="18" s="1"/>
  <c r="K33" i="18"/>
  <c r="L33" i="18" s="1"/>
  <c r="V33" i="18" s="1"/>
  <c r="G33" i="18"/>
  <c r="H33" i="18" s="1"/>
  <c r="AQ32" i="18"/>
  <c r="AM32" i="18"/>
  <c r="AN32" i="18" s="1"/>
  <c r="AF32" i="18"/>
  <c r="AG32" i="18" s="1"/>
  <c r="AP32" i="18" s="1"/>
  <c r="Y32" i="18"/>
  <c r="Z32" i="18" s="1"/>
  <c r="V32" i="18"/>
  <c r="R32" i="18"/>
  <c r="S32" i="18" s="1"/>
  <c r="K32" i="18"/>
  <c r="L32" i="18" s="1"/>
  <c r="G32" i="18"/>
  <c r="H32" i="18" s="1"/>
  <c r="O32" i="18" s="1"/>
  <c r="AM31" i="18"/>
  <c r="AN31" i="18" s="1"/>
  <c r="AF31" i="18"/>
  <c r="AG31" i="18" s="1"/>
  <c r="AQ31" i="18" s="1"/>
  <c r="Y31" i="18"/>
  <c r="Z31" i="18" s="1"/>
  <c r="S31" i="18"/>
  <c r="R31" i="18"/>
  <c r="K31" i="18"/>
  <c r="L31" i="18" s="1"/>
  <c r="G31" i="18"/>
  <c r="H31" i="18" s="1"/>
  <c r="O31" i="18" s="1"/>
  <c r="AM30" i="18"/>
  <c r="AN30" i="18" s="1"/>
  <c r="AF30" i="18"/>
  <c r="AG30" i="18" s="1"/>
  <c r="AQ30" i="18" s="1"/>
  <c r="Y30" i="18"/>
  <c r="Z30" i="18" s="1"/>
  <c r="R30" i="18"/>
  <c r="S30" i="18" s="1"/>
  <c r="AC30" i="18" s="1"/>
  <c r="K30" i="18"/>
  <c r="L30" i="18" s="1"/>
  <c r="G30" i="18"/>
  <c r="H30" i="18" s="1"/>
  <c r="O30" i="18" s="1"/>
  <c r="AM29" i="18"/>
  <c r="AN29" i="18" s="1"/>
  <c r="AF29" i="18"/>
  <c r="AG29" i="18" s="1"/>
  <c r="Y29" i="18"/>
  <c r="Z29" i="18" s="1"/>
  <c r="R29" i="18"/>
  <c r="S29" i="18" s="1"/>
  <c r="L29" i="18"/>
  <c r="K29" i="18"/>
  <c r="G29" i="18"/>
  <c r="H29" i="18" s="1"/>
  <c r="AP28" i="18"/>
  <c r="AN28" i="18"/>
  <c r="AG28" i="18"/>
  <c r="AB28" i="18"/>
  <c r="Z28" i="18"/>
  <c r="AJ28" i="18" s="1"/>
  <c r="V28" i="18"/>
  <c r="S28" i="18"/>
  <c r="O28" i="18"/>
  <c r="L28" i="18"/>
  <c r="H28" i="18"/>
  <c r="N28" i="18" s="1"/>
  <c r="AQ27" i="18"/>
  <c r="AN27" i="18"/>
  <c r="AG27" i="18"/>
  <c r="AP27" i="18" s="1"/>
  <c r="Z27" i="18"/>
  <c r="AB27" i="18" s="1"/>
  <c r="V27" i="18"/>
  <c r="S27" i="18"/>
  <c r="N27" i="18"/>
  <c r="L27" i="18"/>
  <c r="H27" i="18"/>
  <c r="O27" i="18" s="1"/>
  <c r="AN26" i="18"/>
  <c r="AG26" i="18"/>
  <c r="AP26" i="18" s="1"/>
  <c r="Z26" i="18"/>
  <c r="AJ26" i="18" s="1"/>
  <c r="S26" i="18"/>
  <c r="AC26" i="18" s="1"/>
  <c r="L26" i="18"/>
  <c r="H26" i="18"/>
  <c r="O26" i="18" s="1"/>
  <c r="AQ25" i="18"/>
  <c r="AN25" i="18"/>
  <c r="AP25" i="18" s="1"/>
  <c r="AJ25" i="18"/>
  <c r="AG25" i="18"/>
  <c r="AB25" i="18"/>
  <c r="Z25" i="18"/>
  <c r="AI25" i="18" s="1"/>
  <c r="S25" i="18"/>
  <c r="AC25" i="18" s="1"/>
  <c r="L25" i="18"/>
  <c r="H25" i="18"/>
  <c r="O25" i="18" s="1"/>
  <c r="AQ24" i="18"/>
  <c r="AN24" i="18"/>
  <c r="AP24" i="18" s="1"/>
  <c r="AJ24" i="18"/>
  <c r="AG24" i="18"/>
  <c r="Z24" i="18"/>
  <c r="AI24" i="18" s="1"/>
  <c r="S24" i="18"/>
  <c r="AB24" i="18" s="1"/>
  <c r="L24" i="18"/>
  <c r="H24" i="18"/>
  <c r="O24" i="18" s="1"/>
  <c r="AN23" i="18"/>
  <c r="AG23" i="18"/>
  <c r="Z23" i="18"/>
  <c r="S23" i="18"/>
  <c r="S39" i="18" s="1"/>
  <c r="L23" i="18"/>
  <c r="H23" i="18"/>
  <c r="Q74" i="17"/>
  <c r="AM59" i="17"/>
  <c r="AN59" i="17" s="1"/>
  <c r="AP59" i="17" s="1"/>
  <c r="AF59" i="17"/>
  <c r="AG59" i="17" s="1"/>
  <c r="Y59" i="17"/>
  <c r="Z59" i="17" s="1"/>
  <c r="R59" i="17"/>
  <c r="S59" i="17" s="1"/>
  <c r="K59" i="17"/>
  <c r="L59" i="17" s="1"/>
  <c r="G59" i="17"/>
  <c r="H59" i="17" s="1"/>
  <c r="AP58" i="17"/>
  <c r="AM58" i="17"/>
  <c r="AN58" i="17" s="1"/>
  <c r="AI58" i="17"/>
  <c r="AF58" i="17"/>
  <c r="AG58" i="17" s="1"/>
  <c r="AB58" i="17"/>
  <c r="Y58" i="17"/>
  <c r="Z58" i="17" s="1"/>
  <c r="U58" i="17"/>
  <c r="S58" i="17"/>
  <c r="N58" i="17"/>
  <c r="K58" i="17"/>
  <c r="L58" i="17" s="1"/>
  <c r="H58" i="17"/>
  <c r="O58" i="17" s="1"/>
  <c r="H57" i="17"/>
  <c r="G57" i="17"/>
  <c r="AM56" i="17"/>
  <c r="AN56" i="17" s="1"/>
  <c r="AP56" i="17" s="1"/>
  <c r="AG56" i="17"/>
  <c r="AQ56" i="17" s="1"/>
  <c r="AF56" i="17"/>
  <c r="Y56" i="17"/>
  <c r="Z56" i="17" s="1"/>
  <c r="S56" i="17"/>
  <c r="R56" i="17"/>
  <c r="K56" i="17"/>
  <c r="L56" i="17" s="1"/>
  <c r="H56" i="17"/>
  <c r="G56" i="17"/>
  <c r="H55" i="17"/>
  <c r="G55" i="17"/>
  <c r="AM54" i="17"/>
  <c r="AF54" i="17"/>
  <c r="Y54" i="17"/>
  <c r="R54" i="17"/>
  <c r="O54" i="17"/>
  <c r="K54" i="17"/>
  <c r="L54" i="17" s="1"/>
  <c r="N54" i="17" s="1"/>
  <c r="J54" i="17"/>
  <c r="Q54" i="17" s="1"/>
  <c r="X54" i="17" s="1"/>
  <c r="G54" i="17"/>
  <c r="H54" i="17" s="1"/>
  <c r="AP53" i="17"/>
  <c r="AN53" i="17"/>
  <c r="AG53" i="17"/>
  <c r="Z53" i="17"/>
  <c r="AB53" i="17" s="1"/>
  <c r="S53" i="17"/>
  <c r="N53" i="17"/>
  <c r="L53" i="17"/>
  <c r="H53" i="17"/>
  <c r="AL52" i="17"/>
  <c r="AE52" i="17"/>
  <c r="Q52" i="17"/>
  <c r="X52" i="17" s="1"/>
  <c r="Q51" i="17"/>
  <c r="X51" i="17" s="1"/>
  <c r="AE51" i="17" s="1"/>
  <c r="AL51" i="17" s="1"/>
  <c r="X49" i="17"/>
  <c r="AE49" i="17" s="1"/>
  <c r="AL49" i="17" s="1"/>
  <c r="J49" i="17"/>
  <c r="Q49" i="17" s="1"/>
  <c r="G49" i="17"/>
  <c r="Q48" i="17"/>
  <c r="X48" i="17" s="1"/>
  <c r="AE48" i="17" s="1"/>
  <c r="AL48" i="17" s="1"/>
  <c r="K48" i="17"/>
  <c r="J48" i="17"/>
  <c r="H48" i="17"/>
  <c r="G48" i="17"/>
  <c r="AQ46" i="17"/>
  <c r="AN46" i="17"/>
  <c r="AP46" i="17" s="1"/>
  <c r="AI46" i="17"/>
  <c r="AG46" i="17"/>
  <c r="Z46" i="17"/>
  <c r="U46" i="17"/>
  <c r="S46" i="17"/>
  <c r="L46" i="17"/>
  <c r="H46" i="17"/>
  <c r="AL45" i="17"/>
  <c r="AE45" i="17"/>
  <c r="X45" i="17"/>
  <c r="R45" i="17"/>
  <c r="S45" i="17" s="1"/>
  <c r="Q45" i="17"/>
  <c r="K45" i="17"/>
  <c r="J45" i="17"/>
  <c r="L45" i="17" s="1"/>
  <c r="G45" i="17"/>
  <c r="H45" i="17" s="1"/>
  <c r="F45" i="17"/>
  <c r="X44" i="17"/>
  <c r="AE44" i="17" s="1"/>
  <c r="AL44" i="17" s="1"/>
  <c r="S44" i="17"/>
  <c r="R44" i="17"/>
  <c r="Q44" i="17"/>
  <c r="L44" i="17"/>
  <c r="K44" i="17"/>
  <c r="G44" i="17"/>
  <c r="H44" i="17" s="1"/>
  <c r="AN43" i="17"/>
  <c r="AM43" i="17"/>
  <c r="AF43" i="17"/>
  <c r="AG43" i="17" s="1"/>
  <c r="Z43" i="17"/>
  <c r="Y43" i="17"/>
  <c r="R43" i="17"/>
  <c r="S43" i="17" s="1"/>
  <c r="L43" i="17"/>
  <c r="N43" i="17" s="1"/>
  <c r="K43" i="17"/>
  <c r="H43" i="17"/>
  <c r="O43" i="17" s="1"/>
  <c r="G43" i="17"/>
  <c r="AQ42" i="17"/>
  <c r="AN42" i="17"/>
  <c r="AP42" i="17" s="1"/>
  <c r="AM42" i="17"/>
  <c r="AJ42" i="17"/>
  <c r="AG42" i="17"/>
  <c r="AI42" i="17" s="1"/>
  <c r="AF42" i="17"/>
  <c r="AC42" i="17"/>
  <c r="Z42" i="17"/>
  <c r="AB42" i="17" s="1"/>
  <c r="Y42" i="17"/>
  <c r="V42" i="17"/>
  <c r="S42" i="17"/>
  <c r="U42" i="17" s="1"/>
  <c r="R42" i="17"/>
  <c r="L42" i="17"/>
  <c r="N42" i="17" s="1"/>
  <c r="K42" i="17"/>
  <c r="H42" i="17"/>
  <c r="O42" i="17" s="1"/>
  <c r="G42" i="17"/>
  <c r="AM41" i="17"/>
  <c r="AN41" i="17" s="1"/>
  <c r="AP41" i="17" s="1"/>
  <c r="AG41" i="17"/>
  <c r="AF41" i="17"/>
  <c r="Y41" i="17"/>
  <c r="Z41" i="17" s="1"/>
  <c r="S41" i="17"/>
  <c r="R41" i="17"/>
  <c r="O41" i="17"/>
  <c r="K41" i="17"/>
  <c r="L41" i="17" s="1"/>
  <c r="H41" i="17"/>
  <c r="G41" i="17"/>
  <c r="AQ40" i="17"/>
  <c r="AP40" i="17"/>
  <c r="AN40" i="17"/>
  <c r="AM40" i="17"/>
  <c r="AJ40" i="17"/>
  <c r="AI40" i="17"/>
  <c r="AG40" i="17"/>
  <c r="AF40" i="17"/>
  <c r="AC40" i="17"/>
  <c r="AB40" i="17"/>
  <c r="Z40" i="17"/>
  <c r="Y40" i="17"/>
  <c r="U40" i="17"/>
  <c r="V40" i="17" s="1"/>
  <c r="S40" i="17"/>
  <c r="R40" i="17"/>
  <c r="L40" i="17"/>
  <c r="K40" i="17"/>
  <c r="G40" i="17"/>
  <c r="H40" i="17" s="1"/>
  <c r="AN38" i="17"/>
  <c r="AM38" i="17"/>
  <c r="AF38" i="17"/>
  <c r="AG38" i="17" s="1"/>
  <c r="Z38" i="17"/>
  <c r="Y38" i="17"/>
  <c r="R38" i="17"/>
  <c r="S38" i="17" s="1"/>
  <c r="L38" i="17"/>
  <c r="K38" i="17"/>
  <c r="H38" i="17"/>
  <c r="O38" i="17" s="1"/>
  <c r="G38" i="17"/>
  <c r="AN37" i="17"/>
  <c r="AP37" i="17" s="1"/>
  <c r="AM37" i="17"/>
  <c r="AG37" i="17"/>
  <c r="AI37" i="17" s="1"/>
  <c r="AF37" i="17"/>
  <c r="Z37" i="17"/>
  <c r="AB37" i="17" s="1"/>
  <c r="Y37" i="17"/>
  <c r="S37" i="17"/>
  <c r="U37" i="17" s="1"/>
  <c r="R37" i="17"/>
  <c r="L37" i="17"/>
  <c r="N37" i="17" s="1"/>
  <c r="K37" i="17"/>
  <c r="H37" i="17"/>
  <c r="O37" i="17" s="1"/>
  <c r="G37" i="17"/>
  <c r="AM36" i="17"/>
  <c r="AN36" i="17" s="1"/>
  <c r="AP36" i="17" s="1"/>
  <c r="AG36" i="17"/>
  <c r="AF36" i="17"/>
  <c r="Y36" i="17"/>
  <c r="Z36" i="17" s="1"/>
  <c r="S36" i="17"/>
  <c r="R36" i="17"/>
  <c r="O36" i="17"/>
  <c r="K36" i="17"/>
  <c r="L36" i="17" s="1"/>
  <c r="H36" i="17"/>
  <c r="G36" i="17"/>
  <c r="AP35" i="17"/>
  <c r="AN35" i="17"/>
  <c r="AM35" i="17"/>
  <c r="AI35" i="17"/>
  <c r="AG35" i="17"/>
  <c r="AQ35" i="17" s="1"/>
  <c r="AF35" i="17"/>
  <c r="AB35" i="17"/>
  <c r="Z35" i="17"/>
  <c r="AJ35" i="17" s="1"/>
  <c r="Y35" i="17"/>
  <c r="U35" i="17"/>
  <c r="S35" i="17"/>
  <c r="AC35" i="17" s="1"/>
  <c r="R35" i="17"/>
  <c r="L35" i="17"/>
  <c r="V35" i="17" s="1"/>
  <c r="K35" i="17"/>
  <c r="G35" i="17"/>
  <c r="H35" i="17" s="1"/>
  <c r="AN34" i="17"/>
  <c r="AM34" i="17"/>
  <c r="AF34" i="17"/>
  <c r="AG34" i="17" s="1"/>
  <c r="Z34" i="17"/>
  <c r="Y34" i="17"/>
  <c r="R34" i="17"/>
  <c r="S34" i="17" s="1"/>
  <c r="L34" i="17"/>
  <c r="N34" i="17" s="1"/>
  <c r="K34" i="17"/>
  <c r="H34" i="17"/>
  <c r="O34" i="17" s="1"/>
  <c r="G34" i="17"/>
  <c r="AQ33" i="17"/>
  <c r="AN33" i="17"/>
  <c r="AP33" i="17" s="1"/>
  <c r="AM33" i="17"/>
  <c r="AJ33" i="17"/>
  <c r="AG33" i="17"/>
  <c r="AI33" i="17" s="1"/>
  <c r="AF33" i="17"/>
  <c r="AC33" i="17"/>
  <c r="Z33" i="17"/>
  <c r="AB33" i="17" s="1"/>
  <c r="Y33" i="17"/>
  <c r="V33" i="17"/>
  <c r="S33" i="17"/>
  <c r="U33" i="17" s="1"/>
  <c r="R33" i="17"/>
  <c r="O33" i="17"/>
  <c r="L33" i="17"/>
  <c r="K33" i="17"/>
  <c r="H33" i="17"/>
  <c r="G33" i="17"/>
  <c r="AM32" i="17"/>
  <c r="AN32" i="17" s="1"/>
  <c r="AP32" i="17" s="1"/>
  <c r="AG32" i="17"/>
  <c r="AF32" i="17"/>
  <c r="AC32" i="17"/>
  <c r="Y32" i="17"/>
  <c r="Z32" i="17" s="1"/>
  <c r="S32" i="17"/>
  <c r="R32" i="17"/>
  <c r="O32" i="17"/>
  <c r="K32" i="17"/>
  <c r="L32" i="17" s="1"/>
  <c r="H32" i="17"/>
  <c r="G32" i="17"/>
  <c r="AQ31" i="17"/>
  <c r="AP31" i="17"/>
  <c r="AN31" i="17"/>
  <c r="AM31" i="17"/>
  <c r="AJ31" i="17"/>
  <c r="AI31" i="17"/>
  <c r="AG31" i="17"/>
  <c r="AF31" i="17"/>
  <c r="AC31" i="17"/>
  <c r="AB31" i="17"/>
  <c r="Z31" i="17"/>
  <c r="Y31" i="17"/>
  <c r="U31" i="17"/>
  <c r="V31" i="17" s="1"/>
  <c r="S31" i="17"/>
  <c r="R31" i="17"/>
  <c r="N31" i="17"/>
  <c r="L31" i="17"/>
  <c r="K31" i="17"/>
  <c r="G31" i="17"/>
  <c r="H31" i="17" s="1"/>
  <c r="O31" i="17" s="1"/>
  <c r="AN30" i="17"/>
  <c r="AM30" i="17"/>
  <c r="AF30" i="17"/>
  <c r="AG30" i="17" s="1"/>
  <c r="Z30" i="17"/>
  <c r="AB30" i="17" s="1"/>
  <c r="Y30" i="17"/>
  <c r="R30" i="17"/>
  <c r="S30" i="17" s="1"/>
  <c r="L30" i="17"/>
  <c r="K30" i="17"/>
  <c r="H30" i="17"/>
  <c r="O30" i="17" s="1"/>
  <c r="G30" i="17"/>
  <c r="AN29" i="17"/>
  <c r="AM29" i="17"/>
  <c r="AG29" i="17"/>
  <c r="AF29" i="17"/>
  <c r="Z29" i="17"/>
  <c r="Y29" i="17"/>
  <c r="S29" i="17"/>
  <c r="R29" i="17"/>
  <c r="L29" i="17"/>
  <c r="K29" i="17"/>
  <c r="H29" i="17"/>
  <c r="G29" i="17"/>
  <c r="AQ28" i="17"/>
  <c r="AN28" i="17"/>
  <c r="AP28" i="17" s="1"/>
  <c r="AJ28" i="17"/>
  <c r="AG28" i="17"/>
  <c r="AB28" i="17"/>
  <c r="Z28" i="17"/>
  <c r="AI28" i="17" s="1"/>
  <c r="U28" i="17"/>
  <c r="S28" i="17"/>
  <c r="AC28" i="17" s="1"/>
  <c r="L28" i="17"/>
  <c r="H28" i="17"/>
  <c r="AN27" i="17"/>
  <c r="AP27" i="17" s="1"/>
  <c r="AG27" i="17"/>
  <c r="AQ27" i="17" s="1"/>
  <c r="AC27" i="17"/>
  <c r="Z27" i="17"/>
  <c r="S27" i="17"/>
  <c r="O27" i="17"/>
  <c r="L27" i="17"/>
  <c r="V27" i="17" s="1"/>
  <c r="H27" i="17"/>
  <c r="AQ26" i="17"/>
  <c r="AN26" i="17"/>
  <c r="AP26" i="17" s="1"/>
  <c r="AI26" i="17"/>
  <c r="AG26" i="17"/>
  <c r="AC26" i="17"/>
  <c r="Z26" i="17"/>
  <c r="S26" i="17"/>
  <c r="O26" i="17"/>
  <c r="L26" i="17"/>
  <c r="V26" i="17" s="1"/>
  <c r="H26" i="17"/>
  <c r="AQ25" i="17"/>
  <c r="AN25" i="17"/>
  <c r="AP25" i="17" s="1"/>
  <c r="AG25" i="17"/>
  <c r="AC25" i="17"/>
  <c r="Z25" i="17"/>
  <c r="S25" i="17"/>
  <c r="O25" i="17"/>
  <c r="L25" i="17"/>
  <c r="V25" i="17" s="1"/>
  <c r="H25" i="17"/>
  <c r="AQ24" i="17"/>
  <c r="AN24" i="17"/>
  <c r="AP24" i="17" s="1"/>
  <c r="AI24" i="17"/>
  <c r="AG24" i="17"/>
  <c r="AC24" i="17"/>
  <c r="Z24" i="17"/>
  <c r="S24" i="17"/>
  <c r="O24" i="17"/>
  <c r="L24" i="17"/>
  <c r="V24" i="17" s="1"/>
  <c r="H24" i="17"/>
  <c r="AN23" i="17"/>
  <c r="AP23" i="17" s="1"/>
  <c r="AQ23" i="17" s="1"/>
  <c r="AG23" i="17"/>
  <c r="Z23" i="17"/>
  <c r="S23" i="17"/>
  <c r="S39" i="17" s="1"/>
  <c r="L23" i="17"/>
  <c r="H23" i="17"/>
  <c r="AE74" i="16"/>
  <c r="X74" i="16"/>
  <c r="Q74" i="16"/>
  <c r="G59" i="16"/>
  <c r="H59" i="16" s="1"/>
  <c r="S58" i="16"/>
  <c r="H58" i="16"/>
  <c r="G58" i="16"/>
  <c r="AM58" i="16" s="1"/>
  <c r="AN58" i="16" s="1"/>
  <c r="H57" i="16"/>
  <c r="G57" i="16"/>
  <c r="AM56" i="16"/>
  <c r="AN56" i="16" s="1"/>
  <c r="AF56" i="16"/>
  <c r="AG56" i="16" s="1"/>
  <c r="H56" i="16"/>
  <c r="G56" i="16"/>
  <c r="R56" i="16" s="1"/>
  <c r="S56" i="16" s="1"/>
  <c r="G55" i="16"/>
  <c r="H55" i="16" s="1"/>
  <c r="AM54" i="16"/>
  <c r="AF54" i="16"/>
  <c r="Y54" i="16"/>
  <c r="R54" i="16"/>
  <c r="K54" i="16"/>
  <c r="J54" i="16"/>
  <c r="Q54" i="16" s="1"/>
  <c r="X54" i="16" s="1"/>
  <c r="G54" i="16"/>
  <c r="H54" i="16" s="1"/>
  <c r="AN53" i="16"/>
  <c r="AG53" i="16"/>
  <c r="Z53" i="16"/>
  <c r="S53" i="16"/>
  <c r="O53" i="16"/>
  <c r="L53" i="16"/>
  <c r="H53" i="16"/>
  <c r="N53" i="16" s="1"/>
  <c r="AE52" i="16"/>
  <c r="AL52" i="16" s="1"/>
  <c r="Q52" i="16"/>
  <c r="X52" i="16" s="1"/>
  <c r="Q51" i="16"/>
  <c r="X51" i="16" s="1"/>
  <c r="AE51" i="16" s="1"/>
  <c r="AL51" i="16" s="1"/>
  <c r="AE49" i="16"/>
  <c r="AL49" i="16" s="1"/>
  <c r="Q49" i="16"/>
  <c r="X49" i="16" s="1"/>
  <c r="Y48" i="16"/>
  <c r="Y49" i="16" s="1"/>
  <c r="Y51" i="16" s="1"/>
  <c r="R48" i="16"/>
  <c r="R49" i="16" s="1"/>
  <c r="R52" i="16" s="1"/>
  <c r="S52" i="16" s="1"/>
  <c r="Q48" i="16"/>
  <c r="X48" i="16" s="1"/>
  <c r="AE48" i="16" s="1"/>
  <c r="AL48" i="16" s="1"/>
  <c r="L48" i="16"/>
  <c r="K48" i="16"/>
  <c r="K49" i="16" s="1"/>
  <c r="G48" i="16"/>
  <c r="H48" i="16" s="1"/>
  <c r="AN46" i="16"/>
  <c r="AG46" i="16"/>
  <c r="Z46" i="16"/>
  <c r="S46" i="16"/>
  <c r="L46" i="16"/>
  <c r="H46" i="16"/>
  <c r="AL45" i="16"/>
  <c r="AF45" i="16"/>
  <c r="AG45" i="16" s="1"/>
  <c r="AE45" i="16"/>
  <c r="Y45" i="16"/>
  <c r="Z45" i="16" s="1"/>
  <c r="X45" i="16"/>
  <c r="S45" i="16"/>
  <c r="R45" i="16"/>
  <c r="Q45" i="16"/>
  <c r="K45" i="16"/>
  <c r="L45" i="16" s="1"/>
  <c r="J45" i="16"/>
  <c r="G45" i="16"/>
  <c r="F45" i="16"/>
  <c r="H45" i="16" s="1"/>
  <c r="AF44" i="16"/>
  <c r="Y44" i="16"/>
  <c r="R44" i="16"/>
  <c r="Q44" i="16"/>
  <c r="K44" i="16"/>
  <c r="L44" i="16" s="1"/>
  <c r="H44" i="16"/>
  <c r="G44" i="16"/>
  <c r="AM43" i="16"/>
  <c r="AN43" i="16" s="1"/>
  <c r="AP43" i="16" s="1"/>
  <c r="AF43" i="16"/>
  <c r="AG43" i="16" s="1"/>
  <c r="Y43" i="16"/>
  <c r="Z43" i="16" s="1"/>
  <c r="R43" i="16"/>
  <c r="S43" i="16" s="1"/>
  <c r="K43" i="16"/>
  <c r="L43" i="16" s="1"/>
  <c r="G43" i="16"/>
  <c r="H43" i="16" s="1"/>
  <c r="O43" i="16" s="1"/>
  <c r="AM42" i="16"/>
  <c r="AN42" i="16" s="1"/>
  <c r="AP42" i="16" s="1"/>
  <c r="AF42" i="16"/>
  <c r="AG42" i="16" s="1"/>
  <c r="Y42" i="16"/>
  <c r="Z42" i="16" s="1"/>
  <c r="R42" i="16"/>
  <c r="S42" i="16" s="1"/>
  <c r="K42" i="16"/>
  <c r="L42" i="16" s="1"/>
  <c r="V42" i="16" s="1"/>
  <c r="G42" i="16"/>
  <c r="H42" i="16" s="1"/>
  <c r="AM41" i="16"/>
  <c r="AN41" i="16" s="1"/>
  <c r="AF41" i="16"/>
  <c r="AG41" i="16" s="1"/>
  <c r="Y41" i="16"/>
  <c r="Z41" i="16" s="1"/>
  <c r="R41" i="16"/>
  <c r="S41" i="16" s="1"/>
  <c r="K41" i="16"/>
  <c r="L41" i="16" s="1"/>
  <c r="G41" i="16"/>
  <c r="H41" i="16" s="1"/>
  <c r="O41" i="16" s="1"/>
  <c r="AM40" i="16"/>
  <c r="AN40" i="16" s="1"/>
  <c r="AP40" i="16" s="1"/>
  <c r="AF40" i="16"/>
  <c r="AG40" i="16" s="1"/>
  <c r="Y40" i="16"/>
  <c r="Z40" i="16" s="1"/>
  <c r="S40" i="16"/>
  <c r="AC40" i="16" s="1"/>
  <c r="R40" i="16"/>
  <c r="L40" i="16"/>
  <c r="K40" i="16"/>
  <c r="G40" i="16"/>
  <c r="H40" i="16" s="1"/>
  <c r="AM38" i="16"/>
  <c r="AN38" i="16" s="1"/>
  <c r="AF38" i="16"/>
  <c r="AG38" i="16" s="1"/>
  <c r="Y38" i="16"/>
  <c r="Z38" i="16" s="1"/>
  <c r="R38" i="16"/>
  <c r="S38" i="16" s="1"/>
  <c r="K38" i="16"/>
  <c r="L38" i="16" s="1"/>
  <c r="H38" i="16"/>
  <c r="O38" i="16" s="1"/>
  <c r="G38" i="16"/>
  <c r="AN37" i="16"/>
  <c r="AP37" i="16" s="1"/>
  <c r="AM37" i="16"/>
  <c r="AG37" i="16"/>
  <c r="AQ37" i="16" s="1"/>
  <c r="AF37" i="16"/>
  <c r="Z37" i="16"/>
  <c r="AJ37" i="16" s="1"/>
  <c r="Y37" i="16"/>
  <c r="S37" i="16"/>
  <c r="AC37" i="16" s="1"/>
  <c r="R37" i="16"/>
  <c r="L37" i="16"/>
  <c r="V37" i="16" s="1"/>
  <c r="K37" i="16"/>
  <c r="G37" i="16"/>
  <c r="H37" i="16" s="1"/>
  <c r="AM36" i="16"/>
  <c r="AN36" i="16" s="1"/>
  <c r="AF36" i="16"/>
  <c r="AG36" i="16" s="1"/>
  <c r="Y36" i="16"/>
  <c r="Z36" i="16" s="1"/>
  <c r="R36" i="16"/>
  <c r="S36" i="16" s="1"/>
  <c r="L36" i="16"/>
  <c r="K36" i="16"/>
  <c r="H36" i="16"/>
  <c r="O36" i="16" s="1"/>
  <c r="G36" i="16"/>
  <c r="AM35" i="16"/>
  <c r="AN35" i="16" s="1"/>
  <c r="AP35" i="16" s="1"/>
  <c r="AG35" i="16"/>
  <c r="AF35" i="16"/>
  <c r="Y35" i="16"/>
  <c r="Z35" i="16" s="1"/>
  <c r="S35" i="16"/>
  <c r="U35" i="16" s="1"/>
  <c r="R35" i="16"/>
  <c r="L35" i="16"/>
  <c r="V35" i="16" s="1"/>
  <c r="K35" i="16"/>
  <c r="H35" i="16"/>
  <c r="O35" i="16" s="1"/>
  <c r="G35" i="16"/>
  <c r="AM34" i="16"/>
  <c r="AN34" i="16" s="1"/>
  <c r="AF34" i="16"/>
  <c r="AG34" i="16" s="1"/>
  <c r="Y34" i="16"/>
  <c r="Z34" i="16" s="1"/>
  <c r="R34" i="16"/>
  <c r="S34" i="16" s="1"/>
  <c r="K34" i="16"/>
  <c r="L34" i="16" s="1"/>
  <c r="G34" i="16"/>
  <c r="H34" i="16" s="1"/>
  <c r="O34" i="16" s="1"/>
  <c r="AM33" i="16"/>
  <c r="AN33" i="16" s="1"/>
  <c r="AP33" i="16" s="1"/>
  <c r="AF33" i="16"/>
  <c r="AG33" i="16" s="1"/>
  <c r="Y33" i="16"/>
  <c r="Z33" i="16" s="1"/>
  <c r="R33" i="16"/>
  <c r="S33" i="16" s="1"/>
  <c r="K33" i="16"/>
  <c r="L33" i="16" s="1"/>
  <c r="V33" i="16" s="1"/>
  <c r="G33" i="16"/>
  <c r="H33" i="16" s="1"/>
  <c r="AM32" i="16"/>
  <c r="AN32" i="16" s="1"/>
  <c r="AF32" i="16"/>
  <c r="AG32" i="16" s="1"/>
  <c r="Z32" i="16"/>
  <c r="AJ32" i="16" s="1"/>
  <c r="Y32" i="16"/>
  <c r="R32" i="16"/>
  <c r="S32" i="16" s="1"/>
  <c r="K32" i="16"/>
  <c r="L32" i="16" s="1"/>
  <c r="H32" i="16"/>
  <c r="O32" i="16" s="1"/>
  <c r="G32" i="16"/>
  <c r="AN31" i="16"/>
  <c r="AM31" i="16"/>
  <c r="AG31" i="16"/>
  <c r="AQ31" i="16" s="1"/>
  <c r="AF31" i="16"/>
  <c r="Z31" i="16"/>
  <c r="AJ31" i="16" s="1"/>
  <c r="Y31" i="16"/>
  <c r="S31" i="16"/>
  <c r="AC31" i="16" s="1"/>
  <c r="R31" i="16"/>
  <c r="L31" i="16"/>
  <c r="K31" i="16"/>
  <c r="G31" i="16"/>
  <c r="H31" i="16" s="1"/>
  <c r="O31" i="16" s="1"/>
  <c r="AM30" i="16"/>
  <c r="AN30" i="16" s="1"/>
  <c r="AG30" i="16"/>
  <c r="AQ30" i="16" s="1"/>
  <c r="AF30" i="16"/>
  <c r="Y30" i="16"/>
  <c r="Z30" i="16" s="1"/>
  <c r="R30" i="16"/>
  <c r="S30" i="16" s="1"/>
  <c r="K30" i="16"/>
  <c r="L30" i="16" s="1"/>
  <c r="H30" i="16"/>
  <c r="O30" i="16" s="1"/>
  <c r="G30" i="16"/>
  <c r="AN29" i="16"/>
  <c r="AM29" i="16"/>
  <c r="AG29" i="16"/>
  <c r="AI29" i="16" s="1"/>
  <c r="AF29" i="16"/>
  <c r="Z29" i="16"/>
  <c r="Y29" i="16"/>
  <c r="S29" i="16"/>
  <c r="U29" i="16" s="1"/>
  <c r="R29" i="16"/>
  <c r="L29" i="16"/>
  <c r="K29" i="16"/>
  <c r="G29" i="16"/>
  <c r="H29" i="16" s="1"/>
  <c r="AQ28" i="16"/>
  <c r="AN28" i="16"/>
  <c r="AP28" i="16" s="1"/>
  <c r="AG28" i="16"/>
  <c r="Z28" i="16"/>
  <c r="AI28" i="16" s="1"/>
  <c r="S28" i="16"/>
  <c r="U28" i="16" s="1"/>
  <c r="L28" i="16"/>
  <c r="H28" i="16"/>
  <c r="O28" i="16" s="1"/>
  <c r="AQ27" i="16"/>
  <c r="AN27" i="16"/>
  <c r="AP27" i="16" s="1"/>
  <c r="AG27" i="16"/>
  <c r="Z27" i="16"/>
  <c r="AJ27" i="16" s="1"/>
  <c r="U27" i="16"/>
  <c r="S27" i="16"/>
  <c r="AC27" i="16" s="1"/>
  <c r="L27" i="16"/>
  <c r="H27" i="16"/>
  <c r="O27" i="16" s="1"/>
  <c r="AQ26" i="16"/>
  <c r="AN26" i="16"/>
  <c r="AP26" i="16" s="1"/>
  <c r="AG26" i="16"/>
  <c r="Z26" i="16"/>
  <c r="AB26" i="16" s="1"/>
  <c r="S26" i="16"/>
  <c r="AC26" i="16" s="1"/>
  <c r="O26" i="16"/>
  <c r="L26" i="16"/>
  <c r="H26" i="16"/>
  <c r="AQ25" i="16"/>
  <c r="AN25" i="16"/>
  <c r="AP25" i="16" s="1"/>
  <c r="AJ25" i="16"/>
  <c r="AG25" i="16"/>
  <c r="AB25" i="16"/>
  <c r="Z25" i="16"/>
  <c r="AI25" i="16" s="1"/>
  <c r="S25" i="16"/>
  <c r="U25" i="16" s="1"/>
  <c r="O25" i="16"/>
  <c r="L25" i="16"/>
  <c r="H25" i="16"/>
  <c r="AQ24" i="16"/>
  <c r="AN24" i="16"/>
  <c r="AP24" i="16" s="1"/>
  <c r="AG24" i="16"/>
  <c r="Z24" i="16"/>
  <c r="AI24" i="16" s="1"/>
  <c r="S24" i="16"/>
  <c r="U24" i="16" s="1"/>
  <c r="L24" i="16"/>
  <c r="H24" i="16"/>
  <c r="O24" i="16" s="1"/>
  <c r="AQ23" i="16"/>
  <c r="AN23" i="16"/>
  <c r="AP23" i="16" s="1"/>
  <c r="AG23" i="16"/>
  <c r="Z23" i="16"/>
  <c r="AI23" i="16" s="1"/>
  <c r="U23" i="16"/>
  <c r="S23" i="16"/>
  <c r="L23" i="16"/>
  <c r="H23" i="16"/>
  <c r="X74" i="15"/>
  <c r="AE74" i="15" s="1"/>
  <c r="AL74" i="15" s="1"/>
  <c r="Q74" i="15"/>
  <c r="AF59" i="15"/>
  <c r="AG59" i="15" s="1"/>
  <c r="G59" i="15"/>
  <c r="H59" i="15" s="1"/>
  <c r="H58" i="15"/>
  <c r="G58" i="15"/>
  <c r="AM57" i="15"/>
  <c r="AN57" i="15" s="1"/>
  <c r="AP57" i="15" s="1"/>
  <c r="Y57" i="15"/>
  <c r="Z57" i="15" s="1"/>
  <c r="K57" i="15"/>
  <c r="L57" i="15" s="1"/>
  <c r="H57" i="15"/>
  <c r="G57" i="15"/>
  <c r="AF57" i="15" s="1"/>
  <c r="AG57" i="15" s="1"/>
  <c r="G56" i="15"/>
  <c r="H56" i="15" s="1"/>
  <c r="G55" i="15"/>
  <c r="H55" i="15" s="1"/>
  <c r="AM54" i="15"/>
  <c r="AF54" i="15"/>
  <c r="Y54" i="15"/>
  <c r="Z54" i="15" s="1"/>
  <c r="AB54" i="15" s="1"/>
  <c r="AC54" i="15" s="1"/>
  <c r="S54" i="15"/>
  <c r="R54" i="15"/>
  <c r="K54" i="15"/>
  <c r="L54" i="15" s="1"/>
  <c r="J54" i="15"/>
  <c r="Q54" i="15" s="1"/>
  <c r="X54" i="15" s="1"/>
  <c r="AE54" i="15" s="1"/>
  <c r="AL54" i="15" s="1"/>
  <c r="AN54" i="15" s="1"/>
  <c r="G54" i="15"/>
  <c r="H54" i="15" s="1"/>
  <c r="AN53" i="15"/>
  <c r="AG53" i="15"/>
  <c r="Z53" i="15"/>
  <c r="V53" i="15"/>
  <c r="S53" i="15"/>
  <c r="AB53" i="15" s="1"/>
  <c r="AC53" i="15" s="1"/>
  <c r="N53" i="15"/>
  <c r="L53" i="15"/>
  <c r="U53" i="15" s="1"/>
  <c r="H53" i="15"/>
  <c r="Q52" i="15"/>
  <c r="X52" i="15" s="1"/>
  <c r="AE52" i="15" s="1"/>
  <c r="AL52" i="15" s="1"/>
  <c r="Q51" i="15"/>
  <c r="X51" i="15" s="1"/>
  <c r="AE51" i="15" s="1"/>
  <c r="AL51" i="15" s="1"/>
  <c r="AE49" i="15"/>
  <c r="AL49" i="15" s="1"/>
  <c r="Y49" i="15"/>
  <c r="Y52" i="15" s="1"/>
  <c r="X49" i="15"/>
  <c r="Q49" i="15"/>
  <c r="AM48" i="15"/>
  <c r="AF48" i="15"/>
  <c r="AF49" i="15" s="1"/>
  <c r="AF51" i="15" s="1"/>
  <c r="Y48" i="15"/>
  <c r="R48" i="15"/>
  <c r="R49" i="15" s="1"/>
  <c r="S49" i="15" s="1"/>
  <c r="Q48" i="15"/>
  <c r="K48" i="15"/>
  <c r="G48" i="15"/>
  <c r="H48" i="15" s="1"/>
  <c r="AN46" i="15"/>
  <c r="AP46" i="15" s="1"/>
  <c r="AG46" i="15"/>
  <c r="Z46" i="15"/>
  <c r="S46" i="15"/>
  <c r="AB46" i="15" s="1"/>
  <c r="AC46" i="15" s="1"/>
  <c r="L46" i="15"/>
  <c r="N46" i="15" s="1"/>
  <c r="H46" i="15"/>
  <c r="O46" i="15" s="1"/>
  <c r="AM45" i="15"/>
  <c r="AN45" i="15" s="1"/>
  <c r="AL45" i="15"/>
  <c r="AE45" i="15"/>
  <c r="Y45" i="15"/>
  <c r="Z45" i="15" s="1"/>
  <c r="X45" i="15"/>
  <c r="R45" i="15"/>
  <c r="S45" i="15" s="1"/>
  <c r="Q45" i="15"/>
  <c r="K45" i="15"/>
  <c r="L45" i="15" s="1"/>
  <c r="J45" i="15"/>
  <c r="G45" i="15"/>
  <c r="F45" i="15"/>
  <c r="AM44" i="15"/>
  <c r="AF44" i="15"/>
  <c r="AE44" i="15"/>
  <c r="Y44" i="15"/>
  <c r="Z44" i="15" s="1"/>
  <c r="X44" i="15"/>
  <c r="R44" i="15"/>
  <c r="S44" i="15" s="1"/>
  <c r="Q44" i="15"/>
  <c r="K44" i="15"/>
  <c r="L44" i="15" s="1"/>
  <c r="G44" i="15"/>
  <c r="H44" i="15" s="1"/>
  <c r="AM43" i="15"/>
  <c r="AN43" i="15" s="1"/>
  <c r="AF43" i="15"/>
  <c r="AG43" i="15" s="1"/>
  <c r="Y43" i="15"/>
  <c r="Z43" i="15" s="1"/>
  <c r="AB43" i="15" s="1"/>
  <c r="R43" i="15"/>
  <c r="S43" i="15" s="1"/>
  <c r="K43" i="15"/>
  <c r="L43" i="15" s="1"/>
  <c r="G43" i="15"/>
  <c r="H43" i="15" s="1"/>
  <c r="O43" i="15" s="1"/>
  <c r="AM42" i="15"/>
  <c r="AN42" i="15" s="1"/>
  <c r="AP42" i="15" s="1"/>
  <c r="AF42" i="15"/>
  <c r="AG42" i="15" s="1"/>
  <c r="AQ42" i="15" s="1"/>
  <c r="Y42" i="15"/>
  <c r="Z42" i="15" s="1"/>
  <c r="AJ42" i="15" s="1"/>
  <c r="R42" i="15"/>
  <c r="S42" i="15" s="1"/>
  <c r="AC42" i="15" s="1"/>
  <c r="K42" i="15"/>
  <c r="L42" i="15" s="1"/>
  <c r="G42" i="15"/>
  <c r="H42" i="15" s="1"/>
  <c r="O42" i="15" s="1"/>
  <c r="AM41" i="15"/>
  <c r="AN41" i="15" s="1"/>
  <c r="AP41" i="15" s="1"/>
  <c r="AF41" i="15"/>
  <c r="AG41" i="15" s="1"/>
  <c r="Y41" i="15"/>
  <c r="Z41" i="15" s="1"/>
  <c r="V41" i="15"/>
  <c r="R41" i="15"/>
  <c r="S41" i="15" s="1"/>
  <c r="K41" i="15"/>
  <c r="L41" i="15" s="1"/>
  <c r="G41" i="15"/>
  <c r="H41" i="15" s="1"/>
  <c r="O41" i="15" s="1"/>
  <c r="AN40" i="15"/>
  <c r="AM40" i="15"/>
  <c r="AF40" i="15"/>
  <c r="AG40" i="15" s="1"/>
  <c r="AQ40" i="15" s="1"/>
  <c r="Z40" i="15"/>
  <c r="AJ40" i="15" s="1"/>
  <c r="Y40" i="15"/>
  <c r="R40" i="15"/>
  <c r="S40" i="15" s="1"/>
  <c r="AC40" i="15" s="1"/>
  <c r="L40" i="15"/>
  <c r="K40" i="15"/>
  <c r="G40" i="15"/>
  <c r="H40" i="15" s="1"/>
  <c r="O40" i="15" s="1"/>
  <c r="AM38" i="15"/>
  <c r="AN38" i="15" s="1"/>
  <c r="AF38" i="15"/>
  <c r="AG38" i="15" s="1"/>
  <c r="AQ38" i="15" s="1"/>
  <c r="Y38" i="15"/>
  <c r="Z38" i="15" s="1"/>
  <c r="R38" i="15"/>
  <c r="S38" i="15" s="1"/>
  <c r="AC38" i="15" s="1"/>
  <c r="K38" i="15"/>
  <c r="L38" i="15" s="1"/>
  <c r="G38" i="15"/>
  <c r="H38" i="15" s="1"/>
  <c r="O38" i="15" s="1"/>
  <c r="AM37" i="15"/>
  <c r="AN37" i="15" s="1"/>
  <c r="AP37" i="15" s="1"/>
  <c r="AF37" i="15"/>
  <c r="AG37" i="15" s="1"/>
  <c r="AQ37" i="15" s="1"/>
  <c r="Y37" i="15"/>
  <c r="Z37" i="15" s="1"/>
  <c r="R37" i="15"/>
  <c r="S37" i="15" s="1"/>
  <c r="K37" i="15"/>
  <c r="L37" i="15" s="1"/>
  <c r="G37" i="15"/>
  <c r="H37" i="15" s="1"/>
  <c r="O37" i="15" s="1"/>
  <c r="AM36" i="15"/>
  <c r="AN36" i="15" s="1"/>
  <c r="AP36" i="15" s="1"/>
  <c r="AF36" i="15"/>
  <c r="AG36" i="15" s="1"/>
  <c r="Y36" i="15"/>
  <c r="Z36" i="15" s="1"/>
  <c r="AJ36" i="15" s="1"/>
  <c r="R36" i="15"/>
  <c r="S36" i="15" s="1"/>
  <c r="AC36" i="15" s="1"/>
  <c r="K36" i="15"/>
  <c r="L36" i="15" s="1"/>
  <c r="V36" i="15" s="1"/>
  <c r="G36" i="15"/>
  <c r="H36" i="15" s="1"/>
  <c r="O36" i="15" s="1"/>
  <c r="AM35" i="15"/>
  <c r="AN35" i="15" s="1"/>
  <c r="AF35" i="15"/>
  <c r="AG35" i="15" s="1"/>
  <c r="Y35" i="15"/>
  <c r="Z35" i="15" s="1"/>
  <c r="AJ35" i="15" s="1"/>
  <c r="S35" i="15"/>
  <c r="AC35" i="15" s="1"/>
  <c r="R35" i="15"/>
  <c r="K35" i="15"/>
  <c r="L35" i="15" s="1"/>
  <c r="V35" i="15" s="1"/>
  <c r="G35" i="15"/>
  <c r="H35" i="15" s="1"/>
  <c r="O35" i="15" s="1"/>
  <c r="AM34" i="15"/>
  <c r="AN34" i="15" s="1"/>
  <c r="AP34" i="15" s="1"/>
  <c r="AF34" i="15"/>
  <c r="AG34" i="15" s="1"/>
  <c r="AI34" i="15" s="1"/>
  <c r="AC34" i="15"/>
  <c r="Y34" i="15"/>
  <c r="Z34" i="15" s="1"/>
  <c r="R34" i="15"/>
  <c r="S34" i="15" s="1"/>
  <c r="K34" i="15"/>
  <c r="L34" i="15" s="1"/>
  <c r="U34" i="15" s="1"/>
  <c r="G34" i="15"/>
  <c r="H34" i="15" s="1"/>
  <c r="O34" i="15" s="1"/>
  <c r="AM33" i="15"/>
  <c r="AN33" i="15" s="1"/>
  <c r="AF33" i="15"/>
  <c r="AG33" i="15" s="1"/>
  <c r="AQ33" i="15" s="1"/>
  <c r="Y33" i="15"/>
  <c r="Z33" i="15" s="1"/>
  <c r="R33" i="15"/>
  <c r="S33" i="15" s="1"/>
  <c r="AC33" i="15" s="1"/>
  <c r="K33" i="15"/>
  <c r="L33" i="15" s="1"/>
  <c r="V33" i="15" s="1"/>
  <c r="G33" i="15"/>
  <c r="H33" i="15" s="1"/>
  <c r="O33" i="15" s="1"/>
  <c r="AM32" i="15"/>
  <c r="AN32" i="15" s="1"/>
  <c r="AF32" i="15"/>
  <c r="AG32" i="15" s="1"/>
  <c r="Y32" i="15"/>
  <c r="Z32" i="15" s="1"/>
  <c r="AJ32" i="15" s="1"/>
  <c r="R32" i="15"/>
  <c r="S32" i="15" s="1"/>
  <c r="K32" i="15"/>
  <c r="L32" i="15" s="1"/>
  <c r="V32" i="15" s="1"/>
  <c r="H32" i="15"/>
  <c r="O32" i="15" s="1"/>
  <c r="G32" i="15"/>
  <c r="AM31" i="15"/>
  <c r="AN31" i="15" s="1"/>
  <c r="AF31" i="15"/>
  <c r="AG31" i="15" s="1"/>
  <c r="AQ31" i="15" s="1"/>
  <c r="Y31" i="15"/>
  <c r="Z31" i="15" s="1"/>
  <c r="AJ31" i="15" s="1"/>
  <c r="R31" i="15"/>
  <c r="S31" i="15" s="1"/>
  <c r="N31" i="15"/>
  <c r="K31" i="15"/>
  <c r="L31" i="15" s="1"/>
  <c r="G31" i="15"/>
  <c r="H31" i="15" s="1"/>
  <c r="O31" i="15" s="1"/>
  <c r="AQ30" i="15"/>
  <c r="AM30" i="15"/>
  <c r="AN30" i="15" s="1"/>
  <c r="AP30" i="15" s="1"/>
  <c r="AF30" i="15"/>
  <c r="AG30" i="15" s="1"/>
  <c r="Y30" i="15"/>
  <c r="Z30" i="15" s="1"/>
  <c r="AI30" i="15" s="1"/>
  <c r="R30" i="15"/>
  <c r="S30" i="15" s="1"/>
  <c r="AB30" i="15" s="1"/>
  <c r="K30" i="15"/>
  <c r="L30" i="15" s="1"/>
  <c r="G30" i="15"/>
  <c r="H30" i="15" s="1"/>
  <c r="AM29" i="15"/>
  <c r="AN29" i="15" s="1"/>
  <c r="AF29" i="15"/>
  <c r="AG29" i="15" s="1"/>
  <c r="Y29" i="15"/>
  <c r="Z29" i="15" s="1"/>
  <c r="S29" i="15"/>
  <c r="R29" i="15"/>
  <c r="K29" i="15"/>
  <c r="L29" i="15" s="1"/>
  <c r="G29" i="15"/>
  <c r="H29" i="15" s="1"/>
  <c r="AN28" i="15"/>
  <c r="AJ28" i="15"/>
  <c r="AG28" i="15"/>
  <c r="AP28" i="15" s="1"/>
  <c r="Z28" i="15"/>
  <c r="AB28" i="15" s="1"/>
  <c r="V28" i="15"/>
  <c r="S28" i="15"/>
  <c r="N28" i="15"/>
  <c r="L28" i="15"/>
  <c r="H28" i="15"/>
  <c r="O28" i="15" s="1"/>
  <c r="AN27" i="15"/>
  <c r="AG27" i="15"/>
  <c r="AP27" i="15" s="1"/>
  <c r="Z27" i="15"/>
  <c r="AB27" i="15" s="1"/>
  <c r="V27" i="15"/>
  <c r="S27" i="15"/>
  <c r="N27" i="15"/>
  <c r="L27" i="15"/>
  <c r="H27" i="15"/>
  <c r="O27" i="15" s="1"/>
  <c r="AN26" i="15"/>
  <c r="AJ26" i="15"/>
  <c r="AG26" i="15"/>
  <c r="AP26" i="15" s="1"/>
  <c r="Z26" i="15"/>
  <c r="AB26" i="15" s="1"/>
  <c r="V26" i="15"/>
  <c r="S26" i="15"/>
  <c r="N26" i="15"/>
  <c r="L26" i="15"/>
  <c r="H26" i="15"/>
  <c r="O26" i="15" s="1"/>
  <c r="AN25" i="15"/>
  <c r="AG25" i="15"/>
  <c r="AQ25" i="15" s="1"/>
  <c r="Z25" i="15"/>
  <c r="AB25" i="15" s="1"/>
  <c r="V25" i="15"/>
  <c r="S25" i="15"/>
  <c r="N25" i="15"/>
  <c r="L25" i="15"/>
  <c r="H25" i="15"/>
  <c r="O25" i="15" s="1"/>
  <c r="AN24" i="15"/>
  <c r="AG24" i="15"/>
  <c r="AP24" i="15" s="1"/>
  <c r="AB24" i="15"/>
  <c r="Z24" i="15"/>
  <c r="AJ24" i="15" s="1"/>
  <c r="V24" i="15"/>
  <c r="S24" i="15"/>
  <c r="O24" i="15"/>
  <c r="L24" i="15"/>
  <c r="H24" i="15"/>
  <c r="N24" i="15" s="1"/>
  <c r="AN23" i="15"/>
  <c r="AI23" i="15"/>
  <c r="AG23" i="15"/>
  <c r="Z23" i="15"/>
  <c r="S23" i="15"/>
  <c r="N23" i="15"/>
  <c r="L23" i="15"/>
  <c r="H23" i="15"/>
  <c r="O23" i="15" s="1"/>
  <c r="Q74" i="14"/>
  <c r="X74" i="14" s="1"/>
  <c r="AF59" i="14"/>
  <c r="AG59" i="14" s="1"/>
  <c r="G59" i="14"/>
  <c r="K59" i="14" s="1"/>
  <c r="L59" i="14" s="1"/>
  <c r="H58" i="14"/>
  <c r="G58" i="14"/>
  <c r="AM57" i="14"/>
  <c r="AN57" i="14" s="1"/>
  <c r="Y57" i="14"/>
  <c r="Z57" i="14" s="1"/>
  <c r="K57" i="14"/>
  <c r="L57" i="14" s="1"/>
  <c r="H57" i="14"/>
  <c r="G57" i="14"/>
  <c r="AF57" i="14" s="1"/>
  <c r="AG57" i="14" s="1"/>
  <c r="G56" i="14"/>
  <c r="H56" i="14" s="1"/>
  <c r="AN55" i="14"/>
  <c r="AM55" i="14"/>
  <c r="AF55" i="14"/>
  <c r="AG55" i="14" s="1"/>
  <c r="Z55" i="14"/>
  <c r="Y55" i="14"/>
  <c r="K55" i="14"/>
  <c r="L55" i="14" s="1"/>
  <c r="H55" i="14"/>
  <c r="G55" i="14"/>
  <c r="R55" i="14" s="1"/>
  <c r="S55" i="14" s="1"/>
  <c r="AM54" i="14"/>
  <c r="AF54" i="14"/>
  <c r="Y54" i="14"/>
  <c r="R54" i="14"/>
  <c r="K54" i="14"/>
  <c r="J54" i="14"/>
  <c r="G54" i="14"/>
  <c r="H54" i="14" s="1"/>
  <c r="AN53" i="14"/>
  <c r="AG53" i="14"/>
  <c r="Z53" i="14"/>
  <c r="V53" i="14"/>
  <c r="U53" i="14"/>
  <c r="S53" i="14"/>
  <c r="AB53" i="14" s="1"/>
  <c r="AC53" i="14" s="1"/>
  <c r="L53" i="14"/>
  <c r="H53" i="14"/>
  <c r="X52" i="14"/>
  <c r="AE52" i="14" s="1"/>
  <c r="AL52" i="14" s="1"/>
  <c r="Q52" i="14"/>
  <c r="AE51" i="14"/>
  <c r="AL51" i="14" s="1"/>
  <c r="Q51" i="14"/>
  <c r="X51" i="14" s="1"/>
  <c r="Q49" i="14"/>
  <c r="X49" i="14" s="1"/>
  <c r="AE49" i="14" s="1"/>
  <c r="AL49" i="14" s="1"/>
  <c r="K49" i="14"/>
  <c r="L49" i="14" s="1"/>
  <c r="Y48" i="14"/>
  <c r="Y49" i="14" s="1"/>
  <c r="Z49" i="14" s="1"/>
  <c r="X48" i="14"/>
  <c r="AE48" i="14" s="1"/>
  <c r="AL48" i="14" s="1"/>
  <c r="R48" i="14"/>
  <c r="S48" i="14" s="1"/>
  <c r="Q48" i="14"/>
  <c r="L48" i="14"/>
  <c r="K48" i="14"/>
  <c r="G48" i="14"/>
  <c r="AQ46" i="14"/>
  <c r="AN46" i="14"/>
  <c r="AP46" i="14" s="1"/>
  <c r="AG46" i="14"/>
  <c r="Z46" i="14"/>
  <c r="U46" i="14"/>
  <c r="S46" i="14"/>
  <c r="L46" i="14"/>
  <c r="H46" i="14"/>
  <c r="AL45" i="14"/>
  <c r="AE45" i="14"/>
  <c r="X45" i="14"/>
  <c r="R45" i="14"/>
  <c r="Q45" i="14"/>
  <c r="K45" i="14"/>
  <c r="L45" i="14" s="1"/>
  <c r="J45" i="14"/>
  <c r="G45" i="14"/>
  <c r="F45" i="14"/>
  <c r="R44" i="14"/>
  <c r="S44" i="14" s="1"/>
  <c r="Q44" i="14"/>
  <c r="X44" i="14" s="1"/>
  <c r="AE44" i="14" s="1"/>
  <c r="AL44" i="14" s="1"/>
  <c r="K44" i="14"/>
  <c r="L44" i="14" s="1"/>
  <c r="G44" i="14"/>
  <c r="H44" i="14" s="1"/>
  <c r="AM43" i="14"/>
  <c r="AN43" i="14" s="1"/>
  <c r="AF43" i="14"/>
  <c r="AG43" i="14" s="1"/>
  <c r="Y43" i="14"/>
  <c r="Z43" i="14" s="1"/>
  <c r="R43" i="14"/>
  <c r="S43" i="14" s="1"/>
  <c r="L43" i="14"/>
  <c r="V43" i="14" s="1"/>
  <c r="K43" i="14"/>
  <c r="G43" i="14"/>
  <c r="H43" i="14" s="1"/>
  <c r="AM42" i="14"/>
  <c r="AN42" i="14" s="1"/>
  <c r="AP42" i="14" s="1"/>
  <c r="AG42" i="14"/>
  <c r="AF42" i="14"/>
  <c r="Y42" i="14"/>
  <c r="Z42" i="14" s="1"/>
  <c r="AJ42" i="14" s="1"/>
  <c r="R42" i="14"/>
  <c r="S42" i="14" s="1"/>
  <c r="K42" i="14"/>
  <c r="L42" i="14" s="1"/>
  <c r="G42" i="14"/>
  <c r="H42" i="14" s="1"/>
  <c r="O42" i="14" s="1"/>
  <c r="AN41" i="14"/>
  <c r="AM41" i="14"/>
  <c r="AF41" i="14"/>
  <c r="AG41" i="14" s="1"/>
  <c r="AQ41" i="14" s="1"/>
  <c r="Z41" i="14"/>
  <c r="AJ41" i="14" s="1"/>
  <c r="Y41" i="14"/>
  <c r="R41" i="14"/>
  <c r="S41" i="14" s="1"/>
  <c r="AC41" i="14" s="1"/>
  <c r="L41" i="14"/>
  <c r="V41" i="14" s="1"/>
  <c r="K41" i="14"/>
  <c r="G41" i="14"/>
  <c r="H41" i="14" s="1"/>
  <c r="O41" i="14" s="1"/>
  <c r="AQ40" i="14"/>
  <c r="AN40" i="14"/>
  <c r="AM40" i="14"/>
  <c r="AJ40" i="14"/>
  <c r="AI40" i="14"/>
  <c r="AG40" i="14"/>
  <c r="AF40" i="14"/>
  <c r="Z40" i="14"/>
  <c r="Y40" i="14"/>
  <c r="S40" i="14"/>
  <c r="AC40" i="14" s="1"/>
  <c r="R40" i="14"/>
  <c r="K40" i="14"/>
  <c r="L40" i="14" s="1"/>
  <c r="G40" i="14"/>
  <c r="H40" i="14" s="1"/>
  <c r="AN38" i="14"/>
  <c r="AM38" i="14"/>
  <c r="AF38" i="14"/>
  <c r="AG38" i="14" s="1"/>
  <c r="Z38" i="14"/>
  <c r="Y38" i="14"/>
  <c r="R38" i="14"/>
  <c r="S38" i="14" s="1"/>
  <c r="K38" i="14"/>
  <c r="L38" i="14" s="1"/>
  <c r="H38" i="14"/>
  <c r="O38" i="14" s="1"/>
  <c r="G38" i="14"/>
  <c r="AQ37" i="14"/>
  <c r="AP37" i="14"/>
  <c r="AN37" i="14"/>
  <c r="AM37" i="14"/>
  <c r="AJ37" i="14"/>
  <c r="AI37" i="14"/>
  <c r="AG37" i="14"/>
  <c r="AF37" i="14"/>
  <c r="AC37" i="14"/>
  <c r="AB37" i="14"/>
  <c r="Z37" i="14"/>
  <c r="Y37" i="14"/>
  <c r="S37" i="14"/>
  <c r="R37" i="14"/>
  <c r="K37" i="14"/>
  <c r="L37" i="14" s="1"/>
  <c r="H37" i="14"/>
  <c r="O37" i="14" s="1"/>
  <c r="G37" i="14"/>
  <c r="AM36" i="14"/>
  <c r="AN36" i="14" s="1"/>
  <c r="AG36" i="14"/>
  <c r="AF36" i="14"/>
  <c r="Y36" i="14"/>
  <c r="Z36" i="14" s="1"/>
  <c r="R36" i="14"/>
  <c r="S36" i="14" s="1"/>
  <c r="K36" i="14"/>
  <c r="L36" i="14" s="1"/>
  <c r="G36" i="14"/>
  <c r="H36" i="14" s="1"/>
  <c r="O36" i="14" s="1"/>
  <c r="AM35" i="14"/>
  <c r="AN35" i="14" s="1"/>
  <c r="AF35" i="14"/>
  <c r="AG35" i="14" s="1"/>
  <c r="Y35" i="14"/>
  <c r="Z35" i="14" s="1"/>
  <c r="V35" i="14"/>
  <c r="R35" i="14"/>
  <c r="S35" i="14" s="1"/>
  <c r="L35" i="14"/>
  <c r="K35" i="14"/>
  <c r="G35" i="14"/>
  <c r="H35" i="14" s="1"/>
  <c r="AM34" i="14"/>
  <c r="AN34" i="14" s="1"/>
  <c r="AF34" i="14"/>
  <c r="AG34" i="14" s="1"/>
  <c r="Y34" i="14"/>
  <c r="Z34" i="14" s="1"/>
  <c r="R34" i="14"/>
  <c r="S34" i="14" s="1"/>
  <c r="L34" i="14"/>
  <c r="K34" i="14"/>
  <c r="G34" i="14"/>
  <c r="H34" i="14" s="1"/>
  <c r="O34" i="14" s="1"/>
  <c r="AM33" i="14"/>
  <c r="AN33" i="14" s="1"/>
  <c r="AF33" i="14"/>
  <c r="AG33" i="14" s="1"/>
  <c r="Y33" i="14"/>
  <c r="Z33" i="14" s="1"/>
  <c r="R33" i="14"/>
  <c r="S33" i="14" s="1"/>
  <c r="L33" i="14"/>
  <c r="V33" i="14" s="1"/>
  <c r="K33" i="14"/>
  <c r="G33" i="14"/>
  <c r="H33" i="14" s="1"/>
  <c r="O33" i="14" s="1"/>
  <c r="AM32" i="14"/>
  <c r="AN32" i="14" s="1"/>
  <c r="AF32" i="14"/>
  <c r="AG32" i="14" s="1"/>
  <c r="Y32" i="14"/>
  <c r="Z32" i="14" s="1"/>
  <c r="S32" i="14"/>
  <c r="R32" i="14"/>
  <c r="K32" i="14"/>
  <c r="L32" i="14" s="1"/>
  <c r="H32" i="14"/>
  <c r="O32" i="14" s="1"/>
  <c r="G32" i="14"/>
  <c r="AN31" i="14"/>
  <c r="AP31" i="14" s="1"/>
  <c r="AM31" i="14"/>
  <c r="AG31" i="14"/>
  <c r="AQ31" i="14" s="1"/>
  <c r="AF31" i="14"/>
  <c r="Z31" i="14"/>
  <c r="AB31" i="14" s="1"/>
  <c r="Y31" i="14"/>
  <c r="R31" i="14"/>
  <c r="S31" i="14" s="1"/>
  <c r="L31" i="14"/>
  <c r="K31" i="14"/>
  <c r="G31" i="14"/>
  <c r="H31" i="14" s="1"/>
  <c r="AN30" i="14"/>
  <c r="AM30" i="14"/>
  <c r="AF30" i="14"/>
  <c r="AG30" i="14" s="1"/>
  <c r="Y30" i="14"/>
  <c r="Z30" i="14" s="1"/>
  <c r="R30" i="14"/>
  <c r="S30" i="14" s="1"/>
  <c r="K30" i="14"/>
  <c r="L30" i="14" s="1"/>
  <c r="H30" i="14"/>
  <c r="O30" i="14" s="1"/>
  <c r="G30" i="14"/>
  <c r="AM29" i="14"/>
  <c r="AN29" i="14" s="1"/>
  <c r="AP29" i="14" s="1"/>
  <c r="AQ29" i="14" s="1"/>
  <c r="AG29" i="14"/>
  <c r="AF29" i="14"/>
  <c r="Y29" i="14"/>
  <c r="Z29" i="14" s="1"/>
  <c r="AB29" i="14" s="1"/>
  <c r="AC29" i="14" s="1"/>
  <c r="S29" i="14"/>
  <c r="R29" i="14"/>
  <c r="K29" i="14"/>
  <c r="L29" i="14" s="1"/>
  <c r="N29" i="14" s="1"/>
  <c r="H29" i="14"/>
  <c r="G29" i="14"/>
  <c r="AQ28" i="14"/>
  <c r="AN28" i="14"/>
  <c r="AP28" i="14" s="1"/>
  <c r="AJ28" i="14"/>
  <c r="AG28" i="14"/>
  <c r="AB28" i="14"/>
  <c r="Z28" i="14"/>
  <c r="AI28" i="14" s="1"/>
  <c r="S28" i="14"/>
  <c r="U28" i="14" s="1"/>
  <c r="O28" i="14"/>
  <c r="L28" i="14"/>
  <c r="H28" i="14"/>
  <c r="AQ27" i="14"/>
  <c r="AN27" i="14"/>
  <c r="AP27" i="14" s="1"/>
  <c r="AG27" i="14"/>
  <c r="Z27" i="14"/>
  <c r="AI27" i="14" s="1"/>
  <c r="S27" i="14"/>
  <c r="U27" i="14" s="1"/>
  <c r="L27" i="14"/>
  <c r="H27" i="14"/>
  <c r="O27" i="14" s="1"/>
  <c r="AQ26" i="14"/>
  <c r="AN26" i="14"/>
  <c r="AP26" i="14" s="1"/>
  <c r="AG26" i="14"/>
  <c r="Z26" i="14"/>
  <c r="AJ26" i="14" s="1"/>
  <c r="U26" i="14"/>
  <c r="S26" i="14"/>
  <c r="AC26" i="14" s="1"/>
  <c r="L26" i="14"/>
  <c r="H26" i="14"/>
  <c r="O26" i="14" s="1"/>
  <c r="AQ25" i="14"/>
  <c r="AN25" i="14"/>
  <c r="AP25" i="14" s="1"/>
  <c r="AG25" i="14"/>
  <c r="Z25" i="14"/>
  <c r="AJ25" i="14" s="1"/>
  <c r="S25" i="14"/>
  <c r="AC25" i="14" s="1"/>
  <c r="O25" i="14"/>
  <c r="L25" i="14"/>
  <c r="H25" i="14"/>
  <c r="AQ24" i="14"/>
  <c r="AN24" i="14"/>
  <c r="AP24" i="14" s="1"/>
  <c r="AJ24" i="14"/>
  <c r="AG24" i="14"/>
  <c r="AB24" i="14"/>
  <c r="Z24" i="14"/>
  <c r="AI24" i="14" s="1"/>
  <c r="S24" i="14"/>
  <c r="U24" i="14" s="1"/>
  <c r="O24" i="14"/>
  <c r="L24" i="14"/>
  <c r="H24" i="14"/>
  <c r="AN23" i="14"/>
  <c r="AP23" i="14" s="1"/>
  <c r="AQ23" i="14" s="1"/>
  <c r="AG23" i="14"/>
  <c r="Z23" i="14"/>
  <c r="S23" i="14"/>
  <c r="L23" i="14"/>
  <c r="H23" i="14"/>
  <c r="X74" i="13"/>
  <c r="AE74" i="13" s="1"/>
  <c r="AL74" i="13" s="1"/>
  <c r="AM48" i="13" s="1"/>
  <c r="AM49" i="13" s="1"/>
  <c r="AM51" i="13" s="1"/>
  <c r="Q74" i="13"/>
  <c r="AF59" i="13"/>
  <c r="AG59" i="13" s="1"/>
  <c r="G59" i="13"/>
  <c r="H59" i="13" s="1"/>
  <c r="O59" i="13" s="1"/>
  <c r="H58" i="13"/>
  <c r="G58" i="13"/>
  <c r="AM57" i="13"/>
  <c r="AN57" i="13" s="1"/>
  <c r="AP57" i="13" s="1"/>
  <c r="Y57" i="13"/>
  <c r="Z57" i="13" s="1"/>
  <c r="K57" i="13"/>
  <c r="L57" i="13" s="1"/>
  <c r="H57" i="13"/>
  <c r="G57" i="13"/>
  <c r="AF57" i="13" s="1"/>
  <c r="AG57" i="13" s="1"/>
  <c r="G56" i="13"/>
  <c r="H56" i="13" s="1"/>
  <c r="G55" i="13"/>
  <c r="H55" i="13" s="1"/>
  <c r="AM54" i="13"/>
  <c r="AF54" i="13"/>
  <c r="Y54" i="13"/>
  <c r="R54" i="13"/>
  <c r="K54" i="13"/>
  <c r="J54" i="13"/>
  <c r="G54" i="13"/>
  <c r="H54" i="13" s="1"/>
  <c r="AN53" i="13"/>
  <c r="AG53" i="13"/>
  <c r="Z53" i="13"/>
  <c r="U53" i="13"/>
  <c r="V53" i="13" s="1"/>
  <c r="S53" i="13"/>
  <c r="AB53" i="13" s="1"/>
  <c r="AC53" i="13" s="1"/>
  <c r="L53" i="13"/>
  <c r="H53" i="13"/>
  <c r="AM52" i="13"/>
  <c r="AN52" i="13" s="1"/>
  <c r="X52" i="13"/>
  <c r="AE52" i="13" s="1"/>
  <c r="AL52" i="13" s="1"/>
  <c r="Q52" i="13"/>
  <c r="G52" i="13"/>
  <c r="H52" i="13" s="1"/>
  <c r="AE51" i="13"/>
  <c r="AL51" i="13" s="1"/>
  <c r="Q51" i="13"/>
  <c r="X51" i="13" s="1"/>
  <c r="AN49" i="13"/>
  <c r="X49" i="13"/>
  <c r="AE49" i="13" s="1"/>
  <c r="AL49" i="13" s="1"/>
  <c r="R49" i="13"/>
  <c r="Q49" i="13"/>
  <c r="AL48" i="13"/>
  <c r="AF48" i="13"/>
  <c r="AE48" i="13"/>
  <c r="Y48" i="13"/>
  <c r="X48" i="13"/>
  <c r="S48" i="13"/>
  <c r="R48" i="13"/>
  <c r="Q48" i="13"/>
  <c r="K48" i="13"/>
  <c r="K49" i="13" s="1"/>
  <c r="G48" i="13"/>
  <c r="G49" i="13" s="1"/>
  <c r="H49" i="13" s="1"/>
  <c r="AN46" i="13"/>
  <c r="AP46" i="13" s="1"/>
  <c r="AQ46" i="13" s="1"/>
  <c r="AG46" i="13"/>
  <c r="AB46" i="13"/>
  <c r="Z46" i="13"/>
  <c r="AI46" i="13" s="1"/>
  <c r="AJ46" i="13" s="1"/>
  <c r="S46" i="13"/>
  <c r="L46" i="13"/>
  <c r="H46" i="13"/>
  <c r="AM45" i="13"/>
  <c r="AN45" i="13" s="1"/>
  <c r="AL45" i="13"/>
  <c r="AF45" i="13"/>
  <c r="AG45" i="13" s="1"/>
  <c r="AE45" i="13"/>
  <c r="X45" i="13"/>
  <c r="R45" i="13"/>
  <c r="S45" i="13" s="1"/>
  <c r="Q45" i="13"/>
  <c r="K45" i="13"/>
  <c r="L45" i="13" s="1"/>
  <c r="J45" i="13"/>
  <c r="G45" i="13"/>
  <c r="F45" i="13"/>
  <c r="AM44" i="13"/>
  <c r="AN44" i="13" s="1"/>
  <c r="AF44" i="13"/>
  <c r="X44" i="13"/>
  <c r="AE44" i="13" s="1"/>
  <c r="AL44" i="13" s="1"/>
  <c r="R44" i="13"/>
  <c r="S44" i="13" s="1"/>
  <c r="Q44" i="13"/>
  <c r="K44" i="13"/>
  <c r="L44" i="13" s="1"/>
  <c r="H44" i="13"/>
  <c r="G44" i="13"/>
  <c r="AN43" i="13"/>
  <c r="AP43" i="13" s="1"/>
  <c r="AM43" i="13"/>
  <c r="AG43" i="13"/>
  <c r="AQ43" i="13" s="1"/>
  <c r="AF43" i="13"/>
  <c r="Z43" i="13"/>
  <c r="AJ43" i="13" s="1"/>
  <c r="Y43" i="13"/>
  <c r="S43" i="13"/>
  <c r="AC43" i="13" s="1"/>
  <c r="R43" i="13"/>
  <c r="K43" i="13"/>
  <c r="L43" i="13" s="1"/>
  <c r="G43" i="13"/>
  <c r="H43" i="13" s="1"/>
  <c r="O43" i="13" s="1"/>
  <c r="AM42" i="13"/>
  <c r="AN42" i="13" s="1"/>
  <c r="AP42" i="13" s="1"/>
  <c r="AF42" i="13"/>
  <c r="AG42" i="13" s="1"/>
  <c r="Y42" i="13"/>
  <c r="Z42" i="13" s="1"/>
  <c r="R42" i="13"/>
  <c r="S42" i="13" s="1"/>
  <c r="L42" i="13"/>
  <c r="K42" i="13"/>
  <c r="G42" i="13"/>
  <c r="H42" i="13" s="1"/>
  <c r="O42" i="13" s="1"/>
  <c r="AM41" i="13"/>
  <c r="AN41" i="13" s="1"/>
  <c r="AP41" i="13" s="1"/>
  <c r="AF41" i="13"/>
  <c r="AG41" i="13" s="1"/>
  <c r="Y41" i="13"/>
  <c r="Z41" i="13" s="1"/>
  <c r="R41" i="13"/>
  <c r="S41" i="13" s="1"/>
  <c r="L41" i="13"/>
  <c r="V41" i="13" s="1"/>
  <c r="K41" i="13"/>
  <c r="G41" i="13"/>
  <c r="H41" i="13" s="1"/>
  <c r="N41" i="13" s="1"/>
  <c r="AM40" i="13"/>
  <c r="AN40" i="13" s="1"/>
  <c r="AF40" i="13"/>
  <c r="AG40" i="13" s="1"/>
  <c r="Y40" i="13"/>
  <c r="Z40" i="13" s="1"/>
  <c r="S40" i="13"/>
  <c r="R40" i="13"/>
  <c r="K40" i="13"/>
  <c r="L40" i="13" s="1"/>
  <c r="G40" i="13"/>
  <c r="H40" i="13" s="1"/>
  <c r="O40" i="13" s="1"/>
  <c r="AM38" i="13"/>
  <c r="AN38" i="13" s="1"/>
  <c r="AF38" i="13"/>
  <c r="AG38" i="13" s="1"/>
  <c r="Y38" i="13"/>
  <c r="Z38" i="13" s="1"/>
  <c r="R38" i="13"/>
  <c r="S38" i="13" s="1"/>
  <c r="K38" i="13"/>
  <c r="L38" i="13" s="1"/>
  <c r="V38" i="13" s="1"/>
  <c r="G38" i="13"/>
  <c r="H38" i="13" s="1"/>
  <c r="AM37" i="13"/>
  <c r="AN37" i="13" s="1"/>
  <c r="AF37" i="13"/>
  <c r="AG37" i="13" s="1"/>
  <c r="Y37" i="13"/>
  <c r="Z37" i="13" s="1"/>
  <c r="AJ37" i="13" s="1"/>
  <c r="R37" i="13"/>
  <c r="S37" i="13" s="1"/>
  <c r="K37" i="13"/>
  <c r="L37" i="13" s="1"/>
  <c r="G37" i="13"/>
  <c r="H37" i="13" s="1"/>
  <c r="O37" i="13" s="1"/>
  <c r="AN36" i="13"/>
  <c r="AM36" i="13"/>
  <c r="AF36" i="13"/>
  <c r="AG36" i="13" s="1"/>
  <c r="AQ36" i="13" s="1"/>
  <c r="Z36" i="13"/>
  <c r="AJ36" i="13" s="1"/>
  <c r="Y36" i="13"/>
  <c r="R36" i="13"/>
  <c r="S36" i="13" s="1"/>
  <c r="AC36" i="13" s="1"/>
  <c r="K36" i="13"/>
  <c r="L36" i="13" s="1"/>
  <c r="G36" i="13"/>
  <c r="H36" i="13" s="1"/>
  <c r="O36" i="13" s="1"/>
  <c r="AM35" i="13"/>
  <c r="AN35" i="13" s="1"/>
  <c r="AF35" i="13"/>
  <c r="AG35" i="13" s="1"/>
  <c r="Z35" i="13"/>
  <c r="AJ35" i="13" s="1"/>
  <c r="Y35" i="13"/>
  <c r="R35" i="13"/>
  <c r="S35" i="13" s="1"/>
  <c r="K35" i="13"/>
  <c r="L35" i="13" s="1"/>
  <c r="G35" i="13"/>
  <c r="H35" i="13" s="1"/>
  <c r="O35" i="13" s="1"/>
  <c r="AM34" i="13"/>
  <c r="AN34" i="13" s="1"/>
  <c r="AF34" i="13"/>
  <c r="AG34" i="13" s="1"/>
  <c r="Y34" i="13"/>
  <c r="Z34" i="13" s="1"/>
  <c r="R34" i="13"/>
  <c r="S34" i="13" s="1"/>
  <c r="K34" i="13"/>
  <c r="L34" i="13" s="1"/>
  <c r="G34" i="13"/>
  <c r="H34" i="13" s="1"/>
  <c r="O34" i="13" s="1"/>
  <c r="AM33" i="13"/>
  <c r="AN33" i="13" s="1"/>
  <c r="AF33" i="13"/>
  <c r="AG33" i="13" s="1"/>
  <c r="Y33" i="13"/>
  <c r="Z33" i="13" s="1"/>
  <c r="R33" i="13"/>
  <c r="S33" i="13" s="1"/>
  <c r="L33" i="13"/>
  <c r="K33" i="13"/>
  <c r="G33" i="13"/>
  <c r="H33" i="13" s="1"/>
  <c r="O33" i="13" s="1"/>
  <c r="AM32" i="13"/>
  <c r="AN32" i="13" s="1"/>
  <c r="AP32" i="13" s="1"/>
  <c r="AG32" i="13"/>
  <c r="AF32" i="13"/>
  <c r="Y32" i="13"/>
  <c r="Z32" i="13" s="1"/>
  <c r="R32" i="13"/>
  <c r="S32" i="13" s="1"/>
  <c r="K32" i="13"/>
  <c r="L32" i="13" s="1"/>
  <c r="V32" i="13" s="1"/>
  <c r="G32" i="13"/>
  <c r="H32" i="13" s="1"/>
  <c r="O32" i="13" s="1"/>
  <c r="AM31" i="13"/>
  <c r="AN31" i="13" s="1"/>
  <c r="AF31" i="13"/>
  <c r="AG31" i="13" s="1"/>
  <c r="Y31" i="13"/>
  <c r="Z31" i="13" s="1"/>
  <c r="R31" i="13"/>
  <c r="S31" i="13" s="1"/>
  <c r="AC31" i="13" s="1"/>
  <c r="K31" i="13"/>
  <c r="L31" i="13" s="1"/>
  <c r="G31" i="13"/>
  <c r="H31" i="13" s="1"/>
  <c r="O31" i="13" s="1"/>
  <c r="AM30" i="13"/>
  <c r="AN30" i="13" s="1"/>
  <c r="AF30" i="13"/>
  <c r="AG30" i="13" s="1"/>
  <c r="Y30" i="13"/>
  <c r="Z30" i="13" s="1"/>
  <c r="R30" i="13"/>
  <c r="S30" i="13" s="1"/>
  <c r="L30" i="13"/>
  <c r="V30" i="13" s="1"/>
  <c r="K30" i="13"/>
  <c r="G30" i="13"/>
  <c r="H30" i="13" s="1"/>
  <c r="AM29" i="13"/>
  <c r="AN29" i="13" s="1"/>
  <c r="AF29" i="13"/>
  <c r="AG29" i="13" s="1"/>
  <c r="Y29" i="13"/>
  <c r="Z29" i="13" s="1"/>
  <c r="R29" i="13"/>
  <c r="S29" i="13" s="1"/>
  <c r="K29" i="13"/>
  <c r="L29" i="13" s="1"/>
  <c r="G29" i="13"/>
  <c r="H29" i="13" s="1"/>
  <c r="AN28" i="13"/>
  <c r="AP28" i="13" s="1"/>
  <c r="AG28" i="13"/>
  <c r="AC28" i="13"/>
  <c r="Z28" i="13"/>
  <c r="S28" i="13"/>
  <c r="O28" i="13"/>
  <c r="L28" i="13"/>
  <c r="V28" i="13" s="1"/>
  <c r="H28" i="13"/>
  <c r="AQ27" i="13"/>
  <c r="AN27" i="13"/>
  <c r="AG27" i="13"/>
  <c r="AI27" i="13" s="1"/>
  <c r="AC27" i="13"/>
  <c r="Z27" i="13"/>
  <c r="S27" i="13"/>
  <c r="O27" i="13"/>
  <c r="L27" i="13"/>
  <c r="V27" i="13" s="1"/>
  <c r="H27" i="13"/>
  <c r="AP26" i="13"/>
  <c r="AN26" i="13"/>
  <c r="AG26" i="13"/>
  <c r="AQ26" i="13" s="1"/>
  <c r="AC26" i="13"/>
  <c r="Z26" i="13"/>
  <c r="S26" i="13"/>
  <c r="O26" i="13"/>
  <c r="L26" i="13"/>
  <c r="U26" i="13" s="1"/>
  <c r="H26" i="13"/>
  <c r="AN25" i="13"/>
  <c r="AP25" i="13" s="1"/>
  <c r="AI25" i="13"/>
  <c r="AG25" i="13"/>
  <c r="AQ25" i="13" s="1"/>
  <c r="AC25" i="13"/>
  <c r="Z25" i="13"/>
  <c r="V25" i="13"/>
  <c r="S25" i="13"/>
  <c r="O25" i="13"/>
  <c r="N25" i="13"/>
  <c r="L25" i="13"/>
  <c r="U25" i="13" s="1"/>
  <c r="H25" i="13"/>
  <c r="AN24" i="13"/>
  <c r="AP24" i="13" s="1"/>
  <c r="AG24" i="13"/>
  <c r="AC24" i="13"/>
  <c r="Z24" i="13"/>
  <c r="U24" i="13"/>
  <c r="S24" i="13"/>
  <c r="O24" i="13"/>
  <c r="L24" i="13"/>
  <c r="H24" i="13"/>
  <c r="AN23" i="13"/>
  <c r="AG23" i="13"/>
  <c r="Z23" i="13"/>
  <c r="S23" i="13"/>
  <c r="L23" i="13"/>
  <c r="H23" i="13"/>
  <c r="X74" i="12"/>
  <c r="Q74" i="12"/>
  <c r="AM59" i="12"/>
  <c r="AN59" i="12" s="1"/>
  <c r="G59" i="12"/>
  <c r="AM58" i="12"/>
  <c r="AN58" i="12" s="1"/>
  <c r="AF58" i="12"/>
  <c r="AG58" i="12" s="1"/>
  <c r="S58" i="12"/>
  <c r="K58" i="12"/>
  <c r="L58" i="12" s="1"/>
  <c r="H58" i="12"/>
  <c r="G58" i="12"/>
  <c r="Y58" i="12" s="1"/>
  <c r="Z58" i="12" s="1"/>
  <c r="AB58" i="12" s="1"/>
  <c r="AC58" i="12" s="1"/>
  <c r="AF57" i="12"/>
  <c r="AG57" i="12" s="1"/>
  <c r="Y57" i="12"/>
  <c r="Z57" i="12" s="1"/>
  <c r="G57" i="12"/>
  <c r="H57" i="12" s="1"/>
  <c r="AM56" i="12"/>
  <c r="AN56" i="12" s="1"/>
  <c r="G56" i="12"/>
  <c r="Y56" i="12" s="1"/>
  <c r="Z56" i="12" s="1"/>
  <c r="G55" i="12"/>
  <c r="H55" i="12" s="1"/>
  <c r="AM54" i="12"/>
  <c r="AF54" i="12"/>
  <c r="AG54" i="12" s="1"/>
  <c r="Y54" i="12"/>
  <c r="S54" i="12"/>
  <c r="R54" i="12"/>
  <c r="K54" i="12"/>
  <c r="J54" i="12"/>
  <c r="Q54" i="12" s="1"/>
  <c r="X54" i="12" s="1"/>
  <c r="AE54" i="12" s="1"/>
  <c r="AL54" i="12" s="1"/>
  <c r="H54" i="12"/>
  <c r="G54" i="12"/>
  <c r="AN53" i="12"/>
  <c r="AP53" i="12" s="1"/>
  <c r="AG53" i="12"/>
  <c r="Z53" i="12"/>
  <c r="V53" i="12"/>
  <c r="S53" i="12"/>
  <c r="N53" i="12"/>
  <c r="O53" i="12" s="1"/>
  <c r="L53" i="12"/>
  <c r="U53" i="12" s="1"/>
  <c r="H53" i="12"/>
  <c r="X52" i="12"/>
  <c r="AE52" i="12" s="1"/>
  <c r="AL52" i="12" s="1"/>
  <c r="Q52" i="12"/>
  <c r="G52" i="12"/>
  <c r="H52" i="12" s="1"/>
  <c r="AL51" i="12"/>
  <c r="Q51" i="12"/>
  <c r="X51" i="12" s="1"/>
  <c r="AE51" i="12" s="1"/>
  <c r="AE49" i="12"/>
  <c r="AL49" i="12" s="1"/>
  <c r="X49" i="12"/>
  <c r="Q49" i="12"/>
  <c r="G49" i="12"/>
  <c r="G51" i="12" s="1"/>
  <c r="H51" i="12" s="1"/>
  <c r="X48" i="12"/>
  <c r="AE48" i="12" s="1"/>
  <c r="AL48" i="12" s="1"/>
  <c r="R48" i="12"/>
  <c r="S48" i="12" s="1"/>
  <c r="Q48" i="12"/>
  <c r="K48" i="12"/>
  <c r="H48" i="12"/>
  <c r="G48" i="12"/>
  <c r="AP46" i="12"/>
  <c r="AN46" i="12"/>
  <c r="AG46" i="12"/>
  <c r="AB46" i="12"/>
  <c r="Z46" i="12"/>
  <c r="S46" i="12"/>
  <c r="L46" i="12"/>
  <c r="H46" i="12"/>
  <c r="AL45" i="12"/>
  <c r="AE45" i="12"/>
  <c r="Y45" i="12"/>
  <c r="X45" i="12"/>
  <c r="R45" i="12"/>
  <c r="S45" i="12" s="1"/>
  <c r="Q45" i="12"/>
  <c r="K45" i="12"/>
  <c r="L45" i="12" s="1"/>
  <c r="J45" i="12"/>
  <c r="G45" i="12"/>
  <c r="F45" i="12"/>
  <c r="Y44" i="12"/>
  <c r="X44" i="12"/>
  <c r="AE44" i="12" s="1"/>
  <c r="AL44" i="12" s="1"/>
  <c r="R44" i="12"/>
  <c r="S44" i="12" s="1"/>
  <c r="Q44" i="12"/>
  <c r="K44" i="12"/>
  <c r="L44" i="12" s="1"/>
  <c r="N44" i="12" s="1"/>
  <c r="G44" i="12"/>
  <c r="H44" i="12" s="1"/>
  <c r="AM43" i="12"/>
  <c r="AN43" i="12" s="1"/>
  <c r="AJ43" i="12"/>
  <c r="AF43" i="12"/>
  <c r="AG43" i="12" s="1"/>
  <c r="AQ43" i="12" s="1"/>
  <c r="Y43" i="12"/>
  <c r="Z43" i="12" s="1"/>
  <c r="R43" i="12"/>
  <c r="S43" i="12" s="1"/>
  <c r="AB43" i="12" s="1"/>
  <c r="K43" i="12"/>
  <c r="L43" i="12" s="1"/>
  <c r="U43" i="12" s="1"/>
  <c r="G43" i="12"/>
  <c r="H43" i="12" s="1"/>
  <c r="O43" i="12" s="1"/>
  <c r="AM42" i="12"/>
  <c r="AN42" i="12" s="1"/>
  <c r="AG42" i="12"/>
  <c r="AF42" i="12"/>
  <c r="Y42" i="12"/>
  <c r="Z42" i="12" s="1"/>
  <c r="R42" i="12"/>
  <c r="S42" i="12" s="1"/>
  <c r="K42" i="12"/>
  <c r="L42" i="12" s="1"/>
  <c r="G42" i="12"/>
  <c r="H42" i="12" s="1"/>
  <c r="O42" i="12" s="1"/>
  <c r="AM41" i="12"/>
  <c r="AN41" i="12" s="1"/>
  <c r="AJ41" i="12"/>
  <c r="AF41" i="12"/>
  <c r="AG41" i="12" s="1"/>
  <c r="AC41" i="12"/>
  <c r="Y41" i="12"/>
  <c r="Z41" i="12" s="1"/>
  <c r="U41" i="12"/>
  <c r="R41" i="12"/>
  <c r="S41" i="12" s="1"/>
  <c r="K41" i="12"/>
  <c r="L41" i="12" s="1"/>
  <c r="G41" i="12"/>
  <c r="H41" i="12" s="1"/>
  <c r="O41" i="12" s="1"/>
  <c r="AM40" i="12"/>
  <c r="AN40" i="12" s="1"/>
  <c r="AF40" i="12"/>
  <c r="AG40" i="12" s="1"/>
  <c r="Y40" i="12"/>
  <c r="Z40" i="12" s="1"/>
  <c r="R40" i="12"/>
  <c r="S40" i="12" s="1"/>
  <c r="K40" i="12"/>
  <c r="L40" i="12" s="1"/>
  <c r="G40" i="12"/>
  <c r="H40" i="12" s="1"/>
  <c r="O40" i="12" s="1"/>
  <c r="AM38" i="12"/>
  <c r="AN38" i="12" s="1"/>
  <c r="AJ38" i="12"/>
  <c r="AF38" i="12"/>
  <c r="AG38" i="12" s="1"/>
  <c r="AC38" i="12"/>
  <c r="Y38" i="12"/>
  <c r="Z38" i="12" s="1"/>
  <c r="R38" i="12"/>
  <c r="S38" i="12" s="1"/>
  <c r="AB38" i="12" s="1"/>
  <c r="K38" i="12"/>
  <c r="L38" i="12" s="1"/>
  <c r="G38" i="12"/>
  <c r="H38" i="12" s="1"/>
  <c r="O38" i="12" s="1"/>
  <c r="AM37" i="12"/>
  <c r="AN37" i="12" s="1"/>
  <c r="AG37" i="12"/>
  <c r="AF37" i="12"/>
  <c r="Y37" i="12"/>
  <c r="Z37" i="12" s="1"/>
  <c r="R37" i="12"/>
  <c r="S37" i="12" s="1"/>
  <c r="K37" i="12"/>
  <c r="L37" i="12" s="1"/>
  <c r="G37" i="12"/>
  <c r="H37" i="12" s="1"/>
  <c r="O37" i="12" s="1"/>
  <c r="AM36" i="12"/>
  <c r="AN36" i="12" s="1"/>
  <c r="AJ36" i="12"/>
  <c r="AF36" i="12"/>
  <c r="AG36" i="12" s="1"/>
  <c r="AC36" i="12"/>
  <c r="Y36" i="12"/>
  <c r="Z36" i="12" s="1"/>
  <c r="U36" i="12"/>
  <c r="R36" i="12"/>
  <c r="S36" i="12" s="1"/>
  <c r="K36" i="12"/>
  <c r="L36" i="12" s="1"/>
  <c r="G36" i="12"/>
  <c r="H36" i="12" s="1"/>
  <c r="O36" i="12" s="1"/>
  <c r="AM35" i="12"/>
  <c r="AN35" i="12" s="1"/>
  <c r="AF35" i="12"/>
  <c r="AG35" i="12" s="1"/>
  <c r="Y35" i="12"/>
  <c r="Z35" i="12" s="1"/>
  <c r="R35" i="12"/>
  <c r="S35" i="12" s="1"/>
  <c r="K35" i="12"/>
  <c r="L35" i="12" s="1"/>
  <c r="G35" i="12"/>
  <c r="H35" i="12" s="1"/>
  <c r="O35" i="12" s="1"/>
  <c r="AM34" i="12"/>
  <c r="AN34" i="12" s="1"/>
  <c r="AJ34" i="12"/>
  <c r="AF34" i="12"/>
  <c r="AG34" i="12" s="1"/>
  <c r="AC34" i="12"/>
  <c r="Y34" i="12"/>
  <c r="Z34" i="12" s="1"/>
  <c r="R34" i="12"/>
  <c r="S34" i="12" s="1"/>
  <c r="AB34" i="12" s="1"/>
  <c r="K34" i="12"/>
  <c r="L34" i="12" s="1"/>
  <c r="G34" i="12"/>
  <c r="H34" i="12" s="1"/>
  <c r="O34" i="12" s="1"/>
  <c r="AM33" i="12"/>
  <c r="AN33" i="12" s="1"/>
  <c r="AG33" i="12"/>
  <c r="AF33" i="12"/>
  <c r="Y33" i="12"/>
  <c r="Z33" i="12" s="1"/>
  <c r="R33" i="12"/>
  <c r="S33" i="12" s="1"/>
  <c r="K33" i="12"/>
  <c r="L33" i="12" s="1"/>
  <c r="G33" i="12"/>
  <c r="H33" i="12" s="1"/>
  <c r="O33" i="12" s="1"/>
  <c r="AM32" i="12"/>
  <c r="AN32" i="12" s="1"/>
  <c r="AJ32" i="12"/>
  <c r="AF32" i="12"/>
  <c r="AG32" i="12" s="1"/>
  <c r="AC32" i="12"/>
  <c r="Y32" i="12"/>
  <c r="Z32" i="12" s="1"/>
  <c r="U32" i="12"/>
  <c r="R32" i="12"/>
  <c r="S32" i="12" s="1"/>
  <c r="K32" i="12"/>
  <c r="L32" i="12" s="1"/>
  <c r="G32" i="12"/>
  <c r="H32" i="12" s="1"/>
  <c r="O32" i="12" s="1"/>
  <c r="AM31" i="12"/>
  <c r="AN31" i="12" s="1"/>
  <c r="AF31" i="12"/>
  <c r="AG31" i="12" s="1"/>
  <c r="Y31" i="12"/>
  <c r="Z31" i="12" s="1"/>
  <c r="R31" i="12"/>
  <c r="S31" i="12" s="1"/>
  <c r="K31" i="12"/>
  <c r="L31" i="12" s="1"/>
  <c r="G31" i="12"/>
  <c r="H31" i="12" s="1"/>
  <c r="O31" i="12" s="1"/>
  <c r="AM30" i="12"/>
  <c r="AN30" i="12" s="1"/>
  <c r="AJ30" i="12"/>
  <c r="AF30" i="12"/>
  <c r="AG30" i="12" s="1"/>
  <c r="AC30" i="12"/>
  <c r="Y30" i="12"/>
  <c r="Z30" i="12" s="1"/>
  <c r="R30" i="12"/>
  <c r="S30" i="12" s="1"/>
  <c r="AB30" i="12" s="1"/>
  <c r="K30" i="12"/>
  <c r="L30" i="12" s="1"/>
  <c r="G30" i="12"/>
  <c r="H30" i="12" s="1"/>
  <c r="O30" i="12" s="1"/>
  <c r="AM29" i="12"/>
  <c r="AN29" i="12" s="1"/>
  <c r="AG29" i="12"/>
  <c r="AF29" i="12"/>
  <c r="Y29" i="12"/>
  <c r="Z29" i="12" s="1"/>
  <c r="R29" i="12"/>
  <c r="S29" i="12" s="1"/>
  <c r="K29" i="12"/>
  <c r="L29" i="12" s="1"/>
  <c r="G29" i="12"/>
  <c r="H29" i="12" s="1"/>
  <c r="AP28" i="12"/>
  <c r="AN28" i="12"/>
  <c r="AG28" i="12"/>
  <c r="AQ28" i="12" s="1"/>
  <c r="Z28" i="12"/>
  <c r="V28" i="12"/>
  <c r="S28" i="12"/>
  <c r="AC28" i="12" s="1"/>
  <c r="O28" i="12"/>
  <c r="N28" i="12"/>
  <c r="L28" i="12"/>
  <c r="H28" i="12"/>
  <c r="AP27" i="12"/>
  <c r="AN27" i="12"/>
  <c r="AG27" i="12"/>
  <c r="AQ27" i="12" s="1"/>
  <c r="Z27" i="12"/>
  <c r="V27" i="12"/>
  <c r="S27" i="12"/>
  <c r="AC27" i="12" s="1"/>
  <c r="O27" i="12"/>
  <c r="N27" i="12"/>
  <c r="L27" i="12"/>
  <c r="H27" i="12"/>
  <c r="AP26" i="12"/>
  <c r="AN26" i="12"/>
  <c r="AG26" i="12"/>
  <c r="AQ26" i="12" s="1"/>
  <c r="Z26" i="12"/>
  <c r="V26" i="12"/>
  <c r="S26" i="12"/>
  <c r="AC26" i="12" s="1"/>
  <c r="O26" i="12"/>
  <c r="N26" i="12"/>
  <c r="L26" i="12"/>
  <c r="H26" i="12"/>
  <c r="AP25" i="12"/>
  <c r="AN25" i="12"/>
  <c r="AG25" i="12"/>
  <c r="AQ25" i="12" s="1"/>
  <c r="Z25" i="12"/>
  <c r="V25" i="12"/>
  <c r="S25" i="12"/>
  <c r="AC25" i="12" s="1"/>
  <c r="O25" i="12"/>
  <c r="N25" i="12"/>
  <c r="L25" i="12"/>
  <c r="H25" i="12"/>
  <c r="AP24" i="12"/>
  <c r="AN24" i="12"/>
  <c r="AG24" i="12"/>
  <c r="AQ24" i="12" s="1"/>
  <c r="Z24" i="12"/>
  <c r="V24" i="12"/>
  <c r="S24" i="12"/>
  <c r="AC24" i="12" s="1"/>
  <c r="O24" i="12"/>
  <c r="N24" i="12"/>
  <c r="L24" i="12"/>
  <c r="H24" i="12"/>
  <c r="AP23" i="12"/>
  <c r="AN23" i="12"/>
  <c r="AG23" i="12"/>
  <c r="AQ23" i="12" s="1"/>
  <c r="Z23" i="12"/>
  <c r="S23" i="12"/>
  <c r="N23" i="12"/>
  <c r="O23" i="12" s="1"/>
  <c r="L23" i="12"/>
  <c r="H23" i="12"/>
  <c r="X74" i="11"/>
  <c r="AE74" i="11" s="1"/>
  <c r="AL74" i="11" s="1"/>
  <c r="AM45" i="11" s="1"/>
  <c r="Q74" i="11"/>
  <c r="AG59" i="11"/>
  <c r="AF59" i="11"/>
  <c r="Y59" i="11"/>
  <c r="Z59" i="11" s="1"/>
  <c r="R59" i="11"/>
  <c r="S59" i="11" s="1"/>
  <c r="K59" i="11"/>
  <c r="L59" i="11" s="1"/>
  <c r="H59" i="11"/>
  <c r="G59" i="11"/>
  <c r="AM59" i="11" s="1"/>
  <c r="AN59" i="11" s="1"/>
  <c r="AP59" i="11" s="1"/>
  <c r="G58" i="11"/>
  <c r="G57" i="11"/>
  <c r="Y57" i="11" s="1"/>
  <c r="Z57" i="11" s="1"/>
  <c r="G56" i="11"/>
  <c r="H56" i="11" s="1"/>
  <c r="G55" i="11"/>
  <c r="AM55" i="11" s="1"/>
  <c r="AN55" i="11" s="1"/>
  <c r="AM54" i="11"/>
  <c r="AF54" i="11"/>
  <c r="Y54" i="11"/>
  <c r="R54" i="11"/>
  <c r="K54" i="11"/>
  <c r="J54" i="11"/>
  <c r="G54" i="11"/>
  <c r="H54" i="11" s="1"/>
  <c r="AN53" i="11"/>
  <c r="AP53" i="11" s="1"/>
  <c r="AG53" i="11"/>
  <c r="Z53" i="11"/>
  <c r="S53" i="11"/>
  <c r="N53" i="11"/>
  <c r="L53" i="11"/>
  <c r="H53" i="11"/>
  <c r="Q52" i="11"/>
  <c r="X52" i="11" s="1"/>
  <c r="AE52" i="11" s="1"/>
  <c r="AL52" i="11" s="1"/>
  <c r="Q51" i="11"/>
  <c r="X51" i="11" s="1"/>
  <c r="AE51" i="11" s="1"/>
  <c r="AL51" i="11" s="1"/>
  <c r="AE49" i="11"/>
  <c r="AL49" i="11" s="1"/>
  <c r="X49" i="11"/>
  <c r="Q49" i="11"/>
  <c r="AN48" i="11"/>
  <c r="AM48" i="11"/>
  <c r="AM49" i="11" s="1"/>
  <c r="AM51" i="11" s="1"/>
  <c r="AN51" i="11" s="1"/>
  <c r="AF48" i="11"/>
  <c r="AF49" i="11" s="1"/>
  <c r="X48" i="11"/>
  <c r="AE48" i="11" s="1"/>
  <c r="AL48" i="11" s="1"/>
  <c r="R48" i="11"/>
  <c r="Q48" i="11"/>
  <c r="K48" i="11"/>
  <c r="G48" i="11"/>
  <c r="G49" i="11" s="1"/>
  <c r="AP46" i="11"/>
  <c r="AN46" i="11"/>
  <c r="AG46" i="11"/>
  <c r="Z46" i="11"/>
  <c r="S46" i="11"/>
  <c r="N46" i="11"/>
  <c r="O46" i="11" s="1"/>
  <c r="L46" i="11"/>
  <c r="U46" i="11" s="1"/>
  <c r="V46" i="11" s="1"/>
  <c r="H46" i="11"/>
  <c r="AL45" i="11"/>
  <c r="AF45" i="11"/>
  <c r="AE45" i="11"/>
  <c r="Z45" i="11"/>
  <c r="Y45" i="11"/>
  <c r="X45" i="11"/>
  <c r="S45" i="11"/>
  <c r="U45" i="11" s="1"/>
  <c r="R45" i="11"/>
  <c r="Q45" i="11"/>
  <c r="K45" i="11"/>
  <c r="J45" i="11"/>
  <c r="L45" i="11" s="1"/>
  <c r="G45" i="11"/>
  <c r="H45" i="11" s="1"/>
  <c r="F45" i="11"/>
  <c r="AM44" i="11"/>
  <c r="AF44" i="11"/>
  <c r="AG44" i="11" s="1"/>
  <c r="AE44" i="11"/>
  <c r="AL44" i="11" s="1"/>
  <c r="Y44" i="11"/>
  <c r="Z44" i="11" s="1"/>
  <c r="X44" i="11"/>
  <c r="S44" i="11"/>
  <c r="R44" i="11"/>
  <c r="Q44" i="11"/>
  <c r="K44" i="11"/>
  <c r="L44" i="11" s="1"/>
  <c r="G44" i="11"/>
  <c r="H44" i="11" s="1"/>
  <c r="AM43" i="11"/>
  <c r="AN43" i="11" s="1"/>
  <c r="AG43" i="11"/>
  <c r="AF43" i="11"/>
  <c r="Y43" i="11"/>
  <c r="Z43" i="11" s="1"/>
  <c r="R43" i="11"/>
  <c r="S43" i="11" s="1"/>
  <c r="K43" i="11"/>
  <c r="L43" i="11" s="1"/>
  <c r="H43" i="11"/>
  <c r="O43" i="11" s="1"/>
  <c r="G43" i="11"/>
  <c r="AN42" i="11"/>
  <c r="AP42" i="11" s="1"/>
  <c r="AM42" i="11"/>
  <c r="AG42" i="11"/>
  <c r="AI42" i="11" s="1"/>
  <c r="AF42" i="11"/>
  <c r="Z42" i="11"/>
  <c r="AB42" i="11" s="1"/>
  <c r="Y42" i="11"/>
  <c r="S42" i="11"/>
  <c r="U42" i="11" s="1"/>
  <c r="R42" i="11"/>
  <c r="L42" i="11"/>
  <c r="V42" i="11" s="1"/>
  <c r="K42" i="11"/>
  <c r="G42" i="11"/>
  <c r="H42" i="11" s="1"/>
  <c r="O42" i="11" s="1"/>
  <c r="AM41" i="11"/>
  <c r="AN41" i="11" s="1"/>
  <c r="AF41" i="11"/>
  <c r="AG41" i="11" s="1"/>
  <c r="Z41" i="11"/>
  <c r="Y41" i="11"/>
  <c r="S41" i="11"/>
  <c r="R41" i="11"/>
  <c r="K41" i="11"/>
  <c r="L41" i="11" s="1"/>
  <c r="G41" i="11"/>
  <c r="H41" i="11" s="1"/>
  <c r="O41" i="11" s="1"/>
  <c r="AM40" i="11"/>
  <c r="AN40" i="11" s="1"/>
  <c r="AF40" i="11"/>
  <c r="AG40" i="11" s="1"/>
  <c r="Y40" i="11"/>
  <c r="Z40" i="11" s="1"/>
  <c r="S40" i="11"/>
  <c r="AC40" i="11" s="1"/>
  <c r="R40" i="11"/>
  <c r="K40" i="11"/>
  <c r="L40" i="11" s="1"/>
  <c r="N40" i="11" s="1"/>
  <c r="G40" i="11"/>
  <c r="H40" i="11" s="1"/>
  <c r="O40" i="11" s="1"/>
  <c r="AM38" i="11"/>
  <c r="AN38" i="11" s="1"/>
  <c r="AG38" i="11"/>
  <c r="AF38" i="11"/>
  <c r="Z38" i="11"/>
  <c r="AJ38" i="11" s="1"/>
  <c r="Y38" i="11"/>
  <c r="R38" i="11"/>
  <c r="S38" i="11" s="1"/>
  <c r="K38" i="11"/>
  <c r="L38" i="11" s="1"/>
  <c r="H38" i="11"/>
  <c r="O38" i="11" s="1"/>
  <c r="G38" i="11"/>
  <c r="AN37" i="11"/>
  <c r="AP37" i="11" s="1"/>
  <c r="AM37" i="11"/>
  <c r="AG37" i="11"/>
  <c r="AF37" i="11"/>
  <c r="Z37" i="11"/>
  <c r="Y37" i="11"/>
  <c r="S37" i="11"/>
  <c r="R37" i="11"/>
  <c r="L37" i="11"/>
  <c r="K37" i="11"/>
  <c r="G37" i="11"/>
  <c r="H37" i="11" s="1"/>
  <c r="O37" i="11" s="1"/>
  <c r="AN36" i="11"/>
  <c r="AM36" i="11"/>
  <c r="AG36" i="11"/>
  <c r="AQ36" i="11" s="1"/>
  <c r="AF36" i="11"/>
  <c r="Y36" i="11"/>
  <c r="Z36" i="11" s="1"/>
  <c r="R36" i="11"/>
  <c r="S36" i="11" s="1"/>
  <c r="K36" i="11"/>
  <c r="L36" i="11" s="1"/>
  <c r="G36" i="11"/>
  <c r="H36" i="11" s="1"/>
  <c r="O36" i="11" s="1"/>
  <c r="AM35" i="11"/>
  <c r="AN35" i="11" s="1"/>
  <c r="AP35" i="11" s="1"/>
  <c r="AF35" i="11"/>
  <c r="AG35" i="11" s="1"/>
  <c r="AQ35" i="11" s="1"/>
  <c r="Y35" i="11"/>
  <c r="Z35" i="11" s="1"/>
  <c r="AJ35" i="11" s="1"/>
  <c r="R35" i="11"/>
  <c r="S35" i="11" s="1"/>
  <c r="AC35" i="11" s="1"/>
  <c r="K35" i="11"/>
  <c r="L35" i="11" s="1"/>
  <c r="V35" i="11" s="1"/>
  <c r="G35" i="11"/>
  <c r="H35" i="11" s="1"/>
  <c r="O35" i="11" s="1"/>
  <c r="AM34" i="11"/>
  <c r="AN34" i="11" s="1"/>
  <c r="AF34" i="11"/>
  <c r="AG34" i="11" s="1"/>
  <c r="Y34" i="11"/>
  <c r="Z34" i="11" s="1"/>
  <c r="R34" i="11"/>
  <c r="S34" i="11" s="1"/>
  <c r="L34" i="11"/>
  <c r="K34" i="11"/>
  <c r="H34" i="11"/>
  <c r="O34" i="11" s="1"/>
  <c r="G34" i="11"/>
  <c r="AN33" i="11"/>
  <c r="AP33" i="11" s="1"/>
  <c r="AM33" i="11"/>
  <c r="AG33" i="11"/>
  <c r="AI33" i="11" s="1"/>
  <c r="AF33" i="11"/>
  <c r="Z33" i="11"/>
  <c r="AB33" i="11" s="1"/>
  <c r="Y33" i="11"/>
  <c r="S33" i="11"/>
  <c r="U33" i="11" s="1"/>
  <c r="R33" i="11"/>
  <c r="K33" i="11"/>
  <c r="L33" i="11" s="1"/>
  <c r="V33" i="11" s="1"/>
  <c r="G33" i="11"/>
  <c r="H33" i="11" s="1"/>
  <c r="AM32" i="11"/>
  <c r="AN32" i="11" s="1"/>
  <c r="AF32" i="11"/>
  <c r="AG32" i="11" s="1"/>
  <c r="Y32" i="11"/>
  <c r="Z32" i="11" s="1"/>
  <c r="R32" i="11"/>
  <c r="S32" i="11" s="1"/>
  <c r="U32" i="11" s="1"/>
  <c r="K32" i="11"/>
  <c r="L32" i="11" s="1"/>
  <c r="H32" i="11"/>
  <c r="O32" i="11" s="1"/>
  <c r="G32" i="11"/>
  <c r="AQ31" i="11"/>
  <c r="AN31" i="11"/>
  <c r="AP31" i="11" s="1"/>
  <c r="AM31" i="11"/>
  <c r="AJ31" i="11"/>
  <c r="AG31" i="11"/>
  <c r="AI31" i="11" s="1"/>
  <c r="AF31" i="11"/>
  <c r="Z31" i="11"/>
  <c r="Y31" i="11"/>
  <c r="R31" i="11"/>
  <c r="S31" i="11" s="1"/>
  <c r="L31" i="11"/>
  <c r="N31" i="11" s="1"/>
  <c r="K31" i="11"/>
  <c r="G31" i="11"/>
  <c r="H31" i="11" s="1"/>
  <c r="O31" i="11" s="1"/>
  <c r="AM30" i="11"/>
  <c r="AN30" i="11" s="1"/>
  <c r="AG30" i="11"/>
  <c r="AF30" i="11"/>
  <c r="Z30" i="11"/>
  <c r="Y30" i="11"/>
  <c r="R30" i="11"/>
  <c r="S30" i="11" s="1"/>
  <c r="K30" i="11"/>
  <c r="L30" i="11" s="1"/>
  <c r="H30" i="11"/>
  <c r="O30" i="11" s="1"/>
  <c r="G30" i="11"/>
  <c r="AN29" i="11"/>
  <c r="AM29" i="11"/>
  <c r="AG29" i="11"/>
  <c r="AF29" i="11"/>
  <c r="Z29" i="11"/>
  <c r="Y29" i="11"/>
  <c r="S29" i="11"/>
  <c r="R29" i="11"/>
  <c r="L29" i="11"/>
  <c r="K29" i="11"/>
  <c r="G29" i="11"/>
  <c r="H29" i="11" s="1"/>
  <c r="AQ28" i="11"/>
  <c r="AN28" i="11"/>
  <c r="AP28" i="11" s="1"/>
  <c r="AG28" i="11"/>
  <c r="Z28" i="11"/>
  <c r="AJ28" i="11" s="1"/>
  <c r="U28" i="11"/>
  <c r="S28" i="11"/>
  <c r="AC28" i="11" s="1"/>
  <c r="L28" i="11"/>
  <c r="H28" i="11"/>
  <c r="O28" i="11" s="1"/>
  <c r="AQ27" i="11"/>
  <c r="AN27" i="11"/>
  <c r="AP27" i="11" s="1"/>
  <c r="AI27" i="11"/>
  <c r="AG27" i="11"/>
  <c r="Z27" i="11"/>
  <c r="S27" i="11"/>
  <c r="AC27" i="11" s="1"/>
  <c r="O27" i="11"/>
  <c r="L27" i="11"/>
  <c r="H27" i="11"/>
  <c r="AQ26" i="11"/>
  <c r="AN26" i="11"/>
  <c r="AP26" i="11" s="1"/>
  <c r="AJ26" i="11"/>
  <c r="AG26" i="11"/>
  <c r="AB26" i="11"/>
  <c r="Z26" i="11"/>
  <c r="AI26" i="11" s="1"/>
  <c r="S26" i="11"/>
  <c r="AC26" i="11" s="1"/>
  <c r="O26" i="11"/>
  <c r="L26" i="11"/>
  <c r="H26" i="11"/>
  <c r="AQ25" i="11"/>
  <c r="AN25" i="11"/>
  <c r="AP25" i="11" s="1"/>
  <c r="AJ25" i="11"/>
  <c r="AG25" i="11"/>
  <c r="AC25" i="11"/>
  <c r="Z25" i="11"/>
  <c r="AI25" i="11" s="1"/>
  <c r="S25" i="11"/>
  <c r="L25" i="11"/>
  <c r="H25" i="11"/>
  <c r="O25" i="11" s="1"/>
  <c r="AQ24" i="11"/>
  <c r="AN24" i="11"/>
  <c r="AP24" i="11" s="1"/>
  <c r="AG24" i="11"/>
  <c r="Z24" i="11"/>
  <c r="AI24" i="11" s="1"/>
  <c r="U24" i="11"/>
  <c r="S24" i="11"/>
  <c r="L24" i="11"/>
  <c r="H24" i="11"/>
  <c r="O24" i="11" s="1"/>
  <c r="AQ23" i="11"/>
  <c r="AN23" i="11"/>
  <c r="AP23" i="11" s="1"/>
  <c r="AI23" i="11"/>
  <c r="AG23" i="11"/>
  <c r="Z23" i="11"/>
  <c r="S23" i="11"/>
  <c r="L23" i="11"/>
  <c r="H23" i="11"/>
  <c r="Q74" i="10"/>
  <c r="X74" i="10" s="1"/>
  <c r="AM59" i="10"/>
  <c r="AN59" i="10" s="1"/>
  <c r="AG59" i="10"/>
  <c r="AF59" i="10"/>
  <c r="Y59" i="10"/>
  <c r="Z59" i="10" s="1"/>
  <c r="R59" i="10"/>
  <c r="S59" i="10" s="1"/>
  <c r="K59" i="10"/>
  <c r="L59" i="10" s="1"/>
  <c r="H59" i="10"/>
  <c r="O59" i="10" s="1"/>
  <c r="G59" i="10"/>
  <c r="G58" i="10"/>
  <c r="AM57" i="10"/>
  <c r="AN57" i="10" s="1"/>
  <c r="AG57" i="10"/>
  <c r="AF57" i="10"/>
  <c r="Y57" i="10"/>
  <c r="Z57" i="10" s="1"/>
  <c r="R57" i="10"/>
  <c r="S57" i="10" s="1"/>
  <c r="K57" i="10"/>
  <c r="L57" i="10" s="1"/>
  <c r="H57" i="10"/>
  <c r="G57" i="10"/>
  <c r="G56" i="10"/>
  <c r="AM55" i="10"/>
  <c r="AN55" i="10" s="1"/>
  <c r="AG55" i="10"/>
  <c r="AF55" i="10"/>
  <c r="Y55" i="10"/>
  <c r="Z55" i="10" s="1"/>
  <c r="R55" i="10"/>
  <c r="S55" i="10" s="1"/>
  <c r="K55" i="10"/>
  <c r="L55" i="10" s="1"/>
  <c r="H55" i="10"/>
  <c r="G55" i="10"/>
  <c r="AP54" i="10"/>
  <c r="AN54" i="10"/>
  <c r="AM54" i="10"/>
  <c r="AF54" i="10"/>
  <c r="AG54" i="10" s="1"/>
  <c r="Y54" i="10"/>
  <c r="Z54" i="10" s="1"/>
  <c r="S54" i="10"/>
  <c r="U54" i="10" s="1"/>
  <c r="R54" i="10"/>
  <c r="L54" i="10"/>
  <c r="K54" i="10"/>
  <c r="J54" i="10"/>
  <c r="Q54" i="10" s="1"/>
  <c r="X54" i="10" s="1"/>
  <c r="AE54" i="10" s="1"/>
  <c r="AL54" i="10" s="1"/>
  <c r="H54" i="10"/>
  <c r="G54" i="10"/>
  <c r="AP53" i="10"/>
  <c r="AN53" i="10"/>
  <c r="AG53" i="10"/>
  <c r="Z53" i="10"/>
  <c r="S53" i="10"/>
  <c r="AB53" i="10" s="1"/>
  <c r="AC53" i="10" s="1"/>
  <c r="L53" i="10"/>
  <c r="H53" i="10"/>
  <c r="Q52" i="10"/>
  <c r="X52" i="10" s="1"/>
  <c r="AE52" i="10" s="1"/>
  <c r="AL52" i="10" s="1"/>
  <c r="Q51" i="10"/>
  <c r="X51" i="10" s="1"/>
  <c r="AE51" i="10" s="1"/>
  <c r="AL51" i="10" s="1"/>
  <c r="AM49" i="10"/>
  <c r="AE49" i="10"/>
  <c r="AG49" i="10" s="1"/>
  <c r="Y49" i="10"/>
  <c r="X49" i="10"/>
  <c r="R49" i="10"/>
  <c r="Q49" i="10"/>
  <c r="S49" i="10" s="1"/>
  <c r="L49" i="10"/>
  <c r="K49" i="10"/>
  <c r="J49" i="10"/>
  <c r="AL49" i="10" s="1"/>
  <c r="G49" i="10"/>
  <c r="H49" i="10" s="1"/>
  <c r="AM48" i="10"/>
  <c r="AF48" i="10"/>
  <c r="AF49" i="10" s="1"/>
  <c r="Y48" i="10"/>
  <c r="X48" i="10"/>
  <c r="Z48" i="10" s="1"/>
  <c r="R48" i="10"/>
  <c r="L48" i="10"/>
  <c r="K48" i="10"/>
  <c r="J48" i="10"/>
  <c r="AE48" i="10" s="1"/>
  <c r="AG48" i="10" s="1"/>
  <c r="G48" i="10"/>
  <c r="H48" i="10" s="1"/>
  <c r="O46" i="10"/>
  <c r="J46" i="10"/>
  <c r="H46" i="10"/>
  <c r="AL45" i="10"/>
  <c r="AE45" i="10"/>
  <c r="X45" i="10"/>
  <c r="Q45" i="10"/>
  <c r="K45" i="10"/>
  <c r="J45" i="10"/>
  <c r="G45" i="10"/>
  <c r="F45" i="10"/>
  <c r="AM44" i="10"/>
  <c r="AN44" i="10" s="1"/>
  <c r="AG44" i="10"/>
  <c r="AI44" i="10" s="1"/>
  <c r="AF44" i="10"/>
  <c r="Y44" i="10"/>
  <c r="Z44" i="10" s="1"/>
  <c r="U44" i="10"/>
  <c r="R44" i="10"/>
  <c r="S44" i="10" s="1"/>
  <c r="N44" i="10"/>
  <c r="K44" i="10"/>
  <c r="L44" i="10" s="1"/>
  <c r="G44" i="10"/>
  <c r="H44" i="10" s="1"/>
  <c r="AM43" i="10"/>
  <c r="AN43" i="10" s="1"/>
  <c r="AP43" i="10" s="1"/>
  <c r="AF43" i="10"/>
  <c r="AG43" i="10" s="1"/>
  <c r="AQ43" i="10" s="1"/>
  <c r="Y43" i="10"/>
  <c r="Z43" i="10" s="1"/>
  <c r="R43" i="10"/>
  <c r="S43" i="10" s="1"/>
  <c r="AC43" i="10" s="1"/>
  <c r="K43" i="10"/>
  <c r="L43" i="10" s="1"/>
  <c r="G43" i="10"/>
  <c r="H43" i="10" s="1"/>
  <c r="O43" i="10" s="1"/>
  <c r="AP42" i="10"/>
  <c r="AM42" i="10"/>
  <c r="AN42" i="10" s="1"/>
  <c r="AI42" i="10"/>
  <c r="AF42" i="10"/>
  <c r="AG42" i="10" s="1"/>
  <c r="AQ42" i="10" s="1"/>
  <c r="AB42" i="10"/>
  <c r="Y42" i="10"/>
  <c r="Z42" i="10" s="1"/>
  <c r="AJ42" i="10" s="1"/>
  <c r="U42" i="10"/>
  <c r="R42" i="10"/>
  <c r="S42" i="10" s="1"/>
  <c r="AC42" i="10" s="1"/>
  <c r="K42" i="10"/>
  <c r="L42" i="10" s="1"/>
  <c r="V42" i="10" s="1"/>
  <c r="G42" i="10"/>
  <c r="H42" i="10" s="1"/>
  <c r="AM41" i="10"/>
  <c r="AN41" i="10" s="1"/>
  <c r="AP41" i="10" s="1"/>
  <c r="AF41" i="10"/>
  <c r="AG41" i="10" s="1"/>
  <c r="Y41" i="10"/>
  <c r="Z41" i="10" s="1"/>
  <c r="AJ41" i="10" s="1"/>
  <c r="R41" i="10"/>
  <c r="S41" i="10" s="1"/>
  <c r="K41" i="10"/>
  <c r="L41" i="10" s="1"/>
  <c r="G41" i="10"/>
  <c r="H41" i="10" s="1"/>
  <c r="O41" i="10" s="1"/>
  <c r="AP40" i="10"/>
  <c r="AM40" i="10"/>
  <c r="AN40" i="10" s="1"/>
  <c r="AI40" i="10"/>
  <c r="AF40" i="10"/>
  <c r="AG40" i="10" s="1"/>
  <c r="AQ40" i="10" s="1"/>
  <c r="AB40" i="10"/>
  <c r="Y40" i="10"/>
  <c r="Z40" i="10" s="1"/>
  <c r="AJ40" i="10" s="1"/>
  <c r="R40" i="10"/>
  <c r="S40" i="10" s="1"/>
  <c r="AC40" i="10" s="1"/>
  <c r="K40" i="10"/>
  <c r="L40" i="10" s="1"/>
  <c r="G40" i="10"/>
  <c r="H40" i="10" s="1"/>
  <c r="O40" i="10" s="1"/>
  <c r="AN38" i="10"/>
  <c r="AP38" i="10" s="1"/>
  <c r="AM38" i="10"/>
  <c r="AF38" i="10"/>
  <c r="AG38" i="10" s="1"/>
  <c r="AQ38" i="10" s="1"/>
  <c r="Z38" i="10"/>
  <c r="Y38" i="10"/>
  <c r="R38" i="10"/>
  <c r="S38" i="10" s="1"/>
  <c r="L38" i="10"/>
  <c r="V38" i="10" s="1"/>
  <c r="K38" i="10"/>
  <c r="G38" i="10"/>
  <c r="H38" i="10" s="1"/>
  <c r="O38" i="10" s="1"/>
  <c r="AM37" i="10"/>
  <c r="AN37" i="10" s="1"/>
  <c r="AJ37" i="10"/>
  <c r="AF37" i="10"/>
  <c r="AG37" i="10" s="1"/>
  <c r="AQ37" i="10" s="1"/>
  <c r="AB37" i="10"/>
  <c r="Y37" i="10"/>
  <c r="Z37" i="10" s="1"/>
  <c r="V37" i="10"/>
  <c r="R37" i="10"/>
  <c r="S37" i="10" s="1"/>
  <c r="K37" i="10"/>
  <c r="L37" i="10" s="1"/>
  <c r="H37" i="10"/>
  <c r="G37" i="10"/>
  <c r="AM36" i="10"/>
  <c r="AN36" i="10" s="1"/>
  <c r="AP36" i="10" s="1"/>
  <c r="AG36" i="10"/>
  <c r="AQ36" i="10" s="1"/>
  <c r="AF36" i="10"/>
  <c r="Y36" i="10"/>
  <c r="Z36" i="10" s="1"/>
  <c r="AJ36" i="10" s="1"/>
  <c r="S36" i="10"/>
  <c r="R36" i="10"/>
  <c r="K36" i="10"/>
  <c r="L36" i="10" s="1"/>
  <c r="G36" i="10"/>
  <c r="H36" i="10" s="1"/>
  <c r="O36" i="10" s="1"/>
  <c r="AQ35" i="10"/>
  <c r="AM35" i="10"/>
  <c r="AN35" i="10" s="1"/>
  <c r="AP35" i="10" s="1"/>
  <c r="AF35" i="10"/>
  <c r="AG35" i="10" s="1"/>
  <c r="AC35" i="10"/>
  <c r="Y35" i="10"/>
  <c r="Z35" i="10" s="1"/>
  <c r="AJ35" i="10" s="1"/>
  <c r="R35" i="10"/>
  <c r="S35" i="10" s="1"/>
  <c r="K35" i="10"/>
  <c r="L35" i="10" s="1"/>
  <c r="G35" i="10"/>
  <c r="H35" i="10" s="1"/>
  <c r="O35" i="10" s="1"/>
  <c r="AN34" i="10"/>
  <c r="AM34" i="10"/>
  <c r="AF34" i="10"/>
  <c r="AG34" i="10" s="1"/>
  <c r="Z34" i="10"/>
  <c r="AJ34" i="10" s="1"/>
  <c r="Y34" i="10"/>
  <c r="R34" i="10"/>
  <c r="S34" i="10" s="1"/>
  <c r="AC34" i="10" s="1"/>
  <c r="L34" i="10"/>
  <c r="K34" i="10"/>
  <c r="G34" i="10"/>
  <c r="H34" i="10" s="1"/>
  <c r="O34" i="10" s="1"/>
  <c r="AP33" i="10"/>
  <c r="AM33" i="10"/>
  <c r="AN33" i="10" s="1"/>
  <c r="AJ33" i="10"/>
  <c r="AF33" i="10"/>
  <c r="AG33" i="10" s="1"/>
  <c r="Y33" i="10"/>
  <c r="Z33" i="10" s="1"/>
  <c r="V33" i="10"/>
  <c r="R33" i="10"/>
  <c r="S33" i="10" s="1"/>
  <c r="AC33" i="10" s="1"/>
  <c r="N33" i="10"/>
  <c r="K33" i="10"/>
  <c r="L33" i="10" s="1"/>
  <c r="H33" i="10"/>
  <c r="O33" i="10" s="1"/>
  <c r="G33" i="10"/>
  <c r="AM32" i="10"/>
  <c r="AN32" i="10" s="1"/>
  <c r="AP32" i="10" s="1"/>
  <c r="AG32" i="10"/>
  <c r="AF32" i="10"/>
  <c r="Y32" i="10"/>
  <c r="Z32" i="10" s="1"/>
  <c r="S32" i="10"/>
  <c r="AC32" i="10" s="1"/>
  <c r="R32" i="10"/>
  <c r="K32" i="10"/>
  <c r="L32" i="10" s="1"/>
  <c r="V32" i="10" s="1"/>
  <c r="G32" i="10"/>
  <c r="H32" i="10" s="1"/>
  <c r="O32" i="10" s="1"/>
  <c r="AQ31" i="10"/>
  <c r="AM31" i="10"/>
  <c r="AN31" i="10" s="1"/>
  <c r="AP31" i="10" s="1"/>
  <c r="AI31" i="10"/>
  <c r="AF31" i="10"/>
  <c r="AG31" i="10" s="1"/>
  <c r="AC31" i="10"/>
  <c r="Y31" i="10"/>
  <c r="Z31" i="10" s="1"/>
  <c r="R31" i="10"/>
  <c r="S31" i="10" s="1"/>
  <c r="O31" i="10"/>
  <c r="K31" i="10"/>
  <c r="L31" i="10" s="1"/>
  <c r="G31" i="10"/>
  <c r="H31" i="10" s="1"/>
  <c r="AN30" i="10"/>
  <c r="AP30" i="10" s="1"/>
  <c r="AM30" i="10"/>
  <c r="AI30" i="10"/>
  <c r="AF30" i="10"/>
  <c r="AG30" i="10" s="1"/>
  <c r="AQ30" i="10" s="1"/>
  <c r="Z30" i="10"/>
  <c r="Y30" i="10"/>
  <c r="R30" i="10"/>
  <c r="S30" i="10" s="1"/>
  <c r="L30" i="10"/>
  <c r="V30" i="10" s="1"/>
  <c r="K30" i="10"/>
  <c r="G30" i="10"/>
  <c r="H30" i="10" s="1"/>
  <c r="O30" i="10" s="1"/>
  <c r="AM29" i="10"/>
  <c r="AN29" i="10" s="1"/>
  <c r="AF29" i="10"/>
  <c r="AG29" i="10" s="1"/>
  <c r="AB29" i="10"/>
  <c r="Y29" i="10"/>
  <c r="Z29" i="10" s="1"/>
  <c r="R29" i="10"/>
  <c r="S29" i="10" s="1"/>
  <c r="K29" i="10"/>
  <c r="L29" i="10" s="1"/>
  <c r="H29" i="10"/>
  <c r="G29" i="10"/>
  <c r="AP28" i="10"/>
  <c r="AN28" i="10"/>
  <c r="AJ28" i="10"/>
  <c r="AG28" i="10"/>
  <c r="AC28" i="10"/>
  <c r="Z28" i="10"/>
  <c r="U28" i="10"/>
  <c r="S28" i="10"/>
  <c r="AB28" i="10" s="1"/>
  <c r="N28" i="10"/>
  <c r="L28" i="10"/>
  <c r="V28" i="10" s="1"/>
  <c r="H28" i="10"/>
  <c r="O28" i="10" s="1"/>
  <c r="AN27" i="10"/>
  <c r="AP27" i="10" s="1"/>
  <c r="AJ27" i="10"/>
  <c r="AG27" i="10"/>
  <c r="AB27" i="10"/>
  <c r="Z27" i="10"/>
  <c r="S27" i="10"/>
  <c r="L27" i="10"/>
  <c r="N27" i="10" s="1"/>
  <c r="H27" i="10"/>
  <c r="O27" i="10" s="1"/>
  <c r="AP26" i="10"/>
  <c r="AN26" i="10"/>
  <c r="AJ26" i="10"/>
  <c r="AG26" i="10"/>
  <c r="AC26" i="10"/>
  <c r="Z26" i="10"/>
  <c r="U26" i="10"/>
  <c r="S26" i="10"/>
  <c r="AB26" i="10" s="1"/>
  <c r="L26" i="10"/>
  <c r="V26" i="10" s="1"/>
  <c r="H26" i="10"/>
  <c r="AN25" i="10"/>
  <c r="AJ25" i="10"/>
  <c r="AG25" i="10"/>
  <c r="Z25" i="10"/>
  <c r="S25" i="10"/>
  <c r="AC25" i="10" s="1"/>
  <c r="L25" i="10"/>
  <c r="N25" i="10" s="1"/>
  <c r="H25" i="10"/>
  <c r="O25" i="10" s="1"/>
  <c r="AP24" i="10"/>
  <c r="AN24" i="10"/>
  <c r="AJ24" i="10"/>
  <c r="AG24" i="10"/>
  <c r="AC24" i="10"/>
  <c r="Z24" i="10"/>
  <c r="U24" i="10"/>
  <c r="S24" i="10"/>
  <c r="AB24" i="10" s="1"/>
  <c r="N24" i="10"/>
  <c r="L24" i="10"/>
  <c r="V24" i="10" s="1"/>
  <c r="H24" i="10"/>
  <c r="O24" i="10" s="1"/>
  <c r="AN23" i="10"/>
  <c r="AG23" i="10"/>
  <c r="AB23" i="10"/>
  <c r="Z23" i="10"/>
  <c r="S23" i="10"/>
  <c r="L23" i="10"/>
  <c r="H23" i="10"/>
  <c r="AP48" i="26" l="1"/>
  <c r="AJ40" i="16"/>
  <c r="AB40" i="16"/>
  <c r="AJ42" i="16"/>
  <c r="AB42" i="16"/>
  <c r="AC33" i="16"/>
  <c r="U33" i="16"/>
  <c r="AB35" i="16"/>
  <c r="AJ35" i="16"/>
  <c r="AQ40" i="16"/>
  <c r="AI40" i="16"/>
  <c r="AQ42" i="16"/>
  <c r="AI42" i="16"/>
  <c r="AJ33" i="16"/>
  <c r="AB33" i="16"/>
  <c r="AQ33" i="16"/>
  <c r="AI33" i="16"/>
  <c r="AC42" i="16"/>
  <c r="U42" i="16"/>
  <c r="H39" i="16"/>
  <c r="H47" i="16" s="1"/>
  <c r="AC35" i="16"/>
  <c r="AP56" i="16"/>
  <c r="U37" i="16"/>
  <c r="AB37" i="16"/>
  <c r="AI37" i="16"/>
  <c r="AP38" i="16"/>
  <c r="G49" i="16"/>
  <c r="H49" i="16" s="1"/>
  <c r="K56" i="16"/>
  <c r="L56" i="16" s="1"/>
  <c r="N56" i="16" s="1"/>
  <c r="O56" i="16" s="1"/>
  <c r="Y56" i="16"/>
  <c r="Z56" i="16" s="1"/>
  <c r="K58" i="16"/>
  <c r="L58" i="16" s="1"/>
  <c r="AF58" i="16"/>
  <c r="AG58" i="16" s="1"/>
  <c r="AI58" i="16" s="1"/>
  <c r="AJ58" i="16" s="1"/>
  <c r="N29" i="16"/>
  <c r="O29" i="16" s="1"/>
  <c r="AB29" i="16"/>
  <c r="AP29" i="16"/>
  <c r="AP31" i="16"/>
  <c r="N35" i="16"/>
  <c r="AI35" i="16"/>
  <c r="AQ35" i="16"/>
  <c r="N36" i="16"/>
  <c r="AP30" i="16"/>
  <c r="U40" i="16"/>
  <c r="V40" i="16" s="1"/>
  <c r="N44" i="16"/>
  <c r="S48" i="16"/>
  <c r="U48" i="16" s="1"/>
  <c r="V48" i="16" s="1"/>
  <c r="Y58" i="16"/>
  <c r="Z58" i="16" s="1"/>
  <c r="AB58" i="16" s="1"/>
  <c r="AC58" i="16" s="1"/>
  <c r="AB49" i="26"/>
  <c r="AC49" i="26" s="1"/>
  <c r="AI48" i="26"/>
  <c r="AJ48" i="26" s="1"/>
  <c r="AQ48" i="26"/>
  <c r="N57" i="26"/>
  <c r="O57" i="26" s="1"/>
  <c r="AI55" i="26"/>
  <c r="AI54" i="26"/>
  <c r="AQ54" i="26"/>
  <c r="AB59" i="26"/>
  <c r="AC59" i="26" s="1"/>
  <c r="AI39" i="26"/>
  <c r="AG47" i="26"/>
  <c r="O51" i="26"/>
  <c r="AI45" i="26"/>
  <c r="AJ45" i="26" s="1"/>
  <c r="Z47" i="26"/>
  <c r="AB39" i="26"/>
  <c r="AJ39" i="26"/>
  <c r="H47" i="26"/>
  <c r="U57" i="26"/>
  <c r="V57" i="26" s="1"/>
  <c r="N55" i="26"/>
  <c r="O55" i="26" s="1"/>
  <c r="AP55" i="26"/>
  <c r="AQ55" i="26" s="1"/>
  <c r="AI59" i="26"/>
  <c r="AJ59" i="26" s="1"/>
  <c r="AQ59" i="26"/>
  <c r="AP45" i="26"/>
  <c r="AQ45" i="26" s="1"/>
  <c r="U51" i="26"/>
  <c r="V51" i="26" s="1"/>
  <c r="AP59" i="26"/>
  <c r="AF52" i="26"/>
  <c r="AG52" i="26" s="1"/>
  <c r="AG51" i="26"/>
  <c r="AB52" i="26"/>
  <c r="AC52" i="26" s="1"/>
  <c r="AB57" i="26"/>
  <c r="AC57" i="26" s="1"/>
  <c r="U55" i="26"/>
  <c r="V55" i="26" s="1"/>
  <c r="U48" i="26"/>
  <c r="V48" i="26" s="1"/>
  <c r="AJ54" i="26"/>
  <c r="AB54" i="26"/>
  <c r="AC54" i="26" s="1"/>
  <c r="AC46" i="26"/>
  <c r="U46" i="26"/>
  <c r="S47" i="26"/>
  <c r="U39" i="26"/>
  <c r="AC39" i="26"/>
  <c r="AP54" i="26"/>
  <c r="V39" i="26"/>
  <c r="N39" i="26"/>
  <c r="O39" i="26" s="1"/>
  <c r="L47" i="26"/>
  <c r="AM52" i="26"/>
  <c r="AN52" i="26" s="1"/>
  <c r="AN51" i="26"/>
  <c r="AN47" i="26"/>
  <c r="AP39" i="26"/>
  <c r="AQ39" i="26" s="1"/>
  <c r="U52" i="26"/>
  <c r="V52" i="26" s="1"/>
  <c r="AJ46" i="26"/>
  <c r="AB46" i="26"/>
  <c r="AB48" i="26"/>
  <c r="AC48" i="26" s="1"/>
  <c r="AB51" i="26"/>
  <c r="AC51" i="26" s="1"/>
  <c r="AQ49" i="26"/>
  <c r="AI49" i="26"/>
  <c r="AJ49" i="26" s="1"/>
  <c r="AQ57" i="26"/>
  <c r="AI57" i="26"/>
  <c r="AJ57" i="26" s="1"/>
  <c r="AB55" i="26"/>
  <c r="AC55" i="26" s="1"/>
  <c r="AJ55" i="26"/>
  <c r="V59" i="26"/>
  <c r="N59" i="26"/>
  <c r="O59" i="26" s="1"/>
  <c r="N49" i="26"/>
  <c r="O49" i="26" s="1"/>
  <c r="AI46" i="26"/>
  <c r="AQ46" i="26"/>
  <c r="AB45" i="26"/>
  <c r="AC45" i="26" s="1"/>
  <c r="U49" i="26"/>
  <c r="V49" i="26" s="1"/>
  <c r="AP48" i="24"/>
  <c r="AI48" i="24"/>
  <c r="AQ48" i="24"/>
  <c r="AC56" i="24"/>
  <c r="U56" i="24"/>
  <c r="V56" i="24" s="1"/>
  <c r="AB51" i="24"/>
  <c r="AC51" i="24" s="1"/>
  <c r="AJ51" i="24"/>
  <c r="AB55" i="24"/>
  <c r="AC55" i="24" s="1"/>
  <c r="AI51" i="24"/>
  <c r="N55" i="24"/>
  <c r="O55" i="24" s="1"/>
  <c r="AC46" i="24"/>
  <c r="U46" i="24"/>
  <c r="AB39" i="24"/>
  <c r="AQ56" i="24"/>
  <c r="AI56" i="24"/>
  <c r="U52" i="24"/>
  <c r="V52" i="24" s="1"/>
  <c r="AJ48" i="24"/>
  <c r="AB48" i="24"/>
  <c r="AC48" i="24" s="1"/>
  <c r="AI55" i="24"/>
  <c r="AJ55" i="24" s="1"/>
  <c r="AQ55" i="24"/>
  <c r="O51" i="24"/>
  <c r="U55" i="24"/>
  <c r="V55" i="24" s="1"/>
  <c r="U49" i="24"/>
  <c r="V49" i="24" s="1"/>
  <c r="Z46" i="24"/>
  <c r="Z47" i="24" s="1"/>
  <c r="AE46" i="24"/>
  <c r="AQ39" i="24"/>
  <c r="AI39" i="24"/>
  <c r="AJ39" i="24" s="1"/>
  <c r="AB52" i="24"/>
  <c r="AC52" i="24" s="1"/>
  <c r="H50" i="24"/>
  <c r="AJ56" i="24"/>
  <c r="AB56" i="24"/>
  <c r="N49" i="24"/>
  <c r="O49" i="24" s="1"/>
  <c r="S47" i="24"/>
  <c r="U39" i="24"/>
  <c r="V39" i="24" s="1"/>
  <c r="AC39" i="24"/>
  <c r="AQ54" i="24"/>
  <c r="AI54" i="24"/>
  <c r="AG52" i="24"/>
  <c r="AL52" i="24"/>
  <c r="AN52" i="24" s="1"/>
  <c r="N56" i="24"/>
  <c r="O56" i="24" s="1"/>
  <c r="U54" i="24"/>
  <c r="V54" i="24" s="1"/>
  <c r="AB49" i="24"/>
  <c r="AC49" i="24" s="1"/>
  <c r="O52" i="24"/>
  <c r="AB54" i="24"/>
  <c r="AC54" i="24" s="1"/>
  <c r="AJ54" i="24"/>
  <c r="AG49" i="24"/>
  <c r="L47" i="24"/>
  <c r="N39" i="24"/>
  <c r="O39" i="24" s="1"/>
  <c r="N39" i="21"/>
  <c r="R52" i="21"/>
  <c r="S52" i="21" s="1"/>
  <c r="S51" i="21"/>
  <c r="N42" i="21"/>
  <c r="V42" i="21"/>
  <c r="AG51" i="21"/>
  <c r="AF52" i="21"/>
  <c r="AG52" i="21" s="1"/>
  <c r="K52" i="21"/>
  <c r="L52" i="21" s="1"/>
  <c r="L51" i="21"/>
  <c r="N49" i="21"/>
  <c r="O49" i="21" s="1"/>
  <c r="AI49" i="21"/>
  <c r="AJ49" i="21" s="1"/>
  <c r="X46" i="21"/>
  <c r="S46" i="21"/>
  <c r="AI35" i="21"/>
  <c r="AQ35" i="21"/>
  <c r="U43" i="21"/>
  <c r="AC43" i="21"/>
  <c r="AM52" i="21"/>
  <c r="AN52" i="21" s="1"/>
  <c r="AN51" i="21"/>
  <c r="AC57" i="21"/>
  <c r="U57" i="21"/>
  <c r="V57" i="21" s="1"/>
  <c r="AP35" i="21"/>
  <c r="AQ56" i="21"/>
  <c r="AI56" i="21"/>
  <c r="AJ56" i="21" s="1"/>
  <c r="AB57" i="21"/>
  <c r="AP49" i="21"/>
  <c r="AQ49" i="21" s="1"/>
  <c r="N46" i="21"/>
  <c r="V46" i="21"/>
  <c r="AB33" i="21"/>
  <c r="AJ33" i="21"/>
  <c r="AQ30" i="21"/>
  <c r="AI30" i="21"/>
  <c r="AJ32" i="21"/>
  <c r="AB32" i="21"/>
  <c r="V34" i="21"/>
  <c r="N34" i="21"/>
  <c r="AP34" i="21"/>
  <c r="AJ36" i="21"/>
  <c r="AB36" i="21"/>
  <c r="N38" i="21"/>
  <c r="V38" i="21"/>
  <c r="AP38" i="21"/>
  <c r="AB43" i="21"/>
  <c r="AJ43" i="21"/>
  <c r="AB42" i="21"/>
  <c r="AJ42" i="21"/>
  <c r="O45" i="21"/>
  <c r="AQ45" i="21"/>
  <c r="AI45" i="21"/>
  <c r="AQ54" i="21"/>
  <c r="AI54" i="21"/>
  <c r="AJ54" i="21" s="1"/>
  <c r="N35" i="21"/>
  <c r="V35" i="21"/>
  <c r="N45" i="21"/>
  <c r="AI57" i="21"/>
  <c r="AJ57" i="21" s="1"/>
  <c r="AQ57" i="21"/>
  <c r="H39" i="21"/>
  <c r="V56" i="21"/>
  <c r="N56" i="21"/>
  <c r="O56" i="21" s="1"/>
  <c r="U49" i="21"/>
  <c r="V49" i="21" s="1"/>
  <c r="N37" i="21"/>
  <c r="V37" i="21"/>
  <c r="AC30" i="21"/>
  <c r="U30" i="21"/>
  <c r="V32" i="21"/>
  <c r="N32" i="21"/>
  <c r="AB34" i="21"/>
  <c r="AJ34" i="21"/>
  <c r="V36" i="21"/>
  <c r="N36" i="21"/>
  <c r="AJ38" i="21"/>
  <c r="AB38" i="21"/>
  <c r="N43" i="21"/>
  <c r="V43" i="21"/>
  <c r="AB49" i="21"/>
  <c r="AC49" i="21" s="1"/>
  <c r="U37" i="21"/>
  <c r="AC37" i="21"/>
  <c r="N57" i="21"/>
  <c r="O57" i="21" s="1"/>
  <c r="Z39" i="21"/>
  <c r="U56" i="21"/>
  <c r="AJ30" i="21"/>
  <c r="AB30" i="21"/>
  <c r="U32" i="21"/>
  <c r="AC32" i="21"/>
  <c r="AQ34" i="21"/>
  <c r="AI34" i="21"/>
  <c r="AC36" i="21"/>
  <c r="U36" i="21"/>
  <c r="AQ38" i="21"/>
  <c r="AI38" i="21"/>
  <c r="U54" i="21"/>
  <c r="V54" i="21" s="1"/>
  <c r="AC54" i="21"/>
  <c r="U42" i="21"/>
  <c r="AC42" i="21"/>
  <c r="AF55" i="21"/>
  <c r="AG55" i="21" s="1"/>
  <c r="R55" i="21"/>
  <c r="S55" i="21" s="1"/>
  <c r="Y55" i="21"/>
  <c r="Z55" i="21" s="1"/>
  <c r="K55" i="21"/>
  <c r="L55" i="21" s="1"/>
  <c r="H55" i="21"/>
  <c r="AM55" i="21"/>
  <c r="AN55" i="21" s="1"/>
  <c r="AB48" i="21"/>
  <c r="AC48" i="21" s="1"/>
  <c r="AG39" i="21"/>
  <c r="U48" i="21"/>
  <c r="U45" i="21"/>
  <c r="V45" i="21" s="1"/>
  <c r="AC45" i="21"/>
  <c r="V30" i="21"/>
  <c r="N30" i="21"/>
  <c r="AP30" i="21"/>
  <c r="AN39" i="21"/>
  <c r="AQ32" i="21"/>
  <c r="AI32" i="21"/>
  <c r="AC34" i="21"/>
  <c r="U34" i="21"/>
  <c r="AI36" i="21"/>
  <c r="AQ36" i="21"/>
  <c r="U38" i="21"/>
  <c r="AC38" i="21"/>
  <c r="AI43" i="21"/>
  <c r="AQ43" i="21"/>
  <c r="AM41" i="21"/>
  <c r="AN41" i="21" s="1"/>
  <c r="AP41" i="21" s="1"/>
  <c r="Y41" i="21"/>
  <c r="Z41" i="21" s="1"/>
  <c r="R41" i="21"/>
  <c r="S41" i="21" s="1"/>
  <c r="K41" i="21"/>
  <c r="L41" i="21" s="1"/>
  <c r="H41" i="21"/>
  <c r="O41" i="21" s="1"/>
  <c r="AI42" i="21"/>
  <c r="AQ42" i="21"/>
  <c r="G52" i="21"/>
  <c r="H52" i="21" s="1"/>
  <c r="H51" i="21"/>
  <c r="O54" i="21"/>
  <c r="R59" i="21"/>
  <c r="S59" i="21" s="1"/>
  <c r="H59" i="21"/>
  <c r="AM59" i="21"/>
  <c r="AN59" i="21" s="1"/>
  <c r="Y59" i="21"/>
  <c r="Z59" i="21" s="1"/>
  <c r="AF59" i="21"/>
  <c r="AG59" i="21" s="1"/>
  <c r="K59" i="21"/>
  <c r="L59" i="21" s="1"/>
  <c r="Y52" i="21"/>
  <c r="Z52" i="21" s="1"/>
  <c r="Z51" i="21"/>
  <c r="AB45" i="21"/>
  <c r="AJ45" i="21"/>
  <c r="AI33" i="21"/>
  <c r="AQ33" i="21"/>
  <c r="N48" i="21"/>
  <c r="O48" i="21" s="1"/>
  <c r="V48" i="21"/>
  <c r="N33" i="21"/>
  <c r="AB56" i="21"/>
  <c r="AC56" i="21" s="1"/>
  <c r="AI48" i="21"/>
  <c r="AJ48" i="21" s="1"/>
  <c r="S39" i="21"/>
  <c r="AP57" i="20"/>
  <c r="AQ57" i="20" s="1"/>
  <c r="AP55" i="20"/>
  <c r="AQ55" i="20" s="1"/>
  <c r="AI59" i="20"/>
  <c r="AJ59" i="20" s="1"/>
  <c r="N55" i="20"/>
  <c r="O55" i="20" s="1"/>
  <c r="AI48" i="20"/>
  <c r="AJ48" i="20" s="1"/>
  <c r="AP59" i="20"/>
  <c r="AQ59" i="20" s="1"/>
  <c r="S47" i="20"/>
  <c r="U39" i="20"/>
  <c r="V39" i="20" s="1"/>
  <c r="AB54" i="20"/>
  <c r="AC54" i="20" s="1"/>
  <c r="U48" i="20"/>
  <c r="L47" i="20"/>
  <c r="N39" i="20"/>
  <c r="AB57" i="20"/>
  <c r="AC57" i="20" s="1"/>
  <c r="AB48" i="20"/>
  <c r="AC48" i="20" s="1"/>
  <c r="AI45" i="20"/>
  <c r="AJ45" i="20" s="1"/>
  <c r="AP45" i="20"/>
  <c r="AQ45" i="20" s="1"/>
  <c r="O59" i="20"/>
  <c r="U55" i="20"/>
  <c r="V55" i="20" s="1"/>
  <c r="AC55" i="20"/>
  <c r="U51" i="20"/>
  <c r="G52" i="20"/>
  <c r="H52" i="20" s="1"/>
  <c r="G51" i="20"/>
  <c r="H51" i="20" s="1"/>
  <c r="H49" i="20"/>
  <c r="N49" i="20" s="1"/>
  <c r="AG54" i="20"/>
  <c r="AL54" i="20"/>
  <c r="AN54" i="20" s="1"/>
  <c r="AP54" i="20" s="1"/>
  <c r="AC49" i="20"/>
  <c r="U49" i="20"/>
  <c r="V49" i="20" s="1"/>
  <c r="AI57" i="20"/>
  <c r="AJ57" i="20" s="1"/>
  <c r="Z47" i="20"/>
  <c r="AJ39" i="20"/>
  <c r="AB39" i="20"/>
  <c r="AC39" i="20" s="1"/>
  <c r="U54" i="20"/>
  <c r="V54" i="20" s="1"/>
  <c r="AI44" i="20"/>
  <c r="AJ44" i="20" s="1"/>
  <c r="AB59" i="20"/>
  <c r="AC59" i="20" s="1"/>
  <c r="AJ55" i="20"/>
  <c r="AB55" i="20"/>
  <c r="AF51" i="20"/>
  <c r="AG51" i="20" s="1"/>
  <c r="AP51" i="20" s="1"/>
  <c r="AF52" i="20"/>
  <c r="AG52" i="20" s="1"/>
  <c r="AG49" i="20"/>
  <c r="AP49" i="20" s="1"/>
  <c r="V51" i="20"/>
  <c r="N51" i="20"/>
  <c r="V48" i="20"/>
  <c r="N48" i="20"/>
  <c r="O48" i="20" s="1"/>
  <c r="O39" i="20"/>
  <c r="H47" i="20"/>
  <c r="N57" i="20"/>
  <c r="O57" i="20" s="1"/>
  <c r="AN50" i="20"/>
  <c r="U59" i="20"/>
  <c r="V59" i="20" s="1"/>
  <c r="AI55" i="20"/>
  <c r="AP48" i="20"/>
  <c r="AQ48" i="20" s="1"/>
  <c r="AB51" i="20"/>
  <c r="AC51" i="20" s="1"/>
  <c r="U52" i="20"/>
  <c r="V52" i="20" s="1"/>
  <c r="AI39" i="20"/>
  <c r="AG47" i="20"/>
  <c r="U57" i="20"/>
  <c r="V57" i="20" s="1"/>
  <c r="AP44" i="20"/>
  <c r="AQ44" i="20" s="1"/>
  <c r="AP39" i="20"/>
  <c r="AQ39" i="20" s="1"/>
  <c r="AB57" i="19"/>
  <c r="AC57" i="19" s="1"/>
  <c r="O57" i="19"/>
  <c r="AP45" i="19"/>
  <c r="AQ45" i="19" s="1"/>
  <c r="N57" i="19"/>
  <c r="AI57" i="19"/>
  <c r="AJ57" i="19" s="1"/>
  <c r="AC56" i="19"/>
  <c r="U56" i="19"/>
  <c r="N55" i="19"/>
  <c r="V51" i="19"/>
  <c r="N51" i="19"/>
  <c r="O51" i="19" s="1"/>
  <c r="H47" i="19"/>
  <c r="O39" i="19"/>
  <c r="AB51" i="19"/>
  <c r="AC51" i="19" s="1"/>
  <c r="N39" i="19"/>
  <c r="L47" i="19"/>
  <c r="Z47" i="19"/>
  <c r="AB39" i="19"/>
  <c r="AC39" i="19" s="1"/>
  <c r="AI56" i="19"/>
  <c r="AL54" i="19"/>
  <c r="AN54" i="19" s="1"/>
  <c r="AG54" i="19"/>
  <c r="AB49" i="19"/>
  <c r="O55" i="19"/>
  <c r="AC49" i="19"/>
  <c r="U49" i="19"/>
  <c r="AB44" i="19"/>
  <c r="AC44" i="19" s="1"/>
  <c r="S47" i="19"/>
  <c r="U39" i="19"/>
  <c r="V39" i="19" s="1"/>
  <c r="AQ44" i="19"/>
  <c r="AI44" i="19"/>
  <c r="AJ44" i="19" s="1"/>
  <c r="AN47" i="19"/>
  <c r="AP39" i="19"/>
  <c r="AQ39" i="19" s="1"/>
  <c r="AB54" i="19"/>
  <c r="AC54" i="19" s="1"/>
  <c r="N48" i="19"/>
  <c r="O48" i="19" s="1"/>
  <c r="AJ56" i="19"/>
  <c r="AB56" i="19"/>
  <c r="AF52" i="19"/>
  <c r="AG52" i="19" s="1"/>
  <c r="AP52" i="19" s="1"/>
  <c r="AG49" i="19"/>
  <c r="AF51" i="19"/>
  <c r="AG51" i="19" s="1"/>
  <c r="AP51" i="19" s="1"/>
  <c r="AI39" i="19"/>
  <c r="AJ39" i="19" s="1"/>
  <c r="AG47" i="19"/>
  <c r="V56" i="19"/>
  <c r="N56" i="19"/>
  <c r="O56" i="19" s="1"/>
  <c r="AP56" i="19"/>
  <c r="AQ56" i="19" s="1"/>
  <c r="AC55" i="19"/>
  <c r="U55" i="19"/>
  <c r="V55" i="19" s="1"/>
  <c r="N49" i="19"/>
  <c r="O49" i="19" s="1"/>
  <c r="V49" i="19"/>
  <c r="X48" i="19"/>
  <c r="S48" i="19"/>
  <c r="AJ55" i="19"/>
  <c r="AB55" i="19"/>
  <c r="N52" i="19"/>
  <c r="O52" i="19" s="1"/>
  <c r="U51" i="19"/>
  <c r="AP31" i="18"/>
  <c r="AF56" i="18"/>
  <c r="AG56" i="18" s="1"/>
  <c r="R57" i="18"/>
  <c r="S57" i="18" s="1"/>
  <c r="U57" i="18" s="1"/>
  <c r="AP29" i="18"/>
  <c r="AQ29" i="18" s="1"/>
  <c r="AP30" i="18"/>
  <c r="AB36" i="18"/>
  <c r="AB37" i="18"/>
  <c r="AI38" i="18"/>
  <c r="AP38" i="18"/>
  <c r="K56" i="18"/>
  <c r="L56" i="18" s="1"/>
  <c r="AM56" i="18"/>
  <c r="AN56" i="18" s="1"/>
  <c r="AP56" i="18" s="1"/>
  <c r="H57" i="18"/>
  <c r="K59" i="18"/>
  <c r="L59" i="18" s="1"/>
  <c r="N59" i="18" s="1"/>
  <c r="O59" i="18" s="1"/>
  <c r="N32" i="18"/>
  <c r="AB35" i="18"/>
  <c r="AB38" i="18"/>
  <c r="N41" i="18"/>
  <c r="K57" i="18"/>
  <c r="L57" i="18" s="1"/>
  <c r="AF57" i="18"/>
  <c r="AG57" i="18" s="1"/>
  <c r="AI57" i="18" s="1"/>
  <c r="AJ57" i="18" s="1"/>
  <c r="AI30" i="18"/>
  <c r="U34" i="18"/>
  <c r="V34" i="18"/>
  <c r="AI34" i="18"/>
  <c r="U43" i="18"/>
  <c r="V43" i="18"/>
  <c r="AI43" i="18"/>
  <c r="AG45" i="18"/>
  <c r="AP45" i="18" s="1"/>
  <c r="S54" i="18"/>
  <c r="U54" i="18" s="1"/>
  <c r="V54" i="18" s="1"/>
  <c r="Y56" i="18"/>
  <c r="Z56" i="18" s="1"/>
  <c r="AM57" i="18"/>
  <c r="AN57" i="18" s="1"/>
  <c r="S47" i="18"/>
  <c r="U39" i="18"/>
  <c r="V25" i="18"/>
  <c r="N25" i="18"/>
  <c r="AI32" i="18"/>
  <c r="AB32" i="18"/>
  <c r="H39" i="18"/>
  <c r="Z39" i="18"/>
  <c r="AC24" i="18"/>
  <c r="U25" i="18"/>
  <c r="AI27" i="18"/>
  <c r="V30" i="18"/>
  <c r="N30" i="18"/>
  <c r="U30" i="18"/>
  <c r="AJ31" i="18"/>
  <c r="AB31" i="18"/>
  <c r="AJ32" i="18"/>
  <c r="V35" i="18"/>
  <c r="N35" i="18"/>
  <c r="AJ40" i="18"/>
  <c r="AB40" i="18"/>
  <c r="N44" i="18"/>
  <c r="AB59" i="18"/>
  <c r="AC59" i="18" s="1"/>
  <c r="L39" i="18"/>
  <c r="N23" i="18"/>
  <c r="O23" i="18" s="1"/>
  <c r="AB23" i="18"/>
  <c r="AC23" i="18" s="1"/>
  <c r="AN39" i="18"/>
  <c r="AP23" i="18"/>
  <c r="AQ23" i="18" s="1"/>
  <c r="U24" i="18"/>
  <c r="V26" i="18"/>
  <c r="N26" i="18"/>
  <c r="AB26" i="18"/>
  <c r="AJ27" i="18"/>
  <c r="U29" i="18"/>
  <c r="V29" i="18" s="1"/>
  <c r="N31" i="18"/>
  <c r="AQ33" i="18"/>
  <c r="AI33" i="18"/>
  <c r="AQ35" i="18"/>
  <c r="AI35" i="18"/>
  <c r="AC37" i="18"/>
  <c r="U37" i="18"/>
  <c r="N40" i="18"/>
  <c r="AQ42" i="18"/>
  <c r="AI42" i="18"/>
  <c r="AG44" i="18"/>
  <c r="U46" i="18"/>
  <c r="V46" i="18" s="1"/>
  <c r="N46" i="18"/>
  <c r="AQ26" i="18"/>
  <c r="AI26" i="18"/>
  <c r="AC33" i="18"/>
  <c r="U33" i="18"/>
  <c r="U36" i="18"/>
  <c r="N36" i="18"/>
  <c r="AI41" i="18"/>
  <c r="AB41" i="18"/>
  <c r="AC42" i="18"/>
  <c r="U42" i="18"/>
  <c r="U44" i="18"/>
  <c r="V44" i="18" s="1"/>
  <c r="AB45" i="18"/>
  <c r="AC45" i="18" s="1"/>
  <c r="Y49" i="18"/>
  <c r="U23" i="18"/>
  <c r="V23" i="18" s="1"/>
  <c r="V24" i="18"/>
  <c r="N24" i="18"/>
  <c r="U26" i="18"/>
  <c r="AI29" i="18"/>
  <c r="AJ29" i="18" s="1"/>
  <c r="AB29" i="18"/>
  <c r="AC29" i="18" s="1"/>
  <c r="AB30" i="18"/>
  <c r="AJ30" i="18"/>
  <c r="AC31" i="18"/>
  <c r="U31" i="18"/>
  <c r="V31" i="18" s="1"/>
  <c r="O33" i="18"/>
  <c r="N33" i="18"/>
  <c r="AQ36" i="18"/>
  <c r="AI36" i="18"/>
  <c r="AP36" i="18"/>
  <c r="V37" i="18"/>
  <c r="N37" i="18"/>
  <c r="AG39" i="18"/>
  <c r="AC40" i="18"/>
  <c r="U40" i="18"/>
  <c r="V40" i="18" s="1"/>
  <c r="O42" i="18"/>
  <c r="N42" i="18"/>
  <c r="AB44" i="18"/>
  <c r="AC44" i="18" s="1"/>
  <c r="AC28" i="18"/>
  <c r="U28" i="18"/>
  <c r="AQ28" i="18"/>
  <c r="AI28" i="18"/>
  <c r="AC38" i="18"/>
  <c r="AJ43" i="18"/>
  <c r="AB43" i="18"/>
  <c r="AL54" i="18"/>
  <c r="AN54" i="18" s="1"/>
  <c r="AG54" i="18"/>
  <c r="AB58" i="18"/>
  <c r="AP58" i="18"/>
  <c r="AQ58" i="18" s="1"/>
  <c r="AI31" i="18"/>
  <c r="AC32" i="18"/>
  <c r="U32" i="18"/>
  <c r="U35" i="18"/>
  <c r="AI37" i="18"/>
  <c r="AI40" i="18"/>
  <c r="AC41" i="18"/>
  <c r="U41" i="18"/>
  <c r="U45" i="18"/>
  <c r="V45" i="18" s="1"/>
  <c r="AQ46" i="18"/>
  <c r="AI46" i="18"/>
  <c r="AJ46" i="18" s="1"/>
  <c r="AF52" i="18"/>
  <c r="AG52" i="18" s="1"/>
  <c r="AG49" i="18"/>
  <c r="AQ56" i="18"/>
  <c r="AI59" i="18"/>
  <c r="AJ59" i="18" s="1"/>
  <c r="AJ34" i="18"/>
  <c r="AB34" i="18"/>
  <c r="N54" i="18"/>
  <c r="O54" i="18" s="1"/>
  <c r="N58" i="18"/>
  <c r="AI23" i="18"/>
  <c r="AJ23" i="18" s="1"/>
  <c r="AC27" i="18"/>
  <c r="U27" i="18"/>
  <c r="N29" i="18"/>
  <c r="O29" i="18" s="1"/>
  <c r="AJ33" i="18"/>
  <c r="AB33" i="18"/>
  <c r="V38" i="18"/>
  <c r="N38" i="18"/>
  <c r="AJ42" i="18"/>
  <c r="AB42" i="18"/>
  <c r="N45" i="18"/>
  <c r="O45" i="18" s="1"/>
  <c r="O46" i="18"/>
  <c r="V52" i="18"/>
  <c r="U53" i="18"/>
  <c r="AC53" i="18"/>
  <c r="N56" i="18"/>
  <c r="O56" i="18" s="1"/>
  <c r="O58" i="18"/>
  <c r="AC58" i="18"/>
  <c r="U58" i="18"/>
  <c r="V58" i="18" s="1"/>
  <c r="AI58" i="18"/>
  <c r="AJ58" i="18" s="1"/>
  <c r="AM51" i="18"/>
  <c r="AN51" i="18" s="1"/>
  <c r="AM52" i="18"/>
  <c r="AN52" i="18" s="1"/>
  <c r="AP52" i="18" s="1"/>
  <c r="AN49" i="18"/>
  <c r="AP49" i="18" s="1"/>
  <c r="O44" i="18"/>
  <c r="G52" i="18"/>
  <c r="H52" i="18" s="1"/>
  <c r="H49" i="18"/>
  <c r="G51" i="18"/>
  <c r="H51" i="18" s="1"/>
  <c r="R51" i="18"/>
  <c r="S51" i="18" s="1"/>
  <c r="AM55" i="18"/>
  <c r="AN55" i="18" s="1"/>
  <c r="AP55" i="18" s="1"/>
  <c r="AQ55" i="18" s="1"/>
  <c r="K55" i="18"/>
  <c r="L55" i="18" s="1"/>
  <c r="R55" i="18"/>
  <c r="S55" i="18" s="1"/>
  <c r="H55" i="18"/>
  <c r="Y55" i="18"/>
  <c r="Z55" i="18" s="1"/>
  <c r="L48" i="18"/>
  <c r="Q48" i="18"/>
  <c r="S49" i="18"/>
  <c r="K51" i="18"/>
  <c r="L51" i="18" s="1"/>
  <c r="L49" i="18"/>
  <c r="Z54" i="18"/>
  <c r="R56" i="18"/>
  <c r="S56" i="18" s="1"/>
  <c r="V53" i="18"/>
  <c r="N53" i="18"/>
  <c r="O53" i="18" s="1"/>
  <c r="AP59" i="18"/>
  <c r="AQ59" i="18" s="1"/>
  <c r="S47" i="17"/>
  <c r="AJ25" i="17"/>
  <c r="AB25" i="17"/>
  <c r="AJ27" i="17"/>
  <c r="AB27" i="17"/>
  <c r="O29" i="17"/>
  <c r="U29" i="17"/>
  <c r="AI29" i="17"/>
  <c r="AJ29" i="17" s="1"/>
  <c r="AQ29" i="17"/>
  <c r="AI34" i="17"/>
  <c r="AQ34" i="17"/>
  <c r="N36" i="17"/>
  <c r="V36" i="17"/>
  <c r="AB36" i="17"/>
  <c r="AJ36" i="17"/>
  <c r="U38" i="17"/>
  <c r="AC38" i="17"/>
  <c r="O44" i="17"/>
  <c r="N44" i="17"/>
  <c r="Z39" i="17"/>
  <c r="AB23" i="17"/>
  <c r="AC23" i="17" s="1"/>
  <c r="H39" i="17"/>
  <c r="O28" i="17"/>
  <c r="U34" i="17"/>
  <c r="AC34" i="17"/>
  <c r="AI43" i="17"/>
  <c r="AQ43" i="17"/>
  <c r="N45" i="17"/>
  <c r="O45" i="17" s="1"/>
  <c r="V45" i="17"/>
  <c r="U45" i="17"/>
  <c r="L39" i="17"/>
  <c r="V23" i="17"/>
  <c r="N23" i="17"/>
  <c r="O23" i="17" s="1"/>
  <c r="U23" i="17"/>
  <c r="AJ24" i="17"/>
  <c r="AB24" i="17"/>
  <c r="AJ26" i="17"/>
  <c r="AB26" i="17"/>
  <c r="N29" i="17"/>
  <c r="V29" i="17"/>
  <c r="AB29" i="17"/>
  <c r="AC29" i="17" s="1"/>
  <c r="AP29" i="17"/>
  <c r="AI30" i="17"/>
  <c r="AQ30" i="17"/>
  <c r="U32" i="17"/>
  <c r="O40" i="17"/>
  <c r="N40" i="17"/>
  <c r="N41" i="17"/>
  <c r="V41" i="17"/>
  <c r="AB41" i="17"/>
  <c r="AJ41" i="17"/>
  <c r="U43" i="17"/>
  <c r="AC43" i="17"/>
  <c r="AI23" i="17"/>
  <c r="AJ23" i="17" s="1"/>
  <c r="AI25" i="17"/>
  <c r="AI27" i="17"/>
  <c r="U30" i="17"/>
  <c r="AC30" i="17"/>
  <c r="AJ30" i="17"/>
  <c r="N32" i="17"/>
  <c r="V32" i="17"/>
  <c r="AB32" i="17"/>
  <c r="AJ32" i="17"/>
  <c r="N33" i="17"/>
  <c r="O35" i="17"/>
  <c r="N35" i="17"/>
  <c r="AI38" i="17"/>
  <c r="AQ38" i="17"/>
  <c r="AC56" i="17"/>
  <c r="U24" i="17"/>
  <c r="U25" i="17"/>
  <c r="U26" i="17"/>
  <c r="U27" i="17"/>
  <c r="N30" i="17"/>
  <c r="V30" i="17"/>
  <c r="AP30" i="17"/>
  <c r="AI32" i="17"/>
  <c r="AQ32" i="17"/>
  <c r="AB34" i="17"/>
  <c r="AJ34" i="17"/>
  <c r="U36" i="17"/>
  <c r="AC36" i="17"/>
  <c r="V37" i="17"/>
  <c r="AC37" i="17"/>
  <c r="AJ37" i="17"/>
  <c r="AQ37" i="17"/>
  <c r="N38" i="17"/>
  <c r="V38" i="17"/>
  <c r="AP38" i="17"/>
  <c r="AN39" i="17"/>
  <c r="AI41" i="17"/>
  <c r="AQ41" i="17"/>
  <c r="AB43" i="17"/>
  <c r="AJ43" i="17"/>
  <c r="K49" i="17"/>
  <c r="L48" i="17"/>
  <c r="G51" i="17"/>
  <c r="H51" i="17" s="1"/>
  <c r="H49" i="17"/>
  <c r="O53" i="17"/>
  <c r="N56" i="17"/>
  <c r="O56" i="17" s="1"/>
  <c r="AB56" i="17"/>
  <c r="AJ56" i="17"/>
  <c r="AJ59" i="17"/>
  <c r="AB59" i="17"/>
  <c r="AG39" i="17"/>
  <c r="N24" i="17"/>
  <c r="N25" i="17"/>
  <c r="N26" i="17"/>
  <c r="N27" i="17"/>
  <c r="U44" i="17"/>
  <c r="V44" i="17" s="1"/>
  <c r="G52" i="17"/>
  <c r="H52" i="17" s="1"/>
  <c r="AQ53" i="17"/>
  <c r="AI53" i="17"/>
  <c r="AJ53" i="17" s="1"/>
  <c r="S54" i="17"/>
  <c r="AG54" i="17"/>
  <c r="AQ59" i="17"/>
  <c r="AI59" i="17"/>
  <c r="V34" i="17"/>
  <c r="AP34" i="17"/>
  <c r="AI36" i="17"/>
  <c r="AQ36" i="17"/>
  <c r="AB38" i="17"/>
  <c r="AJ38" i="17"/>
  <c r="U41" i="17"/>
  <c r="AC41" i="17"/>
  <c r="V43" i="17"/>
  <c r="AP43" i="17"/>
  <c r="AE54" i="17"/>
  <c r="AL54" i="17" s="1"/>
  <c r="Z54" i="17"/>
  <c r="N59" i="17"/>
  <c r="V28" i="17"/>
  <c r="N28" i="17"/>
  <c r="V46" i="17"/>
  <c r="N46" i="17"/>
  <c r="O46" i="17" s="1"/>
  <c r="AJ46" i="17"/>
  <c r="AB46" i="17"/>
  <c r="AC46" i="17" s="1"/>
  <c r="AC53" i="17"/>
  <c r="U53" i="17"/>
  <c r="V53" i="17" s="1"/>
  <c r="AN54" i="17"/>
  <c r="AP54" i="17" s="1"/>
  <c r="U56" i="17"/>
  <c r="V56" i="17" s="1"/>
  <c r="AI56" i="17"/>
  <c r="AC59" i="17"/>
  <c r="U59" i="17"/>
  <c r="V59" i="17" s="1"/>
  <c r="X74" i="17"/>
  <c r="R48" i="17"/>
  <c r="AM57" i="17"/>
  <c r="AN57" i="17" s="1"/>
  <c r="AP57" i="17" s="1"/>
  <c r="AF57" i="17"/>
  <c r="AG57" i="17" s="1"/>
  <c r="Y57" i="17"/>
  <c r="Z57" i="17" s="1"/>
  <c r="R57" i="17"/>
  <c r="S57" i="17" s="1"/>
  <c r="K57" i="17"/>
  <c r="L57" i="17" s="1"/>
  <c r="V58" i="17"/>
  <c r="AJ58" i="17"/>
  <c r="AM55" i="17"/>
  <c r="AN55" i="17" s="1"/>
  <c r="AF55" i="17"/>
  <c r="AG55" i="17" s="1"/>
  <c r="Y55" i="17"/>
  <c r="Z55" i="17" s="1"/>
  <c r="R55" i="17"/>
  <c r="S55" i="17" s="1"/>
  <c r="K55" i="17"/>
  <c r="L55" i="17" s="1"/>
  <c r="AC58" i="17"/>
  <c r="AQ58" i="17"/>
  <c r="O59" i="17"/>
  <c r="N30" i="16"/>
  <c r="V30" i="16"/>
  <c r="N32" i="16"/>
  <c r="V32" i="16"/>
  <c r="AI32" i="16"/>
  <c r="AQ32" i="16"/>
  <c r="AI34" i="16"/>
  <c r="AQ34" i="16"/>
  <c r="AJ36" i="16"/>
  <c r="AB36" i="16"/>
  <c r="V38" i="16"/>
  <c r="N38" i="16"/>
  <c r="AQ41" i="16"/>
  <c r="AI41" i="16"/>
  <c r="AC43" i="16"/>
  <c r="U43" i="16"/>
  <c r="U32" i="16"/>
  <c r="AC32" i="16"/>
  <c r="AP32" i="16"/>
  <c r="AP34" i="16"/>
  <c r="AQ36" i="16"/>
  <c r="AI36" i="16"/>
  <c r="AC38" i="16"/>
  <c r="U38" i="16"/>
  <c r="N40" i="16"/>
  <c r="O40" i="16"/>
  <c r="V41" i="16"/>
  <c r="N41" i="16"/>
  <c r="AP41" i="16"/>
  <c r="AJ43" i="16"/>
  <c r="AB43" i="16"/>
  <c r="U30" i="16"/>
  <c r="AC30" i="16"/>
  <c r="O33" i="16"/>
  <c r="N33" i="16"/>
  <c r="AP36" i="16"/>
  <c r="AJ38" i="16"/>
  <c r="AB38" i="16"/>
  <c r="AC41" i="16"/>
  <c r="U41" i="16"/>
  <c r="O42" i="16"/>
  <c r="N42" i="16"/>
  <c r="AQ43" i="16"/>
  <c r="AI43" i="16"/>
  <c r="AB30" i="16"/>
  <c r="AJ30" i="16"/>
  <c r="N34" i="16"/>
  <c r="V34" i="16"/>
  <c r="AB34" i="16"/>
  <c r="AJ34" i="16"/>
  <c r="U36" i="16"/>
  <c r="AC36" i="16"/>
  <c r="O37" i="16"/>
  <c r="N37" i="16"/>
  <c r="AQ38" i="16"/>
  <c r="AI38" i="16"/>
  <c r="AJ41" i="16"/>
  <c r="AB41" i="16"/>
  <c r="V43" i="16"/>
  <c r="N43" i="16"/>
  <c r="AE54" i="16"/>
  <c r="AL54" i="16" s="1"/>
  <c r="Z54" i="16"/>
  <c r="AG39" i="16"/>
  <c r="AC24" i="16"/>
  <c r="AC28" i="16"/>
  <c r="U34" i="16"/>
  <c r="Z44" i="16"/>
  <c r="AI45" i="16"/>
  <c r="AI53" i="16"/>
  <c r="AJ53" i="16" s="1"/>
  <c r="AP53" i="16"/>
  <c r="AQ53" i="16" s="1"/>
  <c r="V23" i="16"/>
  <c r="N23" i="16"/>
  <c r="AC25" i="16"/>
  <c r="AJ26" i="16"/>
  <c r="U31" i="16"/>
  <c r="V31" i="16" s="1"/>
  <c r="AB31" i="16"/>
  <c r="AI46" i="16"/>
  <c r="AB56" i="16"/>
  <c r="AC56" i="16" s="1"/>
  <c r="AB24" i="16"/>
  <c r="AJ24" i="16"/>
  <c r="V25" i="16"/>
  <c r="N25" i="16"/>
  <c r="U26" i="16"/>
  <c r="AB28" i="16"/>
  <c r="AJ28" i="16"/>
  <c r="V29" i="16"/>
  <c r="AC29" i="16"/>
  <c r="AJ29" i="16"/>
  <c r="AQ29" i="16"/>
  <c r="L39" i="16"/>
  <c r="O44" i="16"/>
  <c r="N46" i="16"/>
  <c r="O46" i="16" s="1"/>
  <c r="AJ46" i="16"/>
  <c r="AP46" i="16"/>
  <c r="AQ46" i="16" s="1"/>
  <c r="Y52" i="16"/>
  <c r="Z52" i="16" s="1"/>
  <c r="Z49" i="16"/>
  <c r="S54" i="16"/>
  <c r="AI56" i="16"/>
  <c r="AJ56" i="16" s="1"/>
  <c r="AQ56" i="16"/>
  <c r="AP58" i="16"/>
  <c r="AQ58" i="16" s="1"/>
  <c r="V26" i="16"/>
  <c r="N26" i="16"/>
  <c r="AI26" i="16"/>
  <c r="AI30" i="16"/>
  <c r="AB32" i="16"/>
  <c r="AC34" i="16"/>
  <c r="V36" i="16"/>
  <c r="S39" i="16"/>
  <c r="V45" i="16"/>
  <c r="U45" i="16"/>
  <c r="L49" i="16"/>
  <c r="K52" i="16"/>
  <c r="L52" i="16" s="1"/>
  <c r="U52" i="16" s="1"/>
  <c r="K51" i="16"/>
  <c r="L51" i="16" s="1"/>
  <c r="U58" i="16"/>
  <c r="Z39" i="16"/>
  <c r="V27" i="16"/>
  <c r="N27" i="16"/>
  <c r="AI27" i="16"/>
  <c r="N31" i="16"/>
  <c r="AI31" i="16"/>
  <c r="AN39" i="16"/>
  <c r="X44" i="16"/>
  <c r="AE44" i="16" s="1"/>
  <c r="AL44" i="16" s="1"/>
  <c r="S44" i="16"/>
  <c r="N45" i="16"/>
  <c r="O45" i="16" s="1"/>
  <c r="U46" i="16"/>
  <c r="V46" i="16" s="1"/>
  <c r="AB46" i="16"/>
  <c r="AC46" i="16" s="1"/>
  <c r="O23" i="16"/>
  <c r="AB23" i="16"/>
  <c r="AC23" i="16" s="1"/>
  <c r="AJ23" i="16"/>
  <c r="V24" i="16"/>
  <c r="N24" i="16"/>
  <c r="AB27" i="16"/>
  <c r="V28" i="16"/>
  <c r="N28" i="16"/>
  <c r="AJ45" i="16"/>
  <c r="AB45" i="16"/>
  <c r="AC45" i="16" s="1"/>
  <c r="N48" i="16"/>
  <c r="Z51" i="16"/>
  <c r="G52" i="16"/>
  <c r="H52" i="16" s="1"/>
  <c r="U53" i="16"/>
  <c r="V53" i="16" s="1"/>
  <c r="AB53" i="16"/>
  <c r="AC53" i="16" s="1"/>
  <c r="AM55" i="16"/>
  <c r="AN55" i="16" s="1"/>
  <c r="AF55" i="16"/>
  <c r="AG55" i="16" s="1"/>
  <c r="Y55" i="16"/>
  <c r="Z55" i="16" s="1"/>
  <c r="R55" i="16"/>
  <c r="S55" i="16" s="1"/>
  <c r="K55" i="16"/>
  <c r="L55" i="16" s="1"/>
  <c r="O48" i="16"/>
  <c r="R51" i="16"/>
  <c r="S51" i="16" s="1"/>
  <c r="L54" i="16"/>
  <c r="AN54" i="16"/>
  <c r="AP54" i="16" s="1"/>
  <c r="Z48" i="16"/>
  <c r="S49" i="16"/>
  <c r="AG54" i="16"/>
  <c r="N58" i="16"/>
  <c r="O58" i="16" s="1"/>
  <c r="V58" i="16"/>
  <c r="AM59" i="16"/>
  <c r="AN59" i="16" s="1"/>
  <c r="AF59" i="16"/>
  <c r="AG59" i="16" s="1"/>
  <c r="Y59" i="16"/>
  <c r="Z59" i="16" s="1"/>
  <c r="R59" i="16"/>
  <c r="S59" i="16" s="1"/>
  <c r="K59" i="16"/>
  <c r="L59" i="16" s="1"/>
  <c r="AL74" i="16"/>
  <c r="AF48" i="16"/>
  <c r="AM57" i="16"/>
  <c r="AN57" i="16" s="1"/>
  <c r="AF57" i="16"/>
  <c r="AG57" i="16" s="1"/>
  <c r="Y57" i="16"/>
  <c r="Z57" i="16" s="1"/>
  <c r="R57" i="16"/>
  <c r="S57" i="16" s="1"/>
  <c r="K57" i="16"/>
  <c r="L57" i="16" s="1"/>
  <c r="AJ37" i="15"/>
  <c r="AI37" i="15"/>
  <c r="G49" i="15"/>
  <c r="G51" i="15" s="1"/>
  <c r="H51" i="15" s="1"/>
  <c r="AI32" i="15"/>
  <c r="R55" i="15"/>
  <c r="S55" i="15" s="1"/>
  <c r="U55" i="15" s="1"/>
  <c r="V55" i="15" s="1"/>
  <c r="AF55" i="15"/>
  <c r="AG55" i="15" s="1"/>
  <c r="R59" i="15"/>
  <c r="S59" i="15" s="1"/>
  <c r="AJ30" i="15"/>
  <c r="AI38" i="15"/>
  <c r="K55" i="15"/>
  <c r="L55" i="15" s="1"/>
  <c r="N55" i="15" s="1"/>
  <c r="O55" i="15" s="1"/>
  <c r="Y55" i="15"/>
  <c r="Z55" i="15" s="1"/>
  <c r="AB55" i="15" s="1"/>
  <c r="AC55" i="15" s="1"/>
  <c r="AM55" i="15"/>
  <c r="AN55" i="15" s="1"/>
  <c r="R57" i="15"/>
  <c r="S57" i="15" s="1"/>
  <c r="AB57" i="15" s="1"/>
  <c r="K59" i="15"/>
  <c r="L59" i="15" s="1"/>
  <c r="Y59" i="15"/>
  <c r="Z59" i="15" s="1"/>
  <c r="AI59" i="15" s="1"/>
  <c r="AJ59" i="15" s="1"/>
  <c r="AM59" i="15"/>
  <c r="AN59" i="15" s="1"/>
  <c r="AP59" i="15" s="1"/>
  <c r="AP35" i="15"/>
  <c r="AP40" i="15"/>
  <c r="U54" i="15"/>
  <c r="V54" i="15" s="1"/>
  <c r="AP38" i="15"/>
  <c r="AP31" i="15"/>
  <c r="U38" i="15"/>
  <c r="AB41" i="15"/>
  <c r="H45" i="15"/>
  <c r="AC37" i="15"/>
  <c r="U37" i="15"/>
  <c r="S39" i="15"/>
  <c r="AC31" i="15"/>
  <c r="U31" i="15"/>
  <c r="AJ33" i="15"/>
  <c r="AB33" i="15"/>
  <c r="AI33" i="15"/>
  <c r="U44" i="15"/>
  <c r="U45" i="15"/>
  <c r="AC45" i="15"/>
  <c r="N29" i="15"/>
  <c r="U29" i="15"/>
  <c r="V29" i="15" s="1"/>
  <c r="O30" i="15"/>
  <c r="H39" i="15"/>
  <c r="AC30" i="15"/>
  <c r="AQ35" i="15"/>
  <c r="AI35" i="15"/>
  <c r="AB36" i="15"/>
  <c r="V37" i="15"/>
  <c r="N37" i="15"/>
  <c r="V40" i="15"/>
  <c r="N40" i="15"/>
  <c r="AI42" i="15"/>
  <c r="H49" i="15"/>
  <c r="AG51" i="15"/>
  <c r="N54" i="15"/>
  <c r="O54" i="15" s="1"/>
  <c r="N57" i="15"/>
  <c r="Z39" i="15"/>
  <c r="AP25" i="15"/>
  <c r="AI29" i="15"/>
  <c r="AJ29" i="15" s="1"/>
  <c r="AQ32" i="15"/>
  <c r="AQ34" i="15"/>
  <c r="N35" i="15"/>
  <c r="U36" i="15"/>
  <c r="AI40" i="15"/>
  <c r="AB42" i="15"/>
  <c r="N43" i="15"/>
  <c r="AI43" i="15"/>
  <c r="AQ43" i="15"/>
  <c r="AG44" i="15"/>
  <c r="AL44" i="15"/>
  <c r="AN44" i="15" s="1"/>
  <c r="AP44" i="15" s="1"/>
  <c r="K49" i="15"/>
  <c r="L48" i="15"/>
  <c r="N59" i="15"/>
  <c r="O59" i="15" s="1"/>
  <c r="AB23" i="15"/>
  <c r="AC23" i="15" s="1"/>
  <c r="AN39" i="15"/>
  <c r="AI24" i="15"/>
  <c r="AQ24" i="15"/>
  <c r="AC25" i="15"/>
  <c r="U25" i="15"/>
  <c r="AI25" i="15"/>
  <c r="AC27" i="15"/>
  <c r="U27" i="15"/>
  <c r="AI27" i="15"/>
  <c r="AQ27" i="15"/>
  <c r="V30" i="15"/>
  <c r="N30" i="15"/>
  <c r="N32" i="15"/>
  <c r="N34" i="15"/>
  <c r="V34" i="15"/>
  <c r="AB35" i="15"/>
  <c r="AQ36" i="15"/>
  <c r="AI36" i="15"/>
  <c r="AB37" i="15"/>
  <c r="AB38" i="15"/>
  <c r="AJ38" i="15"/>
  <c r="AB40" i="15"/>
  <c r="N41" i="15"/>
  <c r="AI41" i="15"/>
  <c r="AQ41" i="15"/>
  <c r="U42" i="15"/>
  <c r="U43" i="15"/>
  <c r="AC43" i="15"/>
  <c r="AJ43" i="15"/>
  <c r="V44" i="15"/>
  <c r="N44" i="15"/>
  <c r="O44" i="15" s="1"/>
  <c r="S48" i="15"/>
  <c r="X48" i="15"/>
  <c r="Z52" i="15"/>
  <c r="L39" i="15"/>
  <c r="AI31" i="15"/>
  <c r="AC32" i="15"/>
  <c r="U32" i="15"/>
  <c r="AP32" i="15"/>
  <c r="U35" i="15"/>
  <c r="AB45" i="15"/>
  <c r="R51" i="15"/>
  <c r="S51" i="15" s="1"/>
  <c r="R52" i="15"/>
  <c r="S52" i="15" s="1"/>
  <c r="AI53" i="15"/>
  <c r="AJ53" i="15" s="1"/>
  <c r="AP53" i="15"/>
  <c r="AQ53" i="15" s="1"/>
  <c r="AJ23" i="15"/>
  <c r="AC24" i="15"/>
  <c r="U24" i="15"/>
  <c r="U30" i="15"/>
  <c r="AB31" i="15"/>
  <c r="N33" i="15"/>
  <c r="V38" i="15"/>
  <c r="N38" i="15"/>
  <c r="U23" i="15"/>
  <c r="V23" i="15" s="1"/>
  <c r="AG39" i="15"/>
  <c r="AP23" i="15"/>
  <c r="AQ23" i="15" s="1"/>
  <c r="AJ25" i="15"/>
  <c r="AC26" i="15"/>
  <c r="U26" i="15"/>
  <c r="AQ26" i="15"/>
  <c r="AI26" i="15"/>
  <c r="AJ27" i="15"/>
  <c r="AC28" i="15"/>
  <c r="U28" i="15"/>
  <c r="AQ28" i="15"/>
  <c r="AI28" i="15"/>
  <c r="O29" i="15"/>
  <c r="AC29" i="15"/>
  <c r="AB29" i="15"/>
  <c r="AP29" i="15"/>
  <c r="AQ29" i="15" s="1"/>
  <c r="V31" i="15"/>
  <c r="AB32" i="15"/>
  <c r="U33" i="15"/>
  <c r="AP33" i="15"/>
  <c r="AJ34" i="15"/>
  <c r="AB34" i="15"/>
  <c r="N36" i="15"/>
  <c r="U40" i="15"/>
  <c r="U41" i="15"/>
  <c r="AC41" i="15"/>
  <c r="AJ41" i="15"/>
  <c r="V42" i="15"/>
  <c r="N42" i="15"/>
  <c r="V43" i="15"/>
  <c r="AP43" i="15"/>
  <c r="AB44" i="15"/>
  <c r="AC44" i="15" s="1"/>
  <c r="V45" i="15"/>
  <c r="N45" i="15"/>
  <c r="O45" i="15" s="1"/>
  <c r="U46" i="15"/>
  <c r="V46" i="15" s="1"/>
  <c r="AQ46" i="15"/>
  <c r="AI46" i="15"/>
  <c r="AJ46" i="15" s="1"/>
  <c r="AM49" i="15"/>
  <c r="AF52" i="15"/>
  <c r="AG52" i="15" s="1"/>
  <c r="AG49" i="15"/>
  <c r="Z49" i="15"/>
  <c r="Y51" i="15"/>
  <c r="Z51" i="15" s="1"/>
  <c r="AF45" i="15"/>
  <c r="AG45" i="15" s="1"/>
  <c r="AM56" i="15"/>
  <c r="AN56" i="15" s="1"/>
  <c r="AF56" i="15"/>
  <c r="AG56" i="15" s="1"/>
  <c r="Y56" i="15"/>
  <c r="Z56" i="15" s="1"/>
  <c r="R56" i="15"/>
  <c r="S56" i="15" s="1"/>
  <c r="K56" i="15"/>
  <c r="L56" i="15" s="1"/>
  <c r="AM58" i="15"/>
  <c r="AN58" i="15" s="1"/>
  <c r="AF58" i="15"/>
  <c r="AG58" i="15" s="1"/>
  <c r="Y58" i="15"/>
  <c r="Z58" i="15" s="1"/>
  <c r="S58" i="15"/>
  <c r="K58" i="15"/>
  <c r="L58" i="15" s="1"/>
  <c r="O53" i="15"/>
  <c r="AG54" i="15"/>
  <c r="AP54" i="15" s="1"/>
  <c r="O57" i="15"/>
  <c r="U57" i="15"/>
  <c r="V57" i="15" s="1"/>
  <c r="AQ57" i="15"/>
  <c r="AI57" i="15"/>
  <c r="AJ57" i="15" s="1"/>
  <c r="AQ59" i="15"/>
  <c r="AB35" i="14"/>
  <c r="AJ35" i="14"/>
  <c r="V37" i="14"/>
  <c r="U37" i="14"/>
  <c r="AI35" i="14"/>
  <c r="AQ35" i="14"/>
  <c r="AC31" i="14"/>
  <c r="U31" i="14"/>
  <c r="V31" i="14" s="1"/>
  <c r="AQ33" i="14"/>
  <c r="AI33" i="14"/>
  <c r="U35" i="14"/>
  <c r="AC35" i="14"/>
  <c r="AP35" i="14"/>
  <c r="AQ43" i="14"/>
  <c r="AI43" i="14"/>
  <c r="AC33" i="14"/>
  <c r="U33" i="14"/>
  <c r="AC43" i="14"/>
  <c r="U43" i="14"/>
  <c r="AJ33" i="14"/>
  <c r="AB33" i="14"/>
  <c r="AJ43" i="14"/>
  <c r="AB43" i="14"/>
  <c r="AP33" i="14"/>
  <c r="AP43" i="14"/>
  <c r="U29" i="14"/>
  <c r="V29" i="14" s="1"/>
  <c r="AI29" i="14"/>
  <c r="AJ29" i="14" s="1"/>
  <c r="AB40" i="14"/>
  <c r="AB55" i="14"/>
  <c r="AI31" i="14"/>
  <c r="R59" i="14"/>
  <c r="S59" i="14" s="1"/>
  <c r="U59" i="14" s="1"/>
  <c r="V59" i="14" s="1"/>
  <c r="AJ31" i="14"/>
  <c r="H45" i="14"/>
  <c r="H59" i="14"/>
  <c r="Y59" i="14"/>
  <c r="Z59" i="14" s="1"/>
  <c r="AI59" i="14" s="1"/>
  <c r="AJ59" i="14" s="1"/>
  <c r="O29" i="14"/>
  <c r="AP36" i="14"/>
  <c r="U40" i="14"/>
  <c r="V40" i="14" s="1"/>
  <c r="AM59" i="14"/>
  <c r="AN59" i="14" s="1"/>
  <c r="AP59" i="14" s="1"/>
  <c r="AQ59" i="14" s="1"/>
  <c r="AP32" i="14"/>
  <c r="AP41" i="14"/>
  <c r="R57" i="14"/>
  <c r="S57" i="14" s="1"/>
  <c r="AC23" i="14"/>
  <c r="AJ32" i="14"/>
  <c r="AB32" i="14"/>
  <c r="AC34" i="14"/>
  <c r="U34" i="14"/>
  <c r="O40" i="14"/>
  <c r="N40" i="14"/>
  <c r="N48" i="14"/>
  <c r="AJ23" i="14"/>
  <c r="O31" i="14"/>
  <c r="N31" i="14"/>
  <c r="V32" i="14"/>
  <c r="N32" i="14"/>
  <c r="AQ38" i="14"/>
  <c r="AI38" i="14"/>
  <c r="N43" i="14"/>
  <c r="O43" i="14"/>
  <c r="H39" i="14"/>
  <c r="AQ30" i="14"/>
  <c r="AI30" i="14"/>
  <c r="O35" i="14"/>
  <c r="N35" i="14"/>
  <c r="AJ36" i="14"/>
  <c r="AB36" i="14"/>
  <c r="AC38" i="14"/>
  <c r="U38" i="14"/>
  <c r="N44" i="14"/>
  <c r="O44" i="14" s="1"/>
  <c r="U48" i="14"/>
  <c r="AC30" i="14"/>
  <c r="U30" i="14"/>
  <c r="AQ34" i="14"/>
  <c r="AI34" i="14"/>
  <c r="V36" i="14"/>
  <c r="N36" i="14"/>
  <c r="U42" i="14"/>
  <c r="AC42" i="14"/>
  <c r="AC27" i="14"/>
  <c r="AJ30" i="14"/>
  <c r="AB30" i="14"/>
  <c r="AQ32" i="14"/>
  <c r="AI32" i="14"/>
  <c r="AJ34" i="14"/>
  <c r="AB34" i="14"/>
  <c r="AQ36" i="14"/>
  <c r="AI36" i="14"/>
  <c r="V38" i="14"/>
  <c r="N38" i="14"/>
  <c r="AP38" i="14"/>
  <c r="AN39" i="14"/>
  <c r="U41" i="14"/>
  <c r="N42" i="14"/>
  <c r="V42" i="14"/>
  <c r="G49" i="14"/>
  <c r="H48" i="14"/>
  <c r="U57" i="14"/>
  <c r="V57" i="14" s="1"/>
  <c r="AQ57" i="14"/>
  <c r="AI57" i="14"/>
  <c r="U23" i="14"/>
  <c r="AB25" i="14"/>
  <c r="V26" i="14"/>
  <c r="N26" i="14"/>
  <c r="AI26" i="14"/>
  <c r="N41" i="14"/>
  <c r="AJ46" i="14"/>
  <c r="AB46" i="14"/>
  <c r="AC46" i="14" s="1"/>
  <c r="Z48" i="14"/>
  <c r="R49" i="14"/>
  <c r="AB23" i="14"/>
  <c r="V24" i="14"/>
  <c r="N24" i="14"/>
  <c r="U25" i="14"/>
  <c r="AB27" i="14"/>
  <c r="AJ27" i="14"/>
  <c r="V28" i="14"/>
  <c r="N28" i="14"/>
  <c r="N33" i="14"/>
  <c r="N37" i="14"/>
  <c r="S39" i="14"/>
  <c r="AB41" i="14"/>
  <c r="AI46" i="14"/>
  <c r="AQ53" i="14"/>
  <c r="AI53" i="14"/>
  <c r="AJ53" i="14" s="1"/>
  <c r="AP53" i="14"/>
  <c r="AM58" i="14"/>
  <c r="AN58" i="14" s="1"/>
  <c r="AF58" i="14"/>
  <c r="AG58" i="14" s="1"/>
  <c r="Y58" i="14"/>
  <c r="Z58" i="14" s="1"/>
  <c r="S58" i="14"/>
  <c r="K58" i="14"/>
  <c r="L58" i="14" s="1"/>
  <c r="N59" i="14"/>
  <c r="V25" i="14"/>
  <c r="N25" i="14"/>
  <c r="AI25" i="14"/>
  <c r="V30" i="14"/>
  <c r="N30" i="14"/>
  <c r="AP30" i="14"/>
  <c r="AC32" i="14"/>
  <c r="U32" i="14"/>
  <c r="V34" i="14"/>
  <c r="N34" i="14"/>
  <c r="AP34" i="14"/>
  <c r="AC36" i="14"/>
  <c r="U36" i="14"/>
  <c r="AJ38" i="14"/>
  <c r="AB38" i="14"/>
  <c r="AB42" i="14"/>
  <c r="N45" i="14"/>
  <c r="Y52" i="14"/>
  <c r="Z52" i="14" s="1"/>
  <c r="Y51" i="14"/>
  <c r="Z51" i="14" s="1"/>
  <c r="O53" i="14"/>
  <c r="N55" i="14"/>
  <c r="O55" i="14" s="1"/>
  <c r="AG39" i="14"/>
  <c r="AC24" i="14"/>
  <c r="AC28" i="14"/>
  <c r="V23" i="14"/>
  <c r="N23" i="14"/>
  <c r="O23" i="14" s="1"/>
  <c r="Z39" i="14"/>
  <c r="AI23" i="14"/>
  <c r="AB26" i="14"/>
  <c r="V27" i="14"/>
  <c r="N27" i="14"/>
  <c r="L39" i="14"/>
  <c r="AI41" i="14"/>
  <c r="U44" i="14"/>
  <c r="V44" i="14" s="1"/>
  <c r="O45" i="14"/>
  <c r="S45" i="14"/>
  <c r="V46" i="14"/>
  <c r="N46" i="14"/>
  <c r="O46" i="14" s="1"/>
  <c r="V48" i="14"/>
  <c r="K52" i="14"/>
  <c r="L52" i="14" s="1"/>
  <c r="K51" i="14"/>
  <c r="L51" i="14" s="1"/>
  <c r="Q54" i="14"/>
  <c r="X54" i="14" s="1"/>
  <c r="AE54" i="14" s="1"/>
  <c r="AL54" i="14" s="1"/>
  <c r="AN54" i="14" s="1"/>
  <c r="L54" i="14"/>
  <c r="N53" i="14"/>
  <c r="U55" i="14"/>
  <c r="V55" i="14" s="1"/>
  <c r="AC55" i="14"/>
  <c r="AP55" i="14"/>
  <c r="AQ55" i="14" s="1"/>
  <c r="AP40" i="14"/>
  <c r="AI42" i="14"/>
  <c r="AQ42" i="14"/>
  <c r="AI55" i="14"/>
  <c r="AJ55" i="14" s="1"/>
  <c r="AM56" i="14"/>
  <c r="AN56" i="14" s="1"/>
  <c r="AF56" i="14"/>
  <c r="AG56" i="14" s="1"/>
  <c r="Y56" i="14"/>
  <c r="Z56" i="14" s="1"/>
  <c r="R56" i="14"/>
  <c r="S56" i="14" s="1"/>
  <c r="K56" i="14"/>
  <c r="L56" i="14" s="1"/>
  <c r="N57" i="14"/>
  <c r="O57" i="14" s="1"/>
  <c r="AJ57" i="14"/>
  <c r="AP57" i="14"/>
  <c r="AB59" i="14"/>
  <c r="AC59" i="14" s="1"/>
  <c r="AE74" i="14"/>
  <c r="Y45" i="14"/>
  <c r="Z45" i="14" s="1"/>
  <c r="Y44" i="14"/>
  <c r="Z44" i="14" s="1"/>
  <c r="O59" i="14"/>
  <c r="AQ30" i="13"/>
  <c r="AI30" i="13"/>
  <c r="V36" i="13"/>
  <c r="N36" i="13"/>
  <c r="AB38" i="13"/>
  <c r="AJ38" i="13"/>
  <c r="AP30" i="13"/>
  <c r="AI35" i="13"/>
  <c r="AQ35" i="13"/>
  <c r="AI38" i="13"/>
  <c r="AQ38" i="13"/>
  <c r="AC41" i="13"/>
  <c r="U41" i="13"/>
  <c r="V43" i="13"/>
  <c r="N43" i="13"/>
  <c r="U30" i="13"/>
  <c r="AC30" i="13"/>
  <c r="U32" i="13"/>
  <c r="AC32" i="13"/>
  <c r="AP38" i="13"/>
  <c r="AJ30" i="13"/>
  <c r="AB30" i="13"/>
  <c r="AB32" i="13"/>
  <c r="AJ32" i="13"/>
  <c r="AP34" i="13"/>
  <c r="U38" i="13"/>
  <c r="AC38" i="13"/>
  <c r="AQ41" i="13"/>
  <c r="AI41" i="13"/>
  <c r="AJ41" i="13"/>
  <c r="AB41" i="13"/>
  <c r="AI32" i="13"/>
  <c r="AQ32" i="13"/>
  <c r="U48" i="13"/>
  <c r="AP29" i="13"/>
  <c r="AB43" i="13"/>
  <c r="AI43" i="13"/>
  <c r="R55" i="13"/>
  <c r="S55" i="13" s="1"/>
  <c r="U55" i="13" s="1"/>
  <c r="AF55" i="13"/>
  <c r="AG55" i="13" s="1"/>
  <c r="AI55" i="13" s="1"/>
  <c r="AJ55" i="13" s="1"/>
  <c r="R59" i="13"/>
  <c r="S59" i="13" s="1"/>
  <c r="AP45" i="13"/>
  <c r="AQ45" i="13" s="1"/>
  <c r="G51" i="13"/>
  <c r="H51" i="13" s="1"/>
  <c r="K55" i="13"/>
  <c r="L55" i="13" s="1"/>
  <c r="N55" i="13" s="1"/>
  <c r="O55" i="13" s="1"/>
  <c r="Y55" i="13"/>
  <c r="Z55" i="13" s="1"/>
  <c r="AM55" i="13"/>
  <c r="AN55" i="13" s="1"/>
  <c r="R57" i="13"/>
  <c r="S57" i="13" s="1"/>
  <c r="AB57" i="13" s="1"/>
  <c r="K59" i="13"/>
  <c r="L59" i="13" s="1"/>
  <c r="V59" i="13" s="1"/>
  <c r="Y59" i="13"/>
  <c r="Z59" i="13" s="1"/>
  <c r="AM59" i="13"/>
  <c r="AN59" i="13" s="1"/>
  <c r="AP59" i="13" s="1"/>
  <c r="N33" i="13"/>
  <c r="U43" i="13"/>
  <c r="N44" i="13"/>
  <c r="L48" i="13"/>
  <c r="N31" i="13"/>
  <c r="AI33" i="13"/>
  <c r="AQ33" i="13"/>
  <c r="U37" i="13"/>
  <c r="AC37" i="13"/>
  <c r="U29" i="13"/>
  <c r="V29" i="13" s="1"/>
  <c r="N38" i="13"/>
  <c r="O38" i="13"/>
  <c r="O30" i="13"/>
  <c r="N30" i="13"/>
  <c r="AP33" i="13"/>
  <c r="AB34" i="13"/>
  <c r="AJ34" i="13"/>
  <c r="AP36" i="13"/>
  <c r="N40" i="13"/>
  <c r="AC42" i="13"/>
  <c r="U42" i="13"/>
  <c r="N57" i="13"/>
  <c r="L39" i="13"/>
  <c r="U23" i="13"/>
  <c r="V23" i="13" s="1"/>
  <c r="V24" i="13"/>
  <c r="N24" i="13"/>
  <c r="AJ24" i="13"/>
  <c r="AB24" i="13"/>
  <c r="U27" i="13"/>
  <c r="AJ28" i="13"/>
  <c r="AB28" i="13"/>
  <c r="U31" i="13"/>
  <c r="V31" i="13" s="1"/>
  <c r="AI31" i="13"/>
  <c r="AQ31" i="13"/>
  <c r="U35" i="13"/>
  <c r="AC35" i="13"/>
  <c r="AI36" i="13"/>
  <c r="AI37" i="13"/>
  <c r="AQ37" i="13"/>
  <c r="AQ40" i="13"/>
  <c r="AI40" i="13"/>
  <c r="N46" i="13"/>
  <c r="O46" i="13" s="1"/>
  <c r="AF49" i="13"/>
  <c r="AG48" i="13"/>
  <c r="K52" i="13"/>
  <c r="L52" i="13" s="1"/>
  <c r="K51" i="13"/>
  <c r="L51" i="13" s="1"/>
  <c r="L49" i="13"/>
  <c r="N59" i="13"/>
  <c r="AJ59" i="13"/>
  <c r="AB59" i="13"/>
  <c r="N23" i="13"/>
  <c r="O23" i="13" s="1"/>
  <c r="AN39" i="13"/>
  <c r="AP23" i="13"/>
  <c r="AQ23" i="13" s="1"/>
  <c r="N27" i="13"/>
  <c r="AI29" i="13"/>
  <c r="AQ29" i="13"/>
  <c r="U33" i="13"/>
  <c r="AC33" i="13"/>
  <c r="U34" i="13"/>
  <c r="AC34" i="13"/>
  <c r="AI34" i="13"/>
  <c r="AQ34" i="13"/>
  <c r="AB36" i="13"/>
  <c r="AC40" i="13"/>
  <c r="U40" i="13"/>
  <c r="V40" i="13" s="1"/>
  <c r="AP40" i="13"/>
  <c r="AJ42" i="13"/>
  <c r="AB42" i="13"/>
  <c r="U44" i="13"/>
  <c r="V44" i="13" s="1"/>
  <c r="U45" i="13"/>
  <c r="V45" i="13" s="1"/>
  <c r="AC46" i="13"/>
  <c r="V48" i="13"/>
  <c r="AG39" i="13"/>
  <c r="N29" i="13"/>
  <c r="AB29" i="13"/>
  <c r="AC29" i="13" s="1"/>
  <c r="AB33" i="13"/>
  <c r="AJ33" i="13"/>
  <c r="N34" i="13"/>
  <c r="V34" i="13"/>
  <c r="AI23" i="13"/>
  <c r="AJ23" i="13"/>
  <c r="AB23" i="13"/>
  <c r="AC23" i="13" s="1"/>
  <c r="Z39" i="13"/>
  <c r="AI24" i="13"/>
  <c r="AQ24" i="13"/>
  <c r="AJ26" i="13"/>
  <c r="AB26" i="13"/>
  <c r="AP27" i="13"/>
  <c r="AI28" i="13"/>
  <c r="O29" i="13"/>
  <c r="AJ29" i="13"/>
  <c r="AB31" i="13"/>
  <c r="AJ31" i="13"/>
  <c r="AP31" i="13"/>
  <c r="N32" i="13"/>
  <c r="V33" i="13"/>
  <c r="N35" i="13"/>
  <c r="V35" i="13"/>
  <c r="AB35" i="13"/>
  <c r="AP35" i="13"/>
  <c r="U36" i="13"/>
  <c r="N37" i="13"/>
  <c r="V37" i="13"/>
  <c r="AB37" i="13"/>
  <c r="AP37" i="13"/>
  <c r="AJ40" i="13"/>
  <c r="AB40" i="13"/>
  <c r="O41" i="13"/>
  <c r="V42" i="13"/>
  <c r="N42" i="13"/>
  <c r="AQ42" i="13"/>
  <c r="AI42" i="13"/>
  <c r="O44" i="13"/>
  <c r="Y49" i="13"/>
  <c r="Z48" i="13"/>
  <c r="R51" i="13"/>
  <c r="S51" i="13" s="1"/>
  <c r="R52" i="13"/>
  <c r="S52" i="13" s="1"/>
  <c r="S49" i="13"/>
  <c r="AI53" i="13"/>
  <c r="AJ53" i="13" s="1"/>
  <c r="AP53" i="13"/>
  <c r="AQ53" i="13" s="1"/>
  <c r="AB55" i="13"/>
  <c r="AN51" i="13"/>
  <c r="AJ25" i="13"/>
  <c r="AB25" i="13"/>
  <c r="U28" i="13"/>
  <c r="AQ28" i="13"/>
  <c r="H39" i="13"/>
  <c r="S39" i="13"/>
  <c r="N26" i="13"/>
  <c r="V26" i="13"/>
  <c r="AI26" i="13"/>
  <c r="N28" i="13"/>
  <c r="H45" i="13"/>
  <c r="U46" i="13"/>
  <c r="V46" i="13" s="1"/>
  <c r="H48" i="13"/>
  <c r="N53" i="13"/>
  <c r="O53" i="13" s="1"/>
  <c r="AJ27" i="13"/>
  <c r="AB27" i="13"/>
  <c r="AG44" i="13"/>
  <c r="AN48" i="13"/>
  <c r="AP48" i="13" s="1"/>
  <c r="Y44" i="13"/>
  <c r="Z44" i="13" s="1"/>
  <c r="Y45" i="13"/>
  <c r="Z45" i="13" s="1"/>
  <c r="L54" i="13"/>
  <c r="Q54" i="13"/>
  <c r="AM56" i="13"/>
  <c r="AN56" i="13" s="1"/>
  <c r="AF56" i="13"/>
  <c r="AG56" i="13" s="1"/>
  <c r="Y56" i="13"/>
  <c r="Z56" i="13" s="1"/>
  <c r="R56" i="13"/>
  <c r="S56" i="13" s="1"/>
  <c r="K56" i="13"/>
  <c r="L56" i="13" s="1"/>
  <c r="AM58" i="13"/>
  <c r="AN58" i="13" s="1"/>
  <c r="AF58" i="13"/>
  <c r="AG58" i="13" s="1"/>
  <c r="Y58" i="13"/>
  <c r="Z58" i="13" s="1"/>
  <c r="S58" i="13"/>
  <c r="K58" i="13"/>
  <c r="L58" i="13" s="1"/>
  <c r="AC55" i="13"/>
  <c r="O57" i="13"/>
  <c r="AQ57" i="13"/>
  <c r="AI57" i="13"/>
  <c r="AJ57" i="13" s="1"/>
  <c r="AC59" i="13"/>
  <c r="AQ59" i="13"/>
  <c r="AI59" i="13"/>
  <c r="N30" i="12"/>
  <c r="N34" i="12"/>
  <c r="AP33" i="12"/>
  <c r="AP37" i="12"/>
  <c r="S39" i="12"/>
  <c r="AP31" i="12"/>
  <c r="AB32" i="12"/>
  <c r="AP35" i="12"/>
  <c r="AB36" i="12"/>
  <c r="AP40" i="12"/>
  <c r="AB41" i="12"/>
  <c r="AC43" i="12"/>
  <c r="AF55" i="12"/>
  <c r="AG55" i="12" s="1"/>
  <c r="AF56" i="12"/>
  <c r="AG56" i="12" s="1"/>
  <c r="AP56" i="12" s="1"/>
  <c r="AQ56" i="12" s="1"/>
  <c r="K57" i="12"/>
  <c r="L57" i="12" s="1"/>
  <c r="H39" i="12"/>
  <c r="N38" i="12"/>
  <c r="AP29" i="12"/>
  <c r="AQ29" i="12" s="1"/>
  <c r="AP42" i="12"/>
  <c r="U30" i="12"/>
  <c r="N32" i="12"/>
  <c r="U34" i="12"/>
  <c r="N36" i="12"/>
  <c r="U38" i="12"/>
  <c r="N41" i="12"/>
  <c r="AP43" i="12"/>
  <c r="H49" i="12"/>
  <c r="Y55" i="12"/>
  <c r="Z55" i="12" s="1"/>
  <c r="K56" i="12"/>
  <c r="L56" i="12" s="1"/>
  <c r="AM57" i="12"/>
  <c r="AN57" i="12" s="1"/>
  <c r="N29" i="12"/>
  <c r="N37" i="12"/>
  <c r="V37" i="12"/>
  <c r="N42" i="12"/>
  <c r="V42" i="12"/>
  <c r="AB31" i="12"/>
  <c r="AJ31" i="12"/>
  <c r="AB35" i="12"/>
  <c r="AJ35" i="12"/>
  <c r="AB40" i="12"/>
  <c r="AJ40" i="12"/>
  <c r="N31" i="12"/>
  <c r="N35" i="12"/>
  <c r="V35" i="12"/>
  <c r="N40" i="12"/>
  <c r="N33" i="12"/>
  <c r="V33" i="12"/>
  <c r="AB29" i="12"/>
  <c r="AB33" i="12"/>
  <c r="AJ33" i="12"/>
  <c r="AB37" i="12"/>
  <c r="AJ37" i="12"/>
  <c r="AJ24" i="12"/>
  <c r="AB24" i="12"/>
  <c r="AI24" i="12"/>
  <c r="AJ26" i="12"/>
  <c r="AB26" i="12"/>
  <c r="AI26" i="12"/>
  <c r="AJ28" i="12"/>
  <c r="AB28" i="12"/>
  <c r="AI28" i="12"/>
  <c r="AQ30" i="12"/>
  <c r="AI30" i="12"/>
  <c r="AQ32" i="12"/>
  <c r="AI32" i="12"/>
  <c r="AQ34" i="12"/>
  <c r="AI34" i="12"/>
  <c r="AQ36" i="12"/>
  <c r="AI36" i="12"/>
  <c r="AQ38" i="12"/>
  <c r="AI38" i="12"/>
  <c r="AQ41" i="12"/>
  <c r="AI41" i="12"/>
  <c r="V30" i="12"/>
  <c r="V32" i="12"/>
  <c r="V34" i="12"/>
  <c r="V36" i="12"/>
  <c r="V38" i="12"/>
  <c r="V41" i="12"/>
  <c r="AB42" i="12"/>
  <c r="AJ42" i="12"/>
  <c r="V46" i="12"/>
  <c r="N46" i="12"/>
  <c r="O46" i="12" s="1"/>
  <c r="L39" i="12"/>
  <c r="AJ23" i="12"/>
  <c r="AB23" i="12"/>
  <c r="AC23" i="12" s="1"/>
  <c r="AI23" i="12"/>
  <c r="Z39" i="12"/>
  <c r="AJ25" i="12"/>
  <c r="AB25" i="12"/>
  <c r="AI25" i="12"/>
  <c r="AJ27" i="12"/>
  <c r="AB27" i="12"/>
  <c r="AI27" i="12"/>
  <c r="U46" i="12"/>
  <c r="AN39" i="12"/>
  <c r="AP30" i="12"/>
  <c r="AP32" i="12"/>
  <c r="AP34" i="12"/>
  <c r="AP36" i="12"/>
  <c r="AP38" i="12"/>
  <c r="AP41" i="12"/>
  <c r="V43" i="12"/>
  <c r="N43" i="12"/>
  <c r="AI55" i="12"/>
  <c r="AJ55" i="12" s="1"/>
  <c r="AC46" i="12"/>
  <c r="K49" i="12"/>
  <c r="L48" i="12"/>
  <c r="U48" i="12" s="1"/>
  <c r="N57" i="12"/>
  <c r="AI57" i="12"/>
  <c r="AJ57" i="12" s="1"/>
  <c r="N58" i="12"/>
  <c r="O58" i="12" s="1"/>
  <c r="AI43" i="12"/>
  <c r="Z44" i="12"/>
  <c r="H45" i="12"/>
  <c r="Z45" i="12"/>
  <c r="AQ46" i="12"/>
  <c r="R49" i="12"/>
  <c r="AJ53" i="12"/>
  <c r="AB53" i="12"/>
  <c r="AC53" i="12" s="1"/>
  <c r="AI53" i="12"/>
  <c r="AP57" i="12"/>
  <c r="AQ57" i="12" s="1"/>
  <c r="U58" i="12"/>
  <c r="V58" i="12" s="1"/>
  <c r="AP58" i="12"/>
  <c r="AQ58" i="12" s="1"/>
  <c r="S47" i="12"/>
  <c r="U39" i="12"/>
  <c r="O29" i="12"/>
  <c r="U29" i="12"/>
  <c r="V29" i="12" s="1"/>
  <c r="AC29" i="12"/>
  <c r="AI29" i="12"/>
  <c r="AJ29" i="12" s="1"/>
  <c r="U31" i="12"/>
  <c r="V31" i="12" s="1"/>
  <c r="AC31" i="12"/>
  <c r="AI31" i="12"/>
  <c r="AQ31" i="12"/>
  <c r="U33" i="12"/>
  <c r="AC33" i="12"/>
  <c r="AI33" i="12"/>
  <c r="AQ33" i="12"/>
  <c r="U35" i="12"/>
  <c r="AC35" i="12"/>
  <c r="AI35" i="12"/>
  <c r="AQ35" i="12"/>
  <c r="U37" i="12"/>
  <c r="AC37" i="12"/>
  <c r="AI37" i="12"/>
  <c r="AQ37" i="12"/>
  <c r="AG39" i="12"/>
  <c r="U40" i="12"/>
  <c r="V40" i="12" s="1"/>
  <c r="AC40" i="12"/>
  <c r="AI40" i="12"/>
  <c r="AQ40" i="12"/>
  <c r="U42" i="12"/>
  <c r="AC42" i="12"/>
  <c r="AI42" i="12"/>
  <c r="AQ42" i="12"/>
  <c r="O44" i="12"/>
  <c r="U44" i="12"/>
  <c r="V44" i="12" s="1"/>
  <c r="U45" i="12"/>
  <c r="V45" i="12" s="1"/>
  <c r="H59" i="12"/>
  <c r="AF59" i="12"/>
  <c r="AG59" i="12" s="1"/>
  <c r="AP59" i="12" s="1"/>
  <c r="Y59" i="12"/>
  <c r="Z59" i="12" s="1"/>
  <c r="K59" i="12"/>
  <c r="L59" i="12" s="1"/>
  <c r="R59" i="12"/>
  <c r="S59" i="12" s="1"/>
  <c r="U23" i="12"/>
  <c r="V23" i="12" s="1"/>
  <c r="U24" i="12"/>
  <c r="U25" i="12"/>
  <c r="U26" i="12"/>
  <c r="U27" i="12"/>
  <c r="U28" i="12"/>
  <c r="AI46" i="12"/>
  <c r="AJ46" i="12" s="1"/>
  <c r="Z54" i="12"/>
  <c r="AI54" i="12" s="1"/>
  <c r="AB55" i="12"/>
  <c r="AQ53" i="12"/>
  <c r="AQ54" i="12"/>
  <c r="AE74" i="12"/>
  <c r="Y48" i="12"/>
  <c r="L54" i="12"/>
  <c r="AN54" i="12"/>
  <c r="AP54" i="12" s="1"/>
  <c r="K55" i="12"/>
  <c r="L55" i="12" s="1"/>
  <c r="AM55" i="12"/>
  <c r="AN55" i="12" s="1"/>
  <c r="AP55" i="12" s="1"/>
  <c r="AQ55" i="12" s="1"/>
  <c r="H56" i="12"/>
  <c r="R56" i="12"/>
  <c r="S56" i="12" s="1"/>
  <c r="AB56" i="12" s="1"/>
  <c r="O57" i="12"/>
  <c r="R57" i="12"/>
  <c r="S57" i="12" s="1"/>
  <c r="AI58" i="12"/>
  <c r="AJ58" i="12" s="1"/>
  <c r="R55" i="12"/>
  <c r="S55" i="12" s="1"/>
  <c r="V44" i="11"/>
  <c r="AC31" i="11"/>
  <c r="U31" i="11"/>
  <c r="V31" i="11" s="1"/>
  <c r="N33" i="11"/>
  <c r="O33" i="11"/>
  <c r="AJ40" i="11"/>
  <c r="AB40" i="11"/>
  <c r="AQ40" i="11"/>
  <c r="AI40" i="11"/>
  <c r="AB31" i="11"/>
  <c r="AP40" i="11"/>
  <c r="U44" i="11"/>
  <c r="AB30" i="11"/>
  <c r="AC33" i="11"/>
  <c r="AJ33" i="11"/>
  <c r="AQ33" i="11"/>
  <c r="N34" i="11"/>
  <c r="AP38" i="11"/>
  <c r="AC42" i="11"/>
  <c r="AJ42" i="11"/>
  <c r="AQ42" i="11"/>
  <c r="AN44" i="11"/>
  <c r="K55" i="11"/>
  <c r="L55" i="11" s="1"/>
  <c r="Y55" i="11"/>
  <c r="Z55" i="11" s="1"/>
  <c r="AB55" i="11" s="1"/>
  <c r="AC55" i="11" s="1"/>
  <c r="K57" i="11"/>
  <c r="L57" i="11" s="1"/>
  <c r="N57" i="11" s="1"/>
  <c r="O57" i="11" s="1"/>
  <c r="AF57" i="11"/>
  <c r="AG57" i="11" s="1"/>
  <c r="AI57" i="11" s="1"/>
  <c r="AP43" i="11"/>
  <c r="R55" i="11"/>
  <c r="S55" i="11" s="1"/>
  <c r="U55" i="11" s="1"/>
  <c r="V55" i="11" s="1"/>
  <c r="AF55" i="11"/>
  <c r="AG55" i="11" s="1"/>
  <c r="AP55" i="11" s="1"/>
  <c r="R57" i="11"/>
  <c r="S57" i="11" s="1"/>
  <c r="AM57" i="11"/>
  <c r="AN57" i="11" s="1"/>
  <c r="AP57" i="11" s="1"/>
  <c r="AQ57" i="11" s="1"/>
  <c r="AP30" i="11"/>
  <c r="U40" i="11"/>
  <c r="V40" i="11" s="1"/>
  <c r="H48" i="11"/>
  <c r="H55" i="11"/>
  <c r="O55" i="11" s="1"/>
  <c r="H57" i="11"/>
  <c r="V27" i="11"/>
  <c r="N27" i="11"/>
  <c r="U27" i="11"/>
  <c r="AI34" i="11"/>
  <c r="AQ34" i="11"/>
  <c r="N38" i="11"/>
  <c r="V38" i="11"/>
  <c r="H39" i="11"/>
  <c r="N41" i="11"/>
  <c r="V41" i="11"/>
  <c r="AI44" i="11"/>
  <c r="AJ44" i="11" s="1"/>
  <c r="AQ44" i="11"/>
  <c r="S39" i="11"/>
  <c r="AB25" i="11"/>
  <c r="U25" i="11"/>
  <c r="N29" i="11"/>
  <c r="O29" i="11" s="1"/>
  <c r="AB29" i="11"/>
  <c r="AC29" i="11" s="1"/>
  <c r="AP29" i="11"/>
  <c r="AQ29" i="11" s="1"/>
  <c r="U30" i="11"/>
  <c r="AC30" i="11"/>
  <c r="N32" i="11"/>
  <c r="V32" i="11"/>
  <c r="V34" i="11"/>
  <c r="AP34" i="11"/>
  <c r="AC41" i="11"/>
  <c r="U41" i="11"/>
  <c r="V43" i="11"/>
  <c r="N43" i="11"/>
  <c r="AB44" i="11"/>
  <c r="AC44" i="11" s="1"/>
  <c r="AP44" i="11"/>
  <c r="N55" i="11"/>
  <c r="AB57" i="11"/>
  <c r="AC57" i="11" s="1"/>
  <c r="AJ57" i="11"/>
  <c r="AB23" i="11"/>
  <c r="AC23" i="11" s="1"/>
  <c r="Z39" i="11"/>
  <c r="AJ23" i="11"/>
  <c r="AJ27" i="11"/>
  <c r="AB27" i="11"/>
  <c r="AJ30" i="11"/>
  <c r="AC32" i="11"/>
  <c r="AB34" i="11"/>
  <c r="AJ34" i="11"/>
  <c r="AI36" i="11"/>
  <c r="AC37" i="11"/>
  <c r="U37" i="11"/>
  <c r="AQ37" i="11"/>
  <c r="AI37" i="11"/>
  <c r="AB38" i="11"/>
  <c r="N42" i="11"/>
  <c r="U29" i="11"/>
  <c r="V29" i="11" s="1"/>
  <c r="AI29" i="11"/>
  <c r="AJ29" i="11" s="1"/>
  <c r="AI32" i="11"/>
  <c r="AQ32" i="11"/>
  <c r="U36" i="11"/>
  <c r="AC36" i="11"/>
  <c r="AJ46" i="11"/>
  <c r="AB46" i="11"/>
  <c r="AC46" i="11" s="1"/>
  <c r="K49" i="11"/>
  <c r="L48" i="11"/>
  <c r="AJ59" i="11"/>
  <c r="AB59" i="11"/>
  <c r="N23" i="11"/>
  <c r="O23" i="11" s="1"/>
  <c r="U23" i="11"/>
  <c r="V23" i="11" s="1"/>
  <c r="L39" i="11"/>
  <c r="N30" i="11"/>
  <c r="V30" i="11"/>
  <c r="AP32" i="11"/>
  <c r="AB36" i="11"/>
  <c r="AJ36" i="11"/>
  <c r="V37" i="11"/>
  <c r="N37" i="11"/>
  <c r="AJ37" i="11"/>
  <c r="AB37" i="11"/>
  <c r="U38" i="11"/>
  <c r="AC38" i="11"/>
  <c r="AQ41" i="11"/>
  <c r="AI41" i="11"/>
  <c r="AJ43" i="11"/>
  <c r="AB43" i="11"/>
  <c r="AI46" i="11"/>
  <c r="AF52" i="11"/>
  <c r="AG52" i="11" s="1"/>
  <c r="AG49" i="11"/>
  <c r="AF51" i="11"/>
  <c r="AG51" i="11" s="1"/>
  <c r="V59" i="11"/>
  <c r="N59" i="11"/>
  <c r="O59" i="11" s="1"/>
  <c r="V28" i="11"/>
  <c r="N28" i="11"/>
  <c r="AI28" i="11"/>
  <c r="V45" i="11"/>
  <c r="AG45" i="11"/>
  <c r="AQ46" i="11"/>
  <c r="AG48" i="11"/>
  <c r="AP48" i="11" s="1"/>
  <c r="G52" i="11"/>
  <c r="H52" i="11" s="1"/>
  <c r="G51" i="11"/>
  <c r="H51" i="11" s="1"/>
  <c r="U53" i="11"/>
  <c r="V53" i="11" s="1"/>
  <c r="Q54" i="11"/>
  <c r="L54" i="11"/>
  <c r="AM58" i="11"/>
  <c r="AN58" i="11" s="1"/>
  <c r="AF58" i="11"/>
  <c r="AG58" i="11" s="1"/>
  <c r="Y58" i="11"/>
  <c r="Z58" i="11" s="1"/>
  <c r="S58" i="11"/>
  <c r="K58" i="11"/>
  <c r="L58" i="11" s="1"/>
  <c r="H58" i="11"/>
  <c r="AB24" i="11"/>
  <c r="AJ24" i="11"/>
  <c r="V25" i="11"/>
  <c r="N25" i="11"/>
  <c r="U26" i="11"/>
  <c r="AB28" i="11"/>
  <c r="N35" i="11"/>
  <c r="U35" i="11"/>
  <c r="AB35" i="11"/>
  <c r="AI35" i="11"/>
  <c r="AN39" i="11"/>
  <c r="N44" i="11"/>
  <c r="O44" i="11" s="1"/>
  <c r="H49" i="11"/>
  <c r="V24" i="11"/>
  <c r="N24" i="11"/>
  <c r="AG39" i="11"/>
  <c r="AC24" i="11"/>
  <c r="V26" i="11"/>
  <c r="N26" i="11"/>
  <c r="AI30" i="11"/>
  <c r="AQ30" i="11"/>
  <c r="AB32" i="11"/>
  <c r="AJ32" i="11"/>
  <c r="U34" i="11"/>
  <c r="AC34" i="11"/>
  <c r="N36" i="11"/>
  <c r="V36" i="11"/>
  <c r="AP36" i="11"/>
  <c r="AI38" i="11"/>
  <c r="AQ38" i="11"/>
  <c r="AJ41" i="11"/>
  <c r="AB41" i="11"/>
  <c r="AP41" i="11"/>
  <c r="AC43" i="11"/>
  <c r="U43" i="11"/>
  <c r="AQ43" i="11"/>
  <c r="AI43" i="11"/>
  <c r="N45" i="11"/>
  <c r="O45" i="11" s="1"/>
  <c r="AB45" i="11"/>
  <c r="AC45" i="11" s="1"/>
  <c r="R49" i="11"/>
  <c r="S48" i="11"/>
  <c r="AM52" i="11"/>
  <c r="AN52" i="11" s="1"/>
  <c r="AP52" i="11" s="1"/>
  <c r="AN49" i="11"/>
  <c r="AB53" i="11"/>
  <c r="AC53" i="11" s="1"/>
  <c r="AN45" i="11"/>
  <c r="AP45" i="11" s="1"/>
  <c r="Y48" i="11"/>
  <c r="O53" i="11"/>
  <c r="AQ53" i="11"/>
  <c r="AI53" i="11"/>
  <c r="AJ53" i="11" s="1"/>
  <c r="AM56" i="11"/>
  <c r="AN56" i="11" s="1"/>
  <c r="AF56" i="11"/>
  <c r="AG56" i="11" s="1"/>
  <c r="Y56" i="11"/>
  <c r="Z56" i="11" s="1"/>
  <c r="R56" i="11"/>
  <c r="S56" i="11" s="1"/>
  <c r="K56" i="11"/>
  <c r="L56" i="11" s="1"/>
  <c r="AC59" i="11"/>
  <c r="U59" i="11"/>
  <c r="AQ59" i="11"/>
  <c r="AI59" i="11"/>
  <c r="AQ25" i="10"/>
  <c r="AI25" i="10"/>
  <c r="N29" i="10"/>
  <c r="O29" i="10" s="1"/>
  <c r="AQ34" i="10"/>
  <c r="AI34" i="10"/>
  <c r="V35" i="10"/>
  <c r="N35" i="10"/>
  <c r="AC37" i="10"/>
  <c r="U37" i="10"/>
  <c r="AJ38" i="10"/>
  <c r="AB38" i="10"/>
  <c r="AC41" i="10"/>
  <c r="U41" i="10"/>
  <c r="O42" i="10"/>
  <c r="N42" i="10"/>
  <c r="L39" i="10"/>
  <c r="V25" i="10"/>
  <c r="AP25" i="10"/>
  <c r="AQ29" i="10"/>
  <c r="AJ30" i="10"/>
  <c r="AB30" i="10"/>
  <c r="AJ32" i="10"/>
  <c r="AB32" i="10"/>
  <c r="AQ33" i="10"/>
  <c r="AI33" i="10"/>
  <c r="U34" i="10"/>
  <c r="V36" i="10"/>
  <c r="N36" i="10"/>
  <c r="AB36" i="10"/>
  <c r="H39" i="10"/>
  <c r="AJ43" i="10"/>
  <c r="AB43" i="10"/>
  <c r="AC23" i="10"/>
  <c r="U23" i="10"/>
  <c r="S39" i="10"/>
  <c r="AP23" i="10"/>
  <c r="AN39" i="10"/>
  <c r="O26" i="10"/>
  <c r="N26" i="10"/>
  <c r="AC27" i="10"/>
  <c r="U27" i="10"/>
  <c r="AC29" i="10"/>
  <c r="U29" i="10"/>
  <c r="V29" i="10" s="1"/>
  <c r="AJ31" i="10"/>
  <c r="AB31" i="10"/>
  <c r="N32" i="10"/>
  <c r="AP34" i="10"/>
  <c r="U35" i="10"/>
  <c r="O37" i="10"/>
  <c r="N37" i="10"/>
  <c r="AC38" i="10"/>
  <c r="U38" i="10"/>
  <c r="AI38" i="10"/>
  <c r="AQ41" i="10"/>
  <c r="AI41" i="10"/>
  <c r="K51" i="10"/>
  <c r="L45" i="10"/>
  <c r="AQ48" i="10"/>
  <c r="AI48" i="10"/>
  <c r="AJ48" i="10" s="1"/>
  <c r="U49" i="10"/>
  <c r="AC30" i="10"/>
  <c r="U30" i="10"/>
  <c r="AQ32" i="10"/>
  <c r="AI32" i="10"/>
  <c r="V34" i="10"/>
  <c r="N34" i="10"/>
  <c r="AC36" i="10"/>
  <c r="U36" i="10"/>
  <c r="AG39" i="10"/>
  <c r="V43" i="10"/>
  <c r="N43" i="10"/>
  <c r="V53" i="10"/>
  <c r="N48" i="10"/>
  <c r="V49" i="10"/>
  <c r="N49" i="10"/>
  <c r="AI57" i="10"/>
  <c r="AJ57" i="10" s="1"/>
  <c r="V23" i="10"/>
  <c r="AQ23" i="10"/>
  <c r="AI23" i="10"/>
  <c r="AJ23" i="10" s="1"/>
  <c r="AB25" i="10"/>
  <c r="V27" i="10"/>
  <c r="AQ27" i="10"/>
  <c r="AI27" i="10"/>
  <c r="AP29" i="10"/>
  <c r="U31" i="10"/>
  <c r="V31" i="10" s="1"/>
  <c r="AB33" i="10"/>
  <c r="AI35" i="10"/>
  <c r="AP37" i="10"/>
  <c r="V40" i="10"/>
  <c r="U40" i="10"/>
  <c r="V41" i="10"/>
  <c r="O44" i="10"/>
  <c r="H45" i="10"/>
  <c r="G51" i="10"/>
  <c r="AL48" i="10"/>
  <c r="AN48" i="10" s="1"/>
  <c r="AP48" i="10" s="1"/>
  <c r="AB54" i="10"/>
  <c r="AB57" i="10"/>
  <c r="AC57" i="10" s="1"/>
  <c r="AM58" i="10"/>
  <c r="AN58" i="10" s="1"/>
  <c r="AF58" i="10"/>
  <c r="AG58" i="10" s="1"/>
  <c r="Y58" i="10"/>
  <c r="Z58" i="10" s="1"/>
  <c r="S58" i="10"/>
  <c r="K58" i="10"/>
  <c r="L58" i="10" s="1"/>
  <c r="H58" i="10"/>
  <c r="AC59" i="10"/>
  <c r="U59" i="10"/>
  <c r="N23" i="10"/>
  <c r="Z39" i="10"/>
  <c r="AQ24" i="10"/>
  <c r="AI24" i="10"/>
  <c r="U25" i="10"/>
  <c r="AQ28" i="10"/>
  <c r="AI28" i="10"/>
  <c r="AI29" i="10"/>
  <c r="AJ29" i="10" s="1"/>
  <c r="N30" i="10"/>
  <c r="N31" i="10"/>
  <c r="U32" i="10"/>
  <c r="U33" i="10"/>
  <c r="AB34" i="10"/>
  <c r="AB35" i="10"/>
  <c r="AI36" i="10"/>
  <c r="AI37" i="10"/>
  <c r="N38" i="10"/>
  <c r="N40" i="10"/>
  <c r="N41" i="10"/>
  <c r="AB41" i="10"/>
  <c r="U43" i="10"/>
  <c r="AI43" i="10"/>
  <c r="V44" i="10"/>
  <c r="AB44" i="10"/>
  <c r="AC44" i="10" s="1"/>
  <c r="AJ44" i="10"/>
  <c r="AP44" i="10"/>
  <c r="AQ44" i="10" s="1"/>
  <c r="R45" i="10"/>
  <c r="L46" i="10"/>
  <c r="Q46" i="10"/>
  <c r="AQ49" i="10"/>
  <c r="N54" i="10"/>
  <c r="O54" i="10" s="1"/>
  <c r="AC54" i="10"/>
  <c r="AI55" i="10"/>
  <c r="AJ59" i="10"/>
  <c r="AB59" i="10"/>
  <c r="U55" i="10"/>
  <c r="O23" i="10"/>
  <c r="AQ26" i="10"/>
  <c r="AI26" i="10"/>
  <c r="O48" i="10"/>
  <c r="Q48" i="10"/>
  <c r="O49" i="10"/>
  <c r="AN49" i="10"/>
  <c r="AP49" i="10" s="1"/>
  <c r="U53" i="10"/>
  <c r="N53" i="10"/>
  <c r="O53" i="10" s="1"/>
  <c r="AI54" i="10"/>
  <c r="AJ54" i="10" s="1"/>
  <c r="AJ55" i="10"/>
  <c r="AB55" i="10"/>
  <c r="AC55" i="10" s="1"/>
  <c r="AM56" i="10"/>
  <c r="AN56" i="10" s="1"/>
  <c r="AP56" i="10" s="1"/>
  <c r="AF56" i="10"/>
  <c r="AG56" i="10" s="1"/>
  <c r="Y56" i="10"/>
  <c r="Z56" i="10" s="1"/>
  <c r="R56" i="10"/>
  <c r="S56" i="10" s="1"/>
  <c r="K56" i="10"/>
  <c r="L56" i="10" s="1"/>
  <c r="H56" i="10"/>
  <c r="U57" i="10"/>
  <c r="V57" i="10" s="1"/>
  <c r="AQ59" i="10"/>
  <c r="AI59" i="10"/>
  <c r="AE74" i="10"/>
  <c r="Y45" i="10"/>
  <c r="S48" i="10"/>
  <c r="AP55" i="10"/>
  <c r="AQ55" i="10" s="1"/>
  <c r="N57" i="10"/>
  <c r="O57" i="10" s="1"/>
  <c r="AP59" i="10"/>
  <c r="Z49" i="10"/>
  <c r="AQ53" i="10"/>
  <c r="AI53" i="10"/>
  <c r="AJ53" i="10" s="1"/>
  <c r="V54" i="10"/>
  <c r="AQ54" i="10"/>
  <c r="V55" i="10"/>
  <c r="N55" i="10"/>
  <c r="O55" i="10" s="1"/>
  <c r="AP57" i="10"/>
  <c r="AQ57" i="10" s="1"/>
  <c r="V59" i="10"/>
  <c r="N59" i="10"/>
  <c r="U56" i="16" l="1"/>
  <c r="V56" i="16" s="1"/>
  <c r="AP55" i="16"/>
  <c r="G51" i="16"/>
  <c r="H51" i="16" s="1"/>
  <c r="N51" i="16" s="1"/>
  <c r="O51" i="16" s="1"/>
  <c r="AP51" i="26"/>
  <c r="S50" i="26"/>
  <c r="U47" i="26"/>
  <c r="AB47" i="26"/>
  <c r="AC47" i="26" s="1"/>
  <c r="Z50" i="26"/>
  <c r="AP52" i="26"/>
  <c r="AQ51" i="26"/>
  <c r="AI51" i="26"/>
  <c r="AJ51" i="26" s="1"/>
  <c r="H50" i="26"/>
  <c r="AG50" i="26"/>
  <c r="AQ47" i="26"/>
  <c r="AI47" i="26"/>
  <c r="AJ47" i="26" s="1"/>
  <c r="N47" i="26"/>
  <c r="O47" i="26" s="1"/>
  <c r="L50" i="26"/>
  <c r="V47" i="26"/>
  <c r="AI52" i="26"/>
  <c r="AJ52" i="26" s="1"/>
  <c r="AQ52" i="26"/>
  <c r="AP47" i="26"/>
  <c r="AN50" i="26"/>
  <c r="Z50" i="24"/>
  <c r="AB47" i="24"/>
  <c r="AC47" i="24" s="1"/>
  <c r="AG46" i="24"/>
  <c r="AL46" i="24"/>
  <c r="AN46" i="24" s="1"/>
  <c r="L50" i="24"/>
  <c r="N47" i="24"/>
  <c r="O47" i="24" s="1"/>
  <c r="AP52" i="24"/>
  <c r="AQ52" i="24" s="1"/>
  <c r="H67" i="24"/>
  <c r="H61" i="24"/>
  <c r="U47" i="24"/>
  <c r="V47" i="24" s="1"/>
  <c r="S50" i="24"/>
  <c r="AJ46" i="24"/>
  <c r="AB46" i="24"/>
  <c r="AI49" i="24"/>
  <c r="AJ49" i="24" s="1"/>
  <c r="AP49" i="24"/>
  <c r="AQ49" i="24" s="1"/>
  <c r="AI52" i="24"/>
  <c r="AJ52" i="24" s="1"/>
  <c r="AB52" i="21"/>
  <c r="AP59" i="21"/>
  <c r="O51" i="21"/>
  <c r="V55" i="21"/>
  <c r="N55" i="21"/>
  <c r="O55" i="21" s="1"/>
  <c r="AB39" i="21"/>
  <c r="Z47" i="21"/>
  <c r="AE46" i="21"/>
  <c r="Z46" i="21"/>
  <c r="AC52" i="21"/>
  <c r="U52" i="21"/>
  <c r="N59" i="21"/>
  <c r="O59" i="21" s="1"/>
  <c r="N41" i="21"/>
  <c r="V41" i="21"/>
  <c r="AJ55" i="21"/>
  <c r="AB55" i="21"/>
  <c r="AP51" i="21"/>
  <c r="N51" i="21"/>
  <c r="AI59" i="21"/>
  <c r="AJ59" i="21" s="1"/>
  <c r="AQ59" i="21"/>
  <c r="U59" i="21"/>
  <c r="V59" i="21" s="1"/>
  <c r="U41" i="21"/>
  <c r="AC41" i="21"/>
  <c r="AP55" i="21"/>
  <c r="AC55" i="21"/>
  <c r="U55" i="21"/>
  <c r="H47" i="21"/>
  <c r="O39" i="21"/>
  <c r="AP52" i="21"/>
  <c r="N52" i="21"/>
  <c r="O52" i="21" s="1"/>
  <c r="V52" i="21"/>
  <c r="AQ51" i="21"/>
  <c r="AI51" i="21"/>
  <c r="AC39" i="21"/>
  <c r="S47" i="21"/>
  <c r="U39" i="21"/>
  <c r="V39" i="21" s="1"/>
  <c r="AB51" i="21"/>
  <c r="AJ51" i="21"/>
  <c r="AB59" i="21"/>
  <c r="AC59" i="21" s="1"/>
  <c r="AB41" i="21"/>
  <c r="AJ41" i="21"/>
  <c r="AI41" i="21"/>
  <c r="AP39" i="21"/>
  <c r="AQ39" i="21" s="1"/>
  <c r="AI39" i="21"/>
  <c r="AJ39" i="21" s="1"/>
  <c r="AQ55" i="21"/>
  <c r="AI55" i="21"/>
  <c r="U46" i="21"/>
  <c r="AC46" i="21"/>
  <c r="AQ52" i="21"/>
  <c r="AI52" i="21"/>
  <c r="AJ52" i="21" s="1"/>
  <c r="AC51" i="21"/>
  <c r="U51" i="21"/>
  <c r="V51" i="21" s="1"/>
  <c r="L47" i="21"/>
  <c r="AN67" i="20"/>
  <c r="AQ51" i="20"/>
  <c r="AI51" i="20"/>
  <c r="AJ51" i="20" s="1"/>
  <c r="O49" i="20"/>
  <c r="S50" i="20"/>
  <c r="U47" i="20"/>
  <c r="V47" i="20" s="1"/>
  <c r="AI47" i="20"/>
  <c r="AJ47" i="20" s="1"/>
  <c r="AG50" i="20"/>
  <c r="AI49" i="20"/>
  <c r="AJ49" i="20" s="1"/>
  <c r="AQ49" i="20"/>
  <c r="AI52" i="20"/>
  <c r="AJ52" i="20" s="1"/>
  <c r="AP52" i="20"/>
  <c r="AQ52" i="20" s="1"/>
  <c r="Z50" i="20"/>
  <c r="AB47" i="20"/>
  <c r="AC47" i="20" s="1"/>
  <c r="AQ54" i="20"/>
  <c r="AI54" i="20"/>
  <c r="AJ54" i="20" s="1"/>
  <c r="L50" i="20"/>
  <c r="N47" i="20"/>
  <c r="O47" i="20" s="1"/>
  <c r="N52" i="20"/>
  <c r="O52" i="20" s="1"/>
  <c r="AP47" i="20"/>
  <c r="AQ47" i="20" s="1"/>
  <c r="H50" i="20"/>
  <c r="H61" i="20" s="1"/>
  <c r="AN61" i="20"/>
  <c r="O51" i="20"/>
  <c r="AQ51" i="19"/>
  <c r="AI51" i="19"/>
  <c r="AJ51" i="19" s="1"/>
  <c r="U48" i="19"/>
  <c r="V48" i="19" s="1"/>
  <c r="AI49" i="19"/>
  <c r="AJ49" i="19" s="1"/>
  <c r="AB47" i="19"/>
  <c r="AC47" i="19" s="1"/>
  <c r="AP49" i="19"/>
  <c r="AQ49" i="19" s="1"/>
  <c r="AE48" i="19"/>
  <c r="Z48" i="19"/>
  <c r="Z50" i="19" s="1"/>
  <c r="AI47" i="19"/>
  <c r="AJ47" i="19" s="1"/>
  <c r="AQ52" i="19"/>
  <c r="AI52" i="19"/>
  <c r="AJ52" i="19" s="1"/>
  <c r="S50" i="19"/>
  <c r="U47" i="19"/>
  <c r="V47" i="19" s="1"/>
  <c r="AI54" i="19"/>
  <c r="AJ54" i="19" s="1"/>
  <c r="AP47" i="19"/>
  <c r="AQ47" i="19" s="1"/>
  <c r="AP54" i="19"/>
  <c r="AQ54" i="19" s="1"/>
  <c r="L50" i="19"/>
  <c r="N47" i="19"/>
  <c r="O47" i="19"/>
  <c r="H50" i="19"/>
  <c r="V59" i="18"/>
  <c r="U59" i="18"/>
  <c r="AI45" i="18"/>
  <c r="AJ45" i="18" s="1"/>
  <c r="AI56" i="18"/>
  <c r="AJ56" i="18" s="1"/>
  <c r="AP57" i="18"/>
  <c r="AQ57" i="18" s="1"/>
  <c r="V57" i="18"/>
  <c r="N57" i="18"/>
  <c r="O57" i="18" s="1"/>
  <c r="AB57" i="18"/>
  <c r="AC57" i="18" s="1"/>
  <c r="AQ45" i="18"/>
  <c r="AB54" i="18"/>
  <c r="AC54" i="18" s="1"/>
  <c r="N48" i="18"/>
  <c r="O48" i="18" s="1"/>
  <c r="AI54" i="18"/>
  <c r="AJ54" i="18" s="1"/>
  <c r="AI44" i="18"/>
  <c r="AJ44" i="18" s="1"/>
  <c r="AP44" i="18"/>
  <c r="AQ44" i="18" s="1"/>
  <c r="N51" i="18"/>
  <c r="O51" i="18" s="1"/>
  <c r="AB55" i="18"/>
  <c r="AQ49" i="18"/>
  <c r="AP54" i="18"/>
  <c r="AQ54" i="18" s="1"/>
  <c r="Z47" i="18"/>
  <c r="AB39" i="18"/>
  <c r="AC39" i="18" s="1"/>
  <c r="AC56" i="18"/>
  <c r="U56" i="18"/>
  <c r="V56" i="18" s="1"/>
  <c r="AB56" i="18"/>
  <c r="U49" i="18"/>
  <c r="U51" i="18"/>
  <c r="V51" i="18" s="1"/>
  <c r="AP51" i="18"/>
  <c r="AQ51" i="18" s="1"/>
  <c r="AI55" i="18"/>
  <c r="AJ55" i="18" s="1"/>
  <c r="N52" i="18"/>
  <c r="O52" i="18" s="1"/>
  <c r="AQ52" i="18"/>
  <c r="N49" i="18"/>
  <c r="O49" i="18" s="1"/>
  <c r="V49" i="18"/>
  <c r="N55" i="18"/>
  <c r="O55" i="18" s="1"/>
  <c r="X48" i="18"/>
  <c r="S48" i="18"/>
  <c r="AC55" i="18"/>
  <c r="U55" i="18"/>
  <c r="V55" i="18" s="1"/>
  <c r="AG47" i="18"/>
  <c r="AI39" i="18"/>
  <c r="AJ39" i="18" s="1"/>
  <c r="Y52" i="18"/>
  <c r="Z52" i="18" s="1"/>
  <c r="Z49" i="18"/>
  <c r="AI49" i="18" s="1"/>
  <c r="Y51" i="18"/>
  <c r="Z51" i="18" s="1"/>
  <c r="AN47" i="18"/>
  <c r="AP39" i="18"/>
  <c r="AQ39" i="18" s="1"/>
  <c r="L47" i="18"/>
  <c r="U47" i="18" s="1"/>
  <c r="V39" i="18"/>
  <c r="N39" i="18"/>
  <c r="O39" i="18" s="1"/>
  <c r="H47" i="18"/>
  <c r="S50" i="18"/>
  <c r="N57" i="17"/>
  <c r="O57" i="17" s="1"/>
  <c r="AI54" i="17"/>
  <c r="AQ54" i="17"/>
  <c r="N48" i="17"/>
  <c r="O48" i="17" s="1"/>
  <c r="H47" i="17"/>
  <c r="O39" i="17"/>
  <c r="AI55" i="17"/>
  <c r="AC57" i="17"/>
  <c r="U57" i="17"/>
  <c r="V57" i="17" s="1"/>
  <c r="S48" i="17"/>
  <c r="R49" i="17"/>
  <c r="AJ54" i="17"/>
  <c r="AB54" i="17"/>
  <c r="AC54" i="17" s="1"/>
  <c r="U54" i="17"/>
  <c r="V54" i="17" s="1"/>
  <c r="K51" i="17"/>
  <c r="L51" i="17" s="1"/>
  <c r="K52" i="17"/>
  <c r="L52" i="17" s="1"/>
  <c r="L49" i="17"/>
  <c r="N55" i="17"/>
  <c r="O55" i="17" s="1"/>
  <c r="V55" i="17"/>
  <c r="AP55" i="17"/>
  <c r="AQ55" i="17" s="1"/>
  <c r="AB57" i="17"/>
  <c r="AE74" i="17"/>
  <c r="Y45" i="17"/>
  <c r="Z45" i="17" s="1"/>
  <c r="Y44" i="17"/>
  <c r="Z44" i="17" s="1"/>
  <c r="Y48" i="17"/>
  <c r="AI39" i="17"/>
  <c r="AJ39" i="17" s="1"/>
  <c r="AP39" i="17"/>
  <c r="AQ39" i="17" s="1"/>
  <c r="N39" i="17"/>
  <c r="L47" i="17"/>
  <c r="U47" i="17" s="1"/>
  <c r="U39" i="17"/>
  <c r="V39" i="17" s="1"/>
  <c r="AB55" i="17"/>
  <c r="AJ55" i="17"/>
  <c r="AC55" i="17"/>
  <c r="U55" i="17"/>
  <c r="AI57" i="17"/>
  <c r="AJ57" i="17" s="1"/>
  <c r="AQ57" i="17"/>
  <c r="AB39" i="17"/>
  <c r="AC39" i="17" s="1"/>
  <c r="AB57" i="16"/>
  <c r="AM48" i="16"/>
  <c r="AM45" i="16"/>
  <c r="AN45" i="16" s="1"/>
  <c r="AP45" i="16" s="1"/>
  <c r="AQ45" i="16" s="1"/>
  <c r="AM44" i="16"/>
  <c r="AN44" i="16" s="1"/>
  <c r="AQ54" i="16"/>
  <c r="AI54" i="16"/>
  <c r="N55" i="16"/>
  <c r="O55" i="16" s="1"/>
  <c r="V55" i="16"/>
  <c r="U44" i="16"/>
  <c r="V44" i="16" s="1"/>
  <c r="Z47" i="16"/>
  <c r="AB39" i="16"/>
  <c r="AC39" i="16" s="1"/>
  <c r="AI39" i="16"/>
  <c r="AJ39" i="16" s="1"/>
  <c r="AG47" i="16"/>
  <c r="N54" i="16"/>
  <c r="O54" i="16" s="1"/>
  <c r="AB49" i="16"/>
  <c r="L47" i="16"/>
  <c r="N39" i="16"/>
  <c r="O39" i="16" s="1"/>
  <c r="AJ54" i="16"/>
  <c r="AB54" i="16"/>
  <c r="N57" i="16"/>
  <c r="O57" i="16" s="1"/>
  <c r="AP57" i="16"/>
  <c r="AQ57" i="16" s="1"/>
  <c r="N59" i="16"/>
  <c r="O59" i="16" s="1"/>
  <c r="AP59" i="16"/>
  <c r="AQ59" i="16" s="1"/>
  <c r="AB48" i="16"/>
  <c r="AC48" i="16" s="1"/>
  <c r="U51" i="16"/>
  <c r="AB55" i="16"/>
  <c r="AC55" i="16" s="1"/>
  <c r="AG44" i="16"/>
  <c r="AP39" i="16"/>
  <c r="AQ39" i="16" s="1"/>
  <c r="N49" i="16"/>
  <c r="O49" i="16" s="1"/>
  <c r="S47" i="16"/>
  <c r="U39" i="16"/>
  <c r="V39" i="16" s="1"/>
  <c r="AB52" i="16"/>
  <c r="AC52" i="16" s="1"/>
  <c r="AJ59" i="16"/>
  <c r="AB59" i="16"/>
  <c r="AC59" i="16" s="1"/>
  <c r="V51" i="16"/>
  <c r="AB44" i="16"/>
  <c r="AC44" i="16" s="1"/>
  <c r="AI57" i="16"/>
  <c r="AJ57" i="16" s="1"/>
  <c r="AI59" i="16"/>
  <c r="AC49" i="16"/>
  <c r="U49" i="16"/>
  <c r="V49" i="16" s="1"/>
  <c r="U55" i="16"/>
  <c r="AB51" i="16"/>
  <c r="AC51" i="16" s="1"/>
  <c r="N52" i="16"/>
  <c r="O52" i="16" s="1"/>
  <c r="V52" i="16"/>
  <c r="H50" i="16"/>
  <c r="U57" i="16"/>
  <c r="V57" i="16" s="1"/>
  <c r="AC57" i="16"/>
  <c r="AG48" i="16"/>
  <c r="AF49" i="16"/>
  <c r="U59" i="16"/>
  <c r="V59" i="16" s="1"/>
  <c r="AI55" i="16"/>
  <c r="AJ55" i="16" s="1"/>
  <c r="AQ55" i="16"/>
  <c r="U54" i="16"/>
  <c r="V54" i="16" s="1"/>
  <c r="AC54" i="16"/>
  <c r="AQ55" i="15"/>
  <c r="AB59" i="15"/>
  <c r="AC59" i="15" s="1"/>
  <c r="U59" i="15"/>
  <c r="V59" i="15" s="1"/>
  <c r="AI55" i="15"/>
  <c r="AJ55" i="15" s="1"/>
  <c r="G52" i="15"/>
  <c r="H52" i="15" s="1"/>
  <c r="AC57" i="15"/>
  <c r="AP55" i="15"/>
  <c r="AI58" i="15"/>
  <c r="AQ58" i="15"/>
  <c r="AB56" i="15"/>
  <c r="AC56" i="15" s="1"/>
  <c r="N39" i="15"/>
  <c r="O39" i="15" s="1"/>
  <c r="L47" i="15"/>
  <c r="U48" i="15"/>
  <c r="V48" i="15" s="1"/>
  <c r="AP39" i="15"/>
  <c r="AQ39" i="15" s="1"/>
  <c r="AN47" i="15"/>
  <c r="K51" i="15"/>
  <c r="L51" i="15" s="1"/>
  <c r="K52" i="15"/>
  <c r="L52" i="15" s="1"/>
  <c r="U52" i="15" s="1"/>
  <c r="L49" i="15"/>
  <c r="AP58" i="15"/>
  <c r="AI56" i="15"/>
  <c r="AJ56" i="15" s="1"/>
  <c r="AI39" i="15"/>
  <c r="AG47" i="15"/>
  <c r="AB52" i="15"/>
  <c r="S47" i="15"/>
  <c r="AC39" i="15"/>
  <c r="U39" i="15"/>
  <c r="V39" i="15" s="1"/>
  <c r="U58" i="15"/>
  <c r="N56" i="15"/>
  <c r="O56" i="15" s="1"/>
  <c r="AP56" i="15"/>
  <c r="AQ56" i="15" s="1"/>
  <c r="AB51" i="15"/>
  <c r="AQ44" i="15"/>
  <c r="AI44" i="15"/>
  <c r="AJ44" i="15" s="1"/>
  <c r="Z47" i="15"/>
  <c r="AB39" i="15"/>
  <c r="AJ39" i="15"/>
  <c r="AI51" i="15"/>
  <c r="AJ51" i="15" s="1"/>
  <c r="AI49" i="15"/>
  <c r="AJ49" i="15" s="1"/>
  <c r="AC51" i="15"/>
  <c r="U51" i="15"/>
  <c r="V58" i="15"/>
  <c r="N58" i="15"/>
  <c r="O58" i="15" s="1"/>
  <c r="AI52" i="15"/>
  <c r="AJ52" i="15" s="1"/>
  <c r="AI54" i="15"/>
  <c r="AJ54" i="15" s="1"/>
  <c r="AQ54" i="15"/>
  <c r="AJ58" i="15"/>
  <c r="AB58" i="15"/>
  <c r="AC58" i="15" s="1"/>
  <c r="U56" i="15"/>
  <c r="V56" i="15" s="1"/>
  <c r="AI45" i="15"/>
  <c r="AJ45" i="15" s="1"/>
  <c r="AP45" i="15"/>
  <c r="AQ45" i="15" s="1"/>
  <c r="AB49" i="15"/>
  <c r="AC49" i="15" s="1"/>
  <c r="AM51" i="15"/>
  <c r="AN51" i="15" s="1"/>
  <c r="AN49" i="15"/>
  <c r="AP49" i="15" s="1"/>
  <c r="AQ49" i="15" s="1"/>
  <c r="AM52" i="15"/>
  <c r="AN52" i="15" s="1"/>
  <c r="AP52" i="15" s="1"/>
  <c r="AQ52" i="15" s="1"/>
  <c r="AC52" i="15"/>
  <c r="AE48" i="15"/>
  <c r="Z48" i="15"/>
  <c r="N48" i="15"/>
  <c r="O48" i="15" s="1"/>
  <c r="H47" i="15"/>
  <c r="AP56" i="14"/>
  <c r="AQ56" i="14" s="1"/>
  <c r="AB57" i="14"/>
  <c r="AC57" i="14" s="1"/>
  <c r="U56" i="14"/>
  <c r="AI39" i="14"/>
  <c r="N58" i="14"/>
  <c r="O58" i="14" s="1"/>
  <c r="V58" i="14"/>
  <c r="S54" i="14"/>
  <c r="AP39" i="14"/>
  <c r="AQ39" i="14" s="1"/>
  <c r="AB44" i="14"/>
  <c r="AC44" i="14" s="1"/>
  <c r="AB56" i="14"/>
  <c r="AC56" i="14" s="1"/>
  <c r="U58" i="14"/>
  <c r="AC58" i="14"/>
  <c r="R51" i="14"/>
  <c r="S51" i="14" s="1"/>
  <c r="AB51" i="14" s="1"/>
  <c r="R52" i="14"/>
  <c r="S52" i="14" s="1"/>
  <c r="AB52" i="14" s="1"/>
  <c r="S49" i="14"/>
  <c r="Z54" i="14"/>
  <c r="AB45" i="14"/>
  <c r="AI56" i="14"/>
  <c r="AJ56" i="14" s="1"/>
  <c r="AG54" i="14"/>
  <c r="AP54" i="14" s="1"/>
  <c r="AC45" i="14"/>
  <c r="U45" i="14"/>
  <c r="V45" i="14" s="1"/>
  <c r="L47" i="14"/>
  <c r="N39" i="14"/>
  <c r="O39" i="14" s="1"/>
  <c r="AB58" i="14"/>
  <c r="AB48" i="14"/>
  <c r="AC48" i="14" s="1"/>
  <c r="H47" i="14"/>
  <c r="AP58" i="14"/>
  <c r="AQ58" i="14" s="1"/>
  <c r="S47" i="14"/>
  <c r="U39" i="14"/>
  <c r="V39" i="14" s="1"/>
  <c r="G52" i="14"/>
  <c r="H52" i="14" s="1"/>
  <c r="H49" i="14"/>
  <c r="G51" i="14"/>
  <c r="H51" i="14" s="1"/>
  <c r="N51" i="14" s="1"/>
  <c r="AL74" i="14"/>
  <c r="AF44" i="14"/>
  <c r="AG44" i="14" s="1"/>
  <c r="AF48" i="14"/>
  <c r="AF45" i="14"/>
  <c r="AG45" i="14" s="1"/>
  <c r="N56" i="14"/>
  <c r="O56" i="14" s="1"/>
  <c r="V56" i="14"/>
  <c r="N54" i="14"/>
  <c r="O54" i="14" s="1"/>
  <c r="Z47" i="14"/>
  <c r="AJ39" i="14"/>
  <c r="AB39" i="14"/>
  <c r="AC39" i="14" s="1"/>
  <c r="AI58" i="14"/>
  <c r="AJ58" i="14" s="1"/>
  <c r="O48" i="14"/>
  <c r="U59" i="13"/>
  <c r="U57" i="13"/>
  <c r="V57" i="13" s="1"/>
  <c r="V55" i="13"/>
  <c r="AC57" i="13"/>
  <c r="AP56" i="13"/>
  <c r="AP55" i="13"/>
  <c r="AQ55" i="13" s="1"/>
  <c r="AB58" i="13"/>
  <c r="AC58" i="13" s="1"/>
  <c r="AB48" i="13"/>
  <c r="AC48" i="13" s="1"/>
  <c r="AI48" i="13"/>
  <c r="AJ48" i="13" s="1"/>
  <c r="AQ48" i="13"/>
  <c r="AI58" i="13"/>
  <c r="AJ58" i="13" s="1"/>
  <c r="AB56" i="13"/>
  <c r="AC56" i="13" s="1"/>
  <c r="N54" i="13"/>
  <c r="O54" i="13" s="1"/>
  <c r="AI44" i="13"/>
  <c r="U49" i="13"/>
  <c r="V49" i="13" s="1"/>
  <c r="Z49" i="13"/>
  <c r="Y52" i="13"/>
  <c r="Z52" i="13" s="1"/>
  <c r="Y51" i="13"/>
  <c r="Z51" i="13" s="1"/>
  <c r="AN47" i="13"/>
  <c r="AP39" i="13"/>
  <c r="AQ39" i="13" s="1"/>
  <c r="N49" i="13"/>
  <c r="O49" i="13" s="1"/>
  <c r="AF52" i="13"/>
  <c r="AG52" i="13" s="1"/>
  <c r="AF51" i="13"/>
  <c r="AG51" i="13" s="1"/>
  <c r="AG49" i="13"/>
  <c r="N58" i="13"/>
  <c r="O58" i="13" s="1"/>
  <c r="AP58" i="13"/>
  <c r="AQ58" i="13" s="1"/>
  <c r="AI56" i="13"/>
  <c r="AJ56" i="13" s="1"/>
  <c r="AQ56" i="13"/>
  <c r="AB45" i="13"/>
  <c r="AC45" i="13" s="1"/>
  <c r="AI45" i="13"/>
  <c r="AJ45" i="13" s="1"/>
  <c r="N48" i="13"/>
  <c r="O48" i="13" s="1"/>
  <c r="U39" i="13"/>
  <c r="S47" i="13"/>
  <c r="U52" i="13"/>
  <c r="V52" i="13" s="1"/>
  <c r="N51" i="13"/>
  <c r="O51" i="13" s="1"/>
  <c r="L47" i="13"/>
  <c r="N39" i="13"/>
  <c r="V39" i="13"/>
  <c r="U56" i="13"/>
  <c r="V56" i="13" s="1"/>
  <c r="X54" i="13"/>
  <c r="S54" i="13"/>
  <c r="AP51" i="13"/>
  <c r="U58" i="13"/>
  <c r="V58" i="13" s="1"/>
  <c r="N56" i="13"/>
  <c r="O56" i="13" s="1"/>
  <c r="AJ44" i="13"/>
  <c r="AB44" i="13"/>
  <c r="AC44" i="13" s="1"/>
  <c r="H47" i="13"/>
  <c r="O39" i="13"/>
  <c r="U51" i="13"/>
  <c r="V51" i="13" s="1"/>
  <c r="Z47" i="13"/>
  <c r="AB39" i="13"/>
  <c r="AC39" i="13" s="1"/>
  <c r="N45" i="13"/>
  <c r="O45" i="13" s="1"/>
  <c r="AG47" i="13"/>
  <c r="AI39" i="13"/>
  <c r="AJ39" i="13" s="1"/>
  <c r="N52" i="13"/>
  <c r="O52" i="13" s="1"/>
  <c r="AP44" i="13"/>
  <c r="AQ44" i="13" s="1"/>
  <c r="AI56" i="12"/>
  <c r="AJ56" i="12" s="1"/>
  <c r="V54" i="12"/>
  <c r="N54" i="12"/>
  <c r="O54" i="12" s="1"/>
  <c r="U54" i="12"/>
  <c r="AB45" i="12"/>
  <c r="AC45" i="12" s="1"/>
  <c r="U57" i="12"/>
  <c r="V57" i="12" s="1"/>
  <c r="Z48" i="12"/>
  <c r="Y49" i="12"/>
  <c r="O59" i="12"/>
  <c r="R51" i="12"/>
  <c r="S51" i="12" s="1"/>
  <c r="R52" i="12"/>
  <c r="S52" i="12" s="1"/>
  <c r="S49" i="12"/>
  <c r="S50" i="12" s="1"/>
  <c r="O45" i="12"/>
  <c r="AP39" i="12"/>
  <c r="AC55" i="12"/>
  <c r="U55" i="12"/>
  <c r="V55" i="12" s="1"/>
  <c r="N55" i="12"/>
  <c r="O55" i="12" s="1"/>
  <c r="AL74" i="12"/>
  <c r="AF45" i="12"/>
  <c r="AG45" i="12" s="1"/>
  <c r="AF44" i="12"/>
  <c r="AG44" i="12" s="1"/>
  <c r="AF48" i="12"/>
  <c r="N59" i="12"/>
  <c r="AQ39" i="12"/>
  <c r="AI39" i="12"/>
  <c r="AJ39" i="12" s="1"/>
  <c r="AB44" i="12"/>
  <c r="AC44" i="12" s="1"/>
  <c r="N48" i="12"/>
  <c r="O48" i="12" s="1"/>
  <c r="V48" i="12"/>
  <c r="AB39" i="12"/>
  <c r="AC39" i="12" s="1"/>
  <c r="Z47" i="12"/>
  <c r="L47" i="12"/>
  <c r="N39" i="12"/>
  <c r="O39" i="12" s="1"/>
  <c r="V39" i="12"/>
  <c r="AQ59" i="12"/>
  <c r="AI59" i="12"/>
  <c r="N56" i="12"/>
  <c r="O56" i="12" s="1"/>
  <c r="AC59" i="12"/>
  <c r="U59" i="12"/>
  <c r="V59" i="12" s="1"/>
  <c r="U56" i="12"/>
  <c r="V56" i="12" s="1"/>
  <c r="AC56" i="12"/>
  <c r="AJ54" i="12"/>
  <c r="AB54" i="12"/>
  <c r="AC54" i="12" s="1"/>
  <c r="AJ59" i="12"/>
  <c r="AB59" i="12"/>
  <c r="H47" i="12"/>
  <c r="K52" i="12"/>
  <c r="L52" i="12" s="1"/>
  <c r="K51" i="12"/>
  <c r="L51" i="12" s="1"/>
  <c r="L49" i="12"/>
  <c r="N45" i="12"/>
  <c r="AB57" i="12"/>
  <c r="AC57" i="12" s="1"/>
  <c r="AI55" i="11"/>
  <c r="AJ55" i="11" s="1"/>
  <c r="U57" i="11"/>
  <c r="V57" i="11" s="1"/>
  <c r="AQ55" i="11"/>
  <c r="AB39" i="11"/>
  <c r="Z47" i="11"/>
  <c r="AP56" i="11"/>
  <c r="U56" i="11"/>
  <c r="V56" i="11" s="1"/>
  <c r="R51" i="11"/>
  <c r="S51" i="11" s="1"/>
  <c r="R52" i="11"/>
  <c r="S52" i="11" s="1"/>
  <c r="S49" i="11"/>
  <c r="N58" i="11"/>
  <c r="O58" i="11" s="1"/>
  <c r="AP58" i="11"/>
  <c r="AQ52" i="11"/>
  <c r="N48" i="11"/>
  <c r="O48" i="11" s="1"/>
  <c r="H47" i="11"/>
  <c r="AB56" i="11"/>
  <c r="AC56" i="11" s="1"/>
  <c r="AP49" i="11"/>
  <c r="AQ49" i="11" s="1"/>
  <c r="U58" i="11"/>
  <c r="V58" i="11" s="1"/>
  <c r="N54" i="11"/>
  <c r="O54" i="11" s="1"/>
  <c r="AI45" i="11"/>
  <c r="AJ45" i="11" s="1"/>
  <c r="AQ45" i="11"/>
  <c r="L47" i="11"/>
  <c r="N39" i="11"/>
  <c r="O39" i="11" s="1"/>
  <c r="L49" i="11"/>
  <c r="K52" i="11"/>
  <c r="L52" i="11" s="1"/>
  <c r="K51" i="11"/>
  <c r="L51" i="11" s="1"/>
  <c r="AQ56" i="11"/>
  <c r="AI56" i="11"/>
  <c r="AJ56" i="11" s="1"/>
  <c r="Z48" i="11"/>
  <c r="AI48" i="11" s="1"/>
  <c r="Y49" i="11"/>
  <c r="AG47" i="11"/>
  <c r="AI39" i="11"/>
  <c r="AJ39" i="11" s="1"/>
  <c r="AB58" i="11"/>
  <c r="AC58" i="11" s="1"/>
  <c r="S54" i="11"/>
  <c r="X54" i="11"/>
  <c r="S47" i="11"/>
  <c r="AC39" i="11"/>
  <c r="U39" i="11"/>
  <c r="V39" i="11" s="1"/>
  <c r="N56" i="11"/>
  <c r="O56" i="11" s="1"/>
  <c r="U48" i="11"/>
  <c r="V48" i="11" s="1"/>
  <c r="AN47" i="11"/>
  <c r="AP39" i="11"/>
  <c r="AQ39" i="11" s="1"/>
  <c r="AI58" i="11"/>
  <c r="AJ58" i="11" s="1"/>
  <c r="AQ58" i="11"/>
  <c r="AQ48" i="11"/>
  <c r="AP51" i="11"/>
  <c r="AQ51" i="11" s="1"/>
  <c r="AC48" i="10"/>
  <c r="U48" i="10"/>
  <c r="V48" i="10" s="1"/>
  <c r="N56" i="10"/>
  <c r="O56" i="10" s="1"/>
  <c r="S46" i="10"/>
  <c r="X46" i="10"/>
  <c r="V58" i="10"/>
  <c r="N58" i="10"/>
  <c r="AP58" i="10"/>
  <c r="AC39" i="10"/>
  <c r="U39" i="10"/>
  <c r="Y51" i="10"/>
  <c r="Z45" i="10"/>
  <c r="U56" i="10"/>
  <c r="V56" i="10" s="1"/>
  <c r="V46" i="10"/>
  <c r="N46" i="10"/>
  <c r="U58" i="10"/>
  <c r="H47" i="10"/>
  <c r="AL74" i="10"/>
  <c r="AM45" i="10" s="1"/>
  <c r="AF45" i="10"/>
  <c r="AB56" i="10"/>
  <c r="AC56" i="10" s="1"/>
  <c r="R51" i="10"/>
  <c r="S45" i="10"/>
  <c r="AB58" i="10"/>
  <c r="AC58" i="10" s="1"/>
  <c r="AQ39" i="10"/>
  <c r="AI39" i="10"/>
  <c r="AJ39" i="10" s="1"/>
  <c r="AB48" i="10"/>
  <c r="N45" i="10"/>
  <c r="O45" i="10" s="1"/>
  <c r="AP39" i="10"/>
  <c r="AJ49" i="10"/>
  <c r="AB49" i="10"/>
  <c r="AC49" i="10" s="1"/>
  <c r="AI49" i="10"/>
  <c r="AQ56" i="10"/>
  <c r="AI56" i="10"/>
  <c r="AJ56" i="10" s="1"/>
  <c r="AB39" i="10"/>
  <c r="O58" i="10"/>
  <c r="AQ58" i="10"/>
  <c r="AI58" i="10"/>
  <c r="AJ58" i="10" s="1"/>
  <c r="G52" i="10"/>
  <c r="H52" i="10" s="1"/>
  <c r="H51" i="10"/>
  <c r="L51" i="10"/>
  <c r="K52" i="10"/>
  <c r="L52" i="10" s="1"/>
  <c r="L47" i="10"/>
  <c r="V39" i="10"/>
  <c r="N39" i="10"/>
  <c r="O39" i="10" s="1"/>
  <c r="AP50" i="26" l="1"/>
  <c r="AN67" i="26"/>
  <c r="AB50" i="26"/>
  <c r="AJ50" i="26"/>
  <c r="Z67" i="26"/>
  <c r="Z61" i="26"/>
  <c r="U50" i="26"/>
  <c r="V50" i="26" s="1"/>
  <c r="AC50" i="26"/>
  <c r="S67" i="26"/>
  <c r="S61" i="26"/>
  <c r="N50" i="26"/>
  <c r="O50" i="26" s="1"/>
  <c r="L67" i="26"/>
  <c r="L61" i="26"/>
  <c r="AI50" i="26"/>
  <c r="AQ50" i="26"/>
  <c r="AG67" i="26"/>
  <c r="AG61" i="26"/>
  <c r="H61" i="26"/>
  <c r="H67" i="26"/>
  <c r="AN61" i="26"/>
  <c r="U50" i="24"/>
  <c r="S67" i="24"/>
  <c r="S61" i="24"/>
  <c r="H68" i="24"/>
  <c r="AQ46" i="24"/>
  <c r="AI46" i="24"/>
  <c r="AG47" i="24"/>
  <c r="V50" i="24"/>
  <c r="N50" i="24"/>
  <c r="O50" i="24" s="1"/>
  <c r="L67" i="24"/>
  <c r="L61" i="24"/>
  <c r="H63" i="24"/>
  <c r="H62" i="24"/>
  <c r="AP46" i="24"/>
  <c r="AN47" i="24"/>
  <c r="AB50" i="24"/>
  <c r="AC50" i="24" s="1"/>
  <c r="Z67" i="24"/>
  <c r="Z61" i="24"/>
  <c r="AL46" i="21"/>
  <c r="AN46" i="21" s="1"/>
  <c r="AG46" i="21"/>
  <c r="S50" i="21"/>
  <c r="U47" i="21"/>
  <c r="V47" i="21" s="1"/>
  <c r="AB47" i="21"/>
  <c r="AC47" i="21" s="1"/>
  <c r="Z50" i="21"/>
  <c r="H50" i="21"/>
  <c r="N47" i="21"/>
  <c r="O47" i="21" s="1"/>
  <c r="L50" i="21"/>
  <c r="AB46" i="21"/>
  <c r="AJ46" i="21"/>
  <c r="H62" i="20"/>
  <c r="N50" i="20"/>
  <c r="O50" i="20" s="1"/>
  <c r="L67" i="20"/>
  <c r="L61" i="20"/>
  <c r="AB50" i="20"/>
  <c r="AC50" i="20" s="1"/>
  <c r="Z67" i="20"/>
  <c r="Z61" i="20"/>
  <c r="U50" i="20"/>
  <c r="V50" i="20" s="1"/>
  <c r="S61" i="20"/>
  <c r="S67" i="20"/>
  <c r="AN62" i="20"/>
  <c r="H67" i="20"/>
  <c r="AN68" i="20"/>
  <c r="AN69" i="20" s="1"/>
  <c r="AI50" i="20"/>
  <c r="AJ50" i="20" s="1"/>
  <c r="AG67" i="20"/>
  <c r="AP67" i="20" s="1"/>
  <c r="AG61" i="20"/>
  <c r="AP50" i="20"/>
  <c r="AQ50" i="20" s="1"/>
  <c r="AL48" i="19"/>
  <c r="AN48" i="19" s="1"/>
  <c r="AG48" i="19"/>
  <c r="AB50" i="19"/>
  <c r="Z67" i="19"/>
  <c r="Z61" i="19"/>
  <c r="H67" i="19"/>
  <c r="H61" i="19"/>
  <c r="N50" i="19"/>
  <c r="O50" i="19" s="1"/>
  <c r="L67" i="19"/>
  <c r="L61" i="19"/>
  <c r="U50" i="19"/>
  <c r="V50" i="19" s="1"/>
  <c r="S67" i="19"/>
  <c r="AC50" i="19"/>
  <c r="S61" i="19"/>
  <c r="AB48" i="19"/>
  <c r="AC48" i="19" s="1"/>
  <c r="AB47" i="18"/>
  <c r="AC47" i="18" s="1"/>
  <c r="S67" i="18"/>
  <c r="AP47" i="18"/>
  <c r="AQ47" i="18" s="1"/>
  <c r="S61" i="18"/>
  <c r="AB51" i="18"/>
  <c r="AC51" i="18" s="1"/>
  <c r="AI51" i="18"/>
  <c r="AJ51" i="18" s="1"/>
  <c r="U48" i="18"/>
  <c r="V48" i="18" s="1"/>
  <c r="H50" i="18"/>
  <c r="AB52" i="18"/>
  <c r="AC52" i="18" s="1"/>
  <c r="L50" i="18"/>
  <c r="N47" i="18"/>
  <c r="O47" i="18" s="1"/>
  <c r="V47" i="18"/>
  <c r="AJ49" i="18"/>
  <c r="AB49" i="18"/>
  <c r="AC49" i="18" s="1"/>
  <c r="AI47" i="18"/>
  <c r="AJ47" i="18" s="1"/>
  <c r="AE48" i="18"/>
  <c r="Z48" i="18"/>
  <c r="AI52" i="18"/>
  <c r="AJ52" i="18" s="1"/>
  <c r="AB45" i="17"/>
  <c r="AC45" i="17" s="1"/>
  <c r="Z47" i="17"/>
  <c r="AL74" i="17"/>
  <c r="AF48" i="17"/>
  <c r="AF44" i="17"/>
  <c r="AG44" i="17" s="1"/>
  <c r="AF45" i="17"/>
  <c r="AG45" i="17" s="1"/>
  <c r="N51" i="17"/>
  <c r="O51" i="17" s="1"/>
  <c r="Z48" i="17"/>
  <c r="Y49" i="17"/>
  <c r="R52" i="17"/>
  <c r="S52" i="17" s="1"/>
  <c r="S49" i="17"/>
  <c r="R51" i="17"/>
  <c r="S51" i="17" s="1"/>
  <c r="N52" i="17"/>
  <c r="O52" i="17" s="1"/>
  <c r="V47" i="17"/>
  <c r="N47" i="17"/>
  <c r="L50" i="17"/>
  <c r="H50" i="17"/>
  <c r="O47" i="17"/>
  <c r="AB44" i="17"/>
  <c r="AC44" i="17" s="1"/>
  <c r="N49" i="17"/>
  <c r="O49" i="17" s="1"/>
  <c r="U48" i="17"/>
  <c r="V48" i="17" s="1"/>
  <c r="AI48" i="16"/>
  <c r="AJ48" i="16" s="1"/>
  <c r="H67" i="16"/>
  <c r="AI47" i="16"/>
  <c r="AJ47" i="16" s="1"/>
  <c r="H61" i="16"/>
  <c r="Z50" i="16"/>
  <c r="AB47" i="16"/>
  <c r="AC47" i="16" s="1"/>
  <c r="AP44" i="16"/>
  <c r="AQ44" i="16" s="1"/>
  <c r="U47" i="16"/>
  <c r="S50" i="16"/>
  <c r="AN47" i="16"/>
  <c r="AF51" i="16"/>
  <c r="AG51" i="16" s="1"/>
  <c r="AF52" i="16"/>
  <c r="AG52" i="16" s="1"/>
  <c r="AG49" i="16"/>
  <c r="AI44" i="16"/>
  <c r="AJ44" i="16" s="1"/>
  <c r="L50" i="16"/>
  <c r="N47" i="16"/>
  <c r="O47" i="16" s="1"/>
  <c r="V47" i="16"/>
  <c r="AN48" i="16"/>
  <c r="AP48" i="16" s="1"/>
  <c r="AQ48" i="16" s="1"/>
  <c r="AM49" i="16"/>
  <c r="AB48" i="15"/>
  <c r="AC48" i="15" s="1"/>
  <c r="AQ47" i="15"/>
  <c r="AI47" i="15"/>
  <c r="N47" i="15"/>
  <c r="O47" i="15" s="1"/>
  <c r="L50" i="15"/>
  <c r="AP51" i="15"/>
  <c r="AQ51" i="15" s="1"/>
  <c r="AJ47" i="15"/>
  <c r="AB47" i="15"/>
  <c r="AC47" i="15" s="1"/>
  <c r="Z50" i="15"/>
  <c r="V52" i="15"/>
  <c r="N52" i="15"/>
  <c r="O52" i="15" s="1"/>
  <c r="H50" i="15"/>
  <c r="AP47" i="15"/>
  <c r="AL48" i="15"/>
  <c r="AN48" i="15" s="1"/>
  <c r="AN50" i="15" s="1"/>
  <c r="AN61" i="15" s="1"/>
  <c r="AG48" i="15"/>
  <c r="S50" i="15"/>
  <c r="U47" i="15"/>
  <c r="V47" i="15" s="1"/>
  <c r="N49" i="15"/>
  <c r="O49" i="15" s="1"/>
  <c r="U49" i="15"/>
  <c r="V49" i="15" s="1"/>
  <c r="L61" i="15"/>
  <c r="N51" i="15"/>
  <c r="O51" i="15" s="1"/>
  <c r="V51" i="15"/>
  <c r="AI44" i="14"/>
  <c r="AJ44" i="14" s="1"/>
  <c r="AB54" i="14"/>
  <c r="AC54" i="14" s="1"/>
  <c r="AG47" i="14"/>
  <c r="Z50" i="14"/>
  <c r="AB47" i="14"/>
  <c r="AM48" i="14"/>
  <c r="AM44" i="14"/>
  <c r="AN44" i="14" s="1"/>
  <c r="AM45" i="14"/>
  <c r="AN45" i="14" s="1"/>
  <c r="AP45" i="14" s="1"/>
  <c r="AQ45" i="14" s="1"/>
  <c r="H50" i="14"/>
  <c r="H61" i="14" s="1"/>
  <c r="N52" i="14"/>
  <c r="O52" i="14" s="1"/>
  <c r="U49" i="14"/>
  <c r="V49" i="14" s="1"/>
  <c r="AB49" i="14"/>
  <c r="AC49" i="14" s="1"/>
  <c r="AI45" i="14"/>
  <c r="AJ45" i="14" s="1"/>
  <c r="O51" i="14"/>
  <c r="S50" i="14"/>
  <c r="S61" i="14" s="1"/>
  <c r="AC47" i="14"/>
  <c r="U47" i="14"/>
  <c r="V47" i="14" s="1"/>
  <c r="N47" i="14"/>
  <c r="O47" i="14" s="1"/>
  <c r="L50" i="14"/>
  <c r="U52" i="14"/>
  <c r="V52" i="14" s="1"/>
  <c r="AC52" i="14"/>
  <c r="U54" i="14"/>
  <c r="V54" i="14" s="1"/>
  <c r="AG48" i="14"/>
  <c r="AF49" i="14"/>
  <c r="N49" i="14"/>
  <c r="O49" i="14" s="1"/>
  <c r="AI54" i="14"/>
  <c r="AJ54" i="14" s="1"/>
  <c r="AQ54" i="14"/>
  <c r="AC51" i="14"/>
  <c r="U51" i="14"/>
  <c r="V51" i="14" s="1"/>
  <c r="AI49" i="13"/>
  <c r="AP49" i="13"/>
  <c r="AQ49" i="13" s="1"/>
  <c r="AB52" i="13"/>
  <c r="AC52" i="13" s="1"/>
  <c r="U54" i="13"/>
  <c r="V54" i="13" s="1"/>
  <c r="S50" i="13"/>
  <c r="U47" i="13"/>
  <c r="V47" i="13" s="1"/>
  <c r="AI51" i="13"/>
  <c r="AJ51" i="13" s="1"/>
  <c r="AQ51" i="13"/>
  <c r="AJ49" i="13"/>
  <c r="AB49" i="13"/>
  <c r="AC49" i="13" s="1"/>
  <c r="AI47" i="13"/>
  <c r="AG50" i="13"/>
  <c r="Z50" i="13"/>
  <c r="AB47" i="13"/>
  <c r="AC47" i="13" s="1"/>
  <c r="AJ47" i="13"/>
  <c r="AE54" i="13"/>
  <c r="Z54" i="13"/>
  <c r="AI52" i="13"/>
  <c r="AJ52" i="13" s="1"/>
  <c r="AP52" i="13"/>
  <c r="AQ52" i="13" s="1"/>
  <c r="AP47" i="13"/>
  <c r="AQ47" i="13" s="1"/>
  <c r="AN50" i="13"/>
  <c r="S61" i="13"/>
  <c r="O47" i="13"/>
  <c r="H50" i="13"/>
  <c r="N47" i="13"/>
  <c r="L50" i="13"/>
  <c r="Z61" i="13"/>
  <c r="AB51" i="13"/>
  <c r="AC51" i="13" s="1"/>
  <c r="S67" i="12"/>
  <c r="N52" i="12"/>
  <c r="O52" i="12" s="1"/>
  <c r="H50" i="12"/>
  <c r="AB47" i="12"/>
  <c r="AC47" i="12" s="1"/>
  <c r="AG48" i="12"/>
  <c r="AF49" i="12"/>
  <c r="Y51" i="12"/>
  <c r="Z51" i="12" s="1"/>
  <c r="Y52" i="12"/>
  <c r="Z52" i="12" s="1"/>
  <c r="Z49" i="12"/>
  <c r="N51" i="12"/>
  <c r="O51" i="12" s="1"/>
  <c r="AI45" i="12"/>
  <c r="AJ45" i="12" s="1"/>
  <c r="S61" i="12"/>
  <c r="U51" i="12"/>
  <c r="V51" i="12" s="1"/>
  <c r="V47" i="12"/>
  <c r="L50" i="12"/>
  <c r="N47" i="12"/>
  <c r="O47" i="12" s="1"/>
  <c r="AM44" i="12"/>
  <c r="AN44" i="12" s="1"/>
  <c r="AM45" i="12"/>
  <c r="AN45" i="12" s="1"/>
  <c r="AP45" i="12" s="1"/>
  <c r="AQ45" i="12" s="1"/>
  <c r="AM48" i="12"/>
  <c r="U49" i="12"/>
  <c r="V49" i="12"/>
  <c r="N49" i="12"/>
  <c r="O49" i="12" s="1"/>
  <c r="U47" i="12"/>
  <c r="AG47" i="12"/>
  <c r="AI44" i="12"/>
  <c r="AJ44" i="12" s="1"/>
  <c r="U52" i="12"/>
  <c r="V52" i="12" s="1"/>
  <c r="AB48" i="12"/>
  <c r="AC48" i="12" s="1"/>
  <c r="AI47" i="11"/>
  <c r="AG50" i="11"/>
  <c r="N49" i="11"/>
  <c r="O49" i="11" s="1"/>
  <c r="U49" i="11"/>
  <c r="V49" i="11" s="1"/>
  <c r="U47" i="11"/>
  <c r="V47" i="11" s="1"/>
  <c r="S50" i="11"/>
  <c r="H50" i="11"/>
  <c r="U52" i="11"/>
  <c r="V52" i="11" s="1"/>
  <c r="AN50" i="11"/>
  <c r="AP47" i="11"/>
  <c r="AQ47" i="11" s="1"/>
  <c r="Z54" i="11"/>
  <c r="AE54" i="11"/>
  <c r="Z49" i="11"/>
  <c r="Y51" i="11"/>
  <c r="Z51" i="11" s="1"/>
  <c r="Y52" i="11"/>
  <c r="Z52" i="11" s="1"/>
  <c r="N51" i="11"/>
  <c r="O51" i="11" s="1"/>
  <c r="U51" i="11"/>
  <c r="V51" i="11" s="1"/>
  <c r="U54" i="11"/>
  <c r="V54" i="11" s="1"/>
  <c r="AJ48" i="11"/>
  <c r="AB48" i="11"/>
  <c r="AC48" i="11" s="1"/>
  <c r="N52" i="11"/>
  <c r="O52" i="11" s="1"/>
  <c r="L50" i="11"/>
  <c r="N47" i="11"/>
  <c r="O47" i="11" s="1"/>
  <c r="AJ47" i="11"/>
  <c r="AB47" i="11"/>
  <c r="AC47" i="11" s="1"/>
  <c r="Z50" i="11"/>
  <c r="N52" i="10"/>
  <c r="H50" i="10"/>
  <c r="AB45" i="10"/>
  <c r="AC45" i="10" s="1"/>
  <c r="U46" i="10"/>
  <c r="AC46" i="10"/>
  <c r="N51" i="10"/>
  <c r="U45" i="10"/>
  <c r="V45" i="10" s="1"/>
  <c r="AG45" i="10"/>
  <c r="AF51" i="10"/>
  <c r="Z51" i="10"/>
  <c r="Y52" i="10"/>
  <c r="Z52" i="10" s="1"/>
  <c r="O51" i="10"/>
  <c r="H61" i="10"/>
  <c r="S51" i="10"/>
  <c r="R52" i="10"/>
  <c r="S52" i="10" s="1"/>
  <c r="AM51" i="10"/>
  <c r="AN45" i="10"/>
  <c r="L50" i="10"/>
  <c r="N47" i="10"/>
  <c r="O47" i="10" s="1"/>
  <c r="O52" i="10"/>
  <c r="Z47" i="10"/>
  <c r="S47" i="10"/>
  <c r="Z46" i="10"/>
  <c r="AE46" i="10"/>
  <c r="H68" i="26" l="1"/>
  <c r="H62" i="26"/>
  <c r="H63" i="26" s="1"/>
  <c r="AN62" i="26"/>
  <c r="AP61" i="26"/>
  <c r="AQ61" i="26" s="1"/>
  <c r="AI61" i="26"/>
  <c r="AJ61" i="26" s="1"/>
  <c r="AG62" i="26"/>
  <c r="AG63" i="26" s="1"/>
  <c r="L62" i="26"/>
  <c r="N61" i="26"/>
  <c r="O61" i="26" s="1"/>
  <c r="U61" i="26"/>
  <c r="V61" i="26" s="1"/>
  <c r="S62" i="26"/>
  <c r="S63" i="26" s="1"/>
  <c r="AB61" i="26"/>
  <c r="AC61" i="26" s="1"/>
  <c r="Z62" i="26"/>
  <c r="Z63" i="26"/>
  <c r="AN68" i="26"/>
  <c r="AP67" i="26"/>
  <c r="AQ67" i="26" s="1"/>
  <c r="AG68" i="26"/>
  <c r="AI67" i="26"/>
  <c r="AJ67" i="26" s="1"/>
  <c r="L69" i="26"/>
  <c r="L68" i="26"/>
  <c r="N67" i="26"/>
  <c r="O67" i="26" s="1"/>
  <c r="U67" i="26"/>
  <c r="V67" i="26" s="1"/>
  <c r="S68" i="26"/>
  <c r="S69" i="26"/>
  <c r="AB67" i="26"/>
  <c r="AC67" i="26" s="1"/>
  <c r="Z68" i="26"/>
  <c r="Z62" i="24"/>
  <c r="AB61" i="24"/>
  <c r="AC61" i="24" s="1"/>
  <c r="Z68" i="24"/>
  <c r="Z69" i="24" s="1"/>
  <c r="AB67" i="24"/>
  <c r="AC67" i="24" s="1"/>
  <c r="N61" i="24"/>
  <c r="O61" i="24" s="1"/>
  <c r="L62" i="24"/>
  <c r="L63" i="24" s="1"/>
  <c r="AG50" i="24"/>
  <c r="AQ47" i="24"/>
  <c r="AI47" i="24"/>
  <c r="AJ47" i="24" s="1"/>
  <c r="H69" i="24"/>
  <c r="U67" i="24"/>
  <c r="S69" i="24"/>
  <c r="S68" i="24"/>
  <c r="H64" i="24"/>
  <c r="O64" i="24" s="1"/>
  <c r="U61" i="24"/>
  <c r="V61" i="24" s="1"/>
  <c r="S62" i="24"/>
  <c r="AN50" i="24"/>
  <c r="AP47" i="24"/>
  <c r="V67" i="24"/>
  <c r="N67" i="24"/>
  <c r="O67" i="24" s="1"/>
  <c r="L68" i="24"/>
  <c r="N50" i="21"/>
  <c r="L67" i="21"/>
  <c r="L61" i="21"/>
  <c r="O50" i="21"/>
  <c r="H61" i="21"/>
  <c r="H67" i="21"/>
  <c r="AP46" i="21"/>
  <c r="AN47" i="21"/>
  <c r="AB50" i="21"/>
  <c r="Z61" i="21"/>
  <c r="Z67" i="21"/>
  <c r="U50" i="21"/>
  <c r="V50" i="21" s="1"/>
  <c r="AC50" i="21"/>
  <c r="S61" i="21"/>
  <c r="S67" i="21"/>
  <c r="AI46" i="21"/>
  <c r="AQ46" i="21"/>
  <c r="AG47" i="21"/>
  <c r="AN70" i="20"/>
  <c r="AN71" i="20" s="1"/>
  <c r="H68" i="20"/>
  <c r="AN63" i="20"/>
  <c r="AI61" i="20"/>
  <c r="AG62" i="20"/>
  <c r="AP62" i="20" s="1"/>
  <c r="AG63" i="20"/>
  <c r="U67" i="20"/>
  <c r="S68" i="20"/>
  <c r="S69" i="20"/>
  <c r="Z62" i="20"/>
  <c r="Z63" i="20" s="1"/>
  <c r="AB61" i="20"/>
  <c r="AJ61" i="20"/>
  <c r="L62" i="20"/>
  <c r="L63" i="20" s="1"/>
  <c r="N61" i="20"/>
  <c r="O61" i="20" s="1"/>
  <c r="AQ67" i="20"/>
  <c r="AI67" i="20"/>
  <c r="AG68" i="20"/>
  <c r="AP61" i="20"/>
  <c r="AQ61" i="20" s="1"/>
  <c r="AC61" i="20"/>
  <c r="U61" i="20"/>
  <c r="V61" i="20" s="1"/>
  <c r="S62" i="20"/>
  <c r="Z68" i="20"/>
  <c r="AB67" i="20"/>
  <c r="AC67" i="20" s="1"/>
  <c r="AJ67" i="20"/>
  <c r="L68" i="20"/>
  <c r="N67" i="20"/>
  <c r="O67" i="20" s="1"/>
  <c r="V67" i="20"/>
  <c r="H63" i="20"/>
  <c r="Z62" i="19"/>
  <c r="AB61" i="19"/>
  <c r="AI48" i="19"/>
  <c r="AJ48" i="19" s="1"/>
  <c r="AG50" i="19"/>
  <c r="AC61" i="19"/>
  <c r="U61" i="19"/>
  <c r="V61" i="19" s="1"/>
  <c r="S63" i="19"/>
  <c r="S62" i="19"/>
  <c r="N61" i="19"/>
  <c r="O61" i="19" s="1"/>
  <c r="L62" i="19"/>
  <c r="L63" i="19" s="1"/>
  <c r="H62" i="19"/>
  <c r="Z68" i="19"/>
  <c r="AB67" i="19"/>
  <c r="AC67" i="19" s="1"/>
  <c r="AP48" i="19"/>
  <c r="AQ48" i="19" s="1"/>
  <c r="AN50" i="19"/>
  <c r="N67" i="19"/>
  <c r="O67" i="19" s="1"/>
  <c r="L68" i="19"/>
  <c r="H69" i="19"/>
  <c r="H68" i="19"/>
  <c r="U67" i="19"/>
  <c r="V67" i="19" s="1"/>
  <c r="S68" i="19"/>
  <c r="S69" i="19" s="1"/>
  <c r="AB48" i="18"/>
  <c r="AC48" i="18" s="1"/>
  <c r="O50" i="18"/>
  <c r="H67" i="18"/>
  <c r="H61" i="18"/>
  <c r="S62" i="18"/>
  <c r="Z50" i="18"/>
  <c r="AL48" i="18"/>
  <c r="AN48" i="18" s="1"/>
  <c r="AG48" i="18"/>
  <c r="N50" i="18"/>
  <c r="L67" i="18"/>
  <c r="U67" i="18" s="1"/>
  <c r="L61" i="18"/>
  <c r="U50" i="18"/>
  <c r="V50" i="18" s="1"/>
  <c r="S68" i="18"/>
  <c r="S69" i="18"/>
  <c r="U49" i="17"/>
  <c r="V49" i="17" s="1"/>
  <c r="S50" i="17"/>
  <c r="AI44" i="17"/>
  <c r="AJ44" i="17" s="1"/>
  <c r="AG47" i="17"/>
  <c r="H67" i="17"/>
  <c r="O50" i="17"/>
  <c r="H61" i="17"/>
  <c r="U52" i="17"/>
  <c r="V52" i="17" s="1"/>
  <c r="AF49" i="17"/>
  <c r="AG48" i="17"/>
  <c r="N50" i="17"/>
  <c r="L67" i="17"/>
  <c r="Y52" i="17"/>
  <c r="Z52" i="17" s="1"/>
  <c r="Z49" i="17"/>
  <c r="Y51" i="17"/>
  <c r="Z51" i="17" s="1"/>
  <c r="L61" i="17"/>
  <c r="AM45" i="17"/>
  <c r="AN45" i="17" s="1"/>
  <c r="AP45" i="17" s="1"/>
  <c r="AM44" i="17"/>
  <c r="AN44" i="17" s="1"/>
  <c r="AM48" i="17"/>
  <c r="U51" i="17"/>
  <c r="V51" i="17" s="1"/>
  <c r="S61" i="17"/>
  <c r="AB48" i="17"/>
  <c r="AC48" i="17" s="1"/>
  <c r="AI45" i="17"/>
  <c r="AJ45" i="17" s="1"/>
  <c r="AQ45" i="17"/>
  <c r="AB47" i="17"/>
  <c r="AC47" i="17" s="1"/>
  <c r="H62" i="16"/>
  <c r="AI49" i="16"/>
  <c r="AJ49" i="16" s="1"/>
  <c r="U50" i="16"/>
  <c r="S67" i="16"/>
  <c r="S61" i="16"/>
  <c r="AG50" i="16"/>
  <c r="AM52" i="16"/>
  <c r="AN52" i="16" s="1"/>
  <c r="AP52" i="16" s="1"/>
  <c r="AM51" i="16"/>
  <c r="AN51" i="16" s="1"/>
  <c r="AN49" i="16"/>
  <c r="AP49" i="16" s="1"/>
  <c r="AQ49" i="16" s="1"/>
  <c r="N50" i="16"/>
  <c r="O50" i="16" s="1"/>
  <c r="V50" i="16"/>
  <c r="L67" i="16"/>
  <c r="L61" i="16"/>
  <c r="AI52" i="16"/>
  <c r="AJ52" i="16" s="1"/>
  <c r="AQ52" i="16"/>
  <c r="AB50" i="16"/>
  <c r="AC50" i="16" s="1"/>
  <c r="Z67" i="16"/>
  <c r="Z61" i="16"/>
  <c r="AP47" i="16"/>
  <c r="AQ47" i="16" s="1"/>
  <c r="H68" i="16"/>
  <c r="AG61" i="16"/>
  <c r="AI51" i="16"/>
  <c r="AJ51" i="16" s="1"/>
  <c r="AN62" i="15"/>
  <c r="AI48" i="15"/>
  <c r="AJ48" i="15" s="1"/>
  <c r="AQ48" i="15"/>
  <c r="L62" i="15"/>
  <c r="L63" i="15" s="1"/>
  <c r="AP48" i="15"/>
  <c r="O50" i="15"/>
  <c r="H67" i="15"/>
  <c r="H61" i="15"/>
  <c r="N61" i="15" s="1"/>
  <c r="N50" i="15"/>
  <c r="L67" i="15"/>
  <c r="AN67" i="15"/>
  <c r="U50" i="15"/>
  <c r="V50" i="15" s="1"/>
  <c r="S61" i="15"/>
  <c r="S67" i="15"/>
  <c r="AB50" i="15"/>
  <c r="AC50" i="15" s="1"/>
  <c r="Z61" i="15"/>
  <c r="Z67" i="15"/>
  <c r="AG50" i="15"/>
  <c r="AP50" i="15" s="1"/>
  <c r="AI48" i="14"/>
  <c r="AJ48" i="14" s="1"/>
  <c r="H62" i="14"/>
  <c r="H63" i="14" s="1"/>
  <c r="S62" i="14"/>
  <c r="S63" i="14" s="1"/>
  <c r="N50" i="14"/>
  <c r="O50" i="14" s="1"/>
  <c r="L61" i="14"/>
  <c r="L67" i="14"/>
  <c r="U50" i="14"/>
  <c r="V50" i="14" s="1"/>
  <c r="S67" i="14"/>
  <c r="AP44" i="14"/>
  <c r="AQ44" i="14" s="1"/>
  <c r="AN47" i="14"/>
  <c r="AB50" i="14"/>
  <c r="AC50" i="14" s="1"/>
  <c r="Z67" i="14"/>
  <c r="Z61" i="14"/>
  <c r="AF52" i="14"/>
  <c r="AG52" i="14" s="1"/>
  <c r="AF51" i="14"/>
  <c r="AG51" i="14" s="1"/>
  <c r="AG49" i="14"/>
  <c r="AG50" i="14" s="1"/>
  <c r="H67" i="14"/>
  <c r="AM49" i="14"/>
  <c r="AN48" i="14"/>
  <c r="AP48" i="14" s="1"/>
  <c r="AQ48" i="14" s="1"/>
  <c r="AI47" i="14"/>
  <c r="AJ47" i="14" s="1"/>
  <c r="Z62" i="13"/>
  <c r="AB61" i="13"/>
  <c r="AC61" i="13" s="1"/>
  <c r="H67" i="13"/>
  <c r="H61" i="13"/>
  <c r="AB54" i="13"/>
  <c r="AC54" i="13" s="1"/>
  <c r="AB50" i="13"/>
  <c r="AC50" i="13" s="1"/>
  <c r="Z67" i="13"/>
  <c r="N50" i="13"/>
  <c r="O50" i="13" s="1"/>
  <c r="L67" i="13"/>
  <c r="L61" i="13"/>
  <c r="U61" i="13" s="1"/>
  <c r="AL54" i="13"/>
  <c r="AN54" i="13" s="1"/>
  <c r="AG54" i="13"/>
  <c r="AI50" i="13"/>
  <c r="AJ50" i="13" s="1"/>
  <c r="S62" i="13"/>
  <c r="S63" i="13" s="1"/>
  <c r="AP50" i="13"/>
  <c r="AQ50" i="13" s="1"/>
  <c r="AN67" i="13"/>
  <c r="U50" i="13"/>
  <c r="V50" i="13" s="1"/>
  <c r="S67" i="13"/>
  <c r="N50" i="12"/>
  <c r="L67" i="12"/>
  <c r="S62" i="12"/>
  <c r="AF51" i="12"/>
  <c r="AG51" i="12" s="1"/>
  <c r="AF52" i="12"/>
  <c r="AG52" i="12" s="1"/>
  <c r="AG49" i="12"/>
  <c r="AI47" i="12"/>
  <c r="AJ47" i="12" s="1"/>
  <c r="AP44" i="12"/>
  <c r="AQ44" i="12" s="1"/>
  <c r="AN47" i="12"/>
  <c r="AB49" i="12"/>
  <c r="AC49" i="12" s="1"/>
  <c r="AI48" i="12"/>
  <c r="AJ48" i="12" s="1"/>
  <c r="S68" i="12"/>
  <c r="U67" i="12"/>
  <c r="AB52" i="12"/>
  <c r="AC52" i="12" s="1"/>
  <c r="Z50" i="12"/>
  <c r="O50" i="12"/>
  <c r="H67" i="12"/>
  <c r="H61" i="12"/>
  <c r="U50" i="12"/>
  <c r="V50" i="12" s="1"/>
  <c r="AM49" i="12"/>
  <c r="AN48" i="12"/>
  <c r="AP48" i="12" s="1"/>
  <c r="AQ48" i="12" s="1"/>
  <c r="L61" i="12"/>
  <c r="U61" i="12" s="1"/>
  <c r="Z61" i="12"/>
  <c r="AB51" i="12"/>
  <c r="AC51" i="12" s="1"/>
  <c r="V50" i="11"/>
  <c r="N50" i="11"/>
  <c r="O50" i="11" s="1"/>
  <c r="L67" i="11"/>
  <c r="L61" i="11"/>
  <c r="AL54" i="11"/>
  <c r="AN54" i="11" s="1"/>
  <c r="AN67" i="11" s="1"/>
  <c r="AG54" i="11"/>
  <c r="U50" i="11"/>
  <c r="S67" i="11"/>
  <c r="AI50" i="11"/>
  <c r="AJ52" i="11"/>
  <c r="AB52" i="11"/>
  <c r="AC52" i="11" s="1"/>
  <c r="AI52" i="11"/>
  <c r="AB54" i="11"/>
  <c r="AC54" i="11" s="1"/>
  <c r="Z61" i="11"/>
  <c r="AB51" i="11"/>
  <c r="AC51" i="11" s="1"/>
  <c r="AI51" i="11"/>
  <c r="AJ51" i="11" s="1"/>
  <c r="AJ50" i="11"/>
  <c r="AB50" i="11"/>
  <c r="AC50" i="11" s="1"/>
  <c r="Z67" i="11"/>
  <c r="S61" i="11"/>
  <c r="AB49" i="11"/>
  <c r="AC49" i="11" s="1"/>
  <c r="AI49" i="11"/>
  <c r="AJ49" i="11" s="1"/>
  <c r="AP50" i="11"/>
  <c r="AQ50" i="11" s="1"/>
  <c r="H61" i="11"/>
  <c r="H67" i="11"/>
  <c r="AB51" i="10"/>
  <c r="AC51" i="10" s="1"/>
  <c r="AG46" i="10"/>
  <c r="AL46" i="10"/>
  <c r="AN46" i="10" s="1"/>
  <c r="AP45" i="10"/>
  <c r="AN47" i="10"/>
  <c r="H63" i="10"/>
  <c r="H62" i="10"/>
  <c r="AF52" i="10"/>
  <c r="AG52" i="10" s="1"/>
  <c r="AG51" i="10"/>
  <c r="H67" i="10"/>
  <c r="Z50" i="10"/>
  <c r="AB47" i="10"/>
  <c r="U51" i="10"/>
  <c r="V51" i="10" s="1"/>
  <c r="S61" i="10"/>
  <c r="AJ46" i="10"/>
  <c r="AB46" i="10"/>
  <c r="AN51" i="10"/>
  <c r="AM52" i="10"/>
  <c r="AN52" i="10" s="1"/>
  <c r="AP52" i="10" s="1"/>
  <c r="AQ45" i="10"/>
  <c r="AI45" i="10"/>
  <c r="AJ45" i="10" s="1"/>
  <c r="AC47" i="10"/>
  <c r="U47" i="10"/>
  <c r="V47" i="10" s="1"/>
  <c r="S50" i="10"/>
  <c r="N50" i="10"/>
  <c r="O50" i="10" s="1"/>
  <c r="L67" i="10"/>
  <c r="U52" i="10"/>
  <c r="V52" i="10" s="1"/>
  <c r="AB52" i="10"/>
  <c r="AC52" i="10" s="1"/>
  <c r="L61" i="10"/>
  <c r="AP62" i="26" l="1"/>
  <c r="AQ62" i="26" s="1"/>
  <c r="H64" i="26"/>
  <c r="O64" i="26" s="1"/>
  <c r="AB68" i="26"/>
  <c r="S64" i="26"/>
  <c r="AP68" i="26"/>
  <c r="AQ68" i="26" s="1"/>
  <c r="N62" i="26"/>
  <c r="O62" i="26" s="1"/>
  <c r="O68" i="26"/>
  <c r="N68" i="26"/>
  <c r="AN69" i="26"/>
  <c r="L63" i="26"/>
  <c r="U63" i="26" s="1"/>
  <c r="U69" i="26"/>
  <c r="V69" i="26" s="1"/>
  <c r="S70" i="26"/>
  <c r="AB63" i="26"/>
  <c r="AC63" i="26" s="1"/>
  <c r="Z64" i="26"/>
  <c r="Z65" i="26" s="1"/>
  <c r="AG65" i="26"/>
  <c r="AG64" i="26"/>
  <c r="AI63" i="26"/>
  <c r="AJ63" i="26" s="1"/>
  <c r="AC68" i="26"/>
  <c r="U68" i="26"/>
  <c r="V68" i="26" s="1"/>
  <c r="AI68" i="26"/>
  <c r="AJ68" i="26" s="1"/>
  <c r="AB62" i="26"/>
  <c r="AC62" i="26" s="1"/>
  <c r="AN63" i="26"/>
  <c r="Z69" i="26"/>
  <c r="L70" i="26"/>
  <c r="L71" i="26" s="1"/>
  <c r="AG69" i="26"/>
  <c r="U62" i="26"/>
  <c r="V62" i="26" s="1"/>
  <c r="AI62" i="26"/>
  <c r="AJ62" i="26" s="1"/>
  <c r="H69" i="26"/>
  <c r="Z71" i="24"/>
  <c r="Z70" i="24"/>
  <c r="AB69" i="24"/>
  <c r="U62" i="24"/>
  <c r="V62" i="24" s="1"/>
  <c r="N68" i="24"/>
  <c r="O68" i="24" s="1"/>
  <c r="S63" i="24"/>
  <c r="L69" i="24"/>
  <c r="U69" i="24" s="1"/>
  <c r="AI50" i="24"/>
  <c r="AJ50" i="24" s="1"/>
  <c r="AG67" i="24"/>
  <c r="AG61" i="24"/>
  <c r="AB62" i="24"/>
  <c r="AC62" i="24" s="1"/>
  <c r="AC69" i="24"/>
  <c r="S70" i="24"/>
  <c r="N63" i="24"/>
  <c r="O63" i="24" s="1"/>
  <c r="L64" i="24"/>
  <c r="H65" i="24"/>
  <c r="AB68" i="24"/>
  <c r="AP50" i="24"/>
  <c r="AQ50" i="24" s="1"/>
  <c r="AN67" i="24"/>
  <c r="AN61" i="24"/>
  <c r="AC68" i="24"/>
  <c r="U68" i="24"/>
  <c r="V68" i="24" s="1"/>
  <c r="H70" i="24"/>
  <c r="O70" i="24" s="1"/>
  <c r="N62" i="24"/>
  <c r="O62" i="24" s="1"/>
  <c r="Z63" i="24"/>
  <c r="AG50" i="21"/>
  <c r="AI47" i="21"/>
  <c r="AJ47" i="21" s="1"/>
  <c r="U61" i="21"/>
  <c r="S62" i="21"/>
  <c r="S63" i="21" s="1"/>
  <c r="Z62" i="21"/>
  <c r="Z63" i="21" s="1"/>
  <c r="AB61" i="21"/>
  <c r="AC61" i="21" s="1"/>
  <c r="V61" i="21"/>
  <c r="N61" i="21"/>
  <c r="O61" i="21" s="1"/>
  <c r="L62" i="21"/>
  <c r="L63" i="21" s="1"/>
  <c r="H68" i="21"/>
  <c r="H69" i="21" s="1"/>
  <c r="N67" i="21"/>
  <c r="O67" i="21" s="1"/>
  <c r="L68" i="21"/>
  <c r="L69" i="21" s="1"/>
  <c r="H62" i="21"/>
  <c r="H63" i="21" s="1"/>
  <c r="U67" i="21"/>
  <c r="V67" i="21" s="1"/>
  <c r="S68" i="21"/>
  <c r="S69" i="21" s="1"/>
  <c r="Z68" i="21"/>
  <c r="Z69" i="21" s="1"/>
  <c r="AB67" i="21"/>
  <c r="AC67" i="21" s="1"/>
  <c r="AP47" i="21"/>
  <c r="AQ47" i="21" s="1"/>
  <c r="AN50" i="21"/>
  <c r="N68" i="20"/>
  <c r="AB68" i="20"/>
  <c r="AC68" i="20" s="1"/>
  <c r="AI68" i="20"/>
  <c r="AJ68" i="20" s="1"/>
  <c r="L64" i="20"/>
  <c r="N63" i="20"/>
  <c r="O63" i="20" s="1"/>
  <c r="Z64" i="20"/>
  <c r="Z65" i="20" s="1"/>
  <c r="H64" i="20"/>
  <c r="H65" i="20" s="1"/>
  <c r="L69" i="20"/>
  <c r="Z69" i="20"/>
  <c r="AG69" i="20"/>
  <c r="U69" i="20"/>
  <c r="S70" i="20"/>
  <c r="AI63" i="20"/>
  <c r="AJ63" i="20" s="1"/>
  <c r="AG64" i="20"/>
  <c r="AN64" i="20"/>
  <c r="AP63" i="20"/>
  <c r="AQ63" i="20" s="1"/>
  <c r="U62" i="20"/>
  <c r="U68" i="20"/>
  <c r="V68" i="20" s="1"/>
  <c r="AQ62" i="20"/>
  <c r="AI62" i="20"/>
  <c r="AJ62" i="20" s="1"/>
  <c r="O68" i="20"/>
  <c r="S63" i="20"/>
  <c r="AP68" i="20"/>
  <c r="AQ68" i="20" s="1"/>
  <c r="N62" i="20"/>
  <c r="O62" i="20" s="1"/>
  <c r="V62" i="20"/>
  <c r="AB62" i="20"/>
  <c r="AC62" i="20" s="1"/>
  <c r="H69" i="20"/>
  <c r="S70" i="19"/>
  <c r="S71" i="19" s="1"/>
  <c r="H71" i="19"/>
  <c r="H70" i="19"/>
  <c r="N63" i="19"/>
  <c r="L64" i="19"/>
  <c r="U63" i="19"/>
  <c r="V63" i="19" s="1"/>
  <c r="S64" i="19"/>
  <c r="AB62" i="19"/>
  <c r="AC62" i="19" s="1"/>
  <c r="H63" i="19"/>
  <c r="Z63" i="19"/>
  <c r="N68" i="19"/>
  <c r="O68" i="19" s="1"/>
  <c r="AP50" i="19"/>
  <c r="AQ50" i="19" s="1"/>
  <c r="AN67" i="19"/>
  <c r="AN61" i="19"/>
  <c r="AB68" i="19"/>
  <c r="AC68" i="19" s="1"/>
  <c r="U68" i="19"/>
  <c r="V68" i="19" s="1"/>
  <c r="L69" i="19"/>
  <c r="U69" i="19" s="1"/>
  <c r="Z69" i="19"/>
  <c r="V62" i="19"/>
  <c r="N62" i="19"/>
  <c r="O62" i="19" s="1"/>
  <c r="U62" i="19"/>
  <c r="AI50" i="19"/>
  <c r="AJ50" i="19" s="1"/>
  <c r="AG67" i="19"/>
  <c r="AG61" i="19"/>
  <c r="S70" i="18"/>
  <c r="S71" i="18" s="1"/>
  <c r="H62" i="18"/>
  <c r="N61" i="18"/>
  <c r="O61" i="18" s="1"/>
  <c r="L62" i="18"/>
  <c r="AI48" i="18"/>
  <c r="AJ48" i="18" s="1"/>
  <c r="AQ48" i="18"/>
  <c r="AG50" i="18"/>
  <c r="S63" i="18"/>
  <c r="H68" i="18"/>
  <c r="H69" i="18" s="1"/>
  <c r="V67" i="18"/>
  <c r="N67" i="18"/>
  <c r="O67" i="18" s="1"/>
  <c r="L68" i="18"/>
  <c r="L69" i="18" s="1"/>
  <c r="AP48" i="18"/>
  <c r="AN50" i="18"/>
  <c r="U61" i="18"/>
  <c r="V61" i="18" s="1"/>
  <c r="AB50" i="18"/>
  <c r="AC50" i="18" s="1"/>
  <c r="Z67" i="18"/>
  <c r="Z61" i="18"/>
  <c r="U61" i="17"/>
  <c r="V61" i="17" s="1"/>
  <c r="S62" i="17"/>
  <c r="AP44" i="17"/>
  <c r="AQ44" i="17" s="1"/>
  <c r="AN47" i="17"/>
  <c r="AB49" i="17"/>
  <c r="AC49" i="17" s="1"/>
  <c r="AI47" i="17"/>
  <c r="AJ47" i="17" s="1"/>
  <c r="AB52" i="17"/>
  <c r="AC52" i="17" s="1"/>
  <c r="AQ48" i="17"/>
  <c r="AI48" i="17"/>
  <c r="AJ48" i="17" s="1"/>
  <c r="L62" i="17"/>
  <c r="L63" i="17" s="1"/>
  <c r="N61" i="17"/>
  <c r="O61" i="17" s="1"/>
  <c r="L68" i="17"/>
  <c r="N67" i="17"/>
  <c r="O67" i="17" s="1"/>
  <c r="AF51" i="17"/>
  <c r="AG51" i="17" s="1"/>
  <c r="AG49" i="17"/>
  <c r="AF52" i="17"/>
  <c r="AG52" i="17" s="1"/>
  <c r="AM49" i="17"/>
  <c r="AN48" i="17"/>
  <c r="AP48" i="17" s="1"/>
  <c r="AB51" i="17"/>
  <c r="AC51" i="17" s="1"/>
  <c r="H68" i="17"/>
  <c r="S67" i="17"/>
  <c r="U50" i="17"/>
  <c r="V50" i="17" s="1"/>
  <c r="Z50" i="17"/>
  <c r="H62" i="17"/>
  <c r="H63" i="17" s="1"/>
  <c r="N61" i="16"/>
  <c r="O61" i="16" s="1"/>
  <c r="L62" i="16"/>
  <c r="L63" i="16" s="1"/>
  <c r="S62" i="16"/>
  <c r="U61" i="16"/>
  <c r="V61" i="16" s="1"/>
  <c r="AN50" i="16"/>
  <c r="AN61" i="16" s="1"/>
  <c r="N67" i="16"/>
  <c r="O67" i="16" s="1"/>
  <c r="L68" i="16"/>
  <c r="AP51" i="16"/>
  <c r="AQ51" i="16" s="1"/>
  <c r="S68" i="16"/>
  <c r="AC67" i="16"/>
  <c r="U67" i="16"/>
  <c r="V67" i="16" s="1"/>
  <c r="H69" i="16"/>
  <c r="Z62" i="16"/>
  <c r="AB61" i="16"/>
  <c r="AC61" i="16" s="1"/>
  <c r="AI61" i="16"/>
  <c r="AJ61" i="16" s="1"/>
  <c r="AG62" i="16"/>
  <c r="Z68" i="16"/>
  <c r="Z69" i="16" s="1"/>
  <c r="AB67" i="16"/>
  <c r="AI50" i="16"/>
  <c r="AJ50" i="16" s="1"/>
  <c r="AG67" i="16"/>
  <c r="H63" i="16"/>
  <c r="L64" i="15"/>
  <c r="L65" i="15" s="1"/>
  <c r="Z62" i="15"/>
  <c r="AB61" i="15"/>
  <c r="AC61" i="15" s="1"/>
  <c r="N67" i="15"/>
  <c r="O67" i="15" s="1"/>
  <c r="L68" i="15"/>
  <c r="L69" i="15" s="1"/>
  <c r="H68" i="15"/>
  <c r="H69" i="15" s="1"/>
  <c r="AQ50" i="15"/>
  <c r="AI50" i="15"/>
  <c r="AJ50" i="15" s="1"/>
  <c r="AG67" i="15"/>
  <c r="AG61" i="15"/>
  <c r="Z68" i="15"/>
  <c r="AB67" i="15"/>
  <c r="AC67" i="15" s="1"/>
  <c r="U67" i="15"/>
  <c r="V67" i="15" s="1"/>
  <c r="S68" i="15"/>
  <c r="AN68" i="15"/>
  <c r="AN69" i="15"/>
  <c r="AN63" i="15"/>
  <c r="U61" i="15"/>
  <c r="V61" i="15" s="1"/>
  <c r="S62" i="15"/>
  <c r="O61" i="15"/>
  <c r="H62" i="15"/>
  <c r="N62" i="15" s="1"/>
  <c r="S64" i="14"/>
  <c r="AI50" i="14"/>
  <c r="AJ50" i="14" s="1"/>
  <c r="AG67" i="14"/>
  <c r="AM51" i="14"/>
  <c r="AN51" i="14" s="1"/>
  <c r="AM52" i="14"/>
  <c r="AN52" i="14" s="1"/>
  <c r="AP52" i="14" s="1"/>
  <c r="AN49" i="14"/>
  <c r="AP49" i="14" s="1"/>
  <c r="N61" i="14"/>
  <c r="O61" i="14" s="1"/>
  <c r="L62" i="14"/>
  <c r="L63" i="14" s="1"/>
  <c r="U63" i="14" s="1"/>
  <c r="H64" i="14"/>
  <c r="H65" i="14" s="1"/>
  <c r="H68" i="14"/>
  <c r="Z62" i="14"/>
  <c r="Z63" i="14" s="1"/>
  <c r="AB61" i="14"/>
  <c r="AC61" i="14" s="1"/>
  <c r="AP47" i="14"/>
  <c r="AQ47" i="14" s="1"/>
  <c r="AG61" i="14"/>
  <c r="AI51" i="14"/>
  <c r="AJ51" i="14" s="1"/>
  <c r="S68" i="14"/>
  <c r="U67" i="14"/>
  <c r="U62" i="14"/>
  <c r="AQ52" i="14"/>
  <c r="AI52" i="14"/>
  <c r="AJ52" i="14" s="1"/>
  <c r="AI49" i="14"/>
  <c r="AJ49" i="14" s="1"/>
  <c r="AQ49" i="14"/>
  <c r="Z69" i="14"/>
  <c r="Z68" i="14"/>
  <c r="AB67" i="14"/>
  <c r="AC67" i="14" s="1"/>
  <c r="V67" i="14"/>
  <c r="N67" i="14"/>
  <c r="O67" i="14" s="1"/>
  <c r="L68" i="14"/>
  <c r="L69" i="14" s="1"/>
  <c r="U61" i="14"/>
  <c r="V61" i="14" s="1"/>
  <c r="S64" i="13"/>
  <c r="S65" i="13" s="1"/>
  <c r="AN68" i="13"/>
  <c r="AN69" i="13" s="1"/>
  <c r="N67" i="13"/>
  <c r="O67" i="13" s="1"/>
  <c r="L68" i="13"/>
  <c r="H62" i="13"/>
  <c r="U67" i="13"/>
  <c r="V67" i="13" s="1"/>
  <c r="S68" i="13"/>
  <c r="AI54" i="13"/>
  <c r="AJ54" i="13" s="1"/>
  <c r="AG61" i="13"/>
  <c r="AB62" i="13"/>
  <c r="AC62" i="13" s="1"/>
  <c r="V61" i="13"/>
  <c r="N61" i="13"/>
  <c r="O61" i="13" s="1"/>
  <c r="L62" i="13"/>
  <c r="Z68" i="13"/>
  <c r="AB67" i="13"/>
  <c r="AC67" i="13" s="1"/>
  <c r="H68" i="13"/>
  <c r="AG67" i="13"/>
  <c r="AP54" i="13"/>
  <c r="AQ54" i="13" s="1"/>
  <c r="AN61" i="13"/>
  <c r="Z63" i="13"/>
  <c r="N67" i="12"/>
  <c r="O67" i="12" s="1"/>
  <c r="L68" i="12"/>
  <c r="U68" i="12" s="1"/>
  <c r="V67" i="12"/>
  <c r="AI49" i="12"/>
  <c r="AJ49" i="12" s="1"/>
  <c r="O61" i="12"/>
  <c r="H62" i="12"/>
  <c r="H63" i="12"/>
  <c r="AI52" i="12"/>
  <c r="AJ52" i="12" s="1"/>
  <c r="H68" i="12"/>
  <c r="S69" i="12"/>
  <c r="AG50" i="12"/>
  <c r="AI51" i="12"/>
  <c r="AJ51" i="12" s="1"/>
  <c r="AG61" i="12"/>
  <c r="S63" i="12"/>
  <c r="AM52" i="12"/>
  <c r="AN52" i="12" s="1"/>
  <c r="AP52" i="12" s="1"/>
  <c r="AQ52" i="12" s="1"/>
  <c r="AM51" i="12"/>
  <c r="AN51" i="12" s="1"/>
  <c r="AN49" i="12"/>
  <c r="AP49" i="12" s="1"/>
  <c r="AQ49" i="12" s="1"/>
  <c r="AP47" i="12"/>
  <c r="AQ47" i="12" s="1"/>
  <c r="Z62" i="12"/>
  <c r="AB61" i="12"/>
  <c r="AC61" i="12" s="1"/>
  <c r="AB50" i="12"/>
  <c r="AC50" i="12" s="1"/>
  <c r="Z67" i="12"/>
  <c r="N61" i="12"/>
  <c r="L62" i="12"/>
  <c r="L63" i="12" s="1"/>
  <c r="V61" i="12"/>
  <c r="AN68" i="11"/>
  <c r="Z63" i="11"/>
  <c r="Z62" i="11"/>
  <c r="AB61" i="11"/>
  <c r="AI54" i="11"/>
  <c r="AJ54" i="11" s="1"/>
  <c r="AG61" i="11"/>
  <c r="H68" i="11"/>
  <c r="H69" i="11" s="1"/>
  <c r="AC61" i="11"/>
  <c r="U61" i="11"/>
  <c r="S62" i="11"/>
  <c r="S63" i="11" s="1"/>
  <c r="U67" i="11"/>
  <c r="V67" i="11" s="1"/>
  <c r="S68" i="11"/>
  <c r="S69" i="11" s="1"/>
  <c r="AP54" i="11"/>
  <c r="AQ54" i="11" s="1"/>
  <c r="AN61" i="11"/>
  <c r="H62" i="11"/>
  <c r="H63" i="11" s="1"/>
  <c r="Z68" i="11"/>
  <c r="Z69" i="11" s="1"/>
  <c r="AB67" i="11"/>
  <c r="AC67" i="11" s="1"/>
  <c r="AG67" i="11"/>
  <c r="V61" i="11"/>
  <c r="N61" i="11"/>
  <c r="O61" i="11" s="1"/>
  <c r="L62" i="11"/>
  <c r="L63" i="11" s="1"/>
  <c r="N67" i="11"/>
  <c r="O67" i="11" s="1"/>
  <c r="L68" i="11"/>
  <c r="U61" i="10"/>
  <c r="S62" i="10"/>
  <c r="AI51" i="10"/>
  <c r="AJ51" i="10" s="1"/>
  <c r="AQ46" i="10"/>
  <c r="AI46" i="10"/>
  <c r="AQ52" i="10"/>
  <c r="AI52" i="10"/>
  <c r="AJ52" i="10" s="1"/>
  <c r="V61" i="10"/>
  <c r="N61" i="10"/>
  <c r="O61" i="10" s="1"/>
  <c r="L63" i="10"/>
  <c r="L62" i="10"/>
  <c r="U50" i="10"/>
  <c r="V50" i="10" s="1"/>
  <c r="S67" i="10"/>
  <c r="H69" i="10"/>
  <c r="H68" i="10"/>
  <c r="AG47" i="10"/>
  <c r="AN61" i="10"/>
  <c r="AP51" i="10"/>
  <c r="AQ51" i="10" s="1"/>
  <c r="AB50" i="10"/>
  <c r="AC50" i="10" s="1"/>
  <c r="Z67" i="10"/>
  <c r="AN50" i="10"/>
  <c r="AP47" i="10"/>
  <c r="N67" i="10"/>
  <c r="O67" i="10" s="1"/>
  <c r="L68" i="10"/>
  <c r="L69" i="10"/>
  <c r="H64" i="10"/>
  <c r="O64" i="10" s="1"/>
  <c r="AP46" i="10"/>
  <c r="Z61" i="10"/>
  <c r="H65" i="26" l="1"/>
  <c r="AI69" i="26"/>
  <c r="AG70" i="26"/>
  <c r="AI65" i="26"/>
  <c r="AJ65" i="26" s="1"/>
  <c r="H70" i="26"/>
  <c r="O70" i="26" s="1"/>
  <c r="AN64" i="26"/>
  <c r="AP64" i="26" s="1"/>
  <c r="AP63" i="26"/>
  <c r="AQ63" i="26" s="1"/>
  <c r="AC70" i="26"/>
  <c r="U70" i="26"/>
  <c r="AN70" i="26"/>
  <c r="AN71" i="26" s="1"/>
  <c r="AP69" i="26"/>
  <c r="AQ69" i="26" s="1"/>
  <c r="AC64" i="26"/>
  <c r="V70" i="26"/>
  <c r="AI64" i="26"/>
  <c r="AQ64" i="26"/>
  <c r="N69" i="26"/>
  <c r="O69" i="26" s="1"/>
  <c r="Z70" i="26"/>
  <c r="Z71" i="26" s="1"/>
  <c r="AB69" i="26"/>
  <c r="AC69" i="26" s="1"/>
  <c r="AJ69" i="26"/>
  <c r="AB64" i="26"/>
  <c r="AJ64" i="26"/>
  <c r="S71" i="26"/>
  <c r="L64" i="26"/>
  <c r="V63" i="26"/>
  <c r="N63" i="26"/>
  <c r="O63" i="26" s="1"/>
  <c r="S65" i="26"/>
  <c r="V64" i="24"/>
  <c r="N64" i="24"/>
  <c r="AC70" i="24"/>
  <c r="U70" i="24"/>
  <c r="L65" i="24"/>
  <c r="S71" i="24"/>
  <c r="Z64" i="24"/>
  <c r="AB63" i="24"/>
  <c r="AC63" i="24" s="1"/>
  <c r="H71" i="24"/>
  <c r="AP61" i="24"/>
  <c r="AQ61" i="24" s="1"/>
  <c r="AN62" i="24"/>
  <c r="AN63" i="24" s="1"/>
  <c r="AI61" i="24"/>
  <c r="AJ61" i="24" s="1"/>
  <c r="AG62" i="24"/>
  <c r="AG63" i="24" s="1"/>
  <c r="V69" i="24"/>
  <c r="N69" i="24"/>
  <c r="O69" i="24" s="1"/>
  <c r="L70" i="24"/>
  <c r="L71" i="24" s="1"/>
  <c r="AB70" i="24"/>
  <c r="AJ70" i="24"/>
  <c r="AP67" i="24"/>
  <c r="AN68" i="24"/>
  <c r="AQ67" i="24"/>
  <c r="AI67" i="24"/>
  <c r="AJ67" i="24" s="1"/>
  <c r="AG68" i="24"/>
  <c r="U63" i="24"/>
  <c r="V63" i="24" s="1"/>
  <c r="S64" i="24"/>
  <c r="AB71" i="24"/>
  <c r="U69" i="21"/>
  <c r="V69" i="21" s="1"/>
  <c r="S70" i="21"/>
  <c r="S71" i="21" s="1"/>
  <c r="AC69" i="21"/>
  <c r="U63" i="21"/>
  <c r="S64" i="21"/>
  <c r="S65" i="21" s="1"/>
  <c r="H64" i="21"/>
  <c r="O64" i="21" s="1"/>
  <c r="Z65" i="21"/>
  <c r="Z64" i="21"/>
  <c r="AB63" i="21"/>
  <c r="AC63" i="21" s="1"/>
  <c r="AP50" i="21"/>
  <c r="AN61" i="21"/>
  <c r="AN67" i="21"/>
  <c r="AB68" i="21"/>
  <c r="AC68" i="21" s="1"/>
  <c r="N62" i="21"/>
  <c r="O62" i="21" s="1"/>
  <c r="Z70" i="21"/>
  <c r="AB69" i="21"/>
  <c r="N69" i="21"/>
  <c r="O69" i="21" s="1"/>
  <c r="L70" i="21"/>
  <c r="L71" i="21" s="1"/>
  <c r="H70" i="21"/>
  <c r="O70" i="21" s="1"/>
  <c r="V63" i="21"/>
  <c r="N63" i="21"/>
  <c r="O63" i="21" s="1"/>
  <c r="L64" i="21"/>
  <c r="L65" i="21" s="1"/>
  <c r="U62" i="21"/>
  <c r="V62" i="21" s="1"/>
  <c r="U68" i="21"/>
  <c r="V68" i="21" s="1"/>
  <c r="N68" i="21"/>
  <c r="O68" i="21" s="1"/>
  <c r="AB62" i="21"/>
  <c r="AC62" i="21" s="1"/>
  <c r="AQ50" i="21"/>
  <c r="AI50" i="21"/>
  <c r="AJ50" i="21" s="1"/>
  <c r="AG67" i="21"/>
  <c r="AG61" i="21"/>
  <c r="AI64" i="20"/>
  <c r="AJ64" i="20" s="1"/>
  <c r="Z70" i="20"/>
  <c r="AB69" i="20"/>
  <c r="AC69" i="20" s="1"/>
  <c r="N64" i="20"/>
  <c r="O64" i="20" s="1"/>
  <c r="AP64" i="20"/>
  <c r="AQ64" i="20" s="1"/>
  <c r="L70" i="20"/>
  <c r="V69" i="20"/>
  <c r="N69" i="20"/>
  <c r="O69" i="20" s="1"/>
  <c r="L65" i="20"/>
  <c r="H70" i="20"/>
  <c r="H71" i="20" s="1"/>
  <c r="AN65" i="20"/>
  <c r="U63" i="20"/>
  <c r="V63" i="20" s="1"/>
  <c r="S64" i="20"/>
  <c r="AB64" i="20" s="1"/>
  <c r="AG65" i="20"/>
  <c r="S71" i="20"/>
  <c r="AI69" i="20"/>
  <c r="AJ69" i="20" s="1"/>
  <c r="AG70" i="20"/>
  <c r="AP69" i="20"/>
  <c r="AQ69" i="20" s="1"/>
  <c r="AB63" i="20"/>
  <c r="AC63" i="20" s="1"/>
  <c r="AP61" i="19"/>
  <c r="AQ61" i="19" s="1"/>
  <c r="AN62" i="19"/>
  <c r="AI61" i="19"/>
  <c r="AJ61" i="19" s="1"/>
  <c r="AG62" i="19"/>
  <c r="Z70" i="19"/>
  <c r="AB69" i="19"/>
  <c r="AC69" i="19" s="1"/>
  <c r="AP67" i="19"/>
  <c r="AQ67" i="19" s="1"/>
  <c r="AN69" i="19"/>
  <c r="AN68" i="19"/>
  <c r="Z64" i="19"/>
  <c r="AB63" i="19"/>
  <c r="AC63" i="19" s="1"/>
  <c r="U64" i="19"/>
  <c r="V64" i="19" s="1"/>
  <c r="AI67" i="19"/>
  <c r="AJ67" i="19" s="1"/>
  <c r="AG68" i="19"/>
  <c r="V69" i="19"/>
  <c r="N69" i="19"/>
  <c r="O69" i="19" s="1"/>
  <c r="L70" i="19"/>
  <c r="O63" i="19"/>
  <c r="H64" i="19"/>
  <c r="S65" i="19"/>
  <c r="L65" i="19"/>
  <c r="U70" i="19"/>
  <c r="U68" i="18"/>
  <c r="Z62" i="18"/>
  <c r="AB61" i="18"/>
  <c r="AC61" i="18" s="1"/>
  <c r="N69" i="18"/>
  <c r="L70" i="18"/>
  <c r="U70" i="18" s="1"/>
  <c r="O69" i="18"/>
  <c r="H70" i="18"/>
  <c r="Z69" i="18"/>
  <c r="Z68" i="18"/>
  <c r="AB67" i="18"/>
  <c r="AC67" i="18" s="1"/>
  <c r="AP50" i="18"/>
  <c r="AN67" i="18"/>
  <c r="AN61" i="18"/>
  <c r="H63" i="18"/>
  <c r="S64" i="18"/>
  <c r="N62" i="18"/>
  <c r="O62" i="18" s="1"/>
  <c r="V68" i="18"/>
  <c r="N68" i="18"/>
  <c r="O68" i="18" s="1"/>
  <c r="AI50" i="18"/>
  <c r="AJ50" i="18" s="1"/>
  <c r="AQ50" i="18"/>
  <c r="AG67" i="18"/>
  <c r="AG61" i="18"/>
  <c r="L63" i="18"/>
  <c r="U63" i="18" s="1"/>
  <c r="U62" i="18"/>
  <c r="V62" i="18" s="1"/>
  <c r="U69" i="18"/>
  <c r="V69" i="18" s="1"/>
  <c r="L64" i="17"/>
  <c r="N63" i="17"/>
  <c r="O63" i="17"/>
  <c r="H65" i="17"/>
  <c r="H64" i="17"/>
  <c r="AB50" i="17"/>
  <c r="AC50" i="17" s="1"/>
  <c r="Z67" i="17"/>
  <c r="AI52" i="17"/>
  <c r="AJ52" i="17" s="1"/>
  <c r="AP47" i="17"/>
  <c r="AQ47" i="17" s="1"/>
  <c r="H69" i="17"/>
  <c r="Z61" i="17"/>
  <c r="AI49" i="17"/>
  <c r="AJ49" i="17" s="1"/>
  <c r="N68" i="17"/>
  <c r="O68" i="17" s="1"/>
  <c r="AG50" i="17"/>
  <c r="AG61" i="17" s="1"/>
  <c r="U67" i="17"/>
  <c r="V67" i="17" s="1"/>
  <c r="S68" i="17"/>
  <c r="AI51" i="17"/>
  <c r="AJ51" i="17" s="1"/>
  <c r="L69" i="17"/>
  <c r="U62" i="17"/>
  <c r="V62" i="17" s="1"/>
  <c r="AM52" i="17"/>
  <c r="AN52" i="17" s="1"/>
  <c r="AP52" i="17" s="1"/>
  <c r="AQ52" i="17" s="1"/>
  <c r="AM51" i="17"/>
  <c r="AN51" i="17" s="1"/>
  <c r="AN49" i="17"/>
  <c r="AP49" i="17" s="1"/>
  <c r="AQ49" i="17" s="1"/>
  <c r="S63" i="17"/>
  <c r="N62" i="17"/>
  <c r="O62" i="17" s="1"/>
  <c r="AN62" i="16"/>
  <c r="AP62" i="16" s="1"/>
  <c r="AQ62" i="16" s="1"/>
  <c r="AP61" i="16"/>
  <c r="AQ61" i="16" s="1"/>
  <c r="N63" i="16"/>
  <c r="O63" i="16" s="1"/>
  <c r="L64" i="16"/>
  <c r="L65" i="16"/>
  <c r="AB62" i="16"/>
  <c r="N68" i="16"/>
  <c r="O68" i="16" s="1"/>
  <c r="V68" i="16"/>
  <c r="AB68" i="16"/>
  <c r="AC68" i="16" s="1"/>
  <c r="L69" i="16"/>
  <c r="Z70" i="16"/>
  <c r="H65" i="16"/>
  <c r="H64" i="16"/>
  <c r="AI62" i="16"/>
  <c r="AJ62" i="16" s="1"/>
  <c r="Z63" i="16"/>
  <c r="U68" i="16"/>
  <c r="AP50" i="16"/>
  <c r="AQ50" i="16" s="1"/>
  <c r="AN67" i="16"/>
  <c r="AC62" i="16"/>
  <c r="U62" i="16"/>
  <c r="N62" i="16"/>
  <c r="O62" i="16" s="1"/>
  <c r="V62" i="16"/>
  <c r="AI67" i="16"/>
  <c r="AJ67" i="16" s="1"/>
  <c r="AG68" i="16"/>
  <c r="AG63" i="16"/>
  <c r="H70" i="16"/>
  <c r="H71" i="16" s="1"/>
  <c r="S69" i="16"/>
  <c r="AB69" i="16" s="1"/>
  <c r="S63" i="16"/>
  <c r="O69" i="15"/>
  <c r="H70" i="15"/>
  <c r="U62" i="15"/>
  <c r="V62" i="15" s="1"/>
  <c r="U68" i="15"/>
  <c r="AI61" i="15"/>
  <c r="AJ61" i="15" s="1"/>
  <c r="AG62" i="15"/>
  <c r="AP61" i="15"/>
  <c r="AQ61" i="15" s="1"/>
  <c r="N69" i="15"/>
  <c r="L70" i="15"/>
  <c r="AI67" i="15"/>
  <c r="AJ67" i="15" s="1"/>
  <c r="AG68" i="15"/>
  <c r="AB62" i="15"/>
  <c r="AC62" i="15" s="1"/>
  <c r="Z63" i="15"/>
  <c r="S63" i="15"/>
  <c r="AN64" i="15"/>
  <c r="S69" i="15"/>
  <c r="V68" i="15"/>
  <c r="N68" i="15"/>
  <c r="O62" i="15"/>
  <c r="AN70" i="15"/>
  <c r="AN71" i="15"/>
  <c r="O68" i="15"/>
  <c r="H63" i="15"/>
  <c r="AP68" i="15"/>
  <c r="AB68" i="15"/>
  <c r="AC68" i="15" s="1"/>
  <c r="AP67" i="15"/>
  <c r="AQ67" i="15" s="1"/>
  <c r="Z69" i="15"/>
  <c r="AN50" i="14"/>
  <c r="L70" i="14"/>
  <c r="L71" i="14" s="1"/>
  <c r="Z70" i="14"/>
  <c r="AB69" i="14"/>
  <c r="AI61" i="14"/>
  <c r="AJ61" i="14" s="1"/>
  <c r="AG62" i="14"/>
  <c r="AG63" i="14" s="1"/>
  <c r="H69" i="14"/>
  <c r="AP50" i="14"/>
  <c r="AQ50" i="14" s="1"/>
  <c r="AN67" i="14"/>
  <c r="AB62" i="14"/>
  <c r="AC62" i="14" s="1"/>
  <c r="V62" i="14"/>
  <c r="N62" i="14"/>
  <c r="O62" i="14" s="1"/>
  <c r="S65" i="14"/>
  <c r="AC68" i="14"/>
  <c r="U68" i="14"/>
  <c r="AN61" i="14"/>
  <c r="AP51" i="14"/>
  <c r="AQ51" i="14" s="1"/>
  <c r="V68" i="14"/>
  <c r="N68" i="14"/>
  <c r="O68" i="14" s="1"/>
  <c r="S69" i="14"/>
  <c r="AI67" i="14"/>
  <c r="AJ67" i="14" s="1"/>
  <c r="AG68" i="14"/>
  <c r="AB68" i="14"/>
  <c r="Z64" i="14"/>
  <c r="Z65" i="14" s="1"/>
  <c r="AB63" i="14"/>
  <c r="AC63" i="14" s="1"/>
  <c r="V63" i="14"/>
  <c r="N63" i="14"/>
  <c r="O63" i="14" s="1"/>
  <c r="L64" i="14"/>
  <c r="U64" i="14" s="1"/>
  <c r="AP61" i="13"/>
  <c r="AN62" i="13"/>
  <c r="V62" i="13"/>
  <c r="N62" i="13"/>
  <c r="O62" i="13" s="1"/>
  <c r="N68" i="13"/>
  <c r="O68" i="13" s="1"/>
  <c r="AN70" i="13"/>
  <c r="AN71" i="13"/>
  <c r="L63" i="13"/>
  <c r="U68" i="13"/>
  <c r="V68" i="13" s="1"/>
  <c r="L69" i="13"/>
  <c r="AI67" i="13"/>
  <c r="AJ67" i="13" s="1"/>
  <c r="AG68" i="13"/>
  <c r="H69" i="13"/>
  <c r="AB68" i="13"/>
  <c r="AC68" i="13" s="1"/>
  <c r="AQ61" i="13"/>
  <c r="AI61" i="13"/>
  <c r="AJ61" i="13" s="1"/>
  <c r="AG62" i="13"/>
  <c r="S69" i="13"/>
  <c r="H63" i="13"/>
  <c r="AP67" i="13"/>
  <c r="AQ67" i="13" s="1"/>
  <c r="Z64" i="13"/>
  <c r="Z65" i="13" s="1"/>
  <c r="AB63" i="13"/>
  <c r="AC63" i="13" s="1"/>
  <c r="U62" i="13"/>
  <c r="Z69" i="13"/>
  <c r="N63" i="12"/>
  <c r="O63" i="12" s="1"/>
  <c r="L64" i="12"/>
  <c r="AB62" i="12"/>
  <c r="AC62" i="12" s="1"/>
  <c r="U62" i="12"/>
  <c r="V62" i="12" s="1"/>
  <c r="AP51" i="12"/>
  <c r="AQ51" i="12" s="1"/>
  <c r="AI61" i="12"/>
  <c r="AJ61" i="12" s="1"/>
  <c r="AG62" i="12"/>
  <c r="AG63" i="12" s="1"/>
  <c r="N68" i="12"/>
  <c r="O68" i="12" s="1"/>
  <c r="V68" i="12"/>
  <c r="H69" i="12"/>
  <c r="H64" i="12"/>
  <c r="H65" i="12" s="1"/>
  <c r="Z68" i="12"/>
  <c r="AB67" i="12"/>
  <c r="AC67" i="12" s="1"/>
  <c r="AN50" i="12"/>
  <c r="S64" i="12"/>
  <c r="U63" i="12"/>
  <c r="V63" i="12" s="1"/>
  <c r="AI50" i="12"/>
  <c r="AJ50" i="12" s="1"/>
  <c r="AG67" i="12"/>
  <c r="L69" i="12"/>
  <c r="N62" i="12"/>
  <c r="O62" i="12" s="1"/>
  <c r="S70" i="12"/>
  <c r="Z63" i="12"/>
  <c r="N63" i="11"/>
  <c r="L64" i="11"/>
  <c r="Z70" i="11"/>
  <c r="Z71" i="11" s="1"/>
  <c r="AB69" i="11"/>
  <c r="AC69" i="11"/>
  <c r="S70" i="11"/>
  <c r="H70" i="11"/>
  <c r="Z64" i="11"/>
  <c r="AB63" i="11"/>
  <c r="N68" i="11"/>
  <c r="O68" i="11" s="1"/>
  <c r="AI67" i="11"/>
  <c r="AJ67" i="11" s="1"/>
  <c r="AG68" i="11"/>
  <c r="L69" i="11"/>
  <c r="AQ61" i="11"/>
  <c r="AI61" i="11"/>
  <c r="AJ61" i="11" s="1"/>
  <c r="AG62" i="11"/>
  <c r="AN69" i="11"/>
  <c r="AB68" i="11"/>
  <c r="AC68" i="11" s="1"/>
  <c r="AC63" i="11"/>
  <c r="U63" i="11"/>
  <c r="V63" i="11" s="1"/>
  <c r="S64" i="11"/>
  <c r="N62" i="11"/>
  <c r="O62" i="11" s="1"/>
  <c r="AP61" i="11"/>
  <c r="AN62" i="11"/>
  <c r="AP62" i="11" s="1"/>
  <c r="O63" i="11"/>
  <c r="H64" i="11"/>
  <c r="U68" i="11"/>
  <c r="V68" i="11" s="1"/>
  <c r="U62" i="11"/>
  <c r="V62" i="11" s="1"/>
  <c r="AB62" i="11"/>
  <c r="AC62" i="11" s="1"/>
  <c r="AP67" i="11"/>
  <c r="AQ67" i="11" s="1"/>
  <c r="Z69" i="10"/>
  <c r="Z68" i="10"/>
  <c r="AB67" i="10"/>
  <c r="H70" i="10"/>
  <c r="O70" i="10" s="1"/>
  <c r="U62" i="10"/>
  <c r="V62" i="10" s="1"/>
  <c r="Z62" i="10"/>
  <c r="AB61" i="10"/>
  <c r="AC61" i="10" s="1"/>
  <c r="AI47" i="10"/>
  <c r="AJ47" i="10" s="1"/>
  <c r="AG50" i="10"/>
  <c r="AQ47" i="10"/>
  <c r="N62" i="10"/>
  <c r="O62" i="10" s="1"/>
  <c r="AN63" i="10"/>
  <c r="AN62" i="10"/>
  <c r="N69" i="10"/>
  <c r="O69" i="10" s="1"/>
  <c r="L70" i="10"/>
  <c r="U67" i="10"/>
  <c r="V67" i="10" s="1"/>
  <c r="S68" i="10"/>
  <c r="AC67" i="10"/>
  <c r="S69" i="10"/>
  <c r="N63" i="10"/>
  <c r="O63" i="10" s="1"/>
  <c r="L65" i="10"/>
  <c r="L64" i="10"/>
  <c r="S63" i="10"/>
  <c r="H65" i="10"/>
  <c r="N68" i="10"/>
  <c r="AN67" i="10"/>
  <c r="O68" i="10"/>
  <c r="AN63" i="16" l="1"/>
  <c r="AN64" i="16" s="1"/>
  <c r="AN65" i="16" s="1"/>
  <c r="N64" i="26"/>
  <c r="V64" i="26"/>
  <c r="AB71" i="26"/>
  <c r="AC71" i="26" s="1"/>
  <c r="AQ70" i="26"/>
  <c r="AI70" i="26"/>
  <c r="L65" i="26"/>
  <c r="N70" i="26"/>
  <c r="U71" i="26"/>
  <c r="V71" i="26" s="1"/>
  <c r="U64" i="26"/>
  <c r="AB70" i="26"/>
  <c r="AJ70" i="26"/>
  <c r="AN65" i="26"/>
  <c r="AP65" i="26" s="1"/>
  <c r="AQ65" i="26" s="1"/>
  <c r="AP70" i="26"/>
  <c r="H71" i="26"/>
  <c r="AG71" i="26"/>
  <c r="AB65" i="26"/>
  <c r="AC65" i="26" s="1"/>
  <c r="AC64" i="24"/>
  <c r="U64" i="24"/>
  <c r="AQ68" i="24"/>
  <c r="AI68" i="24"/>
  <c r="AJ68" i="24" s="1"/>
  <c r="AB64" i="24"/>
  <c r="AJ64" i="24"/>
  <c r="S65" i="24"/>
  <c r="AG69" i="24"/>
  <c r="AP68" i="24"/>
  <c r="O71" i="24"/>
  <c r="Z65" i="24"/>
  <c r="AN69" i="24"/>
  <c r="V70" i="24"/>
  <c r="N70" i="24"/>
  <c r="AQ62" i="24"/>
  <c r="AI62" i="24"/>
  <c r="AJ62" i="24" s="1"/>
  <c r="AP62" i="24"/>
  <c r="AC71" i="24"/>
  <c r="U71" i="24"/>
  <c r="V71" i="24"/>
  <c r="N71" i="24"/>
  <c r="AI63" i="24"/>
  <c r="AJ63" i="24" s="1"/>
  <c r="AG64" i="24"/>
  <c r="AG65" i="24" s="1"/>
  <c r="AP63" i="24"/>
  <c r="AQ63" i="24" s="1"/>
  <c r="AN64" i="24"/>
  <c r="N65" i="24"/>
  <c r="O65" i="24" s="1"/>
  <c r="H71" i="21"/>
  <c r="N71" i="21" s="1"/>
  <c r="O71" i="21" s="1"/>
  <c r="U71" i="21"/>
  <c r="U65" i="21"/>
  <c r="AP67" i="21"/>
  <c r="AQ67" i="21" s="1"/>
  <c r="AN69" i="21"/>
  <c r="AN68" i="21"/>
  <c r="V65" i="21"/>
  <c r="AJ70" i="21"/>
  <c r="AB70" i="21"/>
  <c r="AB65" i="21"/>
  <c r="AC65" i="21" s="1"/>
  <c r="AI61" i="21"/>
  <c r="AJ61" i="21" s="1"/>
  <c r="AG62" i="21"/>
  <c r="Z71" i="21"/>
  <c r="H65" i="21"/>
  <c r="AI67" i="21"/>
  <c r="AJ67" i="21" s="1"/>
  <c r="AG68" i="21"/>
  <c r="V71" i="21"/>
  <c r="U64" i="21"/>
  <c r="AC64" i="21"/>
  <c r="U70" i="21"/>
  <c r="AC70" i="21"/>
  <c r="V64" i="21"/>
  <c r="N64" i="21"/>
  <c r="V70" i="21"/>
  <c r="N70" i="21"/>
  <c r="AP61" i="21"/>
  <c r="AQ61" i="21" s="1"/>
  <c r="AN63" i="21"/>
  <c r="AN62" i="21"/>
  <c r="AB64" i="21"/>
  <c r="AJ64" i="21"/>
  <c r="AB70" i="20"/>
  <c r="AC70" i="20" s="1"/>
  <c r="AQ70" i="20"/>
  <c r="AI70" i="20"/>
  <c r="AJ70" i="20" s="1"/>
  <c r="AP70" i="20"/>
  <c r="AC64" i="20"/>
  <c r="U64" i="20"/>
  <c r="V64" i="20" s="1"/>
  <c r="N70" i="20"/>
  <c r="O70" i="20" s="1"/>
  <c r="Z71" i="20"/>
  <c r="AG71" i="20"/>
  <c r="AI65" i="20"/>
  <c r="AJ65" i="20" s="1"/>
  <c r="S65" i="20"/>
  <c r="AP65" i="20"/>
  <c r="AQ65" i="20" s="1"/>
  <c r="N65" i="20"/>
  <c r="O65" i="20" s="1"/>
  <c r="L71" i="20"/>
  <c r="U70" i="20"/>
  <c r="V70" i="20" s="1"/>
  <c r="AN70" i="19"/>
  <c r="AN71" i="19" s="1"/>
  <c r="AB70" i="19"/>
  <c r="AC70" i="19" s="1"/>
  <c r="U65" i="19"/>
  <c r="V65" i="19" s="1"/>
  <c r="V70" i="19"/>
  <c r="N70" i="19"/>
  <c r="O70" i="19" s="1"/>
  <c r="AI68" i="19"/>
  <c r="AJ68" i="19" s="1"/>
  <c r="AB64" i="19"/>
  <c r="AC64" i="19" s="1"/>
  <c r="Z71" i="19"/>
  <c r="L71" i="19"/>
  <c r="AG69" i="19"/>
  <c r="Z65" i="19"/>
  <c r="AQ62" i="19"/>
  <c r="AI62" i="19"/>
  <c r="AJ62" i="19" s="1"/>
  <c r="AP62" i="19"/>
  <c r="H65" i="19"/>
  <c r="N64" i="19"/>
  <c r="O64" i="19" s="1"/>
  <c r="AP68" i="19"/>
  <c r="AQ68" i="19" s="1"/>
  <c r="AG63" i="19"/>
  <c r="AN63" i="19"/>
  <c r="H64" i="18"/>
  <c r="H65" i="18" s="1"/>
  <c r="V63" i="18"/>
  <c r="N63" i="18"/>
  <c r="O63" i="18" s="1"/>
  <c r="L64" i="18"/>
  <c r="U64" i="18"/>
  <c r="AP67" i="18"/>
  <c r="AN68" i="18"/>
  <c r="AB68" i="18"/>
  <c r="AC68" i="18" s="1"/>
  <c r="H71" i="18"/>
  <c r="AB62" i="18"/>
  <c r="AC62" i="18" s="1"/>
  <c r="AQ67" i="18"/>
  <c r="AI67" i="18"/>
  <c r="AJ67" i="18" s="1"/>
  <c r="AG68" i="18"/>
  <c r="V70" i="18"/>
  <c r="N70" i="18"/>
  <c r="O70" i="18" s="1"/>
  <c r="AP61" i="18"/>
  <c r="AN63" i="18"/>
  <c r="AN62" i="18"/>
  <c r="L71" i="18"/>
  <c r="AQ61" i="18"/>
  <c r="AI61" i="18"/>
  <c r="AJ61" i="18" s="1"/>
  <c r="AG62" i="18"/>
  <c r="S65" i="18"/>
  <c r="Z70" i="18"/>
  <c r="Z71" i="18" s="1"/>
  <c r="AB69" i="18"/>
  <c r="AC69" i="18" s="1"/>
  <c r="Z63" i="18"/>
  <c r="AI61" i="17"/>
  <c r="AG62" i="17"/>
  <c r="AN61" i="17"/>
  <c r="AP51" i="17"/>
  <c r="AQ51" i="17" s="1"/>
  <c r="L70" i="17"/>
  <c r="N69" i="17"/>
  <c r="U68" i="17"/>
  <c r="V68" i="17" s="1"/>
  <c r="Z68" i="17"/>
  <c r="AB67" i="17"/>
  <c r="AC67" i="17" s="1"/>
  <c r="N64" i="17"/>
  <c r="O64" i="17" s="1"/>
  <c r="Z62" i="17"/>
  <c r="AJ61" i="17"/>
  <c r="AB61" i="17"/>
  <c r="AC61" i="17" s="1"/>
  <c r="L65" i="17"/>
  <c r="U63" i="17"/>
  <c r="V63" i="17" s="1"/>
  <c r="S64" i="17"/>
  <c r="O69" i="17"/>
  <c r="H71" i="17"/>
  <c r="H70" i="17"/>
  <c r="AN50" i="17"/>
  <c r="AI50" i="17"/>
  <c r="AJ50" i="17" s="1"/>
  <c r="AG67" i="17"/>
  <c r="S69" i="17"/>
  <c r="Z71" i="16"/>
  <c r="S65" i="16"/>
  <c r="S64" i="16"/>
  <c r="U63" i="16"/>
  <c r="V63" i="16" s="1"/>
  <c r="AC63" i="16"/>
  <c r="N69" i="16"/>
  <c r="O69" i="16" s="1"/>
  <c r="L70" i="16"/>
  <c r="L71" i="16" s="1"/>
  <c r="V69" i="16"/>
  <c r="AI68" i="16"/>
  <c r="AJ68" i="16" s="1"/>
  <c r="AN68" i="16"/>
  <c r="AP68" i="16" s="1"/>
  <c r="AQ68" i="16" s="1"/>
  <c r="AP67" i="16"/>
  <c r="AQ67" i="16" s="1"/>
  <c r="Z64" i="16"/>
  <c r="Z65" i="16" s="1"/>
  <c r="AB63" i="16"/>
  <c r="AG69" i="16"/>
  <c r="N65" i="16"/>
  <c r="O65" i="16" s="1"/>
  <c r="S70" i="16"/>
  <c r="AC69" i="16"/>
  <c r="U69" i="16"/>
  <c r="AI63" i="16"/>
  <c r="AJ63" i="16" s="1"/>
  <c r="AG64" i="16"/>
  <c r="AG65" i="16" s="1"/>
  <c r="N64" i="16"/>
  <c r="O64" i="16" s="1"/>
  <c r="Z70" i="15"/>
  <c r="Z71" i="15" s="1"/>
  <c r="AB69" i="15"/>
  <c r="AC69" i="15" s="1"/>
  <c r="O63" i="15"/>
  <c r="H64" i="15"/>
  <c r="N63" i="15"/>
  <c r="U69" i="15"/>
  <c r="V69" i="15" s="1"/>
  <c r="S70" i="15"/>
  <c r="U63" i="15"/>
  <c r="V63" i="15" s="1"/>
  <c r="S64" i="15"/>
  <c r="S65" i="15"/>
  <c r="AQ68" i="15"/>
  <c r="AI68" i="15"/>
  <c r="AJ68" i="15" s="1"/>
  <c r="N70" i="15"/>
  <c r="O70" i="15" s="1"/>
  <c r="Z64" i="15"/>
  <c r="AB63" i="15"/>
  <c r="AC63" i="15" s="1"/>
  <c r="AG69" i="15"/>
  <c r="L71" i="15"/>
  <c r="AI62" i="15"/>
  <c r="AJ62" i="15" s="1"/>
  <c r="AP62" i="15"/>
  <c r="AQ62" i="15" s="1"/>
  <c r="AN65" i="15"/>
  <c r="AG63" i="15"/>
  <c r="H71" i="15"/>
  <c r="AB65" i="14"/>
  <c r="AI63" i="14"/>
  <c r="AJ63" i="14" s="1"/>
  <c r="AG64" i="14"/>
  <c r="AI68" i="14"/>
  <c r="AJ68" i="14" s="1"/>
  <c r="AP61" i="14"/>
  <c r="AQ61" i="14" s="1"/>
  <c r="AN62" i="14"/>
  <c r="AP62" i="14" s="1"/>
  <c r="V64" i="14"/>
  <c r="N64" i="14"/>
  <c r="O64" i="14" s="1"/>
  <c r="AG69" i="14"/>
  <c r="AP67" i="14"/>
  <c r="AQ67" i="14" s="1"/>
  <c r="AN68" i="14"/>
  <c r="AP68" i="14" s="1"/>
  <c r="AQ68" i="14" s="1"/>
  <c r="H70" i="14"/>
  <c r="N69" i="14"/>
  <c r="O69" i="14" s="1"/>
  <c r="N70" i="14"/>
  <c r="AB64" i="14"/>
  <c r="AC64" i="14" s="1"/>
  <c r="AC69" i="14"/>
  <c r="S70" i="14"/>
  <c r="U69" i="14"/>
  <c r="V69" i="14" s="1"/>
  <c r="AC65" i="14"/>
  <c r="L65" i="14"/>
  <c r="AQ62" i="14"/>
  <c r="AI62" i="14"/>
  <c r="AJ62" i="14" s="1"/>
  <c r="Z71" i="14"/>
  <c r="AP62" i="13"/>
  <c r="AB65" i="13"/>
  <c r="AC65" i="13" s="1"/>
  <c r="Z70" i="13"/>
  <c r="Z71" i="13" s="1"/>
  <c r="AB69" i="13"/>
  <c r="AC69" i="13"/>
  <c r="U69" i="13"/>
  <c r="V69" i="13" s="1"/>
  <c r="S70" i="13"/>
  <c r="S71" i="13" s="1"/>
  <c r="AI68" i="13"/>
  <c r="AJ68" i="13" s="1"/>
  <c r="AQ62" i="13"/>
  <c r="AI62" i="13"/>
  <c r="AJ62" i="13" s="1"/>
  <c r="AG69" i="13"/>
  <c r="N69" i="13"/>
  <c r="L70" i="13"/>
  <c r="L71" i="13" s="1"/>
  <c r="N63" i="13"/>
  <c r="L64" i="13"/>
  <c r="L65" i="13" s="1"/>
  <c r="U63" i="13"/>
  <c r="V63" i="13" s="1"/>
  <c r="AN63" i="13"/>
  <c r="O63" i="13"/>
  <c r="H64" i="13"/>
  <c r="H65" i="13" s="1"/>
  <c r="O69" i="13"/>
  <c r="H70" i="13"/>
  <c r="AB64" i="13"/>
  <c r="AC64" i="13" s="1"/>
  <c r="AP68" i="13"/>
  <c r="AQ68" i="13" s="1"/>
  <c r="AG63" i="13"/>
  <c r="U64" i="12"/>
  <c r="V64" i="12" s="1"/>
  <c r="N64" i="12"/>
  <c r="U70" i="12"/>
  <c r="N69" i="12"/>
  <c r="O69" i="12" s="1"/>
  <c r="L70" i="12"/>
  <c r="L71" i="12"/>
  <c r="S65" i="12"/>
  <c r="AB68" i="12"/>
  <c r="AC68" i="12" s="1"/>
  <c r="L65" i="12"/>
  <c r="Z64" i="12"/>
  <c r="AB63" i="12"/>
  <c r="AC63" i="12" s="1"/>
  <c r="S71" i="12"/>
  <c r="AP50" i="12"/>
  <c r="AQ50" i="12" s="1"/>
  <c r="AN67" i="12"/>
  <c r="Z69" i="12"/>
  <c r="H70" i="12"/>
  <c r="AI63" i="12"/>
  <c r="AJ63" i="12" s="1"/>
  <c r="AG64" i="12"/>
  <c r="AG65" i="12"/>
  <c r="AN61" i="12"/>
  <c r="U69" i="12"/>
  <c r="V69" i="12" s="1"/>
  <c r="AI67" i="12"/>
  <c r="AJ67" i="12" s="1"/>
  <c r="AG68" i="12"/>
  <c r="AG69" i="12" s="1"/>
  <c r="AI62" i="12"/>
  <c r="AJ62" i="12" s="1"/>
  <c r="O64" i="12"/>
  <c r="AP69" i="11"/>
  <c r="AN70" i="11"/>
  <c r="AI68" i="11"/>
  <c r="AJ68" i="11" s="1"/>
  <c r="AB64" i="11"/>
  <c r="AQ62" i="11"/>
  <c r="AI62" i="11"/>
  <c r="AJ62" i="11" s="1"/>
  <c r="AG69" i="11"/>
  <c r="Z65" i="11"/>
  <c r="N64" i="11"/>
  <c r="O64" i="11" s="1"/>
  <c r="AN63" i="11"/>
  <c r="AC64" i="11"/>
  <c r="U64" i="11"/>
  <c r="V64" i="11" s="1"/>
  <c r="AG63" i="11"/>
  <c r="N69" i="11"/>
  <c r="O69" i="11" s="1"/>
  <c r="L70" i="11"/>
  <c r="U70" i="11" s="1"/>
  <c r="S71" i="11"/>
  <c r="L65" i="11"/>
  <c r="H65" i="11"/>
  <c r="S65" i="11"/>
  <c r="AP68" i="11"/>
  <c r="AQ68" i="11" s="1"/>
  <c r="H71" i="11"/>
  <c r="U69" i="11"/>
  <c r="V69" i="11" s="1"/>
  <c r="AB70" i="11"/>
  <c r="AC70" i="11" s="1"/>
  <c r="V70" i="10"/>
  <c r="N70" i="10"/>
  <c r="AN65" i="10"/>
  <c r="AN64" i="10"/>
  <c r="AN68" i="10"/>
  <c r="U68" i="10"/>
  <c r="V68" i="10" s="1"/>
  <c r="AC68" i="10"/>
  <c r="AQ50" i="10"/>
  <c r="AI50" i="10"/>
  <c r="AJ50" i="10" s="1"/>
  <c r="AG67" i="10"/>
  <c r="AG61" i="10"/>
  <c r="AB62" i="10"/>
  <c r="AC62" i="10" s="1"/>
  <c r="AP50" i="10"/>
  <c r="U63" i="10"/>
  <c r="V63" i="10" s="1"/>
  <c r="S65" i="10"/>
  <c r="S64" i="10"/>
  <c r="Z63" i="10"/>
  <c r="H71" i="10"/>
  <c r="AB68" i="10"/>
  <c r="N65" i="10"/>
  <c r="O65" i="10" s="1"/>
  <c r="V64" i="10"/>
  <c r="N64" i="10"/>
  <c r="U69" i="10"/>
  <c r="V69" i="10" s="1"/>
  <c r="S70" i="10"/>
  <c r="L71" i="10"/>
  <c r="Z71" i="10"/>
  <c r="Z70" i="10"/>
  <c r="AB69" i="10"/>
  <c r="AC69" i="10" s="1"/>
  <c r="AP63" i="16" l="1"/>
  <c r="AQ63" i="16" s="1"/>
  <c r="N65" i="26"/>
  <c r="O65" i="26" s="1"/>
  <c r="N71" i="26"/>
  <c r="O71" i="26" s="1"/>
  <c r="AI71" i="26"/>
  <c r="AJ71" i="26" s="1"/>
  <c r="U65" i="26"/>
  <c r="V65" i="26" s="1"/>
  <c r="AP71" i="26"/>
  <c r="AQ71" i="26" s="1"/>
  <c r="AP64" i="24"/>
  <c r="AN65" i="24"/>
  <c r="AP65" i="24" s="1"/>
  <c r="AQ65" i="24" s="1"/>
  <c r="AB65" i="24"/>
  <c r="AC65" i="24" s="1"/>
  <c r="AJ65" i="24"/>
  <c r="AI65" i="24"/>
  <c r="AP69" i="24"/>
  <c r="AQ69" i="24" s="1"/>
  <c r="AN70" i="24"/>
  <c r="AN71" i="24" s="1"/>
  <c r="AI69" i="24"/>
  <c r="AJ69" i="24" s="1"/>
  <c r="AG70" i="24"/>
  <c r="U65" i="24"/>
  <c r="V65" i="24" s="1"/>
  <c r="AQ64" i="24"/>
  <c r="AI64" i="24"/>
  <c r="AN65" i="21"/>
  <c r="AN64" i="21"/>
  <c r="AI68" i="21"/>
  <c r="AJ68" i="21" s="1"/>
  <c r="AG69" i="21"/>
  <c r="AB71" i="21"/>
  <c r="AC71" i="21" s="1"/>
  <c r="AP68" i="21"/>
  <c r="AQ68" i="21" s="1"/>
  <c r="AI62" i="21"/>
  <c r="AJ62" i="21" s="1"/>
  <c r="AP69" i="21"/>
  <c r="AN71" i="21"/>
  <c r="AN70" i="21"/>
  <c r="AP62" i="21"/>
  <c r="AQ62" i="21" s="1"/>
  <c r="AG63" i="21"/>
  <c r="N65" i="21"/>
  <c r="O65" i="21" s="1"/>
  <c r="N71" i="20"/>
  <c r="O71" i="20" s="1"/>
  <c r="U71" i="20"/>
  <c r="V71" i="20" s="1"/>
  <c r="AI71" i="20"/>
  <c r="AP71" i="20"/>
  <c r="AQ71" i="20" s="1"/>
  <c r="AC65" i="20"/>
  <c r="U65" i="20"/>
  <c r="V65" i="20" s="1"/>
  <c r="AB65" i="20"/>
  <c r="AB71" i="20"/>
  <c r="AC71" i="20" s="1"/>
  <c r="AJ71" i="20"/>
  <c r="AP63" i="19"/>
  <c r="AN64" i="19"/>
  <c r="AP64" i="19" s="1"/>
  <c r="AB65" i="19"/>
  <c r="AC65" i="19" s="1"/>
  <c r="AB71" i="19"/>
  <c r="AC71" i="19" s="1"/>
  <c r="AQ63" i="19"/>
  <c r="AI63" i="19"/>
  <c r="AJ63" i="19" s="1"/>
  <c r="AG65" i="19"/>
  <c r="AG64" i="19"/>
  <c r="AI69" i="19"/>
  <c r="AJ69" i="19" s="1"/>
  <c r="AG70" i="19"/>
  <c r="AP70" i="19" s="1"/>
  <c r="AP69" i="19"/>
  <c r="AQ69" i="19" s="1"/>
  <c r="N71" i="19"/>
  <c r="O71" i="19" s="1"/>
  <c r="U71" i="19"/>
  <c r="V71" i="19" s="1"/>
  <c r="N65" i="19"/>
  <c r="O65" i="19" s="1"/>
  <c r="Z64" i="18"/>
  <c r="AB63" i="18"/>
  <c r="AC63" i="18" s="1"/>
  <c r="AB71" i="18"/>
  <c r="AC71" i="18" s="1"/>
  <c r="AN64" i="18"/>
  <c r="AQ68" i="18"/>
  <c r="AI68" i="18"/>
  <c r="AJ68" i="18" s="1"/>
  <c r="AG69" i="18"/>
  <c r="AP68" i="18"/>
  <c r="AI62" i="18"/>
  <c r="AJ62" i="18" s="1"/>
  <c r="N71" i="18"/>
  <c r="O71" i="18" s="1"/>
  <c r="U71" i="18"/>
  <c r="V71" i="18" s="1"/>
  <c r="AN69" i="18"/>
  <c r="V64" i="18"/>
  <c r="N64" i="18"/>
  <c r="O64" i="18" s="1"/>
  <c r="AB70" i="18"/>
  <c r="AC70" i="18" s="1"/>
  <c r="AG63" i="18"/>
  <c r="AP62" i="18"/>
  <c r="AQ62" i="18" s="1"/>
  <c r="L65" i="18"/>
  <c r="AB68" i="17"/>
  <c r="AC68" i="17" s="1"/>
  <c r="U69" i="17"/>
  <c r="V69" i="17" s="1"/>
  <c r="S71" i="17"/>
  <c r="S70" i="17"/>
  <c r="AB62" i="17"/>
  <c r="AC62" i="17" s="1"/>
  <c r="Z69" i="17"/>
  <c r="AN62" i="17"/>
  <c r="AP62" i="17" s="1"/>
  <c r="AQ62" i="17" s="1"/>
  <c r="AP61" i="17"/>
  <c r="AQ61" i="17" s="1"/>
  <c r="AI67" i="17"/>
  <c r="AJ67" i="17" s="1"/>
  <c r="AG69" i="17"/>
  <c r="AG68" i="17"/>
  <c r="AP50" i="17"/>
  <c r="AQ50" i="17" s="1"/>
  <c r="AN67" i="17"/>
  <c r="U64" i="17"/>
  <c r="V64" i="17" s="1"/>
  <c r="N65" i="17"/>
  <c r="O65" i="17" s="1"/>
  <c r="Z63" i="17"/>
  <c r="N70" i="17"/>
  <c r="AI62" i="17"/>
  <c r="AJ62" i="17" s="1"/>
  <c r="O70" i="17"/>
  <c r="S65" i="17"/>
  <c r="L71" i="17"/>
  <c r="AG63" i="17"/>
  <c r="AB65" i="16"/>
  <c r="AQ65" i="16"/>
  <c r="AI65" i="16"/>
  <c r="AJ65" i="16" s="1"/>
  <c r="U65" i="16"/>
  <c r="V65" i="16" s="1"/>
  <c r="AC65" i="16"/>
  <c r="U70" i="16"/>
  <c r="V70" i="16" s="1"/>
  <c r="AI69" i="16"/>
  <c r="AJ69" i="16" s="1"/>
  <c r="AG70" i="16"/>
  <c r="AG71" i="16" s="1"/>
  <c r="AN69" i="16"/>
  <c r="AB70" i="16"/>
  <c r="AC70" i="16" s="1"/>
  <c r="S71" i="16"/>
  <c r="N70" i="16"/>
  <c r="O70" i="16" s="1"/>
  <c r="AB71" i="16"/>
  <c r="AB64" i="16"/>
  <c r="AC64" i="16" s="1"/>
  <c r="AP65" i="16"/>
  <c r="AI64" i="16"/>
  <c r="AJ64" i="16" s="1"/>
  <c r="N71" i="16"/>
  <c r="O71" i="16" s="1"/>
  <c r="U64" i="16"/>
  <c r="V64" i="16" s="1"/>
  <c r="AP64" i="16"/>
  <c r="AQ64" i="16" s="1"/>
  <c r="AB64" i="15"/>
  <c r="U70" i="15"/>
  <c r="V70" i="15" s="1"/>
  <c r="O71" i="15"/>
  <c r="AI69" i="15"/>
  <c r="AJ69" i="15" s="1"/>
  <c r="AG70" i="15"/>
  <c r="AP69" i="15"/>
  <c r="AQ69" i="15" s="1"/>
  <c r="Z65" i="15"/>
  <c r="AC64" i="15"/>
  <c r="U64" i="15"/>
  <c r="V64" i="15" s="1"/>
  <c r="S71" i="15"/>
  <c r="AI63" i="15"/>
  <c r="AJ63" i="15" s="1"/>
  <c r="AG64" i="15"/>
  <c r="AG65" i="15" s="1"/>
  <c r="AP63" i="15"/>
  <c r="AQ63" i="15" s="1"/>
  <c r="N64" i="15"/>
  <c r="O64" i="15" s="1"/>
  <c r="H65" i="15"/>
  <c r="AB70" i="15"/>
  <c r="AC70" i="15" s="1"/>
  <c r="N71" i="15"/>
  <c r="U65" i="15"/>
  <c r="V65" i="15" s="1"/>
  <c r="AN63" i="14"/>
  <c r="U70" i="14"/>
  <c r="V70" i="14" s="1"/>
  <c r="AQ64" i="14"/>
  <c r="AI64" i="14"/>
  <c r="AJ64" i="14" s="1"/>
  <c r="S71" i="14"/>
  <c r="O70" i="14"/>
  <c r="AN69" i="14"/>
  <c r="N65" i="14"/>
  <c r="O65" i="14" s="1"/>
  <c r="AB70" i="14"/>
  <c r="AC70" i="14" s="1"/>
  <c r="AI69" i="14"/>
  <c r="AJ69" i="14" s="1"/>
  <c r="AG70" i="14"/>
  <c r="AP63" i="14"/>
  <c r="AQ63" i="14" s="1"/>
  <c r="AN64" i="14"/>
  <c r="AP64" i="14" s="1"/>
  <c r="AB71" i="14"/>
  <c r="U65" i="14"/>
  <c r="V65" i="14" s="1"/>
  <c r="AG65" i="14"/>
  <c r="H71" i="14"/>
  <c r="AB71" i="13"/>
  <c r="AC71" i="13" s="1"/>
  <c r="N65" i="13"/>
  <c r="U65" i="13"/>
  <c r="V65" i="13" s="1"/>
  <c r="AP63" i="13"/>
  <c r="AN64" i="13"/>
  <c r="U71" i="13"/>
  <c r="V71" i="13" s="1"/>
  <c r="AQ63" i="13"/>
  <c r="AI63" i="13"/>
  <c r="AJ63" i="13" s="1"/>
  <c r="AG64" i="13"/>
  <c r="O65" i="13"/>
  <c r="AB70" i="13"/>
  <c r="AC70" i="13" s="1"/>
  <c r="H71" i="13"/>
  <c r="N71" i="13" s="1"/>
  <c r="N64" i="13"/>
  <c r="O64" i="13" s="1"/>
  <c r="U64" i="13"/>
  <c r="V64" i="13" s="1"/>
  <c r="N70" i="13"/>
  <c r="O70" i="13" s="1"/>
  <c r="AI69" i="13"/>
  <c r="AJ69" i="13" s="1"/>
  <c r="AG70" i="13"/>
  <c r="AP69" i="13"/>
  <c r="AQ69" i="13" s="1"/>
  <c r="U70" i="13"/>
  <c r="V70" i="13" s="1"/>
  <c r="AI69" i="12"/>
  <c r="AJ69" i="12" s="1"/>
  <c r="AG70" i="12"/>
  <c r="AG71" i="12" s="1"/>
  <c r="Z70" i="12"/>
  <c r="AB69" i="12"/>
  <c r="AC69" i="12" s="1"/>
  <c r="N65" i="12"/>
  <c r="O65" i="12" s="1"/>
  <c r="V65" i="12"/>
  <c r="N71" i="12"/>
  <c r="AN68" i="12"/>
  <c r="AP68" i="12" s="1"/>
  <c r="AP67" i="12"/>
  <c r="AQ67" i="12" s="1"/>
  <c r="AI64" i="12"/>
  <c r="AJ64" i="12" s="1"/>
  <c r="H71" i="12"/>
  <c r="AB64" i="12"/>
  <c r="AC64" i="12" s="1"/>
  <c r="N70" i="12"/>
  <c r="O70" i="12" s="1"/>
  <c r="V70" i="12"/>
  <c r="AQ68" i="12"/>
  <c r="AI68" i="12"/>
  <c r="AJ68" i="12" s="1"/>
  <c r="U71" i="12"/>
  <c r="V71" i="12" s="1"/>
  <c r="Z65" i="12"/>
  <c r="U65" i="12"/>
  <c r="AN62" i="12"/>
  <c r="AP62" i="12" s="1"/>
  <c r="AQ62" i="12" s="1"/>
  <c r="AP61" i="12"/>
  <c r="AQ61" i="12" s="1"/>
  <c r="L71" i="11"/>
  <c r="N65" i="11"/>
  <c r="O65" i="11" s="1"/>
  <c r="AB65" i="11"/>
  <c r="AC71" i="11"/>
  <c r="AQ69" i="11"/>
  <c r="AI69" i="11"/>
  <c r="AJ69" i="11" s="1"/>
  <c r="AG71" i="11"/>
  <c r="AG70" i="11"/>
  <c r="AB71" i="11"/>
  <c r="AC65" i="11"/>
  <c r="U65" i="11"/>
  <c r="V65" i="11" s="1"/>
  <c r="AP63" i="11"/>
  <c r="AN64" i="11"/>
  <c r="AP70" i="11"/>
  <c r="V70" i="11"/>
  <c r="N70" i="11"/>
  <c r="O70" i="11" s="1"/>
  <c r="AQ63" i="11"/>
  <c r="AI63" i="11"/>
  <c r="AJ63" i="11" s="1"/>
  <c r="AG64" i="11"/>
  <c r="AN71" i="11"/>
  <c r="U70" i="10"/>
  <c r="AC70" i="10"/>
  <c r="U65" i="10"/>
  <c r="V65" i="10" s="1"/>
  <c r="Z64" i="10"/>
  <c r="Z65" i="10" s="1"/>
  <c r="AB63" i="10"/>
  <c r="AC63" i="10" s="1"/>
  <c r="AI61" i="10"/>
  <c r="AJ61" i="10" s="1"/>
  <c r="AG63" i="10"/>
  <c r="AG62" i="10"/>
  <c r="AP61" i="10"/>
  <c r="AQ61" i="10" s="1"/>
  <c r="AJ70" i="10"/>
  <c r="AB70" i="10"/>
  <c r="S71" i="10"/>
  <c r="AI67" i="10"/>
  <c r="AJ67" i="10" s="1"/>
  <c r="AG69" i="10"/>
  <c r="AG68" i="10"/>
  <c r="AP67" i="10"/>
  <c r="AQ67" i="10" s="1"/>
  <c r="O71" i="10"/>
  <c r="AP68" i="10"/>
  <c r="N71" i="10"/>
  <c r="AN69" i="10"/>
  <c r="AB71" i="10"/>
  <c r="U64" i="10"/>
  <c r="AC64" i="10"/>
  <c r="AQ70" i="24" l="1"/>
  <c r="AI70" i="24"/>
  <c r="AG71" i="24"/>
  <c r="AP70" i="24"/>
  <c r="AI63" i="21"/>
  <c r="AJ63" i="21" s="1"/>
  <c r="AG64" i="21"/>
  <c r="AP63" i="21"/>
  <c r="AQ63" i="21" s="1"/>
  <c r="AQ69" i="21"/>
  <c r="AI69" i="21"/>
  <c r="AJ69" i="21" s="1"/>
  <c r="AG70" i="21"/>
  <c r="AG71" i="19"/>
  <c r="AN65" i="19"/>
  <c r="AI71" i="19"/>
  <c r="AJ71" i="19" s="1"/>
  <c r="AI65" i="19"/>
  <c r="AJ65" i="19" s="1"/>
  <c r="AP65" i="19"/>
  <c r="AQ65" i="19" s="1"/>
  <c r="AQ70" i="19"/>
  <c r="AI70" i="19"/>
  <c r="AJ70" i="19" s="1"/>
  <c r="AQ64" i="19"/>
  <c r="AI64" i="19"/>
  <c r="AJ64" i="19" s="1"/>
  <c r="AP71" i="19"/>
  <c r="AQ71" i="19" s="1"/>
  <c r="V65" i="18"/>
  <c r="N65" i="18"/>
  <c r="O65" i="18" s="1"/>
  <c r="U65" i="18"/>
  <c r="AB64" i="18"/>
  <c r="AC64" i="18" s="1"/>
  <c r="Z65" i="18"/>
  <c r="AI63" i="18"/>
  <c r="AJ63" i="18" s="1"/>
  <c r="AG64" i="18"/>
  <c r="AP64" i="18" s="1"/>
  <c r="AN65" i="18"/>
  <c r="AP69" i="18"/>
  <c r="AN70" i="18"/>
  <c r="AN71" i="18" s="1"/>
  <c r="AQ69" i="18"/>
  <c r="AI69" i="18"/>
  <c r="AJ69" i="18" s="1"/>
  <c r="AG70" i="18"/>
  <c r="AG71" i="18" s="1"/>
  <c r="AP63" i="18"/>
  <c r="AQ63" i="18" s="1"/>
  <c r="AI63" i="17"/>
  <c r="AJ63" i="17" s="1"/>
  <c r="AG64" i="17"/>
  <c r="Z64" i="17"/>
  <c r="AB63" i="17"/>
  <c r="AC63" i="17" s="1"/>
  <c r="AI69" i="17"/>
  <c r="AJ69" i="17" s="1"/>
  <c r="AG70" i="17"/>
  <c r="N71" i="17"/>
  <c r="O71" i="17" s="1"/>
  <c r="AN68" i="17"/>
  <c r="AP68" i="17" s="1"/>
  <c r="AQ68" i="17" s="1"/>
  <c r="AP67" i="17"/>
  <c r="AQ67" i="17" s="1"/>
  <c r="AN63" i="17"/>
  <c r="U70" i="17"/>
  <c r="V70" i="17" s="1"/>
  <c r="U65" i="17"/>
  <c r="V65" i="17" s="1"/>
  <c r="Z70" i="17"/>
  <c r="AB69" i="17"/>
  <c r="AC69" i="17" s="1"/>
  <c r="U71" i="17"/>
  <c r="V71" i="17" s="1"/>
  <c r="AI68" i="17"/>
  <c r="AJ68" i="17" s="1"/>
  <c r="AI71" i="16"/>
  <c r="AJ71" i="16" s="1"/>
  <c r="AI70" i="16"/>
  <c r="AJ70" i="16" s="1"/>
  <c r="AC71" i="16"/>
  <c r="U71" i="16"/>
  <c r="V71" i="16" s="1"/>
  <c r="AN70" i="16"/>
  <c r="AP70" i="16" s="1"/>
  <c r="AQ70" i="16" s="1"/>
  <c r="AP69" i="16"/>
  <c r="AQ69" i="16" s="1"/>
  <c r="AI65" i="15"/>
  <c r="AP65" i="15"/>
  <c r="AQ65" i="15" s="1"/>
  <c r="AC71" i="15"/>
  <c r="U71" i="15"/>
  <c r="V71" i="15" s="1"/>
  <c r="AI70" i="15"/>
  <c r="AJ70" i="15" s="1"/>
  <c r="AP70" i="15"/>
  <c r="AQ70" i="15" s="1"/>
  <c r="AG71" i="15"/>
  <c r="AI64" i="15"/>
  <c r="AJ64" i="15" s="1"/>
  <c r="AP64" i="15"/>
  <c r="AQ64" i="15" s="1"/>
  <c r="N65" i="15"/>
  <c r="O65" i="15" s="1"/>
  <c r="AB65" i="15"/>
  <c r="AC65" i="15" s="1"/>
  <c r="AJ65" i="15"/>
  <c r="AB71" i="15"/>
  <c r="AN65" i="14"/>
  <c r="AP65" i="14" s="1"/>
  <c r="AP69" i="14"/>
  <c r="AQ69" i="14" s="1"/>
  <c r="AN70" i="14"/>
  <c r="AP70" i="14" s="1"/>
  <c r="AQ70" i="14" s="1"/>
  <c r="AI70" i="14"/>
  <c r="AJ70" i="14" s="1"/>
  <c r="N71" i="14"/>
  <c r="O71" i="14" s="1"/>
  <c r="AQ65" i="14"/>
  <c r="AI65" i="14"/>
  <c r="AJ65" i="14" s="1"/>
  <c r="AG71" i="14"/>
  <c r="AC71" i="14"/>
  <c r="U71" i="14"/>
  <c r="V71" i="14" s="1"/>
  <c r="AP64" i="13"/>
  <c r="AI70" i="13"/>
  <c r="AJ70" i="13" s="1"/>
  <c r="AP70" i="13"/>
  <c r="AQ70" i="13" s="1"/>
  <c r="AN65" i="13"/>
  <c r="AG71" i="13"/>
  <c r="O71" i="13"/>
  <c r="AQ64" i="13"/>
  <c r="AI64" i="13"/>
  <c r="AJ64" i="13" s="1"/>
  <c r="AG65" i="13"/>
  <c r="AB65" i="12"/>
  <c r="AC65" i="12" s="1"/>
  <c r="AI65" i="12"/>
  <c r="AJ65" i="12" s="1"/>
  <c r="AB70" i="12"/>
  <c r="AC70" i="12" s="1"/>
  <c r="AN63" i="12"/>
  <c r="O71" i="12"/>
  <c r="Z71" i="12"/>
  <c r="AN69" i="12"/>
  <c r="AI70" i="12"/>
  <c r="AJ70" i="12" s="1"/>
  <c r="AP64" i="11"/>
  <c r="AQ64" i="11" s="1"/>
  <c r="N71" i="11"/>
  <c r="O71" i="11" s="1"/>
  <c r="AP71" i="11"/>
  <c r="U71" i="11"/>
  <c r="V71" i="11" s="1"/>
  <c r="AQ71" i="11"/>
  <c r="AI71" i="11"/>
  <c r="AJ71" i="11" s="1"/>
  <c r="AI64" i="11"/>
  <c r="AJ64" i="11" s="1"/>
  <c r="AG65" i="11"/>
  <c r="AN65" i="11"/>
  <c r="AQ70" i="11"/>
  <c r="AI70" i="11"/>
  <c r="AJ70" i="11" s="1"/>
  <c r="AB65" i="10"/>
  <c r="AC65" i="10" s="1"/>
  <c r="AI63" i="10"/>
  <c r="AJ63" i="10" s="1"/>
  <c r="AG64" i="10"/>
  <c r="AP63" i="10"/>
  <c r="AQ63" i="10" s="1"/>
  <c r="AP69" i="10"/>
  <c r="AQ69" i="10" s="1"/>
  <c r="AN70" i="10"/>
  <c r="AI69" i="10"/>
  <c r="AJ69" i="10" s="1"/>
  <c r="AG70" i="10"/>
  <c r="AB64" i="10"/>
  <c r="AJ64" i="10"/>
  <c r="AQ68" i="10"/>
  <c r="AI68" i="10"/>
  <c r="AJ68" i="10" s="1"/>
  <c r="U71" i="10"/>
  <c r="V71" i="10" s="1"/>
  <c r="AC71" i="10"/>
  <c r="AQ62" i="10"/>
  <c r="AI62" i="10"/>
  <c r="AJ62" i="10" s="1"/>
  <c r="AP62" i="10"/>
  <c r="AN71" i="16" l="1"/>
  <c r="AP71" i="16" s="1"/>
  <c r="AQ71" i="16" s="1"/>
  <c r="AI71" i="24"/>
  <c r="AJ71" i="24" s="1"/>
  <c r="AP71" i="24"/>
  <c r="AQ71" i="24" s="1"/>
  <c r="AQ70" i="21"/>
  <c r="AI70" i="21"/>
  <c r="AP70" i="21"/>
  <c r="AG71" i="21"/>
  <c r="AQ64" i="21"/>
  <c r="AI64" i="21"/>
  <c r="AP64" i="21"/>
  <c r="AG65" i="21"/>
  <c r="AG65" i="18"/>
  <c r="AP65" i="18"/>
  <c r="AQ65" i="18" s="1"/>
  <c r="AQ70" i="18"/>
  <c r="AI70" i="18"/>
  <c r="AJ70" i="18" s="1"/>
  <c r="AP70" i="18"/>
  <c r="AQ64" i="18"/>
  <c r="AI64" i="18"/>
  <c r="AJ64" i="18" s="1"/>
  <c r="AB65" i="18"/>
  <c r="AC65" i="18" s="1"/>
  <c r="AI71" i="18"/>
  <c r="AJ71" i="18" s="1"/>
  <c r="AP71" i="18"/>
  <c r="AQ71" i="18" s="1"/>
  <c r="AI65" i="18"/>
  <c r="AJ65" i="18" s="1"/>
  <c r="AB70" i="17"/>
  <c r="AC70" i="17" s="1"/>
  <c r="AI70" i="17"/>
  <c r="AJ70" i="17" s="1"/>
  <c r="AI64" i="17"/>
  <c r="Z71" i="17"/>
  <c r="AN69" i="17"/>
  <c r="AG71" i="17"/>
  <c r="AG65" i="17"/>
  <c r="AN64" i="17"/>
  <c r="AP64" i="17" s="1"/>
  <c r="AQ64" i="17" s="1"/>
  <c r="AP63" i="17"/>
  <c r="AQ63" i="17" s="1"/>
  <c r="AJ64" i="17"/>
  <c r="AB64" i="17"/>
  <c r="AC64" i="17" s="1"/>
  <c r="Z65" i="17"/>
  <c r="AI71" i="15"/>
  <c r="AJ71" i="15" s="1"/>
  <c r="AP71" i="15"/>
  <c r="AQ71" i="15" s="1"/>
  <c r="AI71" i="14"/>
  <c r="AJ71" i="14" s="1"/>
  <c r="AN71" i="14"/>
  <c r="AP71" i="14" s="1"/>
  <c r="AQ71" i="14" s="1"/>
  <c r="AP65" i="13"/>
  <c r="AQ65" i="13"/>
  <c r="AI65" i="13"/>
  <c r="AJ65" i="13" s="1"/>
  <c r="AI71" i="13"/>
  <c r="AJ71" i="13" s="1"/>
  <c r="AP71" i="13"/>
  <c r="AQ71" i="13" s="1"/>
  <c r="AN64" i="12"/>
  <c r="AP64" i="12" s="1"/>
  <c r="AQ64" i="12" s="1"/>
  <c r="AP63" i="12"/>
  <c r="AQ63" i="12" s="1"/>
  <c r="AN70" i="12"/>
  <c r="AP70" i="12" s="1"/>
  <c r="AQ70" i="12" s="1"/>
  <c r="AP69" i="12"/>
  <c r="AQ69" i="12" s="1"/>
  <c r="AB71" i="12"/>
  <c r="AC71" i="12" s="1"/>
  <c r="AI71" i="12"/>
  <c r="AJ71" i="12" s="1"/>
  <c r="AP65" i="11"/>
  <c r="AQ65" i="11" s="1"/>
  <c r="AI65" i="11"/>
  <c r="AJ65" i="11" s="1"/>
  <c r="AQ70" i="10"/>
  <c r="AI70" i="10"/>
  <c r="AP70" i="10"/>
  <c r="AQ64" i="10"/>
  <c r="AI64" i="10"/>
  <c r="AP64" i="10"/>
  <c r="AG71" i="10"/>
  <c r="AN71" i="10"/>
  <c r="AP71" i="10" s="1"/>
  <c r="AG65" i="10"/>
  <c r="AQ71" i="21" l="1"/>
  <c r="AI71" i="21"/>
  <c r="AJ71" i="21" s="1"/>
  <c r="AP71" i="21"/>
  <c r="AI65" i="21"/>
  <c r="AJ65" i="21" s="1"/>
  <c r="AP65" i="21"/>
  <c r="AQ65" i="21" s="1"/>
  <c r="AB65" i="17"/>
  <c r="AC65" i="17" s="1"/>
  <c r="AN65" i="17"/>
  <c r="AP65" i="17" s="1"/>
  <c r="AQ65" i="17" s="1"/>
  <c r="AB71" i="17"/>
  <c r="AC71" i="17" s="1"/>
  <c r="AN70" i="17"/>
  <c r="AP70" i="17" s="1"/>
  <c r="AQ70" i="17" s="1"/>
  <c r="AP69" i="17"/>
  <c r="AQ69" i="17" s="1"/>
  <c r="AI65" i="17"/>
  <c r="AJ65" i="17" s="1"/>
  <c r="AI71" i="17"/>
  <c r="AJ71" i="17" s="1"/>
  <c r="AN71" i="12"/>
  <c r="AP71" i="12" s="1"/>
  <c r="AQ71" i="12" s="1"/>
  <c r="AN65" i="12"/>
  <c r="AP65" i="12" s="1"/>
  <c r="AQ65" i="12" s="1"/>
  <c r="AQ71" i="10"/>
  <c r="AI71" i="10"/>
  <c r="AJ71" i="10" s="1"/>
  <c r="AQ65" i="10"/>
  <c r="AI65" i="10"/>
  <c r="AJ65" i="10" s="1"/>
  <c r="AP65" i="10"/>
  <c r="AN71" i="17" l="1"/>
  <c r="AP71" i="17" s="1"/>
  <c r="AQ71" i="17" s="1"/>
  <c r="X74" i="9"/>
  <c r="AE74" i="9" s="1"/>
  <c r="AL74" i="9" s="1"/>
  <c r="Q74" i="9"/>
  <c r="AM59" i="9"/>
  <c r="AN59" i="9" s="1"/>
  <c r="AP59" i="9" s="1"/>
  <c r="AG59" i="9"/>
  <c r="AF59" i="9"/>
  <c r="Y59" i="9"/>
  <c r="Z59" i="9" s="1"/>
  <c r="S59" i="9"/>
  <c r="R59" i="9"/>
  <c r="K59" i="9"/>
  <c r="L59" i="9" s="1"/>
  <c r="H59" i="9"/>
  <c r="O59" i="9" s="1"/>
  <c r="G59" i="9"/>
  <c r="H58" i="9"/>
  <c r="G58" i="9"/>
  <c r="AM57" i="9"/>
  <c r="AN57" i="9" s="1"/>
  <c r="AP57" i="9" s="1"/>
  <c r="AG57" i="9"/>
  <c r="AF57" i="9"/>
  <c r="Y57" i="9"/>
  <c r="Z57" i="9" s="1"/>
  <c r="S57" i="9"/>
  <c r="R57" i="9"/>
  <c r="K57" i="9"/>
  <c r="L57" i="9" s="1"/>
  <c r="H57" i="9"/>
  <c r="G57" i="9"/>
  <c r="H56" i="9"/>
  <c r="G56" i="9"/>
  <c r="AN55" i="9"/>
  <c r="AM55" i="9"/>
  <c r="AG55" i="9"/>
  <c r="AI55" i="9" s="1"/>
  <c r="AF55" i="9"/>
  <c r="Y55" i="9"/>
  <c r="Z55" i="9" s="1"/>
  <c r="S55" i="9"/>
  <c r="R55" i="9"/>
  <c r="L55" i="9"/>
  <c r="N55" i="9" s="1"/>
  <c r="O55" i="9" s="1"/>
  <c r="K55" i="9"/>
  <c r="H55" i="9"/>
  <c r="G55" i="9"/>
  <c r="AM54" i="9"/>
  <c r="AF54" i="9"/>
  <c r="Y54" i="9"/>
  <c r="R54" i="9"/>
  <c r="K54" i="9"/>
  <c r="J54" i="9"/>
  <c r="H54" i="9"/>
  <c r="G54" i="9"/>
  <c r="AP53" i="9"/>
  <c r="AN53" i="9"/>
  <c r="AG53" i="9"/>
  <c r="AB53" i="9"/>
  <c r="Z53" i="9"/>
  <c r="S53" i="9"/>
  <c r="U53" i="9" s="1"/>
  <c r="L53" i="9"/>
  <c r="H53" i="9"/>
  <c r="S52" i="9"/>
  <c r="Q52" i="9"/>
  <c r="X52" i="9" s="1"/>
  <c r="AE52" i="9" s="1"/>
  <c r="AL52" i="9" s="1"/>
  <c r="AM51" i="9"/>
  <c r="AM52" i="9" s="1"/>
  <c r="AN52" i="9" s="1"/>
  <c r="S51" i="9"/>
  <c r="Q51" i="9"/>
  <c r="X51" i="9" s="1"/>
  <c r="AE51" i="9" s="1"/>
  <c r="AL51" i="9" s="1"/>
  <c r="L51" i="9"/>
  <c r="K51" i="9"/>
  <c r="K52" i="9" s="1"/>
  <c r="L52" i="9" s="1"/>
  <c r="G51" i="9"/>
  <c r="AM49" i="9"/>
  <c r="AL49" i="9"/>
  <c r="Q49" i="9"/>
  <c r="K49" i="9"/>
  <c r="L49" i="9" s="1"/>
  <c r="J49" i="9"/>
  <c r="AM48" i="9"/>
  <c r="AF48" i="9"/>
  <c r="Y48" i="9"/>
  <c r="Y49" i="9" s="1"/>
  <c r="R48" i="9"/>
  <c r="R49" i="9" s="1"/>
  <c r="K48" i="9"/>
  <c r="J48" i="9"/>
  <c r="H48" i="9"/>
  <c r="G48" i="9"/>
  <c r="G49" i="9" s="1"/>
  <c r="H49" i="9" s="1"/>
  <c r="AG46" i="9"/>
  <c r="AQ46" i="9" s="1"/>
  <c r="S46" i="9"/>
  <c r="AC46" i="9" s="1"/>
  <c r="L46" i="9"/>
  <c r="V46" i="9" s="1"/>
  <c r="J46" i="9"/>
  <c r="Q46" i="9" s="1"/>
  <c r="X46" i="9" s="1"/>
  <c r="AE46" i="9" s="1"/>
  <c r="AL46" i="9" s="1"/>
  <c r="AN46" i="9" s="1"/>
  <c r="AP46" i="9" s="1"/>
  <c r="H46" i="9"/>
  <c r="O46" i="9" s="1"/>
  <c r="AM45" i="9"/>
  <c r="AL45" i="9"/>
  <c r="AN45" i="9" s="1"/>
  <c r="AF45" i="9"/>
  <c r="AE45" i="9"/>
  <c r="Z45" i="9"/>
  <c r="Y45" i="9"/>
  <c r="Y51" i="9" s="1"/>
  <c r="Y52" i="9" s="1"/>
  <c r="Z52" i="9" s="1"/>
  <c r="AB52" i="9" s="1"/>
  <c r="X45" i="9"/>
  <c r="S45" i="9"/>
  <c r="R45" i="9"/>
  <c r="R51" i="9" s="1"/>
  <c r="R52" i="9" s="1"/>
  <c r="Q45" i="9"/>
  <c r="N45" i="9"/>
  <c r="K45" i="9"/>
  <c r="J45" i="9"/>
  <c r="L45" i="9" s="1"/>
  <c r="H45" i="9"/>
  <c r="O45" i="9" s="1"/>
  <c r="G45" i="9"/>
  <c r="F45" i="9"/>
  <c r="AP44" i="9"/>
  <c r="AQ44" i="9" s="1"/>
  <c r="AN44" i="9"/>
  <c r="AM44" i="9"/>
  <c r="AI44" i="9"/>
  <c r="AJ44" i="9" s="1"/>
  <c r="AG44" i="9"/>
  <c r="AF44" i="9"/>
  <c r="AB44" i="9"/>
  <c r="AC44" i="9" s="1"/>
  <c r="Z44" i="9"/>
  <c r="Y44" i="9"/>
  <c r="U44" i="9"/>
  <c r="V44" i="9" s="1"/>
  <c r="S44" i="9"/>
  <c r="R44" i="9"/>
  <c r="L44" i="9"/>
  <c r="K44" i="9"/>
  <c r="G44" i="9"/>
  <c r="H44" i="9" s="1"/>
  <c r="AN43" i="9"/>
  <c r="AM43" i="9"/>
  <c r="AF43" i="9"/>
  <c r="AG43" i="9" s="1"/>
  <c r="Z43" i="9"/>
  <c r="Y43" i="9"/>
  <c r="R43" i="9"/>
  <c r="S43" i="9" s="1"/>
  <c r="L43" i="9"/>
  <c r="K43" i="9"/>
  <c r="H43" i="9"/>
  <c r="O43" i="9" s="1"/>
  <c r="G43" i="9"/>
  <c r="AQ42" i="9"/>
  <c r="AP42" i="9"/>
  <c r="AN42" i="9"/>
  <c r="AM42" i="9"/>
  <c r="AJ42" i="9"/>
  <c r="AI42" i="9"/>
  <c r="AG42" i="9"/>
  <c r="AF42" i="9"/>
  <c r="AC42" i="9"/>
  <c r="AB42" i="9"/>
  <c r="Z42" i="9"/>
  <c r="Y42" i="9"/>
  <c r="V42" i="9"/>
  <c r="U42" i="9"/>
  <c r="S42" i="9"/>
  <c r="R42" i="9"/>
  <c r="L42" i="9"/>
  <c r="K42" i="9"/>
  <c r="H42" i="9"/>
  <c r="N42" i="9" s="1"/>
  <c r="G42" i="9"/>
  <c r="AM41" i="9"/>
  <c r="AN41" i="9" s="1"/>
  <c r="AP41" i="9" s="1"/>
  <c r="AG41" i="9"/>
  <c r="AF41" i="9"/>
  <c r="Y41" i="9"/>
  <c r="Z41" i="9" s="1"/>
  <c r="S41" i="9"/>
  <c r="R41" i="9"/>
  <c r="K41" i="9"/>
  <c r="L41" i="9" s="1"/>
  <c r="H41" i="9"/>
  <c r="O41" i="9" s="1"/>
  <c r="G41" i="9"/>
  <c r="AQ40" i="9"/>
  <c r="AP40" i="9"/>
  <c r="AN40" i="9"/>
  <c r="AM40" i="9"/>
  <c r="AJ40" i="9"/>
  <c r="AI40" i="9"/>
  <c r="AG40" i="9"/>
  <c r="AF40" i="9"/>
  <c r="AC40" i="9"/>
  <c r="AB40" i="9"/>
  <c r="Z40" i="9"/>
  <c r="Y40" i="9"/>
  <c r="U40" i="9"/>
  <c r="V40" i="9" s="1"/>
  <c r="S40" i="9"/>
  <c r="R40" i="9"/>
  <c r="L40" i="9"/>
  <c r="K40" i="9"/>
  <c r="G40" i="9"/>
  <c r="H40" i="9" s="1"/>
  <c r="AM38" i="9"/>
  <c r="AN38" i="9" s="1"/>
  <c r="AF38" i="9"/>
  <c r="AG38" i="9" s="1"/>
  <c r="Z38" i="9"/>
  <c r="AJ38" i="9" s="1"/>
  <c r="Y38" i="9"/>
  <c r="R38" i="9"/>
  <c r="S38" i="9" s="1"/>
  <c r="K38" i="9"/>
  <c r="L38" i="9" s="1"/>
  <c r="H38" i="9"/>
  <c r="O38" i="9" s="1"/>
  <c r="G38" i="9"/>
  <c r="AN37" i="9"/>
  <c r="AP37" i="9" s="1"/>
  <c r="AM37" i="9"/>
  <c r="AG37" i="9"/>
  <c r="AQ37" i="9" s="1"/>
  <c r="AF37" i="9"/>
  <c r="Z37" i="9"/>
  <c r="AB37" i="9" s="1"/>
  <c r="Y37" i="9"/>
  <c r="S37" i="9"/>
  <c r="AC37" i="9" s="1"/>
  <c r="R37" i="9"/>
  <c r="L37" i="9"/>
  <c r="K37" i="9"/>
  <c r="G37" i="9"/>
  <c r="H37" i="9" s="1"/>
  <c r="O37" i="9" s="1"/>
  <c r="AM36" i="9"/>
  <c r="AN36" i="9" s="1"/>
  <c r="AP36" i="9" s="1"/>
  <c r="AG36" i="9"/>
  <c r="AF36" i="9"/>
  <c r="Y36" i="9"/>
  <c r="Z36" i="9" s="1"/>
  <c r="R36" i="9"/>
  <c r="S36" i="9" s="1"/>
  <c r="O36" i="9"/>
  <c r="K36" i="9"/>
  <c r="L36" i="9" s="1"/>
  <c r="H36" i="9"/>
  <c r="G36" i="9"/>
  <c r="AN35" i="9"/>
  <c r="AP35" i="9" s="1"/>
  <c r="AM35" i="9"/>
  <c r="AG35" i="9"/>
  <c r="AQ35" i="9" s="1"/>
  <c r="AF35" i="9"/>
  <c r="Z35" i="9"/>
  <c r="AJ35" i="9" s="1"/>
  <c r="Y35" i="9"/>
  <c r="S35" i="9"/>
  <c r="AC35" i="9" s="1"/>
  <c r="R35" i="9"/>
  <c r="L35" i="9"/>
  <c r="V35" i="9" s="1"/>
  <c r="K35" i="9"/>
  <c r="G35" i="9"/>
  <c r="H35" i="9" s="1"/>
  <c r="O35" i="9" s="1"/>
  <c r="AN34" i="9"/>
  <c r="AM34" i="9"/>
  <c r="AF34" i="9"/>
  <c r="AG34" i="9" s="1"/>
  <c r="Y34" i="9"/>
  <c r="Z34" i="9" s="1"/>
  <c r="R34" i="9"/>
  <c r="S34" i="9" s="1"/>
  <c r="O34" i="9"/>
  <c r="L34" i="9"/>
  <c r="N34" i="9" s="1"/>
  <c r="K34" i="9"/>
  <c r="H34" i="9"/>
  <c r="G34" i="9"/>
  <c r="AQ33" i="9"/>
  <c r="AN33" i="9"/>
  <c r="AP33" i="9" s="1"/>
  <c r="AM33" i="9"/>
  <c r="AJ33" i="9"/>
  <c r="AG33" i="9"/>
  <c r="AI33" i="9" s="1"/>
  <c r="AF33" i="9"/>
  <c r="AC33" i="9"/>
  <c r="Z33" i="9"/>
  <c r="AB33" i="9" s="1"/>
  <c r="Y33" i="9"/>
  <c r="V33" i="9"/>
  <c r="S33" i="9"/>
  <c r="U33" i="9" s="1"/>
  <c r="R33" i="9"/>
  <c r="O33" i="9"/>
  <c r="L33" i="9"/>
  <c r="K33" i="9"/>
  <c r="H33" i="9"/>
  <c r="G33" i="9"/>
  <c r="AM32" i="9"/>
  <c r="AN32" i="9" s="1"/>
  <c r="AP32" i="9" s="1"/>
  <c r="AF32" i="9"/>
  <c r="AG32" i="9" s="1"/>
  <c r="AC32" i="9"/>
  <c r="Y32" i="9"/>
  <c r="Z32" i="9" s="1"/>
  <c r="S32" i="9"/>
  <c r="R32" i="9"/>
  <c r="O32" i="9"/>
  <c r="K32" i="9"/>
  <c r="L32" i="9" s="1"/>
  <c r="H32" i="9"/>
  <c r="G32" i="9"/>
  <c r="AQ31" i="9"/>
  <c r="AP31" i="9"/>
  <c r="AN31" i="9"/>
  <c r="AM31" i="9"/>
  <c r="AJ31" i="9"/>
  <c r="AI31" i="9"/>
  <c r="AG31" i="9"/>
  <c r="AF31" i="9"/>
  <c r="AC31" i="9"/>
  <c r="AB31" i="9"/>
  <c r="Z31" i="9"/>
  <c r="Y31" i="9"/>
  <c r="V31" i="9"/>
  <c r="U31" i="9"/>
  <c r="S31" i="9"/>
  <c r="R31" i="9"/>
  <c r="N31" i="9"/>
  <c r="L31" i="9"/>
  <c r="K31" i="9"/>
  <c r="G31" i="9"/>
  <c r="H31" i="9" s="1"/>
  <c r="O31" i="9" s="1"/>
  <c r="AM30" i="9"/>
  <c r="AN30" i="9" s="1"/>
  <c r="AP30" i="9" s="1"/>
  <c r="AJ30" i="9"/>
  <c r="AF30" i="9"/>
  <c r="AG30" i="9" s="1"/>
  <c r="Z30" i="9"/>
  <c r="Y30" i="9"/>
  <c r="R30" i="9"/>
  <c r="S30" i="9" s="1"/>
  <c r="K30" i="9"/>
  <c r="L30" i="9" s="1"/>
  <c r="H30" i="9"/>
  <c r="O30" i="9" s="1"/>
  <c r="G30" i="9"/>
  <c r="AN29" i="9"/>
  <c r="AP29" i="9" s="1"/>
  <c r="AM29" i="9"/>
  <c r="AG29" i="9"/>
  <c r="AF29" i="9"/>
  <c r="Z29" i="9"/>
  <c r="Y29" i="9"/>
  <c r="S29" i="9"/>
  <c r="R29" i="9"/>
  <c r="L29" i="9"/>
  <c r="K29" i="9"/>
  <c r="G29" i="9"/>
  <c r="H29" i="9" s="1"/>
  <c r="AQ28" i="9"/>
  <c r="AN28" i="9"/>
  <c r="AP28" i="9" s="1"/>
  <c r="AG28" i="9"/>
  <c r="Z28" i="9"/>
  <c r="AJ28" i="9" s="1"/>
  <c r="U28" i="9"/>
  <c r="S28" i="9"/>
  <c r="AC28" i="9" s="1"/>
  <c r="L28" i="9"/>
  <c r="H28" i="9"/>
  <c r="O28" i="9" s="1"/>
  <c r="AQ27" i="9"/>
  <c r="AN27" i="9"/>
  <c r="AP27" i="9" s="1"/>
  <c r="AG27" i="9"/>
  <c r="Z27" i="9"/>
  <c r="S27" i="9"/>
  <c r="U27" i="9" s="1"/>
  <c r="O27" i="9"/>
  <c r="L27" i="9"/>
  <c r="H27" i="9"/>
  <c r="AQ26" i="9"/>
  <c r="AN26" i="9"/>
  <c r="AP26" i="9" s="1"/>
  <c r="AJ26" i="9"/>
  <c r="AG26" i="9"/>
  <c r="AB26" i="9"/>
  <c r="Z26" i="9"/>
  <c r="AI26" i="9" s="1"/>
  <c r="S26" i="9"/>
  <c r="AC26" i="9" s="1"/>
  <c r="O26" i="9"/>
  <c r="L26" i="9"/>
  <c r="H26" i="9"/>
  <c r="AQ25" i="9"/>
  <c r="AN25" i="9"/>
  <c r="AG25" i="9"/>
  <c r="Z25" i="9"/>
  <c r="AJ25" i="9" s="1"/>
  <c r="S25" i="9"/>
  <c r="U25" i="9" s="1"/>
  <c r="L25" i="9"/>
  <c r="H25" i="9"/>
  <c r="O25" i="9" s="1"/>
  <c r="AQ24" i="9"/>
  <c r="AN24" i="9"/>
  <c r="AP24" i="9" s="1"/>
  <c r="AG24" i="9"/>
  <c r="Z24" i="9"/>
  <c r="AB24" i="9" s="1"/>
  <c r="U24" i="9"/>
  <c r="S24" i="9"/>
  <c r="AC24" i="9" s="1"/>
  <c r="L24" i="9"/>
  <c r="H24" i="9"/>
  <c r="AN23" i="9"/>
  <c r="AP23" i="9" s="1"/>
  <c r="AQ23" i="9" s="1"/>
  <c r="AI23" i="9"/>
  <c r="AG23" i="9"/>
  <c r="Z23" i="9"/>
  <c r="S23" i="9"/>
  <c r="L23" i="9"/>
  <c r="H23" i="9"/>
  <c r="N29" i="9" l="1"/>
  <c r="AB34" i="9"/>
  <c r="AJ34" i="9"/>
  <c r="AB36" i="9"/>
  <c r="AJ36" i="9"/>
  <c r="N44" i="9"/>
  <c r="O44" i="9"/>
  <c r="AP25" i="9"/>
  <c r="AN39" i="9"/>
  <c r="AJ27" i="9"/>
  <c r="AB27" i="9"/>
  <c r="AI34" i="9"/>
  <c r="AQ34" i="9"/>
  <c r="N36" i="9"/>
  <c r="V36" i="9"/>
  <c r="AI38" i="9"/>
  <c r="AQ38" i="9"/>
  <c r="V27" i="9"/>
  <c r="N27" i="9"/>
  <c r="O29" i="9"/>
  <c r="U29" i="9"/>
  <c r="V29" i="9" s="1"/>
  <c r="AC29" i="9"/>
  <c r="AI29" i="9"/>
  <c r="AQ29" i="9"/>
  <c r="AB30" i="9"/>
  <c r="AI32" i="9"/>
  <c r="AQ32" i="9"/>
  <c r="U34" i="9"/>
  <c r="AC34" i="9"/>
  <c r="N37" i="9"/>
  <c r="U38" i="9"/>
  <c r="AC38" i="9"/>
  <c r="AP38" i="9"/>
  <c r="AJ41" i="9"/>
  <c r="AB41" i="9"/>
  <c r="AC43" i="9"/>
  <c r="U43" i="9"/>
  <c r="N52" i="9"/>
  <c r="AJ59" i="9"/>
  <c r="AB59" i="9"/>
  <c r="AJ29" i="9"/>
  <c r="AB29" i="9"/>
  <c r="U30" i="9"/>
  <c r="AC30" i="9"/>
  <c r="N32" i="9"/>
  <c r="V32" i="9"/>
  <c r="AB32" i="9"/>
  <c r="AJ32" i="9"/>
  <c r="N57" i="9"/>
  <c r="N23" i="9"/>
  <c r="O23" i="9" s="1"/>
  <c r="L39" i="9"/>
  <c r="N38" i="9"/>
  <c r="V38" i="9"/>
  <c r="AQ43" i="9"/>
  <c r="AI43" i="9"/>
  <c r="S39" i="9"/>
  <c r="Z39" i="9"/>
  <c r="AJ23" i="9"/>
  <c r="AB23" i="9"/>
  <c r="AC23" i="9" s="1"/>
  <c r="H39" i="9"/>
  <c r="O24" i="9"/>
  <c r="AC25" i="9"/>
  <c r="AI27" i="9"/>
  <c r="N30" i="9"/>
  <c r="V30" i="9"/>
  <c r="AI30" i="9"/>
  <c r="AQ30" i="9"/>
  <c r="U32" i="9"/>
  <c r="N33" i="9"/>
  <c r="V34" i="9"/>
  <c r="AP34" i="9"/>
  <c r="U36" i="9"/>
  <c r="AC36" i="9"/>
  <c r="N40" i="9"/>
  <c r="O40" i="9"/>
  <c r="V41" i="9"/>
  <c r="N41" i="9"/>
  <c r="AJ57" i="9"/>
  <c r="AB57" i="9"/>
  <c r="AC57" i="9" s="1"/>
  <c r="V59" i="9"/>
  <c r="N59" i="9"/>
  <c r="AI36" i="9"/>
  <c r="AQ36" i="9"/>
  <c r="AQ41" i="9"/>
  <c r="AI41" i="9"/>
  <c r="O42" i="9"/>
  <c r="AP43" i="9"/>
  <c r="V53" i="9"/>
  <c r="V28" i="9"/>
  <c r="N28" i="9"/>
  <c r="AI28" i="9"/>
  <c r="U37" i="9"/>
  <c r="AI37" i="9"/>
  <c r="U45" i="9"/>
  <c r="V45" i="9" s="1"/>
  <c r="AN49" i="9"/>
  <c r="U51" i="9"/>
  <c r="AC53" i="9"/>
  <c r="V55" i="9"/>
  <c r="AJ24" i="9"/>
  <c r="U26" i="9"/>
  <c r="AC27" i="9"/>
  <c r="AB28" i="9"/>
  <c r="N35" i="9"/>
  <c r="U35" i="9"/>
  <c r="AB35" i="9"/>
  <c r="AI35" i="9"/>
  <c r="V37" i="9"/>
  <c r="AJ37" i="9"/>
  <c r="AF51" i="9"/>
  <c r="AG45" i="9"/>
  <c r="Z46" i="9"/>
  <c r="X48" i="9"/>
  <c r="L48" i="9"/>
  <c r="Q48" i="9"/>
  <c r="S48" i="9" s="1"/>
  <c r="S49" i="9"/>
  <c r="Z48" i="9"/>
  <c r="AL48" i="9"/>
  <c r="AN48" i="9" s="1"/>
  <c r="AE49" i="9"/>
  <c r="X49" i="9"/>
  <c r="Z49" i="9" s="1"/>
  <c r="AF49" i="9"/>
  <c r="Z51" i="9"/>
  <c r="S54" i="9"/>
  <c r="AG54" i="9"/>
  <c r="AB55" i="9"/>
  <c r="AJ55" i="9"/>
  <c r="AP55" i="9"/>
  <c r="AB38" i="9"/>
  <c r="AC41" i="9"/>
  <c r="U41" i="9"/>
  <c r="V43" i="9"/>
  <c r="N43" i="9"/>
  <c r="AJ43" i="9"/>
  <c r="AB43" i="9"/>
  <c r="AB45" i="9"/>
  <c r="AC45" i="9" s="1"/>
  <c r="U52" i="9"/>
  <c r="V52" i="9" s="1"/>
  <c r="V24" i="9"/>
  <c r="N24" i="9"/>
  <c r="AI24" i="9"/>
  <c r="U46" i="9"/>
  <c r="V51" i="9"/>
  <c r="V25" i="9"/>
  <c r="N25" i="9"/>
  <c r="AI25" i="9"/>
  <c r="U23" i="9"/>
  <c r="V23" i="9" s="1"/>
  <c r="AG39" i="9"/>
  <c r="AB25" i="9"/>
  <c r="V26" i="9"/>
  <c r="N26" i="9"/>
  <c r="N46" i="9"/>
  <c r="AE48" i="9"/>
  <c r="AG48" i="9" s="1"/>
  <c r="N49" i="9"/>
  <c r="O49" i="9" s="1"/>
  <c r="G52" i="9"/>
  <c r="H52" i="9" s="1"/>
  <c r="H51" i="9"/>
  <c r="AC52" i="9"/>
  <c r="O53" i="9"/>
  <c r="N53" i="9"/>
  <c r="Q54" i="9"/>
  <c r="X54" i="9" s="1"/>
  <c r="AE54" i="9" s="1"/>
  <c r="AL54" i="9" s="1"/>
  <c r="AN54" i="9" s="1"/>
  <c r="L54" i="9"/>
  <c r="AQ55" i="9"/>
  <c r="AQ53" i="9"/>
  <c r="AI53" i="9"/>
  <c r="AJ53" i="9" s="1"/>
  <c r="AM56" i="9"/>
  <c r="AN56" i="9" s="1"/>
  <c r="AP56" i="9" s="1"/>
  <c r="AF56" i="9"/>
  <c r="AG56" i="9" s="1"/>
  <c r="Y56" i="9"/>
  <c r="Z56" i="9" s="1"/>
  <c r="R56" i="9"/>
  <c r="S56" i="9" s="1"/>
  <c r="K56" i="9"/>
  <c r="L56" i="9" s="1"/>
  <c r="AM58" i="9"/>
  <c r="AN58" i="9" s="1"/>
  <c r="AF58" i="9"/>
  <c r="AG58" i="9" s="1"/>
  <c r="Y58" i="9"/>
  <c r="Z58" i="9" s="1"/>
  <c r="S58" i="9"/>
  <c r="K58" i="9"/>
  <c r="L58" i="9" s="1"/>
  <c r="AN51" i="9"/>
  <c r="U55" i="9"/>
  <c r="AC55" i="9"/>
  <c r="O57" i="9"/>
  <c r="U57" i="9"/>
  <c r="V57" i="9" s="1"/>
  <c r="AQ57" i="9"/>
  <c r="AI57" i="9"/>
  <c r="AC59" i="9"/>
  <c r="U59" i="9"/>
  <c r="AQ59" i="9"/>
  <c r="AI59" i="9"/>
  <c r="AI48" i="9" l="1"/>
  <c r="N56" i="9"/>
  <c r="O56" i="9" s="1"/>
  <c r="V56" i="9"/>
  <c r="AI39" i="9"/>
  <c r="AG47" i="9"/>
  <c r="AB49" i="9"/>
  <c r="AJ46" i="9"/>
  <c r="AB46" i="9"/>
  <c r="AI46" i="9"/>
  <c r="H47" i="9"/>
  <c r="AJ58" i="9"/>
  <c r="AB58" i="9"/>
  <c r="U56" i="9"/>
  <c r="V54" i="9"/>
  <c r="N54" i="9"/>
  <c r="O54" i="9" s="1"/>
  <c r="U54" i="9"/>
  <c r="AI45" i="9"/>
  <c r="AJ45" i="9" s="1"/>
  <c r="AP39" i="9"/>
  <c r="AQ39" i="9" s="1"/>
  <c r="AN47" i="9"/>
  <c r="AP51" i="9"/>
  <c r="AI58" i="9"/>
  <c r="AB56" i="9"/>
  <c r="AC56" i="9" s="1"/>
  <c r="AP54" i="9"/>
  <c r="AQ54" i="9" s="1"/>
  <c r="AB51" i="9"/>
  <c r="AC51" i="9" s="1"/>
  <c r="AP48" i="9"/>
  <c r="AQ48" i="9" s="1"/>
  <c r="N48" i="9"/>
  <c r="O48" i="9" s="1"/>
  <c r="AF52" i="9"/>
  <c r="AG52" i="9" s="1"/>
  <c r="AG51" i="9"/>
  <c r="N51" i="9"/>
  <c r="O51" i="9" s="1"/>
  <c r="AP45" i="9"/>
  <c r="AQ45" i="9" s="1"/>
  <c r="U58" i="9"/>
  <c r="V58" i="9" s="1"/>
  <c r="AC58" i="9"/>
  <c r="AI54" i="9"/>
  <c r="AC49" i="9"/>
  <c r="U49" i="9"/>
  <c r="V49" i="9" s="1"/>
  <c r="S47" i="9"/>
  <c r="U39" i="9"/>
  <c r="AC48" i="9"/>
  <c r="U48" i="9"/>
  <c r="V48" i="9" s="1"/>
  <c r="N58" i="9"/>
  <c r="O58" i="9" s="1"/>
  <c r="AP58" i="9"/>
  <c r="AQ58" i="9" s="1"/>
  <c r="AI56" i="9"/>
  <c r="AJ56" i="9" s="1"/>
  <c r="AQ56" i="9"/>
  <c r="O52" i="9"/>
  <c r="AG49" i="9"/>
  <c r="AB48" i="9"/>
  <c r="AJ48" i="9"/>
  <c r="AP49" i="9"/>
  <c r="Z54" i="9"/>
  <c r="Z47" i="9"/>
  <c r="AJ39" i="9"/>
  <c r="AB39" i="9"/>
  <c r="AC39" i="9" s="1"/>
  <c r="V39" i="9"/>
  <c r="N39" i="9"/>
  <c r="O39" i="9" s="1"/>
  <c r="L47" i="9"/>
  <c r="AB47" i="9" l="1"/>
  <c r="Z50" i="9"/>
  <c r="AG61" i="9"/>
  <c r="AI51" i="9"/>
  <c r="AJ51" i="9" s="1"/>
  <c r="AQ51" i="9"/>
  <c r="AC47" i="9"/>
  <c r="U47" i="9"/>
  <c r="V47" i="9" s="1"/>
  <c r="S50" i="9"/>
  <c r="L50" i="9"/>
  <c r="N47" i="9"/>
  <c r="O47" i="9" s="1"/>
  <c r="AN50" i="9"/>
  <c r="AP47" i="9"/>
  <c r="AG50" i="9"/>
  <c r="AQ47" i="9"/>
  <c r="AI47" i="9"/>
  <c r="AJ47" i="9" s="1"/>
  <c r="AB54" i="9"/>
  <c r="AC54" i="9" s="1"/>
  <c r="AJ54" i="9"/>
  <c r="AI49" i="9"/>
  <c r="AJ49" i="9" s="1"/>
  <c r="AQ49" i="9"/>
  <c r="AI52" i="9"/>
  <c r="AJ52" i="9" s="1"/>
  <c r="AP52" i="9"/>
  <c r="AQ52" i="9" s="1"/>
  <c r="H50" i="9"/>
  <c r="AI50" i="9" l="1"/>
  <c r="AG67" i="9"/>
  <c r="H67" i="9"/>
  <c r="H61" i="9"/>
  <c r="N50" i="9"/>
  <c r="O50" i="9" s="1"/>
  <c r="L67" i="9"/>
  <c r="L61" i="9"/>
  <c r="AI61" i="9"/>
  <c r="AG63" i="9"/>
  <c r="AG62" i="9"/>
  <c r="AB50" i="9"/>
  <c r="AC50" i="9" s="1"/>
  <c r="AJ50" i="9"/>
  <c r="Z67" i="9"/>
  <c r="Z61" i="9"/>
  <c r="AP50" i="9"/>
  <c r="AQ50" i="9" s="1"/>
  <c r="AN61" i="9"/>
  <c r="AN67" i="9"/>
  <c r="U50" i="9"/>
  <c r="V50" i="9" s="1"/>
  <c r="S61" i="9"/>
  <c r="S67" i="9"/>
  <c r="U61" i="9" l="1"/>
  <c r="S62" i="9"/>
  <c r="AI67" i="9"/>
  <c r="AG68" i="9"/>
  <c r="Z63" i="9"/>
  <c r="Z62" i="9"/>
  <c r="AB61" i="9"/>
  <c r="AC61" i="9" s="1"/>
  <c r="AJ61" i="9"/>
  <c r="AI62" i="9"/>
  <c r="V61" i="9"/>
  <c r="N61" i="9"/>
  <c r="O61" i="9" s="1"/>
  <c r="L63" i="9"/>
  <c r="L62" i="9"/>
  <c r="H63" i="9"/>
  <c r="H62" i="9"/>
  <c r="AP61" i="9"/>
  <c r="AQ61" i="9" s="1"/>
  <c r="AN62" i="9"/>
  <c r="AP62" i="9" s="1"/>
  <c r="AQ62" i="9" s="1"/>
  <c r="AC67" i="9"/>
  <c r="U67" i="9"/>
  <c r="S68" i="9"/>
  <c r="AP67" i="9"/>
  <c r="AQ67" i="9" s="1"/>
  <c r="AN68" i="9"/>
  <c r="Z69" i="9"/>
  <c r="Z68" i="9"/>
  <c r="AB67" i="9"/>
  <c r="AJ67" i="9"/>
  <c r="AI63" i="9"/>
  <c r="AG64" i="9"/>
  <c r="AG65" i="9" s="1"/>
  <c r="V67" i="9"/>
  <c r="N67" i="9"/>
  <c r="L68" i="9"/>
  <c r="O67" i="9"/>
  <c r="H69" i="9"/>
  <c r="H68" i="9"/>
  <c r="Z70" i="9" l="1"/>
  <c r="AQ68" i="9"/>
  <c r="AI68" i="9"/>
  <c r="U62" i="9"/>
  <c r="N68" i="9"/>
  <c r="AP68" i="9"/>
  <c r="AN63" i="9"/>
  <c r="S63" i="9"/>
  <c r="O68" i="9"/>
  <c r="L69" i="9"/>
  <c r="AN69" i="9"/>
  <c r="V62" i="9"/>
  <c r="N62" i="9"/>
  <c r="O62" i="9" s="1"/>
  <c r="AB62" i="9"/>
  <c r="AC62" i="9" s="1"/>
  <c r="AJ62" i="9"/>
  <c r="U68" i="9"/>
  <c r="V68" i="9" s="1"/>
  <c r="H64" i="9"/>
  <c r="O64" i="9" s="1"/>
  <c r="AQ64" i="9"/>
  <c r="S69" i="9"/>
  <c r="AG69" i="9"/>
  <c r="H71" i="9"/>
  <c r="H70" i="9"/>
  <c r="O70" i="9" s="1"/>
  <c r="AB68" i="9"/>
  <c r="AC68" i="9" s="1"/>
  <c r="AJ68" i="9"/>
  <c r="N63" i="9"/>
  <c r="O63" i="9" s="1"/>
  <c r="L65" i="9"/>
  <c r="L64" i="9"/>
  <c r="Z64" i="9"/>
  <c r="Z65" i="9" s="1"/>
  <c r="AB63" i="9"/>
  <c r="AJ63" i="9"/>
  <c r="AI65" i="9" l="1"/>
  <c r="AJ65" i="9" s="1"/>
  <c r="AJ70" i="9"/>
  <c r="Z71" i="9"/>
  <c r="U69" i="9"/>
  <c r="S70" i="9"/>
  <c r="AB70" i="9" s="1"/>
  <c r="H65" i="9"/>
  <c r="AP69" i="9"/>
  <c r="AN70" i="9"/>
  <c r="AP70" i="9" s="1"/>
  <c r="AP63" i="9"/>
  <c r="AQ63" i="9" s="1"/>
  <c r="AN64" i="9"/>
  <c r="AP64" i="9" s="1"/>
  <c r="AB64" i="9"/>
  <c r="AJ64" i="9"/>
  <c r="AQ69" i="9"/>
  <c r="AI69" i="9"/>
  <c r="AJ69" i="9" s="1"/>
  <c r="AG71" i="9"/>
  <c r="AG70" i="9"/>
  <c r="AC63" i="9"/>
  <c r="U63" i="9"/>
  <c r="V63" i="9" s="1"/>
  <c r="S65" i="9"/>
  <c r="S64" i="9"/>
  <c r="V64" i="9"/>
  <c r="N64" i="9"/>
  <c r="AI64" i="9"/>
  <c r="V69" i="9"/>
  <c r="N69" i="9"/>
  <c r="O69" i="9" s="1"/>
  <c r="L71" i="9"/>
  <c r="L70" i="9"/>
  <c r="AB69" i="9"/>
  <c r="AC69" i="9" s="1"/>
  <c r="AI71" i="9" l="1"/>
  <c r="AB71" i="9"/>
  <c r="AJ71" i="9"/>
  <c r="S71" i="9"/>
  <c r="AN65" i="9"/>
  <c r="AP65" i="9" s="1"/>
  <c r="AQ65" i="9" s="1"/>
  <c r="N71" i="9"/>
  <c r="O71" i="9" s="1"/>
  <c r="U65" i="9"/>
  <c r="V65" i="9" s="1"/>
  <c r="AC70" i="9"/>
  <c r="U70" i="9"/>
  <c r="AN71" i="9"/>
  <c r="AP71" i="9" s="1"/>
  <c r="AQ71" i="9" s="1"/>
  <c r="V70" i="9"/>
  <c r="N70" i="9"/>
  <c r="AC64" i="9"/>
  <c r="U64" i="9"/>
  <c r="AQ70" i="9"/>
  <c r="AI70" i="9"/>
  <c r="O65" i="9"/>
  <c r="N65" i="9"/>
  <c r="AB65" i="9"/>
  <c r="AC65" i="9" s="1"/>
  <c r="AC71" i="9" l="1"/>
  <c r="U71" i="9"/>
  <c r="V71" i="9" s="1"/>
  <c r="Q74" i="8" l="1"/>
  <c r="X74" i="8" s="1"/>
  <c r="AM59" i="8"/>
  <c r="AN59" i="8" s="1"/>
  <c r="AP59" i="8" s="1"/>
  <c r="AF59" i="8"/>
  <c r="AG59" i="8" s="1"/>
  <c r="Y59" i="8"/>
  <c r="Z59" i="8" s="1"/>
  <c r="R59" i="8"/>
  <c r="S59" i="8" s="1"/>
  <c r="K59" i="8"/>
  <c r="L59" i="8" s="1"/>
  <c r="G59" i="8"/>
  <c r="H59" i="8" s="1"/>
  <c r="O59" i="8" s="1"/>
  <c r="H58" i="8"/>
  <c r="G58" i="8"/>
  <c r="AN57" i="8"/>
  <c r="AM57" i="8"/>
  <c r="AG57" i="8"/>
  <c r="AF57" i="8"/>
  <c r="Z57" i="8"/>
  <c r="Y57" i="8"/>
  <c r="S57" i="8"/>
  <c r="R57" i="8"/>
  <c r="L57" i="8"/>
  <c r="K57" i="8"/>
  <c r="G57" i="8"/>
  <c r="H57" i="8" s="1"/>
  <c r="G56" i="8"/>
  <c r="AM55" i="8"/>
  <c r="AN55" i="8" s="1"/>
  <c r="AP55" i="8" s="1"/>
  <c r="AF55" i="8"/>
  <c r="AG55" i="8" s="1"/>
  <c r="Y55" i="8"/>
  <c r="Z55" i="8" s="1"/>
  <c r="R55" i="8"/>
  <c r="S55" i="8" s="1"/>
  <c r="K55" i="8"/>
  <c r="L55" i="8" s="1"/>
  <c r="G55" i="8"/>
  <c r="H55" i="8" s="1"/>
  <c r="AM54" i="8"/>
  <c r="AF54" i="8"/>
  <c r="Y54" i="8"/>
  <c r="R54" i="8"/>
  <c r="K54" i="8"/>
  <c r="L54" i="8" s="1"/>
  <c r="J54" i="8"/>
  <c r="Q54" i="8" s="1"/>
  <c r="H54" i="8"/>
  <c r="G54" i="8"/>
  <c r="AN53" i="8"/>
  <c r="AP53" i="8" s="1"/>
  <c r="AQ53" i="8" s="1"/>
  <c r="AG53" i="8"/>
  <c r="Z53" i="8"/>
  <c r="U53" i="8"/>
  <c r="S53" i="8"/>
  <c r="L53" i="8"/>
  <c r="H53" i="8"/>
  <c r="X52" i="8"/>
  <c r="AE52" i="8" s="1"/>
  <c r="AL52" i="8" s="1"/>
  <c r="R52" i="8"/>
  <c r="S52" i="8" s="1"/>
  <c r="Q52" i="8"/>
  <c r="L52" i="8"/>
  <c r="G52" i="8"/>
  <c r="H52" i="8" s="1"/>
  <c r="Q51" i="8"/>
  <c r="X51" i="8" s="1"/>
  <c r="AE51" i="8" s="1"/>
  <c r="AL51" i="8" s="1"/>
  <c r="K51" i="8"/>
  <c r="L51" i="8" s="1"/>
  <c r="AE49" i="8"/>
  <c r="X49" i="8"/>
  <c r="R49" i="8"/>
  <c r="S49" i="8" s="1"/>
  <c r="Q49" i="8"/>
  <c r="L49" i="8"/>
  <c r="K49" i="8"/>
  <c r="J49" i="8"/>
  <c r="AL49" i="8" s="1"/>
  <c r="G49" i="8"/>
  <c r="H49" i="8" s="1"/>
  <c r="R48" i="8"/>
  <c r="K48" i="8"/>
  <c r="K52" i="8" s="1"/>
  <c r="J48" i="8"/>
  <c r="G48" i="8"/>
  <c r="H48" i="8" s="1"/>
  <c r="U46" i="8"/>
  <c r="Q46" i="8"/>
  <c r="S46" i="8" s="1"/>
  <c r="AC46" i="8" s="1"/>
  <c r="O46" i="8"/>
  <c r="J46" i="8"/>
  <c r="L46" i="8" s="1"/>
  <c r="H46" i="8"/>
  <c r="AL45" i="8"/>
  <c r="AE45" i="8"/>
  <c r="X45" i="8"/>
  <c r="R45" i="8"/>
  <c r="Q45" i="8"/>
  <c r="K45" i="8"/>
  <c r="L45" i="8" s="1"/>
  <c r="J45" i="8"/>
  <c r="G45" i="8"/>
  <c r="F45" i="8"/>
  <c r="AQ43" i="8"/>
  <c r="AN43" i="8"/>
  <c r="AP43" i="8" s="1"/>
  <c r="AM43" i="8"/>
  <c r="AJ43" i="8"/>
  <c r="AG43" i="8"/>
  <c r="AI43" i="8" s="1"/>
  <c r="AF43" i="8"/>
  <c r="AC43" i="8"/>
  <c r="Z43" i="8"/>
  <c r="AB43" i="8" s="1"/>
  <c r="Y43" i="8"/>
  <c r="V43" i="8"/>
  <c r="S43" i="8"/>
  <c r="U43" i="8" s="1"/>
  <c r="R43" i="8"/>
  <c r="L43" i="8"/>
  <c r="N43" i="8" s="1"/>
  <c r="K43" i="8"/>
  <c r="H43" i="8"/>
  <c r="O43" i="8" s="1"/>
  <c r="G43" i="8"/>
  <c r="AM42" i="8"/>
  <c r="AN42" i="8" s="1"/>
  <c r="AJ42" i="8"/>
  <c r="AF42" i="8"/>
  <c r="AG42" i="8" s="1"/>
  <c r="AI42" i="8" s="1"/>
  <c r="Y42" i="8"/>
  <c r="Z42" i="8" s="1"/>
  <c r="V42" i="8"/>
  <c r="R42" i="8"/>
  <c r="S42" i="8" s="1"/>
  <c r="AC42" i="8" s="1"/>
  <c r="K42" i="8"/>
  <c r="L42" i="8" s="1"/>
  <c r="H42" i="8"/>
  <c r="O42" i="8" s="1"/>
  <c r="G42" i="8"/>
  <c r="AM41" i="8"/>
  <c r="AN41" i="8" s="1"/>
  <c r="AP41" i="8" s="1"/>
  <c r="AG41" i="8"/>
  <c r="AQ41" i="8" s="1"/>
  <c r="AF41" i="8"/>
  <c r="Y41" i="8"/>
  <c r="Z41" i="8" s="1"/>
  <c r="S41" i="8"/>
  <c r="AC41" i="8" s="1"/>
  <c r="R41" i="8"/>
  <c r="K41" i="8"/>
  <c r="L41" i="8" s="1"/>
  <c r="G41" i="8"/>
  <c r="H41" i="8" s="1"/>
  <c r="O41" i="8" s="1"/>
  <c r="AQ40" i="8"/>
  <c r="AM40" i="8"/>
  <c r="AN40" i="8" s="1"/>
  <c r="AP40" i="8" s="1"/>
  <c r="AF40" i="8"/>
  <c r="AG40" i="8" s="1"/>
  <c r="AC40" i="8"/>
  <c r="Y40" i="8"/>
  <c r="Z40" i="8" s="1"/>
  <c r="AJ40" i="8" s="1"/>
  <c r="R40" i="8"/>
  <c r="S40" i="8" s="1"/>
  <c r="K40" i="8"/>
  <c r="L40" i="8" s="1"/>
  <c r="G40" i="8"/>
  <c r="H40" i="8" s="1"/>
  <c r="O40" i="8" s="1"/>
  <c r="AN38" i="8"/>
  <c r="AP38" i="8" s="1"/>
  <c r="AM38" i="8"/>
  <c r="AF38" i="8"/>
  <c r="AG38" i="8" s="1"/>
  <c r="Z38" i="8"/>
  <c r="AJ38" i="8" s="1"/>
  <c r="Y38" i="8"/>
  <c r="R38" i="8"/>
  <c r="S38" i="8" s="1"/>
  <c r="L38" i="8"/>
  <c r="V38" i="8" s="1"/>
  <c r="K38" i="8"/>
  <c r="G38" i="8"/>
  <c r="H38" i="8" s="1"/>
  <c r="O38" i="8" s="1"/>
  <c r="AM37" i="8"/>
  <c r="AN37" i="8" s="1"/>
  <c r="AJ37" i="8"/>
  <c r="AF37" i="8"/>
  <c r="AG37" i="8" s="1"/>
  <c r="AQ37" i="8" s="1"/>
  <c r="Y37" i="8"/>
  <c r="Z37" i="8" s="1"/>
  <c r="V37" i="8"/>
  <c r="R37" i="8"/>
  <c r="S37" i="8" s="1"/>
  <c r="AC37" i="8" s="1"/>
  <c r="N37" i="8"/>
  <c r="K37" i="8"/>
  <c r="L37" i="8" s="1"/>
  <c r="H37" i="8"/>
  <c r="O37" i="8" s="1"/>
  <c r="G37" i="8"/>
  <c r="AM36" i="8"/>
  <c r="AN36" i="8" s="1"/>
  <c r="AP36" i="8" s="1"/>
  <c r="AG36" i="8"/>
  <c r="AQ36" i="8" s="1"/>
  <c r="AF36" i="8"/>
  <c r="Y36" i="8"/>
  <c r="Z36" i="8" s="1"/>
  <c r="S36" i="8"/>
  <c r="AC36" i="8" s="1"/>
  <c r="R36" i="8"/>
  <c r="K36" i="8"/>
  <c r="L36" i="8" s="1"/>
  <c r="G36" i="8"/>
  <c r="H36" i="8" s="1"/>
  <c r="O36" i="8" s="1"/>
  <c r="AQ35" i="8"/>
  <c r="AM35" i="8"/>
  <c r="AN35" i="8" s="1"/>
  <c r="AP35" i="8" s="1"/>
  <c r="AF35" i="8"/>
  <c r="AG35" i="8" s="1"/>
  <c r="AC35" i="8"/>
  <c r="Y35" i="8"/>
  <c r="Z35" i="8" s="1"/>
  <c r="AJ35" i="8" s="1"/>
  <c r="R35" i="8"/>
  <c r="S35" i="8" s="1"/>
  <c r="K35" i="8"/>
  <c r="L35" i="8" s="1"/>
  <c r="V35" i="8" s="1"/>
  <c r="G35" i="8"/>
  <c r="H35" i="8" s="1"/>
  <c r="O35" i="8" s="1"/>
  <c r="AN34" i="8"/>
  <c r="AM34" i="8"/>
  <c r="AF34" i="8"/>
  <c r="AG34" i="8" s="1"/>
  <c r="Z34" i="8"/>
  <c r="AJ34" i="8" s="1"/>
  <c r="Y34" i="8"/>
  <c r="R34" i="8"/>
  <c r="S34" i="8" s="1"/>
  <c r="L34" i="8"/>
  <c r="V34" i="8" s="1"/>
  <c r="K34" i="8"/>
  <c r="G34" i="8"/>
  <c r="H34" i="8" s="1"/>
  <c r="O34" i="8" s="1"/>
  <c r="AM33" i="8"/>
  <c r="AN33" i="8" s="1"/>
  <c r="AJ33" i="8"/>
  <c r="AF33" i="8"/>
  <c r="AG33" i="8" s="1"/>
  <c r="AQ33" i="8" s="1"/>
  <c r="Y33" i="8"/>
  <c r="Z33" i="8" s="1"/>
  <c r="V33" i="8"/>
  <c r="R33" i="8"/>
  <c r="S33" i="8" s="1"/>
  <c r="AC33" i="8" s="1"/>
  <c r="K33" i="8"/>
  <c r="L33" i="8" s="1"/>
  <c r="H33" i="8"/>
  <c r="O33" i="8" s="1"/>
  <c r="G33" i="8"/>
  <c r="AM32" i="8"/>
  <c r="AN32" i="8" s="1"/>
  <c r="AP32" i="8" s="1"/>
  <c r="AG32" i="8"/>
  <c r="AQ32" i="8" s="1"/>
  <c r="AF32" i="8"/>
  <c r="Y32" i="8"/>
  <c r="Z32" i="8" s="1"/>
  <c r="S32" i="8"/>
  <c r="AC32" i="8" s="1"/>
  <c r="R32" i="8"/>
  <c r="K32" i="8"/>
  <c r="L32" i="8" s="1"/>
  <c r="G32" i="8"/>
  <c r="H32" i="8" s="1"/>
  <c r="O32" i="8" s="1"/>
  <c r="AQ31" i="8"/>
  <c r="AM31" i="8"/>
  <c r="AN31" i="8" s="1"/>
  <c r="AP31" i="8" s="1"/>
  <c r="AF31" i="8"/>
  <c r="AG31" i="8" s="1"/>
  <c r="AC31" i="8"/>
  <c r="Y31" i="8"/>
  <c r="Z31" i="8" s="1"/>
  <c r="AJ31" i="8" s="1"/>
  <c r="R31" i="8"/>
  <c r="S31" i="8" s="1"/>
  <c r="K31" i="8"/>
  <c r="L31" i="8" s="1"/>
  <c r="U31" i="8" s="1"/>
  <c r="G31" i="8"/>
  <c r="H31" i="8" s="1"/>
  <c r="O31" i="8" s="1"/>
  <c r="AN30" i="8"/>
  <c r="AP30" i="8" s="1"/>
  <c r="AM30" i="8"/>
  <c r="AF30" i="8"/>
  <c r="AG30" i="8" s="1"/>
  <c r="Z30" i="8"/>
  <c r="AJ30" i="8" s="1"/>
  <c r="Y30" i="8"/>
  <c r="R30" i="8"/>
  <c r="S30" i="8" s="1"/>
  <c r="L30" i="8"/>
  <c r="V30" i="8" s="1"/>
  <c r="K30" i="8"/>
  <c r="G30" i="8"/>
  <c r="H30" i="8" s="1"/>
  <c r="O30" i="8" s="1"/>
  <c r="AM29" i="8"/>
  <c r="AN29" i="8" s="1"/>
  <c r="AF29" i="8"/>
  <c r="AG29" i="8" s="1"/>
  <c r="Y29" i="8"/>
  <c r="Z29" i="8" s="1"/>
  <c r="R29" i="8"/>
  <c r="S29" i="8" s="1"/>
  <c r="N29" i="8"/>
  <c r="K29" i="8"/>
  <c r="L29" i="8" s="1"/>
  <c r="H29" i="8"/>
  <c r="O29" i="8" s="1"/>
  <c r="G29" i="8"/>
  <c r="AP28" i="8"/>
  <c r="AN28" i="8"/>
  <c r="AJ28" i="8"/>
  <c r="AG28" i="8"/>
  <c r="AC28" i="8"/>
  <c r="Z28" i="8"/>
  <c r="U28" i="8"/>
  <c r="S28" i="8"/>
  <c r="AB28" i="8" s="1"/>
  <c r="L28" i="8"/>
  <c r="V28" i="8" s="1"/>
  <c r="H28" i="8"/>
  <c r="O28" i="8" s="1"/>
  <c r="AN27" i="8"/>
  <c r="AP27" i="8" s="1"/>
  <c r="AJ27" i="8"/>
  <c r="AG27" i="8"/>
  <c r="Z27" i="8"/>
  <c r="S27" i="8"/>
  <c r="AC27" i="8" s="1"/>
  <c r="L27" i="8"/>
  <c r="N27" i="8" s="1"/>
  <c r="H27" i="8"/>
  <c r="O27" i="8" s="1"/>
  <c r="AP26" i="8"/>
  <c r="AN26" i="8"/>
  <c r="AJ26" i="8"/>
  <c r="AG26" i="8"/>
  <c r="AC26" i="8"/>
  <c r="Z26" i="8"/>
  <c r="U26" i="8"/>
  <c r="S26" i="8"/>
  <c r="AB26" i="8" s="1"/>
  <c r="N26" i="8"/>
  <c r="L26" i="8"/>
  <c r="V26" i="8" s="1"/>
  <c r="H26" i="8"/>
  <c r="O26" i="8" s="1"/>
  <c r="AN25" i="8"/>
  <c r="AP25" i="8" s="1"/>
  <c r="AJ25" i="8"/>
  <c r="AG25" i="8"/>
  <c r="Z25" i="8"/>
  <c r="S25" i="8"/>
  <c r="AC25" i="8" s="1"/>
  <c r="L25" i="8"/>
  <c r="N25" i="8" s="1"/>
  <c r="H25" i="8"/>
  <c r="O25" i="8" s="1"/>
  <c r="AP24" i="8"/>
  <c r="AN24" i="8"/>
  <c r="AJ24" i="8"/>
  <c r="AG24" i="8"/>
  <c r="AC24" i="8"/>
  <c r="Z24" i="8"/>
  <c r="U24" i="8"/>
  <c r="S24" i="8"/>
  <c r="AB24" i="8" s="1"/>
  <c r="L24" i="8"/>
  <c r="V24" i="8" s="1"/>
  <c r="H24" i="8"/>
  <c r="O24" i="8" s="1"/>
  <c r="AN23" i="8"/>
  <c r="AP23" i="8" s="1"/>
  <c r="AG23" i="8"/>
  <c r="Z23" i="8"/>
  <c r="S23" i="8"/>
  <c r="L23" i="8"/>
  <c r="H23" i="8"/>
  <c r="AQ34" i="8" l="1"/>
  <c r="AI34" i="8"/>
  <c r="V36" i="8"/>
  <c r="N36" i="8"/>
  <c r="AC38" i="8"/>
  <c r="U38" i="8"/>
  <c r="AJ32" i="8"/>
  <c r="AB32" i="8"/>
  <c r="AC34" i="8"/>
  <c r="U34" i="8"/>
  <c r="L39" i="8"/>
  <c r="AQ30" i="8"/>
  <c r="AI30" i="8"/>
  <c r="V32" i="8"/>
  <c r="N32" i="8"/>
  <c r="AP34" i="8"/>
  <c r="AJ41" i="8"/>
  <c r="AB41" i="8"/>
  <c r="U49" i="8"/>
  <c r="AC23" i="8"/>
  <c r="AC30" i="8"/>
  <c r="U30" i="8"/>
  <c r="AJ36" i="8"/>
  <c r="AB36" i="8"/>
  <c r="AQ38" i="8"/>
  <c r="AI38" i="8"/>
  <c r="V41" i="8"/>
  <c r="N41" i="8"/>
  <c r="AQ23" i="8"/>
  <c r="AI23" i="8"/>
  <c r="AJ23" i="8" s="1"/>
  <c r="AB25" i="8"/>
  <c r="V27" i="8"/>
  <c r="AQ27" i="8"/>
  <c r="AI27" i="8"/>
  <c r="AP29" i="8"/>
  <c r="AQ29" i="8" s="1"/>
  <c r="AB33" i="8"/>
  <c r="AI35" i="8"/>
  <c r="AP37" i="8"/>
  <c r="AN39" i="8"/>
  <c r="U40" i="8"/>
  <c r="V40" i="8" s="1"/>
  <c r="AB42" i="8"/>
  <c r="AE48" i="8"/>
  <c r="X48" i="8"/>
  <c r="Q48" i="8"/>
  <c r="V49" i="8"/>
  <c r="N49" i="8"/>
  <c r="X54" i="8"/>
  <c r="AE54" i="8" s="1"/>
  <c r="AL54" i="8" s="1"/>
  <c r="S54" i="8"/>
  <c r="N23" i="8"/>
  <c r="Z39" i="8"/>
  <c r="AQ24" i="8"/>
  <c r="AI24" i="8"/>
  <c r="U25" i="8"/>
  <c r="AQ28" i="8"/>
  <c r="AI28" i="8"/>
  <c r="AI29" i="8"/>
  <c r="AJ29" i="8" s="1"/>
  <c r="N30" i="8"/>
  <c r="N31" i="8"/>
  <c r="V31" i="8"/>
  <c r="U32" i="8"/>
  <c r="U33" i="8"/>
  <c r="AB34" i="8"/>
  <c r="AB35" i="8"/>
  <c r="AI36" i="8"/>
  <c r="AI37" i="8"/>
  <c r="N38" i="8"/>
  <c r="S39" i="8"/>
  <c r="N40" i="8"/>
  <c r="U41" i="8"/>
  <c r="U42" i="8"/>
  <c r="AP42" i="8"/>
  <c r="O49" i="8"/>
  <c r="U52" i="8"/>
  <c r="N54" i="8"/>
  <c r="O54" i="8" s="1"/>
  <c r="N55" i="8"/>
  <c r="O55" i="8" s="1"/>
  <c r="AB23" i="8"/>
  <c r="N24" i="8"/>
  <c r="V25" i="8"/>
  <c r="AQ25" i="8"/>
  <c r="AI25" i="8"/>
  <c r="AB27" i="8"/>
  <c r="N28" i="8"/>
  <c r="AB29" i="8"/>
  <c r="AC29" i="8" s="1"/>
  <c r="AI31" i="8"/>
  <c r="N33" i="8"/>
  <c r="AP33" i="8"/>
  <c r="U35" i="8"/>
  <c r="AB37" i="8"/>
  <c r="H39" i="8"/>
  <c r="AG39" i="8"/>
  <c r="AI40" i="8"/>
  <c r="N42" i="8"/>
  <c r="AQ42" i="8"/>
  <c r="H45" i="8"/>
  <c r="G44" i="8"/>
  <c r="L48" i="8"/>
  <c r="V52" i="8"/>
  <c r="N52" i="8"/>
  <c r="O52" i="8" s="1"/>
  <c r="AJ59" i="8"/>
  <c r="AB59" i="8"/>
  <c r="O23" i="8"/>
  <c r="U23" i="8"/>
  <c r="V23" i="8" s="1"/>
  <c r="AQ26" i="8"/>
  <c r="AI26" i="8"/>
  <c r="U27" i="8"/>
  <c r="U29" i="8"/>
  <c r="V29" i="8" s="1"/>
  <c r="AB30" i="8"/>
  <c r="AB31" i="8"/>
  <c r="AI32" i="8"/>
  <c r="AI33" i="8"/>
  <c r="N34" i="8"/>
  <c r="N35" i="8"/>
  <c r="U36" i="8"/>
  <c r="U37" i="8"/>
  <c r="AB38" i="8"/>
  <c r="AB40" i="8"/>
  <c r="AI41" i="8"/>
  <c r="S45" i="8"/>
  <c r="V46" i="8"/>
  <c r="N46" i="8"/>
  <c r="X46" i="8"/>
  <c r="AL48" i="8"/>
  <c r="G51" i="8"/>
  <c r="H51" i="8" s="1"/>
  <c r="AN54" i="8"/>
  <c r="AP54" i="8" s="1"/>
  <c r="U55" i="8"/>
  <c r="V55" i="8" s="1"/>
  <c r="AM56" i="8"/>
  <c r="AN56" i="8" s="1"/>
  <c r="AF56" i="8"/>
  <c r="AG56" i="8" s="1"/>
  <c r="Y56" i="8"/>
  <c r="Z56" i="8" s="1"/>
  <c r="R56" i="8"/>
  <c r="S56" i="8" s="1"/>
  <c r="K56" i="8"/>
  <c r="L56" i="8" s="1"/>
  <c r="H56" i="8"/>
  <c r="N57" i="8"/>
  <c r="O57" i="8" s="1"/>
  <c r="AJ57" i="8"/>
  <c r="AB57" i="8"/>
  <c r="AC57" i="8" s="1"/>
  <c r="AP57" i="8"/>
  <c r="AQ59" i="8"/>
  <c r="AI59" i="8"/>
  <c r="V53" i="8"/>
  <c r="N53" i="8"/>
  <c r="O53" i="8" s="1"/>
  <c r="AJ53" i="8"/>
  <c r="AB53" i="8"/>
  <c r="AC53" i="8" s="1"/>
  <c r="AB55" i="8"/>
  <c r="AC55" i="8" s="1"/>
  <c r="V59" i="8"/>
  <c r="N59" i="8"/>
  <c r="R51" i="8"/>
  <c r="S51" i="8" s="1"/>
  <c r="S48" i="8"/>
  <c r="N51" i="8"/>
  <c r="AI53" i="8"/>
  <c r="AG54" i="8"/>
  <c r="AQ55" i="8"/>
  <c r="AI55" i="8"/>
  <c r="AJ55" i="8" s="1"/>
  <c r="U57" i="8"/>
  <c r="V57" i="8" s="1"/>
  <c r="AQ57" i="8"/>
  <c r="AI57" i="8"/>
  <c r="AC59" i="8"/>
  <c r="U59" i="8"/>
  <c r="AE74" i="8"/>
  <c r="Y48" i="8"/>
  <c r="Y45" i="8"/>
  <c r="Z45" i="8" s="1"/>
  <c r="AM58" i="8"/>
  <c r="AN58" i="8" s="1"/>
  <c r="AF58" i="8"/>
  <c r="AG58" i="8" s="1"/>
  <c r="Y58" i="8"/>
  <c r="Z58" i="8" s="1"/>
  <c r="S58" i="8"/>
  <c r="K58" i="8"/>
  <c r="L58" i="8" s="1"/>
  <c r="AP58" i="8" l="1"/>
  <c r="AQ58" i="8" s="1"/>
  <c r="AB58" i="8"/>
  <c r="AJ58" i="8"/>
  <c r="AB45" i="8"/>
  <c r="AQ54" i="8"/>
  <c r="U51" i="8"/>
  <c r="V51" i="8" s="1"/>
  <c r="U56" i="8"/>
  <c r="O51" i="8"/>
  <c r="R44" i="8"/>
  <c r="S44" i="8" s="1"/>
  <c r="S47" i="8" s="1"/>
  <c r="H44" i="8"/>
  <c r="AM44" i="8"/>
  <c r="AN44" i="8" s="1"/>
  <c r="AP44" i="8" s="1"/>
  <c r="Y44" i="8"/>
  <c r="Z44" i="8" s="1"/>
  <c r="K44" i="8"/>
  <c r="L44" i="8" s="1"/>
  <c r="L47" i="8" s="1"/>
  <c r="AF44" i="8"/>
  <c r="AG44" i="8" s="1"/>
  <c r="AJ39" i="8"/>
  <c r="AB39" i="8"/>
  <c r="AC39" i="8" s="1"/>
  <c r="N39" i="8"/>
  <c r="O39" i="8" s="1"/>
  <c r="AI58" i="8"/>
  <c r="Y51" i="8"/>
  <c r="Z51" i="8" s="1"/>
  <c r="Y52" i="8"/>
  <c r="Z52" i="8" s="1"/>
  <c r="Z48" i="8"/>
  <c r="Y49" i="8"/>
  <c r="Z49" i="8" s="1"/>
  <c r="AB56" i="8"/>
  <c r="AC56" i="8" s="1"/>
  <c r="U45" i="8"/>
  <c r="V45" i="8" s="1"/>
  <c r="AC45" i="8"/>
  <c r="O45" i="8"/>
  <c r="AI39" i="8"/>
  <c r="N58" i="8"/>
  <c r="O58" i="8" s="1"/>
  <c r="AL74" i="8"/>
  <c r="AF48" i="8"/>
  <c r="AF45" i="8"/>
  <c r="AG45" i="8" s="1"/>
  <c r="AI56" i="8"/>
  <c r="AJ56" i="8" s="1"/>
  <c r="Z46" i="8"/>
  <c r="AE46" i="8"/>
  <c r="H47" i="8"/>
  <c r="AP39" i="8"/>
  <c r="AQ39" i="8" s="1"/>
  <c r="U58" i="8"/>
  <c r="V58" i="8" s="1"/>
  <c r="AC58" i="8"/>
  <c r="U48" i="8"/>
  <c r="V48" i="8" s="1"/>
  <c r="V56" i="8"/>
  <c r="N56" i="8"/>
  <c r="O56" i="8" s="1"/>
  <c r="AP56" i="8"/>
  <c r="AQ56" i="8" s="1"/>
  <c r="Z54" i="8"/>
  <c r="N48" i="8"/>
  <c r="O48" i="8" s="1"/>
  <c r="U39" i="8"/>
  <c r="V39" i="8" s="1"/>
  <c r="U54" i="8"/>
  <c r="V54" i="8" s="1"/>
  <c r="N45" i="8"/>
  <c r="L50" i="8" l="1"/>
  <c r="N47" i="8"/>
  <c r="O47" i="8" s="1"/>
  <c r="U47" i="8"/>
  <c r="V47" i="8" s="1"/>
  <c r="S50" i="8"/>
  <c r="AI45" i="8"/>
  <c r="AJ45" i="8" s="1"/>
  <c r="H50" i="8"/>
  <c r="AM48" i="8"/>
  <c r="AM45" i="8"/>
  <c r="AN45" i="8" s="1"/>
  <c r="AP45" i="8" s="1"/>
  <c r="AQ45" i="8" s="1"/>
  <c r="AG47" i="8"/>
  <c r="AB49" i="8"/>
  <c r="AC49" i="8" s="1"/>
  <c r="AB54" i="8"/>
  <c r="AC54" i="8" s="1"/>
  <c r="AJ54" i="8"/>
  <c r="AB48" i="8"/>
  <c r="AC48" i="8" s="1"/>
  <c r="AI44" i="8"/>
  <c r="AJ44" i="8" s="1"/>
  <c r="AQ44" i="8"/>
  <c r="O44" i="8"/>
  <c r="AG46" i="8"/>
  <c r="AL46" i="8"/>
  <c r="AN46" i="8" s="1"/>
  <c r="AP46" i="8" s="1"/>
  <c r="AB52" i="8"/>
  <c r="AC52" i="8" s="1"/>
  <c r="N44" i="8"/>
  <c r="U44" i="8"/>
  <c r="V44" i="8" s="1"/>
  <c r="AJ46" i="8"/>
  <c r="AB46" i="8"/>
  <c r="AF51" i="8"/>
  <c r="AG51" i="8" s="1"/>
  <c r="AF49" i="8"/>
  <c r="AG49" i="8" s="1"/>
  <c r="AG48" i="8"/>
  <c r="AF52" i="8"/>
  <c r="AG52" i="8" s="1"/>
  <c r="AB51" i="8"/>
  <c r="AC51" i="8" s="1"/>
  <c r="Z47" i="8"/>
  <c r="AB44" i="8"/>
  <c r="AC44" i="8" s="1"/>
  <c r="AI54" i="8"/>
  <c r="AG61" i="8" l="1"/>
  <c r="AI51" i="8"/>
  <c r="AJ51" i="8" s="1"/>
  <c r="O50" i="8"/>
  <c r="H67" i="8"/>
  <c r="H61" i="8"/>
  <c r="U50" i="8"/>
  <c r="S61" i="8"/>
  <c r="S67" i="8"/>
  <c r="Z50" i="8"/>
  <c r="AB47" i="8"/>
  <c r="AC47" i="8" s="1"/>
  <c r="AI52" i="8"/>
  <c r="AJ52" i="8" s="1"/>
  <c r="AG50" i="8"/>
  <c r="AI47" i="8"/>
  <c r="AJ47" i="8" s="1"/>
  <c r="N50" i="8"/>
  <c r="V50" i="8"/>
  <c r="L61" i="8"/>
  <c r="L67" i="8"/>
  <c r="AI48" i="8"/>
  <c r="AJ48" i="8" s="1"/>
  <c r="AQ49" i="8"/>
  <c r="AI49" i="8"/>
  <c r="AJ49" i="8" s="1"/>
  <c r="AN47" i="8"/>
  <c r="AI46" i="8"/>
  <c r="AQ46" i="8"/>
  <c r="AM52" i="8"/>
  <c r="AN52" i="8" s="1"/>
  <c r="AP52" i="8" s="1"/>
  <c r="AQ52" i="8" s="1"/>
  <c r="AM51" i="8"/>
  <c r="AN51" i="8" s="1"/>
  <c r="AM49" i="8"/>
  <c r="AN49" i="8" s="1"/>
  <c r="AP49" i="8" s="1"/>
  <c r="AN48" i="8"/>
  <c r="AP48" i="8" s="1"/>
  <c r="AQ48" i="8" s="1"/>
  <c r="U67" i="8" l="1"/>
  <c r="S68" i="8"/>
  <c r="S69" i="8"/>
  <c r="H63" i="8"/>
  <c r="H62" i="8"/>
  <c r="V61" i="8"/>
  <c r="N61" i="8"/>
  <c r="O61" i="8" s="1"/>
  <c r="L63" i="8"/>
  <c r="L62" i="8"/>
  <c r="U61" i="8"/>
  <c r="S63" i="8"/>
  <c r="S62" i="8"/>
  <c r="O67" i="8"/>
  <c r="H68" i="8"/>
  <c r="AI61" i="8"/>
  <c r="AG62" i="8"/>
  <c r="AI50" i="8"/>
  <c r="AG67" i="8"/>
  <c r="AP51" i="8"/>
  <c r="AQ51" i="8" s="1"/>
  <c r="AN50" i="8"/>
  <c r="AP47" i="8"/>
  <c r="AQ47" i="8" s="1"/>
  <c r="AJ50" i="8"/>
  <c r="AB50" i="8"/>
  <c r="AC50" i="8" s="1"/>
  <c r="Z67" i="8"/>
  <c r="Z61" i="8"/>
  <c r="V67" i="8"/>
  <c r="N67" i="8"/>
  <c r="L69" i="8"/>
  <c r="L68" i="8"/>
  <c r="L70" i="8" l="1"/>
  <c r="Z68" i="8"/>
  <c r="AB67" i="8"/>
  <c r="AC67" i="8" s="1"/>
  <c r="AP50" i="8"/>
  <c r="AQ50" i="8" s="1"/>
  <c r="AN67" i="8"/>
  <c r="U69" i="8"/>
  <c r="V69" i="8" s="1"/>
  <c r="S70" i="8"/>
  <c r="AN61" i="8"/>
  <c r="U62" i="8"/>
  <c r="V62" i="8"/>
  <c r="N62" i="8"/>
  <c r="O62" i="8"/>
  <c r="U68" i="8"/>
  <c r="V68" i="8" s="1"/>
  <c r="U63" i="8"/>
  <c r="S65" i="8"/>
  <c r="S64" i="8"/>
  <c r="V63" i="8"/>
  <c r="N63" i="8"/>
  <c r="L65" i="8"/>
  <c r="L64" i="8"/>
  <c r="O63" i="8"/>
  <c r="H64" i="8"/>
  <c r="O64" i="8" s="1"/>
  <c r="N68" i="8"/>
  <c r="O68" i="8" s="1"/>
  <c r="Z62" i="8"/>
  <c r="AJ61" i="8"/>
  <c r="AB61" i="8"/>
  <c r="AC61" i="8" s="1"/>
  <c r="AI67" i="8"/>
  <c r="AJ67" i="8" s="1"/>
  <c r="AG68" i="8"/>
  <c r="AG63" i="8"/>
  <c r="H69" i="8"/>
  <c r="H71" i="8" l="1"/>
  <c r="H70" i="8"/>
  <c r="O70" i="8" s="1"/>
  <c r="AB62" i="8"/>
  <c r="AC62" i="8" s="1"/>
  <c r="V65" i="8"/>
  <c r="U65" i="8"/>
  <c r="AI62" i="8"/>
  <c r="AJ62" i="8" s="1"/>
  <c r="V70" i="8"/>
  <c r="N70" i="8"/>
  <c r="AI63" i="8"/>
  <c r="AG64" i="8"/>
  <c r="Z63" i="8"/>
  <c r="H65" i="8"/>
  <c r="N65" i="8" s="1"/>
  <c r="AP61" i="8"/>
  <c r="AQ61" i="8" s="1"/>
  <c r="AN63" i="8"/>
  <c r="AN62" i="8"/>
  <c r="AP62" i="8" s="1"/>
  <c r="AQ62" i="8" s="1"/>
  <c r="L71" i="8"/>
  <c r="AI68" i="8"/>
  <c r="AC70" i="8"/>
  <c r="U70" i="8"/>
  <c r="AP67" i="8"/>
  <c r="AQ67" i="8" s="1"/>
  <c r="AN69" i="8"/>
  <c r="AN68" i="8"/>
  <c r="AP68" i="8" s="1"/>
  <c r="AQ68" i="8" s="1"/>
  <c r="AJ68" i="8"/>
  <c r="AB68" i="8"/>
  <c r="AC68" i="8" s="1"/>
  <c r="N69" i="8"/>
  <c r="O69" i="8" s="1"/>
  <c r="AG69" i="8"/>
  <c r="V64" i="8"/>
  <c r="N64" i="8"/>
  <c r="AC64" i="8"/>
  <c r="U64" i="8"/>
  <c r="S71" i="8"/>
  <c r="Z69" i="8"/>
  <c r="U71" i="8" l="1"/>
  <c r="V71" i="8" s="1"/>
  <c r="N71" i="8"/>
  <c r="O71" i="8" s="1"/>
  <c r="AP69" i="8"/>
  <c r="AN71" i="8"/>
  <c r="AN70" i="8"/>
  <c r="AP63" i="8"/>
  <c r="AQ63" i="8" s="1"/>
  <c r="AN64" i="8"/>
  <c r="AP64" i="8" s="1"/>
  <c r="AQ64" i="8"/>
  <c r="AI64" i="8"/>
  <c r="Z70" i="8"/>
  <c r="AJ69" i="8"/>
  <c r="AB69" i="8"/>
  <c r="AC69" i="8" s="1"/>
  <c r="AG65" i="8"/>
  <c r="O65" i="8"/>
  <c r="AQ69" i="8"/>
  <c r="AI69" i="8"/>
  <c r="AG71" i="8"/>
  <c r="AG70" i="8"/>
  <c r="Z65" i="8"/>
  <c r="Z64" i="8"/>
  <c r="AJ63" i="8"/>
  <c r="AB63" i="8"/>
  <c r="AC63" i="8" s="1"/>
  <c r="AB65" i="8" l="1"/>
  <c r="AC65" i="8" s="1"/>
  <c r="AQ70" i="8"/>
  <c r="AI70" i="8"/>
  <c r="AP70" i="8"/>
  <c r="AJ70" i="8"/>
  <c r="AB70" i="8"/>
  <c r="AP71" i="8"/>
  <c r="AQ71" i="8" s="1"/>
  <c r="AJ64" i="8"/>
  <c r="AB64" i="8"/>
  <c r="AI65" i="8"/>
  <c r="AJ65" i="8" s="1"/>
  <c r="Z71" i="8"/>
  <c r="AN65" i="8"/>
  <c r="AP65" i="8" s="1"/>
  <c r="AQ65" i="8" s="1"/>
  <c r="AJ71" i="8" l="1"/>
  <c r="AB71" i="8"/>
  <c r="AC71" i="8" s="1"/>
  <c r="AI71" i="8"/>
  <c r="AE74" i="7" l="1"/>
  <c r="AL74" i="7" s="1"/>
  <c r="X74" i="7"/>
  <c r="Q74" i="7"/>
  <c r="G59" i="7"/>
  <c r="AN58" i="7"/>
  <c r="AM58" i="7"/>
  <c r="AF58" i="7"/>
  <c r="AG58" i="7" s="1"/>
  <c r="Z58" i="7"/>
  <c r="Y58" i="7"/>
  <c r="S58" i="7"/>
  <c r="L58" i="7"/>
  <c r="K58" i="7"/>
  <c r="H58" i="7"/>
  <c r="AF57" i="7"/>
  <c r="AG57" i="7" s="1"/>
  <c r="G57" i="7"/>
  <c r="R56" i="7"/>
  <c r="S56" i="7" s="1"/>
  <c r="G56" i="7"/>
  <c r="H56" i="7" s="1"/>
  <c r="G55" i="7"/>
  <c r="AM54" i="7"/>
  <c r="AF54" i="7"/>
  <c r="Y54" i="7"/>
  <c r="R54" i="7"/>
  <c r="Q54" i="7"/>
  <c r="K54" i="7"/>
  <c r="J54" i="7"/>
  <c r="H54" i="7"/>
  <c r="G54" i="7"/>
  <c r="AN53" i="7"/>
  <c r="AP53" i="7" s="1"/>
  <c r="AQ53" i="7" s="1"/>
  <c r="AG53" i="7"/>
  <c r="Z53" i="7"/>
  <c r="S53" i="7"/>
  <c r="L53" i="7"/>
  <c r="H53" i="7"/>
  <c r="AL52" i="7"/>
  <c r="AE52" i="7"/>
  <c r="X52" i="7"/>
  <c r="Q52" i="7"/>
  <c r="AM51" i="7"/>
  <c r="X51" i="7"/>
  <c r="AE51" i="7" s="1"/>
  <c r="AL51" i="7" s="1"/>
  <c r="Q51" i="7"/>
  <c r="AM49" i="7"/>
  <c r="AN49" i="7" s="1"/>
  <c r="AE49" i="7"/>
  <c r="Y49" i="7"/>
  <c r="X49" i="7"/>
  <c r="Q49" i="7"/>
  <c r="L49" i="7"/>
  <c r="J49" i="7"/>
  <c r="AL49" i="7" s="1"/>
  <c r="G49" i="7"/>
  <c r="H49" i="7" s="1"/>
  <c r="AM48" i="7"/>
  <c r="AF48" i="7"/>
  <c r="Y48" i="7"/>
  <c r="X48" i="7"/>
  <c r="Z48" i="7" s="1"/>
  <c r="R48" i="7"/>
  <c r="Q48" i="7"/>
  <c r="L48" i="7"/>
  <c r="K48" i="7"/>
  <c r="K49" i="7" s="1"/>
  <c r="J48" i="7"/>
  <c r="AE48" i="7" s="1"/>
  <c r="G48" i="7"/>
  <c r="H48" i="7" s="1"/>
  <c r="X46" i="7"/>
  <c r="Q46" i="7"/>
  <c r="S46" i="7" s="1"/>
  <c r="O46" i="7"/>
  <c r="J46" i="7"/>
  <c r="L46" i="7" s="1"/>
  <c r="H46" i="7"/>
  <c r="AM45" i="7"/>
  <c r="AN45" i="7" s="1"/>
  <c r="AL45" i="7"/>
  <c r="AE45" i="7"/>
  <c r="Y45" i="7"/>
  <c r="X45" i="7"/>
  <c r="R45" i="7"/>
  <c r="R51" i="7" s="1"/>
  <c r="Q45" i="7"/>
  <c r="K45" i="7"/>
  <c r="K51" i="7" s="1"/>
  <c r="J45" i="7"/>
  <c r="H45" i="7"/>
  <c r="G45" i="7"/>
  <c r="G51" i="7" s="1"/>
  <c r="G52" i="7" s="1"/>
  <c r="H52" i="7" s="1"/>
  <c r="F45" i="7"/>
  <c r="AN44" i="7"/>
  <c r="AM44" i="7"/>
  <c r="AF44" i="7"/>
  <c r="AG44" i="7" s="1"/>
  <c r="Y44" i="7"/>
  <c r="Z44" i="7" s="1"/>
  <c r="R44" i="7"/>
  <c r="S44" i="7" s="1"/>
  <c r="L44" i="7"/>
  <c r="K44" i="7"/>
  <c r="G44" i="7"/>
  <c r="H44" i="7" s="1"/>
  <c r="AP43" i="7"/>
  <c r="AM43" i="7"/>
  <c r="AN43" i="7" s="1"/>
  <c r="AF43" i="7"/>
  <c r="AG43" i="7" s="1"/>
  <c r="Y43" i="7"/>
  <c r="Z43" i="7" s="1"/>
  <c r="AJ43" i="7" s="1"/>
  <c r="V43" i="7"/>
  <c r="R43" i="7"/>
  <c r="S43" i="7" s="1"/>
  <c r="AC43" i="7" s="1"/>
  <c r="K43" i="7"/>
  <c r="L43" i="7" s="1"/>
  <c r="G43" i="7"/>
  <c r="H43" i="7" s="1"/>
  <c r="O43" i="7" s="1"/>
  <c r="AP42" i="7"/>
  <c r="AM42" i="7"/>
  <c r="AN42" i="7" s="1"/>
  <c r="AG42" i="7"/>
  <c r="AF42" i="7"/>
  <c r="Y42" i="7"/>
  <c r="Z42" i="7" s="1"/>
  <c r="R42" i="7"/>
  <c r="S42" i="7" s="1"/>
  <c r="K42" i="7"/>
  <c r="L42" i="7" s="1"/>
  <c r="V42" i="7" s="1"/>
  <c r="G42" i="7"/>
  <c r="H42" i="7" s="1"/>
  <c r="O42" i="7" s="1"/>
  <c r="Y41" i="7"/>
  <c r="Z41" i="7" s="1"/>
  <c r="G41" i="7"/>
  <c r="AM40" i="7"/>
  <c r="AN40" i="7" s="1"/>
  <c r="AI40" i="7"/>
  <c r="AF40" i="7"/>
  <c r="AG40" i="7" s="1"/>
  <c r="AQ40" i="7" s="1"/>
  <c r="Z40" i="7"/>
  <c r="Y40" i="7"/>
  <c r="R40" i="7"/>
  <c r="S40" i="7" s="1"/>
  <c r="K40" i="7"/>
  <c r="L40" i="7" s="1"/>
  <c r="G40" i="7"/>
  <c r="H40" i="7" s="1"/>
  <c r="O40" i="7" s="1"/>
  <c r="AM38" i="7"/>
  <c r="AN38" i="7" s="1"/>
  <c r="AP38" i="7" s="1"/>
  <c r="AJ38" i="7"/>
  <c r="AF38" i="7"/>
  <c r="AG38" i="7" s="1"/>
  <c r="AQ38" i="7" s="1"/>
  <c r="AB38" i="7"/>
  <c r="Y38" i="7"/>
  <c r="Z38" i="7" s="1"/>
  <c r="R38" i="7"/>
  <c r="S38" i="7" s="1"/>
  <c r="K38" i="7"/>
  <c r="L38" i="7" s="1"/>
  <c r="V38" i="7" s="1"/>
  <c r="H38" i="7"/>
  <c r="O38" i="7" s="1"/>
  <c r="G38" i="7"/>
  <c r="AM37" i="7"/>
  <c r="AN37" i="7" s="1"/>
  <c r="AF37" i="7"/>
  <c r="AG37" i="7" s="1"/>
  <c r="AB37" i="7"/>
  <c r="Y37" i="7"/>
  <c r="Z37" i="7" s="1"/>
  <c r="AJ37" i="7" s="1"/>
  <c r="S37" i="7"/>
  <c r="R37" i="7"/>
  <c r="K37" i="7"/>
  <c r="L37" i="7" s="1"/>
  <c r="G37" i="7"/>
  <c r="H37" i="7" s="1"/>
  <c r="O37" i="7" s="1"/>
  <c r="AM36" i="7"/>
  <c r="AN36" i="7" s="1"/>
  <c r="AP36" i="7" s="1"/>
  <c r="AF36" i="7"/>
  <c r="AG36" i="7" s="1"/>
  <c r="AQ36" i="7" s="1"/>
  <c r="AC36" i="7"/>
  <c r="Y36" i="7"/>
  <c r="Z36" i="7" s="1"/>
  <c r="AJ36" i="7" s="1"/>
  <c r="R36" i="7"/>
  <c r="S36" i="7" s="1"/>
  <c r="K36" i="7"/>
  <c r="L36" i="7" s="1"/>
  <c r="U36" i="7" s="1"/>
  <c r="G36" i="7"/>
  <c r="H36" i="7" s="1"/>
  <c r="O36" i="7" s="1"/>
  <c r="AN35" i="7"/>
  <c r="AM35" i="7"/>
  <c r="AF35" i="7"/>
  <c r="AG35" i="7" s="1"/>
  <c r="Y35" i="7"/>
  <c r="Z35" i="7" s="1"/>
  <c r="R35" i="7"/>
  <c r="S35" i="7" s="1"/>
  <c r="AC35" i="7" s="1"/>
  <c r="L35" i="7"/>
  <c r="K35" i="7"/>
  <c r="G35" i="7"/>
  <c r="H35" i="7" s="1"/>
  <c r="O35" i="7" s="1"/>
  <c r="AP34" i="7"/>
  <c r="AM34" i="7"/>
  <c r="AN34" i="7" s="1"/>
  <c r="AF34" i="7"/>
  <c r="AG34" i="7" s="1"/>
  <c r="Y34" i="7"/>
  <c r="Z34" i="7" s="1"/>
  <c r="AJ34" i="7" s="1"/>
  <c r="V34" i="7"/>
  <c r="R34" i="7"/>
  <c r="S34" i="7" s="1"/>
  <c r="AC34" i="7" s="1"/>
  <c r="K34" i="7"/>
  <c r="L34" i="7" s="1"/>
  <c r="G34" i="7"/>
  <c r="H34" i="7" s="1"/>
  <c r="O34" i="7" s="1"/>
  <c r="AM33" i="7"/>
  <c r="AN33" i="7" s="1"/>
  <c r="AP33" i="7" s="1"/>
  <c r="AG33" i="7"/>
  <c r="AQ33" i="7" s="1"/>
  <c r="AF33" i="7"/>
  <c r="Y33" i="7"/>
  <c r="Z33" i="7" s="1"/>
  <c r="R33" i="7"/>
  <c r="S33" i="7" s="1"/>
  <c r="K33" i="7"/>
  <c r="L33" i="7" s="1"/>
  <c r="V33" i="7" s="1"/>
  <c r="G33" i="7"/>
  <c r="H33" i="7" s="1"/>
  <c r="O33" i="7" s="1"/>
  <c r="AQ32" i="7"/>
  <c r="AM32" i="7"/>
  <c r="AN32" i="7" s="1"/>
  <c r="AP32" i="7" s="1"/>
  <c r="AI32" i="7"/>
  <c r="AF32" i="7"/>
  <c r="AG32" i="7" s="1"/>
  <c r="Y32" i="7"/>
  <c r="Z32" i="7" s="1"/>
  <c r="AB32" i="7" s="1"/>
  <c r="R32" i="7"/>
  <c r="S32" i="7" s="1"/>
  <c r="K32" i="7"/>
  <c r="L32" i="7" s="1"/>
  <c r="V32" i="7" s="1"/>
  <c r="G32" i="7"/>
  <c r="H32" i="7" s="1"/>
  <c r="O32" i="7" s="1"/>
  <c r="AM31" i="7"/>
  <c r="AN31" i="7" s="1"/>
  <c r="AP31" i="7" s="1"/>
  <c r="AF31" i="7"/>
  <c r="AG31" i="7" s="1"/>
  <c r="AQ31" i="7" s="1"/>
  <c r="Z31" i="7"/>
  <c r="AJ31" i="7" s="1"/>
  <c r="Y31" i="7"/>
  <c r="R31" i="7"/>
  <c r="S31" i="7" s="1"/>
  <c r="K31" i="7"/>
  <c r="L31" i="7" s="1"/>
  <c r="G31" i="7"/>
  <c r="H31" i="7" s="1"/>
  <c r="O31" i="7" s="1"/>
  <c r="AM30" i="7"/>
  <c r="AN30" i="7" s="1"/>
  <c r="AP30" i="7" s="1"/>
  <c r="AJ30" i="7"/>
  <c r="AF30" i="7"/>
  <c r="AG30" i="7" s="1"/>
  <c r="AQ30" i="7" s="1"/>
  <c r="AB30" i="7"/>
  <c r="Y30" i="7"/>
  <c r="Z30" i="7" s="1"/>
  <c r="U30" i="7"/>
  <c r="R30" i="7"/>
  <c r="S30" i="7" s="1"/>
  <c r="AC30" i="7" s="1"/>
  <c r="K30" i="7"/>
  <c r="L30" i="7" s="1"/>
  <c r="H30" i="7"/>
  <c r="O30" i="7" s="1"/>
  <c r="G30" i="7"/>
  <c r="AM29" i="7"/>
  <c r="AN29" i="7" s="1"/>
  <c r="AP29" i="7" s="1"/>
  <c r="AF29" i="7"/>
  <c r="AG29" i="7" s="1"/>
  <c r="Y29" i="7"/>
  <c r="Z29" i="7" s="1"/>
  <c r="S29" i="7"/>
  <c r="R29" i="7"/>
  <c r="K29" i="7"/>
  <c r="L29" i="7" s="1"/>
  <c r="G29" i="7"/>
  <c r="H29" i="7" s="1"/>
  <c r="AP28" i="7"/>
  <c r="AN28" i="7"/>
  <c r="AG28" i="7"/>
  <c r="AB28" i="7"/>
  <c r="Z28" i="7"/>
  <c r="AJ28" i="7" s="1"/>
  <c r="V28" i="7"/>
  <c r="S28" i="7"/>
  <c r="O28" i="7"/>
  <c r="L28" i="7"/>
  <c r="H28" i="7"/>
  <c r="N28" i="7" s="1"/>
  <c r="AQ27" i="7"/>
  <c r="AN27" i="7"/>
  <c r="AG27" i="7"/>
  <c r="AP27" i="7" s="1"/>
  <c r="Z27" i="7"/>
  <c r="AB27" i="7" s="1"/>
  <c r="V27" i="7"/>
  <c r="S27" i="7"/>
  <c r="O27" i="7"/>
  <c r="N27" i="7"/>
  <c r="L27" i="7"/>
  <c r="H27" i="7"/>
  <c r="AN26" i="7"/>
  <c r="AG26" i="7"/>
  <c r="AP26" i="7" s="1"/>
  <c r="Z26" i="7"/>
  <c r="AJ26" i="7" s="1"/>
  <c r="V26" i="7"/>
  <c r="S26" i="7"/>
  <c r="AB26" i="7" s="1"/>
  <c r="L26" i="7"/>
  <c r="H26" i="7"/>
  <c r="N26" i="7" s="1"/>
  <c r="AQ25" i="7"/>
  <c r="AN25" i="7"/>
  <c r="AJ25" i="7"/>
  <c r="AI25" i="7"/>
  <c r="AG25" i="7"/>
  <c r="AP25" i="7" s="1"/>
  <c r="Z25" i="7"/>
  <c r="AB25" i="7" s="1"/>
  <c r="V25" i="7"/>
  <c r="S25" i="7"/>
  <c r="O25" i="7"/>
  <c r="N25" i="7"/>
  <c r="L25" i="7"/>
  <c r="H25" i="7"/>
  <c r="AP24" i="7"/>
  <c r="AN24" i="7"/>
  <c r="AG24" i="7"/>
  <c r="AB24" i="7"/>
  <c r="Z24" i="7"/>
  <c r="AJ24" i="7" s="1"/>
  <c r="V24" i="7"/>
  <c r="S24" i="7"/>
  <c r="O24" i="7"/>
  <c r="L24" i="7"/>
  <c r="H24" i="7"/>
  <c r="N24" i="7" s="1"/>
  <c r="AN23" i="7"/>
  <c r="AG23" i="7"/>
  <c r="Z23" i="7"/>
  <c r="AI23" i="7" s="1"/>
  <c r="S23" i="7"/>
  <c r="N23" i="7"/>
  <c r="O23" i="7" s="1"/>
  <c r="L23" i="7"/>
  <c r="H23" i="7"/>
  <c r="AC31" i="7" l="1"/>
  <c r="U31" i="7"/>
  <c r="AB31" i="7"/>
  <c r="AJ33" i="7"/>
  <c r="AB33" i="7"/>
  <c r="AI33" i="7"/>
  <c r="V29" i="7"/>
  <c r="N29" i="7"/>
  <c r="O29" i="7" s="1"/>
  <c r="AQ37" i="7"/>
  <c r="AI37" i="7"/>
  <c r="AC40" i="7"/>
  <c r="U40" i="7"/>
  <c r="AJ41" i="7"/>
  <c r="AB41" i="7"/>
  <c r="AC44" i="7"/>
  <c r="N46" i="7"/>
  <c r="V46" i="7"/>
  <c r="AF49" i="7"/>
  <c r="AG49" i="7" s="1"/>
  <c r="AP49" i="7" s="1"/>
  <c r="AG48" i="7"/>
  <c r="X54" i="7"/>
  <c r="AE54" i="7" s="1"/>
  <c r="AL54" i="7" s="1"/>
  <c r="S54" i="7"/>
  <c r="AP58" i="7"/>
  <c r="AQ58" i="7" s="1"/>
  <c r="AG39" i="7"/>
  <c r="AC24" i="7"/>
  <c r="U24" i="7"/>
  <c r="AQ24" i="7"/>
  <c r="AI24" i="7"/>
  <c r="AC28" i="7"/>
  <c r="U28" i="7"/>
  <c r="AI28" i="7"/>
  <c r="AQ28" i="7"/>
  <c r="U29" i="7"/>
  <c r="N30" i="7"/>
  <c r="V30" i="7"/>
  <c r="AJ32" i="7"/>
  <c r="N34" i="7"/>
  <c r="U35" i="7"/>
  <c r="AP35" i="7"/>
  <c r="AC37" i="7"/>
  <c r="U37" i="7"/>
  <c r="AP37" i="7"/>
  <c r="AC38" i="7"/>
  <c r="U38" i="7"/>
  <c r="AP40" i="7"/>
  <c r="N42" i="7"/>
  <c r="AQ42" i="7"/>
  <c r="AI42" i="7"/>
  <c r="U44" i="7"/>
  <c r="V44" i="7" s="1"/>
  <c r="AP44" i="7"/>
  <c r="S51" i="7"/>
  <c r="R52" i="7"/>
  <c r="S52" i="7" s="1"/>
  <c r="N49" i="7"/>
  <c r="AJ53" i="7"/>
  <c r="AB53" i="7"/>
  <c r="AC53" i="7" s="1"/>
  <c r="H55" i="7"/>
  <c r="AF55" i="7"/>
  <c r="AG55" i="7" s="1"/>
  <c r="AM55" i="7"/>
  <c r="AN55" i="7" s="1"/>
  <c r="AP55" i="7" s="1"/>
  <c r="R55" i="7"/>
  <c r="S55" i="7" s="1"/>
  <c r="Y55" i="7"/>
  <c r="Z55" i="7" s="1"/>
  <c r="K55" i="7"/>
  <c r="L55" i="7" s="1"/>
  <c r="O26" i="7"/>
  <c r="AI27" i="7"/>
  <c r="AI31" i="7"/>
  <c r="N33" i="7"/>
  <c r="AI34" i="7"/>
  <c r="AQ34" i="7"/>
  <c r="AJ35" i="7"/>
  <c r="AB35" i="7"/>
  <c r="AJ40" i="7"/>
  <c r="AB40" i="7"/>
  <c r="AM41" i="7"/>
  <c r="AN41" i="7" s="1"/>
  <c r="K41" i="7"/>
  <c r="L41" i="7" s="1"/>
  <c r="R41" i="7"/>
  <c r="S41" i="7" s="1"/>
  <c r="H41" i="7"/>
  <c r="O41" i="7" s="1"/>
  <c r="AF41" i="7"/>
  <c r="AG41" i="7" s="1"/>
  <c r="AC42" i="7"/>
  <c r="U42" i="7"/>
  <c r="N43" i="7"/>
  <c r="AI43" i="7"/>
  <c r="AQ43" i="7"/>
  <c r="AB44" i="7"/>
  <c r="U46" i="7"/>
  <c r="AC46" i="7"/>
  <c r="L39" i="7"/>
  <c r="AB23" i="7"/>
  <c r="AC23" i="7" s="1"/>
  <c r="Z39" i="7"/>
  <c r="AQ29" i="7"/>
  <c r="AI29" i="7"/>
  <c r="AJ29" i="7" s="1"/>
  <c r="AC32" i="7"/>
  <c r="U32" i="7"/>
  <c r="AJ23" i="7"/>
  <c r="AC26" i="7"/>
  <c r="U26" i="7"/>
  <c r="AQ26" i="7"/>
  <c r="AI26" i="7"/>
  <c r="AJ27" i="7"/>
  <c r="AB29" i="7"/>
  <c r="AC29" i="7" s="1"/>
  <c r="V31" i="7"/>
  <c r="N31" i="7"/>
  <c r="AC33" i="7"/>
  <c r="U33" i="7"/>
  <c r="V35" i="7"/>
  <c r="N35" i="7"/>
  <c r="AQ35" i="7"/>
  <c r="AI35" i="7"/>
  <c r="V36" i="7"/>
  <c r="N36" i="7"/>
  <c r="V37" i="7"/>
  <c r="N37" i="7"/>
  <c r="H39" i="7"/>
  <c r="V40" i="7"/>
  <c r="N40" i="7"/>
  <c r="AJ42" i="7"/>
  <c r="AB42" i="7"/>
  <c r="N44" i="7"/>
  <c r="AQ44" i="7"/>
  <c r="AI44" i="7"/>
  <c r="AJ44" i="7" s="1"/>
  <c r="AE46" i="7"/>
  <c r="Z46" i="7"/>
  <c r="N48" i="7"/>
  <c r="O48" i="7" s="1"/>
  <c r="O49" i="7"/>
  <c r="H51" i="7"/>
  <c r="V53" i="7"/>
  <c r="N53" i="7"/>
  <c r="O53" i="7" s="1"/>
  <c r="U53" i="7"/>
  <c r="AM52" i="7"/>
  <c r="AN52" i="7" s="1"/>
  <c r="AN51" i="7"/>
  <c r="H57" i="7"/>
  <c r="AM57" i="7"/>
  <c r="AN57" i="7" s="1"/>
  <c r="AP57" i="7" s="1"/>
  <c r="AQ57" i="7" s="1"/>
  <c r="K57" i="7"/>
  <c r="L57" i="7" s="1"/>
  <c r="Y57" i="7"/>
  <c r="Z57" i="7" s="1"/>
  <c r="AB58" i="7"/>
  <c r="AJ58" i="7"/>
  <c r="AN39" i="7"/>
  <c r="AI36" i="7"/>
  <c r="U23" i="7"/>
  <c r="V23" i="7" s="1"/>
  <c r="AP23" i="7"/>
  <c r="AQ23" i="7" s="1"/>
  <c r="AC25" i="7"/>
  <c r="U25" i="7"/>
  <c r="AC27" i="7"/>
  <c r="U27" i="7"/>
  <c r="AI30" i="7"/>
  <c r="N32" i="7"/>
  <c r="U34" i="7"/>
  <c r="AB36" i="7"/>
  <c r="AI38" i="7"/>
  <c r="S39" i="7"/>
  <c r="U43" i="7"/>
  <c r="L45" i="7"/>
  <c r="S45" i="7"/>
  <c r="U58" i="7"/>
  <c r="V58" i="7" s="1"/>
  <c r="AC58" i="7"/>
  <c r="AB34" i="7"/>
  <c r="N38" i="7"/>
  <c r="AB43" i="7"/>
  <c r="O44" i="7"/>
  <c r="K52" i="7"/>
  <c r="L52" i="7" s="1"/>
  <c r="L51" i="7"/>
  <c r="Y51" i="7"/>
  <c r="Z45" i="7"/>
  <c r="S48" i="7"/>
  <c r="AB48" i="7" s="1"/>
  <c r="R49" i="7"/>
  <c r="S49" i="7" s="1"/>
  <c r="AL48" i="7"/>
  <c r="AN48" i="7" s="1"/>
  <c r="AP48" i="7" s="1"/>
  <c r="AM56" i="7"/>
  <c r="AN56" i="7" s="1"/>
  <c r="AP56" i="7" s="1"/>
  <c r="K56" i="7"/>
  <c r="L56" i="7" s="1"/>
  <c r="U56" i="7" s="1"/>
  <c r="Y56" i="7"/>
  <c r="Z56" i="7" s="1"/>
  <c r="AF56" i="7"/>
  <c r="AG56" i="7" s="1"/>
  <c r="R57" i="7"/>
  <c r="S57" i="7" s="1"/>
  <c r="AI58" i="7"/>
  <c r="AF45" i="7"/>
  <c r="Z49" i="7"/>
  <c r="AI53" i="7"/>
  <c r="N58" i="7"/>
  <c r="O58" i="7" s="1"/>
  <c r="AM59" i="7"/>
  <c r="AN59" i="7" s="1"/>
  <c r="AF59" i="7"/>
  <c r="AG59" i="7" s="1"/>
  <c r="Y59" i="7"/>
  <c r="Z59" i="7" s="1"/>
  <c r="R59" i="7"/>
  <c r="S59" i="7" s="1"/>
  <c r="K59" i="7"/>
  <c r="L59" i="7" s="1"/>
  <c r="H59" i="7"/>
  <c r="L54" i="7"/>
  <c r="AN54" i="7"/>
  <c r="N54" i="7" l="1"/>
  <c r="O54" i="7" s="1"/>
  <c r="AC57" i="7"/>
  <c r="U57" i="7"/>
  <c r="V57" i="7" s="1"/>
  <c r="N52" i="7"/>
  <c r="O52" i="7" s="1"/>
  <c r="AJ46" i="7"/>
  <c r="AB46" i="7"/>
  <c r="N41" i="7"/>
  <c r="AI59" i="7"/>
  <c r="AJ59" i="7" s="1"/>
  <c r="AG54" i="7"/>
  <c r="AI56" i="7"/>
  <c r="AQ56" i="7"/>
  <c r="Z54" i="7"/>
  <c r="AB45" i="7"/>
  <c r="U45" i="7"/>
  <c r="AC45" i="7"/>
  <c r="AG46" i="7"/>
  <c r="AL46" i="7"/>
  <c r="AN46" i="7" s="1"/>
  <c r="AP46" i="7" s="1"/>
  <c r="L47" i="7"/>
  <c r="N39" i="7"/>
  <c r="AQ41" i="7"/>
  <c r="AI41" i="7"/>
  <c r="AP41" i="7"/>
  <c r="N55" i="7"/>
  <c r="O55" i="7" s="1"/>
  <c r="AQ55" i="7"/>
  <c r="AI55" i="7"/>
  <c r="N59" i="7"/>
  <c r="O59" i="7" s="1"/>
  <c r="V59" i="7"/>
  <c r="AP59" i="7"/>
  <c r="AQ59" i="7" s="1"/>
  <c r="AB56" i="7"/>
  <c r="AC56" i="7" s="1"/>
  <c r="AJ56" i="7"/>
  <c r="Y52" i="7"/>
  <c r="Z52" i="7" s="1"/>
  <c r="Z51" i="7"/>
  <c r="N45" i="7"/>
  <c r="O45" i="7" s="1"/>
  <c r="V45" i="7"/>
  <c r="AJ57" i="7"/>
  <c r="AB57" i="7"/>
  <c r="AI57" i="7"/>
  <c r="AJ55" i="7"/>
  <c r="AB55" i="7"/>
  <c r="AC55" i="7" s="1"/>
  <c r="U52" i="7"/>
  <c r="V52" i="7" s="1"/>
  <c r="AQ39" i="7"/>
  <c r="AI39" i="7"/>
  <c r="AQ48" i="7"/>
  <c r="AI48" i="7"/>
  <c r="AJ48" i="7" s="1"/>
  <c r="AB59" i="7"/>
  <c r="AF51" i="7"/>
  <c r="AG45" i="7"/>
  <c r="AC48" i="7"/>
  <c r="U48" i="7"/>
  <c r="V48" i="7" s="1"/>
  <c r="U39" i="7"/>
  <c r="V39" i="7" s="1"/>
  <c r="S47" i="7"/>
  <c r="AP54" i="7"/>
  <c r="AC59" i="7"/>
  <c r="U59" i="7"/>
  <c r="AB49" i="7"/>
  <c r="N56" i="7"/>
  <c r="O56" i="7" s="1"/>
  <c r="V56" i="7"/>
  <c r="U49" i="7"/>
  <c r="V49" i="7" s="1"/>
  <c r="AC49" i="7"/>
  <c r="N51" i="7"/>
  <c r="O51" i="7" s="1"/>
  <c r="AN47" i="7"/>
  <c r="AP39" i="7"/>
  <c r="N57" i="7"/>
  <c r="O57" i="7" s="1"/>
  <c r="H47" i="7"/>
  <c r="O39" i="7"/>
  <c r="AB39" i="7"/>
  <c r="AC39" i="7" s="1"/>
  <c r="Z47" i="7"/>
  <c r="AJ39" i="7"/>
  <c r="AC41" i="7"/>
  <c r="U41" i="7"/>
  <c r="V41" i="7" s="1"/>
  <c r="U55" i="7"/>
  <c r="V55" i="7" s="1"/>
  <c r="U51" i="7"/>
  <c r="V51" i="7" s="1"/>
  <c r="U54" i="7"/>
  <c r="V54" i="7" s="1"/>
  <c r="AQ49" i="7"/>
  <c r="AI49" i="7"/>
  <c r="AJ49" i="7" s="1"/>
  <c r="AN50" i="7" l="1"/>
  <c r="AF52" i="7"/>
  <c r="AG52" i="7" s="1"/>
  <c r="AG51" i="7"/>
  <c r="AB52" i="7"/>
  <c r="AC52" i="7" s="1"/>
  <c r="H50" i="7"/>
  <c r="U47" i="7"/>
  <c r="S50" i="7"/>
  <c r="AQ46" i="7"/>
  <c r="AI46" i="7"/>
  <c r="V47" i="7"/>
  <c r="L50" i="7"/>
  <c r="N47" i="7"/>
  <c r="O47" i="7" s="1"/>
  <c r="AB54" i="7"/>
  <c r="AC54" i="7" s="1"/>
  <c r="Z50" i="7"/>
  <c r="AB47" i="7"/>
  <c r="AC47" i="7" s="1"/>
  <c r="AI45" i="7"/>
  <c r="AJ45" i="7" s="1"/>
  <c r="AP45" i="7"/>
  <c r="AQ45" i="7" s="1"/>
  <c r="AG47" i="7"/>
  <c r="AB51" i="7"/>
  <c r="AC51" i="7" s="1"/>
  <c r="Z61" i="7"/>
  <c r="AI54" i="7"/>
  <c r="AJ54" i="7" s="1"/>
  <c r="AQ54" i="7"/>
  <c r="AI47" i="7" l="1"/>
  <c r="AJ47" i="7" s="1"/>
  <c r="AG50" i="7"/>
  <c r="AP50" i="7"/>
  <c r="AN67" i="7"/>
  <c r="AN61" i="7"/>
  <c r="AB61" i="7"/>
  <c r="Z62" i="7"/>
  <c r="Z63" i="7" s="1"/>
  <c r="AQ51" i="7"/>
  <c r="AI51" i="7"/>
  <c r="AJ51" i="7" s="1"/>
  <c r="AG61" i="7"/>
  <c r="AP51" i="7"/>
  <c r="AB50" i="7"/>
  <c r="AC50" i="7" s="1"/>
  <c r="Z67" i="7"/>
  <c r="N50" i="7"/>
  <c r="L67" i="7"/>
  <c r="L61" i="7"/>
  <c r="U50" i="7"/>
  <c r="V50" i="7" s="1"/>
  <c r="S67" i="7"/>
  <c r="S61" i="7"/>
  <c r="O50" i="7"/>
  <c r="H67" i="7"/>
  <c r="H61" i="7"/>
  <c r="AI52" i="7"/>
  <c r="AJ52" i="7" s="1"/>
  <c r="AP52" i="7"/>
  <c r="AQ52" i="7" s="1"/>
  <c r="AP47" i="7"/>
  <c r="AQ47" i="7" s="1"/>
  <c r="Z64" i="7" l="1"/>
  <c r="Z65" i="7"/>
  <c r="H63" i="7"/>
  <c r="H62" i="7"/>
  <c r="L68" i="7"/>
  <c r="L69" i="7" s="1"/>
  <c r="N67" i="7"/>
  <c r="O67" i="7" s="1"/>
  <c r="H69" i="7"/>
  <c r="H68" i="7"/>
  <c r="AQ50" i="7"/>
  <c r="AI50" i="7"/>
  <c r="AJ50" i="7" s="1"/>
  <c r="AG67" i="7"/>
  <c r="AN62" i="7"/>
  <c r="AP61" i="7"/>
  <c r="AN63" i="7"/>
  <c r="S69" i="7"/>
  <c r="S68" i="7"/>
  <c r="U67" i="7"/>
  <c r="V67" i="7" s="1"/>
  <c r="AC67" i="7"/>
  <c r="S63" i="7"/>
  <c r="AB63" i="7" s="1"/>
  <c r="S62" i="7"/>
  <c r="U61" i="7"/>
  <c r="AC61" i="7"/>
  <c r="L63" i="7"/>
  <c r="L62" i="7"/>
  <c r="V61" i="7"/>
  <c r="N61" i="7"/>
  <c r="O61" i="7" s="1"/>
  <c r="AB67" i="7"/>
  <c r="Z68" i="7"/>
  <c r="AI61" i="7"/>
  <c r="AJ61" i="7" s="1"/>
  <c r="AG62" i="7"/>
  <c r="AG63" i="7"/>
  <c r="AQ61" i="7"/>
  <c r="AB62" i="7"/>
  <c r="AN68" i="7"/>
  <c r="AN69" i="7" s="1"/>
  <c r="AP67" i="7"/>
  <c r="AN70" i="7" l="1"/>
  <c r="N69" i="7"/>
  <c r="L71" i="7"/>
  <c r="L70" i="7"/>
  <c r="AJ64" i="7"/>
  <c r="AI62" i="7"/>
  <c r="AJ62" i="7" s="1"/>
  <c r="N62" i="7"/>
  <c r="O62" i="7" s="1"/>
  <c r="U62" i="7"/>
  <c r="V62" i="7" s="1"/>
  <c r="AC62" i="7"/>
  <c r="U68" i="7"/>
  <c r="AP62" i="7"/>
  <c r="AQ62" i="7" s="1"/>
  <c r="AB68" i="7"/>
  <c r="AC68" i="7" s="1"/>
  <c r="AN64" i="7"/>
  <c r="AP63" i="7"/>
  <c r="AQ63" i="7" s="1"/>
  <c r="O69" i="7"/>
  <c r="H70" i="7"/>
  <c r="O70" i="7" s="1"/>
  <c r="V68" i="7"/>
  <c r="N68" i="7"/>
  <c r="O68" i="7" s="1"/>
  <c r="AI63" i="7"/>
  <c r="AJ63" i="7" s="1"/>
  <c r="AG64" i="7"/>
  <c r="AG65" i="7" s="1"/>
  <c r="Z69" i="7"/>
  <c r="L64" i="7"/>
  <c r="L65" i="7" s="1"/>
  <c r="V63" i="7"/>
  <c r="N63" i="7"/>
  <c r="S64" i="7"/>
  <c r="AC63" i="7"/>
  <c r="U63" i="7"/>
  <c r="S70" i="7"/>
  <c r="U69" i="7"/>
  <c r="V69" i="7" s="1"/>
  <c r="AI67" i="7"/>
  <c r="AJ67" i="7" s="1"/>
  <c r="AG68" i="7"/>
  <c r="AQ67" i="7"/>
  <c r="H64" i="7"/>
  <c r="O64" i="7" s="1"/>
  <c r="O63" i="7"/>
  <c r="N65" i="7" l="1"/>
  <c r="AI65" i="7"/>
  <c r="AJ65" i="7" s="1"/>
  <c r="AQ68" i="7"/>
  <c r="AI68" i="7"/>
  <c r="AJ68" i="7" s="1"/>
  <c r="AC70" i="7"/>
  <c r="U70" i="7"/>
  <c r="AC64" i="7"/>
  <c r="U64" i="7"/>
  <c r="AG69" i="7"/>
  <c r="S71" i="7"/>
  <c r="S65" i="7"/>
  <c r="AP64" i="7"/>
  <c r="AP68" i="7"/>
  <c r="N70" i="7"/>
  <c r="V70" i="7"/>
  <c r="AI64" i="7"/>
  <c r="AQ64" i="7"/>
  <c r="H65" i="7"/>
  <c r="V64" i="7"/>
  <c r="N64" i="7"/>
  <c r="AB64" i="7"/>
  <c r="Z70" i="7"/>
  <c r="AB69" i="7"/>
  <c r="AC69" i="7" s="1"/>
  <c r="H71" i="7"/>
  <c r="AN65" i="7"/>
  <c r="AP65" i="7" s="1"/>
  <c r="AQ65" i="7" s="1"/>
  <c r="N71" i="7"/>
  <c r="AN71" i="7"/>
  <c r="AJ70" i="7" l="1"/>
  <c r="AB70" i="7"/>
  <c r="U65" i="7"/>
  <c r="V65" i="7" s="1"/>
  <c r="AC65" i="7"/>
  <c r="AB65" i="7"/>
  <c r="Z71" i="7"/>
  <c r="O65" i="7"/>
  <c r="AI69" i="7"/>
  <c r="AJ69" i="7" s="1"/>
  <c r="AG70" i="7"/>
  <c r="AP69" i="7"/>
  <c r="AQ69" i="7" s="1"/>
  <c r="O71" i="7"/>
  <c r="U71" i="7"/>
  <c r="V71" i="7" s="1"/>
  <c r="AQ70" i="7" l="1"/>
  <c r="AI70" i="7"/>
  <c r="AP70" i="7"/>
  <c r="AG71" i="7"/>
  <c r="AB71" i="7"/>
  <c r="AC71" i="7" s="1"/>
  <c r="AI71" i="7" l="1"/>
  <c r="AJ71" i="7" s="1"/>
  <c r="AP71" i="7"/>
  <c r="AQ71" i="7" s="1"/>
  <c r="Q74" i="6" l="1"/>
  <c r="X74" i="6" s="1"/>
  <c r="AE74" i="6" s="1"/>
  <c r="G59" i="6"/>
  <c r="AN58" i="6"/>
  <c r="AM58" i="6"/>
  <c r="AF58" i="6"/>
  <c r="AG58" i="6" s="1"/>
  <c r="Z58" i="6"/>
  <c r="Y58" i="6"/>
  <c r="S58" i="6"/>
  <c r="L58" i="6"/>
  <c r="K58" i="6"/>
  <c r="H58" i="6"/>
  <c r="H57" i="6"/>
  <c r="G57" i="6"/>
  <c r="AM56" i="6"/>
  <c r="AN56" i="6" s="1"/>
  <c r="AP56" i="6" s="1"/>
  <c r="AG56" i="6"/>
  <c r="AQ56" i="6" s="1"/>
  <c r="AF56" i="6"/>
  <c r="Y56" i="6"/>
  <c r="Z56" i="6" s="1"/>
  <c r="S56" i="6"/>
  <c r="R56" i="6"/>
  <c r="K56" i="6"/>
  <c r="L56" i="6" s="1"/>
  <c r="H56" i="6"/>
  <c r="G56" i="6"/>
  <c r="H55" i="6"/>
  <c r="G55" i="6"/>
  <c r="AM54" i="6"/>
  <c r="AF54" i="6"/>
  <c r="Y54" i="6"/>
  <c r="R54" i="6"/>
  <c r="K54" i="6"/>
  <c r="L54" i="6" s="1"/>
  <c r="J54" i="6"/>
  <c r="Q54" i="6" s="1"/>
  <c r="X54" i="6" s="1"/>
  <c r="AE54" i="6" s="1"/>
  <c r="AL54" i="6" s="1"/>
  <c r="G54" i="6"/>
  <c r="H54" i="6" s="1"/>
  <c r="AN53" i="6"/>
  <c r="AG53" i="6"/>
  <c r="Z53" i="6"/>
  <c r="AB53" i="6" s="1"/>
  <c r="S53" i="6"/>
  <c r="N53" i="6"/>
  <c r="L53" i="6"/>
  <c r="H53" i="6"/>
  <c r="AM52" i="6"/>
  <c r="AF52" i="6"/>
  <c r="Y52" i="6"/>
  <c r="S52" i="6"/>
  <c r="R52" i="6"/>
  <c r="Q52" i="6"/>
  <c r="X52" i="6" s="1"/>
  <c r="AE52" i="6" s="1"/>
  <c r="K52" i="6"/>
  <c r="L52" i="6" s="1"/>
  <c r="AM51" i="6"/>
  <c r="AF51" i="6"/>
  <c r="Y51" i="6"/>
  <c r="S51" i="6"/>
  <c r="R51" i="6"/>
  <c r="Q51" i="6"/>
  <c r="X51" i="6" s="1"/>
  <c r="AE51" i="6" s="1"/>
  <c r="AL51" i="6" s="1"/>
  <c r="L51" i="6"/>
  <c r="K51" i="6"/>
  <c r="AF49" i="6"/>
  <c r="Y49" i="6"/>
  <c r="R49" i="6"/>
  <c r="J49" i="6"/>
  <c r="AN48" i="6"/>
  <c r="AP48" i="6" s="1"/>
  <c r="AM48" i="6"/>
  <c r="AM49" i="6" s="1"/>
  <c r="AG48" i="6"/>
  <c r="AF48" i="6"/>
  <c r="AE48" i="6"/>
  <c r="Y48" i="6"/>
  <c r="X48" i="6"/>
  <c r="R48" i="6"/>
  <c r="Q48" i="6"/>
  <c r="S48" i="6" s="1"/>
  <c r="L48" i="6"/>
  <c r="K48" i="6"/>
  <c r="K49" i="6" s="1"/>
  <c r="J48" i="6"/>
  <c r="AL48" i="6" s="1"/>
  <c r="G48" i="6"/>
  <c r="H48" i="6" s="1"/>
  <c r="Q46" i="6"/>
  <c r="L46" i="6"/>
  <c r="N46" i="6" s="1"/>
  <c r="J46" i="6"/>
  <c r="H46" i="6"/>
  <c r="O46" i="6" s="1"/>
  <c r="AL45" i="6"/>
  <c r="AE45" i="6"/>
  <c r="X45" i="6"/>
  <c r="Q45" i="6"/>
  <c r="L45" i="6"/>
  <c r="K45" i="6"/>
  <c r="J45" i="6"/>
  <c r="G45" i="6"/>
  <c r="F45" i="6"/>
  <c r="AP44" i="6"/>
  <c r="AM44" i="6"/>
  <c r="AN44" i="6" s="1"/>
  <c r="AG44" i="6"/>
  <c r="AF44" i="6"/>
  <c r="AB44" i="6"/>
  <c r="Y44" i="6"/>
  <c r="Z44" i="6" s="1"/>
  <c r="S44" i="6"/>
  <c r="R44" i="6"/>
  <c r="N44" i="6"/>
  <c r="K44" i="6"/>
  <c r="L44" i="6" s="1"/>
  <c r="G44" i="6"/>
  <c r="H44" i="6" s="1"/>
  <c r="AQ43" i="6"/>
  <c r="AM43" i="6"/>
  <c r="AN43" i="6" s="1"/>
  <c r="AP43" i="6" s="1"/>
  <c r="AF43" i="6"/>
  <c r="AG43" i="6" s="1"/>
  <c r="AC43" i="6"/>
  <c r="Y43" i="6"/>
  <c r="Z43" i="6" s="1"/>
  <c r="R43" i="6"/>
  <c r="S43" i="6" s="1"/>
  <c r="O43" i="6"/>
  <c r="K43" i="6"/>
  <c r="L43" i="6" s="1"/>
  <c r="G43" i="6"/>
  <c r="H43" i="6" s="1"/>
  <c r="AN42" i="6"/>
  <c r="AP42" i="6" s="1"/>
  <c r="AM42" i="6"/>
  <c r="AI42" i="6"/>
  <c r="AF42" i="6"/>
  <c r="AG42" i="6" s="1"/>
  <c r="AQ42" i="6" s="1"/>
  <c r="Z42" i="6"/>
  <c r="Y42" i="6"/>
  <c r="U42" i="6"/>
  <c r="R42" i="6"/>
  <c r="S42" i="6" s="1"/>
  <c r="AC42" i="6" s="1"/>
  <c r="L42" i="6"/>
  <c r="K42" i="6"/>
  <c r="G42" i="6"/>
  <c r="H42" i="6" s="1"/>
  <c r="O42" i="6" s="1"/>
  <c r="AM41" i="6"/>
  <c r="AN41" i="6" s="1"/>
  <c r="AJ41" i="6"/>
  <c r="AF41" i="6"/>
  <c r="AG41" i="6" s="1"/>
  <c r="Y41" i="6"/>
  <c r="Z41" i="6" s="1"/>
  <c r="R41" i="6"/>
  <c r="S41" i="6" s="1"/>
  <c r="K41" i="6"/>
  <c r="L41" i="6" s="1"/>
  <c r="H41" i="6"/>
  <c r="O41" i="6" s="1"/>
  <c r="G41" i="6"/>
  <c r="AM40" i="6"/>
  <c r="AN40" i="6" s="1"/>
  <c r="AP40" i="6" s="1"/>
  <c r="AG40" i="6"/>
  <c r="AF40" i="6"/>
  <c r="Y40" i="6"/>
  <c r="Z40" i="6" s="1"/>
  <c r="AJ40" i="6" s="1"/>
  <c r="S40" i="6"/>
  <c r="R40" i="6"/>
  <c r="K40" i="6"/>
  <c r="L40" i="6" s="1"/>
  <c r="G40" i="6"/>
  <c r="H40" i="6" s="1"/>
  <c r="O40" i="6" s="1"/>
  <c r="AQ38" i="6"/>
  <c r="AM38" i="6"/>
  <c r="AN38" i="6" s="1"/>
  <c r="AP38" i="6" s="1"/>
  <c r="AI38" i="6"/>
  <c r="AF38" i="6"/>
  <c r="AG38" i="6" s="1"/>
  <c r="AC38" i="6"/>
  <c r="Y38" i="6"/>
  <c r="Z38" i="6" s="1"/>
  <c r="U38" i="6"/>
  <c r="R38" i="6"/>
  <c r="S38" i="6" s="1"/>
  <c r="K38" i="6"/>
  <c r="L38" i="6" s="1"/>
  <c r="G38" i="6"/>
  <c r="H38" i="6" s="1"/>
  <c r="O38" i="6" s="1"/>
  <c r="AN37" i="6"/>
  <c r="AM37" i="6"/>
  <c r="AF37" i="6"/>
  <c r="AG37" i="6" s="1"/>
  <c r="AQ37" i="6" s="1"/>
  <c r="Z37" i="6"/>
  <c r="Y37" i="6"/>
  <c r="R37" i="6"/>
  <c r="S37" i="6" s="1"/>
  <c r="AC37" i="6" s="1"/>
  <c r="L37" i="6"/>
  <c r="K37" i="6"/>
  <c r="G37" i="6"/>
  <c r="H37" i="6" s="1"/>
  <c r="O37" i="6" s="1"/>
  <c r="AP36" i="6"/>
  <c r="AM36" i="6"/>
  <c r="AN36" i="6" s="1"/>
  <c r="AJ36" i="6"/>
  <c r="AF36" i="6"/>
  <c r="AG36" i="6" s="1"/>
  <c r="AB36" i="6"/>
  <c r="Y36" i="6"/>
  <c r="Z36" i="6" s="1"/>
  <c r="V36" i="6"/>
  <c r="R36" i="6"/>
  <c r="S36" i="6" s="1"/>
  <c r="N36" i="6"/>
  <c r="K36" i="6"/>
  <c r="L36" i="6" s="1"/>
  <c r="H36" i="6"/>
  <c r="O36" i="6" s="1"/>
  <c r="G36" i="6"/>
  <c r="AP35" i="6"/>
  <c r="AM35" i="6"/>
  <c r="AN35" i="6" s="1"/>
  <c r="AG35" i="6"/>
  <c r="AF35" i="6"/>
  <c r="AB35" i="6"/>
  <c r="Y35" i="6"/>
  <c r="Z35" i="6" s="1"/>
  <c r="AJ35" i="6" s="1"/>
  <c r="S35" i="6"/>
  <c r="R35" i="6"/>
  <c r="N35" i="6"/>
  <c r="K35" i="6"/>
  <c r="L35" i="6" s="1"/>
  <c r="V35" i="6" s="1"/>
  <c r="G35" i="6"/>
  <c r="H35" i="6" s="1"/>
  <c r="O35" i="6" s="1"/>
  <c r="AQ34" i="6"/>
  <c r="AM34" i="6"/>
  <c r="AN34" i="6" s="1"/>
  <c r="AP34" i="6" s="1"/>
  <c r="AF34" i="6"/>
  <c r="AG34" i="6" s="1"/>
  <c r="AC34" i="6"/>
  <c r="Y34" i="6"/>
  <c r="Z34" i="6" s="1"/>
  <c r="AI34" i="6" s="1"/>
  <c r="R34" i="6"/>
  <c r="S34" i="6" s="1"/>
  <c r="O34" i="6"/>
  <c r="K34" i="6"/>
  <c r="L34" i="6" s="1"/>
  <c r="G34" i="6"/>
  <c r="H34" i="6" s="1"/>
  <c r="AN33" i="6"/>
  <c r="AP33" i="6" s="1"/>
  <c r="AM33" i="6"/>
  <c r="AI33" i="6"/>
  <c r="AF33" i="6"/>
  <c r="AG33" i="6" s="1"/>
  <c r="AQ33" i="6" s="1"/>
  <c r="Z33" i="6"/>
  <c r="Y33" i="6"/>
  <c r="U33" i="6"/>
  <c r="R33" i="6"/>
  <c r="S33" i="6" s="1"/>
  <c r="AC33" i="6" s="1"/>
  <c r="L33" i="6"/>
  <c r="K33" i="6"/>
  <c r="G33" i="6"/>
  <c r="H33" i="6" s="1"/>
  <c r="O33" i="6" s="1"/>
  <c r="AM32" i="6"/>
  <c r="AN32" i="6" s="1"/>
  <c r="AI32" i="6"/>
  <c r="AF32" i="6"/>
  <c r="AG32" i="6" s="1"/>
  <c r="AQ32" i="6" s="1"/>
  <c r="AB32" i="6"/>
  <c r="Y32" i="6"/>
  <c r="Z32" i="6" s="1"/>
  <c r="AJ32" i="6" s="1"/>
  <c r="V32" i="6"/>
  <c r="R32" i="6"/>
  <c r="S32" i="6" s="1"/>
  <c r="K32" i="6"/>
  <c r="L32" i="6" s="1"/>
  <c r="G32" i="6"/>
  <c r="H32" i="6" s="1"/>
  <c r="AM31" i="6"/>
  <c r="AN31" i="6" s="1"/>
  <c r="AP31" i="6" s="1"/>
  <c r="AG31" i="6"/>
  <c r="AQ31" i="6" s="1"/>
  <c r="AF31" i="6"/>
  <c r="Y31" i="6"/>
  <c r="Z31" i="6" s="1"/>
  <c r="R31" i="6"/>
  <c r="S31" i="6" s="1"/>
  <c r="K31" i="6"/>
  <c r="L31" i="6" s="1"/>
  <c r="G31" i="6"/>
  <c r="H31" i="6" s="1"/>
  <c r="O31" i="6" s="1"/>
  <c r="AQ30" i="6"/>
  <c r="AM30" i="6"/>
  <c r="AN30" i="6" s="1"/>
  <c r="AP30" i="6" s="1"/>
  <c r="AJ30" i="6"/>
  <c r="AF30" i="6"/>
  <c r="AG30" i="6" s="1"/>
  <c r="AB30" i="6"/>
  <c r="Y30" i="6"/>
  <c r="Z30" i="6" s="1"/>
  <c r="AI30" i="6" s="1"/>
  <c r="U30" i="6"/>
  <c r="R30" i="6"/>
  <c r="S30" i="6" s="1"/>
  <c r="AC30" i="6" s="1"/>
  <c r="K30" i="6"/>
  <c r="L30" i="6" s="1"/>
  <c r="H30" i="6"/>
  <c r="O30" i="6" s="1"/>
  <c r="G30" i="6"/>
  <c r="AN29" i="6"/>
  <c r="AP29" i="6" s="1"/>
  <c r="AM29" i="6"/>
  <c r="AI29" i="6"/>
  <c r="AF29" i="6"/>
  <c r="AG29" i="6" s="1"/>
  <c r="Z29" i="6"/>
  <c r="Y29" i="6"/>
  <c r="S29" i="6"/>
  <c r="R29" i="6"/>
  <c r="L29" i="6"/>
  <c r="K29" i="6"/>
  <c r="G29" i="6"/>
  <c r="H29" i="6" s="1"/>
  <c r="AN28" i="6"/>
  <c r="AP28" i="6" s="1"/>
  <c r="AJ28" i="6"/>
  <c r="AG28" i="6"/>
  <c r="Z28" i="6"/>
  <c r="S28" i="6"/>
  <c r="AC28" i="6" s="1"/>
  <c r="L28" i="6"/>
  <c r="N28" i="6" s="1"/>
  <c r="H28" i="6"/>
  <c r="O28" i="6" s="1"/>
  <c r="AP27" i="6"/>
  <c r="AN27" i="6"/>
  <c r="AJ27" i="6"/>
  <c r="AG27" i="6"/>
  <c r="AC27" i="6"/>
  <c r="Z27" i="6"/>
  <c r="U27" i="6"/>
  <c r="S27" i="6"/>
  <c r="AB27" i="6" s="1"/>
  <c r="L27" i="6"/>
  <c r="V27" i="6" s="1"/>
  <c r="H27" i="6"/>
  <c r="O27" i="6" s="1"/>
  <c r="AN26" i="6"/>
  <c r="AP26" i="6" s="1"/>
  <c r="AJ26" i="6"/>
  <c r="AG26" i="6"/>
  <c r="Z26" i="6"/>
  <c r="S26" i="6"/>
  <c r="AC26" i="6" s="1"/>
  <c r="L26" i="6"/>
  <c r="N26" i="6" s="1"/>
  <c r="H26" i="6"/>
  <c r="O26" i="6" s="1"/>
  <c r="AP25" i="6"/>
  <c r="AN25" i="6"/>
  <c r="AJ25" i="6"/>
  <c r="AG25" i="6"/>
  <c r="AC25" i="6"/>
  <c r="Z25" i="6"/>
  <c r="U25" i="6"/>
  <c r="S25" i="6"/>
  <c r="AB25" i="6" s="1"/>
  <c r="N25" i="6"/>
  <c r="L25" i="6"/>
  <c r="V25" i="6" s="1"/>
  <c r="H25" i="6"/>
  <c r="O25" i="6" s="1"/>
  <c r="AN24" i="6"/>
  <c r="AP24" i="6" s="1"/>
  <c r="AJ24" i="6"/>
  <c r="AG24" i="6"/>
  <c r="Z24" i="6"/>
  <c r="S24" i="6"/>
  <c r="AC24" i="6" s="1"/>
  <c r="L24" i="6"/>
  <c r="N24" i="6" s="1"/>
  <c r="H24" i="6"/>
  <c r="O24" i="6" s="1"/>
  <c r="AP23" i="6"/>
  <c r="AN23" i="6"/>
  <c r="AG23" i="6"/>
  <c r="AG39" i="6" s="1"/>
  <c r="Z23" i="6"/>
  <c r="U23" i="6"/>
  <c r="S23" i="6"/>
  <c r="AB23" i="6" s="1"/>
  <c r="AC23" i="6" s="1"/>
  <c r="L23" i="6"/>
  <c r="H23" i="6"/>
  <c r="N23" i="6" s="1"/>
  <c r="U48" i="6" l="1"/>
  <c r="AJ31" i="6"/>
  <c r="AB31" i="6"/>
  <c r="AL52" i="6"/>
  <c r="AG52" i="6"/>
  <c r="O54" i="6"/>
  <c r="AC31" i="6"/>
  <c r="U31" i="6"/>
  <c r="V31" i="6" s="1"/>
  <c r="N32" i="6"/>
  <c r="O32" i="6"/>
  <c r="V26" i="6"/>
  <c r="AQ26" i="6"/>
  <c r="AI26" i="6"/>
  <c r="AB28" i="6"/>
  <c r="N29" i="6"/>
  <c r="V34" i="6"/>
  <c r="N34" i="6"/>
  <c r="AC41" i="6"/>
  <c r="U41" i="6"/>
  <c r="V41" i="6" s="1"/>
  <c r="AQ41" i="6"/>
  <c r="AI41" i="6"/>
  <c r="V43" i="6"/>
  <c r="N43" i="6"/>
  <c r="AJ43" i="6"/>
  <c r="AB43" i="6"/>
  <c r="V48" i="6"/>
  <c r="N48" i="6"/>
  <c r="O48" i="6" s="1"/>
  <c r="U52" i="6"/>
  <c r="AI53" i="6"/>
  <c r="AJ53" i="6" s="1"/>
  <c r="V24" i="6"/>
  <c r="AQ24" i="6"/>
  <c r="AI24" i="6"/>
  <c r="AB26" i="6"/>
  <c r="N27" i="6"/>
  <c r="V28" i="6"/>
  <c r="AQ28" i="6"/>
  <c r="AI28" i="6"/>
  <c r="O29" i="6"/>
  <c r="AB29" i="6"/>
  <c r="AC29" i="6" s="1"/>
  <c r="V33" i="6"/>
  <c r="N33" i="6"/>
  <c r="AJ33" i="6"/>
  <c r="AB33" i="6"/>
  <c r="AC35" i="6"/>
  <c r="U35" i="6"/>
  <c r="AQ35" i="6"/>
  <c r="AI35" i="6"/>
  <c r="V42" i="6"/>
  <c r="N42" i="6"/>
  <c r="AJ42" i="6"/>
  <c r="AB42" i="6"/>
  <c r="AC44" i="6"/>
  <c r="U44" i="6"/>
  <c r="AQ44" i="6"/>
  <c r="AI44" i="6"/>
  <c r="AJ44" i="6" s="1"/>
  <c r="G51" i="6"/>
  <c r="H45" i="6"/>
  <c r="V46" i="6"/>
  <c r="Q49" i="6"/>
  <c r="S49" i="6" s="1"/>
  <c r="AL49" i="6"/>
  <c r="AN49" i="6" s="1"/>
  <c r="AE49" i="6"/>
  <c r="AG49" i="6" s="1"/>
  <c r="X49" i="6"/>
  <c r="Z49" i="6"/>
  <c r="U51" i="6"/>
  <c r="AG51" i="6"/>
  <c r="O53" i="6"/>
  <c r="N54" i="6"/>
  <c r="AB56" i="6"/>
  <c r="U58" i="6"/>
  <c r="AN39" i="6"/>
  <c r="AQ25" i="6"/>
  <c r="AI25" i="6"/>
  <c r="U26" i="6"/>
  <c r="U29" i="6"/>
  <c r="V29" i="6" s="1"/>
  <c r="AQ29" i="6"/>
  <c r="N31" i="6"/>
  <c r="AI31" i="6"/>
  <c r="AC32" i="6"/>
  <c r="U32" i="6"/>
  <c r="AP32" i="6"/>
  <c r="U34" i="6"/>
  <c r="V37" i="6"/>
  <c r="N37" i="6"/>
  <c r="AJ37" i="6"/>
  <c r="AB37" i="6"/>
  <c r="AP37" i="6"/>
  <c r="N40" i="6"/>
  <c r="AB40" i="6"/>
  <c r="N41" i="6"/>
  <c r="AB41" i="6"/>
  <c r="AP41" i="6"/>
  <c r="U43" i="6"/>
  <c r="AI43" i="6"/>
  <c r="V44" i="6"/>
  <c r="L49" i="6"/>
  <c r="V51" i="6"/>
  <c r="Z51" i="6"/>
  <c r="AN51" i="6"/>
  <c r="AP53" i="6"/>
  <c r="AQ53" i="6" s="1"/>
  <c r="N56" i="6"/>
  <c r="O56" i="6" s="1"/>
  <c r="V56" i="6"/>
  <c r="H39" i="6"/>
  <c r="O23" i="6"/>
  <c r="AB24" i="6"/>
  <c r="AJ34" i="6"/>
  <c r="AB34" i="6"/>
  <c r="S39" i="6"/>
  <c r="AF59" i="6"/>
  <c r="AG59" i="6" s="1"/>
  <c r="R59" i="6"/>
  <c r="S59" i="6" s="1"/>
  <c r="H59" i="6"/>
  <c r="K59" i="6"/>
  <c r="L59" i="6" s="1"/>
  <c r="AM59" i="6"/>
  <c r="AN59" i="6" s="1"/>
  <c r="AP59" i="6" s="1"/>
  <c r="L39" i="6"/>
  <c r="V23" i="6"/>
  <c r="AQ23" i="6"/>
  <c r="AI23" i="6"/>
  <c r="AJ23" i="6" s="1"/>
  <c r="U24" i="6"/>
  <c r="AQ27" i="6"/>
  <c r="AI27" i="6"/>
  <c r="U28" i="6"/>
  <c r="AJ29" i="6"/>
  <c r="V30" i="6"/>
  <c r="N30" i="6"/>
  <c r="AC36" i="6"/>
  <c r="U36" i="6"/>
  <c r="AQ36" i="6"/>
  <c r="AI36" i="6"/>
  <c r="U37" i="6"/>
  <c r="AI37" i="6"/>
  <c r="V38" i="6"/>
  <c r="N38" i="6"/>
  <c r="AJ38" i="6"/>
  <c r="AB38" i="6"/>
  <c r="Z39" i="6"/>
  <c r="AI39" i="6" s="1"/>
  <c r="AC40" i="6"/>
  <c r="U40" i="6"/>
  <c r="V40" i="6" s="1"/>
  <c r="AQ40" i="6"/>
  <c r="AI40" i="6"/>
  <c r="N45" i="6"/>
  <c r="X46" i="6"/>
  <c r="S46" i="6"/>
  <c r="AQ48" i="6"/>
  <c r="AI48" i="6"/>
  <c r="G49" i="6"/>
  <c r="H49" i="6" s="1"/>
  <c r="V52" i="6"/>
  <c r="Z52" i="6"/>
  <c r="AN52" i="6"/>
  <c r="AP52" i="6" s="1"/>
  <c r="AC56" i="6"/>
  <c r="AI58" i="6"/>
  <c r="Y59" i="6"/>
  <c r="Z59" i="6" s="1"/>
  <c r="O44" i="6"/>
  <c r="R45" i="6"/>
  <c r="S45" i="6" s="1"/>
  <c r="Y45" i="6"/>
  <c r="Z45" i="6" s="1"/>
  <c r="AC53" i="6"/>
  <c r="U53" i="6"/>
  <c r="V53" i="6" s="1"/>
  <c r="AG54" i="6"/>
  <c r="V58" i="6"/>
  <c r="N58" i="6"/>
  <c r="AJ58" i="6"/>
  <c r="AB58" i="6"/>
  <c r="AC58" i="6" s="1"/>
  <c r="AP58" i="6"/>
  <c r="AQ58" i="6" s="1"/>
  <c r="Z48" i="6"/>
  <c r="S54" i="6"/>
  <c r="Z54" i="6"/>
  <c r="AN54" i="6"/>
  <c r="AP54" i="6" s="1"/>
  <c r="U56" i="6"/>
  <c r="AI56" i="6"/>
  <c r="AJ56" i="6" s="1"/>
  <c r="O58" i="6"/>
  <c r="AL74" i="6"/>
  <c r="AM45" i="6" s="1"/>
  <c r="AN45" i="6" s="1"/>
  <c r="AF45" i="6"/>
  <c r="AG45" i="6" s="1"/>
  <c r="AM55" i="6"/>
  <c r="AN55" i="6" s="1"/>
  <c r="AF55" i="6"/>
  <c r="AG55" i="6" s="1"/>
  <c r="Y55" i="6"/>
  <c r="Z55" i="6" s="1"/>
  <c r="R55" i="6"/>
  <c r="S55" i="6" s="1"/>
  <c r="K55" i="6"/>
  <c r="L55" i="6" s="1"/>
  <c r="AM57" i="6"/>
  <c r="AN57" i="6" s="1"/>
  <c r="AP57" i="6" s="1"/>
  <c r="AF57" i="6"/>
  <c r="AG57" i="6" s="1"/>
  <c r="Y57" i="6"/>
  <c r="Z57" i="6" s="1"/>
  <c r="R57" i="6"/>
  <c r="S57" i="6" s="1"/>
  <c r="K57" i="6"/>
  <c r="L57" i="6" s="1"/>
  <c r="AI49" i="6" l="1"/>
  <c r="AQ49" i="6"/>
  <c r="U49" i="6"/>
  <c r="N57" i="6"/>
  <c r="O57" i="6" s="1"/>
  <c r="AI55" i="6"/>
  <c r="AI54" i="6"/>
  <c r="AQ54" i="6"/>
  <c r="U46" i="6"/>
  <c r="AC46" i="6"/>
  <c r="O59" i="6"/>
  <c r="AB57" i="6"/>
  <c r="AJ57" i="6"/>
  <c r="U55" i="6"/>
  <c r="V55" i="6" s="1"/>
  <c r="AI45" i="6"/>
  <c r="U54" i="6"/>
  <c r="V54" i="6" s="1"/>
  <c r="AB59" i="6"/>
  <c r="AC59" i="6" s="1"/>
  <c r="AI59" i="6"/>
  <c r="AJ59" i="6" s="1"/>
  <c r="AQ59" i="6"/>
  <c r="AB51" i="6"/>
  <c r="AC51" i="6" s="1"/>
  <c r="V49" i="6"/>
  <c r="N49" i="6"/>
  <c r="O45" i="6"/>
  <c r="AQ57" i="6"/>
  <c r="AI57" i="6"/>
  <c r="AJ55" i="6"/>
  <c r="AB55" i="6"/>
  <c r="AC55" i="6" s="1"/>
  <c r="AP45" i="6"/>
  <c r="AQ45" i="6" s="1"/>
  <c r="AJ48" i="6"/>
  <c r="AB48" i="6"/>
  <c r="AC48" i="6" s="1"/>
  <c r="AJ45" i="6"/>
  <c r="AB45" i="6"/>
  <c r="N59" i="6"/>
  <c r="AP49" i="6"/>
  <c r="H51" i="6"/>
  <c r="G52" i="6"/>
  <c r="H52" i="6" s="1"/>
  <c r="U45" i="6"/>
  <c r="V45" i="6" s="1"/>
  <c r="AC45" i="6"/>
  <c r="O49" i="6"/>
  <c r="AB39" i="6"/>
  <c r="AC39" i="6" s="1"/>
  <c r="AJ39" i="6"/>
  <c r="U39" i="6"/>
  <c r="S47" i="6"/>
  <c r="AP39" i="6"/>
  <c r="AQ39" i="6" s="1"/>
  <c r="AB49" i="6"/>
  <c r="AC49" i="6" s="1"/>
  <c r="AJ49" i="6"/>
  <c r="AI52" i="6"/>
  <c r="AJ52" i="6" s="1"/>
  <c r="AQ52" i="6"/>
  <c r="AC57" i="6"/>
  <c r="U57" i="6"/>
  <c r="V57" i="6" s="1"/>
  <c r="N55" i="6"/>
  <c r="O55" i="6" s="1"/>
  <c r="AP55" i="6"/>
  <c r="AQ55" i="6" s="1"/>
  <c r="AJ54" i="6"/>
  <c r="AB54" i="6"/>
  <c r="AC54" i="6" s="1"/>
  <c r="AB52" i="6"/>
  <c r="AC52" i="6" s="1"/>
  <c r="Z46" i="6"/>
  <c r="Z47" i="6" s="1"/>
  <c r="AE46" i="6"/>
  <c r="V39" i="6"/>
  <c r="L47" i="6"/>
  <c r="N39" i="6"/>
  <c r="O39" i="6" s="1"/>
  <c r="U59" i="6"/>
  <c r="V59" i="6" s="1"/>
  <c r="H47" i="6"/>
  <c r="AP51" i="6"/>
  <c r="AQ51" i="6" s="1"/>
  <c r="AI51" i="6"/>
  <c r="AJ51" i="6" s="1"/>
  <c r="Z50" i="6" l="1"/>
  <c r="AB47" i="6"/>
  <c r="H50" i="6"/>
  <c r="O47" i="6"/>
  <c r="V47" i="6"/>
  <c r="N47" i="6"/>
  <c r="L50" i="6"/>
  <c r="S50" i="6"/>
  <c r="AC47" i="6"/>
  <c r="U47" i="6"/>
  <c r="AG46" i="6"/>
  <c r="AL46" i="6"/>
  <c r="AN46" i="6" s="1"/>
  <c r="O52" i="6"/>
  <c r="N52" i="6"/>
  <c r="AB46" i="6"/>
  <c r="AJ46" i="6"/>
  <c r="O51" i="6"/>
  <c r="N51" i="6"/>
  <c r="AB50" i="6" l="1"/>
  <c r="AC50" i="6" s="1"/>
  <c r="Z67" i="6"/>
  <c r="Z61" i="6"/>
  <c r="AP46" i="6"/>
  <c r="AN47" i="6"/>
  <c r="U50" i="6"/>
  <c r="S67" i="6"/>
  <c r="S61" i="6"/>
  <c r="AI46" i="6"/>
  <c r="AQ46" i="6"/>
  <c r="AG47" i="6"/>
  <c r="V50" i="6"/>
  <c r="N50" i="6"/>
  <c r="L67" i="6"/>
  <c r="L61" i="6"/>
  <c r="O50" i="6"/>
  <c r="H67" i="6"/>
  <c r="H61" i="6"/>
  <c r="H62" i="6" l="1"/>
  <c r="L69" i="6"/>
  <c r="L68" i="6"/>
  <c r="N67" i="6"/>
  <c r="V67" i="6"/>
  <c r="Z63" i="6"/>
  <c r="Z62" i="6"/>
  <c r="AB61" i="6"/>
  <c r="O67" i="6"/>
  <c r="H69" i="6"/>
  <c r="H68" i="6"/>
  <c r="Z68" i="6"/>
  <c r="AB67" i="6"/>
  <c r="AC61" i="6"/>
  <c r="U61" i="6"/>
  <c r="V61" i="6" s="1"/>
  <c r="S62" i="6"/>
  <c r="AP47" i="6"/>
  <c r="AQ47" i="6" s="1"/>
  <c r="AN50" i="6"/>
  <c r="L62" i="6"/>
  <c r="N61" i="6"/>
  <c r="O61" i="6" s="1"/>
  <c r="AG50" i="6"/>
  <c r="AI47" i="6"/>
  <c r="AJ47" i="6" s="1"/>
  <c r="AC67" i="6"/>
  <c r="U67" i="6"/>
  <c r="S68" i="6"/>
  <c r="AP50" i="6" l="1"/>
  <c r="AN67" i="6"/>
  <c r="AN61" i="6"/>
  <c r="L71" i="6"/>
  <c r="L70" i="6"/>
  <c r="N69" i="6"/>
  <c r="AC68" i="6"/>
  <c r="U68" i="6"/>
  <c r="S69" i="6"/>
  <c r="AI50" i="6"/>
  <c r="AJ50" i="6" s="1"/>
  <c r="AQ50" i="6"/>
  <c r="AG67" i="6"/>
  <c r="AG61" i="6"/>
  <c r="N62" i="6"/>
  <c r="O62" i="6" s="1"/>
  <c r="U62" i="6"/>
  <c r="V62" i="6" s="1"/>
  <c r="H63" i="6"/>
  <c r="AB68" i="6"/>
  <c r="Z65" i="6"/>
  <c r="Z64" i="6"/>
  <c r="Z69" i="6"/>
  <c r="L63" i="6"/>
  <c r="S63" i="6"/>
  <c r="O69" i="6"/>
  <c r="H71" i="6"/>
  <c r="H70" i="6"/>
  <c r="O70" i="6" s="1"/>
  <c r="AB62" i="6"/>
  <c r="AC62" i="6" s="1"/>
  <c r="N68" i="6"/>
  <c r="O68" i="6" s="1"/>
  <c r="V68" i="6"/>
  <c r="Z71" i="6" l="1"/>
  <c r="Z70" i="6"/>
  <c r="AB69" i="6"/>
  <c r="AC69" i="6" s="1"/>
  <c r="AN63" i="6"/>
  <c r="AN62" i="6"/>
  <c r="AP61" i="6"/>
  <c r="AQ61" i="6" s="1"/>
  <c r="U63" i="6"/>
  <c r="S64" i="6"/>
  <c r="S65" i="6" s="1"/>
  <c r="AB63" i="6"/>
  <c r="AC63" i="6" s="1"/>
  <c r="AI67" i="6"/>
  <c r="AJ67" i="6" s="1"/>
  <c r="AG68" i="6"/>
  <c r="AN68" i="6"/>
  <c r="AP67" i="6"/>
  <c r="AQ67" i="6" s="1"/>
  <c r="O71" i="6"/>
  <c r="N71" i="6"/>
  <c r="AI61" i="6"/>
  <c r="AJ61" i="6" s="1"/>
  <c r="AG62" i="6"/>
  <c r="AG63" i="6" s="1"/>
  <c r="U69" i="6"/>
  <c r="V69" i="6" s="1"/>
  <c r="S70" i="6"/>
  <c r="L64" i="6"/>
  <c r="N63" i="6"/>
  <c r="V63" i="6"/>
  <c r="AJ64" i="6"/>
  <c r="O63" i="6"/>
  <c r="H65" i="6"/>
  <c r="H64" i="6"/>
  <c r="O64" i="6" s="1"/>
  <c r="N70" i="6"/>
  <c r="V70" i="6"/>
  <c r="AB65" i="6" l="1"/>
  <c r="AC65" i="6" s="1"/>
  <c r="AQ63" i="6"/>
  <c r="AI63" i="6"/>
  <c r="AJ63" i="6" s="1"/>
  <c r="AG64" i="6"/>
  <c r="AC70" i="6"/>
  <c r="U70" i="6"/>
  <c r="AI68" i="6"/>
  <c r="AJ68" i="6" s="1"/>
  <c r="AG69" i="6"/>
  <c r="N64" i="6"/>
  <c r="V64" i="6"/>
  <c r="AP68" i="6"/>
  <c r="AQ68" i="6" s="1"/>
  <c r="AP62" i="6"/>
  <c r="AB70" i="6"/>
  <c r="AJ70" i="6"/>
  <c r="AQ62" i="6"/>
  <c r="AI62" i="6"/>
  <c r="AJ62" i="6" s="1"/>
  <c r="S71" i="6"/>
  <c r="AC64" i="6"/>
  <c r="U64" i="6"/>
  <c r="AB64" i="6"/>
  <c r="L65" i="6"/>
  <c r="AN69" i="6"/>
  <c r="AN65" i="6"/>
  <c r="AN64" i="6"/>
  <c r="AP64" i="6" s="1"/>
  <c r="AP63" i="6"/>
  <c r="AB71" i="6"/>
  <c r="AQ64" i="6" l="1"/>
  <c r="AI64" i="6"/>
  <c r="N65" i="6"/>
  <c r="O65" i="6" s="1"/>
  <c r="AC71" i="6"/>
  <c r="U71" i="6"/>
  <c r="V71" i="6" s="1"/>
  <c r="AG65" i="6"/>
  <c r="U65" i="6"/>
  <c r="V65" i="6" s="1"/>
  <c r="AN70" i="6"/>
  <c r="AN71" i="6" s="1"/>
  <c r="AP69" i="6"/>
  <c r="AQ69" i="6" s="1"/>
  <c r="AI69" i="6"/>
  <c r="AJ69" i="6" s="1"/>
  <c r="AG70" i="6"/>
  <c r="AQ70" i="6" l="1"/>
  <c r="AI70" i="6"/>
  <c r="AG71" i="6"/>
  <c r="AP70" i="6"/>
  <c r="AI65" i="6"/>
  <c r="AJ65" i="6" s="1"/>
  <c r="AP65" i="6"/>
  <c r="AQ65" i="6" s="1"/>
  <c r="AI71" i="6" l="1"/>
  <c r="AJ71" i="6" s="1"/>
  <c r="AP71" i="6"/>
  <c r="AQ71" i="6" s="1"/>
  <c r="Q74" i="5" l="1"/>
  <c r="X74" i="5" s="1"/>
  <c r="AE74" i="5" s="1"/>
  <c r="AL74" i="5" s="1"/>
  <c r="G59" i="5"/>
  <c r="AN58" i="5"/>
  <c r="AM58" i="5"/>
  <c r="AF58" i="5"/>
  <c r="AG58" i="5" s="1"/>
  <c r="Z58" i="5"/>
  <c r="Y58" i="5"/>
  <c r="S58" i="5"/>
  <c r="L58" i="5"/>
  <c r="K58" i="5"/>
  <c r="H58" i="5"/>
  <c r="G55" i="5"/>
  <c r="AM54" i="5"/>
  <c r="R54" i="5"/>
  <c r="J54" i="5"/>
  <c r="Q54" i="5" s="1"/>
  <c r="X54" i="5" s="1"/>
  <c r="AE54" i="5" s="1"/>
  <c r="AL54" i="5" s="1"/>
  <c r="G54" i="5"/>
  <c r="H54" i="5" s="1"/>
  <c r="AP53" i="5"/>
  <c r="AN53" i="5"/>
  <c r="AG53" i="5"/>
  <c r="AB53" i="5"/>
  <c r="Z53" i="5"/>
  <c r="S53" i="5"/>
  <c r="N53" i="5"/>
  <c r="L53" i="5"/>
  <c r="H53" i="5"/>
  <c r="AE52" i="5"/>
  <c r="AL52" i="5" s="1"/>
  <c r="Q52" i="5"/>
  <c r="X52" i="5" s="1"/>
  <c r="Q51" i="5"/>
  <c r="X51" i="5" s="1"/>
  <c r="AE51" i="5" s="1"/>
  <c r="AL51" i="5" s="1"/>
  <c r="AF49" i="5"/>
  <c r="Y49" i="5"/>
  <c r="R49" i="5"/>
  <c r="S49" i="5" s="1"/>
  <c r="U49" i="5" s="1"/>
  <c r="J49" i="5"/>
  <c r="Q49" i="5" s="1"/>
  <c r="G49" i="5"/>
  <c r="H49" i="5" s="1"/>
  <c r="AM48" i="5"/>
  <c r="AM49" i="5" s="1"/>
  <c r="AF48" i="5"/>
  <c r="AE48" i="5"/>
  <c r="AG48" i="5" s="1"/>
  <c r="Y48" i="5"/>
  <c r="X48" i="5"/>
  <c r="R48" i="5"/>
  <c r="Q48" i="5"/>
  <c r="S48" i="5" s="1"/>
  <c r="L48" i="5"/>
  <c r="K48" i="5"/>
  <c r="K49" i="5" s="1"/>
  <c r="L49" i="5" s="1"/>
  <c r="J48" i="5"/>
  <c r="AL48" i="5" s="1"/>
  <c r="AN48" i="5" s="1"/>
  <c r="AP48" i="5" s="1"/>
  <c r="G48" i="5"/>
  <c r="H48" i="5" s="1"/>
  <c r="V46" i="5"/>
  <c r="Q46" i="5"/>
  <c r="X46" i="5" s="1"/>
  <c r="L46" i="5"/>
  <c r="N46" i="5" s="1"/>
  <c r="J46" i="5"/>
  <c r="H46" i="5"/>
  <c r="O46" i="5" s="1"/>
  <c r="AL45" i="5"/>
  <c r="AE45" i="5"/>
  <c r="X45" i="5"/>
  <c r="Q45" i="5"/>
  <c r="J45" i="5"/>
  <c r="G45" i="5"/>
  <c r="H45" i="5" s="1"/>
  <c r="F45" i="5"/>
  <c r="AM44" i="5"/>
  <c r="AN44" i="5" s="1"/>
  <c r="AP44" i="5" s="1"/>
  <c r="AG44" i="5"/>
  <c r="AF44" i="5"/>
  <c r="Y44" i="5"/>
  <c r="Z44" i="5" s="1"/>
  <c r="S44" i="5"/>
  <c r="R44" i="5"/>
  <c r="K44" i="5"/>
  <c r="L44" i="5" s="1"/>
  <c r="G44" i="5"/>
  <c r="H44" i="5" s="1"/>
  <c r="AQ43" i="5"/>
  <c r="AM43" i="5"/>
  <c r="AN43" i="5" s="1"/>
  <c r="AP43" i="5" s="1"/>
  <c r="AF43" i="5"/>
  <c r="AG43" i="5" s="1"/>
  <c r="Y43" i="5"/>
  <c r="Z43" i="5" s="1"/>
  <c r="AJ43" i="5" s="1"/>
  <c r="K43" i="5"/>
  <c r="L43" i="5" s="1"/>
  <c r="G43" i="5"/>
  <c r="H43" i="5" s="1"/>
  <c r="O43" i="5" s="1"/>
  <c r="AF42" i="5"/>
  <c r="AG42" i="5" s="1"/>
  <c r="Z42" i="5"/>
  <c r="AJ42" i="5" s="1"/>
  <c r="Y42" i="5"/>
  <c r="R42" i="5"/>
  <c r="S42" i="5" s="1"/>
  <c r="AC42" i="5" s="1"/>
  <c r="G42" i="5"/>
  <c r="H42" i="5" s="1"/>
  <c r="O42" i="5" s="1"/>
  <c r="AF41" i="5"/>
  <c r="AG41" i="5" s="1"/>
  <c r="R41" i="5"/>
  <c r="S41" i="5" s="1"/>
  <c r="AC41" i="5" s="1"/>
  <c r="H41" i="5"/>
  <c r="O41" i="5" s="1"/>
  <c r="G41" i="5"/>
  <c r="Y41" i="5" s="1"/>
  <c r="Z41" i="5" s="1"/>
  <c r="AP40" i="5"/>
  <c r="AM40" i="5"/>
  <c r="AN40" i="5" s="1"/>
  <c r="AG40" i="5"/>
  <c r="AF40" i="5"/>
  <c r="AB40" i="5"/>
  <c r="Y40" i="5"/>
  <c r="Z40" i="5" s="1"/>
  <c r="AJ40" i="5" s="1"/>
  <c r="S40" i="5"/>
  <c r="R40" i="5"/>
  <c r="N40" i="5"/>
  <c r="K40" i="5"/>
  <c r="L40" i="5" s="1"/>
  <c r="G40" i="5"/>
  <c r="H40" i="5" s="1"/>
  <c r="O40" i="5" s="1"/>
  <c r="AM38" i="5"/>
  <c r="AN38" i="5" s="1"/>
  <c r="AC38" i="5"/>
  <c r="Y38" i="5"/>
  <c r="Z38" i="5" s="1"/>
  <c r="R38" i="5"/>
  <c r="S38" i="5" s="1"/>
  <c r="O38" i="5"/>
  <c r="K38" i="5"/>
  <c r="L38" i="5" s="1"/>
  <c r="U38" i="5" s="1"/>
  <c r="G38" i="5"/>
  <c r="H38" i="5" s="1"/>
  <c r="AN37" i="5"/>
  <c r="AP37" i="5" s="1"/>
  <c r="AM37" i="5"/>
  <c r="AF37" i="5"/>
  <c r="AG37" i="5" s="1"/>
  <c r="AQ37" i="5" s="1"/>
  <c r="U37" i="5"/>
  <c r="R37" i="5"/>
  <c r="S37" i="5" s="1"/>
  <c r="AC37" i="5" s="1"/>
  <c r="L37" i="5"/>
  <c r="K37" i="5"/>
  <c r="G37" i="5"/>
  <c r="H37" i="5" s="1"/>
  <c r="O37" i="5" s="1"/>
  <c r="AM36" i="5"/>
  <c r="AN36" i="5" s="1"/>
  <c r="AF36" i="5"/>
  <c r="AG36" i="5" s="1"/>
  <c r="V36" i="5"/>
  <c r="R36" i="5"/>
  <c r="S36" i="5" s="1"/>
  <c r="K36" i="5"/>
  <c r="L36" i="5" s="1"/>
  <c r="AM35" i="5"/>
  <c r="AN35" i="5" s="1"/>
  <c r="AP35" i="5" s="1"/>
  <c r="AG35" i="5"/>
  <c r="AF35" i="5"/>
  <c r="Y35" i="5"/>
  <c r="Z35" i="5" s="1"/>
  <c r="K35" i="5"/>
  <c r="L35" i="5" s="1"/>
  <c r="V35" i="5" s="1"/>
  <c r="AQ34" i="5"/>
  <c r="AM34" i="5"/>
  <c r="AN34" i="5" s="1"/>
  <c r="AP34" i="5" s="1"/>
  <c r="AF34" i="5"/>
  <c r="AG34" i="5" s="1"/>
  <c r="AI34" i="5" s="1"/>
  <c r="Y34" i="5"/>
  <c r="Z34" i="5" s="1"/>
  <c r="K34" i="5"/>
  <c r="L34" i="5" s="1"/>
  <c r="V34" i="5" s="1"/>
  <c r="G34" i="5"/>
  <c r="H34" i="5" s="1"/>
  <c r="O34" i="5" s="1"/>
  <c r="AG33" i="5"/>
  <c r="AF33" i="5"/>
  <c r="Y33" i="5"/>
  <c r="Z33" i="5" s="1"/>
  <c r="R33" i="5"/>
  <c r="S33" i="5" s="1"/>
  <c r="AC33" i="5" s="1"/>
  <c r="G33" i="5"/>
  <c r="H33" i="5" s="1"/>
  <c r="O33" i="5" s="1"/>
  <c r="AI32" i="5"/>
  <c r="AF32" i="5"/>
  <c r="AG32" i="5" s="1"/>
  <c r="AQ32" i="5" s="1"/>
  <c r="Y32" i="5"/>
  <c r="Z32" i="5" s="1"/>
  <c r="AJ32" i="5" s="1"/>
  <c r="R32" i="5"/>
  <c r="S32" i="5" s="1"/>
  <c r="H32" i="5"/>
  <c r="O32" i="5" s="1"/>
  <c r="G32" i="5"/>
  <c r="AM31" i="5"/>
  <c r="AN31" i="5" s="1"/>
  <c r="AP31" i="5" s="1"/>
  <c r="AI31" i="5"/>
  <c r="AG31" i="5"/>
  <c r="AQ31" i="5" s="1"/>
  <c r="AF31" i="5"/>
  <c r="Z31" i="5"/>
  <c r="Y31" i="5"/>
  <c r="R31" i="5"/>
  <c r="S31" i="5" s="1"/>
  <c r="N31" i="5"/>
  <c r="K31" i="5"/>
  <c r="L31" i="5" s="1"/>
  <c r="G31" i="5"/>
  <c r="H31" i="5" s="1"/>
  <c r="O31" i="5" s="1"/>
  <c r="AM30" i="5"/>
  <c r="AN30" i="5" s="1"/>
  <c r="Y30" i="5"/>
  <c r="Z30" i="5" s="1"/>
  <c r="AJ30" i="5" s="1"/>
  <c r="R30" i="5"/>
  <c r="S30" i="5" s="1"/>
  <c r="K30" i="5"/>
  <c r="L30" i="5" s="1"/>
  <c r="G30" i="5"/>
  <c r="H30" i="5" s="1"/>
  <c r="O30" i="5" s="1"/>
  <c r="AM29" i="5"/>
  <c r="AN29" i="5" s="1"/>
  <c r="AP29" i="5" s="1"/>
  <c r="AQ29" i="5" s="1"/>
  <c r="AJ29" i="5"/>
  <c r="AF29" i="5"/>
  <c r="AG29" i="5" s="1"/>
  <c r="Y29" i="5"/>
  <c r="Z29" i="5" s="1"/>
  <c r="AI29" i="5" s="1"/>
  <c r="R29" i="5"/>
  <c r="S29" i="5" s="1"/>
  <c r="AB29" i="5" s="1"/>
  <c r="K29" i="5"/>
  <c r="L29" i="5" s="1"/>
  <c r="H29" i="5"/>
  <c r="G29" i="5"/>
  <c r="AN28" i="5"/>
  <c r="AP28" i="5" s="1"/>
  <c r="AJ28" i="5"/>
  <c r="AG28" i="5"/>
  <c r="Z28" i="5"/>
  <c r="S28" i="5"/>
  <c r="AB28" i="5" s="1"/>
  <c r="N28" i="5"/>
  <c r="L28" i="5"/>
  <c r="V28" i="5" s="1"/>
  <c r="H28" i="5"/>
  <c r="O28" i="5" s="1"/>
  <c r="AN27" i="5"/>
  <c r="AP27" i="5" s="1"/>
  <c r="AJ27" i="5"/>
  <c r="AG27" i="5"/>
  <c r="AB27" i="5"/>
  <c r="Z27" i="5"/>
  <c r="S27" i="5"/>
  <c r="L27" i="5"/>
  <c r="V27" i="5" s="1"/>
  <c r="H27" i="5"/>
  <c r="O27" i="5" s="1"/>
  <c r="AP26" i="5"/>
  <c r="AN26" i="5"/>
  <c r="AJ26" i="5"/>
  <c r="AG26" i="5"/>
  <c r="AC26" i="5"/>
  <c r="Z26" i="5"/>
  <c r="U26" i="5"/>
  <c r="S26" i="5"/>
  <c r="AB26" i="5" s="1"/>
  <c r="L26" i="5"/>
  <c r="V26" i="5" s="1"/>
  <c r="H26" i="5"/>
  <c r="O26" i="5" s="1"/>
  <c r="AN25" i="5"/>
  <c r="AJ25" i="5"/>
  <c r="AG25" i="5"/>
  <c r="AC25" i="5"/>
  <c r="Z25" i="5"/>
  <c r="V25" i="5"/>
  <c r="S25" i="5"/>
  <c r="AB25" i="5" s="1"/>
  <c r="L25" i="5"/>
  <c r="H25" i="5"/>
  <c r="O25" i="5" s="1"/>
  <c r="AN24" i="5"/>
  <c r="AP24" i="5" s="1"/>
  <c r="AJ24" i="5"/>
  <c r="AG24" i="5"/>
  <c r="Z24" i="5"/>
  <c r="S24" i="5"/>
  <c r="AC24" i="5" s="1"/>
  <c r="N24" i="5"/>
  <c r="L24" i="5"/>
  <c r="V24" i="5" s="1"/>
  <c r="H24" i="5"/>
  <c r="O24" i="5" s="1"/>
  <c r="AN23" i="5"/>
  <c r="AG23" i="5"/>
  <c r="Z23" i="5"/>
  <c r="S23" i="5"/>
  <c r="L23" i="5"/>
  <c r="H23" i="5"/>
  <c r="F18" i="5"/>
  <c r="AQ25" i="5" l="1"/>
  <c r="AI25" i="5"/>
  <c r="AP25" i="5"/>
  <c r="AC30" i="5"/>
  <c r="U30" i="5"/>
  <c r="AJ33" i="5"/>
  <c r="AB33" i="5"/>
  <c r="AP23" i="5"/>
  <c r="AJ31" i="5"/>
  <c r="AB31" i="5"/>
  <c r="AJ44" i="5"/>
  <c r="AB44" i="5"/>
  <c r="AB30" i="5"/>
  <c r="AQ33" i="5"/>
  <c r="AI33" i="5"/>
  <c r="Z46" i="5"/>
  <c r="AE46" i="5"/>
  <c r="AC29" i="5"/>
  <c r="U29" i="5"/>
  <c r="AC23" i="5"/>
  <c r="U23" i="5"/>
  <c r="V23" i="5" s="1"/>
  <c r="AB23" i="5"/>
  <c r="U25" i="5"/>
  <c r="N25" i="5"/>
  <c r="U27" i="5"/>
  <c r="AC27" i="5"/>
  <c r="V29" i="5"/>
  <c r="V30" i="5"/>
  <c r="N30" i="5"/>
  <c r="AC31" i="5"/>
  <c r="U31" i="5"/>
  <c r="V31" i="5" s="1"/>
  <c r="AJ35" i="5"/>
  <c r="AQ36" i="5"/>
  <c r="AI36" i="5"/>
  <c r="AP36" i="5"/>
  <c r="AB24" i="5"/>
  <c r="AJ41" i="5"/>
  <c r="AB41" i="5"/>
  <c r="V43" i="5"/>
  <c r="N43" i="5"/>
  <c r="V49" i="5"/>
  <c r="N49" i="5"/>
  <c r="O49" i="5" s="1"/>
  <c r="AN54" i="5"/>
  <c r="AQ23" i="5"/>
  <c r="AI23" i="5"/>
  <c r="AJ23" i="5" s="1"/>
  <c r="U24" i="5"/>
  <c r="N26" i="5"/>
  <c r="AQ27" i="5"/>
  <c r="AI27" i="5"/>
  <c r="U28" i="5"/>
  <c r="AC28" i="5"/>
  <c r="N29" i="5"/>
  <c r="O29" i="5" s="1"/>
  <c r="AB32" i="5"/>
  <c r="N34" i="5"/>
  <c r="AJ34" i="5"/>
  <c r="AB34" i="5"/>
  <c r="V37" i="5"/>
  <c r="N37" i="5"/>
  <c r="AP38" i="5"/>
  <c r="AC40" i="5"/>
  <c r="U40" i="5"/>
  <c r="AQ40" i="5"/>
  <c r="AI40" i="5"/>
  <c r="AQ41" i="5"/>
  <c r="AI41" i="5"/>
  <c r="AQ42" i="5"/>
  <c r="AI42" i="5"/>
  <c r="V48" i="5"/>
  <c r="O53" i="5"/>
  <c r="AM55" i="5"/>
  <c r="AN55" i="5" s="1"/>
  <c r="AF55" i="5"/>
  <c r="AG55" i="5" s="1"/>
  <c r="Y55" i="5"/>
  <c r="Z55" i="5" s="1"/>
  <c r="R55" i="5"/>
  <c r="S55" i="5" s="1"/>
  <c r="K55" i="5"/>
  <c r="L55" i="5" s="1"/>
  <c r="H55" i="5"/>
  <c r="O23" i="5"/>
  <c r="AQ26" i="5"/>
  <c r="AI26" i="5"/>
  <c r="AC36" i="5"/>
  <c r="U36" i="5"/>
  <c r="N44" i="5"/>
  <c r="N23" i="5"/>
  <c r="AQ24" i="5"/>
  <c r="AI24" i="5"/>
  <c r="N27" i="5"/>
  <c r="AQ28" i="5"/>
  <c r="AI28" i="5"/>
  <c r="AC32" i="5"/>
  <c r="U32" i="5"/>
  <c r="AQ35" i="5"/>
  <c r="AI35" i="5"/>
  <c r="V38" i="5"/>
  <c r="N38" i="5"/>
  <c r="AJ38" i="5"/>
  <c r="AB38" i="5"/>
  <c r="V40" i="5"/>
  <c r="AC44" i="5"/>
  <c r="U44" i="5"/>
  <c r="V44" i="5" s="1"/>
  <c r="O48" i="5"/>
  <c r="U48" i="5"/>
  <c r="AQ48" i="5"/>
  <c r="AI48" i="5"/>
  <c r="AI43" i="5"/>
  <c r="AQ44" i="5"/>
  <c r="AC53" i="5"/>
  <c r="U53" i="5"/>
  <c r="V53" i="5" s="1"/>
  <c r="S54" i="5"/>
  <c r="AC58" i="5"/>
  <c r="AF59" i="5"/>
  <c r="AG59" i="5" s="1"/>
  <c r="R59" i="5"/>
  <c r="S59" i="5" s="1"/>
  <c r="H59" i="5"/>
  <c r="Y59" i="5"/>
  <c r="Z59" i="5" s="1"/>
  <c r="G56" i="5"/>
  <c r="Y54" i="5"/>
  <c r="Z54" i="5" s="1"/>
  <c r="G57" i="5"/>
  <c r="AM51" i="5"/>
  <c r="G51" i="5"/>
  <c r="AF45" i="5"/>
  <c r="AG45" i="5" s="1"/>
  <c r="AF30" i="5"/>
  <c r="AG30" i="5" s="1"/>
  <c r="K32" i="5"/>
  <c r="L32" i="5" s="1"/>
  <c r="L39" i="5" s="1"/>
  <c r="AM32" i="5"/>
  <c r="AN32" i="5" s="1"/>
  <c r="AP32" i="5" s="1"/>
  <c r="K33" i="5"/>
  <c r="L33" i="5" s="1"/>
  <c r="AM33" i="5"/>
  <c r="AN33" i="5" s="1"/>
  <c r="AP33" i="5" s="1"/>
  <c r="R34" i="5"/>
  <c r="S34" i="5" s="1"/>
  <c r="S39" i="5" s="1"/>
  <c r="G35" i="5"/>
  <c r="H35" i="5" s="1"/>
  <c r="O35" i="5" s="1"/>
  <c r="R35" i="5"/>
  <c r="S35" i="5" s="1"/>
  <c r="G36" i="5"/>
  <c r="H36" i="5" s="1"/>
  <c r="Y36" i="5"/>
  <c r="Z36" i="5" s="1"/>
  <c r="Y37" i="5"/>
  <c r="Z37" i="5" s="1"/>
  <c r="AF38" i="5"/>
  <c r="AG38" i="5" s="1"/>
  <c r="K41" i="5"/>
  <c r="L41" i="5" s="1"/>
  <c r="AM41" i="5"/>
  <c r="AN41" i="5" s="1"/>
  <c r="AP41" i="5" s="1"/>
  <c r="K42" i="5"/>
  <c r="L42" i="5" s="1"/>
  <c r="AB42" i="5"/>
  <c r="AM42" i="5"/>
  <c r="AN42" i="5" s="1"/>
  <c r="AP42" i="5" s="1"/>
  <c r="R43" i="5"/>
  <c r="S43" i="5" s="1"/>
  <c r="AB43" i="5"/>
  <c r="O44" i="5"/>
  <c r="AI44" i="5"/>
  <c r="K45" i="5"/>
  <c r="R45" i="5"/>
  <c r="Y45" i="5"/>
  <c r="Z45" i="5" s="1"/>
  <c r="AM45" i="5"/>
  <c r="AN45" i="5" s="1"/>
  <c r="S46" i="5"/>
  <c r="N48" i="5"/>
  <c r="K54" i="5"/>
  <c r="L54" i="5" s="1"/>
  <c r="AF54" i="5"/>
  <c r="AG54" i="5" s="1"/>
  <c r="U58" i="5"/>
  <c r="V58" i="5" s="1"/>
  <c r="AI58" i="5"/>
  <c r="K59" i="5"/>
  <c r="L59" i="5" s="1"/>
  <c r="Z48" i="5"/>
  <c r="X49" i="5"/>
  <c r="Z49" i="5" s="1"/>
  <c r="AE49" i="5"/>
  <c r="AG49" i="5" s="1"/>
  <c r="AL49" i="5"/>
  <c r="AN49" i="5" s="1"/>
  <c r="AQ53" i="5"/>
  <c r="AI53" i="5"/>
  <c r="AJ53" i="5" s="1"/>
  <c r="N58" i="5"/>
  <c r="O58" i="5" s="1"/>
  <c r="AJ58" i="5"/>
  <c r="AB58" i="5"/>
  <c r="AP58" i="5"/>
  <c r="AQ58" i="5" s="1"/>
  <c r="AM59" i="5"/>
  <c r="AN59" i="5" s="1"/>
  <c r="AP59" i="5" s="1"/>
  <c r="AI49" i="5" l="1"/>
  <c r="AJ49" i="5" s="1"/>
  <c r="AB49" i="5"/>
  <c r="AC49" i="5" s="1"/>
  <c r="U39" i="5"/>
  <c r="V39" i="5"/>
  <c r="L47" i="5"/>
  <c r="N39" i="5"/>
  <c r="N54" i="5"/>
  <c r="O54" i="5" s="1"/>
  <c r="O36" i="5"/>
  <c r="N36" i="5"/>
  <c r="AI30" i="5"/>
  <c r="AQ30" i="5"/>
  <c r="AF56" i="5"/>
  <c r="AG56" i="5" s="1"/>
  <c r="AM56" i="5"/>
  <c r="AN56" i="5" s="1"/>
  <c r="H56" i="5"/>
  <c r="Y56" i="5"/>
  <c r="Z56" i="5" s="1"/>
  <c r="K56" i="5"/>
  <c r="L56" i="5" s="1"/>
  <c r="R56" i="5"/>
  <c r="S56" i="5" s="1"/>
  <c r="AQ38" i="5"/>
  <c r="AI38" i="5"/>
  <c r="V33" i="5"/>
  <c r="N33" i="5"/>
  <c r="U33" i="5"/>
  <c r="AM57" i="5"/>
  <c r="AN57" i="5" s="1"/>
  <c r="AF57" i="5"/>
  <c r="AG57" i="5" s="1"/>
  <c r="Y57" i="5"/>
  <c r="Z57" i="5" s="1"/>
  <c r="R57" i="5"/>
  <c r="S57" i="5" s="1"/>
  <c r="K57" i="5"/>
  <c r="L57" i="5" s="1"/>
  <c r="H57" i="5"/>
  <c r="AQ59" i="5"/>
  <c r="AI59" i="5"/>
  <c r="U54" i="5"/>
  <c r="V54" i="5" s="1"/>
  <c r="AC54" i="5"/>
  <c r="AG39" i="5"/>
  <c r="H39" i="5"/>
  <c r="U46" i="5"/>
  <c r="AC46" i="5"/>
  <c r="U43" i="5"/>
  <c r="AC43" i="5"/>
  <c r="AJ37" i="5"/>
  <c r="AB37" i="5"/>
  <c r="H51" i="5"/>
  <c r="G52" i="5"/>
  <c r="H52" i="5" s="1"/>
  <c r="AF51" i="5"/>
  <c r="AJ59" i="5"/>
  <c r="AB59" i="5"/>
  <c r="AI37" i="5"/>
  <c r="O55" i="5"/>
  <c r="AI55" i="5"/>
  <c r="AJ55" i="5" s="1"/>
  <c r="AB46" i="5"/>
  <c r="AJ46" i="5"/>
  <c r="N41" i="5"/>
  <c r="AM52" i="5"/>
  <c r="AN52" i="5" s="1"/>
  <c r="AN51" i="5"/>
  <c r="U59" i="5"/>
  <c r="AC59" i="5"/>
  <c r="U55" i="5"/>
  <c r="AN39" i="5"/>
  <c r="R51" i="5"/>
  <c r="S45" i="5"/>
  <c r="S47" i="5" s="1"/>
  <c r="V42" i="5"/>
  <c r="N42" i="5"/>
  <c r="AC35" i="5"/>
  <c r="U35" i="5"/>
  <c r="AI45" i="5"/>
  <c r="AJ45" i="5" s="1"/>
  <c r="AB55" i="5"/>
  <c r="AC55" i="5" s="1"/>
  <c r="AG46" i="5"/>
  <c r="AL46" i="5"/>
  <c r="AN46" i="5" s="1"/>
  <c r="AP46" i="5" s="1"/>
  <c r="AB48" i="5"/>
  <c r="AC48" i="5" s="1"/>
  <c r="AJ48" i="5"/>
  <c r="K51" i="5"/>
  <c r="L45" i="5"/>
  <c r="AP49" i="5"/>
  <c r="AQ49" i="5" s="1"/>
  <c r="V59" i="5"/>
  <c r="N59" i="5"/>
  <c r="O59" i="5" s="1"/>
  <c r="AQ54" i="5"/>
  <c r="AI54" i="5"/>
  <c r="AP45" i="5"/>
  <c r="AQ45" i="5" s="1"/>
  <c r="U41" i="5"/>
  <c r="V41" i="5" s="1"/>
  <c r="AB36" i="5"/>
  <c r="AJ36" i="5"/>
  <c r="AC34" i="5"/>
  <c r="U34" i="5"/>
  <c r="N32" i="5"/>
  <c r="V32" i="5"/>
  <c r="Y51" i="5"/>
  <c r="AJ54" i="5"/>
  <c r="AB54" i="5"/>
  <c r="U42" i="5"/>
  <c r="V55" i="5"/>
  <c r="N55" i="5"/>
  <c r="AP55" i="5"/>
  <c r="AQ55" i="5" s="1"/>
  <c r="Z39" i="5"/>
  <c r="N35" i="5"/>
  <c r="AP54" i="5"/>
  <c r="AB35" i="5"/>
  <c r="AP30" i="5"/>
  <c r="S50" i="5" l="1"/>
  <c r="U47" i="5"/>
  <c r="R52" i="5"/>
  <c r="S52" i="5" s="1"/>
  <c r="S51" i="5"/>
  <c r="O57" i="5"/>
  <c r="AI57" i="5"/>
  <c r="N56" i="5"/>
  <c r="V56" i="5"/>
  <c r="V47" i="5"/>
  <c r="L50" i="5"/>
  <c r="AF52" i="5"/>
  <c r="AG52" i="5" s="1"/>
  <c r="AP52" i="5" s="1"/>
  <c r="AG51" i="5"/>
  <c r="N57" i="5"/>
  <c r="AP57" i="5"/>
  <c r="AQ57" i="5" s="1"/>
  <c r="AB56" i="5"/>
  <c r="AJ56" i="5"/>
  <c r="AP51" i="5"/>
  <c r="AB45" i="5"/>
  <c r="O39" i="5"/>
  <c r="H47" i="5"/>
  <c r="U57" i="5"/>
  <c r="V57" i="5" s="1"/>
  <c r="O56" i="5"/>
  <c r="Z47" i="5"/>
  <c r="AB39" i="5"/>
  <c r="AC39" i="5" s="1"/>
  <c r="AJ39" i="5"/>
  <c r="K52" i="5"/>
  <c r="L52" i="5" s="1"/>
  <c r="L51" i="5"/>
  <c r="AI56" i="5"/>
  <c r="Y52" i="5"/>
  <c r="Z52" i="5" s="1"/>
  <c r="Z51" i="5"/>
  <c r="AI46" i="5"/>
  <c r="AQ46" i="5"/>
  <c r="AP39" i="5"/>
  <c r="AN47" i="5"/>
  <c r="N45" i="5"/>
  <c r="O45" i="5" s="1"/>
  <c r="U45" i="5"/>
  <c r="V45" i="5" s="1"/>
  <c r="AC45" i="5"/>
  <c r="AG47" i="5"/>
  <c r="AI39" i="5"/>
  <c r="AQ39" i="5"/>
  <c r="AJ57" i="5"/>
  <c r="AB57" i="5"/>
  <c r="AC57" i="5" s="1"/>
  <c r="U56" i="5"/>
  <c r="AC56" i="5"/>
  <c r="AP56" i="5"/>
  <c r="AQ56" i="5" s="1"/>
  <c r="AB51" i="5" l="1"/>
  <c r="AC51" i="5" s="1"/>
  <c r="L61" i="5"/>
  <c r="N51" i="5"/>
  <c r="O51" i="5" s="1"/>
  <c r="H50" i="5"/>
  <c r="O47" i="5"/>
  <c r="N47" i="5"/>
  <c r="U52" i="5"/>
  <c r="AQ51" i="5"/>
  <c r="AI51" i="5"/>
  <c r="AJ51" i="5" s="1"/>
  <c r="AQ47" i="5"/>
  <c r="AI47" i="5"/>
  <c r="AG50" i="5"/>
  <c r="AP47" i="5"/>
  <c r="AN50" i="5"/>
  <c r="AJ47" i="5"/>
  <c r="Z50" i="5"/>
  <c r="AB47" i="5"/>
  <c r="AC47" i="5" s="1"/>
  <c r="AI52" i="5"/>
  <c r="AJ52" i="5" s="1"/>
  <c r="AQ52" i="5"/>
  <c r="AB52" i="5"/>
  <c r="AC52" i="5" s="1"/>
  <c r="V52" i="5"/>
  <c r="N52" i="5"/>
  <c r="O52" i="5" s="1"/>
  <c r="L67" i="5"/>
  <c r="U51" i="5"/>
  <c r="V51" i="5" s="1"/>
  <c r="S61" i="5"/>
  <c r="U50" i="5"/>
  <c r="V50" i="5" s="1"/>
  <c r="S67" i="5"/>
  <c r="L62" i="5" l="1"/>
  <c r="AP50" i="5"/>
  <c r="AN67" i="5"/>
  <c r="AN61" i="5"/>
  <c r="O50" i="5"/>
  <c r="H67" i="5"/>
  <c r="N67" i="5" s="1"/>
  <c r="H61" i="5"/>
  <c r="U61" i="5"/>
  <c r="V61" i="5" s="1"/>
  <c r="S62" i="5"/>
  <c r="S63" i="5"/>
  <c r="N50" i="5"/>
  <c r="L69" i="5"/>
  <c r="L68" i="5"/>
  <c r="V67" i="5"/>
  <c r="U67" i="5"/>
  <c r="S69" i="5"/>
  <c r="S68" i="5"/>
  <c r="AJ50" i="5"/>
  <c r="AB50" i="5"/>
  <c r="AC50" i="5" s="1"/>
  <c r="Z67" i="5"/>
  <c r="AI50" i="5"/>
  <c r="AQ50" i="5"/>
  <c r="AG67" i="5"/>
  <c r="AG61" i="5"/>
  <c r="Z61" i="5"/>
  <c r="AI61" i="5" l="1"/>
  <c r="AG63" i="5"/>
  <c r="AG62" i="5"/>
  <c r="U69" i="5"/>
  <c r="V69" i="5" s="1"/>
  <c r="S70" i="5"/>
  <c r="S64" i="5"/>
  <c r="S65" i="5"/>
  <c r="H63" i="5"/>
  <c r="H62" i="5"/>
  <c r="N62" i="5"/>
  <c r="L71" i="5"/>
  <c r="L70" i="5"/>
  <c r="N61" i="5"/>
  <c r="O61" i="5" s="1"/>
  <c r="AB61" i="5"/>
  <c r="AC61" i="5" s="1"/>
  <c r="Z63" i="5"/>
  <c r="Z62" i="5"/>
  <c r="AJ61" i="5"/>
  <c r="U68" i="5"/>
  <c r="AN62" i="5"/>
  <c r="AP62" i="5" s="1"/>
  <c r="AP61" i="5"/>
  <c r="AQ61" i="5" s="1"/>
  <c r="Z69" i="5"/>
  <c r="Z68" i="5"/>
  <c r="AB67" i="5"/>
  <c r="AC67" i="5" s="1"/>
  <c r="AN69" i="5"/>
  <c r="AN68" i="5"/>
  <c r="AP67" i="5"/>
  <c r="AQ67" i="5" s="1"/>
  <c r="AI67" i="5"/>
  <c r="AJ67" i="5" s="1"/>
  <c r="AG68" i="5"/>
  <c r="V68" i="5"/>
  <c r="U62" i="5"/>
  <c r="V62" i="5" s="1"/>
  <c r="O67" i="5"/>
  <c r="H69" i="5"/>
  <c r="H68" i="5"/>
  <c r="N68" i="5" s="1"/>
  <c r="L63" i="5"/>
  <c r="L64" i="5" l="1"/>
  <c r="N63" i="5"/>
  <c r="H71" i="5"/>
  <c r="H70" i="5"/>
  <c r="O70" i="5" s="1"/>
  <c r="AN71" i="5"/>
  <c r="AN70" i="5"/>
  <c r="AP69" i="5"/>
  <c r="Z70" i="5"/>
  <c r="AB69" i="5"/>
  <c r="AC69" i="5" s="1"/>
  <c r="AB63" i="5"/>
  <c r="AC63" i="5" s="1"/>
  <c r="Z65" i="5"/>
  <c r="Z64" i="5"/>
  <c r="N69" i="5"/>
  <c r="O69" i="5" s="1"/>
  <c r="AC70" i="5"/>
  <c r="U70" i="5"/>
  <c r="AI62" i="5"/>
  <c r="AJ62" i="5" s="1"/>
  <c r="AQ62" i="5"/>
  <c r="N70" i="5"/>
  <c r="V70" i="5"/>
  <c r="O62" i="5"/>
  <c r="AC64" i="5"/>
  <c r="U64" i="5"/>
  <c r="S71" i="5"/>
  <c r="AI68" i="5"/>
  <c r="N71" i="5"/>
  <c r="O63" i="5"/>
  <c r="H64" i="5"/>
  <c r="O64" i="5" s="1"/>
  <c r="U63" i="5"/>
  <c r="V63" i="5" s="1"/>
  <c r="AI63" i="5"/>
  <c r="AJ63" i="5" s="1"/>
  <c r="AG64" i="5"/>
  <c r="O68" i="5"/>
  <c r="AG69" i="5"/>
  <c r="AP68" i="5"/>
  <c r="AQ68" i="5" s="1"/>
  <c r="AB68" i="5"/>
  <c r="AC68" i="5" s="1"/>
  <c r="AJ68" i="5"/>
  <c r="AN63" i="5"/>
  <c r="AB62" i="5"/>
  <c r="AC62" i="5" s="1"/>
  <c r="AB65" i="5" l="1"/>
  <c r="AC65" i="5" s="1"/>
  <c r="AB70" i="5"/>
  <c r="AJ70" i="5"/>
  <c r="U71" i="5"/>
  <c r="V71" i="5" s="1"/>
  <c r="Z71" i="5"/>
  <c r="AI64" i="5"/>
  <c r="AQ64" i="5"/>
  <c r="O71" i="5"/>
  <c r="V64" i="5"/>
  <c r="N64" i="5"/>
  <c r="AN64" i="5"/>
  <c r="AP64" i="5" s="1"/>
  <c r="AP63" i="5"/>
  <c r="AQ63" i="5" s="1"/>
  <c r="AQ69" i="5"/>
  <c r="AI69" i="5"/>
  <c r="AJ69" i="5" s="1"/>
  <c r="AG70" i="5"/>
  <c r="AG65" i="5"/>
  <c r="H65" i="5"/>
  <c r="AB64" i="5"/>
  <c r="AJ64" i="5"/>
  <c r="L65" i="5"/>
  <c r="AQ70" i="5" l="1"/>
  <c r="AI70" i="5"/>
  <c r="AB71" i="5"/>
  <c r="AC71" i="5" s="1"/>
  <c r="V65" i="5"/>
  <c r="N65" i="5"/>
  <c r="O65" i="5" s="1"/>
  <c r="U65" i="5"/>
  <c r="AN65" i="5"/>
  <c r="AP65" i="5" s="1"/>
  <c r="AG71" i="5"/>
  <c r="AP70" i="5"/>
  <c r="AI65" i="5"/>
  <c r="AJ65" i="5" s="1"/>
  <c r="AQ65" i="5"/>
  <c r="AQ71" i="5" l="1"/>
  <c r="AI71" i="5"/>
  <c r="AJ71" i="5" s="1"/>
  <c r="AP71" i="5"/>
  <c r="Q74" i="4" l="1"/>
  <c r="G59" i="4"/>
  <c r="AM58" i="4"/>
  <c r="AN58" i="4" s="1"/>
  <c r="AF58" i="4"/>
  <c r="AG58" i="4" s="1"/>
  <c r="Y58" i="4"/>
  <c r="Z58" i="4" s="1"/>
  <c r="S58" i="4"/>
  <c r="K58" i="4"/>
  <c r="L58" i="4" s="1"/>
  <c r="H58" i="4"/>
  <c r="H57" i="4"/>
  <c r="G57" i="4"/>
  <c r="R56" i="4"/>
  <c r="S56" i="4" s="1"/>
  <c r="G56" i="4"/>
  <c r="AF56" i="4" s="1"/>
  <c r="AG56" i="4" s="1"/>
  <c r="H55" i="4"/>
  <c r="G55" i="4"/>
  <c r="AM54" i="4"/>
  <c r="AF54" i="4"/>
  <c r="Y54" i="4"/>
  <c r="R54" i="4"/>
  <c r="K54" i="4"/>
  <c r="J54" i="4"/>
  <c r="Q54" i="4" s="1"/>
  <c r="X54" i="4" s="1"/>
  <c r="G54" i="4"/>
  <c r="H54" i="4" s="1"/>
  <c r="AN53" i="4"/>
  <c r="AP53" i="4" s="1"/>
  <c r="AG53" i="4"/>
  <c r="Z53" i="4"/>
  <c r="AB53" i="4" s="1"/>
  <c r="S53" i="4"/>
  <c r="L53" i="4"/>
  <c r="H53" i="4"/>
  <c r="Q52" i="4"/>
  <c r="X52" i="4" s="1"/>
  <c r="AE52" i="4" s="1"/>
  <c r="AL52" i="4" s="1"/>
  <c r="Q51" i="4"/>
  <c r="X51" i="4" s="1"/>
  <c r="AE51" i="4" s="1"/>
  <c r="AL51" i="4" s="1"/>
  <c r="AL49" i="4"/>
  <c r="X49" i="4"/>
  <c r="J49" i="4"/>
  <c r="AE49" i="4" s="1"/>
  <c r="AM48" i="4"/>
  <c r="AF48" i="4"/>
  <c r="AF49" i="4" s="1"/>
  <c r="AG49" i="4" s="1"/>
  <c r="Y48" i="4"/>
  <c r="Y49" i="4" s="1"/>
  <c r="R48" i="4"/>
  <c r="R49" i="4" s="1"/>
  <c r="K48" i="4"/>
  <c r="J48" i="4"/>
  <c r="X48" i="4" s="1"/>
  <c r="G48" i="4"/>
  <c r="H48" i="4" s="1"/>
  <c r="J46" i="4"/>
  <c r="Q46" i="4" s="1"/>
  <c r="X46" i="4" s="1"/>
  <c r="AE46" i="4" s="1"/>
  <c r="AL46" i="4" s="1"/>
  <c r="AN46" i="4" s="1"/>
  <c r="H46" i="4"/>
  <c r="O46" i="4" s="1"/>
  <c r="AL45" i="4"/>
  <c r="AE45" i="4"/>
  <c r="X45" i="4"/>
  <c r="Q45" i="4"/>
  <c r="K45" i="4"/>
  <c r="J45" i="4"/>
  <c r="G45" i="4"/>
  <c r="G51" i="4" s="1"/>
  <c r="F45" i="4"/>
  <c r="AM44" i="4"/>
  <c r="AN44" i="4" s="1"/>
  <c r="AF44" i="4"/>
  <c r="AG44" i="4" s="1"/>
  <c r="Y44" i="4"/>
  <c r="Z44" i="4" s="1"/>
  <c r="R44" i="4"/>
  <c r="S44" i="4" s="1"/>
  <c r="K44" i="4"/>
  <c r="L44" i="4" s="1"/>
  <c r="G44" i="4"/>
  <c r="H44" i="4" s="1"/>
  <c r="AM43" i="4"/>
  <c r="AN43" i="4" s="1"/>
  <c r="AG43" i="4"/>
  <c r="AF43" i="4"/>
  <c r="Y43" i="4"/>
  <c r="Z43" i="4" s="1"/>
  <c r="R43" i="4"/>
  <c r="S43" i="4" s="1"/>
  <c r="K43" i="4"/>
  <c r="L43" i="4" s="1"/>
  <c r="G43" i="4"/>
  <c r="H43" i="4" s="1"/>
  <c r="O43" i="4" s="1"/>
  <c r="AQ42" i="4"/>
  <c r="AM42" i="4"/>
  <c r="AN42" i="4" s="1"/>
  <c r="AP42" i="4" s="1"/>
  <c r="AF42" i="4"/>
  <c r="AG42" i="4" s="1"/>
  <c r="Y42" i="4"/>
  <c r="Z42" i="4" s="1"/>
  <c r="AI42" i="4" s="1"/>
  <c r="R42" i="4"/>
  <c r="S42" i="4" s="1"/>
  <c r="K42" i="4"/>
  <c r="L42" i="4" s="1"/>
  <c r="G42" i="4"/>
  <c r="H42" i="4" s="1"/>
  <c r="O42" i="4" s="1"/>
  <c r="R41" i="4"/>
  <c r="S41" i="4" s="1"/>
  <c r="G41" i="4"/>
  <c r="AM40" i="4"/>
  <c r="AN40" i="4" s="1"/>
  <c r="AF40" i="4"/>
  <c r="AG40" i="4" s="1"/>
  <c r="Y40" i="4"/>
  <c r="Z40" i="4" s="1"/>
  <c r="AJ40" i="4" s="1"/>
  <c r="R40" i="4"/>
  <c r="S40" i="4" s="1"/>
  <c r="K40" i="4"/>
  <c r="L40" i="4" s="1"/>
  <c r="G40" i="4"/>
  <c r="H40" i="4" s="1"/>
  <c r="O40" i="4" s="1"/>
  <c r="AN38" i="4"/>
  <c r="AM38" i="4"/>
  <c r="AF38" i="4"/>
  <c r="AG38" i="4" s="1"/>
  <c r="Y38" i="4"/>
  <c r="Z38" i="4" s="1"/>
  <c r="AJ38" i="4" s="1"/>
  <c r="R38" i="4"/>
  <c r="S38" i="4" s="1"/>
  <c r="AC38" i="4" s="1"/>
  <c r="K38" i="4"/>
  <c r="L38" i="4" s="1"/>
  <c r="G38" i="4"/>
  <c r="H38" i="4" s="1"/>
  <c r="O38" i="4" s="1"/>
  <c r="AM37" i="4"/>
  <c r="AN37" i="4" s="1"/>
  <c r="AF37" i="4"/>
  <c r="AG37" i="4" s="1"/>
  <c r="AQ37" i="4" s="1"/>
  <c r="AC37" i="4"/>
  <c r="Y37" i="4"/>
  <c r="Z37" i="4" s="1"/>
  <c r="R37" i="4"/>
  <c r="S37" i="4" s="1"/>
  <c r="O37" i="4"/>
  <c r="K37" i="4"/>
  <c r="L37" i="4" s="1"/>
  <c r="G37" i="4"/>
  <c r="H37" i="4" s="1"/>
  <c r="AN36" i="4"/>
  <c r="AM36" i="4"/>
  <c r="AF36" i="4"/>
  <c r="AG36" i="4" s="1"/>
  <c r="Y36" i="4"/>
  <c r="Z36" i="4" s="1"/>
  <c r="R36" i="4"/>
  <c r="S36" i="4" s="1"/>
  <c r="K36" i="4"/>
  <c r="L36" i="4" s="1"/>
  <c r="V36" i="4" s="1"/>
  <c r="G36" i="4"/>
  <c r="H36" i="4" s="1"/>
  <c r="AM35" i="4"/>
  <c r="AN35" i="4" s="1"/>
  <c r="AJ35" i="4"/>
  <c r="AF35" i="4"/>
  <c r="AG35" i="4" s="1"/>
  <c r="AP35" i="4" s="1"/>
  <c r="Y35" i="4"/>
  <c r="Z35" i="4" s="1"/>
  <c r="R35" i="4"/>
  <c r="S35" i="4" s="1"/>
  <c r="K35" i="4"/>
  <c r="L35" i="4" s="1"/>
  <c r="V35" i="4" s="1"/>
  <c r="G35" i="4"/>
  <c r="H35" i="4" s="1"/>
  <c r="O35" i="4" s="1"/>
  <c r="AM34" i="4"/>
  <c r="AN34" i="4" s="1"/>
  <c r="AP34" i="4" s="1"/>
  <c r="AG34" i="4"/>
  <c r="AQ34" i="4" s="1"/>
  <c r="AF34" i="4"/>
  <c r="Y34" i="4"/>
  <c r="Z34" i="4" s="1"/>
  <c r="R34" i="4"/>
  <c r="S34" i="4" s="1"/>
  <c r="K34" i="4"/>
  <c r="L34" i="4" s="1"/>
  <c r="V34" i="4" s="1"/>
  <c r="G34" i="4"/>
  <c r="H34" i="4" s="1"/>
  <c r="O34" i="4" s="1"/>
  <c r="AQ33" i="4"/>
  <c r="AM33" i="4"/>
  <c r="AN33" i="4" s="1"/>
  <c r="AP33" i="4" s="1"/>
  <c r="AF33" i="4"/>
  <c r="AG33" i="4" s="1"/>
  <c r="AI33" i="4" s="1"/>
  <c r="Y33" i="4"/>
  <c r="Z33" i="4" s="1"/>
  <c r="R33" i="4"/>
  <c r="S33" i="4" s="1"/>
  <c r="AC33" i="4" s="1"/>
  <c r="K33" i="4"/>
  <c r="L33" i="4" s="1"/>
  <c r="G33" i="4"/>
  <c r="H33" i="4" s="1"/>
  <c r="O33" i="4" s="1"/>
  <c r="AM32" i="4"/>
  <c r="AN32" i="4" s="1"/>
  <c r="AF32" i="4"/>
  <c r="AG32" i="4" s="1"/>
  <c r="Y32" i="4"/>
  <c r="Z32" i="4" s="1"/>
  <c r="AJ32" i="4" s="1"/>
  <c r="R32" i="4"/>
  <c r="S32" i="4" s="1"/>
  <c r="AB32" i="4" s="1"/>
  <c r="K32" i="4"/>
  <c r="L32" i="4" s="1"/>
  <c r="G32" i="4"/>
  <c r="H32" i="4" s="1"/>
  <c r="O32" i="4" s="1"/>
  <c r="AM31" i="4"/>
  <c r="AN31" i="4" s="1"/>
  <c r="AF31" i="4"/>
  <c r="AG31" i="4" s="1"/>
  <c r="AQ31" i="4" s="1"/>
  <c r="Y31" i="4"/>
  <c r="Z31" i="4" s="1"/>
  <c r="AJ31" i="4" s="1"/>
  <c r="R31" i="4"/>
  <c r="S31" i="4" s="1"/>
  <c r="K31" i="4"/>
  <c r="L31" i="4" s="1"/>
  <c r="G31" i="4"/>
  <c r="H31" i="4" s="1"/>
  <c r="O31" i="4" s="1"/>
  <c r="AM30" i="4"/>
  <c r="AN30" i="4" s="1"/>
  <c r="AF30" i="4"/>
  <c r="AG30" i="4" s="1"/>
  <c r="Y30" i="4"/>
  <c r="Z30" i="4" s="1"/>
  <c r="S30" i="4"/>
  <c r="AC30" i="4" s="1"/>
  <c r="R30" i="4"/>
  <c r="K30" i="4"/>
  <c r="L30" i="4" s="1"/>
  <c r="G30" i="4"/>
  <c r="H30" i="4" s="1"/>
  <c r="O30" i="4" s="1"/>
  <c r="AM29" i="4"/>
  <c r="AN29" i="4" s="1"/>
  <c r="AF29" i="4"/>
  <c r="AG29" i="4" s="1"/>
  <c r="Y29" i="4"/>
  <c r="Z29" i="4" s="1"/>
  <c r="R29" i="4"/>
  <c r="S29" i="4" s="1"/>
  <c r="K29" i="4"/>
  <c r="L29" i="4" s="1"/>
  <c r="G29" i="4"/>
  <c r="H29" i="4" s="1"/>
  <c r="AN28" i="4"/>
  <c r="AP28" i="4" s="1"/>
  <c r="AG28" i="4"/>
  <c r="AC28" i="4"/>
  <c r="Z28" i="4"/>
  <c r="AJ28" i="4" s="1"/>
  <c r="S28" i="4"/>
  <c r="L28" i="4"/>
  <c r="H28" i="4"/>
  <c r="O28" i="4" s="1"/>
  <c r="AN27" i="4"/>
  <c r="AJ27" i="4"/>
  <c r="AG27" i="4"/>
  <c r="AQ27" i="4" s="1"/>
  <c r="Z27" i="4"/>
  <c r="S27" i="4"/>
  <c r="L27" i="4"/>
  <c r="V27" i="4" s="1"/>
  <c r="H27" i="4"/>
  <c r="O27" i="4" s="1"/>
  <c r="AQ26" i="4"/>
  <c r="AN26" i="4"/>
  <c r="AP26" i="4" s="1"/>
  <c r="AJ26" i="4"/>
  <c r="AG26" i="4"/>
  <c r="Z26" i="4"/>
  <c r="AI26" i="4" s="1"/>
  <c r="S26" i="4"/>
  <c r="L26" i="4"/>
  <c r="V26" i="4" s="1"/>
  <c r="H26" i="4"/>
  <c r="O26" i="4" s="1"/>
  <c r="AQ25" i="4"/>
  <c r="AN25" i="4"/>
  <c r="AP25" i="4" s="1"/>
  <c r="AG25" i="4"/>
  <c r="Z25" i="4"/>
  <c r="AI25" i="4" s="1"/>
  <c r="S25" i="4"/>
  <c r="AB25" i="4" s="1"/>
  <c r="L25" i="4"/>
  <c r="V25" i="4" s="1"/>
  <c r="H25" i="4"/>
  <c r="O25" i="4" s="1"/>
  <c r="AQ24" i="4"/>
  <c r="AN24" i="4"/>
  <c r="AP24" i="4" s="1"/>
  <c r="AG24" i="4"/>
  <c r="Z24" i="4"/>
  <c r="AI24" i="4" s="1"/>
  <c r="S24" i="4"/>
  <c r="L24" i="4"/>
  <c r="V24" i="4" s="1"/>
  <c r="H24" i="4"/>
  <c r="O24" i="4" s="1"/>
  <c r="AN23" i="4"/>
  <c r="AP23" i="4" s="1"/>
  <c r="AQ23" i="4" s="1"/>
  <c r="AG23" i="4"/>
  <c r="Z23" i="4"/>
  <c r="AB23" i="4" s="1"/>
  <c r="S23" i="4"/>
  <c r="L23" i="4"/>
  <c r="H23" i="4"/>
  <c r="H51" i="4" l="1"/>
  <c r="G52" i="4"/>
  <c r="H52" i="4" s="1"/>
  <c r="AB24" i="4"/>
  <c r="AB38" i="4"/>
  <c r="AB42" i="4"/>
  <c r="Z49" i="4"/>
  <c r="AB26" i="4"/>
  <c r="AI27" i="4"/>
  <c r="AP27" i="4"/>
  <c r="AB28" i="4"/>
  <c r="U37" i="4"/>
  <c r="V37" i="4"/>
  <c r="AI37" i="4"/>
  <c r="H45" i="4"/>
  <c r="Z46" i="4"/>
  <c r="AJ46" i="4" s="1"/>
  <c r="L48" i="4"/>
  <c r="AE48" i="4"/>
  <c r="L54" i="4"/>
  <c r="H56" i="4"/>
  <c r="N56" i="4" s="1"/>
  <c r="O56" i="4" s="1"/>
  <c r="Y56" i="4"/>
  <c r="Z56" i="4" s="1"/>
  <c r="U30" i="4"/>
  <c r="AB44" i="4"/>
  <c r="G49" i="4"/>
  <c r="H49" i="4" s="1"/>
  <c r="AM56" i="4"/>
  <c r="AN56" i="4" s="1"/>
  <c r="AP56" i="4" s="1"/>
  <c r="AQ56" i="4" s="1"/>
  <c r="AJ24" i="4"/>
  <c r="AJ25" i="4"/>
  <c r="AB27" i="4"/>
  <c r="U28" i="4"/>
  <c r="AP29" i="4"/>
  <c r="AQ29" i="4" s="1"/>
  <c r="AP32" i="4"/>
  <c r="AQ35" i="4"/>
  <c r="N37" i="4"/>
  <c r="AP37" i="4"/>
  <c r="AB40" i="4"/>
  <c r="U42" i="4"/>
  <c r="AJ42" i="4"/>
  <c r="L46" i="4"/>
  <c r="Q48" i="4"/>
  <c r="S48" i="4" s="1"/>
  <c r="Q49" i="4"/>
  <c r="K56" i="4"/>
  <c r="L56" i="4" s="1"/>
  <c r="N48" i="4"/>
  <c r="O48" i="4" s="1"/>
  <c r="N29" i="4"/>
  <c r="AB31" i="4"/>
  <c r="AP31" i="4"/>
  <c r="AP40" i="4"/>
  <c r="U29" i="4"/>
  <c r="V29" i="4" s="1"/>
  <c r="N40" i="4"/>
  <c r="AC40" i="4"/>
  <c r="N44" i="4"/>
  <c r="AC31" i="4"/>
  <c r="U31" i="4"/>
  <c r="V31" i="4" s="1"/>
  <c r="U40" i="4"/>
  <c r="O44" i="4"/>
  <c r="AC26" i="4"/>
  <c r="U26" i="4"/>
  <c r="AI29" i="4"/>
  <c r="AP30" i="4"/>
  <c r="V32" i="4"/>
  <c r="N32" i="4"/>
  <c r="AI35" i="4"/>
  <c r="AB35" i="4"/>
  <c r="AC36" i="4"/>
  <c r="U36" i="4"/>
  <c r="AC41" i="4"/>
  <c r="L39" i="4"/>
  <c r="AC27" i="4"/>
  <c r="U27" i="4"/>
  <c r="N28" i="4"/>
  <c r="V30" i="4"/>
  <c r="N30" i="4"/>
  <c r="AJ30" i="4"/>
  <c r="AB30" i="4"/>
  <c r="AJ33" i="4"/>
  <c r="AB33" i="4"/>
  <c r="AC34" i="4"/>
  <c r="U34" i="4"/>
  <c r="N35" i="4"/>
  <c r="O36" i="4"/>
  <c r="N36" i="4"/>
  <c r="AP36" i="4"/>
  <c r="AP38" i="4"/>
  <c r="AJ43" i="4"/>
  <c r="AB43" i="4"/>
  <c r="U48" i="4"/>
  <c r="V48" i="4" s="1"/>
  <c r="AI49" i="4"/>
  <c r="AJ49" i="4" s="1"/>
  <c r="AC25" i="4"/>
  <c r="U25" i="4"/>
  <c r="AJ29" i="4"/>
  <c r="N31" i="4"/>
  <c r="AQ36" i="4"/>
  <c r="AI36" i="4"/>
  <c r="AQ38" i="4"/>
  <c r="AI38" i="4"/>
  <c r="AQ43" i="4"/>
  <c r="AP43" i="4"/>
  <c r="AI43" i="4"/>
  <c r="H39" i="4"/>
  <c r="AC23" i="4"/>
  <c r="U23" i="4"/>
  <c r="V23" i="4" s="1"/>
  <c r="AC24" i="4"/>
  <c r="U24" i="4"/>
  <c r="O29" i="4"/>
  <c r="AQ30" i="4"/>
  <c r="AI30" i="4"/>
  <c r="AC32" i="4"/>
  <c r="U32" i="4"/>
  <c r="AQ32" i="4"/>
  <c r="AI32" i="4"/>
  <c r="V33" i="4"/>
  <c r="N33" i="4"/>
  <c r="U33" i="4"/>
  <c r="AJ34" i="4"/>
  <c r="AB34" i="4"/>
  <c r="V38" i="4"/>
  <c r="N38" i="4"/>
  <c r="S39" i="4"/>
  <c r="V43" i="4"/>
  <c r="N43" i="4"/>
  <c r="AB58" i="4"/>
  <c r="H59" i="4"/>
  <c r="R59" i="4"/>
  <c r="S59" i="4" s="1"/>
  <c r="AM59" i="4"/>
  <c r="AN59" i="4" s="1"/>
  <c r="K59" i="4"/>
  <c r="L59" i="4" s="1"/>
  <c r="V28" i="4"/>
  <c r="AQ28" i="4"/>
  <c r="AI28" i="4"/>
  <c r="AJ37" i="4"/>
  <c r="AB37" i="4"/>
  <c r="AN39" i="4"/>
  <c r="V40" i="4"/>
  <c r="AQ40" i="4"/>
  <c r="AI40" i="4"/>
  <c r="H41" i="4"/>
  <c r="O41" i="4" s="1"/>
  <c r="Y41" i="4"/>
  <c r="Z41" i="4" s="1"/>
  <c r="AF41" i="4"/>
  <c r="AG41" i="4" s="1"/>
  <c r="AC42" i="4"/>
  <c r="AC44" i="4"/>
  <c r="U44" i="4"/>
  <c r="V44" i="4" s="1"/>
  <c r="AP44" i="4"/>
  <c r="AQ44" i="4" s="1"/>
  <c r="AG48" i="4"/>
  <c r="V58" i="4"/>
  <c r="N58" i="4"/>
  <c r="AI58" i="4"/>
  <c r="AJ58" i="4" s="1"/>
  <c r="Y59" i="4"/>
  <c r="Z59" i="4" s="1"/>
  <c r="N23" i="4"/>
  <c r="O23" i="4" s="1"/>
  <c r="AG39" i="4"/>
  <c r="N24" i="4"/>
  <c r="N25" i="4"/>
  <c r="N26" i="4"/>
  <c r="N27" i="4"/>
  <c r="AB29" i="4"/>
  <c r="AC29" i="4" s="1"/>
  <c r="AI31" i="4"/>
  <c r="N34" i="4"/>
  <c r="AI34" i="4"/>
  <c r="AC35" i="4"/>
  <c r="U35" i="4"/>
  <c r="U38" i="4"/>
  <c r="K41" i="4"/>
  <c r="L41" i="4" s="1"/>
  <c r="AI44" i="4"/>
  <c r="AJ44" i="4" s="1"/>
  <c r="S46" i="4"/>
  <c r="AG46" i="4"/>
  <c r="Z48" i="4"/>
  <c r="AL48" i="4"/>
  <c r="S49" i="4"/>
  <c r="AQ53" i="4"/>
  <c r="AI53" i="4"/>
  <c r="S54" i="4"/>
  <c r="AC58" i="4"/>
  <c r="U58" i="4"/>
  <c r="AF59" i="4"/>
  <c r="AG59" i="4" s="1"/>
  <c r="Z39" i="4"/>
  <c r="AI23" i="4"/>
  <c r="AJ23" i="4" s="1"/>
  <c r="AJ36" i="4"/>
  <c r="AB36" i="4"/>
  <c r="AM41" i="4"/>
  <c r="AN41" i="4" s="1"/>
  <c r="V42" i="4"/>
  <c r="N42" i="4"/>
  <c r="AC43" i="4"/>
  <c r="U43" i="4"/>
  <c r="K51" i="4"/>
  <c r="L45" i="4"/>
  <c r="AM49" i="4"/>
  <c r="AN49" i="4" s="1"/>
  <c r="AP49" i="4" s="1"/>
  <c r="AQ49" i="4" s="1"/>
  <c r="AN48" i="4"/>
  <c r="K49" i="4"/>
  <c r="L49" i="4" s="1"/>
  <c r="N53" i="4"/>
  <c r="O53" i="4" s="1"/>
  <c r="AJ53" i="4"/>
  <c r="AE54" i="4"/>
  <c r="AL54" i="4" s="1"/>
  <c r="Z54" i="4"/>
  <c r="AP58" i="4"/>
  <c r="AQ58" i="4" s="1"/>
  <c r="AC53" i="4"/>
  <c r="U53" i="4"/>
  <c r="V53" i="4" s="1"/>
  <c r="N54" i="4"/>
  <c r="O54" i="4" s="1"/>
  <c r="AN54" i="4"/>
  <c r="U56" i="4"/>
  <c r="V56" i="4" s="1"/>
  <c r="AI56" i="4"/>
  <c r="O58" i="4"/>
  <c r="AB56" i="4"/>
  <c r="AC56" i="4" s="1"/>
  <c r="AJ56" i="4"/>
  <c r="X74" i="4"/>
  <c r="R45" i="4"/>
  <c r="AM57" i="4"/>
  <c r="AN57" i="4" s="1"/>
  <c r="AF57" i="4"/>
  <c r="AG57" i="4" s="1"/>
  <c r="Y57" i="4"/>
  <c r="Z57" i="4" s="1"/>
  <c r="R57" i="4"/>
  <c r="S57" i="4" s="1"/>
  <c r="K57" i="4"/>
  <c r="L57" i="4" s="1"/>
  <c r="AM55" i="4"/>
  <c r="AN55" i="4" s="1"/>
  <c r="AF55" i="4"/>
  <c r="AG55" i="4" s="1"/>
  <c r="Y55" i="4"/>
  <c r="Z55" i="4" s="1"/>
  <c r="R55" i="4"/>
  <c r="S55" i="4" s="1"/>
  <c r="K55" i="4"/>
  <c r="L55" i="4" s="1"/>
  <c r="V46" i="4" l="1"/>
  <c r="N46" i="4"/>
  <c r="AP48" i="4"/>
  <c r="AP41" i="4"/>
  <c r="AP59" i="4"/>
  <c r="AB57" i="4"/>
  <c r="AC57" i="4" s="1"/>
  <c r="AE74" i="4"/>
  <c r="Y45" i="4"/>
  <c r="N49" i="4"/>
  <c r="O49" i="4" s="1"/>
  <c r="V41" i="4"/>
  <c r="N41" i="4"/>
  <c r="AI39" i="4"/>
  <c r="AJ39" i="4" s="1"/>
  <c r="AJ41" i="4"/>
  <c r="AB41" i="4"/>
  <c r="L47" i="4"/>
  <c r="N39" i="4"/>
  <c r="O39" i="4" s="1"/>
  <c r="AP55" i="4"/>
  <c r="AG54" i="4"/>
  <c r="AI48" i="4"/>
  <c r="AQ48" i="4"/>
  <c r="AP39" i="4"/>
  <c r="AQ39" i="4" s="1"/>
  <c r="U59" i="4"/>
  <c r="U39" i="4"/>
  <c r="V39" i="4" s="1"/>
  <c r="U55" i="4"/>
  <c r="V55" i="4" s="1"/>
  <c r="N57" i="4"/>
  <c r="O57" i="4" s="1"/>
  <c r="AP57" i="4"/>
  <c r="AQ59" i="4"/>
  <c r="AI59" i="4"/>
  <c r="U54" i="4"/>
  <c r="V54" i="4" s="1"/>
  <c r="U49" i="4"/>
  <c r="V49" i="4" s="1"/>
  <c r="AC46" i="4"/>
  <c r="U46" i="4"/>
  <c r="AB46" i="4"/>
  <c r="AB55" i="4"/>
  <c r="AC55" i="4" s="1"/>
  <c r="U57" i="4"/>
  <c r="V57" i="4" s="1"/>
  <c r="S45" i="4"/>
  <c r="S47" i="4" s="1"/>
  <c r="R51" i="4"/>
  <c r="N45" i="4"/>
  <c r="O45" i="4" s="1"/>
  <c r="AJ59" i="4"/>
  <c r="AB59" i="4"/>
  <c r="AC59" i="4" s="1"/>
  <c r="AQ41" i="4"/>
  <c r="AI41" i="4"/>
  <c r="V59" i="4"/>
  <c r="N59" i="4"/>
  <c r="O59" i="4" s="1"/>
  <c r="AB49" i="4"/>
  <c r="AC49" i="4" s="1"/>
  <c r="AQ55" i="4"/>
  <c r="AI55" i="4"/>
  <c r="AJ55" i="4" s="1"/>
  <c r="AB54" i="4"/>
  <c r="AC54" i="4" s="1"/>
  <c r="L51" i="4"/>
  <c r="K52" i="4"/>
  <c r="L52" i="4" s="1"/>
  <c r="AJ48" i="4"/>
  <c r="AB48" i="4"/>
  <c r="AC48" i="4" s="1"/>
  <c r="N55" i="4"/>
  <c r="O55" i="4" s="1"/>
  <c r="AQ57" i="4"/>
  <c r="AI57" i="4"/>
  <c r="AJ57" i="4" s="1"/>
  <c r="AB39" i="4"/>
  <c r="AC39" i="4" s="1"/>
  <c r="AI46" i="4"/>
  <c r="AQ46" i="4"/>
  <c r="AP46" i="4"/>
  <c r="H47" i="4"/>
  <c r="U41" i="4"/>
  <c r="S50" i="4" l="1"/>
  <c r="U47" i="4"/>
  <c r="V47" i="4" s="1"/>
  <c r="R52" i="4"/>
  <c r="S52" i="4" s="1"/>
  <c r="S51" i="4"/>
  <c r="AI54" i="4"/>
  <c r="AJ54" i="4" s="1"/>
  <c r="AL74" i="4"/>
  <c r="AM45" i="4" s="1"/>
  <c r="AF45" i="4"/>
  <c r="N51" i="4"/>
  <c r="O51" i="4" s="1"/>
  <c r="AP54" i="4"/>
  <c r="AQ54" i="4" s="1"/>
  <c r="N47" i="4"/>
  <c r="O47" i="4" s="1"/>
  <c r="L50" i="4"/>
  <c r="H50" i="4"/>
  <c r="Z45" i="4"/>
  <c r="Y51" i="4"/>
  <c r="N52" i="4"/>
  <c r="O52" i="4" s="1"/>
  <c r="U45" i="4"/>
  <c r="V45" i="4" s="1"/>
  <c r="H61" i="4" l="1"/>
  <c r="H67" i="4"/>
  <c r="AF51" i="4"/>
  <c r="AG45" i="4"/>
  <c r="U51" i="4"/>
  <c r="V51" i="4" s="1"/>
  <c r="S61" i="4"/>
  <c r="U50" i="4"/>
  <c r="S67" i="4"/>
  <c r="Z51" i="4"/>
  <c r="Y52" i="4"/>
  <c r="Z52" i="4" s="1"/>
  <c r="AM51" i="4"/>
  <c r="AN45" i="4"/>
  <c r="U52" i="4"/>
  <c r="V52" i="4" s="1"/>
  <c r="AB45" i="4"/>
  <c r="AC45" i="4" s="1"/>
  <c r="Z47" i="4"/>
  <c r="V50" i="4"/>
  <c r="N50" i="4"/>
  <c r="O50" i="4" s="1"/>
  <c r="L67" i="4"/>
  <c r="L61" i="4"/>
  <c r="L62" i="4" l="1"/>
  <c r="N61" i="4"/>
  <c r="L68" i="4"/>
  <c r="N67" i="4"/>
  <c r="O67" i="4" s="1"/>
  <c r="AP45" i="4"/>
  <c r="AN47" i="4"/>
  <c r="U67" i="4"/>
  <c r="V67" i="4" s="1"/>
  <c r="S68" i="4"/>
  <c r="S69" i="4" s="1"/>
  <c r="H68" i="4"/>
  <c r="AM52" i="4"/>
  <c r="AN52" i="4" s="1"/>
  <c r="AN51" i="4"/>
  <c r="O61" i="4"/>
  <c r="H62" i="4"/>
  <c r="AB47" i="4"/>
  <c r="AC47" i="4" s="1"/>
  <c r="Z50" i="4"/>
  <c r="Z61" i="4"/>
  <c r="AB51" i="4"/>
  <c r="AC51" i="4" s="1"/>
  <c r="AF52" i="4"/>
  <c r="AG52" i="4" s="1"/>
  <c r="AG51" i="4"/>
  <c r="U61" i="4"/>
  <c r="V61" i="4" s="1"/>
  <c r="S62" i="4"/>
  <c r="AB52" i="4"/>
  <c r="AC52" i="4" s="1"/>
  <c r="AI45" i="4"/>
  <c r="AJ45" i="4" s="1"/>
  <c r="AQ45" i="4"/>
  <c r="AG47" i="4"/>
  <c r="AP52" i="4" l="1"/>
  <c r="U62" i="4"/>
  <c r="V62" i="4" s="1"/>
  <c r="AI51" i="4"/>
  <c r="AJ51" i="4" s="1"/>
  <c r="Z62" i="4"/>
  <c r="Z63" i="4" s="1"/>
  <c r="AB61" i="4"/>
  <c r="AC61" i="4" s="1"/>
  <c r="O62" i="4"/>
  <c r="S70" i="4"/>
  <c r="S71" i="4" s="1"/>
  <c r="AN50" i="4"/>
  <c r="AP47" i="4"/>
  <c r="AQ47" i="4" s="1"/>
  <c r="N68" i="4"/>
  <c r="O68" i="4" s="1"/>
  <c r="N62" i="4"/>
  <c r="S63" i="4"/>
  <c r="AI52" i="4"/>
  <c r="AJ52" i="4" s="1"/>
  <c r="AQ52" i="4"/>
  <c r="AB50" i="4"/>
  <c r="AC50" i="4" s="1"/>
  <c r="Z67" i="4"/>
  <c r="H63" i="4"/>
  <c r="U68" i="4"/>
  <c r="V68" i="4" s="1"/>
  <c r="L69" i="4"/>
  <c r="U69" i="4" s="1"/>
  <c r="L63" i="4"/>
  <c r="H69" i="4"/>
  <c r="AG50" i="4"/>
  <c r="AI47" i="4"/>
  <c r="AJ47" i="4" s="1"/>
  <c r="AN61" i="4"/>
  <c r="AP51" i="4"/>
  <c r="AQ51" i="4" s="1"/>
  <c r="AI50" i="4" l="1"/>
  <c r="AJ50" i="4" s="1"/>
  <c r="AG67" i="4"/>
  <c r="Z68" i="4"/>
  <c r="Z69" i="4" s="1"/>
  <c r="AB67" i="4"/>
  <c r="AC67" i="4" s="1"/>
  <c r="Z64" i="4"/>
  <c r="AB63" i="4"/>
  <c r="AC63" i="4" s="1"/>
  <c r="AN62" i="4"/>
  <c r="AN63" i="4" s="1"/>
  <c r="H70" i="4"/>
  <c r="O70" i="4" s="1"/>
  <c r="U63" i="4"/>
  <c r="V63" i="4" s="1"/>
  <c r="S64" i="4"/>
  <c r="AC70" i="4"/>
  <c r="L64" i="4"/>
  <c r="N63" i="4"/>
  <c r="O63" i="4" s="1"/>
  <c r="AG61" i="4"/>
  <c r="AP61" i="4" s="1"/>
  <c r="L70" i="4"/>
  <c r="N69" i="4"/>
  <c r="O69" i="4" s="1"/>
  <c r="V69" i="4"/>
  <c r="H64" i="4"/>
  <c r="O64" i="4" s="1"/>
  <c r="AP50" i="4"/>
  <c r="AQ50" i="4" s="1"/>
  <c r="AN67" i="4"/>
  <c r="AB62" i="4"/>
  <c r="AC62" i="4" s="1"/>
  <c r="H65" i="4" l="1"/>
  <c r="AN64" i="4"/>
  <c r="AN65" i="4" s="1"/>
  <c r="Z70" i="4"/>
  <c r="Z71" i="4" s="1"/>
  <c r="AB69" i="4"/>
  <c r="AC69" i="4" s="1"/>
  <c r="N64" i="4"/>
  <c r="V64" i="4"/>
  <c r="AC64" i="4"/>
  <c r="U64" i="4"/>
  <c r="AJ64" i="4"/>
  <c r="AB64" i="4"/>
  <c r="AI67" i="4"/>
  <c r="AJ67" i="4" s="1"/>
  <c r="AG68" i="4"/>
  <c r="AQ61" i="4"/>
  <c r="AI61" i="4"/>
  <c r="AJ61" i="4" s="1"/>
  <c r="AG62" i="4"/>
  <c r="AP62" i="4" s="1"/>
  <c r="L65" i="4"/>
  <c r="S65" i="4"/>
  <c r="H71" i="4"/>
  <c r="Z65" i="4"/>
  <c r="N70" i="4"/>
  <c r="V70" i="4"/>
  <c r="AN68" i="4"/>
  <c r="AP67" i="4"/>
  <c r="AQ67" i="4" s="1"/>
  <c r="L71" i="4"/>
  <c r="U70" i="4"/>
  <c r="AB68" i="4"/>
  <c r="AC68" i="4" s="1"/>
  <c r="AP68" i="4" l="1"/>
  <c r="AQ68" i="4" s="1"/>
  <c r="N71" i="4"/>
  <c r="O71" i="4" s="1"/>
  <c r="U71" i="4"/>
  <c r="V71" i="4" s="1"/>
  <c r="U65" i="4"/>
  <c r="V65" i="4" s="1"/>
  <c r="N65" i="4"/>
  <c r="O65" i="4" s="1"/>
  <c r="AB65" i="4"/>
  <c r="AC65" i="4" s="1"/>
  <c r="AQ62" i="4"/>
  <c r="AI62" i="4"/>
  <c r="AJ62" i="4" s="1"/>
  <c r="AI68" i="4"/>
  <c r="AJ68" i="4" s="1"/>
  <c r="AJ70" i="4"/>
  <c r="AB70" i="4"/>
  <c r="AN69" i="4"/>
  <c r="AG63" i="4"/>
  <c r="AG69" i="4"/>
  <c r="AB71" i="4"/>
  <c r="AC71" i="4" s="1"/>
  <c r="AI63" i="4" l="1"/>
  <c r="AJ63" i="4" s="1"/>
  <c r="AG64" i="4"/>
  <c r="AP63" i="4"/>
  <c r="AQ63" i="4" s="1"/>
  <c r="AI69" i="4"/>
  <c r="AJ69" i="4" s="1"/>
  <c r="AG70" i="4"/>
  <c r="AG71" i="4" s="1"/>
  <c r="AN70" i="4"/>
  <c r="AP69" i="4"/>
  <c r="AQ69" i="4" s="1"/>
  <c r="AP70" i="4" l="1"/>
  <c r="AI71" i="4"/>
  <c r="AJ71" i="4" s="1"/>
  <c r="AN71" i="4"/>
  <c r="AP71" i="4" s="1"/>
  <c r="AQ71" i="4" s="1"/>
  <c r="AQ64" i="4"/>
  <c r="AI64" i="4"/>
  <c r="AP64" i="4"/>
  <c r="AG65" i="4"/>
  <c r="AQ70" i="4"/>
  <c r="AI70" i="4"/>
  <c r="AI65" i="4" l="1"/>
  <c r="AJ65" i="4" s="1"/>
  <c r="AP65" i="4"/>
  <c r="AQ65" i="4" s="1"/>
  <c r="X74" i="3" l="1"/>
  <c r="AE74" i="3" s="1"/>
  <c r="AL74" i="3" s="1"/>
  <c r="Q74" i="3"/>
  <c r="AM58" i="3"/>
  <c r="AN58" i="3" s="1"/>
  <c r="AG58" i="3"/>
  <c r="AF58" i="3"/>
  <c r="Y58" i="3"/>
  <c r="Z58" i="3" s="1"/>
  <c r="S58" i="3"/>
  <c r="K58" i="3"/>
  <c r="L58" i="3" s="1"/>
  <c r="H58" i="3"/>
  <c r="AL54" i="3"/>
  <c r="Q54" i="3"/>
  <c r="X54" i="3" s="1"/>
  <c r="AE54" i="3" s="1"/>
  <c r="J54" i="3"/>
  <c r="AN53" i="3"/>
  <c r="AP53" i="3" s="1"/>
  <c r="AG53" i="3"/>
  <c r="Z53" i="3"/>
  <c r="V53" i="3"/>
  <c r="S53" i="3"/>
  <c r="N53" i="3"/>
  <c r="O53" i="3" s="1"/>
  <c r="L53" i="3"/>
  <c r="U53" i="3" s="1"/>
  <c r="H53" i="3"/>
  <c r="X52" i="3"/>
  <c r="AE52" i="3" s="1"/>
  <c r="AL52" i="3" s="1"/>
  <c r="Q52" i="3"/>
  <c r="AL51" i="3"/>
  <c r="Q51" i="3"/>
  <c r="X51" i="3" s="1"/>
  <c r="AE51" i="3" s="1"/>
  <c r="AE49" i="3"/>
  <c r="X49" i="3"/>
  <c r="J49" i="3"/>
  <c r="Q49" i="3" s="1"/>
  <c r="AE48" i="3"/>
  <c r="X48" i="3"/>
  <c r="Q48" i="3"/>
  <c r="J48" i="3"/>
  <c r="AL48" i="3" s="1"/>
  <c r="J46" i="3"/>
  <c r="L46" i="3" s="1"/>
  <c r="H46" i="3"/>
  <c r="O46" i="3" s="1"/>
  <c r="AM45" i="3"/>
  <c r="AN45" i="3" s="1"/>
  <c r="AL45" i="3"/>
  <c r="AE45" i="3"/>
  <c r="X45" i="3"/>
  <c r="Q45" i="3"/>
  <c r="K45" i="3"/>
  <c r="L45" i="3" s="1"/>
  <c r="J45" i="3"/>
  <c r="F45" i="3"/>
  <c r="AM44" i="3"/>
  <c r="AN44" i="3" s="1"/>
  <c r="Y44" i="3"/>
  <c r="Z44" i="3" s="1"/>
  <c r="K44" i="3"/>
  <c r="L44" i="3" s="1"/>
  <c r="G43" i="3"/>
  <c r="H43" i="3" s="1"/>
  <c r="O43" i="3" s="1"/>
  <c r="AF42" i="3"/>
  <c r="AG42" i="3" s="1"/>
  <c r="R42" i="3"/>
  <c r="S42" i="3" s="1"/>
  <c r="AM40" i="3"/>
  <c r="AN40" i="3" s="1"/>
  <c r="Y40" i="3"/>
  <c r="Z40" i="3" s="1"/>
  <c r="AJ40" i="3" s="1"/>
  <c r="K40" i="3"/>
  <c r="L40" i="3" s="1"/>
  <c r="AM37" i="3"/>
  <c r="AN37" i="3" s="1"/>
  <c r="K37" i="3"/>
  <c r="L37" i="3" s="1"/>
  <c r="AF35" i="3"/>
  <c r="AG35" i="3" s="1"/>
  <c r="Y33" i="3"/>
  <c r="Z33" i="3" s="1"/>
  <c r="G32" i="3"/>
  <c r="H32" i="3" s="1"/>
  <c r="O32" i="3" s="1"/>
  <c r="AM31" i="3"/>
  <c r="AN31" i="3" s="1"/>
  <c r="R31" i="3"/>
  <c r="S31" i="3" s="1"/>
  <c r="K31" i="3"/>
  <c r="L31" i="3" s="1"/>
  <c r="AM29" i="3"/>
  <c r="AN29" i="3" s="1"/>
  <c r="AF29" i="3"/>
  <c r="AG29" i="3" s="1"/>
  <c r="K29" i="3"/>
  <c r="L29" i="3" s="1"/>
  <c r="AN28" i="3"/>
  <c r="AP28" i="3" s="1"/>
  <c r="AG28" i="3"/>
  <c r="AQ28" i="3" s="1"/>
  <c r="AC28" i="3"/>
  <c r="Z28" i="3"/>
  <c r="S28" i="3"/>
  <c r="O28" i="3"/>
  <c r="L28" i="3"/>
  <c r="U28" i="3" s="1"/>
  <c r="H28" i="3"/>
  <c r="AN27" i="3"/>
  <c r="AP27" i="3" s="1"/>
  <c r="AG27" i="3"/>
  <c r="AI27" i="3" s="1"/>
  <c r="AC27" i="3"/>
  <c r="Z27" i="3"/>
  <c r="S27" i="3"/>
  <c r="O27" i="3"/>
  <c r="L27" i="3"/>
  <c r="V27" i="3" s="1"/>
  <c r="H27" i="3"/>
  <c r="AN26" i="3"/>
  <c r="AP26" i="3" s="1"/>
  <c r="AG26" i="3"/>
  <c r="AQ26" i="3" s="1"/>
  <c r="AC26" i="3"/>
  <c r="Z26" i="3"/>
  <c r="S26" i="3"/>
  <c r="O26" i="3"/>
  <c r="L26" i="3"/>
  <c r="V26" i="3" s="1"/>
  <c r="H26" i="3"/>
  <c r="AN25" i="3"/>
  <c r="AP25" i="3" s="1"/>
  <c r="AG25" i="3"/>
  <c r="AI25" i="3" s="1"/>
  <c r="AC25" i="3"/>
  <c r="Z25" i="3"/>
  <c r="S25" i="3"/>
  <c r="O25" i="3"/>
  <c r="L25" i="3"/>
  <c r="U25" i="3" s="1"/>
  <c r="H25" i="3"/>
  <c r="AN24" i="3"/>
  <c r="AP24" i="3" s="1"/>
  <c r="AG24" i="3"/>
  <c r="AQ24" i="3" s="1"/>
  <c r="AC24" i="3"/>
  <c r="Z24" i="3"/>
  <c r="S24" i="3"/>
  <c r="O24" i="3"/>
  <c r="L24" i="3"/>
  <c r="V24" i="3" s="1"/>
  <c r="H24" i="3"/>
  <c r="AN23" i="3"/>
  <c r="AP23" i="3" s="1"/>
  <c r="AG23" i="3"/>
  <c r="AI23" i="3" s="1"/>
  <c r="Z23" i="3"/>
  <c r="S23" i="3"/>
  <c r="L23" i="3"/>
  <c r="N23" i="3" s="1"/>
  <c r="O23" i="3" s="1"/>
  <c r="H23" i="3"/>
  <c r="F18" i="3"/>
  <c r="G57" i="3" s="1"/>
  <c r="V37" i="3" l="1"/>
  <c r="AB33" i="3"/>
  <c r="AJ33" i="3"/>
  <c r="AB58" i="3"/>
  <c r="AC58" i="3" s="1"/>
  <c r="AJ58" i="3"/>
  <c r="AP29" i="3"/>
  <c r="AQ29" i="3" s="1"/>
  <c r="H57" i="3"/>
  <c r="AF57" i="3"/>
  <c r="AG57" i="3" s="1"/>
  <c r="AM57" i="3"/>
  <c r="AN57" i="3" s="1"/>
  <c r="AP57" i="3" s="1"/>
  <c r="K57" i="3"/>
  <c r="L57" i="3" s="1"/>
  <c r="R57" i="3"/>
  <c r="S57" i="3" s="1"/>
  <c r="Y57" i="3"/>
  <c r="Z57" i="3" s="1"/>
  <c r="U31" i="3"/>
  <c r="V31" i="3" s="1"/>
  <c r="AC31" i="3"/>
  <c r="AI35" i="3"/>
  <c r="AQ35" i="3"/>
  <c r="U23" i="3"/>
  <c r="AQ25" i="3"/>
  <c r="AJ26" i="3"/>
  <c r="AB26" i="3"/>
  <c r="AJ28" i="3"/>
  <c r="AB28" i="3"/>
  <c r="N45" i="3"/>
  <c r="K51" i="3"/>
  <c r="N58" i="3"/>
  <c r="V23" i="3"/>
  <c r="N25" i="3"/>
  <c r="V25" i="3"/>
  <c r="N27" i="3"/>
  <c r="G34" i="3"/>
  <c r="H34" i="3" s="1"/>
  <c r="O34" i="3" s="1"/>
  <c r="Y35" i="3"/>
  <c r="Z35" i="3" s="1"/>
  <c r="AF37" i="3"/>
  <c r="AG37" i="3" s="1"/>
  <c r="AF45" i="3"/>
  <c r="AG45" i="3" s="1"/>
  <c r="AF54" i="3"/>
  <c r="AG54" i="3" s="1"/>
  <c r="AF48" i="3"/>
  <c r="Y48" i="3"/>
  <c r="AM48" i="3"/>
  <c r="R48" i="3"/>
  <c r="K48" i="3"/>
  <c r="G44" i="3"/>
  <c r="H44" i="3" s="1"/>
  <c r="G40" i="3"/>
  <c r="H40" i="3" s="1"/>
  <c r="O40" i="3" s="1"/>
  <c r="G31" i="3"/>
  <c r="H31" i="3" s="1"/>
  <c r="O31" i="3" s="1"/>
  <c r="G29" i="3"/>
  <c r="H29" i="3" s="1"/>
  <c r="N29" i="3" s="1"/>
  <c r="AJ23" i="3"/>
  <c r="AB23" i="3"/>
  <c r="AC23" i="3" s="1"/>
  <c r="U24" i="3"/>
  <c r="U26" i="3"/>
  <c r="AJ27" i="3"/>
  <c r="AB27" i="3"/>
  <c r="Y29" i="3"/>
  <c r="Z29" i="3" s="1"/>
  <c r="AF31" i="3"/>
  <c r="AG31" i="3" s="1"/>
  <c r="K33" i="3"/>
  <c r="L33" i="3" s="1"/>
  <c r="AM33" i="3"/>
  <c r="AN33" i="3" s="1"/>
  <c r="R35" i="3"/>
  <c r="S35" i="3" s="1"/>
  <c r="G36" i="3"/>
  <c r="H36" i="3" s="1"/>
  <c r="O36" i="3" s="1"/>
  <c r="Y37" i="3"/>
  <c r="Z37" i="3" s="1"/>
  <c r="N24" i="3"/>
  <c r="AI24" i="3"/>
  <c r="N26" i="3"/>
  <c r="AI26" i="3"/>
  <c r="N28" i="3"/>
  <c r="V28" i="3"/>
  <c r="AI28" i="3"/>
  <c r="R29" i="3"/>
  <c r="S29" i="3" s="1"/>
  <c r="S39" i="3" s="1"/>
  <c r="G30" i="3"/>
  <c r="H30" i="3" s="1"/>
  <c r="O30" i="3" s="1"/>
  <c r="Y31" i="3"/>
  <c r="Z31" i="3" s="1"/>
  <c r="AF33" i="3"/>
  <c r="AG33" i="3" s="1"/>
  <c r="K35" i="3"/>
  <c r="L35" i="3" s="1"/>
  <c r="AM35" i="3"/>
  <c r="AN35" i="3" s="1"/>
  <c r="AP35" i="3" s="1"/>
  <c r="R37" i="3"/>
  <c r="S37" i="3" s="1"/>
  <c r="G38" i="3"/>
  <c r="H38" i="3" s="1"/>
  <c r="O38" i="3" s="1"/>
  <c r="AC42" i="3"/>
  <c r="AQ42" i="3"/>
  <c r="Q46" i="3"/>
  <c r="G48" i="3"/>
  <c r="O58" i="3"/>
  <c r="AP58" i="3"/>
  <c r="AQ58" i="3" s="1"/>
  <c r="AQ23" i="3"/>
  <c r="AJ24" i="3"/>
  <c r="AB24" i="3"/>
  <c r="U27" i="3"/>
  <c r="AQ27" i="3"/>
  <c r="AG39" i="3"/>
  <c r="AP45" i="3"/>
  <c r="R54" i="3"/>
  <c r="S54" i="3" s="1"/>
  <c r="G54" i="3"/>
  <c r="H54" i="3" s="1"/>
  <c r="G51" i="3"/>
  <c r="K54" i="3"/>
  <c r="L54" i="3" s="1"/>
  <c r="AM51" i="3"/>
  <c r="AF51" i="3"/>
  <c r="R51" i="3"/>
  <c r="AM54" i="3"/>
  <c r="AN54" i="3" s="1"/>
  <c r="AP54" i="3" s="1"/>
  <c r="Y54" i="3"/>
  <c r="Z54" i="3" s="1"/>
  <c r="G45" i="3"/>
  <c r="H45" i="3" s="1"/>
  <c r="G59" i="3"/>
  <c r="G56" i="3"/>
  <c r="G55" i="3"/>
  <c r="Y45" i="3"/>
  <c r="Z45" i="3" s="1"/>
  <c r="AM43" i="3"/>
  <c r="AN43" i="3" s="1"/>
  <c r="AP43" i="3" s="1"/>
  <c r="AF43" i="3"/>
  <c r="AG43" i="3" s="1"/>
  <c r="Y43" i="3"/>
  <c r="Z43" i="3" s="1"/>
  <c r="R43" i="3"/>
  <c r="S43" i="3" s="1"/>
  <c r="K43" i="3"/>
  <c r="L43" i="3" s="1"/>
  <c r="G42" i="3"/>
  <c r="H42" i="3" s="1"/>
  <c r="O42" i="3" s="1"/>
  <c r="AM38" i="3"/>
  <c r="AN38" i="3" s="1"/>
  <c r="AF38" i="3"/>
  <c r="AG38" i="3" s="1"/>
  <c r="Y38" i="3"/>
  <c r="Z38" i="3" s="1"/>
  <c r="R38" i="3"/>
  <c r="S38" i="3" s="1"/>
  <c r="K38" i="3"/>
  <c r="L38" i="3" s="1"/>
  <c r="G37" i="3"/>
  <c r="H37" i="3" s="1"/>
  <c r="O37" i="3" s="1"/>
  <c r="AM36" i="3"/>
  <c r="AN36" i="3" s="1"/>
  <c r="AP36" i="3" s="1"/>
  <c r="AF36" i="3"/>
  <c r="AG36" i="3" s="1"/>
  <c r="Y36" i="3"/>
  <c r="Z36" i="3" s="1"/>
  <c r="R36" i="3"/>
  <c r="S36" i="3" s="1"/>
  <c r="K36" i="3"/>
  <c r="L36" i="3" s="1"/>
  <c r="G35" i="3"/>
  <c r="H35" i="3" s="1"/>
  <c r="O35" i="3" s="1"/>
  <c r="AM34" i="3"/>
  <c r="AN34" i="3" s="1"/>
  <c r="AF34" i="3"/>
  <c r="AG34" i="3" s="1"/>
  <c r="Y34" i="3"/>
  <c r="Z34" i="3" s="1"/>
  <c r="R34" i="3"/>
  <c r="S34" i="3" s="1"/>
  <c r="K34" i="3"/>
  <c r="L34" i="3" s="1"/>
  <c r="G33" i="3"/>
  <c r="H33" i="3" s="1"/>
  <c r="O33" i="3" s="1"/>
  <c r="AM32" i="3"/>
  <c r="AN32" i="3" s="1"/>
  <c r="AP32" i="3" s="1"/>
  <c r="AF32" i="3"/>
  <c r="AG32" i="3" s="1"/>
  <c r="Y32" i="3"/>
  <c r="Z32" i="3" s="1"/>
  <c r="R32" i="3"/>
  <c r="S32" i="3" s="1"/>
  <c r="K32" i="3"/>
  <c r="L32" i="3" s="1"/>
  <c r="AM30" i="3"/>
  <c r="AN30" i="3" s="1"/>
  <c r="AF30" i="3"/>
  <c r="AG30" i="3" s="1"/>
  <c r="Y30" i="3"/>
  <c r="Z30" i="3" s="1"/>
  <c r="R30" i="3"/>
  <c r="S30" i="3" s="1"/>
  <c r="K30" i="3"/>
  <c r="L30" i="3" s="1"/>
  <c r="R45" i="3"/>
  <c r="S45" i="3" s="1"/>
  <c r="R33" i="3"/>
  <c r="S33" i="3" s="1"/>
  <c r="AJ25" i="3"/>
  <c r="AB25" i="3"/>
  <c r="R40" i="3"/>
  <c r="S40" i="3" s="1"/>
  <c r="AB40" i="3" s="1"/>
  <c r="AF40" i="3"/>
  <c r="AG40" i="3" s="1"/>
  <c r="AP40" i="3" s="1"/>
  <c r="G41" i="3"/>
  <c r="K42" i="3"/>
  <c r="L42" i="3" s="1"/>
  <c r="Y42" i="3"/>
  <c r="Z42" i="3" s="1"/>
  <c r="AM42" i="3"/>
  <c r="AN42" i="3" s="1"/>
  <c r="AP42" i="3" s="1"/>
  <c r="R44" i="3"/>
  <c r="S44" i="3" s="1"/>
  <c r="AF44" i="3"/>
  <c r="AG44" i="3" s="1"/>
  <c r="AP44" i="3" s="1"/>
  <c r="N46" i="3"/>
  <c r="V46" i="3"/>
  <c r="AJ53" i="3"/>
  <c r="AB53" i="3"/>
  <c r="AC53" i="3" s="1"/>
  <c r="AI53" i="3"/>
  <c r="U58" i="3"/>
  <c r="V58" i="3" s="1"/>
  <c r="AI58" i="3"/>
  <c r="AQ53" i="3"/>
  <c r="AL49" i="3"/>
  <c r="N40" i="3" l="1"/>
  <c r="U44" i="3"/>
  <c r="V44" i="3" s="1"/>
  <c r="H41" i="3"/>
  <c r="O41" i="3" s="1"/>
  <c r="AM41" i="3"/>
  <c r="AN41" i="3" s="1"/>
  <c r="AP41" i="3" s="1"/>
  <c r="AF41" i="3"/>
  <c r="AG41" i="3" s="1"/>
  <c r="Y41" i="3"/>
  <c r="Z41" i="3" s="1"/>
  <c r="R41" i="3"/>
  <c r="S41" i="3" s="1"/>
  <c r="K41" i="3"/>
  <c r="L41" i="3" s="1"/>
  <c r="AC30" i="3"/>
  <c r="U30" i="3"/>
  <c r="V32" i="3"/>
  <c r="N32" i="3"/>
  <c r="AB34" i="3"/>
  <c r="AJ34" i="3"/>
  <c r="R52" i="3"/>
  <c r="S52" i="3" s="1"/>
  <c r="S51" i="3"/>
  <c r="X46" i="3"/>
  <c r="S46" i="3"/>
  <c r="AI31" i="3"/>
  <c r="AQ31" i="3"/>
  <c r="O44" i="3"/>
  <c r="AN39" i="3"/>
  <c r="AI40" i="3"/>
  <c r="AQ40" i="3"/>
  <c r="AJ30" i="3"/>
  <c r="AB30" i="3"/>
  <c r="AC32" i="3"/>
  <c r="U32" i="3"/>
  <c r="AI34" i="3"/>
  <c r="AQ34" i="3"/>
  <c r="U36" i="3"/>
  <c r="AC36" i="3"/>
  <c r="AQ38" i="3"/>
  <c r="AI38" i="3"/>
  <c r="O45" i="3"/>
  <c r="L39" i="3"/>
  <c r="N35" i="3"/>
  <c r="V35" i="3"/>
  <c r="AB29" i="3"/>
  <c r="K49" i="3"/>
  <c r="L49" i="3" s="1"/>
  <c r="L48" i="3"/>
  <c r="AI37" i="3"/>
  <c r="AQ37" i="3"/>
  <c r="AB44" i="3"/>
  <c r="AC44" i="3" s="1"/>
  <c r="N37" i="3"/>
  <c r="AI44" i="3"/>
  <c r="AJ44" i="3" s="1"/>
  <c r="AQ44" i="3"/>
  <c r="N42" i="3"/>
  <c r="V42" i="3"/>
  <c r="N30" i="3"/>
  <c r="V30" i="3"/>
  <c r="AP30" i="3"/>
  <c r="AI32" i="3"/>
  <c r="AQ32" i="3"/>
  <c r="AC34" i="3"/>
  <c r="U34" i="3"/>
  <c r="AQ36" i="3"/>
  <c r="AI36" i="3"/>
  <c r="AC38" i="3"/>
  <c r="U38" i="3"/>
  <c r="AQ43" i="3"/>
  <c r="AI43" i="3"/>
  <c r="AF56" i="3"/>
  <c r="AG56" i="3" s="1"/>
  <c r="AM56" i="3"/>
  <c r="AN56" i="3" s="1"/>
  <c r="AP56" i="3" s="1"/>
  <c r="K56" i="3"/>
  <c r="L56" i="3" s="1"/>
  <c r="R56" i="3"/>
  <c r="S56" i="3" s="1"/>
  <c r="Y56" i="3"/>
  <c r="Z56" i="3" s="1"/>
  <c r="H56" i="3"/>
  <c r="N54" i="3"/>
  <c r="U54" i="3"/>
  <c r="V54" i="3" s="1"/>
  <c r="G49" i="3"/>
  <c r="H49" i="3" s="1"/>
  <c r="H48" i="3"/>
  <c r="U37" i="3"/>
  <c r="AC37" i="3"/>
  <c r="AB31" i="3"/>
  <c r="AJ31" i="3"/>
  <c r="AB37" i="3"/>
  <c r="AJ37" i="3"/>
  <c r="N33" i="3"/>
  <c r="V33" i="3"/>
  <c r="AM49" i="3"/>
  <c r="AN49" i="3" s="1"/>
  <c r="AP49" i="3" s="1"/>
  <c r="AN48" i="3"/>
  <c r="AP48" i="3" s="1"/>
  <c r="AQ45" i="3"/>
  <c r="AI45" i="3"/>
  <c r="U42" i="3"/>
  <c r="AC57" i="3"/>
  <c r="U57" i="3"/>
  <c r="AI29" i="3"/>
  <c r="AJ29" i="3" s="1"/>
  <c r="AP37" i="3"/>
  <c r="N36" i="3"/>
  <c r="V36" i="3"/>
  <c r="AJ38" i="3"/>
  <c r="AB38" i="3"/>
  <c r="V43" i="3"/>
  <c r="N43" i="3"/>
  <c r="AM59" i="3"/>
  <c r="AN59" i="3" s="1"/>
  <c r="AF59" i="3"/>
  <c r="AG59" i="3" s="1"/>
  <c r="Y59" i="3"/>
  <c r="Z59" i="3" s="1"/>
  <c r="R59" i="3"/>
  <c r="S59" i="3" s="1"/>
  <c r="K59" i="3"/>
  <c r="L59" i="3" s="1"/>
  <c r="H59" i="3"/>
  <c r="G52" i="3"/>
  <c r="H52" i="3" s="1"/>
  <c r="H51" i="3"/>
  <c r="Z39" i="3"/>
  <c r="Z48" i="3"/>
  <c r="Y49" i="3"/>
  <c r="Z49" i="3" s="1"/>
  <c r="V57" i="3"/>
  <c r="N57" i="3"/>
  <c r="O57" i="3" s="1"/>
  <c r="U33" i="3"/>
  <c r="AC33" i="3"/>
  <c r="AC43" i="3"/>
  <c r="U43" i="3"/>
  <c r="AJ45" i="3"/>
  <c r="AB45" i="3"/>
  <c r="AF52" i="3"/>
  <c r="AG52" i="3" s="1"/>
  <c r="AG51" i="3"/>
  <c r="Y51" i="3"/>
  <c r="U29" i="3"/>
  <c r="V29" i="3" s="1"/>
  <c r="AC29" i="3"/>
  <c r="U35" i="3"/>
  <c r="AC35" i="3"/>
  <c r="O29" i="3"/>
  <c r="AF49" i="3"/>
  <c r="AG49" i="3" s="1"/>
  <c r="AG48" i="3"/>
  <c r="AB42" i="3"/>
  <c r="AJ42" i="3"/>
  <c r="U40" i="3"/>
  <c r="V40" i="3" s="1"/>
  <c r="AC40" i="3"/>
  <c r="AC45" i="3"/>
  <c r="U45" i="3"/>
  <c r="V45" i="3" s="1"/>
  <c r="AQ30" i="3"/>
  <c r="AI30" i="3"/>
  <c r="AJ32" i="3"/>
  <c r="AB32" i="3"/>
  <c r="V34" i="3"/>
  <c r="N34" i="3"/>
  <c r="AP34" i="3"/>
  <c r="AJ36" i="3"/>
  <c r="AB36" i="3"/>
  <c r="V38" i="3"/>
  <c r="N38" i="3"/>
  <c r="AP38" i="3"/>
  <c r="AJ43" i="3"/>
  <c r="AB43" i="3"/>
  <c r="H55" i="3"/>
  <c r="Y55" i="3"/>
  <c r="Z55" i="3" s="1"/>
  <c r="AF55" i="3"/>
  <c r="AG55" i="3" s="1"/>
  <c r="AM55" i="3"/>
  <c r="AN55" i="3" s="1"/>
  <c r="AP55" i="3" s="1"/>
  <c r="R55" i="3"/>
  <c r="S55" i="3" s="1"/>
  <c r="K55" i="3"/>
  <c r="L55" i="3" s="1"/>
  <c r="AB54" i="3"/>
  <c r="AC54" i="3" s="1"/>
  <c r="AM52" i="3"/>
  <c r="AN52" i="3" s="1"/>
  <c r="AP52" i="3" s="1"/>
  <c r="AN51" i="3"/>
  <c r="O54" i="3"/>
  <c r="N44" i="3"/>
  <c r="AI33" i="3"/>
  <c r="AQ33" i="3"/>
  <c r="H39" i="3"/>
  <c r="AP33" i="3"/>
  <c r="S48" i="3"/>
  <c r="R49" i="3"/>
  <c r="S49" i="3" s="1"/>
  <c r="AI54" i="3"/>
  <c r="AJ54" i="3" s="1"/>
  <c r="AQ54" i="3"/>
  <c r="AB35" i="3"/>
  <c r="AJ35" i="3"/>
  <c r="K52" i="3"/>
  <c r="L52" i="3" s="1"/>
  <c r="L51" i="3"/>
  <c r="AI42" i="3"/>
  <c r="AB57" i="3"/>
  <c r="AQ57" i="3"/>
  <c r="AI57" i="3"/>
  <c r="AJ57" i="3" s="1"/>
  <c r="N31" i="3"/>
  <c r="AP31" i="3"/>
  <c r="U55" i="3" l="1"/>
  <c r="Y52" i="3"/>
  <c r="Z52" i="3" s="1"/>
  <c r="Z51" i="3"/>
  <c r="AE46" i="3"/>
  <c r="Z46" i="3"/>
  <c r="Z47" i="3" s="1"/>
  <c r="U51" i="3"/>
  <c r="V41" i="3"/>
  <c r="N41" i="3"/>
  <c r="N51" i="3"/>
  <c r="O51" i="3" s="1"/>
  <c r="V51" i="3"/>
  <c r="AB39" i="3"/>
  <c r="AC39" i="3" s="1"/>
  <c r="N59" i="3"/>
  <c r="O59" i="3" s="1"/>
  <c r="AB56" i="3"/>
  <c r="L47" i="3"/>
  <c r="N39" i="3"/>
  <c r="O39" i="3" s="1"/>
  <c r="U52" i="3"/>
  <c r="AC41" i="3"/>
  <c r="U41" i="3"/>
  <c r="U39" i="3"/>
  <c r="V39" i="3" s="1"/>
  <c r="V52" i="3"/>
  <c r="N52" i="3"/>
  <c r="O52" i="3" s="1"/>
  <c r="H47" i="3"/>
  <c r="AQ55" i="3"/>
  <c r="AI55" i="3"/>
  <c r="AJ55" i="3" s="1"/>
  <c r="U59" i="3"/>
  <c r="V59" i="3" s="1"/>
  <c r="U49" i="3"/>
  <c r="V49" i="3" s="1"/>
  <c r="AP51" i="3"/>
  <c r="V55" i="3"/>
  <c r="N55" i="3"/>
  <c r="AB55" i="3"/>
  <c r="AC55" i="3" s="1"/>
  <c r="AB49" i="3"/>
  <c r="AC49" i="3" s="1"/>
  <c r="AB59" i="3"/>
  <c r="AC59" i="3" s="1"/>
  <c r="V56" i="3"/>
  <c r="N56" i="3"/>
  <c r="O56" i="3" s="1"/>
  <c r="N48" i="3"/>
  <c r="AP39" i="3"/>
  <c r="AQ39" i="3" s="1"/>
  <c r="U46" i="3"/>
  <c r="AC46" i="3"/>
  <c r="AQ41" i="3"/>
  <c r="AI41" i="3"/>
  <c r="U48" i="3"/>
  <c r="V48" i="3" s="1"/>
  <c r="O55" i="3"/>
  <c r="AB48" i="3"/>
  <c r="AC48" i="3" s="1"/>
  <c r="AI59" i="3"/>
  <c r="AJ59" i="3" s="1"/>
  <c r="N49" i="3"/>
  <c r="O49" i="3" s="1"/>
  <c r="AQ48" i="3"/>
  <c r="AI48" i="3"/>
  <c r="AJ48" i="3" s="1"/>
  <c r="AI51" i="3"/>
  <c r="AQ51" i="3"/>
  <c r="AP59" i="3"/>
  <c r="AQ59" i="3" s="1"/>
  <c r="AQ56" i="3"/>
  <c r="AI56" i="3"/>
  <c r="AJ56" i="3" s="1"/>
  <c r="AI39" i="3"/>
  <c r="AJ39" i="3" s="1"/>
  <c r="AQ49" i="3"/>
  <c r="AI49" i="3"/>
  <c r="AJ49" i="3" s="1"/>
  <c r="AQ52" i="3"/>
  <c r="AI52" i="3"/>
  <c r="O48" i="3"/>
  <c r="AC56" i="3"/>
  <c r="U56" i="3"/>
  <c r="AJ41" i="3"/>
  <c r="AB41" i="3"/>
  <c r="S47" i="3"/>
  <c r="Z50" i="3" l="1"/>
  <c r="Z61" i="3" s="1"/>
  <c r="AB47" i="3"/>
  <c r="AC47" i="3" s="1"/>
  <c r="S50" i="3"/>
  <c r="U47" i="3"/>
  <c r="V47" i="3" s="1"/>
  <c r="AB52" i="3"/>
  <c r="AC52" i="3" s="1"/>
  <c r="AJ52" i="3"/>
  <c r="N47" i="3"/>
  <c r="L50" i="3"/>
  <c r="AG46" i="3"/>
  <c r="AL46" i="3"/>
  <c r="AN46" i="3" s="1"/>
  <c r="AJ51" i="3"/>
  <c r="AB51" i="3"/>
  <c r="AC51" i="3" s="1"/>
  <c r="H50" i="3"/>
  <c r="O47" i="3"/>
  <c r="AB46" i="3"/>
  <c r="AJ46" i="3"/>
  <c r="Z62" i="3" l="1"/>
  <c r="N50" i="3"/>
  <c r="O50" i="3" s="1"/>
  <c r="L67" i="3"/>
  <c r="L61" i="3"/>
  <c r="H61" i="3"/>
  <c r="H67" i="3"/>
  <c r="AP46" i="3"/>
  <c r="AN47" i="3"/>
  <c r="AB50" i="3"/>
  <c r="AC50" i="3" s="1"/>
  <c r="Z67" i="3"/>
  <c r="AI46" i="3"/>
  <c r="AQ46" i="3"/>
  <c r="AG47" i="3"/>
  <c r="U50" i="3"/>
  <c r="V50" i="3" s="1"/>
  <c r="S61" i="3"/>
  <c r="AB61" i="3" s="1"/>
  <c r="S67" i="3"/>
  <c r="AG50" i="3" l="1"/>
  <c r="AI47" i="3"/>
  <c r="AJ47" i="3" s="1"/>
  <c r="H68" i="3"/>
  <c r="H62" i="3"/>
  <c r="H63" i="3" s="1"/>
  <c r="Z68" i="3"/>
  <c r="Z69" i="3" s="1"/>
  <c r="AB67" i="3"/>
  <c r="N61" i="3"/>
  <c r="O61" i="3" s="1"/>
  <c r="V61" i="3"/>
  <c r="L62" i="3"/>
  <c r="L63" i="3" s="1"/>
  <c r="S68" i="3"/>
  <c r="U67" i="3"/>
  <c r="V67" i="3" s="1"/>
  <c r="AC67" i="3"/>
  <c r="N67" i="3"/>
  <c r="O67" i="3" s="1"/>
  <c r="L68" i="3"/>
  <c r="L69" i="3" s="1"/>
  <c r="S62" i="3"/>
  <c r="AB62" i="3" s="1"/>
  <c r="AC61" i="3"/>
  <c r="U61" i="3"/>
  <c r="AP47" i="3"/>
  <c r="AQ47" i="3" s="1"/>
  <c r="AN50" i="3"/>
  <c r="Z63" i="3"/>
  <c r="Z70" i="3" l="1"/>
  <c r="L70" i="3"/>
  <c r="AI50" i="3"/>
  <c r="AJ50" i="3" s="1"/>
  <c r="AG67" i="3"/>
  <c r="AG61" i="3"/>
  <c r="N62" i="3"/>
  <c r="O62" i="3"/>
  <c r="U62" i="3"/>
  <c r="V62" i="3" s="1"/>
  <c r="AC62" i="3"/>
  <c r="U68" i="3"/>
  <c r="V68" i="3" s="1"/>
  <c r="AB68" i="3"/>
  <c r="AC68" i="3" s="1"/>
  <c r="H64" i="3"/>
  <c r="O64" i="3" s="1"/>
  <c r="Z64" i="3"/>
  <c r="S63" i="3"/>
  <c r="S69" i="3"/>
  <c r="AP50" i="3"/>
  <c r="AQ50" i="3" s="1"/>
  <c r="AN61" i="3"/>
  <c r="AN67" i="3"/>
  <c r="N68" i="3"/>
  <c r="O68" i="3" s="1"/>
  <c r="N63" i="3"/>
  <c r="O63" i="3" s="1"/>
  <c r="L64" i="3"/>
  <c r="H69" i="3"/>
  <c r="H65" i="3" l="1"/>
  <c r="N64" i="3"/>
  <c r="V64" i="3"/>
  <c r="AI67" i="3"/>
  <c r="AJ67" i="3" s="1"/>
  <c r="AG68" i="3"/>
  <c r="N70" i="3"/>
  <c r="V70" i="3"/>
  <c r="AN68" i="3"/>
  <c r="AP67" i="3"/>
  <c r="AQ67" i="3" s="1"/>
  <c r="S70" i="3"/>
  <c r="AB70" i="3" s="1"/>
  <c r="U69" i="3"/>
  <c r="V69" i="3" s="1"/>
  <c r="AC69" i="3"/>
  <c r="AJ64" i="3"/>
  <c r="AJ70" i="3"/>
  <c r="H70" i="3"/>
  <c r="O70" i="3" s="1"/>
  <c r="AN62" i="3"/>
  <c r="AN63" i="3" s="1"/>
  <c r="AP61" i="3"/>
  <c r="S64" i="3"/>
  <c r="U63" i="3"/>
  <c r="V63" i="3" s="1"/>
  <c r="Z65" i="3"/>
  <c r="N69" i="3"/>
  <c r="O69" i="3" s="1"/>
  <c r="Z71" i="3"/>
  <c r="L65" i="3"/>
  <c r="AB63" i="3"/>
  <c r="AC63" i="3" s="1"/>
  <c r="AQ61" i="3"/>
  <c r="AG62" i="3"/>
  <c r="AI61" i="3"/>
  <c r="AJ61" i="3" s="1"/>
  <c r="L71" i="3"/>
  <c r="AB69" i="3"/>
  <c r="AP68" i="3" l="1"/>
  <c r="U64" i="3"/>
  <c r="AC64" i="3"/>
  <c r="AQ68" i="3"/>
  <c r="AI68" i="3"/>
  <c r="AJ68" i="3" s="1"/>
  <c r="AI62" i="3"/>
  <c r="AJ62" i="3" s="1"/>
  <c r="H71" i="3"/>
  <c r="AB64" i="3"/>
  <c r="U70" i="3"/>
  <c r="AC70" i="3"/>
  <c r="AN69" i="3"/>
  <c r="AG69" i="3"/>
  <c r="AN64" i="3"/>
  <c r="AN65" i="3" s="1"/>
  <c r="S65" i="3"/>
  <c r="N65" i="3"/>
  <c r="O65" i="3" s="1"/>
  <c r="AG63" i="3"/>
  <c r="AP62" i="3"/>
  <c r="AQ62" i="3" s="1"/>
  <c r="S71" i="3"/>
  <c r="U65" i="3" l="1"/>
  <c r="V65" i="3" s="1"/>
  <c r="U71" i="3"/>
  <c r="V71" i="3" s="1"/>
  <c r="AI69" i="3"/>
  <c r="AJ69" i="3" s="1"/>
  <c r="AG70" i="3"/>
  <c r="AQ63" i="3"/>
  <c r="AI63" i="3"/>
  <c r="AJ63" i="3" s="1"/>
  <c r="AG64" i="3"/>
  <c r="AB65" i="3"/>
  <c r="AC65" i="3" s="1"/>
  <c r="AN71" i="3"/>
  <c r="AN70" i="3"/>
  <c r="AP69" i="3"/>
  <c r="AQ69" i="3" s="1"/>
  <c r="O71" i="3"/>
  <c r="AB71" i="3"/>
  <c r="AC71" i="3" s="1"/>
  <c r="AP63" i="3"/>
  <c r="N71" i="3"/>
  <c r="AP70" i="3" l="1"/>
  <c r="AQ64" i="3"/>
  <c r="AI64" i="3"/>
  <c r="AQ70" i="3"/>
  <c r="AI70" i="3"/>
  <c r="AP64" i="3"/>
  <c r="AG65" i="3"/>
  <c r="AG71" i="3"/>
  <c r="AI71" i="3" l="1"/>
  <c r="AJ71" i="3" s="1"/>
  <c r="AP71" i="3"/>
  <c r="AQ71" i="3" s="1"/>
  <c r="AI65" i="3"/>
  <c r="AJ65" i="3" s="1"/>
  <c r="AP65" i="3"/>
  <c r="AQ65" i="3" s="1"/>
  <c r="Q74" i="2" l="1"/>
  <c r="X74" i="2" s="1"/>
  <c r="AE74" i="2" s="1"/>
  <c r="AM59" i="2"/>
  <c r="AN59" i="2" s="1"/>
  <c r="K59" i="2"/>
  <c r="L59" i="2" s="1"/>
  <c r="G59" i="2"/>
  <c r="R59" i="2" s="1"/>
  <c r="S59" i="2" s="1"/>
  <c r="AN58" i="2"/>
  <c r="AM58" i="2"/>
  <c r="AG58" i="2"/>
  <c r="AF58" i="2"/>
  <c r="Y58" i="2"/>
  <c r="Z58" i="2" s="1"/>
  <c r="S58" i="2"/>
  <c r="L58" i="2"/>
  <c r="K58" i="2"/>
  <c r="H58" i="2"/>
  <c r="G57" i="2"/>
  <c r="AM56" i="2"/>
  <c r="AN56" i="2" s="1"/>
  <c r="AF56" i="2"/>
  <c r="AG56" i="2" s="1"/>
  <c r="R56" i="2"/>
  <c r="S56" i="2" s="1"/>
  <c r="K56" i="2"/>
  <c r="L56" i="2" s="1"/>
  <c r="H56" i="2"/>
  <c r="G56" i="2"/>
  <c r="Y56" i="2" s="1"/>
  <c r="Z56" i="2" s="1"/>
  <c r="H55" i="2"/>
  <c r="G55" i="2"/>
  <c r="AM54" i="2"/>
  <c r="AN54" i="2" s="1"/>
  <c r="AP54" i="2" s="1"/>
  <c r="AF54" i="2"/>
  <c r="AG54" i="2" s="1"/>
  <c r="Y54" i="2"/>
  <c r="R54" i="2"/>
  <c r="S54" i="2" s="1"/>
  <c r="K54" i="2"/>
  <c r="L54" i="2" s="1"/>
  <c r="J54" i="2"/>
  <c r="Q54" i="2" s="1"/>
  <c r="X54" i="2" s="1"/>
  <c r="AE54" i="2" s="1"/>
  <c r="AL54" i="2" s="1"/>
  <c r="G54" i="2"/>
  <c r="H54" i="2" s="1"/>
  <c r="AP53" i="2"/>
  <c r="AN53" i="2"/>
  <c r="AI53" i="2"/>
  <c r="AG53" i="2"/>
  <c r="AQ53" i="2" s="1"/>
  <c r="Z53" i="2"/>
  <c r="S53" i="2"/>
  <c r="L53" i="2"/>
  <c r="H53" i="2"/>
  <c r="AL52" i="2"/>
  <c r="AE52" i="2"/>
  <c r="Q52" i="2"/>
  <c r="X52" i="2" s="1"/>
  <c r="Q51" i="2"/>
  <c r="X51" i="2" s="1"/>
  <c r="AE51" i="2" s="1"/>
  <c r="AL51" i="2" s="1"/>
  <c r="X49" i="2"/>
  <c r="AE49" i="2" s="1"/>
  <c r="AL49" i="2" s="1"/>
  <c r="R49" i="2"/>
  <c r="J49" i="2"/>
  <c r="Q49" i="2" s="1"/>
  <c r="Y48" i="2"/>
  <c r="Y49" i="2" s="1"/>
  <c r="Y52" i="2" s="1"/>
  <c r="Z52" i="2" s="1"/>
  <c r="R48" i="2"/>
  <c r="Q48" i="2"/>
  <c r="X48" i="2" s="1"/>
  <c r="AE48" i="2" s="1"/>
  <c r="AL48" i="2" s="1"/>
  <c r="K48" i="2"/>
  <c r="K49" i="2" s="1"/>
  <c r="K52" i="2" s="1"/>
  <c r="L52" i="2" s="1"/>
  <c r="J48" i="2"/>
  <c r="G48" i="2"/>
  <c r="AN46" i="2"/>
  <c r="AP46" i="2" s="1"/>
  <c r="AQ46" i="2" s="1"/>
  <c r="AI46" i="2"/>
  <c r="AG46" i="2"/>
  <c r="Z46" i="2"/>
  <c r="S46" i="2"/>
  <c r="L46" i="2"/>
  <c r="H46" i="2"/>
  <c r="AL45" i="2"/>
  <c r="AF45" i="2"/>
  <c r="AG45" i="2" s="1"/>
  <c r="AE45" i="2"/>
  <c r="Y45" i="2"/>
  <c r="X45" i="2"/>
  <c r="R45" i="2"/>
  <c r="Q45" i="2"/>
  <c r="K45" i="2"/>
  <c r="J45" i="2"/>
  <c r="G45" i="2"/>
  <c r="F45" i="2"/>
  <c r="AF44" i="2"/>
  <c r="Y44" i="2"/>
  <c r="X44" i="2"/>
  <c r="R44" i="2"/>
  <c r="S44" i="2" s="1"/>
  <c r="Q44" i="2"/>
  <c r="K44" i="2"/>
  <c r="L44" i="2" s="1"/>
  <c r="G44" i="2"/>
  <c r="H44" i="2" s="1"/>
  <c r="AN43" i="2"/>
  <c r="AM43" i="2"/>
  <c r="AF43" i="2"/>
  <c r="AG43" i="2" s="1"/>
  <c r="Z43" i="2"/>
  <c r="Y43" i="2"/>
  <c r="R43" i="2"/>
  <c r="S43" i="2" s="1"/>
  <c r="L43" i="2"/>
  <c r="N43" i="2" s="1"/>
  <c r="K43" i="2"/>
  <c r="H43" i="2"/>
  <c r="O43" i="2" s="1"/>
  <c r="G43" i="2"/>
  <c r="AN42" i="2"/>
  <c r="AP42" i="2" s="1"/>
  <c r="AM42" i="2"/>
  <c r="AG42" i="2"/>
  <c r="AF42" i="2"/>
  <c r="Z42" i="2"/>
  <c r="Y42" i="2"/>
  <c r="S42" i="2"/>
  <c r="R42" i="2"/>
  <c r="L42" i="2"/>
  <c r="K42" i="2"/>
  <c r="H42" i="2"/>
  <c r="O42" i="2" s="1"/>
  <c r="G42" i="2"/>
  <c r="AM41" i="2"/>
  <c r="AN41" i="2" s="1"/>
  <c r="AP41" i="2" s="1"/>
  <c r="AG41" i="2"/>
  <c r="AF41" i="2"/>
  <c r="Y41" i="2"/>
  <c r="Z41" i="2" s="1"/>
  <c r="S41" i="2"/>
  <c r="R41" i="2"/>
  <c r="K41" i="2"/>
  <c r="L41" i="2" s="1"/>
  <c r="V41" i="2" s="1"/>
  <c r="G41" i="2"/>
  <c r="H41" i="2" s="1"/>
  <c r="O41" i="2" s="1"/>
  <c r="AM40" i="2"/>
  <c r="AN40" i="2" s="1"/>
  <c r="AF40" i="2"/>
  <c r="AG40" i="2" s="1"/>
  <c r="Y40" i="2"/>
  <c r="Z40" i="2" s="1"/>
  <c r="R40" i="2"/>
  <c r="S40" i="2" s="1"/>
  <c r="K40" i="2"/>
  <c r="L40" i="2" s="1"/>
  <c r="G40" i="2"/>
  <c r="H40" i="2" s="1"/>
  <c r="O40" i="2" s="1"/>
  <c r="AN38" i="2"/>
  <c r="AM38" i="2"/>
  <c r="AF38" i="2"/>
  <c r="AG38" i="2" s="1"/>
  <c r="Z38" i="2"/>
  <c r="Y38" i="2"/>
  <c r="R38" i="2"/>
  <c r="S38" i="2" s="1"/>
  <c r="K38" i="2"/>
  <c r="L38" i="2" s="1"/>
  <c r="V38" i="2" s="1"/>
  <c r="G38" i="2"/>
  <c r="H38" i="2" s="1"/>
  <c r="O38" i="2" s="1"/>
  <c r="AM37" i="2"/>
  <c r="AN37" i="2" s="1"/>
  <c r="AF37" i="2"/>
  <c r="AG37" i="2" s="1"/>
  <c r="Y37" i="2"/>
  <c r="Z37" i="2" s="1"/>
  <c r="R37" i="2"/>
  <c r="S37" i="2" s="1"/>
  <c r="K37" i="2"/>
  <c r="L37" i="2" s="1"/>
  <c r="G37" i="2"/>
  <c r="H37" i="2" s="1"/>
  <c r="O37" i="2" s="1"/>
  <c r="AN36" i="2"/>
  <c r="AM36" i="2"/>
  <c r="AF36" i="2"/>
  <c r="AG36" i="2" s="1"/>
  <c r="Z36" i="2"/>
  <c r="Y36" i="2"/>
  <c r="R36" i="2"/>
  <c r="S36" i="2" s="1"/>
  <c r="K36" i="2"/>
  <c r="L36" i="2" s="1"/>
  <c r="G36" i="2"/>
  <c r="H36" i="2" s="1"/>
  <c r="O36" i="2" s="1"/>
  <c r="AM35" i="2"/>
  <c r="AN35" i="2" s="1"/>
  <c r="AP35" i="2" s="1"/>
  <c r="AF35" i="2"/>
  <c r="AG35" i="2" s="1"/>
  <c r="Y35" i="2"/>
  <c r="Z35" i="2" s="1"/>
  <c r="R35" i="2"/>
  <c r="S35" i="2" s="1"/>
  <c r="K35" i="2"/>
  <c r="L35" i="2" s="1"/>
  <c r="G35" i="2"/>
  <c r="H35" i="2" s="1"/>
  <c r="O35" i="2" s="1"/>
  <c r="AM34" i="2"/>
  <c r="AN34" i="2" s="1"/>
  <c r="AF34" i="2"/>
  <c r="AG34" i="2" s="1"/>
  <c r="Y34" i="2"/>
  <c r="Z34" i="2" s="1"/>
  <c r="R34" i="2"/>
  <c r="S34" i="2" s="1"/>
  <c r="K34" i="2"/>
  <c r="L34" i="2" s="1"/>
  <c r="G34" i="2"/>
  <c r="H34" i="2" s="1"/>
  <c r="O34" i="2" s="1"/>
  <c r="AM33" i="2"/>
  <c r="AN33" i="2" s="1"/>
  <c r="AP33" i="2" s="1"/>
  <c r="AF33" i="2"/>
  <c r="AG33" i="2" s="1"/>
  <c r="Y33" i="2"/>
  <c r="Z33" i="2" s="1"/>
  <c r="R33" i="2"/>
  <c r="S33" i="2" s="1"/>
  <c r="L33" i="2"/>
  <c r="N33" i="2" s="1"/>
  <c r="K33" i="2"/>
  <c r="H33" i="2"/>
  <c r="O33" i="2" s="1"/>
  <c r="G33" i="2"/>
  <c r="AN32" i="2"/>
  <c r="AM32" i="2"/>
  <c r="AG32" i="2"/>
  <c r="AF32" i="2"/>
  <c r="Z32" i="2"/>
  <c r="AB32" i="2" s="1"/>
  <c r="Y32" i="2"/>
  <c r="S32" i="2"/>
  <c r="R32" i="2"/>
  <c r="K32" i="2"/>
  <c r="L32" i="2" s="1"/>
  <c r="G32" i="2"/>
  <c r="H32" i="2" s="1"/>
  <c r="O32" i="2" s="1"/>
  <c r="AM31" i="2"/>
  <c r="AN31" i="2" s="1"/>
  <c r="AF31" i="2"/>
  <c r="AG31" i="2" s="1"/>
  <c r="Y31" i="2"/>
  <c r="Z31" i="2" s="1"/>
  <c r="AB31" i="2" s="1"/>
  <c r="R31" i="2"/>
  <c r="S31" i="2" s="1"/>
  <c r="K31" i="2"/>
  <c r="L31" i="2" s="1"/>
  <c r="G31" i="2"/>
  <c r="H31" i="2" s="1"/>
  <c r="O31" i="2" s="1"/>
  <c r="AM30" i="2"/>
  <c r="AN30" i="2" s="1"/>
  <c r="AP30" i="2" s="1"/>
  <c r="AF30" i="2"/>
  <c r="AG30" i="2" s="1"/>
  <c r="Y30" i="2"/>
  <c r="Z30" i="2" s="1"/>
  <c r="R30" i="2"/>
  <c r="S30" i="2" s="1"/>
  <c r="K30" i="2"/>
  <c r="L30" i="2" s="1"/>
  <c r="N30" i="2" s="1"/>
  <c r="G30" i="2"/>
  <c r="H30" i="2" s="1"/>
  <c r="O30" i="2" s="1"/>
  <c r="AM29" i="2"/>
  <c r="AN29" i="2" s="1"/>
  <c r="AF29" i="2"/>
  <c r="AG29" i="2" s="1"/>
  <c r="Y29" i="2"/>
  <c r="Z29" i="2" s="1"/>
  <c r="AB29" i="2" s="1"/>
  <c r="R29" i="2"/>
  <c r="S29" i="2" s="1"/>
  <c r="K29" i="2"/>
  <c r="L29" i="2" s="1"/>
  <c r="G29" i="2"/>
  <c r="H29" i="2" s="1"/>
  <c r="AQ28" i="2"/>
  <c r="AN28" i="2"/>
  <c r="AP28" i="2" s="1"/>
  <c r="AG28" i="2"/>
  <c r="AC28" i="2"/>
  <c r="Z28" i="2"/>
  <c r="AI28" i="2" s="1"/>
  <c r="S28" i="2"/>
  <c r="O28" i="2"/>
  <c r="L28" i="2"/>
  <c r="U28" i="2" s="1"/>
  <c r="H28" i="2"/>
  <c r="AQ27" i="2"/>
  <c r="AN27" i="2"/>
  <c r="AP27" i="2" s="1"/>
  <c r="AG27" i="2"/>
  <c r="AC27" i="2"/>
  <c r="Z27" i="2"/>
  <c r="S27" i="2"/>
  <c r="O27" i="2"/>
  <c r="L27" i="2"/>
  <c r="H27" i="2"/>
  <c r="AQ26" i="2"/>
  <c r="AN26" i="2"/>
  <c r="AP26" i="2" s="1"/>
  <c r="AI26" i="2"/>
  <c r="AG26" i="2"/>
  <c r="AC26" i="2"/>
  <c r="Z26" i="2"/>
  <c r="U26" i="2"/>
  <c r="S26" i="2"/>
  <c r="O26" i="2"/>
  <c r="L26" i="2"/>
  <c r="H26" i="2"/>
  <c r="AQ25" i="2"/>
  <c r="AN25" i="2"/>
  <c r="AP25" i="2" s="1"/>
  <c r="AI25" i="2"/>
  <c r="AG25" i="2"/>
  <c r="AC25" i="2"/>
  <c r="Z25" i="2"/>
  <c r="U25" i="2"/>
  <c r="S25" i="2"/>
  <c r="O25" i="2"/>
  <c r="L25" i="2"/>
  <c r="H25" i="2"/>
  <c r="AQ24" i="2"/>
  <c r="AN24" i="2"/>
  <c r="AP24" i="2" s="1"/>
  <c r="AI24" i="2"/>
  <c r="AG24" i="2"/>
  <c r="AC24" i="2"/>
  <c r="Z24" i="2"/>
  <c r="U24" i="2"/>
  <c r="S24" i="2"/>
  <c r="O24" i="2"/>
  <c r="L24" i="2"/>
  <c r="H24" i="2"/>
  <c r="AN23" i="2"/>
  <c r="AG23" i="2"/>
  <c r="AB23" i="2"/>
  <c r="Z23" i="2"/>
  <c r="S23" i="2"/>
  <c r="L23" i="2"/>
  <c r="H23" i="2"/>
  <c r="AI38" i="2" l="1"/>
  <c r="AQ38" i="2"/>
  <c r="AI43" i="2"/>
  <c r="AQ43" i="2"/>
  <c r="AI29" i="2"/>
  <c r="N29" i="2"/>
  <c r="O29" i="2" s="1"/>
  <c r="AP29" i="2"/>
  <c r="N34" i="2"/>
  <c r="AP34" i="2"/>
  <c r="N36" i="2"/>
  <c r="V36" i="2"/>
  <c r="AI36" i="2"/>
  <c r="AQ36" i="2"/>
  <c r="AI30" i="2"/>
  <c r="U31" i="2"/>
  <c r="AI33" i="2"/>
  <c r="U34" i="2"/>
  <c r="U36" i="2"/>
  <c r="AC36" i="2"/>
  <c r="U30" i="2"/>
  <c r="U35" i="2"/>
  <c r="U38" i="2"/>
  <c r="AC38" i="2"/>
  <c r="AB41" i="2"/>
  <c r="AJ41" i="2"/>
  <c r="U43" i="2"/>
  <c r="AC43" i="2"/>
  <c r="AI32" i="2"/>
  <c r="AB36" i="2"/>
  <c r="AJ36" i="2"/>
  <c r="AB38" i="2"/>
  <c r="AJ38" i="2"/>
  <c r="AI41" i="2"/>
  <c r="AQ41" i="2"/>
  <c r="V43" i="2"/>
  <c r="AP43" i="2"/>
  <c r="L45" i="2"/>
  <c r="Z45" i="2"/>
  <c r="AI45" i="2" s="1"/>
  <c r="AJ45" i="2" s="1"/>
  <c r="AF59" i="2"/>
  <c r="AG59" i="2" s="1"/>
  <c r="AP36" i="2"/>
  <c r="AP38" i="2"/>
  <c r="U41" i="2"/>
  <c r="AC41" i="2"/>
  <c r="AB43" i="2"/>
  <c r="AJ43" i="2"/>
  <c r="U59" i="2"/>
  <c r="V59" i="2" s="1"/>
  <c r="V27" i="2"/>
  <c r="N27" i="2"/>
  <c r="AC34" i="2"/>
  <c r="AB35" i="2"/>
  <c r="AJ35" i="2"/>
  <c r="U37" i="2"/>
  <c r="AC37" i="2"/>
  <c r="N42" i="2"/>
  <c r="V42" i="2"/>
  <c r="U53" i="2"/>
  <c r="V53" i="2" s="1"/>
  <c r="N54" i="2"/>
  <c r="O54" i="2" s="1"/>
  <c r="V58" i="2"/>
  <c r="N58" i="2"/>
  <c r="S39" i="2"/>
  <c r="AC23" i="2"/>
  <c r="V26" i="2"/>
  <c r="N26" i="2"/>
  <c r="AJ26" i="2"/>
  <c r="AB26" i="2"/>
  <c r="AQ29" i="2"/>
  <c r="V30" i="2"/>
  <c r="AJ32" i="2"/>
  <c r="AQ33" i="2"/>
  <c r="AI40" i="2"/>
  <c r="AQ40" i="2"/>
  <c r="N44" i="2"/>
  <c r="O44" i="2" s="1"/>
  <c r="H39" i="2"/>
  <c r="U23" i="2"/>
  <c r="V23" i="2" s="1"/>
  <c r="AG39" i="2"/>
  <c r="V25" i="2"/>
  <c r="N25" i="2"/>
  <c r="AJ25" i="2"/>
  <c r="AB25" i="2"/>
  <c r="AJ29" i="2"/>
  <c r="AQ30" i="2"/>
  <c r="N31" i="2"/>
  <c r="V31" i="2"/>
  <c r="AP31" i="2"/>
  <c r="U32" i="2"/>
  <c r="AC32" i="2"/>
  <c r="AB33" i="2"/>
  <c r="AJ33" i="2"/>
  <c r="AI34" i="2"/>
  <c r="AQ34" i="2"/>
  <c r="N35" i="2"/>
  <c r="V35" i="2"/>
  <c r="N37" i="2"/>
  <c r="V37" i="2"/>
  <c r="AB37" i="2"/>
  <c r="AJ37" i="2"/>
  <c r="AP37" i="2"/>
  <c r="N38" i="2"/>
  <c r="U42" i="2"/>
  <c r="AC42" i="2"/>
  <c r="AI42" i="2"/>
  <c r="AQ42" i="2"/>
  <c r="AC46" i="2"/>
  <c r="U46" i="2"/>
  <c r="V46" i="2" s="1"/>
  <c r="AB46" i="2"/>
  <c r="Z48" i="2"/>
  <c r="R52" i="2"/>
  <c r="S52" i="2" s="1"/>
  <c r="R51" i="2"/>
  <c r="S51" i="2" s="1"/>
  <c r="S49" i="2"/>
  <c r="AB56" i="2"/>
  <c r="AJ58" i="2"/>
  <c r="AB58" i="2"/>
  <c r="AP58" i="2"/>
  <c r="AP59" i="2"/>
  <c r="AQ59" i="2" s="1"/>
  <c r="AP23" i="2"/>
  <c r="AQ23" i="2" s="1"/>
  <c r="AN39" i="2"/>
  <c r="AJ27" i="2"/>
  <c r="AB27" i="2"/>
  <c r="AC30" i="2"/>
  <c r="AJ31" i="2"/>
  <c r="AQ32" i="2"/>
  <c r="V33" i="2"/>
  <c r="AI37" i="2"/>
  <c r="AQ37" i="2"/>
  <c r="AB42" i="2"/>
  <c r="AJ42" i="2"/>
  <c r="AE44" i="2"/>
  <c r="AL44" i="2" s="1"/>
  <c r="Z44" i="2"/>
  <c r="AC31" i="2"/>
  <c r="V34" i="2"/>
  <c r="AC35" i="2"/>
  <c r="Z39" i="2"/>
  <c r="U40" i="2"/>
  <c r="AC40" i="2"/>
  <c r="H48" i="2"/>
  <c r="G49" i="2"/>
  <c r="U54" i="2"/>
  <c r="V54" i="2" s="1"/>
  <c r="N23" i="2"/>
  <c r="O23" i="2" s="1"/>
  <c r="L39" i="2"/>
  <c r="AJ23" i="2"/>
  <c r="AI23" i="2"/>
  <c r="V24" i="2"/>
  <c r="N24" i="2"/>
  <c r="AJ24" i="2"/>
  <c r="AB24" i="2"/>
  <c r="U27" i="2"/>
  <c r="AI27" i="2"/>
  <c r="V28" i="2"/>
  <c r="N28" i="2"/>
  <c r="AJ28" i="2"/>
  <c r="AB28" i="2"/>
  <c r="U29" i="2"/>
  <c r="V29" i="2" s="1"/>
  <c r="AC29" i="2"/>
  <c r="AB30" i="2"/>
  <c r="AJ30" i="2"/>
  <c r="AI31" i="2"/>
  <c r="AQ31" i="2"/>
  <c r="N32" i="2"/>
  <c r="V32" i="2"/>
  <c r="AP32" i="2"/>
  <c r="U33" i="2"/>
  <c r="AC33" i="2"/>
  <c r="AB34" i="2"/>
  <c r="AJ34" i="2"/>
  <c r="AI35" i="2"/>
  <c r="AQ35" i="2"/>
  <c r="N40" i="2"/>
  <c r="V40" i="2"/>
  <c r="AB40" i="2"/>
  <c r="AJ40" i="2"/>
  <c r="AP40" i="2"/>
  <c r="N41" i="2"/>
  <c r="U44" i="2"/>
  <c r="V44" i="2" s="1"/>
  <c r="AG44" i="2"/>
  <c r="AJ46" i="2"/>
  <c r="AQ54" i="2"/>
  <c r="N46" i="2"/>
  <c r="O46" i="2" s="1"/>
  <c r="L49" i="2"/>
  <c r="N53" i="2"/>
  <c r="O53" i="2" s="1"/>
  <c r="AB53" i="2"/>
  <c r="AC53" i="2" s="1"/>
  <c r="AC58" i="2"/>
  <c r="AQ58" i="2"/>
  <c r="AI58" i="2"/>
  <c r="H45" i="2"/>
  <c r="L48" i="2"/>
  <c r="Y51" i="2"/>
  <c r="Z51" i="2" s="1"/>
  <c r="Z49" i="2"/>
  <c r="K51" i="2"/>
  <c r="L51" i="2" s="1"/>
  <c r="Z54" i="2"/>
  <c r="AI54" i="2" s="1"/>
  <c r="N56" i="2"/>
  <c r="O56" i="2" s="1"/>
  <c r="AP56" i="2"/>
  <c r="AQ56" i="2" s="1"/>
  <c r="U58" i="2"/>
  <c r="S45" i="2"/>
  <c r="S48" i="2"/>
  <c r="AB52" i="2"/>
  <c r="U56" i="2"/>
  <c r="V56" i="2" s="1"/>
  <c r="AC56" i="2"/>
  <c r="AI56" i="2"/>
  <c r="AJ56" i="2" s="1"/>
  <c r="AM57" i="2"/>
  <c r="AN57" i="2" s="1"/>
  <c r="AF57" i="2"/>
  <c r="AG57" i="2" s="1"/>
  <c r="Y57" i="2"/>
  <c r="Z57" i="2" s="1"/>
  <c r="R57" i="2"/>
  <c r="S57" i="2" s="1"/>
  <c r="K57" i="2"/>
  <c r="L57" i="2" s="1"/>
  <c r="H57" i="2"/>
  <c r="AL74" i="2"/>
  <c r="AF48" i="2"/>
  <c r="AJ53" i="2"/>
  <c r="O58" i="2"/>
  <c r="Y59" i="2"/>
  <c r="Z59" i="2" s="1"/>
  <c r="AM55" i="2"/>
  <c r="AN55" i="2" s="1"/>
  <c r="AF55" i="2"/>
  <c r="AG55" i="2" s="1"/>
  <c r="Y55" i="2"/>
  <c r="Z55" i="2" s="1"/>
  <c r="R55" i="2"/>
  <c r="S55" i="2" s="1"/>
  <c r="K55" i="2"/>
  <c r="L55" i="2" s="1"/>
  <c r="H59" i="2"/>
  <c r="U55" i="2" l="1"/>
  <c r="V55" i="2" s="1"/>
  <c r="AB59" i="2"/>
  <c r="AC59" i="2" s="1"/>
  <c r="AB51" i="2"/>
  <c r="AC51" i="2" s="1"/>
  <c r="N59" i="2"/>
  <c r="O59" i="2" s="1"/>
  <c r="AI55" i="2"/>
  <c r="AI57" i="2"/>
  <c r="U48" i="2"/>
  <c r="V48" i="2" s="1"/>
  <c r="G51" i="2"/>
  <c r="H51" i="2" s="1"/>
  <c r="G52" i="2"/>
  <c r="H52" i="2" s="1"/>
  <c r="H49" i="2"/>
  <c r="AB39" i="2"/>
  <c r="AC39" i="2" s="1"/>
  <c r="Z47" i="2"/>
  <c r="AJ44" i="2"/>
  <c r="AB44" i="2"/>
  <c r="AC44" i="2" s="1"/>
  <c r="AP39" i="2"/>
  <c r="AB48" i="2"/>
  <c r="AC48" i="2" s="1"/>
  <c r="S47" i="2"/>
  <c r="U39" i="2"/>
  <c r="N45" i="2"/>
  <c r="O45" i="2" s="1"/>
  <c r="N55" i="2"/>
  <c r="O55" i="2" s="1"/>
  <c r="AP55" i="2"/>
  <c r="AQ55" i="2" s="1"/>
  <c r="AF49" i="2"/>
  <c r="AG48" i="2"/>
  <c r="N57" i="2"/>
  <c r="O57" i="2" s="1"/>
  <c r="V57" i="2"/>
  <c r="AP57" i="2"/>
  <c r="AQ57" i="2" s="1"/>
  <c r="U45" i="2"/>
  <c r="V45" i="2" s="1"/>
  <c r="AB49" i="2"/>
  <c r="AC49" i="2" s="1"/>
  <c r="U49" i="2"/>
  <c r="V49" i="2" s="1"/>
  <c r="H47" i="2"/>
  <c r="AB45" i="2"/>
  <c r="AC45" i="2" s="1"/>
  <c r="AM48" i="2"/>
  <c r="AM44" i="2"/>
  <c r="AN44" i="2" s="1"/>
  <c r="AP44" i="2" s="1"/>
  <c r="AQ44" i="2" s="1"/>
  <c r="AM45" i="2"/>
  <c r="AN45" i="2" s="1"/>
  <c r="AP45" i="2" s="1"/>
  <c r="AQ45" i="2" s="1"/>
  <c r="U57" i="2"/>
  <c r="U51" i="2"/>
  <c r="V51" i="2" s="1"/>
  <c r="AB55" i="2"/>
  <c r="AC55" i="2" s="1"/>
  <c r="AJ55" i="2"/>
  <c r="AJ57" i="2"/>
  <c r="AB57" i="2"/>
  <c r="AC57" i="2" s="1"/>
  <c r="AJ54" i="2"/>
  <c r="AB54" i="2"/>
  <c r="AC54" i="2" s="1"/>
  <c r="N48" i="2"/>
  <c r="O48" i="2" s="1"/>
  <c r="AI44" i="2"/>
  <c r="L47" i="2"/>
  <c r="V39" i="2"/>
  <c r="N39" i="2"/>
  <c r="O39" i="2" s="1"/>
  <c r="AI59" i="2"/>
  <c r="AJ59" i="2" s="1"/>
  <c r="AC52" i="2"/>
  <c r="U52" i="2"/>
  <c r="V52" i="2" s="1"/>
  <c r="AG47" i="2"/>
  <c r="AQ39" i="2"/>
  <c r="AI39" i="2"/>
  <c r="AJ39" i="2" s="1"/>
  <c r="H50" i="2" l="1"/>
  <c r="AI48" i="2"/>
  <c r="AJ48" i="2" s="1"/>
  <c r="S50" i="2"/>
  <c r="U47" i="2"/>
  <c r="V47" i="2" s="1"/>
  <c r="AN47" i="2"/>
  <c r="H61" i="2"/>
  <c r="AI47" i="2"/>
  <c r="AM49" i="2"/>
  <c r="AN48" i="2"/>
  <c r="AP48" i="2" s="1"/>
  <c r="AQ48" i="2" s="1"/>
  <c r="AF51" i="2"/>
  <c r="AG51" i="2" s="1"/>
  <c r="AG49" i="2"/>
  <c r="AF52" i="2"/>
  <c r="AG52" i="2" s="1"/>
  <c r="N49" i="2"/>
  <c r="O49" i="2" s="1"/>
  <c r="N51" i="2"/>
  <c r="O51" i="2" s="1"/>
  <c r="N47" i="2"/>
  <c r="O47" i="2" s="1"/>
  <c r="L50" i="2"/>
  <c r="Z50" i="2"/>
  <c r="AJ47" i="2"/>
  <c r="AB47" i="2"/>
  <c r="AC47" i="2" s="1"/>
  <c r="N52" i="2"/>
  <c r="O52" i="2" s="1"/>
  <c r="N50" i="2" l="1"/>
  <c r="O50" i="2" s="1"/>
  <c r="L67" i="2"/>
  <c r="L61" i="2"/>
  <c r="AI52" i="2"/>
  <c r="AJ52" i="2" s="1"/>
  <c r="AM52" i="2"/>
  <c r="AN52" i="2" s="1"/>
  <c r="AP52" i="2" s="1"/>
  <c r="AQ52" i="2" s="1"/>
  <c r="AM51" i="2"/>
  <c r="AN51" i="2" s="1"/>
  <c r="AN49" i="2"/>
  <c r="AP49" i="2" s="1"/>
  <c r="AQ49" i="2"/>
  <c r="AI49" i="2"/>
  <c r="AJ49" i="2" s="1"/>
  <c r="H62" i="2"/>
  <c r="H63" i="2" s="1"/>
  <c r="U50" i="2"/>
  <c r="V50" i="2" s="1"/>
  <c r="S67" i="2"/>
  <c r="S61" i="2"/>
  <c r="H67" i="2"/>
  <c r="AB50" i="2"/>
  <c r="AC50" i="2" s="1"/>
  <c r="Z67" i="2"/>
  <c r="Z61" i="2"/>
  <c r="AI51" i="2"/>
  <c r="AJ51" i="2" s="1"/>
  <c r="AG50" i="2"/>
  <c r="AP47" i="2"/>
  <c r="AQ47" i="2" s="1"/>
  <c r="AN50" i="2" l="1"/>
  <c r="AN61" i="2" s="1"/>
  <c r="AI50" i="2"/>
  <c r="AJ50" i="2" s="1"/>
  <c r="AG67" i="2"/>
  <c r="Z63" i="2"/>
  <c r="Z62" i="2"/>
  <c r="AB61" i="2"/>
  <c r="AC61" i="2" s="1"/>
  <c r="H68" i="2"/>
  <c r="H64" i="2"/>
  <c r="H65" i="2" s="1"/>
  <c r="AP51" i="2"/>
  <c r="AQ51" i="2" s="1"/>
  <c r="L62" i="2"/>
  <c r="L63" i="2" s="1"/>
  <c r="N61" i="2"/>
  <c r="O61" i="2" s="1"/>
  <c r="AG61" i="2"/>
  <c r="Z68" i="2"/>
  <c r="AB67" i="2"/>
  <c r="L68" i="2"/>
  <c r="N67" i="2"/>
  <c r="O67" i="2" s="1"/>
  <c r="AP50" i="2"/>
  <c r="AQ50" i="2" s="1"/>
  <c r="AN67" i="2"/>
  <c r="U61" i="2"/>
  <c r="V61" i="2" s="1"/>
  <c r="S62" i="2"/>
  <c r="AC67" i="2"/>
  <c r="U67" i="2"/>
  <c r="V67" i="2" s="1"/>
  <c r="S68" i="2"/>
  <c r="AG62" i="2" l="1"/>
  <c r="AG63" i="2" s="1"/>
  <c r="AI61" i="2"/>
  <c r="AJ61" i="2" s="1"/>
  <c r="L64" i="2"/>
  <c r="N63" i="2"/>
  <c r="O63" i="2" s="1"/>
  <c r="Z64" i="2"/>
  <c r="Z65" i="2" s="1"/>
  <c r="AQ67" i="2"/>
  <c r="AI67" i="2"/>
  <c r="AJ67" i="2" s="1"/>
  <c r="AG68" i="2"/>
  <c r="AG69" i="2" s="1"/>
  <c r="AC68" i="2"/>
  <c r="U68" i="2"/>
  <c r="U62" i="2"/>
  <c r="V62" i="2" s="1"/>
  <c r="AN69" i="2"/>
  <c r="AN68" i="2"/>
  <c r="AP67" i="2"/>
  <c r="N68" i="2"/>
  <c r="V68" i="2"/>
  <c r="AB68" i="2"/>
  <c r="AN62" i="2"/>
  <c r="AP62" i="2" s="1"/>
  <c r="AP61" i="2"/>
  <c r="AQ61" i="2" s="1"/>
  <c r="O68" i="2"/>
  <c r="S69" i="2"/>
  <c r="S63" i="2"/>
  <c r="AB63" i="2" s="1"/>
  <c r="L69" i="2"/>
  <c r="Z69" i="2"/>
  <c r="N62" i="2"/>
  <c r="O62" i="2" s="1"/>
  <c r="H69" i="2"/>
  <c r="AB62" i="2"/>
  <c r="AC62" i="2" s="1"/>
  <c r="AP68" i="2" l="1"/>
  <c r="H71" i="2"/>
  <c r="H70" i="2"/>
  <c r="Z70" i="2"/>
  <c r="Z71" i="2" s="1"/>
  <c r="AB69" i="2"/>
  <c r="AC69" i="2" s="1"/>
  <c r="AI69" i="2"/>
  <c r="AJ69" i="2" s="1"/>
  <c r="AG70" i="2"/>
  <c r="AG71" i="2" s="1"/>
  <c r="L71" i="2"/>
  <c r="L70" i="2"/>
  <c r="N69" i="2"/>
  <c r="O69" i="2" s="1"/>
  <c r="AB64" i="2"/>
  <c r="AQ62" i="2"/>
  <c r="AI62" i="2"/>
  <c r="AJ62" i="2" s="1"/>
  <c r="AC63" i="2"/>
  <c r="U63" i="2"/>
  <c r="V63" i="2" s="1"/>
  <c r="S65" i="2"/>
  <c r="AB65" i="2" s="1"/>
  <c r="S64" i="2"/>
  <c r="AN70" i="2"/>
  <c r="AP70" i="2" s="1"/>
  <c r="AP69" i="2"/>
  <c r="AQ69" i="2" s="1"/>
  <c r="N64" i="2"/>
  <c r="O64" i="2" s="1"/>
  <c r="AI63" i="2"/>
  <c r="AJ63" i="2" s="1"/>
  <c r="AG64" i="2"/>
  <c r="U69" i="2"/>
  <c r="V69" i="2" s="1"/>
  <c r="S70" i="2"/>
  <c r="AN63" i="2"/>
  <c r="AQ68" i="2"/>
  <c r="AI68" i="2"/>
  <c r="AJ68" i="2" s="1"/>
  <c r="L65" i="2"/>
  <c r="AN71" i="2" l="1"/>
  <c r="AP71" i="2" s="1"/>
  <c r="N71" i="2"/>
  <c r="O71" i="2" s="1"/>
  <c r="AN64" i="2"/>
  <c r="AP64" i="2" s="1"/>
  <c r="AQ64" i="2" s="1"/>
  <c r="AP63" i="2"/>
  <c r="AQ63" i="2" s="1"/>
  <c r="AC64" i="2"/>
  <c r="U64" i="2"/>
  <c r="V64" i="2" s="1"/>
  <c r="AQ70" i="2"/>
  <c r="AI70" i="2"/>
  <c r="AJ70" i="2" s="1"/>
  <c r="N65" i="2"/>
  <c r="O65" i="2" s="1"/>
  <c r="U70" i="2"/>
  <c r="V70" i="2" s="1"/>
  <c r="AI64" i="2"/>
  <c r="AJ64" i="2" s="1"/>
  <c r="AC65" i="2"/>
  <c r="U65" i="2"/>
  <c r="V65" i="2" s="1"/>
  <c r="AQ71" i="2"/>
  <c r="AI71" i="2"/>
  <c r="AJ71" i="2" s="1"/>
  <c r="S71" i="2"/>
  <c r="AG65" i="2"/>
  <c r="N70" i="2"/>
  <c r="O70" i="2" s="1"/>
  <c r="AB70" i="2"/>
  <c r="AC70" i="2" s="1"/>
  <c r="U71" i="2" l="1"/>
  <c r="V71" i="2" s="1"/>
  <c r="AB71" i="2"/>
  <c r="AC71" i="2" s="1"/>
  <c r="AI65" i="2"/>
  <c r="AJ65" i="2" s="1"/>
  <c r="AN65" i="2"/>
  <c r="AP65" i="2" s="1"/>
  <c r="AQ65" i="2" s="1"/>
  <c r="Q74" i="1" l="1"/>
  <c r="X74" i="1" s="1"/>
  <c r="AE74" i="1" s="1"/>
  <c r="AL74" i="1" s="1"/>
  <c r="G59" i="1"/>
  <c r="AM58" i="1"/>
  <c r="AN58" i="1" s="1"/>
  <c r="AG58" i="1"/>
  <c r="AF58" i="1"/>
  <c r="Z58" i="1"/>
  <c r="Y58" i="1"/>
  <c r="S58" i="1"/>
  <c r="L58" i="1"/>
  <c r="K58" i="1"/>
  <c r="H58" i="1"/>
  <c r="G58" i="1"/>
  <c r="H57" i="1"/>
  <c r="G57" i="1"/>
  <c r="AM56" i="1"/>
  <c r="AN56" i="1" s="1"/>
  <c r="AF56" i="1"/>
  <c r="AG56" i="1" s="1"/>
  <c r="Z56" i="1"/>
  <c r="Y56" i="1"/>
  <c r="V56" i="1"/>
  <c r="S56" i="1"/>
  <c r="U56" i="1" s="1"/>
  <c r="R56" i="1"/>
  <c r="K56" i="1"/>
  <c r="L56" i="1" s="1"/>
  <c r="N56" i="1" s="1"/>
  <c r="H56" i="1"/>
  <c r="O56" i="1" s="1"/>
  <c r="G56" i="1"/>
  <c r="G55" i="1"/>
  <c r="AM54" i="1"/>
  <c r="AF54" i="1"/>
  <c r="Y54" i="1"/>
  <c r="X54" i="1"/>
  <c r="R54" i="1"/>
  <c r="Q54" i="1"/>
  <c r="K54" i="1"/>
  <c r="J54" i="1"/>
  <c r="L54" i="1" s="1"/>
  <c r="G54" i="1"/>
  <c r="H54" i="1" s="1"/>
  <c r="AN53" i="1"/>
  <c r="AG53" i="1"/>
  <c r="AP53" i="1" s="1"/>
  <c r="AQ53" i="1" s="1"/>
  <c r="Z53" i="1"/>
  <c r="S53" i="1"/>
  <c r="N53" i="1"/>
  <c r="O53" i="1" s="1"/>
  <c r="L53" i="1"/>
  <c r="H53" i="1"/>
  <c r="Q52" i="1"/>
  <c r="X52" i="1" s="1"/>
  <c r="AE52" i="1" s="1"/>
  <c r="AL52" i="1" s="1"/>
  <c r="Q51" i="1"/>
  <c r="X51" i="1" s="1"/>
  <c r="AE51" i="1" s="1"/>
  <c r="AL51" i="1" s="1"/>
  <c r="AF49" i="1"/>
  <c r="AE49" i="1"/>
  <c r="AL49" i="1" s="1"/>
  <c r="Y49" i="1"/>
  <c r="Y52" i="1" s="1"/>
  <c r="Z52" i="1" s="1"/>
  <c r="X49" i="1"/>
  <c r="Q49" i="1"/>
  <c r="G49" i="1"/>
  <c r="AM48" i="1"/>
  <c r="AM49" i="1" s="1"/>
  <c r="AF48" i="1"/>
  <c r="Y48" i="1"/>
  <c r="X48" i="1"/>
  <c r="R48" i="1"/>
  <c r="Q48" i="1"/>
  <c r="K48" i="1"/>
  <c r="K49" i="1" s="1"/>
  <c r="H48" i="1"/>
  <c r="G48" i="1"/>
  <c r="AP46" i="1"/>
  <c r="AQ46" i="1" s="1"/>
  <c r="AN46" i="1"/>
  <c r="AG46" i="1"/>
  <c r="Z46" i="1"/>
  <c r="S46" i="1"/>
  <c r="O46" i="1"/>
  <c r="N46" i="1"/>
  <c r="L46" i="1"/>
  <c r="U46" i="1" s="1"/>
  <c r="V46" i="1" s="1"/>
  <c r="H46" i="1"/>
  <c r="AM45" i="1"/>
  <c r="AL45" i="1"/>
  <c r="AN45" i="1" s="1"/>
  <c r="AF45" i="1"/>
  <c r="AG45" i="1" s="1"/>
  <c r="AE45" i="1"/>
  <c r="Y45" i="1"/>
  <c r="Z45" i="1" s="1"/>
  <c r="AB45" i="1" s="1"/>
  <c r="X45" i="1"/>
  <c r="S45" i="1"/>
  <c r="R45" i="1"/>
  <c r="Q45" i="1"/>
  <c r="K45" i="1"/>
  <c r="J45" i="1"/>
  <c r="L45" i="1" s="1"/>
  <c r="H45" i="1"/>
  <c r="G45" i="1"/>
  <c r="F45" i="1"/>
  <c r="AM44" i="1"/>
  <c r="AF44" i="1"/>
  <c r="Y44" i="1"/>
  <c r="R44" i="1"/>
  <c r="Q44" i="1"/>
  <c r="K44" i="1"/>
  <c r="L44" i="1" s="1"/>
  <c r="H44" i="1"/>
  <c r="G44" i="1"/>
  <c r="AM43" i="1"/>
  <c r="AN43" i="1" s="1"/>
  <c r="AP43" i="1" s="1"/>
  <c r="AF43" i="1"/>
  <c r="AG43" i="1" s="1"/>
  <c r="Y43" i="1"/>
  <c r="Z43" i="1" s="1"/>
  <c r="AJ43" i="1" s="1"/>
  <c r="S43" i="1"/>
  <c r="AC43" i="1" s="1"/>
  <c r="R43" i="1"/>
  <c r="L43" i="1"/>
  <c r="K43" i="1"/>
  <c r="G43" i="1"/>
  <c r="H43" i="1" s="1"/>
  <c r="O43" i="1" s="1"/>
  <c r="AM42" i="1"/>
  <c r="AN42" i="1" s="1"/>
  <c r="AP42" i="1" s="1"/>
  <c r="AF42" i="1"/>
  <c r="AG42" i="1" s="1"/>
  <c r="AC42" i="1"/>
  <c r="Y42" i="1"/>
  <c r="Z42" i="1" s="1"/>
  <c r="AJ42" i="1" s="1"/>
  <c r="R42" i="1"/>
  <c r="S42" i="1" s="1"/>
  <c r="K42" i="1"/>
  <c r="L42" i="1" s="1"/>
  <c r="V42" i="1" s="1"/>
  <c r="G42" i="1"/>
  <c r="H42" i="1" s="1"/>
  <c r="O42" i="1" s="1"/>
  <c r="AN41" i="1"/>
  <c r="AM41" i="1"/>
  <c r="AF41" i="1"/>
  <c r="AG41" i="1" s="1"/>
  <c r="Y41" i="1"/>
  <c r="Z41" i="1" s="1"/>
  <c r="R41" i="1"/>
  <c r="S41" i="1" s="1"/>
  <c r="AC41" i="1" s="1"/>
  <c r="N41" i="1"/>
  <c r="L41" i="1"/>
  <c r="V41" i="1" s="1"/>
  <c r="K41" i="1"/>
  <c r="G41" i="1"/>
  <c r="H41" i="1" s="1"/>
  <c r="O41" i="1" s="1"/>
  <c r="AQ40" i="1"/>
  <c r="AM40" i="1"/>
  <c r="AN40" i="1" s="1"/>
  <c r="AP40" i="1" s="1"/>
  <c r="AF40" i="1"/>
  <c r="AG40" i="1" s="1"/>
  <c r="Y40" i="1"/>
  <c r="Z40" i="1" s="1"/>
  <c r="AI40" i="1" s="1"/>
  <c r="R40" i="1"/>
  <c r="S40" i="1" s="1"/>
  <c r="AC40" i="1" s="1"/>
  <c r="K40" i="1"/>
  <c r="L40" i="1" s="1"/>
  <c r="G40" i="1"/>
  <c r="H40" i="1" s="1"/>
  <c r="O40" i="1" s="1"/>
  <c r="AM38" i="1"/>
  <c r="AN38" i="1" s="1"/>
  <c r="AF38" i="1"/>
  <c r="AG38" i="1" s="1"/>
  <c r="Y38" i="1"/>
  <c r="Z38" i="1" s="1"/>
  <c r="R38" i="1"/>
  <c r="S38" i="1" s="1"/>
  <c r="K38" i="1"/>
  <c r="L38" i="1" s="1"/>
  <c r="G38" i="1"/>
  <c r="H38" i="1" s="1"/>
  <c r="O38" i="1" s="1"/>
  <c r="AQ37" i="1"/>
  <c r="AM37" i="1"/>
  <c r="AN37" i="1" s="1"/>
  <c r="AP37" i="1" s="1"/>
  <c r="AF37" i="1"/>
  <c r="AG37" i="1" s="1"/>
  <c r="Y37" i="1"/>
  <c r="Z37" i="1" s="1"/>
  <c r="AJ37" i="1" s="1"/>
  <c r="R37" i="1"/>
  <c r="S37" i="1" s="1"/>
  <c r="AC37" i="1" s="1"/>
  <c r="K37" i="1"/>
  <c r="L37" i="1" s="1"/>
  <c r="V37" i="1" s="1"/>
  <c r="G37" i="1"/>
  <c r="H37" i="1" s="1"/>
  <c r="O37" i="1" s="1"/>
  <c r="AM36" i="1"/>
  <c r="AN36" i="1" s="1"/>
  <c r="AP36" i="1" s="1"/>
  <c r="AF36" i="1"/>
  <c r="AG36" i="1" s="1"/>
  <c r="Y36" i="1"/>
  <c r="Z36" i="1" s="1"/>
  <c r="R36" i="1"/>
  <c r="S36" i="1" s="1"/>
  <c r="K36" i="1"/>
  <c r="L36" i="1" s="1"/>
  <c r="G36" i="1"/>
  <c r="H36" i="1" s="1"/>
  <c r="O36" i="1" s="1"/>
  <c r="AQ35" i="1"/>
  <c r="AM35" i="1"/>
  <c r="AN35" i="1" s="1"/>
  <c r="AP35" i="1" s="1"/>
  <c r="AF35" i="1"/>
  <c r="AG35" i="1" s="1"/>
  <c r="Y35" i="1"/>
  <c r="Z35" i="1" s="1"/>
  <c r="AJ35" i="1" s="1"/>
  <c r="R35" i="1"/>
  <c r="S35" i="1" s="1"/>
  <c r="AC35" i="1" s="1"/>
  <c r="K35" i="1"/>
  <c r="L35" i="1" s="1"/>
  <c r="V35" i="1" s="1"/>
  <c r="G35" i="1"/>
  <c r="H35" i="1" s="1"/>
  <c r="O35" i="1" s="1"/>
  <c r="AM34" i="1"/>
  <c r="AN34" i="1" s="1"/>
  <c r="AF34" i="1"/>
  <c r="AG34" i="1" s="1"/>
  <c r="Y34" i="1"/>
  <c r="Z34" i="1" s="1"/>
  <c r="R34" i="1"/>
  <c r="S34" i="1" s="1"/>
  <c r="K34" i="1"/>
  <c r="L34" i="1" s="1"/>
  <c r="G34" i="1"/>
  <c r="H34" i="1" s="1"/>
  <c r="O34" i="1" s="1"/>
  <c r="AQ33" i="1"/>
  <c r="AM33" i="1"/>
  <c r="AN33" i="1" s="1"/>
  <c r="AP33" i="1" s="1"/>
  <c r="AF33" i="1"/>
  <c r="AG33" i="1" s="1"/>
  <c r="Y33" i="1"/>
  <c r="Z33" i="1" s="1"/>
  <c r="AJ33" i="1" s="1"/>
  <c r="R33" i="1"/>
  <c r="S33" i="1" s="1"/>
  <c r="AC33" i="1" s="1"/>
  <c r="K33" i="1"/>
  <c r="L33" i="1" s="1"/>
  <c r="V33" i="1" s="1"/>
  <c r="G33" i="1"/>
  <c r="H33" i="1" s="1"/>
  <c r="O33" i="1" s="1"/>
  <c r="AM32" i="1"/>
  <c r="AN32" i="1" s="1"/>
  <c r="AP32" i="1" s="1"/>
  <c r="AF32" i="1"/>
  <c r="AG32" i="1" s="1"/>
  <c r="Y32" i="1"/>
  <c r="Z32" i="1" s="1"/>
  <c r="R32" i="1"/>
  <c r="S32" i="1" s="1"/>
  <c r="K32" i="1"/>
  <c r="L32" i="1" s="1"/>
  <c r="G32" i="1"/>
  <c r="H32" i="1" s="1"/>
  <c r="O32" i="1" s="1"/>
  <c r="AQ31" i="1"/>
  <c r="AM31" i="1"/>
  <c r="AN31" i="1" s="1"/>
  <c r="AP31" i="1" s="1"/>
  <c r="AF31" i="1"/>
  <c r="AG31" i="1" s="1"/>
  <c r="Y31" i="1"/>
  <c r="Z31" i="1" s="1"/>
  <c r="AJ31" i="1" s="1"/>
  <c r="R31" i="1"/>
  <c r="S31" i="1" s="1"/>
  <c r="AC31" i="1" s="1"/>
  <c r="K31" i="1"/>
  <c r="L31" i="1" s="1"/>
  <c r="G31" i="1"/>
  <c r="H31" i="1" s="1"/>
  <c r="O31" i="1" s="1"/>
  <c r="AM30" i="1"/>
  <c r="AN30" i="1" s="1"/>
  <c r="AF30" i="1"/>
  <c r="AG30" i="1" s="1"/>
  <c r="Y30" i="1"/>
  <c r="Z30" i="1" s="1"/>
  <c r="R30" i="1"/>
  <c r="S30" i="1" s="1"/>
  <c r="K30" i="1"/>
  <c r="L30" i="1" s="1"/>
  <c r="G30" i="1"/>
  <c r="H30" i="1" s="1"/>
  <c r="O30" i="1" s="1"/>
  <c r="AM29" i="1"/>
  <c r="AN29" i="1" s="1"/>
  <c r="AP29" i="1" s="1"/>
  <c r="AQ29" i="1" s="1"/>
  <c r="AF29" i="1"/>
  <c r="AG29" i="1" s="1"/>
  <c r="Y29" i="1"/>
  <c r="Z29" i="1" s="1"/>
  <c r="AI29" i="1" s="1"/>
  <c r="R29" i="1"/>
  <c r="S29" i="1" s="1"/>
  <c r="K29" i="1"/>
  <c r="L29" i="1" s="1"/>
  <c r="G29" i="1"/>
  <c r="H29" i="1" s="1"/>
  <c r="AN28" i="1"/>
  <c r="AJ28" i="1"/>
  <c r="AG28" i="1"/>
  <c r="AC28" i="1"/>
  <c r="Z28" i="1"/>
  <c r="U28" i="1"/>
  <c r="S28" i="1"/>
  <c r="AB28" i="1" s="1"/>
  <c r="L28" i="1"/>
  <c r="N28" i="1" s="1"/>
  <c r="H28" i="1"/>
  <c r="O28" i="1" s="1"/>
  <c r="AN27" i="1"/>
  <c r="AP27" i="1" s="1"/>
  <c r="AJ27" i="1"/>
  <c r="AG27" i="1"/>
  <c r="Z27" i="1"/>
  <c r="S27" i="1"/>
  <c r="AB27" i="1" s="1"/>
  <c r="L27" i="1"/>
  <c r="V27" i="1" s="1"/>
  <c r="H27" i="1"/>
  <c r="O27" i="1" s="1"/>
  <c r="AN26" i="1"/>
  <c r="AP26" i="1" s="1"/>
  <c r="AJ26" i="1"/>
  <c r="AG26" i="1"/>
  <c r="Z26" i="1"/>
  <c r="S26" i="1"/>
  <c r="AC26" i="1" s="1"/>
  <c r="N26" i="1"/>
  <c r="L26" i="1"/>
  <c r="V26" i="1" s="1"/>
  <c r="H26" i="1"/>
  <c r="O26" i="1" s="1"/>
  <c r="AN25" i="1"/>
  <c r="AG25" i="1"/>
  <c r="AI25" i="1" s="1"/>
  <c r="Z25" i="1"/>
  <c r="AJ25" i="1" s="1"/>
  <c r="V25" i="1"/>
  <c r="S25" i="1"/>
  <c r="AC25" i="1" s="1"/>
  <c r="O25" i="1"/>
  <c r="N25" i="1"/>
  <c r="L25" i="1"/>
  <c r="H25" i="1"/>
  <c r="AN24" i="1"/>
  <c r="AG24" i="1"/>
  <c r="AQ24" i="1" s="1"/>
  <c r="Z24" i="1"/>
  <c r="AJ24" i="1" s="1"/>
  <c r="V24" i="1"/>
  <c r="S24" i="1"/>
  <c r="AC24" i="1" s="1"/>
  <c r="O24" i="1"/>
  <c r="N24" i="1"/>
  <c r="L24" i="1"/>
  <c r="H24" i="1"/>
  <c r="AN23" i="1"/>
  <c r="AG23" i="1"/>
  <c r="Z23" i="1"/>
  <c r="S23" i="1"/>
  <c r="S39" i="1" s="1"/>
  <c r="N23" i="1"/>
  <c r="O23" i="1" s="1"/>
  <c r="L23" i="1"/>
  <c r="L39" i="1" s="1"/>
  <c r="H23" i="1"/>
  <c r="U39" i="1" l="1"/>
  <c r="AC29" i="1"/>
  <c r="AJ32" i="1"/>
  <c r="AB32" i="1"/>
  <c r="L47" i="1"/>
  <c r="V39" i="1"/>
  <c r="AC30" i="1"/>
  <c r="U30" i="1"/>
  <c r="V32" i="1"/>
  <c r="N32" i="1"/>
  <c r="AQ34" i="1"/>
  <c r="AI34" i="1"/>
  <c r="AJ36" i="1"/>
  <c r="AB36" i="1"/>
  <c r="AC38" i="1"/>
  <c r="U38" i="1"/>
  <c r="AN39" i="1"/>
  <c r="AJ30" i="1"/>
  <c r="AB30" i="1"/>
  <c r="V31" i="1"/>
  <c r="AC32" i="1"/>
  <c r="U32" i="1"/>
  <c r="V34" i="1"/>
  <c r="N34" i="1"/>
  <c r="AP34" i="1"/>
  <c r="AQ36" i="1"/>
  <c r="AI36" i="1"/>
  <c r="AJ38" i="1"/>
  <c r="AB38" i="1"/>
  <c r="V40" i="1"/>
  <c r="AQ41" i="1"/>
  <c r="AI41" i="1"/>
  <c r="AP41" i="1"/>
  <c r="AQ30" i="1"/>
  <c r="AI30" i="1"/>
  <c r="AC34" i="1"/>
  <c r="U34" i="1"/>
  <c r="V36" i="1"/>
  <c r="N36" i="1"/>
  <c r="AQ38" i="1"/>
  <c r="AI38" i="1"/>
  <c r="V30" i="1"/>
  <c r="N30" i="1"/>
  <c r="AP30" i="1"/>
  <c r="AQ32" i="1"/>
  <c r="AI32" i="1"/>
  <c r="AJ34" i="1"/>
  <c r="AB34" i="1"/>
  <c r="AC36" i="1"/>
  <c r="U36" i="1"/>
  <c r="V38" i="1"/>
  <c r="N38" i="1"/>
  <c r="AP38" i="1"/>
  <c r="AI35" i="1"/>
  <c r="AI37" i="1"/>
  <c r="L49" i="1"/>
  <c r="K51" i="1"/>
  <c r="L51" i="1" s="1"/>
  <c r="AI56" i="1"/>
  <c r="AQ56" i="1"/>
  <c r="U23" i="1"/>
  <c r="V23" i="1" s="1"/>
  <c r="AC23" i="1"/>
  <c r="U24" i="1"/>
  <c r="U25" i="1"/>
  <c r="AQ26" i="1"/>
  <c r="AI26" i="1"/>
  <c r="U27" i="1"/>
  <c r="AC27" i="1"/>
  <c r="AP28" i="1"/>
  <c r="N29" i="1"/>
  <c r="O29" i="1" s="1"/>
  <c r="N31" i="1"/>
  <c r="N33" i="1"/>
  <c r="N35" i="1"/>
  <c r="N37" i="1"/>
  <c r="N40" i="1"/>
  <c r="AJ41" i="1"/>
  <c r="AB41" i="1"/>
  <c r="N42" i="1"/>
  <c r="AB43" i="1"/>
  <c r="AJ45" i="1"/>
  <c r="AF51" i="1"/>
  <c r="AG51" i="1" s="1"/>
  <c r="AG49" i="1"/>
  <c r="AF52" i="1"/>
  <c r="AG52" i="1" s="1"/>
  <c r="K52" i="1"/>
  <c r="L52" i="1" s="1"/>
  <c r="AP24" i="1"/>
  <c r="AP25" i="1"/>
  <c r="AQ27" i="1"/>
  <c r="AI27" i="1"/>
  <c r="AI31" i="1"/>
  <c r="AI33" i="1"/>
  <c r="AQ43" i="1"/>
  <c r="AI43" i="1"/>
  <c r="AQ25" i="1"/>
  <c r="AB26" i="1"/>
  <c r="N27" i="1"/>
  <c r="V28" i="1"/>
  <c r="AQ28" i="1"/>
  <c r="AI28" i="1"/>
  <c r="AB29" i="1"/>
  <c r="AJ29" i="1"/>
  <c r="AB31" i="1"/>
  <c r="AB33" i="1"/>
  <c r="AB35" i="1"/>
  <c r="AB37" i="1"/>
  <c r="AB40" i="1"/>
  <c r="AJ40" i="1"/>
  <c r="U42" i="1"/>
  <c r="AQ42" i="1"/>
  <c r="AI42" i="1"/>
  <c r="U43" i="1"/>
  <c r="N44" i="1"/>
  <c r="O44" i="1" s="1"/>
  <c r="AJ46" i="1"/>
  <c r="AB46" i="1"/>
  <c r="AC46" i="1" s="1"/>
  <c r="L48" i="1"/>
  <c r="AE48" i="1"/>
  <c r="Z48" i="1"/>
  <c r="AM52" i="1"/>
  <c r="AN52" i="1" s="1"/>
  <c r="AP52" i="1" s="1"/>
  <c r="AM51" i="1"/>
  <c r="AN51" i="1" s="1"/>
  <c r="AN49" i="1"/>
  <c r="AI53" i="1"/>
  <c r="AJ53" i="1" s="1"/>
  <c r="AB53" i="1"/>
  <c r="AC53" i="1" s="1"/>
  <c r="AP56" i="1"/>
  <c r="AP58" i="1"/>
  <c r="AQ58" i="1" s="1"/>
  <c r="AG39" i="1"/>
  <c r="AP23" i="1"/>
  <c r="H39" i="1"/>
  <c r="AE54" i="1"/>
  <c r="Z54" i="1"/>
  <c r="Z39" i="1"/>
  <c r="AI23" i="1"/>
  <c r="AQ23" i="1"/>
  <c r="AI24" i="1"/>
  <c r="AB23" i="1"/>
  <c r="AJ23" i="1"/>
  <c r="AB24" i="1"/>
  <c r="AB25" i="1"/>
  <c r="U26" i="1"/>
  <c r="U29" i="1"/>
  <c r="V29" i="1" s="1"/>
  <c r="U31" i="1"/>
  <c r="U33" i="1"/>
  <c r="U35" i="1"/>
  <c r="U37" i="1"/>
  <c r="U40" i="1"/>
  <c r="U41" i="1"/>
  <c r="V43" i="1"/>
  <c r="N43" i="1"/>
  <c r="X44" i="1"/>
  <c r="AE44" i="1" s="1"/>
  <c r="AL44" i="1" s="1"/>
  <c r="S44" i="1"/>
  <c r="N45" i="1"/>
  <c r="O45" i="1" s="1"/>
  <c r="AI45" i="1"/>
  <c r="AP45" i="1"/>
  <c r="AQ45" i="1" s="1"/>
  <c r="AI46" i="1"/>
  <c r="AB58" i="1"/>
  <c r="AN44" i="1"/>
  <c r="AC45" i="1"/>
  <c r="G52" i="1"/>
  <c r="H52" i="1" s="1"/>
  <c r="G51" i="1"/>
  <c r="H51" i="1" s="1"/>
  <c r="AM55" i="1"/>
  <c r="AN55" i="1" s="1"/>
  <c r="AP55" i="1" s="1"/>
  <c r="AF55" i="1"/>
  <c r="AG55" i="1" s="1"/>
  <c r="Y55" i="1"/>
  <c r="Z55" i="1" s="1"/>
  <c r="R55" i="1"/>
  <c r="S55" i="1" s="1"/>
  <c r="K55" i="1"/>
  <c r="L55" i="1" s="1"/>
  <c r="H55" i="1"/>
  <c r="U58" i="1"/>
  <c r="V58" i="1" s="1"/>
  <c r="AC58" i="1"/>
  <c r="AI58" i="1"/>
  <c r="AJ58" i="1" s="1"/>
  <c r="AM59" i="1"/>
  <c r="AN59" i="1" s="1"/>
  <c r="AF59" i="1"/>
  <c r="AG59" i="1" s="1"/>
  <c r="Y59" i="1"/>
  <c r="Z59" i="1" s="1"/>
  <c r="R59" i="1"/>
  <c r="S59" i="1" s="1"/>
  <c r="K59" i="1"/>
  <c r="L59" i="1" s="1"/>
  <c r="H59" i="1"/>
  <c r="AB42" i="1"/>
  <c r="AG44" i="1"/>
  <c r="U45" i="1"/>
  <c r="V45" i="1" s="1"/>
  <c r="S48" i="1"/>
  <c r="R49" i="1"/>
  <c r="H49" i="1"/>
  <c r="Z49" i="1"/>
  <c r="Y51" i="1"/>
  <c r="Z51" i="1" s="1"/>
  <c r="N54" i="1"/>
  <c r="O54" i="1" s="1"/>
  <c r="AB56" i="1"/>
  <c r="AC56" i="1" s="1"/>
  <c r="AJ56" i="1"/>
  <c r="AM57" i="1"/>
  <c r="AN57" i="1" s="1"/>
  <c r="AF57" i="1"/>
  <c r="AG57" i="1" s="1"/>
  <c r="Y57" i="1"/>
  <c r="Z57" i="1" s="1"/>
  <c r="R57" i="1"/>
  <c r="S57" i="1" s="1"/>
  <c r="K57" i="1"/>
  <c r="L57" i="1" s="1"/>
  <c r="N58" i="1"/>
  <c r="O58" i="1" s="1"/>
  <c r="U53" i="1"/>
  <c r="V53" i="1" s="1"/>
  <c r="S54" i="1"/>
  <c r="U59" i="1" l="1"/>
  <c r="V59" i="1" s="1"/>
  <c r="AB55" i="1"/>
  <c r="AB54" i="1"/>
  <c r="AC54" i="1" s="1"/>
  <c r="AI39" i="1"/>
  <c r="AG47" i="1"/>
  <c r="N48" i="1"/>
  <c r="O48" i="1" s="1"/>
  <c r="U57" i="1"/>
  <c r="AB49" i="1"/>
  <c r="AI59" i="1"/>
  <c r="N55" i="1"/>
  <c r="AP44" i="1"/>
  <c r="AQ44" i="1" s="1"/>
  <c r="H47" i="1"/>
  <c r="AB48" i="1"/>
  <c r="AC48" i="1" s="1"/>
  <c r="N52" i="1"/>
  <c r="AB57" i="1"/>
  <c r="AC57" i="1" s="1"/>
  <c r="N59" i="1"/>
  <c r="O59" i="1" s="1"/>
  <c r="AP59" i="1"/>
  <c r="AQ59" i="1" s="1"/>
  <c r="AC55" i="1"/>
  <c r="U55" i="1"/>
  <c r="V55" i="1" s="1"/>
  <c r="AJ39" i="1"/>
  <c r="AB39" i="1"/>
  <c r="AC39" i="1" s="1"/>
  <c r="AP49" i="1"/>
  <c r="AL48" i="1"/>
  <c r="AN48" i="1" s="1"/>
  <c r="AG48" i="1"/>
  <c r="AI52" i="1"/>
  <c r="AJ52" i="1" s="1"/>
  <c r="AQ52" i="1"/>
  <c r="L50" i="1"/>
  <c r="N47" i="1"/>
  <c r="U54" i="1"/>
  <c r="V54" i="1" s="1"/>
  <c r="AI57" i="1"/>
  <c r="AJ57" i="1" s="1"/>
  <c r="R52" i="1"/>
  <c r="S52" i="1" s="1"/>
  <c r="S49" i="1"/>
  <c r="R51" i="1"/>
  <c r="S51" i="1" s="1"/>
  <c r="O52" i="1"/>
  <c r="U44" i="1"/>
  <c r="V44" i="1" s="1"/>
  <c r="AP51" i="1"/>
  <c r="AI49" i="1"/>
  <c r="AJ49" i="1" s="1"/>
  <c r="AQ49" i="1"/>
  <c r="L61" i="1"/>
  <c r="N51" i="1"/>
  <c r="O51" i="1" s="1"/>
  <c r="AN47" i="1"/>
  <c r="AP39" i="1"/>
  <c r="AQ39" i="1" s="1"/>
  <c r="V57" i="1"/>
  <c r="N57" i="1"/>
  <c r="O57" i="1" s="1"/>
  <c r="AP57" i="1"/>
  <c r="AQ57" i="1" s="1"/>
  <c r="AB51" i="1"/>
  <c r="U48" i="1"/>
  <c r="V48" i="1" s="1"/>
  <c r="AJ59" i="1"/>
  <c r="AB59" i="1"/>
  <c r="AC59" i="1" s="1"/>
  <c r="O55" i="1"/>
  <c r="AQ55" i="1"/>
  <c r="AI55" i="1"/>
  <c r="AJ55" i="1" s="1"/>
  <c r="AG54" i="1"/>
  <c r="AL54" i="1"/>
  <c r="AN54" i="1" s="1"/>
  <c r="AP54" i="1" s="1"/>
  <c r="AQ51" i="1"/>
  <c r="AI51" i="1"/>
  <c r="AJ51" i="1" s="1"/>
  <c r="N49" i="1"/>
  <c r="O49" i="1" s="1"/>
  <c r="Z44" i="1"/>
  <c r="Z47" i="1" s="1"/>
  <c r="N39" i="1"/>
  <c r="O39" i="1" s="1"/>
  <c r="S47" i="1"/>
  <c r="AB47" i="1" l="1"/>
  <c r="Z50" i="1"/>
  <c r="L63" i="1"/>
  <c r="L62" i="1"/>
  <c r="AN61" i="1"/>
  <c r="U51" i="1"/>
  <c r="V51" i="1" s="1"/>
  <c r="AC51" i="1"/>
  <c r="AI48" i="1"/>
  <c r="AJ48" i="1" s="1"/>
  <c r="AI47" i="1"/>
  <c r="AJ47" i="1" s="1"/>
  <c r="AG50" i="1"/>
  <c r="AQ47" i="1"/>
  <c r="AN50" i="1"/>
  <c r="AP47" i="1"/>
  <c r="AC49" i="1"/>
  <c r="U49" i="1"/>
  <c r="V49" i="1" s="1"/>
  <c r="L67" i="1"/>
  <c r="AP48" i="1"/>
  <c r="AQ48" i="1" s="1"/>
  <c r="S50" i="1"/>
  <c r="AC47" i="1"/>
  <c r="U47" i="1"/>
  <c r="V47" i="1" s="1"/>
  <c r="AB44" i="1"/>
  <c r="AC44" i="1" s="1"/>
  <c r="AI54" i="1"/>
  <c r="AJ54" i="1" s="1"/>
  <c r="AQ54" i="1"/>
  <c r="AC52" i="1"/>
  <c r="U52" i="1"/>
  <c r="V52" i="1" s="1"/>
  <c r="AB52" i="1"/>
  <c r="H50" i="1"/>
  <c r="O47" i="1"/>
  <c r="AI44" i="1"/>
  <c r="AJ44" i="1" s="1"/>
  <c r="L64" i="1" l="1"/>
  <c r="H67" i="1"/>
  <c r="N67" i="1" s="1"/>
  <c r="H61" i="1"/>
  <c r="L69" i="1"/>
  <c r="L68" i="1"/>
  <c r="AI50" i="1"/>
  <c r="AQ50" i="1"/>
  <c r="AG67" i="1"/>
  <c r="AG61" i="1"/>
  <c r="AJ50" i="1"/>
  <c r="AB50" i="1"/>
  <c r="AC50" i="1" s="1"/>
  <c r="Z67" i="1"/>
  <c r="Z61" i="1"/>
  <c r="AN63" i="1"/>
  <c r="AN62" i="1"/>
  <c r="AP61" i="1"/>
  <c r="U50" i="1"/>
  <c r="V50" i="1" s="1"/>
  <c r="S67" i="1"/>
  <c r="N50" i="1"/>
  <c r="O50" i="1" s="1"/>
  <c r="AP50" i="1"/>
  <c r="AN67" i="1"/>
  <c r="S61" i="1"/>
  <c r="AN68" i="1" l="1"/>
  <c r="AP67" i="1"/>
  <c r="AN65" i="1"/>
  <c r="AN64" i="1"/>
  <c r="L70" i="1"/>
  <c r="AB61" i="1"/>
  <c r="AC61" i="1" s="1"/>
  <c r="Z62" i="1"/>
  <c r="AI61" i="1"/>
  <c r="AJ61" i="1" s="1"/>
  <c r="AG63" i="1"/>
  <c r="AQ61" i="1"/>
  <c r="AG62" i="1"/>
  <c r="H62" i="1"/>
  <c r="H63" i="1" s="1"/>
  <c r="N61" i="1"/>
  <c r="O61" i="1" s="1"/>
  <c r="AB67" i="1"/>
  <c r="AC67" i="1" s="1"/>
  <c r="Z68" i="1"/>
  <c r="AI67" i="1"/>
  <c r="AJ67" i="1" s="1"/>
  <c r="AG68" i="1"/>
  <c r="AQ67" i="1"/>
  <c r="H68" i="1"/>
  <c r="N68" i="1" s="1"/>
  <c r="O67" i="1"/>
  <c r="S63" i="1"/>
  <c r="S62" i="1"/>
  <c r="U61" i="1"/>
  <c r="V61" i="1" s="1"/>
  <c r="S69" i="1"/>
  <c r="S68" i="1"/>
  <c r="U67" i="1"/>
  <c r="V67" i="1" s="1"/>
  <c r="AP62" i="1"/>
  <c r="L65" i="1"/>
  <c r="H64" i="1" l="1"/>
  <c r="N63" i="1"/>
  <c r="O63" i="1" s="1"/>
  <c r="S70" i="1"/>
  <c r="U69" i="1"/>
  <c r="V69" i="1" s="1"/>
  <c r="H69" i="1"/>
  <c r="L71" i="1"/>
  <c r="S64" i="1"/>
  <c r="U63" i="1"/>
  <c r="V63" i="1" s="1"/>
  <c r="AI68" i="1"/>
  <c r="AQ68" i="1"/>
  <c r="N62" i="1"/>
  <c r="O62" i="1" s="1"/>
  <c r="AG65" i="1"/>
  <c r="AG64" i="1"/>
  <c r="AG69" i="1"/>
  <c r="AJ68" i="1"/>
  <c r="AB68" i="1"/>
  <c r="AC68" i="1" s="1"/>
  <c r="AI62" i="1"/>
  <c r="AQ62" i="1"/>
  <c r="AJ62" i="1"/>
  <c r="AB62" i="1"/>
  <c r="AP63" i="1"/>
  <c r="AQ63" i="1" s="1"/>
  <c r="AP68" i="1"/>
  <c r="O68" i="1"/>
  <c r="U68" i="1"/>
  <c r="V68" i="1" s="1"/>
  <c r="AC62" i="1"/>
  <c r="U62" i="1"/>
  <c r="V62" i="1" s="1"/>
  <c r="Z69" i="1"/>
  <c r="Z63" i="1"/>
  <c r="AP64" i="1"/>
  <c r="AN69" i="1"/>
  <c r="U64" i="1" l="1"/>
  <c r="V64" i="1" s="1"/>
  <c r="AB63" i="1"/>
  <c r="AC63" i="1" s="1"/>
  <c r="Z64" i="1"/>
  <c r="AI69" i="1"/>
  <c r="AJ69" i="1" s="1"/>
  <c r="AG70" i="1"/>
  <c r="AG71" i="1"/>
  <c r="AI63" i="1"/>
  <c r="AJ63" i="1" s="1"/>
  <c r="S65" i="1"/>
  <c r="AB69" i="1"/>
  <c r="AC69" i="1" s="1"/>
  <c r="Z71" i="1"/>
  <c r="Z70" i="1"/>
  <c r="U70" i="1"/>
  <c r="V70" i="1" s="1"/>
  <c r="N64" i="1"/>
  <c r="O64" i="1" s="1"/>
  <c r="AN71" i="1"/>
  <c r="AP71" i="1" s="1"/>
  <c r="AN70" i="1"/>
  <c r="AP70" i="1" s="1"/>
  <c r="AP69" i="1"/>
  <c r="AQ69" i="1" s="1"/>
  <c r="AP65" i="1"/>
  <c r="AQ65" i="1" s="1"/>
  <c r="AI64" i="1"/>
  <c r="AQ64" i="1"/>
  <c r="H70" i="1"/>
  <c r="O69" i="1"/>
  <c r="N69" i="1"/>
  <c r="S71" i="1"/>
  <c r="H65" i="1"/>
  <c r="O65" i="1" l="1"/>
  <c r="N65" i="1"/>
  <c r="N70" i="1"/>
  <c r="O70" i="1" s="1"/>
  <c r="AI71" i="1"/>
  <c r="AQ71" i="1"/>
  <c r="AJ64" i="1"/>
  <c r="AB64" i="1"/>
  <c r="AC64" i="1" s="1"/>
  <c r="U71" i="1"/>
  <c r="V71" i="1" s="1"/>
  <c r="H71" i="1"/>
  <c r="Z65" i="1"/>
  <c r="AB70" i="1"/>
  <c r="AC70" i="1" s="1"/>
  <c r="U65" i="1"/>
  <c r="V65" i="1" s="1"/>
  <c r="AI70" i="1"/>
  <c r="AJ70" i="1" s="1"/>
  <c r="AQ70" i="1"/>
  <c r="AJ71" i="1"/>
  <c r="AB71" i="1"/>
  <c r="AC71" i="1" s="1"/>
  <c r="AB65" i="1" l="1"/>
  <c r="AC65" i="1" s="1"/>
  <c r="AI65" i="1"/>
  <c r="AJ65" i="1" s="1"/>
  <c r="N71" i="1"/>
  <c r="O71" i="1" s="1"/>
</calcChain>
</file>

<file path=xl/comments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2.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3.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4.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5.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6.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7.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8.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9.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10.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1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12.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1" authorId="0">
      <text>
        <r>
          <rPr>
            <b/>
            <sz val="8"/>
            <color indexed="81"/>
            <rFont val="Tahoma"/>
            <family val="2"/>
          </rPr>
          <t>Insert each specific Deferral/Variance Account Disposition Rate Rider(s) as required</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13.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14.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15.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16.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17.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18.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19.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20.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21.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22.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comments23.xml><?xml version="1.0" encoding="utf-8"?>
<comments xmlns="http://schemas.openxmlformats.org/spreadsheetml/2006/main">
  <authors>
    <author>Marc Abramovitz</author>
  </authors>
  <commentList>
    <comment ref="B25" authorId="0">
      <text>
        <r>
          <rPr>
            <b/>
            <sz val="10"/>
            <color indexed="81"/>
            <rFont val="Arial"/>
            <family val="2"/>
          </rPr>
          <t>Insert specific service charge rate adders/riders as required</t>
        </r>
      </text>
    </comment>
    <comment ref="B26" authorId="0">
      <text>
        <r>
          <rPr>
            <b/>
            <sz val="10"/>
            <color indexed="81"/>
            <rFont val="Arial"/>
            <family val="2"/>
          </rPr>
          <t>Insert specific service charge rate adders/riders</t>
        </r>
      </text>
    </comment>
    <comment ref="B27" authorId="0">
      <text>
        <r>
          <rPr>
            <b/>
            <sz val="10"/>
            <color indexed="81"/>
            <rFont val="Arial"/>
            <family val="2"/>
          </rPr>
          <t>Insert specific service charge rate adders/riders</t>
        </r>
      </text>
    </comment>
    <comment ref="B28" authorId="0">
      <text>
        <r>
          <rPr>
            <b/>
            <sz val="10"/>
            <color indexed="81"/>
            <rFont val="Arial"/>
            <family val="2"/>
          </rPr>
          <t>Insert specific service charge rate adders/riders</t>
        </r>
      </text>
    </comment>
    <comment ref="B32" authorId="0">
      <text>
        <r>
          <rPr>
            <b/>
            <sz val="10"/>
            <color indexed="81"/>
            <rFont val="Arial"/>
            <family val="2"/>
          </rPr>
          <t>Insert specific volumetric rate riders/adders as required (excluding DVA riders)</t>
        </r>
      </text>
    </comment>
    <comment ref="B33" authorId="0">
      <text>
        <r>
          <rPr>
            <b/>
            <sz val="10"/>
            <color indexed="81"/>
            <rFont val="Arial"/>
            <family val="2"/>
          </rPr>
          <t>Insert specific volumetric rate riders/adders as required (excluding DVA riders)</t>
        </r>
      </text>
    </comment>
    <comment ref="B34" authorId="0">
      <text>
        <r>
          <rPr>
            <b/>
            <sz val="10"/>
            <color indexed="81"/>
            <rFont val="Arial"/>
            <family val="2"/>
          </rPr>
          <t>Insert specific volumetric rate riders/adders as required (excluding DVA riders)</t>
        </r>
      </text>
    </comment>
    <comment ref="B35" authorId="0">
      <text>
        <r>
          <rPr>
            <b/>
            <sz val="10"/>
            <color indexed="81"/>
            <rFont val="Arial"/>
            <family val="2"/>
          </rPr>
          <t>Insert specific volumetric rate riders/adders as required (excluding DVA riders)</t>
        </r>
      </text>
    </comment>
    <comment ref="B36" authorId="0">
      <text>
        <r>
          <rPr>
            <b/>
            <sz val="10"/>
            <color indexed="81"/>
            <rFont val="Arial"/>
            <family val="2"/>
          </rPr>
          <t>Insert specific volumetric rate riders/adders as required (excluding DVA riders)</t>
        </r>
      </text>
    </comment>
    <comment ref="B37" authorId="0">
      <text>
        <r>
          <rPr>
            <b/>
            <sz val="10"/>
            <color indexed="81"/>
            <rFont val="Arial"/>
            <family val="2"/>
          </rPr>
          <t>Insert specific volumetric rate riders/adders as required (excluding DVA riders)</t>
        </r>
      </text>
    </comment>
    <comment ref="B38" authorId="0">
      <text>
        <r>
          <rPr>
            <b/>
            <sz val="10"/>
            <color indexed="81"/>
            <rFont val="Arial"/>
            <family val="2"/>
          </rPr>
          <t>Insert specific volumetric rate riders/adders as required (excluding DVA riders)</t>
        </r>
      </text>
    </comment>
    <comment ref="B42" authorId="0">
      <text>
        <r>
          <rPr>
            <b/>
            <sz val="8"/>
            <color indexed="81"/>
            <rFont val="Tahoma"/>
            <family val="2"/>
          </rPr>
          <t>Insert each specific Deferral/Variance Account Disposition Rate Rider(s) as required</t>
        </r>
      </text>
    </comment>
    <comment ref="B43" authorId="0">
      <text>
        <r>
          <rPr>
            <b/>
            <sz val="8"/>
            <color indexed="81"/>
            <rFont val="Tahoma"/>
            <family val="2"/>
          </rPr>
          <t>Insert each specific Deferral/Variance Account Disposition Rate Rider(s) as required</t>
        </r>
      </text>
    </comment>
  </commentList>
</comments>
</file>

<file path=xl/sharedStrings.xml><?xml version="1.0" encoding="utf-8"?>
<sst xmlns="http://schemas.openxmlformats.org/spreadsheetml/2006/main" count="2712" uniqueCount="81">
  <si>
    <t>Appendix 2-W</t>
  </si>
  <si>
    <t>Bill Impacts</t>
  </si>
  <si>
    <t>Customer Class:</t>
  </si>
  <si>
    <t>Residential</t>
  </si>
  <si>
    <t>TOU / non-TOU:</t>
  </si>
  <si>
    <t>TOU</t>
  </si>
  <si>
    <t>Consumption</t>
  </si>
  <si>
    <t xml:space="preserve"> kWh</t>
  </si>
  <si>
    <t>Current Board-Approved</t>
  </si>
  <si>
    <t>2016 Proposed</t>
  </si>
  <si>
    <t>Impact 2016 vs 2015</t>
  </si>
  <si>
    <t>2017 Proposed</t>
  </si>
  <si>
    <t>Impact 2017 vs 2016</t>
  </si>
  <si>
    <t>2018 Proposed</t>
  </si>
  <si>
    <t>Impact 2018 vs 2017</t>
  </si>
  <si>
    <t>2019 Proposed</t>
  </si>
  <si>
    <t>Impact 2019 vs 2018</t>
  </si>
  <si>
    <t>2020 Proposed</t>
  </si>
  <si>
    <t>Impact 2020 vs 2019</t>
  </si>
  <si>
    <t>Charge Unit</t>
  </si>
  <si>
    <t>Rate</t>
  </si>
  <si>
    <t>Volume</t>
  </si>
  <si>
    <t>Charge</t>
  </si>
  <si>
    <t>$ Change</t>
  </si>
  <si>
    <t>% Change</t>
  </si>
  <si>
    <t>($)</t>
  </si>
  <si>
    <t>Monthly Service Charge</t>
  </si>
  <si>
    <t>Monthly</t>
  </si>
  <si>
    <t>Smart Meter Rate Adder</t>
  </si>
  <si>
    <t>Distribution Volumetric Rate</t>
  </si>
  <si>
    <t>per kWh</t>
  </si>
  <si>
    <t>Smart Meter Disposition Rider</t>
  </si>
  <si>
    <t>LRAM &amp; SSM Rate Rider</t>
  </si>
  <si>
    <t>Sub-Total A (excluding pass through)</t>
  </si>
  <si>
    <t>Deferral/Variance Account Disposition Rate Rider</t>
  </si>
  <si>
    <t>Low Voltage Service Charge</t>
  </si>
  <si>
    <t>Line Losses on Cost of Power</t>
  </si>
  <si>
    <t>Smart Meter Entity Charge</t>
  </si>
  <si>
    <t>Sub-Total B - Distribution (includes Sub-Total A)</t>
  </si>
  <si>
    <t>RTSR - Network</t>
  </si>
  <si>
    <t>RTSR - Line and Transformation Connection</t>
  </si>
  <si>
    <t>Sub-Total C - Delivery (including Sub-Total B)</t>
  </si>
  <si>
    <t>Wholesale Market Service Charge (WMSC)</t>
  </si>
  <si>
    <t>Rural and Remote Rate Protection (RRRP)</t>
  </si>
  <si>
    <t>Standard Supply Service Charge</t>
  </si>
  <si>
    <t>Debt Retirement Charge (DRC)</t>
  </si>
  <si>
    <t>TOU - Off Peak</t>
  </si>
  <si>
    <t>TOU - Mid Peak</t>
  </si>
  <si>
    <t>TOU - On Peak</t>
  </si>
  <si>
    <t>Energy - RPP - Tier 1</t>
  </si>
  <si>
    <t>Energy - RPP - Tier 2</t>
  </si>
  <si>
    <t>Total Bill on TOU (before Taxes)</t>
  </si>
  <si>
    <t>HST</t>
  </si>
  <si>
    <r>
      <t xml:space="preserve">Total Bill </t>
    </r>
    <r>
      <rPr>
        <sz val="10"/>
        <rFont val="Arial"/>
        <family val="2"/>
      </rPr>
      <t>(including HST)</t>
    </r>
  </si>
  <si>
    <r>
      <t xml:space="preserve">Ontario Clean Energy Benefit </t>
    </r>
    <r>
      <rPr>
        <b/>
        <i/>
        <vertAlign val="superscript"/>
        <sz val="10"/>
        <rFont val="Arial"/>
        <family val="2"/>
      </rPr>
      <t>1</t>
    </r>
  </si>
  <si>
    <t>Total Bill on TOU (including OCEB)</t>
  </si>
  <si>
    <t>Total Bill on RPP (before Taxes)</t>
  </si>
  <si>
    <t>Total Bill on RPP (including OCEB)</t>
  </si>
  <si>
    <t>Loss Factor (%)</t>
  </si>
  <si>
    <r>
      <t>1</t>
    </r>
    <r>
      <rPr>
        <sz val="10"/>
        <rFont val="Arial"/>
        <family val="2"/>
      </rPr>
      <t xml:space="preserve"> Applicable to eligible customers only.  Refer to the </t>
    </r>
    <r>
      <rPr>
        <i/>
        <sz val="10"/>
        <rFont val="Arial"/>
        <family val="2"/>
      </rPr>
      <t>Ontario Clean Energy Benefit Act, 2010.</t>
    </r>
  </si>
  <si>
    <t xml:space="preserve">Note that the "Charge $" columns provide breakdowns of the amounts that each bill component contributes to the total monthly bill at the referenced </t>
  </si>
  <si>
    <t>consumption level at existing and proposed rates.</t>
  </si>
  <si>
    <t>Applicants must provide bill impacts for residential at 800 kWh and GS&lt;50kW at 2000 kWh. In addition, their filing must cover the range that is relevant</t>
  </si>
  <si>
    <t>to their service territory, class by class. A general guideline of consumption levels follows:</t>
  </si>
  <si>
    <t>Residential (kWh) - 100, 250, 500, 800, 1000, 1500, 2000</t>
  </si>
  <si>
    <t>GS&lt;50kW (kWh) - 1000, 2000, 5000, 10000, 15000</t>
  </si>
  <si>
    <t>GS&gt;50kW (kW) - 60, 100, 500, 1000</t>
  </si>
  <si>
    <t>Large User - range appropriate for utility</t>
  </si>
  <si>
    <t>Lighting Classes and USL - 150 kWh and 1 kW, range appropriate for utility.</t>
  </si>
  <si>
    <t>Note that cells with the highlighted color shown to the left indicate quantities that are loss adjusted.</t>
  </si>
  <si>
    <t>Hydro Ottawa has updated column Fto reflect the most recent Board Approved TOU and Tier RPP rates.</t>
  </si>
  <si>
    <t>General Service &lt; 50 kW</t>
  </si>
  <si>
    <t>General Service 50 to 1,499 KW</t>
  </si>
  <si>
    <t>KW</t>
  </si>
  <si>
    <t>per kW</t>
  </si>
  <si>
    <t xml:space="preserve">Deferral/Variance Account Disposition Rate Rider -  Global Adjustment </t>
  </si>
  <si>
    <t>General Service 1,500 to 4,999 KW</t>
  </si>
  <si>
    <t>Large User</t>
  </si>
  <si>
    <t>Unmetered Scattered Load</t>
  </si>
  <si>
    <t>Sentinel Lights</t>
  </si>
  <si>
    <t>Street Light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</si>
</sst>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quot;$&quot;* #,##0.0000_-;\-&quot;$&quot;* #,##0.0000_-;_-&quot;$&quot;* &quot;-&quot;??_-;_-@_-"/>
    <numFmt numFmtId="166" formatCode="_-&quot;$&quot;* #,##0.00000_-;\-&quot;$&quot;* #,##0.00000_-;_-&quot;$&quot;* &quot;-&quot;??_-;_-@_-"/>
    <numFmt numFmtId="167" formatCode="0.0000%"/>
    <numFmt numFmtId="168" formatCode="_(* #,##0.0_);_(* \(#,##0.0\);_(* &quot;-&quot;??_);_(@_)"/>
    <numFmt numFmtId="169" formatCode="#,##0.0"/>
    <numFmt numFmtId="170" formatCode="mm/dd/yyyy"/>
    <numFmt numFmtId="171" formatCode="0\-0"/>
    <numFmt numFmtId="172" formatCode="_(* #,##0_);_(* \(#,##0\);_(* &quot;-&quot;_);_(@_)"/>
    <numFmt numFmtId="173" formatCode="_(* #,##0.00_);_(* \(#,##0.00\);_(* &quot;-&quot;??_);_(@_)"/>
    <numFmt numFmtId="174" formatCode="_-* #,##0.0_-;\-* #,##0.0_-;_-* &quot;-&quot;??_-;_-@_-"/>
    <numFmt numFmtId="175" formatCode="_(&quot;$&quot;* #,##0_);_(&quot;$&quot;* \(#,##0\);_(&quot;$&quot;* &quot;-&quot;??_);_(@_)"/>
    <numFmt numFmtId="176" formatCode="&quot;$&quot;#,##0.00_);[Red]\(&quot;$&quot;#,##0.00\)"/>
    <numFmt numFmtId="177" formatCode="_(&quot;$&quot;* #,##0_);_(&quot;$&quot;* \(#,##0\);_(&quot;$&quot;* &quot;-&quot;_);_(@_)"/>
    <numFmt numFmtId="178" formatCode="_(&quot;$&quot;* #,##0.00_);_(&quot;$&quot;* \(#,##0.00\);_(&quot;$&quot;* &quot;-&quot;??_);_(@_)"/>
    <numFmt numFmtId="179" formatCode="&quot;$&quot;#,##0.00_);\(&quot;$&quot;#,##0.00\)"/>
    <numFmt numFmtId="180" formatCode="_(* #,##0_);_(* \(#,##0\);_(* &quot;-&quot;??_);_(@_)"/>
    <numFmt numFmtId="181" formatCode="&quot;$&quot;#,##0_);\(&quot;$&quot;#,##0\)"/>
    <numFmt numFmtId="182" formatCode="##\-#"/>
    <numFmt numFmtId="183" formatCode="&quot;£ &quot;#,##0.00;[Red]\-&quot;£ &quot;#,##0.00"/>
    <numFmt numFmtId="184" formatCode="_-&quot;$&quot;* #,##0.000_-;\-&quot;$&quot;* #,##0.000_-;_-&quot;$&quot;* &quot;-&quot;??_-;_-@_-"/>
    <numFmt numFmtId="185" formatCode="_-* #,##0.00000_-;\-* #,##0.00000_-;_-* &quot;-&quot;??_-;_-@_-"/>
    <numFmt numFmtId="186" formatCode="0.0"/>
    <numFmt numFmtId="187" formatCode="_-* #,##0.0000_-;\-* #,##0.0000_-;_-* &quot;-&quot;??_-;_-@_-"/>
  </numFmts>
  <fonts count="72"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ahoma"/>
      <family val="2"/>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12"/>
      <name val="Arial"/>
      <family val="2"/>
    </font>
    <font>
      <b/>
      <i/>
      <sz val="10"/>
      <name val="Arial"/>
      <family val="2"/>
    </font>
    <font>
      <b/>
      <i/>
      <vertAlign val="superscript"/>
      <sz val="10"/>
      <name val="Arial"/>
      <family val="2"/>
    </font>
    <font>
      <sz val="10"/>
      <color rgb="FFFF0000"/>
      <name val="Arial"/>
      <family val="2"/>
    </font>
    <font>
      <vertAlign val="superscript"/>
      <sz val="10"/>
      <name val="Arial"/>
      <family val="2"/>
    </font>
    <font>
      <i/>
      <sz val="10"/>
      <name val="Arial"/>
      <family val="2"/>
    </font>
    <font>
      <b/>
      <sz val="10"/>
      <color indexed="81"/>
      <name val="Arial"/>
      <family val="2"/>
    </font>
    <font>
      <b/>
      <sz val="8"/>
      <color indexed="81"/>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
      <patternFill patternType="solid">
        <fgColor theme="6" tint="0.39997558519241921"/>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2">
    <xf numFmtId="0" fontId="0"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168" fontId="19" fillId="0" borderId="0"/>
    <xf numFmtId="168" fontId="19" fillId="0" borderId="0"/>
    <xf numFmtId="168" fontId="19" fillId="0" borderId="0"/>
    <xf numFmtId="168" fontId="19" fillId="0" borderId="0"/>
    <xf numFmtId="169" fontId="19" fillId="0" borderId="0"/>
    <xf numFmtId="169" fontId="19" fillId="0" borderId="0"/>
    <xf numFmtId="169" fontId="19" fillId="0" borderId="0"/>
    <xf numFmtId="169" fontId="19" fillId="0" borderId="0"/>
    <xf numFmtId="168" fontId="19" fillId="0" borderId="0"/>
    <xf numFmtId="168" fontId="19" fillId="0" borderId="0"/>
    <xf numFmtId="168" fontId="19" fillId="0" borderId="0"/>
    <xf numFmtId="168" fontId="19" fillId="0" borderId="0"/>
    <xf numFmtId="170" fontId="19" fillId="0" borderId="0"/>
    <xf numFmtId="170" fontId="19" fillId="0" borderId="0"/>
    <xf numFmtId="170" fontId="19" fillId="0" borderId="0"/>
    <xf numFmtId="170" fontId="19" fillId="0" borderId="0"/>
    <xf numFmtId="171" fontId="19" fillId="0" borderId="0"/>
    <xf numFmtId="171" fontId="19" fillId="0" borderId="0"/>
    <xf numFmtId="171" fontId="19" fillId="0" borderId="0"/>
    <xf numFmtId="171" fontId="19" fillId="0" borderId="0"/>
    <xf numFmtId="170" fontId="19" fillId="0" borderId="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41" borderId="0" applyNumberFormat="0" applyBorder="0" applyAlignment="0" applyProtection="0"/>
    <xf numFmtId="0" fontId="1" fillId="1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4" borderId="0" applyNumberFormat="0" applyBorder="0" applyAlignment="0" applyProtection="0"/>
    <xf numFmtId="0" fontId="34" fillId="42" borderId="0" applyNumberFormat="0" applyBorder="0" applyAlignment="0" applyProtection="0"/>
    <xf numFmtId="0" fontId="1" fillId="1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42"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5" fillId="43" borderId="0" applyNumberFormat="0" applyBorder="0" applyAlignment="0" applyProtection="0"/>
    <xf numFmtId="0" fontId="1" fillId="22"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22" borderId="0" applyNumberFormat="0" applyBorder="0" applyAlignment="0" applyProtection="0"/>
    <xf numFmtId="0" fontId="34" fillId="44" borderId="0" applyNumberFormat="0" applyBorder="0" applyAlignment="0" applyProtection="0"/>
    <xf numFmtId="0" fontId="1" fillId="22"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5"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30" borderId="0" applyNumberFormat="0" applyBorder="0" applyAlignment="0" applyProtection="0"/>
    <xf numFmtId="0" fontId="34" fillId="46" borderId="0" applyNumberFormat="0" applyBorder="0" applyAlignment="0" applyProtection="0"/>
    <xf numFmtId="0" fontId="1" fillId="30"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46" borderId="0" applyNumberFormat="0" applyBorder="0" applyAlignment="0" applyProtection="0"/>
    <xf numFmtId="0" fontId="1" fillId="1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11" borderId="0" applyNumberFormat="0" applyBorder="0" applyAlignment="0" applyProtection="0"/>
    <xf numFmtId="0" fontId="34" fillId="47" borderId="0" applyNumberFormat="0" applyBorder="0" applyAlignment="0" applyProtection="0"/>
    <xf numFmtId="0" fontId="1" fillId="1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5"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49" borderId="0" applyNumberFormat="0" applyBorder="0" applyAlignment="0" applyProtection="0"/>
    <xf numFmtId="0" fontId="1" fillId="2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23" borderId="0" applyNumberFormat="0" applyBorder="0" applyAlignment="0" applyProtection="0"/>
    <xf numFmtId="0" fontId="34" fillId="44" borderId="0" applyNumberFormat="0" applyBorder="0" applyAlignment="0" applyProtection="0"/>
    <xf numFmtId="0" fontId="1" fillId="2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5" fillId="44" borderId="0" applyNumberFormat="0" applyBorder="0" applyAlignment="0" applyProtection="0"/>
    <xf numFmtId="0" fontId="1" fillId="2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7" borderId="0" applyNumberFormat="0" applyBorder="0" applyAlignment="0" applyProtection="0"/>
    <xf numFmtId="0" fontId="34" fillId="47" borderId="0" applyNumberFormat="0" applyBorder="0" applyAlignment="0" applyProtection="0"/>
    <xf numFmtId="0" fontId="1" fillId="2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5" fillId="47" borderId="0" applyNumberFormat="0" applyBorder="0" applyAlignment="0" applyProtection="0"/>
    <xf numFmtId="0" fontId="1" fillId="3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31" borderId="0" applyNumberFormat="0" applyBorder="0" applyAlignment="0" applyProtection="0"/>
    <xf numFmtId="0" fontId="34" fillId="50" borderId="0" applyNumberFormat="0" applyBorder="0" applyAlignment="0" applyProtection="0"/>
    <xf numFmtId="0" fontId="1" fillId="3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5" fillId="5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7"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7" fillId="5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7" fillId="5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7" fillId="5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7" fillId="5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6" fillId="57" borderId="0" applyNumberFormat="0" applyBorder="0" applyAlignment="0" applyProtection="0"/>
    <xf numFmtId="0" fontId="37" fillId="5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7" fillId="5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7" fillId="58" borderId="0" applyNumberFormat="0" applyBorder="0" applyAlignment="0" applyProtection="0"/>
    <xf numFmtId="0" fontId="7" fillId="3" borderId="0" applyNumberFormat="0" applyBorder="0" applyAlignment="0" applyProtection="0"/>
    <xf numFmtId="0" fontId="38" fillId="42" borderId="0" applyNumberFormat="0" applyBorder="0" applyAlignment="0" applyProtection="0"/>
    <xf numFmtId="0" fontId="7" fillId="3"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11" fillId="6"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1" fillId="59" borderId="30" applyNumberFormat="0" applyAlignment="0" applyProtection="0"/>
    <xf numFmtId="0" fontId="41" fillId="59" borderId="30" applyNumberFormat="0" applyAlignment="0" applyProtection="0"/>
    <xf numFmtId="0" fontId="11" fillId="6"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0" fillId="59" borderId="4" applyNumberFormat="0" applyAlignment="0" applyProtection="0"/>
    <xf numFmtId="0" fontId="41" fillId="59" borderId="30" applyNumberFormat="0" applyAlignment="0" applyProtection="0"/>
    <xf numFmtId="0" fontId="41" fillId="59" borderId="30" applyNumberFormat="0" applyAlignment="0" applyProtection="0"/>
    <xf numFmtId="0" fontId="41" fillId="59" borderId="30" applyNumberFormat="0" applyAlignment="0" applyProtection="0"/>
    <xf numFmtId="0" fontId="13" fillId="7" borderId="7" applyNumberFormat="0" applyAlignment="0" applyProtection="0"/>
    <xf numFmtId="0" fontId="13" fillId="7" borderId="7" applyNumberFormat="0" applyAlignment="0" applyProtection="0"/>
    <xf numFmtId="0" fontId="42" fillId="60" borderId="31" applyNumberFormat="0" applyAlignment="0" applyProtection="0"/>
    <xf numFmtId="41" fontId="19" fillId="0" borderId="0">
      <alignment vertical="center"/>
    </xf>
    <xf numFmtId="41" fontId="19" fillId="0" borderId="0">
      <alignment vertical="center"/>
    </xf>
    <xf numFmtId="41" fontId="19" fillId="0" borderId="0">
      <alignment vertical="center"/>
    </xf>
    <xf numFmtId="172" fontId="19" fillId="0" borderId="0">
      <alignment vertical="center"/>
    </xf>
    <xf numFmtId="172"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9" fillId="0" borderId="0">
      <alignment vertical="center"/>
    </xf>
    <xf numFmtId="41"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9" fillId="0" borderId="0">
      <alignment vertical="center"/>
    </xf>
    <xf numFmtId="41"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lignment vertical="center"/>
    </xf>
    <xf numFmtId="172"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lignment vertical="center"/>
    </xf>
    <xf numFmtId="172" fontId="19" fillId="0" borderId="0">
      <alignment vertical="center"/>
    </xf>
    <xf numFmtId="172" fontId="19" fillId="0" borderId="0">
      <alignment vertical="center"/>
    </xf>
    <xf numFmtId="172"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lignment vertical="center"/>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lignment vertical="center"/>
    </xf>
    <xf numFmtId="41" fontId="19" fillId="0" borderId="0">
      <alignment vertical="center"/>
    </xf>
    <xf numFmtId="172" fontId="19" fillId="0" borderId="0">
      <alignment vertical="center"/>
    </xf>
    <xf numFmtId="172" fontId="19" fillId="0" borderId="0">
      <alignment vertical="center"/>
    </xf>
    <xf numFmtId="172" fontId="43" fillId="0" borderId="0" applyFont="0" applyFill="0" applyBorder="0" applyAlignment="0" applyProtection="0"/>
    <xf numFmtId="172" fontId="43" fillId="0" borderId="0" applyFont="0" applyFill="0" applyBorder="0" applyAlignment="0" applyProtection="0"/>
    <xf numFmtId="172" fontId="19" fillId="0" borderId="0">
      <alignment vertical="center"/>
    </xf>
    <xf numFmtId="172" fontId="19" fillId="0" borderId="0">
      <alignment vertical="center"/>
    </xf>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1" fontId="19" fillId="0" borderId="0">
      <alignment vertical="center"/>
    </xf>
    <xf numFmtId="41" fontId="19" fillId="0" borderId="0">
      <alignment vertical="center"/>
    </xf>
    <xf numFmtId="172" fontId="19" fillId="0" borderId="0">
      <alignment vertical="center"/>
    </xf>
    <xf numFmtId="172" fontId="19" fillId="0" borderId="0">
      <alignment vertical="center"/>
    </xf>
    <xf numFmtId="41" fontId="19" fillId="0" borderId="0">
      <alignment vertical="center"/>
    </xf>
    <xf numFmtId="41" fontId="19" fillId="0" borderId="0">
      <alignment vertical="center"/>
    </xf>
    <xf numFmtId="172" fontId="19" fillId="0" borderId="0">
      <alignment vertical="center"/>
    </xf>
    <xf numFmtId="41" fontId="19" fillId="0" borderId="0">
      <alignment vertical="center"/>
    </xf>
    <xf numFmtId="41" fontId="19" fillId="0" borderId="0">
      <alignment vertical="center"/>
    </xf>
    <xf numFmtId="41" fontId="19" fillId="0" borderId="0">
      <alignment vertical="center"/>
    </xf>
    <xf numFmtId="41" fontId="19" fillId="0" borderId="0">
      <alignment vertical="center"/>
    </xf>
    <xf numFmtId="172" fontId="19" fillId="0" borderId="0">
      <alignment vertical="center"/>
    </xf>
    <xf numFmtId="172" fontId="19" fillId="0" borderId="0">
      <alignment vertical="center"/>
    </xf>
    <xf numFmtId="172" fontId="19" fillId="0" borderId="0">
      <alignment vertical="center"/>
    </xf>
    <xf numFmtId="172" fontId="19" fillId="0" borderId="0">
      <alignment vertical="center"/>
    </xf>
    <xf numFmtId="41" fontId="19" fillId="0" borderId="0">
      <alignment vertical="center"/>
    </xf>
    <xf numFmtId="41" fontId="19" fillId="0" borderId="0">
      <alignment vertical="center"/>
    </xf>
    <xf numFmtId="172" fontId="19" fillId="0" borderId="0">
      <alignment vertical="center"/>
    </xf>
    <xf numFmtId="41" fontId="19" fillId="0" borderId="0">
      <alignment vertical="center"/>
    </xf>
    <xf numFmtId="41" fontId="19" fillId="0" borderId="0">
      <alignment vertical="center"/>
    </xf>
    <xf numFmtId="172" fontId="19" fillId="0" borderId="0">
      <alignment vertical="center"/>
    </xf>
    <xf numFmtId="172" fontId="19" fillId="0" borderId="0">
      <alignment vertical="center"/>
    </xf>
    <xf numFmtId="172" fontId="19" fillId="0" borderId="0">
      <alignment vertical="center"/>
    </xf>
    <xf numFmtId="172" fontId="19" fillId="0" borderId="0">
      <alignment vertical="center"/>
    </xf>
    <xf numFmtId="172" fontId="19" fillId="0" borderId="0">
      <alignment vertical="center"/>
    </xf>
    <xf numFmtId="17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17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34"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49" fontId="45" fillId="61" borderId="32" applyAlignment="0" applyProtection="0"/>
    <xf numFmtId="43" fontId="43" fillId="0" borderId="0" applyFont="0" applyFill="0" applyBorder="0" applyAlignment="0" applyProtection="0"/>
    <xf numFmtId="49" fontId="45" fillId="61" borderId="32"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68"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35"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45" fillId="61" borderId="32"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lignment vertical="center"/>
    </xf>
    <xf numFmtId="43" fontId="19" fillId="0" borderId="0">
      <alignment vertical="center"/>
    </xf>
    <xf numFmtId="43" fontId="19" fillId="0" borderId="0" applyFont="0" applyFill="0" applyBorder="0" applyAlignment="0" applyProtection="0"/>
    <xf numFmtId="43" fontId="19"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19" fillId="0" borderId="0">
      <alignment vertical="center"/>
    </xf>
    <xf numFmtId="4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34"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43"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173" fontId="19" fillId="0" borderId="0">
      <alignment vertical="center"/>
    </xf>
    <xf numFmtId="173" fontId="19" fillId="0" borderId="0">
      <alignment vertical="center"/>
    </xf>
    <xf numFmtId="43" fontId="1" fillId="0" borderId="0" applyFont="0" applyFill="0" applyBorder="0" applyAlignment="0" applyProtection="0"/>
    <xf numFmtId="173" fontId="19" fillId="0" borderId="0">
      <alignment vertical="center"/>
    </xf>
    <xf numFmtId="173" fontId="19" fillId="0" borderId="0">
      <alignment vertical="center"/>
    </xf>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3"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173" fontId="44" fillId="0" borderId="0" applyFont="0" applyFill="0" applyBorder="0" applyAlignment="0" applyProtection="0"/>
    <xf numFmtId="173" fontId="19" fillId="0" borderId="0">
      <alignment vertical="center"/>
    </xf>
    <xf numFmtId="173" fontId="19" fillId="0" borderId="0">
      <alignment vertical="center"/>
    </xf>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43"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19" fillId="0" borderId="0">
      <alignment vertical="center"/>
    </xf>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4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9" fillId="0" borderId="0" applyFont="0" applyFill="0" applyBorder="0" applyAlignment="0" applyProtection="0"/>
    <xf numFmtId="43" fontId="1"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19" fillId="0" borderId="0">
      <alignment vertical="center"/>
    </xf>
    <xf numFmtId="174" fontId="19" fillId="0" borderId="0" applyFont="0" applyFill="0" applyBorder="0" applyAlignment="0" applyProtection="0"/>
    <xf numFmtId="43" fontId="19" fillId="0" borderId="0">
      <alignment vertical="center"/>
    </xf>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43" fontId="19" fillId="0" borderId="0" applyFont="0" applyFill="0" applyBorder="0" applyAlignment="0" applyProtection="0"/>
    <xf numFmtId="43"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3" fontId="19" fillId="0" borderId="0" applyFont="0" applyFill="0" applyBorder="0" applyAlignment="0" applyProtection="0"/>
    <xf numFmtId="43" fontId="43"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3" fontId="43" fillId="0" borderId="0" applyFont="0" applyFill="0" applyBorder="0" applyAlignment="0" applyProtection="0"/>
    <xf numFmtId="173" fontId="19" fillId="0" borderId="0">
      <alignment vertical="center"/>
    </xf>
    <xf numFmtId="173" fontId="19" fillId="0" borderId="0">
      <alignment vertical="center"/>
    </xf>
    <xf numFmtId="43" fontId="47" fillId="0" borderId="0" applyFont="0" applyFill="0" applyBorder="0" applyAlignment="0" applyProtection="0"/>
    <xf numFmtId="174"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43" fontId="43" fillId="0" borderId="0" applyFont="0" applyFill="0" applyBorder="0" applyAlignment="0" applyProtection="0"/>
    <xf numFmtId="174" fontId="19"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lignment vertical="center"/>
    </xf>
    <xf numFmtId="43" fontId="1"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17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19" fillId="0" borderId="0">
      <alignment vertical="center"/>
    </xf>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44"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3" fillId="0" borderId="0" applyFont="0" applyFill="0" applyBorder="0" applyAlignment="0" applyProtection="0"/>
    <xf numFmtId="173" fontId="44"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6"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176"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8" fontId="34"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173" fontId="43" fillId="0" borderId="0" applyFont="0" applyFill="0" applyBorder="0" applyAlignment="0" applyProtection="0"/>
    <xf numFmtId="173" fontId="19" fillId="0" borderId="0">
      <alignment vertical="center"/>
    </xf>
    <xf numFmtId="173" fontId="19" fillId="0" borderId="0">
      <alignment vertical="center"/>
    </xf>
    <xf numFmtId="173" fontId="34" fillId="0" borderId="0" applyFont="0" applyFill="0" applyBorder="0" applyAlignment="0" applyProtection="0"/>
    <xf numFmtId="173" fontId="19" fillId="0" borderId="0">
      <alignment vertical="center"/>
    </xf>
    <xf numFmtId="173" fontId="43" fillId="0" borderId="0" applyFont="0" applyFill="0" applyBorder="0" applyAlignment="0" applyProtection="0"/>
    <xf numFmtId="173" fontId="34" fillId="0" borderId="0" applyFont="0" applyFill="0" applyBorder="0" applyAlignment="0" applyProtection="0"/>
    <xf numFmtId="173" fontId="43"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3" fillId="0" borderId="0" applyFont="0" applyFill="0" applyBorder="0" applyAlignment="0" applyProtection="0"/>
    <xf numFmtId="173" fontId="34" fillId="0" borderId="0" applyFont="0" applyFill="0" applyBorder="0" applyAlignment="0" applyProtection="0"/>
    <xf numFmtId="173" fontId="19"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46" fillId="0" borderId="0" applyFont="0" applyFill="0" applyBorder="0" applyAlignment="0" applyProtection="0"/>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6" fontId="19" fillId="0" borderId="0" applyFont="0" applyFill="0" applyBorder="0" applyAlignment="0" applyProtection="0"/>
    <xf numFmtId="43" fontId="19" fillId="0" borderId="0">
      <alignment vertical="center"/>
    </xf>
    <xf numFmtId="43" fontId="19" fillId="0" borderId="0">
      <alignment vertical="center"/>
    </xf>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9" fillId="0" borderId="0">
      <alignment vertical="center"/>
    </xf>
    <xf numFmtId="4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6" fontId="19" fillId="0" borderId="0" applyFont="0" applyFill="0" applyBorder="0" applyAlignment="0" applyProtection="0"/>
    <xf numFmtId="43" fontId="19" fillId="0" borderId="0">
      <alignment vertical="center"/>
    </xf>
    <xf numFmtId="43" fontId="19" fillId="0" borderId="0">
      <alignment vertical="center"/>
    </xf>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43" fontId="19" fillId="0" borderId="0">
      <alignment vertical="center"/>
    </xf>
    <xf numFmtId="173" fontId="46" fillId="0" borderId="0" applyFont="0" applyFill="0" applyBorder="0" applyAlignment="0" applyProtection="0"/>
    <xf numFmtId="173" fontId="19" fillId="0" borderId="0">
      <alignment vertical="center"/>
    </xf>
    <xf numFmtId="173" fontId="19" fillId="0" borderId="0">
      <alignment vertical="center"/>
    </xf>
    <xf numFmtId="4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44" fillId="0" borderId="0" applyFont="0" applyFill="0" applyBorder="0" applyAlignment="0" applyProtection="0"/>
    <xf numFmtId="43" fontId="19" fillId="0" borderId="0">
      <alignment vertical="center"/>
    </xf>
    <xf numFmtId="173" fontId="46" fillId="0" borderId="0" applyFont="0" applyFill="0" applyBorder="0" applyAlignment="0" applyProtection="0"/>
    <xf numFmtId="43" fontId="19" fillId="0" borderId="0">
      <alignment vertical="center"/>
    </xf>
    <xf numFmtId="173" fontId="19" fillId="0" borderId="0" applyFont="0" applyFill="0" applyBorder="0" applyAlignment="0" applyProtection="0"/>
    <xf numFmtId="43" fontId="19" fillId="0" borderId="0">
      <alignment vertical="center"/>
    </xf>
    <xf numFmtId="173" fontId="46"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44" fillId="0" borderId="0" applyFont="0" applyFill="0" applyBorder="0" applyAlignment="0" applyProtection="0"/>
    <xf numFmtId="43" fontId="19" fillId="0" borderId="0">
      <alignment vertical="center"/>
    </xf>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1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35"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 fillId="0" borderId="0" applyFont="0" applyFill="0" applyBorder="0" applyAlignment="0" applyProtection="0"/>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43"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173" fontId="43" fillId="0" borderId="0" applyFont="0" applyFill="0" applyBorder="0" applyAlignment="0" applyProtection="0"/>
    <xf numFmtId="173" fontId="19" fillId="0" borderId="0" applyFont="0" applyFill="0" applyBorder="0" applyAlignment="0" applyProtection="0"/>
    <xf numFmtId="173" fontId="44" fillId="0" borderId="0" applyFont="0" applyFill="0" applyBorder="0" applyAlignment="0" applyProtection="0"/>
    <xf numFmtId="173" fontId="43" fillId="0" borderId="0" applyFont="0" applyFill="0" applyBorder="0" applyAlignment="0" applyProtection="0"/>
    <xf numFmtId="173" fontId="44"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lignment vertical="center"/>
    </xf>
    <xf numFmtId="43" fontId="19" fillId="0" borderId="0">
      <alignment vertical="center"/>
    </xf>
    <xf numFmtId="173" fontId="19" fillId="0" borderId="0">
      <alignment vertical="center"/>
    </xf>
    <xf numFmtId="173" fontId="19" fillId="0" borderId="0">
      <alignment vertical="center"/>
    </xf>
    <xf numFmtId="173" fontId="19" fillId="0" borderId="0">
      <alignment vertical="center"/>
    </xf>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173" fontId="19" fillId="0" borderId="0">
      <alignment vertical="center"/>
    </xf>
    <xf numFmtId="173" fontId="19" fillId="0" borderId="0" applyFont="0" applyFill="0" applyBorder="0" applyAlignment="0" applyProtection="0"/>
    <xf numFmtId="173" fontId="19" fillId="0" borderId="0" applyFont="0" applyFill="0" applyBorder="0" applyAlignment="0" applyProtection="0"/>
    <xf numFmtId="43" fontId="19" fillId="0" borderId="0">
      <alignment vertical="center"/>
    </xf>
    <xf numFmtId="43" fontId="19" fillId="0" borderId="0">
      <alignment vertical="center"/>
    </xf>
    <xf numFmtId="43" fontId="19" fillId="0" borderId="0">
      <alignment vertical="center"/>
    </xf>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42"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42"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42" fontId="19" fillId="0" borderId="0">
      <alignment vertical="center"/>
    </xf>
    <xf numFmtId="177"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42" fontId="19" fillId="0" borderId="0">
      <alignment vertical="center"/>
    </xf>
    <xf numFmtId="42"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7" fontId="19" fillId="0" borderId="0">
      <alignment vertical="center"/>
    </xf>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44" fontId="19" fillId="0" borderId="0">
      <alignment vertical="center"/>
    </xf>
    <xf numFmtId="44" fontId="19" fillId="0" borderId="0">
      <alignment vertical="center"/>
    </xf>
    <xf numFmtId="179"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44" fontId="19" fillId="0" borderId="0">
      <alignment vertical="center"/>
    </xf>
    <xf numFmtId="44" fontId="19" fillId="0" borderId="0">
      <alignment vertical="center"/>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80"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lignment vertical="center"/>
    </xf>
    <xf numFmtId="178" fontId="19"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2"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172"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2"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80"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44" fontId="19" fillId="0" borderId="0">
      <alignment vertical="center"/>
    </xf>
    <xf numFmtId="44"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lignment vertical="center"/>
    </xf>
    <xf numFmtId="44" fontId="1" fillId="0" borderId="0" applyFont="0" applyFill="0" applyBorder="0" applyAlignment="0" applyProtection="0"/>
    <xf numFmtId="44" fontId="19" fillId="0" borderId="0" applyFont="0" applyFill="0" applyBorder="0" applyAlignment="0" applyProtection="0"/>
    <xf numFmtId="44" fontId="19"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lignment vertical="center"/>
    </xf>
    <xf numFmtId="179" fontId="19" fillId="0" borderId="0" applyFont="0" applyFill="0" applyBorder="0" applyAlignment="0" applyProtection="0"/>
    <xf numFmtId="44" fontId="19" fillId="0" borderId="0">
      <alignment vertical="center"/>
    </xf>
    <xf numFmtId="44"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lignment vertical="center"/>
    </xf>
    <xf numFmtId="179" fontId="19" fillId="0" borderId="0" applyFont="0" applyFill="0" applyBorder="0" applyAlignment="0" applyProtection="0"/>
    <xf numFmtId="44" fontId="19" fillId="0" borderId="0">
      <alignment vertical="center"/>
    </xf>
    <xf numFmtId="44" fontId="19" fillId="0" borderId="0">
      <alignment vertical="center"/>
    </xf>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178" fontId="19" fillId="0" borderId="0">
      <alignment vertical="center"/>
    </xf>
    <xf numFmtId="44" fontId="19" fillId="0" borderId="0">
      <alignment vertical="center"/>
    </xf>
    <xf numFmtId="178"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178"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178" fontId="19" fillId="0" borderId="0">
      <alignment vertical="center"/>
    </xf>
    <xf numFmtId="44" fontId="19" fillId="0" borderId="0">
      <alignment vertical="center"/>
    </xf>
    <xf numFmtId="44" fontId="19" fillId="0" borderId="0">
      <alignment vertical="center"/>
    </xf>
    <xf numFmtId="44" fontId="19" fillId="0" borderId="0">
      <alignment vertical="center"/>
    </xf>
    <xf numFmtId="44" fontId="19" fillId="0" borderId="0">
      <alignment vertical="center"/>
    </xf>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4" fontId="19" fillId="0" borderId="0" applyFon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4" fontId="19" fillId="0" borderId="0" applyFont="0" applyFill="0" applyBorder="0" applyAlignment="0" applyProtection="0"/>
    <xf numFmtId="15" fontId="19" fillId="0" borderId="0"/>
    <xf numFmtId="0" fontId="15" fillId="0" borderId="0" applyNumberFormat="0" applyFill="0" applyBorder="0" applyAlignment="0" applyProtection="0"/>
    <xf numFmtId="0" fontId="15" fillId="0" borderId="0" applyNumberFormat="0" applyFill="0" applyBorder="0" applyAlignment="0" applyProtection="0"/>
    <xf numFmtId="0" fontId="48" fillId="0" borderId="0" applyNumberForma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0" fontId="6" fillId="2" borderId="0" applyNumberFormat="0" applyBorder="0" applyAlignment="0" applyProtection="0"/>
    <xf numFmtId="0" fontId="49" fillId="43" borderId="0" applyNumberFormat="0" applyBorder="0" applyAlignment="0" applyProtection="0"/>
    <xf numFmtId="0" fontId="6" fillId="2"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2" borderId="0" applyNumberFormat="0" applyBorder="0" applyAlignment="0" applyProtection="0"/>
    <xf numFmtId="0" fontId="50" fillId="43"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49" fillId="43" borderId="0" applyNumberFormat="0" applyBorder="0" applyAlignment="0" applyProtection="0"/>
    <xf numFmtId="38" fontId="22" fillId="61" borderId="0" applyNumberFormat="0" applyBorder="0" applyAlignment="0" applyProtection="0"/>
    <xf numFmtId="0" fontId="3" fillId="0" borderId="1"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3" fillId="0" borderId="1"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2" fillId="0" borderId="33" applyNumberFormat="0" applyFill="0" applyAlignment="0" applyProtection="0"/>
    <xf numFmtId="0" fontId="4" fillId="0" borderId="2"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4" fillId="0" borderId="2"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4" fillId="0" borderId="34" applyNumberFormat="0" applyFill="0" applyAlignment="0" applyProtection="0"/>
    <xf numFmtId="0" fontId="5" fillId="0" borderId="3"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 fillId="0" borderId="3"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6" fillId="0" borderId="35" applyNumberFormat="0" applyFill="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10" fontId="22" fillId="62" borderId="11" applyNumberFormat="0" applyBorder="0" applyAlignment="0" applyProtection="0"/>
    <xf numFmtId="0" fontId="9" fillId="5" borderId="4" applyNumberFormat="0" applyAlignment="0" applyProtection="0"/>
    <xf numFmtId="0" fontId="58" fillId="46" borderId="30" applyNumberFormat="0" applyAlignment="0" applyProtection="0"/>
    <xf numFmtId="0" fontId="58" fillId="46" borderId="30" applyNumberFormat="0" applyAlignment="0" applyProtection="0"/>
    <xf numFmtId="0" fontId="58" fillId="46" borderId="30" applyNumberFormat="0" applyAlignment="0" applyProtection="0"/>
    <xf numFmtId="0" fontId="9" fillId="5" borderId="4" applyNumberFormat="0" applyAlignment="0" applyProtection="0"/>
    <xf numFmtId="0" fontId="59" fillId="46" borderId="4" applyNumberFormat="0" applyAlignment="0" applyProtection="0"/>
    <xf numFmtId="0" fontId="59" fillId="46" borderId="4" applyNumberFormat="0" applyAlignment="0" applyProtection="0"/>
    <xf numFmtId="0" fontId="59" fillId="46" borderId="4" applyNumberFormat="0" applyAlignment="0" applyProtection="0"/>
    <xf numFmtId="0" fontId="59" fillId="46" borderId="4" applyNumberFormat="0" applyAlignment="0" applyProtection="0"/>
    <xf numFmtId="0" fontId="58" fillId="46" borderId="30" applyNumberFormat="0" applyAlignment="0" applyProtection="0"/>
    <xf numFmtId="0" fontId="58" fillId="46" borderId="30" applyNumberFormat="0" applyAlignment="0" applyProtection="0"/>
    <xf numFmtId="0" fontId="58" fillId="46" borderId="30" applyNumberFormat="0" applyAlignment="0" applyProtection="0"/>
    <xf numFmtId="0" fontId="12" fillId="0" borderId="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12" fillId="0" borderId="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0" fillId="0" borderId="36" applyNumberFormat="0" applyFill="0" applyAlignment="0" applyProtection="0"/>
    <xf numFmtId="0" fontId="61" fillId="0" borderId="36" applyNumberFormat="0" applyFill="0" applyAlignment="0" applyProtection="0"/>
    <xf numFmtId="182" fontId="19" fillId="0" borderId="0"/>
    <xf numFmtId="182" fontId="19" fillId="0" borderId="0"/>
    <xf numFmtId="182" fontId="19" fillId="0" borderId="0"/>
    <xf numFmtId="182" fontId="19" fillId="0" borderId="0"/>
    <xf numFmtId="180" fontId="19" fillId="0" borderId="0"/>
    <xf numFmtId="180" fontId="19" fillId="0" borderId="0"/>
    <xf numFmtId="180" fontId="19" fillId="0" borderId="0"/>
    <xf numFmtId="180" fontId="19" fillId="0" borderId="0"/>
    <xf numFmtId="182" fontId="19" fillId="0" borderId="0"/>
    <xf numFmtId="182" fontId="19" fillId="0" borderId="0"/>
    <xf numFmtId="182" fontId="19" fillId="0" borderId="0"/>
    <xf numFmtId="182" fontId="19" fillId="0" borderId="0"/>
    <xf numFmtId="0" fontId="8"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3" fillId="63" borderId="0" applyNumberFormat="0" applyBorder="0" applyAlignment="0" applyProtection="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43" fillId="0" borderId="0"/>
    <xf numFmtId="0" fontId="19" fillId="0" borderId="0"/>
    <xf numFmtId="0" fontId="19" fillId="0" borderId="0"/>
    <xf numFmtId="0" fontId="19" fillId="0" borderId="0"/>
    <xf numFmtId="0" fontId="1" fillId="0" borderId="0"/>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 fillId="0" borderId="0"/>
    <xf numFmtId="0" fontId="19" fillId="0" borderId="0">
      <alignment vertical="center"/>
    </xf>
    <xf numFmtId="0" fontId="19" fillId="0" borderId="0">
      <alignment vertical="center"/>
    </xf>
    <xf numFmtId="0" fontId="1" fillId="0" borderId="0"/>
    <xf numFmtId="0" fontId="19" fillId="0" borderId="0"/>
    <xf numFmtId="0" fontId="19" fillId="0" borderId="0"/>
    <xf numFmtId="0" fontId="19" fillId="0" borderId="0"/>
    <xf numFmtId="0" fontId="43" fillId="0" borderId="0"/>
    <xf numFmtId="0" fontId="19" fillId="0" borderId="0"/>
    <xf numFmtId="0" fontId="1" fillId="0" borderId="0"/>
    <xf numFmtId="0" fontId="1" fillId="0" borderId="0"/>
    <xf numFmtId="0" fontId="46" fillId="0" borderId="0"/>
    <xf numFmtId="0" fontId="19" fillId="0" borderId="0">
      <alignment vertical="center"/>
    </xf>
    <xf numFmtId="0" fontId="19" fillId="0" borderId="0">
      <alignment vertical="center"/>
    </xf>
    <xf numFmtId="0" fontId="1" fillId="0" borderId="0"/>
    <xf numFmtId="0" fontId="46" fillId="0" borderId="0"/>
    <xf numFmtId="0" fontId="1" fillId="0" borderId="0"/>
    <xf numFmtId="0" fontId="1" fillId="0" borderId="0"/>
    <xf numFmtId="0" fontId="1"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34" fillId="0" borderId="0"/>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43"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4" fillId="0" borderId="0"/>
    <xf numFmtId="0" fontId="34" fillId="0" borderId="0"/>
    <xf numFmtId="0" fontId="34" fillId="0" borderId="0"/>
    <xf numFmtId="0" fontId="43" fillId="0" borderId="0"/>
    <xf numFmtId="0" fontId="43" fillId="0" borderId="0"/>
    <xf numFmtId="0" fontId="34" fillId="0" borderId="0"/>
    <xf numFmtId="0" fontId="19" fillId="0" borderId="0"/>
    <xf numFmtId="0" fontId="19" fillId="0" borderId="0"/>
    <xf numFmtId="0" fontId="43" fillId="0" borderId="0"/>
    <xf numFmtId="0" fontId="43" fillId="0" borderId="0"/>
    <xf numFmtId="0" fontId="43" fillId="0" borderId="0"/>
    <xf numFmtId="0" fontId="34" fillId="0" borderId="0"/>
    <xf numFmtId="0" fontId="19" fillId="0" borderId="0"/>
    <xf numFmtId="0" fontId="19" fillId="0" borderId="0"/>
    <xf numFmtId="0" fontId="43" fillId="0" borderId="0"/>
    <xf numFmtId="0" fontId="19" fillId="0" borderId="0">
      <alignment vertical="center"/>
    </xf>
    <xf numFmtId="0" fontId="34" fillId="0" borderId="0"/>
    <xf numFmtId="0" fontId="34" fillId="0" borderId="0"/>
    <xf numFmtId="0" fontId="43" fillId="0" borderId="0"/>
    <xf numFmtId="0" fontId="43" fillId="0" borderId="0"/>
    <xf numFmtId="0" fontId="43" fillId="0" borderId="0"/>
    <xf numFmtId="0" fontId="43" fillId="0" borderId="0"/>
    <xf numFmtId="0" fontId="43" fillId="0" borderId="0"/>
    <xf numFmtId="0" fontId="43"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43" fillId="0" borderId="0"/>
    <xf numFmtId="0" fontId="19" fillId="0" borderId="0"/>
    <xf numFmtId="0" fontId="19" fillId="0" borderId="0"/>
    <xf numFmtId="0" fontId="43" fillId="0" borderId="0"/>
    <xf numFmtId="0" fontId="43" fillId="0" borderId="0"/>
    <xf numFmtId="0" fontId="19" fillId="0" borderId="0"/>
    <xf numFmtId="0" fontId="43" fillId="0" borderId="0"/>
    <xf numFmtId="0" fontId="43" fillId="0" borderId="0"/>
    <xf numFmtId="0" fontId="43" fillId="0" borderId="0"/>
    <xf numFmtId="0" fontId="43" fillId="0" borderId="0"/>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46"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alignment vertical="center"/>
    </xf>
    <xf numFmtId="0" fontId="19" fillId="0" borderId="0"/>
    <xf numFmtId="0" fontId="19" fillId="0" borderId="0"/>
    <xf numFmtId="0" fontId="19" fillId="0" borderId="0">
      <alignment vertical="center"/>
    </xf>
    <xf numFmtId="0" fontId="34" fillId="0" borderId="0"/>
    <xf numFmtId="0" fontId="19" fillId="0" borderId="0">
      <alignment vertical="center"/>
    </xf>
    <xf numFmtId="0" fontId="19" fillId="0" borderId="0">
      <alignment vertical="center"/>
    </xf>
    <xf numFmtId="0" fontId="34" fillId="0" borderId="0"/>
    <xf numFmtId="0" fontId="19" fillId="0" borderId="0"/>
    <xf numFmtId="0" fontId="43" fillId="0" borderId="0"/>
    <xf numFmtId="0" fontId="19" fillId="0" borderId="0"/>
    <xf numFmtId="0" fontId="34" fillId="0" borderId="0"/>
    <xf numFmtId="0" fontId="19" fillId="0" borderId="0"/>
    <xf numFmtId="0" fontId="19"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43"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3" fillId="0" borderId="0"/>
    <xf numFmtId="0" fontId="19" fillId="0" borderId="0"/>
    <xf numFmtId="0" fontId="19"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 fillId="0" borderId="0"/>
    <xf numFmtId="0" fontId="19" fillId="0" borderId="0"/>
    <xf numFmtId="0" fontId="19" fillId="0" borderId="0"/>
    <xf numFmtId="0" fontId="44" fillId="0" borderId="0"/>
    <xf numFmtId="0" fontId="44" fillId="0" borderId="0"/>
    <xf numFmtId="0" fontId="34" fillId="0" borderId="0"/>
    <xf numFmtId="0" fontId="44" fillId="0" borderId="0"/>
    <xf numFmtId="0" fontId="44" fillId="0" borderId="0"/>
    <xf numFmtId="0" fontId="44" fillId="0" borderId="0"/>
    <xf numFmtId="0" fontId="44" fillId="0" borderId="0"/>
    <xf numFmtId="0" fontId="19" fillId="0" borderId="0"/>
    <xf numFmtId="0" fontId="44" fillId="0" borderId="0"/>
    <xf numFmtId="0" fontId="19" fillId="0" borderId="0"/>
    <xf numFmtId="0" fontId="19" fillId="0" borderId="0"/>
    <xf numFmtId="0" fontId="44" fillId="0" borderId="0"/>
    <xf numFmtId="0" fontId="44" fillId="0" borderId="0"/>
    <xf numFmtId="0" fontId="44" fillId="0" borderId="0"/>
    <xf numFmtId="0" fontId="44" fillId="0" borderId="0"/>
    <xf numFmtId="0" fontId="44" fillId="0" borderId="0"/>
    <xf numFmtId="0" fontId="19"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44"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43" fillId="0" borderId="0"/>
    <xf numFmtId="0" fontId="34" fillId="0" borderId="0"/>
    <xf numFmtId="0" fontId="19" fillId="0" borderId="0">
      <alignment vertical="center"/>
    </xf>
    <xf numFmtId="0" fontId="64" fillId="0" borderId="0">
      <alignment vertical="top"/>
    </xf>
    <xf numFmtId="0" fontId="19" fillId="0" borderId="0">
      <alignment vertical="center"/>
    </xf>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44" fillId="0" borderId="0"/>
    <xf numFmtId="0" fontId="34" fillId="0" borderId="0"/>
    <xf numFmtId="0" fontId="44" fillId="0" borderId="0"/>
    <xf numFmtId="0" fontId="19" fillId="0" borderId="0">
      <alignment vertical="center"/>
    </xf>
    <xf numFmtId="0" fontId="44" fillId="0" borderId="0"/>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alignment vertical="center"/>
    </xf>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xf numFmtId="0" fontId="19" fillId="0" borderId="0"/>
    <xf numFmtId="0" fontId="19" fillId="0" borderId="0"/>
    <xf numFmtId="0" fontId="19" fillId="0" borderId="0">
      <alignment vertical="center"/>
    </xf>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43"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9" fillId="0" borderId="0"/>
    <xf numFmtId="0" fontId="34" fillId="0" borderId="0"/>
    <xf numFmtId="0" fontId="19"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4" fillId="0" borderId="0"/>
    <xf numFmtId="0" fontId="19" fillId="0" borderId="0">
      <alignment vertical="center"/>
    </xf>
    <xf numFmtId="0" fontId="19" fillId="0" borderId="0">
      <alignment vertical="center"/>
    </xf>
    <xf numFmtId="0" fontId="19"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9" fillId="0" borderId="0"/>
    <xf numFmtId="0" fontId="34" fillId="0" borderId="0"/>
    <xf numFmtId="0" fontId="19" fillId="0" borderId="0">
      <alignment vertical="center"/>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19" fillId="0" borderId="0"/>
    <xf numFmtId="0" fontId="19" fillId="0" borderId="0"/>
    <xf numFmtId="0" fontId="34" fillId="0" borderId="0"/>
    <xf numFmtId="0" fontId="19" fillId="0" borderId="0"/>
    <xf numFmtId="0" fontId="19" fillId="0" borderId="0"/>
    <xf numFmtId="0" fontId="34" fillId="0" borderId="0"/>
    <xf numFmtId="0" fontId="19" fillId="0" borderId="0">
      <alignment vertical="center"/>
    </xf>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9" fillId="0" borderId="0"/>
    <xf numFmtId="0" fontId="19" fillId="0" borderId="0"/>
    <xf numFmtId="0" fontId="44" fillId="0" borderId="0"/>
    <xf numFmtId="0" fontId="34" fillId="0" borderId="0"/>
    <xf numFmtId="0" fontId="43" fillId="0" borderId="0"/>
    <xf numFmtId="0" fontId="4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7" fillId="64" borderId="37"/>
    <xf numFmtId="0" fontId="19" fillId="0" borderId="0"/>
    <xf numFmtId="0" fontId="19" fillId="0" borderId="0"/>
    <xf numFmtId="0" fontId="47" fillId="64" borderId="37"/>
    <xf numFmtId="0" fontId="34" fillId="0" borderId="0"/>
    <xf numFmtId="0" fontId="43" fillId="0" borderId="0"/>
    <xf numFmtId="0" fontId="34" fillId="0" borderId="0"/>
    <xf numFmtId="0" fontId="19" fillId="0" borderId="0">
      <alignment vertical="center"/>
    </xf>
    <xf numFmtId="0" fontId="19" fillId="0" borderId="0">
      <alignment vertical="center"/>
    </xf>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 fillId="0" borderId="0"/>
    <xf numFmtId="0" fontId="19" fillId="0" borderId="0">
      <alignment vertical="center"/>
    </xf>
    <xf numFmtId="0" fontId="1" fillId="0" borderId="0"/>
    <xf numFmtId="0" fontId="19" fillId="0" borderId="0">
      <alignment vertical="center"/>
    </xf>
    <xf numFmtId="0" fontId="1" fillId="0" borderId="0"/>
    <xf numFmtId="0" fontId="19" fillId="0" borderId="0">
      <alignment vertical="center"/>
    </xf>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34" fillId="0" borderId="0"/>
    <xf numFmtId="0" fontId="34" fillId="0" borderId="0"/>
    <xf numFmtId="0" fontId="19" fillId="0" borderId="0">
      <alignment vertical="center"/>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64"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43" fillId="0" borderId="0"/>
    <xf numFmtId="0" fontId="34" fillId="0" borderId="0"/>
    <xf numFmtId="0" fontId="34" fillId="0" borderId="0"/>
    <xf numFmtId="0" fontId="34" fillId="0" borderId="0"/>
    <xf numFmtId="0" fontId="46" fillId="0" borderId="0"/>
    <xf numFmtId="0" fontId="19" fillId="0" borderId="0">
      <alignment vertical="center"/>
    </xf>
    <xf numFmtId="0" fontId="19" fillId="0" borderId="0">
      <alignment vertical="center"/>
    </xf>
    <xf numFmtId="0" fontId="34" fillId="0" borderId="0"/>
    <xf numFmtId="0" fontId="19" fillId="0" borderId="0">
      <alignment vertical="center"/>
    </xf>
    <xf numFmtId="0" fontId="19" fillId="0" borderId="0"/>
    <xf numFmtId="0" fontId="19" fillId="0" borderId="0"/>
    <xf numFmtId="0" fontId="19" fillId="0" borderId="0">
      <alignment vertical="center"/>
    </xf>
    <xf numFmtId="0" fontId="34" fillId="0" borderId="0"/>
    <xf numFmtId="0" fontId="19" fillId="0" borderId="0"/>
    <xf numFmtId="0" fontId="19" fillId="0" borderId="0"/>
    <xf numFmtId="0" fontId="34" fillId="0" borderId="0"/>
    <xf numFmtId="0" fontId="19" fillId="0" borderId="0"/>
    <xf numFmtId="0" fontId="19" fillId="0" borderId="0"/>
    <xf numFmtId="0" fontId="64" fillId="0" borderId="0">
      <alignment vertical="top"/>
    </xf>
    <xf numFmtId="0" fontId="44"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44" fillId="0" borderId="0"/>
    <xf numFmtId="0" fontId="46" fillId="0" borderId="0"/>
    <xf numFmtId="0" fontId="44" fillId="0" borderId="0"/>
    <xf numFmtId="0" fontId="1" fillId="0" borderId="0"/>
    <xf numFmtId="0" fontId="1" fillId="0" borderId="0"/>
    <xf numFmtId="0" fontId="1" fillId="0" borderId="0"/>
    <xf numFmtId="0" fontId="1" fillId="0" borderId="0"/>
    <xf numFmtId="0" fontId="1" fillId="0" borderId="0"/>
    <xf numFmtId="0" fontId="4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9" fillId="0" borderId="0">
      <alignment vertical="center"/>
    </xf>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34"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19" fillId="0" borderId="0"/>
    <xf numFmtId="0" fontId="19"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7" fillId="64" borderId="37"/>
    <xf numFmtId="0" fontId="19" fillId="0" borderId="0"/>
    <xf numFmtId="0" fontId="34" fillId="0" borderId="0"/>
    <xf numFmtId="0" fontId="34" fillId="0" borderId="0"/>
    <xf numFmtId="0" fontId="19" fillId="0" borderId="0">
      <alignment vertical="center"/>
    </xf>
    <xf numFmtId="0" fontId="19" fillId="0" borderId="0">
      <alignment vertical="center"/>
    </xf>
    <xf numFmtId="0" fontId="34" fillId="0" borderId="0"/>
    <xf numFmtId="0" fontId="34" fillId="0" borderId="0"/>
    <xf numFmtId="0" fontId="19" fillId="0" borderId="0">
      <alignment vertical="center"/>
    </xf>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19" fillId="0" borderId="0"/>
    <xf numFmtId="0" fontId="19" fillId="0" borderId="0"/>
    <xf numFmtId="0" fontId="34" fillId="0" borderId="0"/>
    <xf numFmtId="0" fontId="34"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19" fillId="0" borderId="0">
      <alignment vertical="center"/>
    </xf>
    <xf numFmtId="0" fontId="34" fillId="0" borderId="0"/>
    <xf numFmtId="0" fontId="19" fillId="0" borderId="0">
      <alignment vertical="center"/>
    </xf>
    <xf numFmtId="0" fontId="34" fillId="0" borderId="0"/>
    <xf numFmtId="0" fontId="34" fillId="0" borderId="0"/>
    <xf numFmtId="0" fontId="19" fillId="0" borderId="0">
      <alignment vertical="center"/>
    </xf>
    <xf numFmtId="0" fontId="1" fillId="0" borderId="0"/>
    <xf numFmtId="0" fontId="43" fillId="0" borderId="0"/>
    <xf numFmtId="0" fontId="4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19" fillId="0" borderId="0"/>
    <xf numFmtId="0" fontId="34" fillId="0" borderId="0"/>
    <xf numFmtId="0" fontId="34"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 fillId="0" borderId="0"/>
    <xf numFmtId="0" fontId="34"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34"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34" fillId="0" borderId="0"/>
    <xf numFmtId="0" fontId="19" fillId="0" borderId="0"/>
    <xf numFmtId="0" fontId="34" fillId="0" borderId="0"/>
    <xf numFmtId="0" fontId="19" fillId="0" borderId="0"/>
    <xf numFmtId="0" fontId="19" fillId="0" borderId="0"/>
    <xf numFmtId="0" fontId="19" fillId="0" borderId="0"/>
    <xf numFmtId="0" fontId="34"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34" fillId="0" borderId="0"/>
    <xf numFmtId="0" fontId="1" fillId="0" borderId="0"/>
    <xf numFmtId="0" fontId="1" fillId="0" borderId="0"/>
    <xf numFmtId="0" fontId="1" fillId="0" borderId="0"/>
    <xf numFmtId="0" fontId="19" fillId="0" borderId="0"/>
    <xf numFmtId="0" fontId="1" fillId="0" borderId="0"/>
    <xf numFmtId="0" fontId="34" fillId="0" borderId="0"/>
    <xf numFmtId="0" fontId="1"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alignment vertical="center"/>
    </xf>
    <xf numFmtId="0" fontId="19" fillId="0" borderId="0">
      <alignment vertical="center"/>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34" fillId="0" borderId="0"/>
    <xf numFmtId="0" fontId="1" fillId="0" borderId="0"/>
    <xf numFmtId="0" fontId="1" fillId="0" borderId="0"/>
    <xf numFmtId="0" fontId="1" fillId="0" borderId="0"/>
    <xf numFmtId="0" fontId="19" fillId="0" borderId="0"/>
    <xf numFmtId="0" fontId="1" fillId="0" borderId="0"/>
    <xf numFmtId="0" fontId="34" fillId="0" borderId="0"/>
    <xf numFmtId="0" fontId="1"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9" fillId="0" borderId="0">
      <alignment vertical="center"/>
    </xf>
    <xf numFmtId="0" fontId="19" fillId="0" borderId="0">
      <alignment vertical="center"/>
    </xf>
    <xf numFmtId="0" fontId="1"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44" fillId="0" borderId="0"/>
    <xf numFmtId="0" fontId="1" fillId="0" borderId="0"/>
    <xf numFmtId="0" fontId="1" fillId="0" borderId="0"/>
    <xf numFmtId="0" fontId="1" fillId="0" borderId="0"/>
    <xf numFmtId="0" fontId="1" fillId="0" borderId="0"/>
    <xf numFmtId="0" fontId="3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34" fillId="0" borderId="0"/>
    <xf numFmtId="0" fontId="34" fillId="0" borderId="0"/>
    <xf numFmtId="0" fontId="19" fillId="0" borderId="0">
      <alignment vertical="center"/>
    </xf>
    <xf numFmtId="0" fontId="1" fillId="0" borderId="0"/>
    <xf numFmtId="0" fontId="34" fillId="0" borderId="0"/>
    <xf numFmtId="0" fontId="34" fillId="0" borderId="0"/>
    <xf numFmtId="0" fontId="34"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9" fillId="0" borderId="0"/>
    <xf numFmtId="0" fontId="19"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44" fillId="0" borderId="0"/>
    <xf numFmtId="0" fontId="19" fillId="0" borderId="0">
      <alignment vertical="center"/>
    </xf>
    <xf numFmtId="0" fontId="19" fillId="0" borderId="0">
      <alignment vertical="center"/>
    </xf>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19"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44"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43" fillId="0" borderId="0"/>
    <xf numFmtId="0" fontId="19" fillId="0" borderId="0"/>
    <xf numFmtId="0" fontId="19" fillId="0" borderId="0"/>
    <xf numFmtId="0" fontId="19" fillId="0" borderId="0"/>
    <xf numFmtId="0" fontId="19" fillId="0" borderId="0"/>
    <xf numFmtId="0" fontId="43"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43"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43" fillId="0" borderId="0"/>
    <xf numFmtId="0" fontId="19"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43" fillId="0" borderId="0"/>
    <xf numFmtId="0" fontId="43"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34" fillId="0" borderId="0"/>
    <xf numFmtId="0" fontId="34"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alignment vertical="center"/>
    </xf>
    <xf numFmtId="0" fontId="34"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alignment vertical="center"/>
    </xf>
    <xf numFmtId="0" fontId="34" fillId="0" borderId="0"/>
    <xf numFmtId="0" fontId="19" fillId="0" borderId="0">
      <alignment vertical="center"/>
    </xf>
    <xf numFmtId="0" fontId="1" fillId="0" borderId="0"/>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43" fillId="0" borderId="0"/>
    <xf numFmtId="0" fontId="19" fillId="0" borderId="0">
      <alignment vertical="center"/>
    </xf>
    <xf numFmtId="0" fontId="19" fillId="0" borderId="0"/>
    <xf numFmtId="0" fontId="19" fillId="0" borderId="0"/>
    <xf numFmtId="0" fontId="19" fillId="0" borderId="0"/>
    <xf numFmtId="0" fontId="19" fillId="0" borderId="0"/>
    <xf numFmtId="0" fontId="34" fillId="0" borderId="0"/>
    <xf numFmtId="0" fontId="19" fillId="0" borderId="0">
      <alignment vertical="center"/>
    </xf>
    <xf numFmtId="0" fontId="19" fillId="0" borderId="0"/>
    <xf numFmtId="0" fontId="34" fillId="0" borderId="0"/>
    <xf numFmtId="0" fontId="43" fillId="0" borderId="0"/>
    <xf numFmtId="0" fontId="19" fillId="0" borderId="0"/>
    <xf numFmtId="0" fontId="34" fillId="0" borderId="0"/>
    <xf numFmtId="0" fontId="19" fillId="0" borderId="0"/>
    <xf numFmtId="0" fontId="34" fillId="0" borderId="0"/>
    <xf numFmtId="0" fontId="34" fillId="0" borderId="0"/>
    <xf numFmtId="0" fontId="34"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xf numFmtId="0" fontId="1" fillId="0" borderId="0"/>
    <xf numFmtId="0" fontId="19" fillId="0" borderId="0">
      <alignment vertical="center"/>
    </xf>
    <xf numFmtId="0" fontId="19" fillId="0" borderId="0"/>
    <xf numFmtId="0" fontId="19" fillId="0" borderId="0"/>
    <xf numFmtId="0" fontId="19" fillId="0" borderId="0"/>
    <xf numFmtId="0" fontId="19" fillId="0" borderId="0"/>
    <xf numFmtId="0" fontId="43"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43" fillId="0" borderId="0"/>
    <xf numFmtId="0" fontId="19" fillId="0" borderId="0">
      <alignment vertical="center"/>
    </xf>
    <xf numFmtId="0" fontId="19" fillId="0" borderId="0"/>
    <xf numFmtId="0" fontId="19" fillId="0" borderId="0"/>
    <xf numFmtId="0" fontId="43"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xf numFmtId="0" fontId="19" fillId="0" borderId="0">
      <alignment vertical="center"/>
    </xf>
    <xf numFmtId="0" fontId="19" fillId="0" borderId="0">
      <alignment vertical="center"/>
    </xf>
    <xf numFmtId="0" fontId="1"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9" fillId="65" borderId="38" applyNumberFormat="0" applyFont="0" applyAlignment="0" applyProtection="0"/>
    <xf numFmtId="0" fontId="19" fillId="65" borderId="38" applyNumberFormat="0" applyFont="0" applyAlignment="0" applyProtection="0"/>
    <xf numFmtId="0" fontId="19" fillId="65" borderId="3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 fillId="8" borderId="8" applyNumberFormat="0" applyFont="0" applyAlignment="0" applyProtection="0"/>
    <xf numFmtId="0" fontId="44" fillId="8" borderId="8" applyNumberFormat="0" applyFont="0" applyAlignment="0" applyProtection="0"/>
    <xf numFmtId="0" fontId="1"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9" fillId="65" borderId="3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9" fillId="65" borderId="38" applyNumberFormat="0" applyFont="0" applyAlignment="0" applyProtection="0"/>
    <xf numFmtId="0" fontId="19" fillId="65" borderId="38" applyNumberFormat="0" applyFont="0" applyAlignment="0" applyProtection="0"/>
    <xf numFmtId="0" fontId="19" fillId="65" borderId="38" applyNumberFormat="0" applyFont="0" applyAlignment="0" applyProtection="0"/>
    <xf numFmtId="0" fontId="10" fillId="6" borderId="5"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10" fillId="6" borderId="5" applyNumberFormat="0" applyAlignment="0" applyProtection="0"/>
    <xf numFmtId="0" fontId="66" fillId="59" borderId="5" applyNumberFormat="0" applyAlignment="0" applyProtection="0"/>
    <xf numFmtId="0" fontId="66" fillId="59" borderId="5" applyNumberFormat="0" applyAlignment="0" applyProtection="0"/>
    <xf numFmtId="0" fontId="66" fillId="59" borderId="5" applyNumberFormat="0" applyAlignment="0" applyProtection="0"/>
    <xf numFmtId="0" fontId="66" fillId="59" borderId="5"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9"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lignment vertical="center"/>
    </xf>
    <xf numFmtId="9" fontId="1" fillId="0" borderId="0" applyFont="0" applyFill="0" applyBorder="0" applyAlignment="0" applyProtection="0"/>
    <xf numFmtId="9" fontId="19"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9" fontId="19" fillId="0" borderId="0">
      <alignment vertical="center"/>
    </xf>
    <xf numFmtId="0" fontId="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6" fillId="0" borderId="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16" fillId="0" borderId="9"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1" fillId="0" borderId="0" applyNumberFormat="0" applyFill="0" applyBorder="0" applyAlignment="0" applyProtection="0"/>
  </cellStyleXfs>
  <cellXfs count="213">
    <xf numFmtId="0" fontId="0" fillId="0" borderId="0" xfId="0"/>
    <xf numFmtId="0" fontId="20" fillId="33" borderId="0" xfId="0" applyFont="1" applyFill="1" applyAlignment="1" applyProtection="1">
      <alignment vertical="top" wrapText="1"/>
    </xf>
    <xf numFmtId="0" fontId="0" fillId="33" borderId="0" xfId="0" applyFill="1" applyBorder="1" applyProtection="1"/>
    <xf numFmtId="0" fontId="23" fillId="33" borderId="0" xfId="0" applyFont="1" applyFill="1" applyBorder="1" applyAlignment="1" applyProtection="1"/>
    <xf numFmtId="0" fontId="0" fillId="33" borderId="0" xfId="0" applyFill="1" applyBorder="1" applyAlignment="1" applyProtection="1">
      <alignment horizontal="left" indent="1"/>
    </xf>
    <xf numFmtId="0" fontId="24" fillId="33" borderId="0" xfId="0" applyFont="1" applyFill="1" applyBorder="1" applyAlignment="1" applyProtection="1"/>
    <xf numFmtId="0" fontId="0" fillId="0" borderId="0" xfId="0" applyProtection="1"/>
    <xf numFmtId="0" fontId="21" fillId="0" borderId="0" xfId="0" applyFont="1" applyAlignment="1" applyProtection="1">
      <alignment horizontal="right"/>
    </xf>
    <xf numFmtId="0" fontId="19" fillId="0" borderId="0" xfId="0" applyFont="1" applyAlignment="1" applyProtection="1">
      <alignment horizontal="right"/>
    </xf>
    <xf numFmtId="0" fontId="24" fillId="0" borderId="0" xfId="0" applyFont="1" applyAlignment="1" applyProtection="1">
      <alignment horizontal="center"/>
    </xf>
    <xf numFmtId="0" fontId="26" fillId="35" borderId="0" xfId="0" applyFont="1" applyFill="1" applyAlignment="1" applyProtection="1">
      <alignment horizontal="center"/>
    </xf>
    <xf numFmtId="0" fontId="19" fillId="0" borderId="0" xfId="0" applyFont="1" applyProtection="1"/>
    <xf numFmtId="0" fontId="21" fillId="0" borderId="0" xfId="0" applyFont="1" applyProtection="1"/>
    <xf numFmtId="164" fontId="21" fillId="34" borderId="11" xfId="1" applyNumberFormat="1" applyFont="1" applyFill="1" applyBorder="1" applyProtection="1">
      <protection locked="0"/>
    </xf>
    <xf numFmtId="0" fontId="21" fillId="0" borderId="0" xfId="0" applyFont="1" applyAlignment="1" applyProtection="1"/>
    <xf numFmtId="0" fontId="21" fillId="0" borderId="0" xfId="0" applyFont="1" applyAlignment="1" applyProtection="1">
      <alignment horizontal="center"/>
    </xf>
    <xf numFmtId="0" fontId="21" fillId="0" borderId="15" xfId="0" applyFont="1" applyBorder="1" applyAlignment="1" applyProtection="1">
      <alignment horizontal="center"/>
    </xf>
    <xf numFmtId="0" fontId="21" fillId="0" borderId="16" xfId="0" applyFont="1" applyBorder="1" applyAlignment="1" applyProtection="1">
      <alignment horizontal="center"/>
    </xf>
    <xf numFmtId="0" fontId="21" fillId="0" borderId="17" xfId="0" applyFont="1" applyBorder="1" applyAlignment="1" applyProtection="1">
      <alignment horizontal="center"/>
    </xf>
    <xf numFmtId="0" fontId="21" fillId="0" borderId="19" xfId="0" quotePrefix="1" applyFont="1" applyBorder="1" applyAlignment="1" applyProtection="1">
      <alignment horizontal="center"/>
    </xf>
    <xf numFmtId="0" fontId="21" fillId="0" borderId="20" xfId="0" quotePrefix="1" applyFont="1" applyBorder="1" applyAlignment="1" applyProtection="1">
      <alignment horizontal="center"/>
    </xf>
    <xf numFmtId="0" fontId="0" fillId="0" borderId="0" xfId="0" applyAlignment="1" applyProtection="1">
      <alignment vertical="top"/>
    </xf>
    <xf numFmtId="0" fontId="0" fillId="35" borderId="0" xfId="0" applyFill="1" applyAlignment="1" applyProtection="1">
      <alignment vertical="top"/>
      <protection locked="0"/>
    </xf>
    <xf numFmtId="0" fontId="0" fillId="0" borderId="0" xfId="0" applyFill="1" applyAlignment="1" applyProtection="1">
      <alignment vertical="top"/>
    </xf>
    <xf numFmtId="165" fontId="0" fillId="34" borderId="18" xfId="2" applyNumberFormat="1" applyFont="1" applyFill="1" applyBorder="1" applyAlignment="1" applyProtection="1">
      <alignment vertical="top"/>
      <protection locked="0"/>
    </xf>
    <xf numFmtId="0" fontId="0" fillId="0" borderId="18" xfId="0" applyFill="1" applyBorder="1" applyAlignment="1" applyProtection="1">
      <alignment vertical="center"/>
    </xf>
    <xf numFmtId="44" fontId="0" fillId="0" borderId="16" xfId="2" applyFont="1" applyBorder="1" applyAlignment="1" applyProtection="1">
      <alignment vertical="center"/>
    </xf>
    <xf numFmtId="0" fontId="0" fillId="0" borderId="0" xfId="0" applyAlignment="1" applyProtection="1">
      <alignment vertical="center"/>
    </xf>
    <xf numFmtId="165" fontId="0" fillId="34" borderId="18" xfId="2" applyNumberFormat="1" applyFont="1" applyFill="1" applyBorder="1" applyAlignment="1" applyProtection="1">
      <alignment vertical="center"/>
      <protection locked="0"/>
    </xf>
    <xf numFmtId="0" fontId="0" fillId="0" borderId="16" xfId="0" applyFill="1" applyBorder="1" applyAlignment="1" applyProtection="1">
      <alignment vertical="center"/>
    </xf>
    <xf numFmtId="44" fontId="0" fillId="0" borderId="18" xfId="0" applyNumberFormat="1" applyBorder="1" applyAlignment="1" applyProtection="1">
      <alignment vertical="center"/>
    </xf>
    <xf numFmtId="10" fontId="0" fillId="0" borderId="16" xfId="3" applyNumberFormat="1" applyFont="1" applyBorder="1" applyAlignment="1" applyProtection="1">
      <alignment vertical="center"/>
    </xf>
    <xf numFmtId="0" fontId="0" fillId="34" borderId="0" xfId="0" applyFill="1" applyAlignment="1" applyProtection="1">
      <alignment vertical="top"/>
    </xf>
    <xf numFmtId="0" fontId="0" fillId="34" borderId="0" xfId="0" applyFill="1" applyAlignment="1" applyProtection="1">
      <alignment vertical="top"/>
      <protection locked="0"/>
    </xf>
    <xf numFmtId="0" fontId="21" fillId="36" borderId="12" xfId="0" applyFont="1" applyFill="1" applyBorder="1" applyAlignment="1" applyProtection="1">
      <alignment vertical="top"/>
      <protection locked="0"/>
    </xf>
    <xf numFmtId="0" fontId="0" fillId="36" borderId="13" xfId="0" applyFill="1" applyBorder="1" applyAlignment="1" applyProtection="1">
      <alignment vertical="top"/>
    </xf>
    <xf numFmtId="0" fontId="0" fillId="36" borderId="13" xfId="0" applyFill="1" applyBorder="1" applyAlignment="1" applyProtection="1">
      <alignment vertical="top"/>
      <protection locked="0"/>
    </xf>
    <xf numFmtId="165" fontId="0" fillId="36" borderId="11" xfId="2" applyNumberFormat="1" applyFont="1" applyFill="1" applyBorder="1" applyAlignment="1" applyProtection="1">
      <alignment vertical="top"/>
      <protection locked="0"/>
    </xf>
    <xf numFmtId="0" fontId="0" fillId="36" borderId="11" xfId="0" applyFill="1" applyBorder="1" applyAlignment="1" applyProtection="1">
      <alignment vertical="center"/>
      <protection locked="0"/>
    </xf>
    <xf numFmtId="44" fontId="0" fillId="36" borderId="14" xfId="2" applyFont="1" applyFill="1" applyBorder="1" applyAlignment="1" applyProtection="1">
      <alignment vertical="center"/>
    </xf>
    <xf numFmtId="0" fontId="0" fillId="36" borderId="0" xfId="0" applyFill="1" applyAlignment="1" applyProtection="1">
      <alignment vertical="center"/>
    </xf>
    <xf numFmtId="165" fontId="0" fillId="36" borderId="11" xfId="2" applyNumberFormat="1" applyFont="1" applyFill="1" applyBorder="1" applyAlignment="1" applyProtection="1">
      <alignment vertical="center"/>
      <protection locked="0"/>
    </xf>
    <xf numFmtId="0" fontId="0" fillId="36" borderId="14" xfId="0" applyFill="1" applyBorder="1" applyAlignment="1" applyProtection="1">
      <alignment vertical="center"/>
      <protection locked="0"/>
    </xf>
    <xf numFmtId="44" fontId="21" fillId="36" borderId="11" xfId="0" applyNumberFormat="1" applyFont="1" applyFill="1" applyBorder="1" applyAlignment="1" applyProtection="1">
      <alignment vertical="center"/>
    </xf>
    <xf numFmtId="10" fontId="21" fillId="36" borderId="14" xfId="3" applyNumberFormat="1" applyFont="1" applyFill="1" applyBorder="1" applyAlignment="1" applyProtection="1">
      <alignment vertical="center"/>
    </xf>
    <xf numFmtId="0" fontId="0" fillId="0" borderId="0" xfId="0" applyFill="1" applyProtection="1"/>
    <xf numFmtId="0" fontId="19" fillId="34" borderId="0" xfId="0" applyFont="1" applyFill="1" applyAlignment="1" applyProtection="1">
      <alignment vertical="top" wrapText="1"/>
    </xf>
    <xf numFmtId="0" fontId="0" fillId="0" borderId="21" xfId="0" applyBorder="1" applyAlignment="1" applyProtection="1">
      <alignment vertical="center"/>
    </xf>
    <xf numFmtId="0" fontId="0" fillId="0" borderId="18" xfId="0" applyBorder="1" applyAlignment="1" applyProtection="1">
      <alignment vertical="center"/>
    </xf>
    <xf numFmtId="0" fontId="19" fillId="0" borderId="0" xfId="0" applyFont="1" applyAlignment="1" applyProtection="1">
      <alignment vertical="top"/>
    </xf>
    <xf numFmtId="166" fontId="0" fillId="34" borderId="18" xfId="2" applyNumberFormat="1" applyFont="1" applyFill="1" applyBorder="1" applyAlignment="1" applyProtection="1">
      <alignment vertical="top"/>
      <protection locked="0"/>
    </xf>
    <xf numFmtId="164" fontId="0" fillId="0" borderId="18" xfId="0" applyNumberFormat="1" applyFill="1" applyBorder="1" applyAlignment="1" applyProtection="1">
      <alignment vertical="center"/>
    </xf>
    <xf numFmtId="166" fontId="0" fillId="34" borderId="18" xfId="2" applyNumberFormat="1" applyFont="1" applyFill="1" applyBorder="1" applyAlignment="1" applyProtection="1">
      <alignment vertical="center"/>
      <protection locked="0"/>
    </xf>
    <xf numFmtId="165" fontId="0" fillId="37" borderId="18" xfId="2" applyNumberFormat="1" applyFont="1" applyFill="1" applyBorder="1" applyAlignment="1" applyProtection="1">
      <alignment vertical="top"/>
      <protection locked="0"/>
    </xf>
    <xf numFmtId="164" fontId="0" fillId="38" borderId="18" xfId="0" applyNumberFormat="1" applyFill="1" applyBorder="1" applyAlignment="1" applyProtection="1">
      <alignment vertical="center"/>
    </xf>
    <xf numFmtId="165" fontId="0" fillId="37" borderId="18" xfId="2" applyNumberFormat="1" applyFont="1" applyFill="1" applyBorder="1" applyAlignment="1" applyProtection="1">
      <alignment vertical="center"/>
      <protection locked="0"/>
    </xf>
    <xf numFmtId="0" fontId="21" fillId="36" borderId="12" xfId="0" applyFont="1" applyFill="1" applyBorder="1" applyAlignment="1" applyProtection="1">
      <alignment vertical="top" wrapText="1"/>
    </xf>
    <xf numFmtId="0" fontId="0" fillId="36" borderId="13" xfId="0" applyFill="1" applyBorder="1" applyProtection="1"/>
    <xf numFmtId="0" fontId="0" fillId="36" borderId="11" xfId="0" applyFill="1" applyBorder="1" applyProtection="1"/>
    <xf numFmtId="0" fontId="0" fillId="36" borderId="11" xfId="0" applyFill="1" applyBorder="1" applyAlignment="1" applyProtection="1">
      <alignment vertical="center"/>
    </xf>
    <xf numFmtId="44" fontId="21" fillId="36" borderId="14" xfId="0" applyNumberFormat="1" applyFont="1" applyFill="1" applyBorder="1" applyAlignment="1" applyProtection="1">
      <alignment vertical="center"/>
    </xf>
    <xf numFmtId="0" fontId="0" fillId="36" borderId="14" xfId="0" applyFill="1" applyBorder="1" applyAlignment="1" applyProtection="1">
      <alignment vertical="center"/>
    </xf>
    <xf numFmtId="0" fontId="0" fillId="35" borderId="0" xfId="0" applyFill="1" applyAlignment="1" applyProtection="1">
      <alignment vertical="center"/>
      <protection locked="0"/>
    </xf>
    <xf numFmtId="0" fontId="0" fillId="0" borderId="0" xfId="0" applyFill="1" applyAlignment="1" applyProtection="1">
      <alignment vertical="center"/>
    </xf>
    <xf numFmtId="1" fontId="0" fillId="38" borderId="18" xfId="0" applyNumberFormat="1" applyFill="1" applyBorder="1" applyAlignment="1" applyProtection="1">
      <alignment vertical="center"/>
    </xf>
    <xf numFmtId="1" fontId="0" fillId="38" borderId="16" xfId="0" applyNumberFormat="1" applyFill="1" applyBorder="1" applyAlignment="1" applyProtection="1">
      <alignment vertical="center"/>
    </xf>
    <xf numFmtId="0" fontId="0" fillId="0" borderId="0" xfId="0" applyAlignment="1" applyProtection="1">
      <alignment vertical="center" wrapText="1"/>
    </xf>
    <xf numFmtId="0" fontId="0" fillId="36" borderId="11" xfId="0" applyFill="1" applyBorder="1" applyAlignment="1" applyProtection="1">
      <alignment vertical="top"/>
    </xf>
    <xf numFmtId="0" fontId="21" fillId="36" borderId="0" xfId="0" applyFont="1" applyFill="1" applyAlignment="1" applyProtection="1">
      <alignment vertical="center"/>
    </xf>
    <xf numFmtId="0" fontId="21" fillId="36" borderId="11" xfId="0" applyFont="1" applyFill="1" applyBorder="1" applyAlignment="1" applyProtection="1">
      <alignment vertical="center"/>
    </xf>
    <xf numFmtId="0" fontId="21" fillId="36" borderId="14" xfId="0" applyFont="1" applyFill="1" applyBorder="1" applyAlignment="1" applyProtection="1">
      <alignment vertical="center"/>
    </xf>
    <xf numFmtId="0" fontId="0" fillId="0" borderId="0" xfId="0" applyAlignment="1" applyProtection="1">
      <alignment vertical="top" wrapText="1"/>
    </xf>
    <xf numFmtId="165" fontId="19" fillId="34" borderId="18" xfId="2" applyNumberFormat="1" applyFill="1" applyBorder="1" applyAlignment="1" applyProtection="1">
      <alignment vertical="top"/>
      <protection locked="0"/>
    </xf>
    <xf numFmtId="44" fontId="19" fillId="0" borderId="16" xfId="2" applyBorder="1" applyAlignment="1" applyProtection="1">
      <alignment vertical="center"/>
    </xf>
    <xf numFmtId="10" fontId="19" fillId="0" borderId="16" xfId="3" applyNumberFormat="1" applyBorder="1" applyAlignment="1" applyProtection="1">
      <alignment vertical="center"/>
    </xf>
    <xf numFmtId="1" fontId="0" fillId="0" borderId="18" xfId="0" applyNumberFormat="1" applyFill="1" applyBorder="1" applyAlignment="1" applyProtection="1">
      <alignment vertical="center"/>
    </xf>
    <xf numFmtId="1" fontId="0" fillId="0" borderId="16" xfId="0" applyNumberFormat="1" applyFill="1" applyBorder="1" applyAlignment="1" applyProtection="1">
      <alignment vertical="center"/>
    </xf>
    <xf numFmtId="1" fontId="19" fillId="37" borderId="18" xfId="0" applyNumberFormat="1" applyFont="1" applyFill="1" applyBorder="1" applyAlignment="1" applyProtection="1">
      <alignment vertical="center"/>
    </xf>
    <xf numFmtId="0" fontId="19" fillId="0" borderId="0" xfId="4" applyFont="1" applyAlignment="1" applyProtection="1">
      <alignment vertical="top"/>
    </xf>
    <xf numFmtId="0" fontId="19" fillId="0" borderId="0" xfId="4" applyAlignment="1" applyProtection="1">
      <alignment vertical="top"/>
    </xf>
    <xf numFmtId="0" fontId="19" fillId="35" borderId="0" xfId="4" applyFill="1" applyAlignment="1" applyProtection="1">
      <alignment vertical="top"/>
      <protection locked="0"/>
    </xf>
    <xf numFmtId="0" fontId="19" fillId="0" borderId="0" xfId="4" applyFill="1" applyAlignment="1" applyProtection="1">
      <alignment vertical="top"/>
    </xf>
    <xf numFmtId="1" fontId="19" fillId="37" borderId="18" xfId="4" applyNumberFormat="1" applyFill="1" applyBorder="1" applyAlignment="1" applyProtection="1">
      <alignment vertical="center"/>
    </xf>
    <xf numFmtId="0" fontId="19" fillId="0" borderId="0" xfId="4" applyAlignment="1" applyProtection="1">
      <alignment vertical="center"/>
    </xf>
    <xf numFmtId="44" fontId="19" fillId="0" borderId="18" xfId="4" applyNumberFormat="1" applyBorder="1" applyAlignment="1" applyProtection="1">
      <alignment vertical="center"/>
    </xf>
    <xf numFmtId="0" fontId="19" fillId="0" borderId="0" xfId="4" applyProtection="1"/>
    <xf numFmtId="0" fontId="19" fillId="39" borderId="22" xfId="0" applyFont="1" applyFill="1" applyBorder="1" applyProtection="1"/>
    <xf numFmtId="0" fontId="0" fillId="39" borderId="23" xfId="0" applyFill="1" applyBorder="1" applyAlignment="1" applyProtection="1">
      <alignment vertical="top"/>
    </xf>
    <xf numFmtId="0" fontId="0" fillId="39" borderId="23" xfId="0" applyFill="1" applyBorder="1" applyAlignment="1" applyProtection="1">
      <alignment vertical="top"/>
      <protection locked="0"/>
    </xf>
    <xf numFmtId="165" fontId="19" fillId="39" borderId="24" xfId="2" applyNumberFormat="1" applyFill="1" applyBorder="1" applyAlignment="1" applyProtection="1">
      <alignment vertical="top"/>
      <protection locked="0"/>
    </xf>
    <xf numFmtId="0" fontId="0" fillId="39" borderId="25" xfId="0" applyFill="1" applyBorder="1" applyAlignment="1" applyProtection="1">
      <alignment vertical="center"/>
      <protection locked="0"/>
    </xf>
    <xf numFmtId="44" fontId="19" fillId="39" borderId="23" xfId="2" applyFill="1" applyBorder="1" applyAlignment="1" applyProtection="1">
      <alignment vertical="center"/>
    </xf>
    <xf numFmtId="0" fontId="0" fillId="39" borderId="23" xfId="0" applyFill="1" applyBorder="1" applyAlignment="1" applyProtection="1">
      <alignment vertical="center"/>
    </xf>
    <xf numFmtId="0" fontId="0" fillId="39" borderId="24" xfId="0" applyFill="1" applyBorder="1" applyAlignment="1" applyProtection="1">
      <alignment vertical="center"/>
      <protection locked="0"/>
    </xf>
    <xf numFmtId="44" fontId="0" fillId="39" borderId="24" xfId="0" applyNumberFormat="1" applyFill="1" applyBorder="1" applyAlignment="1" applyProtection="1">
      <alignment vertical="center"/>
    </xf>
    <xf numFmtId="10" fontId="19" fillId="39" borderId="26" xfId="3" applyNumberFormat="1" applyFill="1" applyBorder="1" applyAlignment="1" applyProtection="1">
      <alignment vertical="center"/>
    </xf>
    <xf numFmtId="0" fontId="21" fillId="0" borderId="0" xfId="0" applyFont="1" applyFill="1" applyAlignment="1" applyProtection="1">
      <alignment vertical="top"/>
    </xf>
    <xf numFmtId="9" fontId="0" fillId="0" borderId="18" xfId="0" applyNumberFormat="1" applyFill="1" applyBorder="1" applyAlignment="1" applyProtection="1">
      <alignment vertical="top"/>
    </xf>
    <xf numFmtId="9" fontId="0" fillId="0" borderId="0" xfId="0" applyNumberFormat="1" applyFill="1" applyBorder="1" applyAlignment="1" applyProtection="1">
      <alignment vertical="center"/>
    </xf>
    <xf numFmtId="44" fontId="21" fillId="0" borderId="21" xfId="0" applyNumberFormat="1" applyFont="1" applyFill="1" applyBorder="1" applyAlignment="1" applyProtection="1">
      <alignment vertical="center"/>
    </xf>
    <xf numFmtId="0" fontId="21" fillId="0" borderId="18" xfId="0" applyFont="1" applyFill="1" applyBorder="1" applyAlignment="1" applyProtection="1">
      <alignment vertical="center"/>
    </xf>
    <xf numFmtId="9" fontId="21" fillId="0" borderId="18" xfId="0" applyNumberFormat="1" applyFont="1" applyFill="1" applyBorder="1" applyAlignment="1" applyProtection="1">
      <alignment vertical="center"/>
    </xf>
    <xf numFmtId="0" fontId="21" fillId="0" borderId="0" xfId="0" applyFont="1" applyFill="1" applyBorder="1" applyAlignment="1" applyProtection="1">
      <alignment vertical="center"/>
    </xf>
    <xf numFmtId="44" fontId="21" fillId="0" borderId="18" xfId="0" applyNumberFormat="1" applyFont="1" applyFill="1" applyBorder="1" applyAlignment="1" applyProtection="1">
      <alignment vertical="center"/>
    </xf>
    <xf numFmtId="10" fontId="21" fillId="0" borderId="16" xfId="3" applyNumberFormat="1" applyFont="1" applyFill="1" applyBorder="1" applyAlignment="1" applyProtection="1">
      <alignment vertical="center"/>
    </xf>
    <xf numFmtId="0" fontId="19" fillId="0" borderId="0" xfId="0" applyFont="1" applyFill="1" applyAlignment="1" applyProtection="1">
      <alignment horizontal="left" vertical="top" indent="1"/>
    </xf>
    <xf numFmtId="9" fontId="0" fillId="0" borderId="18" xfId="0" applyNumberFormat="1" applyFill="1" applyBorder="1" applyAlignment="1" applyProtection="1">
      <alignment vertical="top"/>
      <protection locked="0"/>
    </xf>
    <xf numFmtId="0" fontId="0" fillId="0" borderId="0" xfId="0" applyFill="1" applyBorder="1" applyAlignment="1" applyProtection="1">
      <alignment vertical="center"/>
    </xf>
    <xf numFmtId="44" fontId="19" fillId="0" borderId="21" xfId="0" applyNumberFormat="1" applyFont="1" applyFill="1" applyBorder="1" applyAlignment="1" applyProtection="1">
      <alignment vertical="center"/>
    </xf>
    <xf numFmtId="0" fontId="19" fillId="0" borderId="18" xfId="0" applyFont="1" applyFill="1" applyBorder="1" applyAlignment="1" applyProtection="1">
      <alignment vertical="center"/>
    </xf>
    <xf numFmtId="9" fontId="19" fillId="0" borderId="18" xfId="0" applyNumberFormat="1" applyFont="1" applyFill="1" applyBorder="1" applyAlignment="1" applyProtection="1">
      <alignment vertical="center"/>
      <protection locked="0"/>
    </xf>
    <xf numFmtId="44" fontId="19" fillId="0" borderId="16" xfId="0" applyNumberFormat="1" applyFont="1" applyFill="1" applyBorder="1" applyAlignment="1" applyProtection="1">
      <alignment vertical="center"/>
    </xf>
    <xf numFmtId="0" fontId="19" fillId="0" borderId="0" xfId="0" applyFont="1" applyFill="1" applyBorder="1" applyAlignment="1" applyProtection="1">
      <alignment vertical="center"/>
    </xf>
    <xf numFmtId="44" fontId="19" fillId="0" borderId="18" xfId="0" applyNumberFormat="1" applyFont="1" applyFill="1" applyBorder="1" applyAlignment="1" applyProtection="1">
      <alignment vertical="center"/>
    </xf>
    <xf numFmtId="10" fontId="19" fillId="0" borderId="16" xfId="3" applyNumberFormat="1" applyFont="1" applyFill="1" applyBorder="1" applyAlignment="1" applyProtection="1">
      <alignment vertical="center"/>
    </xf>
    <xf numFmtId="0" fontId="21" fillId="0" borderId="0" xfId="0" applyFont="1" applyAlignment="1" applyProtection="1">
      <alignment horizontal="left" vertical="top" wrapText="1" indent="1"/>
    </xf>
    <xf numFmtId="0" fontId="0" fillId="0" borderId="18" xfId="0" applyFill="1" applyBorder="1" applyAlignment="1" applyProtection="1">
      <alignment vertical="top"/>
    </xf>
    <xf numFmtId="44" fontId="29" fillId="0" borderId="21" xfId="0" applyNumberFormat="1" applyFont="1" applyFill="1" applyBorder="1" applyAlignment="1" applyProtection="1">
      <alignment vertical="center"/>
    </xf>
    <xf numFmtId="44" fontId="29" fillId="0" borderId="18" xfId="0" applyNumberFormat="1" applyFont="1" applyFill="1" applyBorder="1" applyAlignment="1" applyProtection="1">
      <alignment vertical="center"/>
    </xf>
    <xf numFmtId="10" fontId="29" fillId="0" borderId="16" xfId="3" applyNumberFormat="1" applyFont="1" applyFill="1" applyBorder="1" applyAlignment="1" applyProtection="1">
      <alignment vertical="center"/>
    </xf>
    <xf numFmtId="0" fontId="0" fillId="40" borderId="0" xfId="0" applyFill="1" applyAlignment="1" applyProtection="1">
      <alignment vertical="top"/>
    </xf>
    <xf numFmtId="0" fontId="0" fillId="40" borderId="19" xfId="0" applyFill="1" applyBorder="1" applyAlignment="1" applyProtection="1">
      <alignment vertical="top"/>
    </xf>
    <xf numFmtId="0" fontId="0" fillId="40" borderId="27" xfId="0" applyFill="1" applyBorder="1" applyAlignment="1" applyProtection="1">
      <alignment vertical="center"/>
    </xf>
    <xf numFmtId="44" fontId="21" fillId="40" borderId="28" xfId="0" applyNumberFormat="1" applyFont="1" applyFill="1" applyBorder="1" applyAlignment="1" applyProtection="1">
      <alignment vertical="center"/>
    </xf>
    <xf numFmtId="0" fontId="21" fillId="40" borderId="19" xfId="0" applyFont="1" applyFill="1" applyBorder="1" applyAlignment="1" applyProtection="1">
      <alignment vertical="center"/>
    </xf>
    <xf numFmtId="44" fontId="21" fillId="40" borderId="20" xfId="0" applyNumberFormat="1" applyFont="1" applyFill="1" applyBorder="1" applyAlignment="1" applyProtection="1">
      <alignment vertical="center"/>
    </xf>
    <xf numFmtId="0" fontId="21" fillId="40" borderId="27" xfId="0" applyFont="1" applyFill="1" applyBorder="1" applyAlignment="1" applyProtection="1">
      <alignment vertical="center"/>
    </xf>
    <xf numFmtId="44" fontId="21" fillId="40" borderId="19" xfId="0" applyNumberFormat="1" applyFont="1" applyFill="1" applyBorder="1" applyAlignment="1" applyProtection="1">
      <alignment vertical="center"/>
    </xf>
    <xf numFmtId="10" fontId="21" fillId="40" borderId="20" xfId="3" applyNumberFormat="1" applyFont="1" applyFill="1" applyBorder="1" applyAlignment="1" applyProtection="1">
      <alignment vertical="center"/>
    </xf>
    <xf numFmtId="0" fontId="19" fillId="39" borderId="22" xfId="4" applyFont="1" applyFill="1" applyBorder="1" applyProtection="1"/>
    <xf numFmtId="0" fontId="19" fillId="39" borderId="23" xfId="4" applyFill="1" applyBorder="1" applyAlignment="1" applyProtection="1">
      <alignment vertical="top"/>
    </xf>
    <xf numFmtId="0" fontId="19" fillId="39" borderId="23" xfId="4" applyFill="1" applyBorder="1" applyAlignment="1" applyProtection="1">
      <alignment vertical="top"/>
      <protection locked="0"/>
    </xf>
    <xf numFmtId="0" fontId="19" fillId="39" borderId="25" xfId="4" applyFill="1" applyBorder="1" applyAlignment="1" applyProtection="1">
      <alignment vertical="center"/>
      <protection locked="0"/>
    </xf>
    <xf numFmtId="0" fontId="19" fillId="39" borderId="23" xfId="4" applyFill="1" applyBorder="1" applyAlignment="1" applyProtection="1">
      <alignment vertical="center"/>
    </xf>
    <xf numFmtId="0" fontId="19" fillId="39" borderId="24" xfId="4" applyFill="1" applyBorder="1" applyAlignment="1" applyProtection="1">
      <alignment vertical="center"/>
      <protection locked="0"/>
    </xf>
    <xf numFmtId="44" fontId="19" fillId="39" borderId="24" xfId="4" applyNumberFormat="1" applyFill="1" applyBorder="1" applyAlignment="1" applyProtection="1">
      <alignment vertical="center"/>
    </xf>
    <xf numFmtId="0" fontId="21" fillId="0" borderId="0" xfId="4" applyFont="1" applyFill="1" applyAlignment="1" applyProtection="1">
      <alignment vertical="top"/>
    </xf>
    <xf numFmtId="9" fontId="19" fillId="0" borderId="18" xfId="4" applyNumberFormat="1" applyFill="1" applyBorder="1" applyAlignment="1" applyProtection="1">
      <alignment vertical="top"/>
    </xf>
    <xf numFmtId="9" fontId="19" fillId="0" borderId="0" xfId="4" applyNumberFormat="1" applyFill="1" applyBorder="1" applyAlignment="1" applyProtection="1">
      <alignment vertical="center"/>
    </xf>
    <xf numFmtId="44" fontId="21" fillId="0" borderId="21" xfId="4" applyNumberFormat="1" applyFont="1" applyFill="1" applyBorder="1" applyAlignment="1" applyProtection="1">
      <alignment vertical="center"/>
    </xf>
    <xf numFmtId="0" fontId="21" fillId="0" borderId="18" xfId="4" applyFont="1" applyFill="1" applyBorder="1" applyAlignment="1" applyProtection="1">
      <alignment vertical="center"/>
    </xf>
    <xf numFmtId="9" fontId="21" fillId="0" borderId="18" xfId="4" applyNumberFormat="1" applyFont="1" applyFill="1" applyBorder="1" applyAlignment="1" applyProtection="1">
      <alignment vertical="center"/>
    </xf>
    <xf numFmtId="0" fontId="21" fillId="0" borderId="0" xfId="4" applyFont="1" applyFill="1" applyBorder="1" applyAlignment="1" applyProtection="1">
      <alignment vertical="center"/>
    </xf>
    <xf numFmtId="44" fontId="21" fillId="0" borderId="18" xfId="4" applyNumberFormat="1" applyFont="1" applyFill="1" applyBorder="1" applyAlignment="1" applyProtection="1">
      <alignment vertical="center"/>
    </xf>
    <xf numFmtId="0" fontId="19" fillId="0" borderId="0" xfId="4" applyFont="1" applyFill="1" applyAlignment="1" applyProtection="1">
      <alignment horizontal="left" vertical="top" indent="1"/>
    </xf>
    <xf numFmtId="9" fontId="19" fillId="0" borderId="18" xfId="4" applyNumberFormat="1" applyFill="1" applyBorder="1" applyAlignment="1" applyProtection="1">
      <alignment vertical="top"/>
      <protection locked="0"/>
    </xf>
    <xf numFmtId="44" fontId="19" fillId="0" borderId="21" xfId="4" applyNumberFormat="1" applyFont="1" applyFill="1" applyBorder="1" applyAlignment="1" applyProtection="1">
      <alignment vertical="center"/>
    </xf>
    <xf numFmtId="0" fontId="19" fillId="0" borderId="18" xfId="4" applyFont="1" applyFill="1" applyBorder="1" applyAlignment="1" applyProtection="1">
      <alignment vertical="center"/>
    </xf>
    <xf numFmtId="9" fontId="19" fillId="0" borderId="18" xfId="4" applyNumberFormat="1" applyFont="1" applyFill="1" applyBorder="1" applyAlignment="1" applyProtection="1">
      <alignment vertical="top"/>
      <protection locked="0"/>
    </xf>
    <xf numFmtId="9" fontId="19" fillId="0" borderId="18" xfId="4" applyNumberFormat="1" applyFont="1" applyFill="1" applyBorder="1" applyAlignment="1" applyProtection="1">
      <alignment vertical="center"/>
    </xf>
    <xf numFmtId="44" fontId="19" fillId="0" borderId="16" xfId="4" applyNumberFormat="1" applyFont="1" applyFill="1" applyBorder="1" applyAlignment="1" applyProtection="1">
      <alignment vertical="center"/>
    </xf>
    <xf numFmtId="0" fontId="19" fillId="0" borderId="0" xfId="4" applyFont="1" applyFill="1" applyBorder="1" applyAlignment="1" applyProtection="1">
      <alignment vertical="center"/>
    </xf>
    <xf numFmtId="44" fontId="19" fillId="0" borderId="18" xfId="4" applyNumberFormat="1" applyFont="1" applyFill="1" applyBorder="1" applyAlignment="1" applyProtection="1">
      <alignment vertical="center"/>
    </xf>
    <xf numFmtId="0" fontId="21" fillId="0" borderId="0" xfId="4" applyFont="1" applyAlignment="1" applyProtection="1">
      <alignment horizontal="left" vertical="top" wrapText="1" indent="1"/>
    </xf>
    <xf numFmtId="0" fontId="19" fillId="0" borderId="18" xfId="4" applyFill="1" applyBorder="1" applyAlignment="1" applyProtection="1">
      <alignment vertical="top"/>
    </xf>
    <xf numFmtId="0" fontId="19" fillId="0" borderId="0" xfId="4" applyFill="1" applyBorder="1" applyAlignment="1" applyProtection="1">
      <alignment vertical="center"/>
    </xf>
    <xf numFmtId="44" fontId="29" fillId="0" borderId="21" xfId="4" applyNumberFormat="1" applyFont="1" applyFill="1" applyBorder="1" applyAlignment="1" applyProtection="1">
      <alignment vertical="center"/>
    </xf>
    <xf numFmtId="44" fontId="29" fillId="0" borderId="18" xfId="4" applyNumberFormat="1" applyFont="1" applyFill="1" applyBorder="1" applyAlignment="1" applyProtection="1">
      <alignment vertical="center"/>
    </xf>
    <xf numFmtId="0" fontId="19" fillId="40" borderId="0" xfId="4" applyFill="1" applyAlignment="1" applyProtection="1">
      <alignment vertical="top"/>
    </xf>
    <xf numFmtId="0" fontId="19" fillId="40" borderId="18" xfId="4" applyFill="1" applyBorder="1" applyAlignment="1" applyProtection="1">
      <alignment vertical="top"/>
    </xf>
    <xf numFmtId="0" fontId="19" fillId="40" borderId="0" xfId="4" applyFill="1" applyBorder="1" applyAlignment="1" applyProtection="1">
      <alignment vertical="center"/>
    </xf>
    <xf numFmtId="44" fontId="21" fillId="40" borderId="21" xfId="4" applyNumberFormat="1" applyFont="1" applyFill="1" applyBorder="1" applyAlignment="1" applyProtection="1">
      <alignment vertical="center"/>
    </xf>
    <xf numFmtId="0" fontId="21" fillId="40" borderId="18" xfId="4" applyFont="1" applyFill="1" applyBorder="1" applyAlignment="1" applyProtection="1">
      <alignment vertical="center"/>
    </xf>
    <xf numFmtId="44" fontId="21" fillId="40" borderId="16" xfId="4" applyNumberFormat="1" applyFont="1" applyFill="1" applyBorder="1" applyAlignment="1" applyProtection="1">
      <alignment vertical="center"/>
    </xf>
    <xf numFmtId="0" fontId="21" fillId="40" borderId="0" xfId="4" applyFont="1" applyFill="1" applyBorder="1" applyAlignment="1" applyProtection="1">
      <alignment vertical="center"/>
    </xf>
    <xf numFmtId="44" fontId="21" fillId="40" borderId="18" xfId="4" applyNumberFormat="1" applyFont="1" applyFill="1" applyBorder="1" applyAlignment="1" applyProtection="1">
      <alignment vertical="center"/>
    </xf>
    <xf numFmtId="10" fontId="21" fillId="40" borderId="16" xfId="3" applyNumberFormat="1" applyFont="1" applyFill="1" applyBorder="1" applyAlignment="1" applyProtection="1">
      <alignment vertical="center"/>
    </xf>
    <xf numFmtId="165" fontId="19" fillId="39" borderId="25" xfId="2" applyNumberFormat="1" applyFill="1" applyBorder="1" applyAlignment="1" applyProtection="1">
      <alignment vertical="top"/>
      <protection locked="0"/>
    </xf>
    <xf numFmtId="0" fontId="19" fillId="39" borderId="23" xfId="4" applyFill="1" applyBorder="1" applyAlignment="1" applyProtection="1">
      <alignment vertical="center"/>
      <protection locked="0"/>
    </xf>
    <xf numFmtId="44" fontId="19" fillId="39" borderId="29" xfId="2" applyFill="1" applyBorder="1" applyAlignment="1" applyProtection="1">
      <alignment vertical="center"/>
    </xf>
    <xf numFmtId="0" fontId="19" fillId="39" borderId="25" xfId="4" applyFill="1" applyBorder="1" applyAlignment="1" applyProtection="1">
      <alignment vertical="center"/>
    </xf>
    <xf numFmtId="44" fontId="19" fillId="39" borderId="24" xfId="2" applyFill="1" applyBorder="1" applyAlignment="1" applyProtection="1">
      <alignment vertical="center"/>
    </xf>
    <xf numFmtId="44" fontId="19" fillId="39" borderId="25" xfId="4" applyNumberFormat="1" applyFill="1" applyBorder="1" applyAlignment="1" applyProtection="1">
      <alignment vertical="center"/>
    </xf>
    <xf numFmtId="44" fontId="0" fillId="0" borderId="0" xfId="0" applyNumberFormat="1" applyProtection="1"/>
    <xf numFmtId="167" fontId="19" fillId="34" borderId="11" xfId="3" applyNumberFormat="1" applyFill="1" applyBorder="1" applyProtection="1">
      <protection locked="0"/>
    </xf>
    <xf numFmtId="0" fontId="30" fillId="0" borderId="0" xfId="0" applyFont="1" applyProtection="1"/>
    <xf numFmtId="0" fontId="0" fillId="38" borderId="0" xfId="0" applyFill="1" applyProtection="1"/>
    <xf numFmtId="0" fontId="0" fillId="0" borderId="0" xfId="0" applyFont="1" applyProtection="1"/>
    <xf numFmtId="0" fontId="0" fillId="34" borderId="0" xfId="0" applyFont="1" applyFill="1" applyAlignment="1" applyProtection="1">
      <alignment vertical="top" wrapText="1"/>
    </xf>
    <xf numFmtId="165" fontId="0" fillId="66" borderId="18" xfId="2" applyNumberFormat="1" applyFont="1" applyFill="1" applyBorder="1" applyAlignment="1" applyProtection="1">
      <alignment vertical="top"/>
      <protection locked="0"/>
    </xf>
    <xf numFmtId="44" fontId="29" fillId="66" borderId="16" xfId="0" applyNumberFormat="1" applyFont="1" applyFill="1" applyBorder="1" applyAlignment="1" applyProtection="1">
      <alignment vertical="center"/>
    </xf>
    <xf numFmtId="44" fontId="29" fillId="66" borderId="16" xfId="4" applyNumberFormat="1" applyFont="1" applyFill="1" applyBorder="1" applyAlignment="1" applyProtection="1">
      <alignment vertical="center"/>
    </xf>
    <xf numFmtId="44" fontId="0" fillId="34" borderId="18" xfId="2" applyNumberFormat="1" applyFont="1" applyFill="1" applyBorder="1" applyAlignment="1" applyProtection="1">
      <alignment vertical="top"/>
      <protection locked="0"/>
    </xf>
    <xf numFmtId="43" fontId="0" fillId="34" borderId="18" xfId="1" applyFont="1" applyFill="1" applyBorder="1" applyAlignment="1" applyProtection="1">
      <alignment vertical="center"/>
      <protection locked="0"/>
    </xf>
    <xf numFmtId="184" fontId="0" fillId="34" borderId="18" xfId="2" applyNumberFormat="1" applyFont="1" applyFill="1" applyBorder="1" applyAlignment="1" applyProtection="1">
      <alignment vertical="center"/>
      <protection locked="0"/>
    </xf>
    <xf numFmtId="44" fontId="0" fillId="34" borderId="18" xfId="2" applyNumberFormat="1" applyFont="1" applyFill="1" applyBorder="1" applyAlignment="1" applyProtection="1">
      <alignment vertical="center"/>
      <protection locked="0"/>
    </xf>
    <xf numFmtId="185" fontId="0" fillId="34" borderId="18" xfId="1" applyNumberFormat="1" applyFont="1" applyFill="1" applyBorder="1" applyAlignment="1" applyProtection="1">
      <alignment vertical="center"/>
      <protection locked="0"/>
    </xf>
    <xf numFmtId="43" fontId="21" fillId="34" borderId="11" xfId="1" applyNumberFormat="1" applyFont="1" applyFill="1" applyBorder="1" applyProtection="1">
      <protection locked="0"/>
    </xf>
    <xf numFmtId="186" fontId="0" fillId="38" borderId="18" xfId="0" applyNumberFormat="1" applyFill="1" applyBorder="1" applyAlignment="1" applyProtection="1">
      <alignment vertical="center"/>
    </xf>
    <xf numFmtId="43" fontId="21" fillId="34" borderId="11" xfId="1" applyFont="1" applyFill="1" applyBorder="1" applyProtection="1">
      <protection locked="0"/>
    </xf>
    <xf numFmtId="187" fontId="0" fillId="34" borderId="18" xfId="1" applyNumberFormat="1" applyFont="1" applyFill="1" applyBorder="1" applyAlignment="1" applyProtection="1">
      <alignment vertical="center"/>
      <protection locked="0"/>
    </xf>
    <xf numFmtId="0" fontId="21" fillId="0" borderId="0" xfId="0" applyFont="1" applyFill="1"/>
    <xf numFmtId="0" fontId="22" fillId="0" borderId="0" xfId="0" applyFont="1" applyFill="1" applyAlignment="1">
      <alignment horizontal="right" vertical="top"/>
    </xf>
    <xf numFmtId="0" fontId="22" fillId="0" borderId="10" xfId="0" applyFont="1" applyFill="1" applyBorder="1" applyAlignment="1">
      <alignment horizontal="right" vertical="top"/>
    </xf>
    <xf numFmtId="0" fontId="25" fillId="0" borderId="0" xfId="0" applyFont="1" applyAlignment="1" applyProtection="1"/>
    <xf numFmtId="0" fontId="0" fillId="0" borderId="0" xfId="0" applyFill="1"/>
    <xf numFmtId="0" fontId="25" fillId="0" borderId="0" xfId="0" applyFont="1" applyFill="1" applyAlignment="1" applyProtection="1"/>
    <xf numFmtId="0" fontId="0" fillId="34" borderId="0" xfId="0" applyFill="1" applyProtection="1"/>
    <xf numFmtId="0" fontId="21" fillId="40" borderId="0" xfId="4" applyFont="1" applyFill="1" applyAlignment="1" applyProtection="1">
      <alignment horizontal="left" vertical="top" wrapText="1"/>
    </xf>
    <xf numFmtId="0" fontId="21" fillId="0" borderId="16" xfId="0" applyFont="1" applyFill="1" applyBorder="1" applyAlignment="1" applyProtection="1">
      <alignment horizontal="center" wrapText="1"/>
    </xf>
    <xf numFmtId="0" fontId="0" fillId="0" borderId="20" xfId="0" applyBorder="1" applyAlignment="1">
      <alignment wrapText="1"/>
    </xf>
    <xf numFmtId="0" fontId="21" fillId="0" borderId="18" xfId="0" applyFont="1" applyFill="1" applyBorder="1" applyAlignment="1" applyProtection="1">
      <alignment horizontal="center" wrapText="1"/>
    </xf>
    <xf numFmtId="0" fontId="0" fillId="0" borderId="19" xfId="0" applyBorder="1" applyAlignment="1">
      <alignment wrapText="1"/>
    </xf>
    <xf numFmtId="0" fontId="27" fillId="0" borderId="0" xfId="0" applyFont="1" applyAlignment="1" applyProtection="1">
      <alignment horizontal="left" vertical="top" wrapText="1" indent="1"/>
    </xf>
    <xf numFmtId="0" fontId="21" fillId="40" borderId="0" xfId="0" applyFont="1" applyFill="1" applyAlignment="1" applyProtection="1">
      <alignment horizontal="left" vertical="top" wrapText="1"/>
    </xf>
    <xf numFmtId="0" fontId="27" fillId="0" borderId="0" xfId="4" applyFont="1" applyAlignment="1" applyProtection="1">
      <alignment horizontal="left" vertical="top" wrapText="1" indent="1"/>
    </xf>
    <xf numFmtId="0" fontId="21" fillId="0" borderId="12" xfId="0" applyFont="1" applyBorder="1" applyAlignment="1" applyProtection="1">
      <alignment horizontal="center"/>
    </xf>
    <xf numFmtId="0" fontId="21" fillId="0" borderId="13" xfId="0" applyFont="1" applyBorder="1" applyAlignment="1" applyProtection="1">
      <alignment horizontal="center"/>
    </xf>
    <xf numFmtId="0" fontId="21" fillId="0" borderId="14" xfId="0" applyFont="1" applyBorder="1" applyAlignment="1" applyProtection="1">
      <alignment horizontal="center"/>
    </xf>
    <xf numFmtId="0" fontId="21" fillId="0" borderId="0" xfId="0" applyFont="1" applyAlignment="1" applyProtection="1">
      <alignment horizontal="center" wrapText="1"/>
    </xf>
    <xf numFmtId="0" fontId="0" fillId="0" borderId="0" xfId="0" applyAlignment="1">
      <alignment horizontal="center" wrapText="1"/>
    </xf>
    <xf numFmtId="0" fontId="23" fillId="33" borderId="0" xfId="0" applyFont="1" applyFill="1" applyBorder="1" applyAlignment="1" applyProtection="1">
      <alignment horizontal="left" indent="7"/>
    </xf>
    <xf numFmtId="0" fontId="24" fillId="34" borderId="0" xfId="0" applyFont="1" applyFill="1" applyAlignment="1" applyProtection="1">
      <alignment horizontal="left" vertical="center"/>
    </xf>
  </cellXfs>
  <cellStyles count="46642">
    <cellStyle name="$" xfId="5"/>
    <cellStyle name="$ 2" xfId="6"/>
    <cellStyle name="$ 2 2" xfId="7"/>
    <cellStyle name="$ 3" xfId="8"/>
    <cellStyle name="$.00" xfId="9"/>
    <cellStyle name="$.00 2" xfId="10"/>
    <cellStyle name="$.00 2 2" xfId="11"/>
    <cellStyle name="$.00 3" xfId="12"/>
    <cellStyle name="$_9. Rev2Cost_GDPIPI" xfId="13"/>
    <cellStyle name="$_lists" xfId="14"/>
    <cellStyle name="$_lists_4. Current Monthly Fixed Charge" xfId="15"/>
    <cellStyle name="$_Sheet4" xfId="16"/>
    <cellStyle name="$M" xfId="17"/>
    <cellStyle name="$M 2" xfId="18"/>
    <cellStyle name="$M 2 2" xfId="19"/>
    <cellStyle name="$M 3" xfId="20"/>
    <cellStyle name="$M.00" xfId="21"/>
    <cellStyle name="$M.00 2" xfId="22"/>
    <cellStyle name="$M.00 2 2" xfId="23"/>
    <cellStyle name="$M.00 3" xfId="24"/>
    <cellStyle name="$M_9. Rev2Cost_GDPIPI" xfId="25"/>
    <cellStyle name="20% - Accent1 2" xfId="26"/>
    <cellStyle name="20% - Accent1 2 10" xfId="27"/>
    <cellStyle name="20% - Accent1 2 10 2" xfId="28"/>
    <cellStyle name="20% - Accent1 2 10 3" xfId="29"/>
    <cellStyle name="20% - Accent1 2 10 4" xfId="30"/>
    <cellStyle name="20% - Accent1 2 10 5" xfId="31"/>
    <cellStyle name="20% - Accent1 2 10 6" xfId="32"/>
    <cellStyle name="20% - Accent1 2 10 7" xfId="33"/>
    <cellStyle name="20% - Accent1 2 10 8" xfId="34"/>
    <cellStyle name="20% - Accent1 2 11" xfId="35"/>
    <cellStyle name="20% - Accent1 2 11 2" xfId="36"/>
    <cellStyle name="20% - Accent1 2 11 3" xfId="37"/>
    <cellStyle name="20% - Accent1 2 11 4" xfId="38"/>
    <cellStyle name="20% - Accent1 2 11 5" xfId="39"/>
    <cellStyle name="20% - Accent1 2 11 6" xfId="40"/>
    <cellStyle name="20% - Accent1 2 11 7" xfId="41"/>
    <cellStyle name="20% - Accent1 2 11 8" xfId="42"/>
    <cellStyle name="20% - Accent1 2 12" xfId="43"/>
    <cellStyle name="20% - Accent1 2 12 2" xfId="44"/>
    <cellStyle name="20% - Accent1 2 12 3" xfId="45"/>
    <cellStyle name="20% - Accent1 2 12 4" xfId="46"/>
    <cellStyle name="20% - Accent1 2 12 5" xfId="47"/>
    <cellStyle name="20% - Accent1 2 12 6" xfId="48"/>
    <cellStyle name="20% - Accent1 2 12 7" xfId="49"/>
    <cellStyle name="20% - Accent1 2 12 8" xfId="50"/>
    <cellStyle name="20% - Accent1 2 13" xfId="51"/>
    <cellStyle name="20% - Accent1 2 13 2" xfId="52"/>
    <cellStyle name="20% - Accent1 2 13 3" xfId="53"/>
    <cellStyle name="20% - Accent1 2 13 4" xfId="54"/>
    <cellStyle name="20% - Accent1 2 13 5" xfId="55"/>
    <cellStyle name="20% - Accent1 2 13 6" xfId="56"/>
    <cellStyle name="20% - Accent1 2 13 7" xfId="57"/>
    <cellStyle name="20% - Accent1 2 13 8" xfId="58"/>
    <cellStyle name="20% - Accent1 2 14" xfId="59"/>
    <cellStyle name="20% - Accent1 2 14 2" xfId="60"/>
    <cellStyle name="20% - Accent1 2 14 3" xfId="61"/>
    <cellStyle name="20% - Accent1 2 14 4" xfId="62"/>
    <cellStyle name="20% - Accent1 2 14 5" xfId="63"/>
    <cellStyle name="20% - Accent1 2 14 6" xfId="64"/>
    <cellStyle name="20% - Accent1 2 14 7" xfId="65"/>
    <cellStyle name="20% - Accent1 2 14 8" xfId="66"/>
    <cellStyle name="20% - Accent1 2 15" xfId="67"/>
    <cellStyle name="20% - Accent1 2 15 2" xfId="68"/>
    <cellStyle name="20% - Accent1 2 15 3" xfId="69"/>
    <cellStyle name="20% - Accent1 2 15 4" xfId="70"/>
    <cellStyle name="20% - Accent1 2 15 5" xfId="71"/>
    <cellStyle name="20% - Accent1 2 15 6" xfId="72"/>
    <cellStyle name="20% - Accent1 2 15 7" xfId="73"/>
    <cellStyle name="20% - Accent1 2 15 8" xfId="74"/>
    <cellStyle name="20% - Accent1 2 16" xfId="75"/>
    <cellStyle name="20% - Accent1 2 16 2" xfId="76"/>
    <cellStyle name="20% - Accent1 2 16 3" xfId="77"/>
    <cellStyle name="20% - Accent1 2 16 4" xfId="78"/>
    <cellStyle name="20% - Accent1 2 16 5" xfId="79"/>
    <cellStyle name="20% - Accent1 2 16 6" xfId="80"/>
    <cellStyle name="20% - Accent1 2 16 7" xfId="81"/>
    <cellStyle name="20% - Accent1 2 16 8" xfId="82"/>
    <cellStyle name="20% - Accent1 2 17" xfId="83"/>
    <cellStyle name="20% - Accent1 2 17 2" xfId="84"/>
    <cellStyle name="20% - Accent1 2 17 3" xfId="85"/>
    <cellStyle name="20% - Accent1 2 17 4" xfId="86"/>
    <cellStyle name="20% - Accent1 2 17 5" xfId="87"/>
    <cellStyle name="20% - Accent1 2 17 6" xfId="88"/>
    <cellStyle name="20% - Accent1 2 17 7" xfId="89"/>
    <cellStyle name="20% - Accent1 2 17 8" xfId="90"/>
    <cellStyle name="20% - Accent1 2 18" xfId="91"/>
    <cellStyle name="20% - Accent1 2 18 2" xfId="92"/>
    <cellStyle name="20% - Accent1 2 18 3" xfId="93"/>
    <cellStyle name="20% - Accent1 2 18 4" xfId="94"/>
    <cellStyle name="20% - Accent1 2 18 5" xfId="95"/>
    <cellStyle name="20% - Accent1 2 18 6" xfId="96"/>
    <cellStyle name="20% - Accent1 2 18 7" xfId="97"/>
    <cellStyle name="20% - Accent1 2 18 8" xfId="98"/>
    <cellStyle name="20% - Accent1 2 19" xfId="99"/>
    <cellStyle name="20% - Accent1 2 2" xfId="100"/>
    <cellStyle name="20% - Accent1 2 2 2" xfId="101"/>
    <cellStyle name="20% - Accent1 2 2 3" xfId="102"/>
    <cellStyle name="20% - Accent1 2 2 4" xfId="103"/>
    <cellStyle name="20% - Accent1 2 2 5" xfId="104"/>
    <cellStyle name="20% - Accent1 2 2 6" xfId="105"/>
    <cellStyle name="20% - Accent1 2 2 7" xfId="106"/>
    <cellStyle name="20% - Accent1 2 2 8" xfId="107"/>
    <cellStyle name="20% - Accent1 2 20" xfId="108"/>
    <cellStyle name="20% - Accent1 2 21" xfId="109"/>
    <cellStyle name="20% - Accent1 2 22" xfId="110"/>
    <cellStyle name="20% - Accent1 2 23" xfId="111"/>
    <cellStyle name="20% - Accent1 2 24" xfId="112"/>
    <cellStyle name="20% - Accent1 2 25" xfId="113"/>
    <cellStyle name="20% - Accent1 2 26" xfId="114"/>
    <cellStyle name="20% - Accent1 2 27" xfId="115"/>
    <cellStyle name="20% - Accent1 2 28" xfId="116"/>
    <cellStyle name="20% - Accent1 2 29" xfId="117"/>
    <cellStyle name="20% - Accent1 2 3" xfId="118"/>
    <cellStyle name="20% - Accent1 2 3 2" xfId="119"/>
    <cellStyle name="20% - Accent1 2 3 3" xfId="120"/>
    <cellStyle name="20% - Accent1 2 3 4" xfId="121"/>
    <cellStyle name="20% - Accent1 2 3 5" xfId="122"/>
    <cellStyle name="20% - Accent1 2 3 6" xfId="123"/>
    <cellStyle name="20% - Accent1 2 3 7" xfId="124"/>
    <cellStyle name="20% - Accent1 2 3 8" xfId="125"/>
    <cellStyle name="20% - Accent1 2 30" xfId="126"/>
    <cellStyle name="20% - Accent1 2 31" xfId="127"/>
    <cellStyle name="20% - Accent1 2 32" xfId="128"/>
    <cellStyle name="20% - Accent1 2 33" xfId="129"/>
    <cellStyle name="20% - Accent1 2 34" xfId="130"/>
    <cellStyle name="20% - Accent1 2 35" xfId="131"/>
    <cellStyle name="20% - Accent1 2 36" xfId="132"/>
    <cellStyle name="20% - Accent1 2 37" xfId="133"/>
    <cellStyle name="20% - Accent1 2 38" xfId="134"/>
    <cellStyle name="20% - Accent1 2 4" xfId="135"/>
    <cellStyle name="20% - Accent1 2 4 2" xfId="136"/>
    <cellStyle name="20% - Accent1 2 4 3" xfId="137"/>
    <cellStyle name="20% - Accent1 2 4 4" xfId="138"/>
    <cellStyle name="20% - Accent1 2 4 5" xfId="139"/>
    <cellStyle name="20% - Accent1 2 4 6" xfId="140"/>
    <cellStyle name="20% - Accent1 2 4 7" xfId="141"/>
    <cellStyle name="20% - Accent1 2 4 8" xfId="142"/>
    <cellStyle name="20% - Accent1 2 5" xfId="143"/>
    <cellStyle name="20% - Accent1 2 5 2" xfId="144"/>
    <cellStyle name="20% - Accent1 2 5 3" xfId="145"/>
    <cellStyle name="20% - Accent1 2 5 4" xfId="146"/>
    <cellStyle name="20% - Accent1 2 5 5" xfId="147"/>
    <cellStyle name="20% - Accent1 2 5 6" xfId="148"/>
    <cellStyle name="20% - Accent1 2 5 7" xfId="149"/>
    <cellStyle name="20% - Accent1 2 5 8" xfId="150"/>
    <cellStyle name="20% - Accent1 2 6" xfId="151"/>
    <cellStyle name="20% - Accent1 2 6 2" xfId="152"/>
    <cellStyle name="20% - Accent1 2 6 3" xfId="153"/>
    <cellStyle name="20% - Accent1 2 6 4" xfId="154"/>
    <cellStyle name="20% - Accent1 2 6 5" xfId="155"/>
    <cellStyle name="20% - Accent1 2 6 6" xfId="156"/>
    <cellStyle name="20% - Accent1 2 6 7" xfId="157"/>
    <cellStyle name="20% - Accent1 2 6 8" xfId="158"/>
    <cellStyle name="20% - Accent1 2 7" xfId="159"/>
    <cellStyle name="20% - Accent1 2 7 2" xfId="160"/>
    <cellStyle name="20% - Accent1 2 7 3" xfId="161"/>
    <cellStyle name="20% - Accent1 2 7 4" xfId="162"/>
    <cellStyle name="20% - Accent1 2 7 5" xfId="163"/>
    <cellStyle name="20% - Accent1 2 7 6" xfId="164"/>
    <cellStyle name="20% - Accent1 2 7 7" xfId="165"/>
    <cellStyle name="20% - Accent1 2 7 8" xfId="166"/>
    <cellStyle name="20% - Accent1 2 8" xfId="167"/>
    <cellStyle name="20% - Accent1 2 8 2" xfId="168"/>
    <cellStyle name="20% - Accent1 2 8 3" xfId="169"/>
    <cellStyle name="20% - Accent1 2 8 4" xfId="170"/>
    <cellStyle name="20% - Accent1 2 8 5" xfId="171"/>
    <cellStyle name="20% - Accent1 2 8 6" xfId="172"/>
    <cellStyle name="20% - Accent1 2 8 7" xfId="173"/>
    <cellStyle name="20% - Accent1 2 8 8" xfId="174"/>
    <cellStyle name="20% - Accent1 2 9" xfId="175"/>
    <cellStyle name="20% - Accent1 2 9 2" xfId="176"/>
    <cellStyle name="20% - Accent1 2 9 3" xfId="177"/>
    <cellStyle name="20% - Accent1 2 9 4" xfId="178"/>
    <cellStyle name="20% - Accent1 2 9 5" xfId="179"/>
    <cellStyle name="20% - Accent1 2 9 6" xfId="180"/>
    <cellStyle name="20% - Accent1 2 9 7" xfId="181"/>
    <cellStyle name="20% - Accent1 2 9 8" xfId="182"/>
    <cellStyle name="20% - Accent1 3" xfId="183"/>
    <cellStyle name="20% - Accent1 3 10" xfId="184"/>
    <cellStyle name="20% - Accent1 3 10 2" xfId="185"/>
    <cellStyle name="20% - Accent1 3 10 3" xfId="186"/>
    <cellStyle name="20% - Accent1 3 10 4" xfId="187"/>
    <cellStyle name="20% - Accent1 3 10 5" xfId="188"/>
    <cellStyle name="20% - Accent1 3 10 6" xfId="189"/>
    <cellStyle name="20% - Accent1 3 10 7" xfId="190"/>
    <cellStyle name="20% - Accent1 3 10 8" xfId="191"/>
    <cellStyle name="20% - Accent1 3 11" xfId="192"/>
    <cellStyle name="20% - Accent1 3 11 2" xfId="193"/>
    <cellStyle name="20% - Accent1 3 11 3" xfId="194"/>
    <cellStyle name="20% - Accent1 3 11 4" xfId="195"/>
    <cellStyle name="20% - Accent1 3 11 5" xfId="196"/>
    <cellStyle name="20% - Accent1 3 11 6" xfId="197"/>
    <cellStyle name="20% - Accent1 3 11 7" xfId="198"/>
    <cellStyle name="20% - Accent1 3 11 8" xfId="199"/>
    <cellStyle name="20% - Accent1 3 12" xfId="200"/>
    <cellStyle name="20% - Accent1 3 12 2" xfId="201"/>
    <cellStyle name="20% - Accent1 3 12 3" xfId="202"/>
    <cellStyle name="20% - Accent1 3 12 4" xfId="203"/>
    <cellStyle name="20% - Accent1 3 12 5" xfId="204"/>
    <cellStyle name="20% - Accent1 3 12 6" xfId="205"/>
    <cellStyle name="20% - Accent1 3 12 7" xfId="206"/>
    <cellStyle name="20% - Accent1 3 12 8" xfId="207"/>
    <cellStyle name="20% - Accent1 3 13" xfId="208"/>
    <cellStyle name="20% - Accent1 3 13 2" xfId="209"/>
    <cellStyle name="20% - Accent1 3 13 3" xfId="210"/>
    <cellStyle name="20% - Accent1 3 13 4" xfId="211"/>
    <cellStyle name="20% - Accent1 3 13 5" xfId="212"/>
    <cellStyle name="20% - Accent1 3 13 6" xfId="213"/>
    <cellStyle name="20% - Accent1 3 13 7" xfId="214"/>
    <cellStyle name="20% - Accent1 3 13 8" xfId="215"/>
    <cellStyle name="20% - Accent1 3 14" xfId="216"/>
    <cellStyle name="20% - Accent1 3 14 2" xfId="217"/>
    <cellStyle name="20% - Accent1 3 14 3" xfId="218"/>
    <cellStyle name="20% - Accent1 3 14 4" xfId="219"/>
    <cellStyle name="20% - Accent1 3 14 5" xfId="220"/>
    <cellStyle name="20% - Accent1 3 14 6" xfId="221"/>
    <cellStyle name="20% - Accent1 3 14 7" xfId="222"/>
    <cellStyle name="20% - Accent1 3 14 8" xfId="223"/>
    <cellStyle name="20% - Accent1 3 15" xfId="224"/>
    <cellStyle name="20% - Accent1 3 15 2" xfId="225"/>
    <cellStyle name="20% - Accent1 3 15 3" xfId="226"/>
    <cellStyle name="20% - Accent1 3 15 4" xfId="227"/>
    <cellStyle name="20% - Accent1 3 15 5" xfId="228"/>
    <cellStyle name="20% - Accent1 3 15 6" xfId="229"/>
    <cellStyle name="20% - Accent1 3 15 7" xfId="230"/>
    <cellStyle name="20% - Accent1 3 15 8" xfId="231"/>
    <cellStyle name="20% - Accent1 3 16" xfId="232"/>
    <cellStyle name="20% - Accent1 3 16 2" xfId="233"/>
    <cellStyle name="20% - Accent1 3 16 3" xfId="234"/>
    <cellStyle name="20% - Accent1 3 16 4" xfId="235"/>
    <cellStyle name="20% - Accent1 3 16 5" xfId="236"/>
    <cellStyle name="20% - Accent1 3 16 6" xfId="237"/>
    <cellStyle name="20% - Accent1 3 16 7" xfId="238"/>
    <cellStyle name="20% - Accent1 3 16 8" xfId="239"/>
    <cellStyle name="20% - Accent1 3 17" xfId="240"/>
    <cellStyle name="20% - Accent1 3 17 2" xfId="241"/>
    <cellStyle name="20% - Accent1 3 17 3" xfId="242"/>
    <cellStyle name="20% - Accent1 3 17 4" xfId="243"/>
    <cellStyle name="20% - Accent1 3 17 5" xfId="244"/>
    <cellStyle name="20% - Accent1 3 17 6" xfId="245"/>
    <cellStyle name="20% - Accent1 3 17 7" xfId="246"/>
    <cellStyle name="20% - Accent1 3 17 8" xfId="247"/>
    <cellStyle name="20% - Accent1 3 18" xfId="248"/>
    <cellStyle name="20% - Accent1 3 18 2" xfId="249"/>
    <cellStyle name="20% - Accent1 3 18 3" xfId="250"/>
    <cellStyle name="20% - Accent1 3 18 4" xfId="251"/>
    <cellStyle name="20% - Accent1 3 18 5" xfId="252"/>
    <cellStyle name="20% - Accent1 3 18 6" xfId="253"/>
    <cellStyle name="20% - Accent1 3 18 7" xfId="254"/>
    <cellStyle name="20% - Accent1 3 18 8" xfId="255"/>
    <cellStyle name="20% - Accent1 3 19" xfId="256"/>
    <cellStyle name="20% - Accent1 3 2" xfId="257"/>
    <cellStyle name="20% - Accent1 3 2 2" xfId="258"/>
    <cellStyle name="20% - Accent1 3 2 3" xfId="259"/>
    <cellStyle name="20% - Accent1 3 2 4" xfId="260"/>
    <cellStyle name="20% - Accent1 3 2 5" xfId="261"/>
    <cellStyle name="20% - Accent1 3 2 6" xfId="262"/>
    <cellStyle name="20% - Accent1 3 2 7" xfId="263"/>
    <cellStyle name="20% - Accent1 3 2 8" xfId="264"/>
    <cellStyle name="20% - Accent1 3 20" xfId="265"/>
    <cellStyle name="20% - Accent1 3 21" xfId="266"/>
    <cellStyle name="20% - Accent1 3 22" xfId="267"/>
    <cellStyle name="20% - Accent1 3 23" xfId="268"/>
    <cellStyle name="20% - Accent1 3 24" xfId="269"/>
    <cellStyle name="20% - Accent1 3 25" xfId="270"/>
    <cellStyle name="20% - Accent1 3 26" xfId="271"/>
    <cellStyle name="20% - Accent1 3 27" xfId="272"/>
    <cellStyle name="20% - Accent1 3 28" xfId="273"/>
    <cellStyle name="20% - Accent1 3 29" xfId="274"/>
    <cellStyle name="20% - Accent1 3 3" xfId="275"/>
    <cellStyle name="20% - Accent1 3 3 2" xfId="276"/>
    <cellStyle name="20% - Accent1 3 3 3" xfId="277"/>
    <cellStyle name="20% - Accent1 3 3 4" xfId="278"/>
    <cellStyle name="20% - Accent1 3 3 5" xfId="279"/>
    <cellStyle name="20% - Accent1 3 3 6" xfId="280"/>
    <cellStyle name="20% - Accent1 3 3 7" xfId="281"/>
    <cellStyle name="20% - Accent1 3 3 8" xfId="282"/>
    <cellStyle name="20% - Accent1 3 30" xfId="283"/>
    <cellStyle name="20% - Accent1 3 31" xfId="284"/>
    <cellStyle name="20% - Accent1 3 32" xfId="285"/>
    <cellStyle name="20% - Accent1 3 33" xfId="286"/>
    <cellStyle name="20% - Accent1 3 34" xfId="287"/>
    <cellStyle name="20% - Accent1 3 35" xfId="288"/>
    <cellStyle name="20% - Accent1 3 4" xfId="289"/>
    <cellStyle name="20% - Accent1 3 4 2" xfId="290"/>
    <cellStyle name="20% - Accent1 3 4 3" xfId="291"/>
    <cellStyle name="20% - Accent1 3 4 4" xfId="292"/>
    <cellStyle name="20% - Accent1 3 4 5" xfId="293"/>
    <cellStyle name="20% - Accent1 3 4 6" xfId="294"/>
    <cellStyle name="20% - Accent1 3 4 7" xfId="295"/>
    <cellStyle name="20% - Accent1 3 4 8" xfId="296"/>
    <cellStyle name="20% - Accent1 3 5" xfId="297"/>
    <cellStyle name="20% - Accent1 3 5 2" xfId="298"/>
    <cellStyle name="20% - Accent1 3 5 3" xfId="299"/>
    <cellStyle name="20% - Accent1 3 5 4" xfId="300"/>
    <cellStyle name="20% - Accent1 3 5 5" xfId="301"/>
    <cellStyle name="20% - Accent1 3 5 6" xfId="302"/>
    <cellStyle name="20% - Accent1 3 5 7" xfId="303"/>
    <cellStyle name="20% - Accent1 3 5 8" xfId="304"/>
    <cellStyle name="20% - Accent1 3 6" xfId="305"/>
    <cellStyle name="20% - Accent1 3 6 2" xfId="306"/>
    <cellStyle name="20% - Accent1 3 6 3" xfId="307"/>
    <cellStyle name="20% - Accent1 3 6 4" xfId="308"/>
    <cellStyle name="20% - Accent1 3 6 5" xfId="309"/>
    <cellStyle name="20% - Accent1 3 6 6" xfId="310"/>
    <cellStyle name="20% - Accent1 3 6 7" xfId="311"/>
    <cellStyle name="20% - Accent1 3 6 8" xfId="312"/>
    <cellStyle name="20% - Accent1 3 7" xfId="313"/>
    <cellStyle name="20% - Accent1 3 7 2" xfId="314"/>
    <cellStyle name="20% - Accent1 3 7 3" xfId="315"/>
    <cellStyle name="20% - Accent1 3 7 4" xfId="316"/>
    <cellStyle name="20% - Accent1 3 7 5" xfId="317"/>
    <cellStyle name="20% - Accent1 3 7 6" xfId="318"/>
    <cellStyle name="20% - Accent1 3 7 7" xfId="319"/>
    <cellStyle name="20% - Accent1 3 7 8" xfId="320"/>
    <cellStyle name="20% - Accent1 3 8" xfId="321"/>
    <cellStyle name="20% - Accent1 3 8 2" xfId="322"/>
    <cellStyle name="20% - Accent1 3 8 3" xfId="323"/>
    <cellStyle name="20% - Accent1 3 8 4" xfId="324"/>
    <cellStyle name="20% - Accent1 3 8 5" xfId="325"/>
    <cellStyle name="20% - Accent1 3 8 6" xfId="326"/>
    <cellStyle name="20% - Accent1 3 8 7" xfId="327"/>
    <cellStyle name="20% - Accent1 3 8 8" xfId="328"/>
    <cellStyle name="20% - Accent1 3 9" xfId="329"/>
    <cellStyle name="20% - Accent1 3 9 2" xfId="330"/>
    <cellStyle name="20% - Accent1 3 9 3" xfId="331"/>
    <cellStyle name="20% - Accent1 3 9 4" xfId="332"/>
    <cellStyle name="20% - Accent1 3 9 5" xfId="333"/>
    <cellStyle name="20% - Accent1 3 9 6" xfId="334"/>
    <cellStyle name="20% - Accent1 3 9 7" xfId="335"/>
    <cellStyle name="20% - Accent1 3 9 8" xfId="336"/>
    <cellStyle name="20% - Accent1 4" xfId="337"/>
    <cellStyle name="20% - Accent1 4 10" xfId="338"/>
    <cellStyle name="20% - Accent1 4 10 2" xfId="339"/>
    <cellStyle name="20% - Accent1 4 10 3" xfId="340"/>
    <cellStyle name="20% - Accent1 4 10 4" xfId="341"/>
    <cellStyle name="20% - Accent1 4 10 5" xfId="342"/>
    <cellStyle name="20% - Accent1 4 10 6" xfId="343"/>
    <cellStyle name="20% - Accent1 4 10 7" xfId="344"/>
    <cellStyle name="20% - Accent1 4 10 8" xfId="345"/>
    <cellStyle name="20% - Accent1 4 11" xfId="346"/>
    <cellStyle name="20% - Accent1 4 11 2" xfId="347"/>
    <cellStyle name="20% - Accent1 4 11 3" xfId="348"/>
    <cellStyle name="20% - Accent1 4 11 4" xfId="349"/>
    <cellStyle name="20% - Accent1 4 11 5" xfId="350"/>
    <cellStyle name="20% - Accent1 4 11 6" xfId="351"/>
    <cellStyle name="20% - Accent1 4 11 7" xfId="352"/>
    <cellStyle name="20% - Accent1 4 11 8" xfId="353"/>
    <cellStyle name="20% - Accent1 4 12" xfId="354"/>
    <cellStyle name="20% - Accent1 4 12 2" xfId="355"/>
    <cellStyle name="20% - Accent1 4 12 3" xfId="356"/>
    <cellStyle name="20% - Accent1 4 12 4" xfId="357"/>
    <cellStyle name="20% - Accent1 4 12 5" xfId="358"/>
    <cellStyle name="20% - Accent1 4 12 6" xfId="359"/>
    <cellStyle name="20% - Accent1 4 12 7" xfId="360"/>
    <cellStyle name="20% - Accent1 4 12 8" xfId="361"/>
    <cellStyle name="20% - Accent1 4 13" xfId="362"/>
    <cellStyle name="20% - Accent1 4 13 2" xfId="363"/>
    <cellStyle name="20% - Accent1 4 13 3" xfId="364"/>
    <cellStyle name="20% - Accent1 4 13 4" xfId="365"/>
    <cellStyle name="20% - Accent1 4 13 5" xfId="366"/>
    <cellStyle name="20% - Accent1 4 13 6" xfId="367"/>
    <cellStyle name="20% - Accent1 4 13 7" xfId="368"/>
    <cellStyle name="20% - Accent1 4 13 8" xfId="369"/>
    <cellStyle name="20% - Accent1 4 14" xfId="370"/>
    <cellStyle name="20% - Accent1 4 14 2" xfId="371"/>
    <cellStyle name="20% - Accent1 4 14 3" xfId="372"/>
    <cellStyle name="20% - Accent1 4 14 4" xfId="373"/>
    <cellStyle name="20% - Accent1 4 14 5" xfId="374"/>
    <cellStyle name="20% - Accent1 4 14 6" xfId="375"/>
    <cellStyle name="20% - Accent1 4 14 7" xfId="376"/>
    <cellStyle name="20% - Accent1 4 14 8" xfId="377"/>
    <cellStyle name="20% - Accent1 4 15" xfId="378"/>
    <cellStyle name="20% - Accent1 4 15 2" xfId="379"/>
    <cellStyle name="20% - Accent1 4 15 3" xfId="380"/>
    <cellStyle name="20% - Accent1 4 15 4" xfId="381"/>
    <cellStyle name="20% - Accent1 4 15 5" xfId="382"/>
    <cellStyle name="20% - Accent1 4 15 6" xfId="383"/>
    <cellStyle name="20% - Accent1 4 15 7" xfId="384"/>
    <cellStyle name="20% - Accent1 4 15 8" xfId="385"/>
    <cellStyle name="20% - Accent1 4 16" xfId="386"/>
    <cellStyle name="20% - Accent1 4 16 2" xfId="387"/>
    <cellStyle name="20% - Accent1 4 16 3" xfId="388"/>
    <cellStyle name="20% - Accent1 4 16 4" xfId="389"/>
    <cellStyle name="20% - Accent1 4 16 5" xfId="390"/>
    <cellStyle name="20% - Accent1 4 16 6" xfId="391"/>
    <cellStyle name="20% - Accent1 4 16 7" xfId="392"/>
    <cellStyle name="20% - Accent1 4 16 8" xfId="393"/>
    <cellStyle name="20% - Accent1 4 17" xfId="394"/>
    <cellStyle name="20% - Accent1 4 17 2" xfId="395"/>
    <cellStyle name="20% - Accent1 4 17 3" xfId="396"/>
    <cellStyle name="20% - Accent1 4 17 4" xfId="397"/>
    <cellStyle name="20% - Accent1 4 17 5" xfId="398"/>
    <cellStyle name="20% - Accent1 4 17 6" xfId="399"/>
    <cellStyle name="20% - Accent1 4 17 7" xfId="400"/>
    <cellStyle name="20% - Accent1 4 17 8" xfId="401"/>
    <cellStyle name="20% - Accent1 4 18" xfId="402"/>
    <cellStyle name="20% - Accent1 4 18 2" xfId="403"/>
    <cellStyle name="20% - Accent1 4 18 3" xfId="404"/>
    <cellStyle name="20% - Accent1 4 18 4" xfId="405"/>
    <cellStyle name="20% - Accent1 4 18 5" xfId="406"/>
    <cellStyle name="20% - Accent1 4 18 6" xfId="407"/>
    <cellStyle name="20% - Accent1 4 18 7" xfId="408"/>
    <cellStyle name="20% - Accent1 4 18 8" xfId="409"/>
    <cellStyle name="20% - Accent1 4 19" xfId="410"/>
    <cellStyle name="20% - Accent1 4 2" xfId="411"/>
    <cellStyle name="20% - Accent1 4 2 2" xfId="412"/>
    <cellStyle name="20% - Accent1 4 2 3" xfId="413"/>
    <cellStyle name="20% - Accent1 4 2 4" xfId="414"/>
    <cellStyle name="20% - Accent1 4 2 5" xfId="415"/>
    <cellStyle name="20% - Accent1 4 2 6" xfId="416"/>
    <cellStyle name="20% - Accent1 4 2 7" xfId="417"/>
    <cellStyle name="20% - Accent1 4 2 8" xfId="418"/>
    <cellStyle name="20% - Accent1 4 20" xfId="419"/>
    <cellStyle name="20% - Accent1 4 21" xfId="420"/>
    <cellStyle name="20% - Accent1 4 22" xfId="421"/>
    <cellStyle name="20% - Accent1 4 23" xfId="422"/>
    <cellStyle name="20% - Accent1 4 24" xfId="423"/>
    <cellStyle name="20% - Accent1 4 25" xfId="424"/>
    <cellStyle name="20% - Accent1 4 26" xfId="425"/>
    <cellStyle name="20% - Accent1 4 27" xfId="426"/>
    <cellStyle name="20% - Accent1 4 28" xfId="427"/>
    <cellStyle name="20% - Accent1 4 29" xfId="428"/>
    <cellStyle name="20% - Accent1 4 3" xfId="429"/>
    <cellStyle name="20% - Accent1 4 3 2" xfId="430"/>
    <cellStyle name="20% - Accent1 4 3 3" xfId="431"/>
    <cellStyle name="20% - Accent1 4 3 4" xfId="432"/>
    <cellStyle name="20% - Accent1 4 3 5" xfId="433"/>
    <cellStyle name="20% - Accent1 4 3 6" xfId="434"/>
    <cellStyle name="20% - Accent1 4 3 7" xfId="435"/>
    <cellStyle name="20% - Accent1 4 3 8" xfId="436"/>
    <cellStyle name="20% - Accent1 4 30" xfId="437"/>
    <cellStyle name="20% - Accent1 4 31" xfId="438"/>
    <cellStyle name="20% - Accent1 4 32" xfId="439"/>
    <cellStyle name="20% - Accent1 4 33" xfId="440"/>
    <cellStyle name="20% - Accent1 4 34" xfId="441"/>
    <cellStyle name="20% - Accent1 4 35" xfId="442"/>
    <cellStyle name="20% - Accent1 4 4" xfId="443"/>
    <cellStyle name="20% - Accent1 4 4 2" xfId="444"/>
    <cellStyle name="20% - Accent1 4 4 3" xfId="445"/>
    <cellStyle name="20% - Accent1 4 4 4" xfId="446"/>
    <cellStyle name="20% - Accent1 4 4 5" xfId="447"/>
    <cellStyle name="20% - Accent1 4 4 6" xfId="448"/>
    <cellStyle name="20% - Accent1 4 4 7" xfId="449"/>
    <cellStyle name="20% - Accent1 4 4 8" xfId="450"/>
    <cellStyle name="20% - Accent1 4 5" xfId="451"/>
    <cellStyle name="20% - Accent1 4 5 2" xfId="452"/>
    <cellStyle name="20% - Accent1 4 5 3" xfId="453"/>
    <cellStyle name="20% - Accent1 4 5 4" xfId="454"/>
    <cellStyle name="20% - Accent1 4 5 5" xfId="455"/>
    <cellStyle name="20% - Accent1 4 5 6" xfId="456"/>
    <cellStyle name="20% - Accent1 4 5 7" xfId="457"/>
    <cellStyle name="20% - Accent1 4 5 8" xfId="458"/>
    <cellStyle name="20% - Accent1 4 6" xfId="459"/>
    <cellStyle name="20% - Accent1 4 6 2" xfId="460"/>
    <cellStyle name="20% - Accent1 4 6 3" xfId="461"/>
    <cellStyle name="20% - Accent1 4 6 4" xfId="462"/>
    <cellStyle name="20% - Accent1 4 6 5" xfId="463"/>
    <cellStyle name="20% - Accent1 4 6 6" xfId="464"/>
    <cellStyle name="20% - Accent1 4 6 7" xfId="465"/>
    <cellStyle name="20% - Accent1 4 6 8" xfId="466"/>
    <cellStyle name="20% - Accent1 4 7" xfId="467"/>
    <cellStyle name="20% - Accent1 4 7 2" xfId="468"/>
    <cellStyle name="20% - Accent1 4 7 3" xfId="469"/>
    <cellStyle name="20% - Accent1 4 7 4" xfId="470"/>
    <cellStyle name="20% - Accent1 4 7 5" xfId="471"/>
    <cellStyle name="20% - Accent1 4 7 6" xfId="472"/>
    <cellStyle name="20% - Accent1 4 7 7" xfId="473"/>
    <cellStyle name="20% - Accent1 4 7 8" xfId="474"/>
    <cellStyle name="20% - Accent1 4 8" xfId="475"/>
    <cellStyle name="20% - Accent1 4 8 2" xfId="476"/>
    <cellStyle name="20% - Accent1 4 8 3" xfId="477"/>
    <cellStyle name="20% - Accent1 4 8 4" xfId="478"/>
    <cellStyle name="20% - Accent1 4 8 5" xfId="479"/>
    <cellStyle name="20% - Accent1 4 8 6" xfId="480"/>
    <cellStyle name="20% - Accent1 4 8 7" xfId="481"/>
    <cellStyle name="20% - Accent1 4 8 8" xfId="482"/>
    <cellStyle name="20% - Accent1 4 9" xfId="483"/>
    <cellStyle name="20% - Accent1 4 9 2" xfId="484"/>
    <cellStyle name="20% - Accent1 4 9 3" xfId="485"/>
    <cellStyle name="20% - Accent1 4 9 4" xfId="486"/>
    <cellStyle name="20% - Accent1 4 9 5" xfId="487"/>
    <cellStyle name="20% - Accent1 4 9 6" xfId="488"/>
    <cellStyle name="20% - Accent1 4 9 7" xfId="489"/>
    <cellStyle name="20% - Accent1 4 9 8" xfId="490"/>
    <cellStyle name="20% - Accent1 5" xfId="491"/>
    <cellStyle name="20% - Accent1 5 10" xfId="492"/>
    <cellStyle name="20% - Accent1 5 10 2" xfId="493"/>
    <cellStyle name="20% - Accent1 5 10 3" xfId="494"/>
    <cellStyle name="20% - Accent1 5 10 4" xfId="495"/>
    <cellStyle name="20% - Accent1 5 10 5" xfId="496"/>
    <cellStyle name="20% - Accent1 5 10 6" xfId="497"/>
    <cellStyle name="20% - Accent1 5 10 7" xfId="498"/>
    <cellStyle name="20% - Accent1 5 10 8" xfId="499"/>
    <cellStyle name="20% - Accent1 5 11" xfId="500"/>
    <cellStyle name="20% - Accent1 5 11 2" xfId="501"/>
    <cellStyle name="20% - Accent1 5 11 3" xfId="502"/>
    <cellStyle name="20% - Accent1 5 11 4" xfId="503"/>
    <cellStyle name="20% - Accent1 5 11 5" xfId="504"/>
    <cellStyle name="20% - Accent1 5 11 6" xfId="505"/>
    <cellStyle name="20% - Accent1 5 11 7" xfId="506"/>
    <cellStyle name="20% - Accent1 5 11 8" xfId="507"/>
    <cellStyle name="20% - Accent1 5 12" xfId="508"/>
    <cellStyle name="20% - Accent1 5 12 2" xfId="509"/>
    <cellStyle name="20% - Accent1 5 12 3" xfId="510"/>
    <cellStyle name="20% - Accent1 5 12 4" xfId="511"/>
    <cellStyle name="20% - Accent1 5 12 5" xfId="512"/>
    <cellStyle name="20% - Accent1 5 12 6" xfId="513"/>
    <cellStyle name="20% - Accent1 5 12 7" xfId="514"/>
    <cellStyle name="20% - Accent1 5 12 8" xfId="515"/>
    <cellStyle name="20% - Accent1 5 13" xfId="516"/>
    <cellStyle name="20% - Accent1 5 13 2" xfId="517"/>
    <cellStyle name="20% - Accent1 5 13 3" xfId="518"/>
    <cellStyle name="20% - Accent1 5 13 4" xfId="519"/>
    <cellStyle name="20% - Accent1 5 13 5" xfId="520"/>
    <cellStyle name="20% - Accent1 5 13 6" xfId="521"/>
    <cellStyle name="20% - Accent1 5 13 7" xfId="522"/>
    <cellStyle name="20% - Accent1 5 13 8" xfId="523"/>
    <cellStyle name="20% - Accent1 5 14" xfId="524"/>
    <cellStyle name="20% - Accent1 5 14 2" xfId="525"/>
    <cellStyle name="20% - Accent1 5 14 3" xfId="526"/>
    <cellStyle name="20% - Accent1 5 14 4" xfId="527"/>
    <cellStyle name="20% - Accent1 5 14 5" xfId="528"/>
    <cellStyle name="20% - Accent1 5 14 6" xfId="529"/>
    <cellStyle name="20% - Accent1 5 14 7" xfId="530"/>
    <cellStyle name="20% - Accent1 5 14 8" xfId="531"/>
    <cellStyle name="20% - Accent1 5 15" xfId="532"/>
    <cellStyle name="20% - Accent1 5 15 2" xfId="533"/>
    <cellStyle name="20% - Accent1 5 15 3" xfId="534"/>
    <cellStyle name="20% - Accent1 5 15 4" xfId="535"/>
    <cellStyle name="20% - Accent1 5 15 5" xfId="536"/>
    <cellStyle name="20% - Accent1 5 15 6" xfId="537"/>
    <cellStyle name="20% - Accent1 5 15 7" xfId="538"/>
    <cellStyle name="20% - Accent1 5 15 8" xfId="539"/>
    <cellStyle name="20% - Accent1 5 16" xfId="540"/>
    <cellStyle name="20% - Accent1 5 16 2" xfId="541"/>
    <cellStyle name="20% - Accent1 5 16 3" xfId="542"/>
    <cellStyle name="20% - Accent1 5 16 4" xfId="543"/>
    <cellStyle name="20% - Accent1 5 16 5" xfId="544"/>
    <cellStyle name="20% - Accent1 5 16 6" xfId="545"/>
    <cellStyle name="20% - Accent1 5 16 7" xfId="546"/>
    <cellStyle name="20% - Accent1 5 16 8" xfId="547"/>
    <cellStyle name="20% - Accent1 5 17" xfId="548"/>
    <cellStyle name="20% - Accent1 5 17 2" xfId="549"/>
    <cellStyle name="20% - Accent1 5 17 3" xfId="550"/>
    <cellStyle name="20% - Accent1 5 17 4" xfId="551"/>
    <cellStyle name="20% - Accent1 5 17 5" xfId="552"/>
    <cellStyle name="20% - Accent1 5 17 6" xfId="553"/>
    <cellStyle name="20% - Accent1 5 17 7" xfId="554"/>
    <cellStyle name="20% - Accent1 5 17 8" xfId="555"/>
    <cellStyle name="20% - Accent1 5 18" xfId="556"/>
    <cellStyle name="20% - Accent1 5 18 2" xfId="557"/>
    <cellStyle name="20% - Accent1 5 18 3" xfId="558"/>
    <cellStyle name="20% - Accent1 5 18 4" xfId="559"/>
    <cellStyle name="20% - Accent1 5 18 5" xfId="560"/>
    <cellStyle name="20% - Accent1 5 18 6" xfId="561"/>
    <cellStyle name="20% - Accent1 5 18 7" xfId="562"/>
    <cellStyle name="20% - Accent1 5 18 8" xfId="563"/>
    <cellStyle name="20% - Accent1 5 19" xfId="564"/>
    <cellStyle name="20% - Accent1 5 2" xfId="565"/>
    <cellStyle name="20% - Accent1 5 2 2" xfId="566"/>
    <cellStyle name="20% - Accent1 5 2 3" xfId="567"/>
    <cellStyle name="20% - Accent1 5 2 4" xfId="568"/>
    <cellStyle name="20% - Accent1 5 2 5" xfId="569"/>
    <cellStyle name="20% - Accent1 5 2 6" xfId="570"/>
    <cellStyle name="20% - Accent1 5 2 7" xfId="571"/>
    <cellStyle name="20% - Accent1 5 2 8" xfId="572"/>
    <cellStyle name="20% - Accent1 5 20" xfId="573"/>
    <cellStyle name="20% - Accent1 5 21" xfId="574"/>
    <cellStyle name="20% - Accent1 5 22" xfId="575"/>
    <cellStyle name="20% - Accent1 5 23" xfId="576"/>
    <cellStyle name="20% - Accent1 5 24" xfId="577"/>
    <cellStyle name="20% - Accent1 5 25" xfId="578"/>
    <cellStyle name="20% - Accent1 5 26" xfId="579"/>
    <cellStyle name="20% - Accent1 5 27" xfId="580"/>
    <cellStyle name="20% - Accent1 5 28" xfId="581"/>
    <cellStyle name="20% - Accent1 5 29" xfId="582"/>
    <cellStyle name="20% - Accent1 5 3" xfId="583"/>
    <cellStyle name="20% - Accent1 5 3 2" xfId="584"/>
    <cellStyle name="20% - Accent1 5 3 3" xfId="585"/>
    <cellStyle name="20% - Accent1 5 3 4" xfId="586"/>
    <cellStyle name="20% - Accent1 5 3 5" xfId="587"/>
    <cellStyle name="20% - Accent1 5 3 6" xfId="588"/>
    <cellStyle name="20% - Accent1 5 3 7" xfId="589"/>
    <cellStyle name="20% - Accent1 5 3 8" xfId="590"/>
    <cellStyle name="20% - Accent1 5 30" xfId="591"/>
    <cellStyle name="20% - Accent1 5 31" xfId="592"/>
    <cellStyle name="20% - Accent1 5 32" xfId="593"/>
    <cellStyle name="20% - Accent1 5 33" xfId="594"/>
    <cellStyle name="20% - Accent1 5 34" xfId="595"/>
    <cellStyle name="20% - Accent1 5 35" xfId="596"/>
    <cellStyle name="20% - Accent1 5 4" xfId="597"/>
    <cellStyle name="20% - Accent1 5 4 2" xfId="598"/>
    <cellStyle name="20% - Accent1 5 4 3" xfId="599"/>
    <cellStyle name="20% - Accent1 5 4 4" xfId="600"/>
    <cellStyle name="20% - Accent1 5 4 5" xfId="601"/>
    <cellStyle name="20% - Accent1 5 4 6" xfId="602"/>
    <cellStyle name="20% - Accent1 5 4 7" xfId="603"/>
    <cellStyle name="20% - Accent1 5 4 8" xfId="604"/>
    <cellStyle name="20% - Accent1 5 5" xfId="605"/>
    <cellStyle name="20% - Accent1 5 5 2" xfId="606"/>
    <cellStyle name="20% - Accent1 5 5 3" xfId="607"/>
    <cellStyle name="20% - Accent1 5 5 4" xfId="608"/>
    <cellStyle name="20% - Accent1 5 5 5" xfId="609"/>
    <cellStyle name="20% - Accent1 5 5 6" xfId="610"/>
    <cellStyle name="20% - Accent1 5 5 7" xfId="611"/>
    <cellStyle name="20% - Accent1 5 5 8" xfId="612"/>
    <cellStyle name="20% - Accent1 5 6" xfId="613"/>
    <cellStyle name="20% - Accent1 5 6 2" xfId="614"/>
    <cellStyle name="20% - Accent1 5 6 3" xfId="615"/>
    <cellStyle name="20% - Accent1 5 6 4" xfId="616"/>
    <cellStyle name="20% - Accent1 5 6 5" xfId="617"/>
    <cellStyle name="20% - Accent1 5 6 6" xfId="618"/>
    <cellStyle name="20% - Accent1 5 6 7" xfId="619"/>
    <cellStyle name="20% - Accent1 5 6 8" xfId="620"/>
    <cellStyle name="20% - Accent1 5 7" xfId="621"/>
    <cellStyle name="20% - Accent1 5 7 2" xfId="622"/>
    <cellStyle name="20% - Accent1 5 7 3" xfId="623"/>
    <cellStyle name="20% - Accent1 5 7 4" xfId="624"/>
    <cellStyle name="20% - Accent1 5 7 5" xfId="625"/>
    <cellStyle name="20% - Accent1 5 7 6" xfId="626"/>
    <cellStyle name="20% - Accent1 5 7 7" xfId="627"/>
    <cellStyle name="20% - Accent1 5 7 8" xfId="628"/>
    <cellStyle name="20% - Accent1 5 8" xfId="629"/>
    <cellStyle name="20% - Accent1 5 8 2" xfId="630"/>
    <cellStyle name="20% - Accent1 5 8 3" xfId="631"/>
    <cellStyle name="20% - Accent1 5 8 4" xfId="632"/>
    <cellStyle name="20% - Accent1 5 8 5" xfId="633"/>
    <cellStyle name="20% - Accent1 5 8 6" xfId="634"/>
    <cellStyle name="20% - Accent1 5 8 7" xfId="635"/>
    <cellStyle name="20% - Accent1 5 8 8" xfId="636"/>
    <cellStyle name="20% - Accent1 5 9" xfId="637"/>
    <cellStyle name="20% - Accent1 5 9 2" xfId="638"/>
    <cellStyle name="20% - Accent1 5 9 3" xfId="639"/>
    <cellStyle name="20% - Accent1 5 9 4" xfId="640"/>
    <cellStyle name="20% - Accent1 5 9 5" xfId="641"/>
    <cellStyle name="20% - Accent1 5 9 6" xfId="642"/>
    <cellStyle name="20% - Accent1 5 9 7" xfId="643"/>
    <cellStyle name="20% - Accent1 5 9 8" xfId="644"/>
    <cellStyle name="20% - Accent1 6" xfId="645"/>
    <cellStyle name="20% - Accent2 2" xfId="646"/>
    <cellStyle name="20% - Accent2 2 10" xfId="647"/>
    <cellStyle name="20% - Accent2 2 10 2" xfId="648"/>
    <cellStyle name="20% - Accent2 2 10 3" xfId="649"/>
    <cellStyle name="20% - Accent2 2 10 4" xfId="650"/>
    <cellStyle name="20% - Accent2 2 10 5" xfId="651"/>
    <cellStyle name="20% - Accent2 2 10 6" xfId="652"/>
    <cellStyle name="20% - Accent2 2 10 7" xfId="653"/>
    <cellStyle name="20% - Accent2 2 10 8" xfId="654"/>
    <cellStyle name="20% - Accent2 2 11" xfId="655"/>
    <cellStyle name="20% - Accent2 2 11 2" xfId="656"/>
    <cellStyle name="20% - Accent2 2 11 3" xfId="657"/>
    <cellStyle name="20% - Accent2 2 11 4" xfId="658"/>
    <cellStyle name="20% - Accent2 2 11 5" xfId="659"/>
    <cellStyle name="20% - Accent2 2 11 6" xfId="660"/>
    <cellStyle name="20% - Accent2 2 11 7" xfId="661"/>
    <cellStyle name="20% - Accent2 2 11 8" xfId="662"/>
    <cellStyle name="20% - Accent2 2 12" xfId="663"/>
    <cellStyle name="20% - Accent2 2 12 2" xfId="664"/>
    <cellStyle name="20% - Accent2 2 12 3" xfId="665"/>
    <cellStyle name="20% - Accent2 2 12 4" xfId="666"/>
    <cellStyle name="20% - Accent2 2 12 5" xfId="667"/>
    <cellStyle name="20% - Accent2 2 12 6" xfId="668"/>
    <cellStyle name="20% - Accent2 2 12 7" xfId="669"/>
    <cellStyle name="20% - Accent2 2 12 8" xfId="670"/>
    <cellStyle name="20% - Accent2 2 13" xfId="671"/>
    <cellStyle name="20% - Accent2 2 13 2" xfId="672"/>
    <cellStyle name="20% - Accent2 2 13 3" xfId="673"/>
    <cellStyle name="20% - Accent2 2 13 4" xfId="674"/>
    <cellStyle name="20% - Accent2 2 13 5" xfId="675"/>
    <cellStyle name="20% - Accent2 2 13 6" xfId="676"/>
    <cellStyle name="20% - Accent2 2 13 7" xfId="677"/>
    <cellStyle name="20% - Accent2 2 13 8" xfId="678"/>
    <cellStyle name="20% - Accent2 2 14" xfId="679"/>
    <cellStyle name="20% - Accent2 2 14 2" xfId="680"/>
    <cellStyle name="20% - Accent2 2 14 3" xfId="681"/>
    <cellStyle name="20% - Accent2 2 14 4" xfId="682"/>
    <cellStyle name="20% - Accent2 2 14 5" xfId="683"/>
    <cellStyle name="20% - Accent2 2 14 6" xfId="684"/>
    <cellStyle name="20% - Accent2 2 14 7" xfId="685"/>
    <cellStyle name="20% - Accent2 2 14 8" xfId="686"/>
    <cellStyle name="20% - Accent2 2 15" xfId="687"/>
    <cellStyle name="20% - Accent2 2 15 2" xfId="688"/>
    <cellStyle name="20% - Accent2 2 15 3" xfId="689"/>
    <cellStyle name="20% - Accent2 2 15 4" xfId="690"/>
    <cellStyle name="20% - Accent2 2 15 5" xfId="691"/>
    <cellStyle name="20% - Accent2 2 15 6" xfId="692"/>
    <cellStyle name="20% - Accent2 2 15 7" xfId="693"/>
    <cellStyle name="20% - Accent2 2 15 8" xfId="694"/>
    <cellStyle name="20% - Accent2 2 16" xfId="695"/>
    <cellStyle name="20% - Accent2 2 16 2" xfId="696"/>
    <cellStyle name="20% - Accent2 2 16 3" xfId="697"/>
    <cellStyle name="20% - Accent2 2 16 4" xfId="698"/>
    <cellStyle name="20% - Accent2 2 16 5" xfId="699"/>
    <cellStyle name="20% - Accent2 2 16 6" xfId="700"/>
    <cellStyle name="20% - Accent2 2 16 7" xfId="701"/>
    <cellStyle name="20% - Accent2 2 16 8" xfId="702"/>
    <cellStyle name="20% - Accent2 2 17" xfId="703"/>
    <cellStyle name="20% - Accent2 2 17 2" xfId="704"/>
    <cellStyle name="20% - Accent2 2 17 3" xfId="705"/>
    <cellStyle name="20% - Accent2 2 17 4" xfId="706"/>
    <cellStyle name="20% - Accent2 2 17 5" xfId="707"/>
    <cellStyle name="20% - Accent2 2 17 6" xfId="708"/>
    <cellStyle name="20% - Accent2 2 17 7" xfId="709"/>
    <cellStyle name="20% - Accent2 2 17 8" xfId="710"/>
    <cellStyle name="20% - Accent2 2 18" xfId="711"/>
    <cellStyle name="20% - Accent2 2 18 2" xfId="712"/>
    <cellStyle name="20% - Accent2 2 18 3" xfId="713"/>
    <cellStyle name="20% - Accent2 2 18 4" xfId="714"/>
    <cellStyle name="20% - Accent2 2 18 5" xfId="715"/>
    <cellStyle name="20% - Accent2 2 18 6" xfId="716"/>
    <cellStyle name="20% - Accent2 2 18 7" xfId="717"/>
    <cellStyle name="20% - Accent2 2 18 8" xfId="718"/>
    <cellStyle name="20% - Accent2 2 19" xfId="719"/>
    <cellStyle name="20% - Accent2 2 2" xfId="720"/>
    <cellStyle name="20% - Accent2 2 2 2" xfId="721"/>
    <cellStyle name="20% - Accent2 2 2 3" xfId="722"/>
    <cellStyle name="20% - Accent2 2 2 4" xfId="723"/>
    <cellStyle name="20% - Accent2 2 2 5" xfId="724"/>
    <cellStyle name="20% - Accent2 2 2 6" xfId="725"/>
    <cellStyle name="20% - Accent2 2 2 7" xfId="726"/>
    <cellStyle name="20% - Accent2 2 2 8" xfId="727"/>
    <cellStyle name="20% - Accent2 2 20" xfId="728"/>
    <cellStyle name="20% - Accent2 2 21" xfId="729"/>
    <cellStyle name="20% - Accent2 2 22" xfId="730"/>
    <cellStyle name="20% - Accent2 2 23" xfId="731"/>
    <cellStyle name="20% - Accent2 2 24" xfId="732"/>
    <cellStyle name="20% - Accent2 2 25" xfId="733"/>
    <cellStyle name="20% - Accent2 2 26" xfId="734"/>
    <cellStyle name="20% - Accent2 2 27" xfId="735"/>
    <cellStyle name="20% - Accent2 2 28" xfId="736"/>
    <cellStyle name="20% - Accent2 2 29" xfId="737"/>
    <cellStyle name="20% - Accent2 2 3" xfId="738"/>
    <cellStyle name="20% - Accent2 2 3 2" xfId="739"/>
    <cellStyle name="20% - Accent2 2 3 3" xfId="740"/>
    <cellStyle name="20% - Accent2 2 3 4" xfId="741"/>
    <cellStyle name="20% - Accent2 2 3 5" xfId="742"/>
    <cellStyle name="20% - Accent2 2 3 6" xfId="743"/>
    <cellStyle name="20% - Accent2 2 3 7" xfId="744"/>
    <cellStyle name="20% - Accent2 2 3 8" xfId="745"/>
    <cellStyle name="20% - Accent2 2 30" xfId="746"/>
    <cellStyle name="20% - Accent2 2 31" xfId="747"/>
    <cellStyle name="20% - Accent2 2 32" xfId="748"/>
    <cellStyle name="20% - Accent2 2 33" xfId="749"/>
    <cellStyle name="20% - Accent2 2 34" xfId="750"/>
    <cellStyle name="20% - Accent2 2 35" xfId="751"/>
    <cellStyle name="20% - Accent2 2 36" xfId="752"/>
    <cellStyle name="20% - Accent2 2 37" xfId="753"/>
    <cellStyle name="20% - Accent2 2 38" xfId="754"/>
    <cellStyle name="20% - Accent2 2 4" xfId="755"/>
    <cellStyle name="20% - Accent2 2 4 2" xfId="756"/>
    <cellStyle name="20% - Accent2 2 4 3" xfId="757"/>
    <cellStyle name="20% - Accent2 2 4 4" xfId="758"/>
    <cellStyle name="20% - Accent2 2 4 5" xfId="759"/>
    <cellStyle name="20% - Accent2 2 4 6" xfId="760"/>
    <cellStyle name="20% - Accent2 2 4 7" xfId="761"/>
    <cellStyle name="20% - Accent2 2 4 8" xfId="762"/>
    <cellStyle name="20% - Accent2 2 5" xfId="763"/>
    <cellStyle name="20% - Accent2 2 5 2" xfId="764"/>
    <cellStyle name="20% - Accent2 2 5 3" xfId="765"/>
    <cellStyle name="20% - Accent2 2 5 4" xfId="766"/>
    <cellStyle name="20% - Accent2 2 5 5" xfId="767"/>
    <cellStyle name="20% - Accent2 2 5 6" xfId="768"/>
    <cellStyle name="20% - Accent2 2 5 7" xfId="769"/>
    <cellStyle name="20% - Accent2 2 5 8" xfId="770"/>
    <cellStyle name="20% - Accent2 2 6" xfId="771"/>
    <cellStyle name="20% - Accent2 2 6 2" xfId="772"/>
    <cellStyle name="20% - Accent2 2 6 3" xfId="773"/>
    <cellStyle name="20% - Accent2 2 6 4" xfId="774"/>
    <cellStyle name="20% - Accent2 2 6 5" xfId="775"/>
    <cellStyle name="20% - Accent2 2 6 6" xfId="776"/>
    <cellStyle name="20% - Accent2 2 6 7" xfId="777"/>
    <cellStyle name="20% - Accent2 2 6 8" xfId="778"/>
    <cellStyle name="20% - Accent2 2 7" xfId="779"/>
    <cellStyle name="20% - Accent2 2 7 2" xfId="780"/>
    <cellStyle name="20% - Accent2 2 7 3" xfId="781"/>
    <cellStyle name="20% - Accent2 2 7 4" xfId="782"/>
    <cellStyle name="20% - Accent2 2 7 5" xfId="783"/>
    <cellStyle name="20% - Accent2 2 7 6" xfId="784"/>
    <cellStyle name="20% - Accent2 2 7 7" xfId="785"/>
    <cellStyle name="20% - Accent2 2 7 8" xfId="786"/>
    <cellStyle name="20% - Accent2 2 8" xfId="787"/>
    <cellStyle name="20% - Accent2 2 8 2" xfId="788"/>
    <cellStyle name="20% - Accent2 2 8 3" xfId="789"/>
    <cellStyle name="20% - Accent2 2 8 4" xfId="790"/>
    <cellStyle name="20% - Accent2 2 8 5" xfId="791"/>
    <cellStyle name="20% - Accent2 2 8 6" xfId="792"/>
    <cellStyle name="20% - Accent2 2 8 7" xfId="793"/>
    <cellStyle name="20% - Accent2 2 8 8" xfId="794"/>
    <cellStyle name="20% - Accent2 2 9" xfId="795"/>
    <cellStyle name="20% - Accent2 2 9 2" xfId="796"/>
    <cellStyle name="20% - Accent2 2 9 3" xfId="797"/>
    <cellStyle name="20% - Accent2 2 9 4" xfId="798"/>
    <cellStyle name="20% - Accent2 2 9 5" xfId="799"/>
    <cellStyle name="20% - Accent2 2 9 6" xfId="800"/>
    <cellStyle name="20% - Accent2 2 9 7" xfId="801"/>
    <cellStyle name="20% - Accent2 2 9 8" xfId="802"/>
    <cellStyle name="20% - Accent2 3" xfId="803"/>
    <cellStyle name="20% - Accent2 3 10" xfId="804"/>
    <cellStyle name="20% - Accent2 3 10 2" xfId="805"/>
    <cellStyle name="20% - Accent2 3 10 3" xfId="806"/>
    <cellStyle name="20% - Accent2 3 10 4" xfId="807"/>
    <cellStyle name="20% - Accent2 3 10 5" xfId="808"/>
    <cellStyle name="20% - Accent2 3 10 6" xfId="809"/>
    <cellStyle name="20% - Accent2 3 10 7" xfId="810"/>
    <cellStyle name="20% - Accent2 3 10 8" xfId="811"/>
    <cellStyle name="20% - Accent2 3 11" xfId="812"/>
    <cellStyle name="20% - Accent2 3 11 2" xfId="813"/>
    <cellStyle name="20% - Accent2 3 11 3" xfId="814"/>
    <cellStyle name="20% - Accent2 3 11 4" xfId="815"/>
    <cellStyle name="20% - Accent2 3 11 5" xfId="816"/>
    <cellStyle name="20% - Accent2 3 11 6" xfId="817"/>
    <cellStyle name="20% - Accent2 3 11 7" xfId="818"/>
    <cellStyle name="20% - Accent2 3 11 8" xfId="819"/>
    <cellStyle name="20% - Accent2 3 12" xfId="820"/>
    <cellStyle name="20% - Accent2 3 12 2" xfId="821"/>
    <cellStyle name="20% - Accent2 3 12 3" xfId="822"/>
    <cellStyle name="20% - Accent2 3 12 4" xfId="823"/>
    <cellStyle name="20% - Accent2 3 12 5" xfId="824"/>
    <cellStyle name="20% - Accent2 3 12 6" xfId="825"/>
    <cellStyle name="20% - Accent2 3 12 7" xfId="826"/>
    <cellStyle name="20% - Accent2 3 12 8" xfId="827"/>
    <cellStyle name="20% - Accent2 3 13" xfId="828"/>
    <cellStyle name="20% - Accent2 3 13 2" xfId="829"/>
    <cellStyle name="20% - Accent2 3 13 3" xfId="830"/>
    <cellStyle name="20% - Accent2 3 13 4" xfId="831"/>
    <cellStyle name="20% - Accent2 3 13 5" xfId="832"/>
    <cellStyle name="20% - Accent2 3 13 6" xfId="833"/>
    <cellStyle name="20% - Accent2 3 13 7" xfId="834"/>
    <cellStyle name="20% - Accent2 3 13 8" xfId="835"/>
    <cellStyle name="20% - Accent2 3 14" xfId="836"/>
    <cellStyle name="20% - Accent2 3 14 2" xfId="837"/>
    <cellStyle name="20% - Accent2 3 14 3" xfId="838"/>
    <cellStyle name="20% - Accent2 3 14 4" xfId="839"/>
    <cellStyle name="20% - Accent2 3 14 5" xfId="840"/>
    <cellStyle name="20% - Accent2 3 14 6" xfId="841"/>
    <cellStyle name="20% - Accent2 3 14 7" xfId="842"/>
    <cellStyle name="20% - Accent2 3 14 8" xfId="843"/>
    <cellStyle name="20% - Accent2 3 15" xfId="844"/>
    <cellStyle name="20% - Accent2 3 15 2" xfId="845"/>
    <cellStyle name="20% - Accent2 3 15 3" xfId="846"/>
    <cellStyle name="20% - Accent2 3 15 4" xfId="847"/>
    <cellStyle name="20% - Accent2 3 15 5" xfId="848"/>
    <cellStyle name="20% - Accent2 3 15 6" xfId="849"/>
    <cellStyle name="20% - Accent2 3 15 7" xfId="850"/>
    <cellStyle name="20% - Accent2 3 15 8" xfId="851"/>
    <cellStyle name="20% - Accent2 3 16" xfId="852"/>
    <cellStyle name="20% - Accent2 3 16 2" xfId="853"/>
    <cellStyle name="20% - Accent2 3 16 3" xfId="854"/>
    <cellStyle name="20% - Accent2 3 16 4" xfId="855"/>
    <cellStyle name="20% - Accent2 3 16 5" xfId="856"/>
    <cellStyle name="20% - Accent2 3 16 6" xfId="857"/>
    <cellStyle name="20% - Accent2 3 16 7" xfId="858"/>
    <cellStyle name="20% - Accent2 3 16 8" xfId="859"/>
    <cellStyle name="20% - Accent2 3 17" xfId="860"/>
    <cellStyle name="20% - Accent2 3 17 2" xfId="861"/>
    <cellStyle name="20% - Accent2 3 17 3" xfId="862"/>
    <cellStyle name="20% - Accent2 3 17 4" xfId="863"/>
    <cellStyle name="20% - Accent2 3 17 5" xfId="864"/>
    <cellStyle name="20% - Accent2 3 17 6" xfId="865"/>
    <cellStyle name="20% - Accent2 3 17 7" xfId="866"/>
    <cellStyle name="20% - Accent2 3 17 8" xfId="867"/>
    <cellStyle name="20% - Accent2 3 18" xfId="868"/>
    <cellStyle name="20% - Accent2 3 18 2" xfId="869"/>
    <cellStyle name="20% - Accent2 3 18 3" xfId="870"/>
    <cellStyle name="20% - Accent2 3 18 4" xfId="871"/>
    <cellStyle name="20% - Accent2 3 18 5" xfId="872"/>
    <cellStyle name="20% - Accent2 3 18 6" xfId="873"/>
    <cellStyle name="20% - Accent2 3 18 7" xfId="874"/>
    <cellStyle name="20% - Accent2 3 18 8" xfId="875"/>
    <cellStyle name="20% - Accent2 3 19" xfId="876"/>
    <cellStyle name="20% - Accent2 3 2" xfId="877"/>
    <cellStyle name="20% - Accent2 3 2 2" xfId="878"/>
    <cellStyle name="20% - Accent2 3 2 3" xfId="879"/>
    <cellStyle name="20% - Accent2 3 2 4" xfId="880"/>
    <cellStyle name="20% - Accent2 3 2 5" xfId="881"/>
    <cellStyle name="20% - Accent2 3 2 6" xfId="882"/>
    <cellStyle name="20% - Accent2 3 2 7" xfId="883"/>
    <cellStyle name="20% - Accent2 3 2 8" xfId="884"/>
    <cellStyle name="20% - Accent2 3 20" xfId="885"/>
    <cellStyle name="20% - Accent2 3 21" xfId="886"/>
    <cellStyle name="20% - Accent2 3 22" xfId="887"/>
    <cellStyle name="20% - Accent2 3 23" xfId="888"/>
    <cellStyle name="20% - Accent2 3 24" xfId="889"/>
    <cellStyle name="20% - Accent2 3 25" xfId="890"/>
    <cellStyle name="20% - Accent2 3 26" xfId="891"/>
    <cellStyle name="20% - Accent2 3 27" xfId="892"/>
    <cellStyle name="20% - Accent2 3 28" xfId="893"/>
    <cellStyle name="20% - Accent2 3 29" xfId="894"/>
    <cellStyle name="20% - Accent2 3 3" xfId="895"/>
    <cellStyle name="20% - Accent2 3 3 2" xfId="896"/>
    <cellStyle name="20% - Accent2 3 3 3" xfId="897"/>
    <cellStyle name="20% - Accent2 3 3 4" xfId="898"/>
    <cellStyle name="20% - Accent2 3 3 5" xfId="899"/>
    <cellStyle name="20% - Accent2 3 3 6" xfId="900"/>
    <cellStyle name="20% - Accent2 3 3 7" xfId="901"/>
    <cellStyle name="20% - Accent2 3 3 8" xfId="902"/>
    <cellStyle name="20% - Accent2 3 30" xfId="903"/>
    <cellStyle name="20% - Accent2 3 31" xfId="904"/>
    <cellStyle name="20% - Accent2 3 32" xfId="905"/>
    <cellStyle name="20% - Accent2 3 33" xfId="906"/>
    <cellStyle name="20% - Accent2 3 34" xfId="907"/>
    <cellStyle name="20% - Accent2 3 35" xfId="908"/>
    <cellStyle name="20% - Accent2 3 4" xfId="909"/>
    <cellStyle name="20% - Accent2 3 4 2" xfId="910"/>
    <cellStyle name="20% - Accent2 3 4 3" xfId="911"/>
    <cellStyle name="20% - Accent2 3 4 4" xfId="912"/>
    <cellStyle name="20% - Accent2 3 4 5" xfId="913"/>
    <cellStyle name="20% - Accent2 3 4 6" xfId="914"/>
    <cellStyle name="20% - Accent2 3 4 7" xfId="915"/>
    <cellStyle name="20% - Accent2 3 4 8" xfId="916"/>
    <cellStyle name="20% - Accent2 3 5" xfId="917"/>
    <cellStyle name="20% - Accent2 3 5 2" xfId="918"/>
    <cellStyle name="20% - Accent2 3 5 3" xfId="919"/>
    <cellStyle name="20% - Accent2 3 5 4" xfId="920"/>
    <cellStyle name="20% - Accent2 3 5 5" xfId="921"/>
    <cellStyle name="20% - Accent2 3 5 6" xfId="922"/>
    <cellStyle name="20% - Accent2 3 5 7" xfId="923"/>
    <cellStyle name="20% - Accent2 3 5 8" xfId="924"/>
    <cellStyle name="20% - Accent2 3 6" xfId="925"/>
    <cellStyle name="20% - Accent2 3 6 2" xfId="926"/>
    <cellStyle name="20% - Accent2 3 6 3" xfId="927"/>
    <cellStyle name="20% - Accent2 3 6 4" xfId="928"/>
    <cellStyle name="20% - Accent2 3 6 5" xfId="929"/>
    <cellStyle name="20% - Accent2 3 6 6" xfId="930"/>
    <cellStyle name="20% - Accent2 3 6 7" xfId="931"/>
    <cellStyle name="20% - Accent2 3 6 8" xfId="932"/>
    <cellStyle name="20% - Accent2 3 7" xfId="933"/>
    <cellStyle name="20% - Accent2 3 7 2" xfId="934"/>
    <cellStyle name="20% - Accent2 3 7 3" xfId="935"/>
    <cellStyle name="20% - Accent2 3 7 4" xfId="936"/>
    <cellStyle name="20% - Accent2 3 7 5" xfId="937"/>
    <cellStyle name="20% - Accent2 3 7 6" xfId="938"/>
    <cellStyle name="20% - Accent2 3 7 7" xfId="939"/>
    <cellStyle name="20% - Accent2 3 7 8" xfId="940"/>
    <cellStyle name="20% - Accent2 3 8" xfId="941"/>
    <cellStyle name="20% - Accent2 3 8 2" xfId="942"/>
    <cellStyle name="20% - Accent2 3 8 3" xfId="943"/>
    <cellStyle name="20% - Accent2 3 8 4" xfId="944"/>
    <cellStyle name="20% - Accent2 3 8 5" xfId="945"/>
    <cellStyle name="20% - Accent2 3 8 6" xfId="946"/>
    <cellStyle name="20% - Accent2 3 8 7" xfId="947"/>
    <cellStyle name="20% - Accent2 3 8 8" xfId="948"/>
    <cellStyle name="20% - Accent2 3 9" xfId="949"/>
    <cellStyle name="20% - Accent2 3 9 2" xfId="950"/>
    <cellStyle name="20% - Accent2 3 9 3" xfId="951"/>
    <cellStyle name="20% - Accent2 3 9 4" xfId="952"/>
    <cellStyle name="20% - Accent2 3 9 5" xfId="953"/>
    <cellStyle name="20% - Accent2 3 9 6" xfId="954"/>
    <cellStyle name="20% - Accent2 3 9 7" xfId="955"/>
    <cellStyle name="20% - Accent2 3 9 8" xfId="956"/>
    <cellStyle name="20% - Accent2 4" xfId="957"/>
    <cellStyle name="20% - Accent2 4 10" xfId="958"/>
    <cellStyle name="20% - Accent2 4 10 2" xfId="959"/>
    <cellStyle name="20% - Accent2 4 10 3" xfId="960"/>
    <cellStyle name="20% - Accent2 4 10 4" xfId="961"/>
    <cellStyle name="20% - Accent2 4 10 5" xfId="962"/>
    <cellStyle name="20% - Accent2 4 10 6" xfId="963"/>
    <cellStyle name="20% - Accent2 4 10 7" xfId="964"/>
    <cellStyle name="20% - Accent2 4 10 8" xfId="965"/>
    <cellStyle name="20% - Accent2 4 11" xfId="966"/>
    <cellStyle name="20% - Accent2 4 11 2" xfId="967"/>
    <cellStyle name="20% - Accent2 4 11 3" xfId="968"/>
    <cellStyle name="20% - Accent2 4 11 4" xfId="969"/>
    <cellStyle name="20% - Accent2 4 11 5" xfId="970"/>
    <cellStyle name="20% - Accent2 4 11 6" xfId="971"/>
    <cellStyle name="20% - Accent2 4 11 7" xfId="972"/>
    <cellStyle name="20% - Accent2 4 11 8" xfId="973"/>
    <cellStyle name="20% - Accent2 4 12" xfId="974"/>
    <cellStyle name="20% - Accent2 4 12 2" xfId="975"/>
    <cellStyle name="20% - Accent2 4 12 3" xfId="976"/>
    <cellStyle name="20% - Accent2 4 12 4" xfId="977"/>
    <cellStyle name="20% - Accent2 4 12 5" xfId="978"/>
    <cellStyle name="20% - Accent2 4 12 6" xfId="979"/>
    <cellStyle name="20% - Accent2 4 12 7" xfId="980"/>
    <cellStyle name="20% - Accent2 4 12 8" xfId="981"/>
    <cellStyle name="20% - Accent2 4 13" xfId="982"/>
    <cellStyle name="20% - Accent2 4 13 2" xfId="983"/>
    <cellStyle name="20% - Accent2 4 13 3" xfId="984"/>
    <cellStyle name="20% - Accent2 4 13 4" xfId="985"/>
    <cellStyle name="20% - Accent2 4 13 5" xfId="986"/>
    <cellStyle name="20% - Accent2 4 13 6" xfId="987"/>
    <cellStyle name="20% - Accent2 4 13 7" xfId="988"/>
    <cellStyle name="20% - Accent2 4 13 8" xfId="989"/>
    <cellStyle name="20% - Accent2 4 14" xfId="990"/>
    <cellStyle name="20% - Accent2 4 14 2" xfId="991"/>
    <cellStyle name="20% - Accent2 4 14 3" xfId="992"/>
    <cellStyle name="20% - Accent2 4 14 4" xfId="993"/>
    <cellStyle name="20% - Accent2 4 14 5" xfId="994"/>
    <cellStyle name="20% - Accent2 4 14 6" xfId="995"/>
    <cellStyle name="20% - Accent2 4 14 7" xfId="996"/>
    <cellStyle name="20% - Accent2 4 14 8" xfId="997"/>
    <cellStyle name="20% - Accent2 4 15" xfId="998"/>
    <cellStyle name="20% - Accent2 4 15 2" xfId="999"/>
    <cellStyle name="20% - Accent2 4 15 3" xfId="1000"/>
    <cellStyle name="20% - Accent2 4 15 4" xfId="1001"/>
    <cellStyle name="20% - Accent2 4 15 5" xfId="1002"/>
    <cellStyle name="20% - Accent2 4 15 6" xfId="1003"/>
    <cellStyle name="20% - Accent2 4 15 7" xfId="1004"/>
    <cellStyle name="20% - Accent2 4 15 8" xfId="1005"/>
    <cellStyle name="20% - Accent2 4 16" xfId="1006"/>
    <cellStyle name="20% - Accent2 4 16 2" xfId="1007"/>
    <cellStyle name="20% - Accent2 4 16 3" xfId="1008"/>
    <cellStyle name="20% - Accent2 4 16 4" xfId="1009"/>
    <cellStyle name="20% - Accent2 4 16 5" xfId="1010"/>
    <cellStyle name="20% - Accent2 4 16 6" xfId="1011"/>
    <cellStyle name="20% - Accent2 4 16 7" xfId="1012"/>
    <cellStyle name="20% - Accent2 4 16 8" xfId="1013"/>
    <cellStyle name="20% - Accent2 4 17" xfId="1014"/>
    <cellStyle name="20% - Accent2 4 17 2" xfId="1015"/>
    <cellStyle name="20% - Accent2 4 17 3" xfId="1016"/>
    <cellStyle name="20% - Accent2 4 17 4" xfId="1017"/>
    <cellStyle name="20% - Accent2 4 17 5" xfId="1018"/>
    <cellStyle name="20% - Accent2 4 17 6" xfId="1019"/>
    <cellStyle name="20% - Accent2 4 17 7" xfId="1020"/>
    <cellStyle name="20% - Accent2 4 17 8" xfId="1021"/>
    <cellStyle name="20% - Accent2 4 18" xfId="1022"/>
    <cellStyle name="20% - Accent2 4 18 2" xfId="1023"/>
    <cellStyle name="20% - Accent2 4 18 3" xfId="1024"/>
    <cellStyle name="20% - Accent2 4 18 4" xfId="1025"/>
    <cellStyle name="20% - Accent2 4 18 5" xfId="1026"/>
    <cellStyle name="20% - Accent2 4 18 6" xfId="1027"/>
    <cellStyle name="20% - Accent2 4 18 7" xfId="1028"/>
    <cellStyle name="20% - Accent2 4 18 8" xfId="1029"/>
    <cellStyle name="20% - Accent2 4 19" xfId="1030"/>
    <cellStyle name="20% - Accent2 4 2" xfId="1031"/>
    <cellStyle name="20% - Accent2 4 2 2" xfId="1032"/>
    <cellStyle name="20% - Accent2 4 2 3" xfId="1033"/>
    <cellStyle name="20% - Accent2 4 2 4" xfId="1034"/>
    <cellStyle name="20% - Accent2 4 2 5" xfId="1035"/>
    <cellStyle name="20% - Accent2 4 2 6" xfId="1036"/>
    <cellStyle name="20% - Accent2 4 2 7" xfId="1037"/>
    <cellStyle name="20% - Accent2 4 2 8" xfId="1038"/>
    <cellStyle name="20% - Accent2 4 20" xfId="1039"/>
    <cellStyle name="20% - Accent2 4 21" xfId="1040"/>
    <cellStyle name="20% - Accent2 4 22" xfId="1041"/>
    <cellStyle name="20% - Accent2 4 23" xfId="1042"/>
    <cellStyle name="20% - Accent2 4 24" xfId="1043"/>
    <cellStyle name="20% - Accent2 4 25" xfId="1044"/>
    <cellStyle name="20% - Accent2 4 26" xfId="1045"/>
    <cellStyle name="20% - Accent2 4 27" xfId="1046"/>
    <cellStyle name="20% - Accent2 4 28" xfId="1047"/>
    <cellStyle name="20% - Accent2 4 29" xfId="1048"/>
    <cellStyle name="20% - Accent2 4 3" xfId="1049"/>
    <cellStyle name="20% - Accent2 4 3 2" xfId="1050"/>
    <cellStyle name="20% - Accent2 4 3 3" xfId="1051"/>
    <cellStyle name="20% - Accent2 4 3 4" xfId="1052"/>
    <cellStyle name="20% - Accent2 4 3 5" xfId="1053"/>
    <cellStyle name="20% - Accent2 4 3 6" xfId="1054"/>
    <cellStyle name="20% - Accent2 4 3 7" xfId="1055"/>
    <cellStyle name="20% - Accent2 4 3 8" xfId="1056"/>
    <cellStyle name="20% - Accent2 4 30" xfId="1057"/>
    <cellStyle name="20% - Accent2 4 31" xfId="1058"/>
    <cellStyle name="20% - Accent2 4 32" xfId="1059"/>
    <cellStyle name="20% - Accent2 4 33" xfId="1060"/>
    <cellStyle name="20% - Accent2 4 34" xfId="1061"/>
    <cellStyle name="20% - Accent2 4 35" xfId="1062"/>
    <cellStyle name="20% - Accent2 4 4" xfId="1063"/>
    <cellStyle name="20% - Accent2 4 4 2" xfId="1064"/>
    <cellStyle name="20% - Accent2 4 4 3" xfId="1065"/>
    <cellStyle name="20% - Accent2 4 4 4" xfId="1066"/>
    <cellStyle name="20% - Accent2 4 4 5" xfId="1067"/>
    <cellStyle name="20% - Accent2 4 4 6" xfId="1068"/>
    <cellStyle name="20% - Accent2 4 4 7" xfId="1069"/>
    <cellStyle name="20% - Accent2 4 4 8" xfId="1070"/>
    <cellStyle name="20% - Accent2 4 5" xfId="1071"/>
    <cellStyle name="20% - Accent2 4 5 2" xfId="1072"/>
    <cellStyle name="20% - Accent2 4 5 3" xfId="1073"/>
    <cellStyle name="20% - Accent2 4 5 4" xfId="1074"/>
    <cellStyle name="20% - Accent2 4 5 5" xfId="1075"/>
    <cellStyle name="20% - Accent2 4 5 6" xfId="1076"/>
    <cellStyle name="20% - Accent2 4 5 7" xfId="1077"/>
    <cellStyle name="20% - Accent2 4 5 8" xfId="1078"/>
    <cellStyle name="20% - Accent2 4 6" xfId="1079"/>
    <cellStyle name="20% - Accent2 4 6 2" xfId="1080"/>
    <cellStyle name="20% - Accent2 4 6 3" xfId="1081"/>
    <cellStyle name="20% - Accent2 4 6 4" xfId="1082"/>
    <cellStyle name="20% - Accent2 4 6 5" xfId="1083"/>
    <cellStyle name="20% - Accent2 4 6 6" xfId="1084"/>
    <cellStyle name="20% - Accent2 4 6 7" xfId="1085"/>
    <cellStyle name="20% - Accent2 4 6 8" xfId="1086"/>
    <cellStyle name="20% - Accent2 4 7" xfId="1087"/>
    <cellStyle name="20% - Accent2 4 7 2" xfId="1088"/>
    <cellStyle name="20% - Accent2 4 7 3" xfId="1089"/>
    <cellStyle name="20% - Accent2 4 7 4" xfId="1090"/>
    <cellStyle name="20% - Accent2 4 7 5" xfId="1091"/>
    <cellStyle name="20% - Accent2 4 7 6" xfId="1092"/>
    <cellStyle name="20% - Accent2 4 7 7" xfId="1093"/>
    <cellStyle name="20% - Accent2 4 7 8" xfId="1094"/>
    <cellStyle name="20% - Accent2 4 8" xfId="1095"/>
    <cellStyle name="20% - Accent2 4 8 2" xfId="1096"/>
    <cellStyle name="20% - Accent2 4 8 3" xfId="1097"/>
    <cellStyle name="20% - Accent2 4 8 4" xfId="1098"/>
    <cellStyle name="20% - Accent2 4 8 5" xfId="1099"/>
    <cellStyle name="20% - Accent2 4 8 6" xfId="1100"/>
    <cellStyle name="20% - Accent2 4 8 7" xfId="1101"/>
    <cellStyle name="20% - Accent2 4 8 8" xfId="1102"/>
    <cellStyle name="20% - Accent2 4 9" xfId="1103"/>
    <cellStyle name="20% - Accent2 4 9 2" xfId="1104"/>
    <cellStyle name="20% - Accent2 4 9 3" xfId="1105"/>
    <cellStyle name="20% - Accent2 4 9 4" xfId="1106"/>
    <cellStyle name="20% - Accent2 4 9 5" xfId="1107"/>
    <cellStyle name="20% - Accent2 4 9 6" xfId="1108"/>
    <cellStyle name="20% - Accent2 4 9 7" xfId="1109"/>
    <cellStyle name="20% - Accent2 4 9 8" xfId="1110"/>
    <cellStyle name="20% - Accent2 5" xfId="1111"/>
    <cellStyle name="20% - Accent2 5 10" xfId="1112"/>
    <cellStyle name="20% - Accent2 5 10 2" xfId="1113"/>
    <cellStyle name="20% - Accent2 5 10 3" xfId="1114"/>
    <cellStyle name="20% - Accent2 5 10 4" xfId="1115"/>
    <cellStyle name="20% - Accent2 5 10 5" xfId="1116"/>
    <cellStyle name="20% - Accent2 5 10 6" xfId="1117"/>
    <cellStyle name="20% - Accent2 5 10 7" xfId="1118"/>
    <cellStyle name="20% - Accent2 5 10 8" xfId="1119"/>
    <cellStyle name="20% - Accent2 5 11" xfId="1120"/>
    <cellStyle name="20% - Accent2 5 11 2" xfId="1121"/>
    <cellStyle name="20% - Accent2 5 11 3" xfId="1122"/>
    <cellStyle name="20% - Accent2 5 11 4" xfId="1123"/>
    <cellStyle name="20% - Accent2 5 11 5" xfId="1124"/>
    <cellStyle name="20% - Accent2 5 11 6" xfId="1125"/>
    <cellStyle name="20% - Accent2 5 11 7" xfId="1126"/>
    <cellStyle name="20% - Accent2 5 11 8" xfId="1127"/>
    <cellStyle name="20% - Accent2 5 12" xfId="1128"/>
    <cellStyle name="20% - Accent2 5 12 2" xfId="1129"/>
    <cellStyle name="20% - Accent2 5 12 3" xfId="1130"/>
    <cellStyle name="20% - Accent2 5 12 4" xfId="1131"/>
    <cellStyle name="20% - Accent2 5 12 5" xfId="1132"/>
    <cellStyle name="20% - Accent2 5 12 6" xfId="1133"/>
    <cellStyle name="20% - Accent2 5 12 7" xfId="1134"/>
    <cellStyle name="20% - Accent2 5 12 8" xfId="1135"/>
    <cellStyle name="20% - Accent2 5 13" xfId="1136"/>
    <cellStyle name="20% - Accent2 5 13 2" xfId="1137"/>
    <cellStyle name="20% - Accent2 5 13 3" xfId="1138"/>
    <cellStyle name="20% - Accent2 5 13 4" xfId="1139"/>
    <cellStyle name="20% - Accent2 5 13 5" xfId="1140"/>
    <cellStyle name="20% - Accent2 5 13 6" xfId="1141"/>
    <cellStyle name="20% - Accent2 5 13 7" xfId="1142"/>
    <cellStyle name="20% - Accent2 5 13 8" xfId="1143"/>
    <cellStyle name="20% - Accent2 5 14" xfId="1144"/>
    <cellStyle name="20% - Accent2 5 14 2" xfId="1145"/>
    <cellStyle name="20% - Accent2 5 14 3" xfId="1146"/>
    <cellStyle name="20% - Accent2 5 14 4" xfId="1147"/>
    <cellStyle name="20% - Accent2 5 14 5" xfId="1148"/>
    <cellStyle name="20% - Accent2 5 14 6" xfId="1149"/>
    <cellStyle name="20% - Accent2 5 14 7" xfId="1150"/>
    <cellStyle name="20% - Accent2 5 14 8" xfId="1151"/>
    <cellStyle name="20% - Accent2 5 15" xfId="1152"/>
    <cellStyle name="20% - Accent2 5 15 2" xfId="1153"/>
    <cellStyle name="20% - Accent2 5 15 3" xfId="1154"/>
    <cellStyle name="20% - Accent2 5 15 4" xfId="1155"/>
    <cellStyle name="20% - Accent2 5 15 5" xfId="1156"/>
    <cellStyle name="20% - Accent2 5 15 6" xfId="1157"/>
    <cellStyle name="20% - Accent2 5 15 7" xfId="1158"/>
    <cellStyle name="20% - Accent2 5 15 8" xfId="1159"/>
    <cellStyle name="20% - Accent2 5 16" xfId="1160"/>
    <cellStyle name="20% - Accent2 5 16 2" xfId="1161"/>
    <cellStyle name="20% - Accent2 5 16 3" xfId="1162"/>
    <cellStyle name="20% - Accent2 5 16 4" xfId="1163"/>
    <cellStyle name="20% - Accent2 5 16 5" xfId="1164"/>
    <cellStyle name="20% - Accent2 5 16 6" xfId="1165"/>
    <cellStyle name="20% - Accent2 5 16 7" xfId="1166"/>
    <cellStyle name="20% - Accent2 5 16 8" xfId="1167"/>
    <cellStyle name="20% - Accent2 5 17" xfId="1168"/>
    <cellStyle name="20% - Accent2 5 17 2" xfId="1169"/>
    <cellStyle name="20% - Accent2 5 17 3" xfId="1170"/>
    <cellStyle name="20% - Accent2 5 17 4" xfId="1171"/>
    <cellStyle name="20% - Accent2 5 17 5" xfId="1172"/>
    <cellStyle name="20% - Accent2 5 17 6" xfId="1173"/>
    <cellStyle name="20% - Accent2 5 17 7" xfId="1174"/>
    <cellStyle name="20% - Accent2 5 17 8" xfId="1175"/>
    <cellStyle name="20% - Accent2 5 18" xfId="1176"/>
    <cellStyle name="20% - Accent2 5 18 2" xfId="1177"/>
    <cellStyle name="20% - Accent2 5 18 3" xfId="1178"/>
    <cellStyle name="20% - Accent2 5 18 4" xfId="1179"/>
    <cellStyle name="20% - Accent2 5 18 5" xfId="1180"/>
    <cellStyle name="20% - Accent2 5 18 6" xfId="1181"/>
    <cellStyle name="20% - Accent2 5 18 7" xfId="1182"/>
    <cellStyle name="20% - Accent2 5 18 8" xfId="1183"/>
    <cellStyle name="20% - Accent2 5 19" xfId="1184"/>
    <cellStyle name="20% - Accent2 5 2" xfId="1185"/>
    <cellStyle name="20% - Accent2 5 2 2" xfId="1186"/>
    <cellStyle name="20% - Accent2 5 2 3" xfId="1187"/>
    <cellStyle name="20% - Accent2 5 2 4" xfId="1188"/>
    <cellStyle name="20% - Accent2 5 2 5" xfId="1189"/>
    <cellStyle name="20% - Accent2 5 2 6" xfId="1190"/>
    <cellStyle name="20% - Accent2 5 2 7" xfId="1191"/>
    <cellStyle name="20% - Accent2 5 2 8" xfId="1192"/>
    <cellStyle name="20% - Accent2 5 20" xfId="1193"/>
    <cellStyle name="20% - Accent2 5 21" xfId="1194"/>
    <cellStyle name="20% - Accent2 5 22" xfId="1195"/>
    <cellStyle name="20% - Accent2 5 23" xfId="1196"/>
    <cellStyle name="20% - Accent2 5 24" xfId="1197"/>
    <cellStyle name="20% - Accent2 5 25" xfId="1198"/>
    <cellStyle name="20% - Accent2 5 26" xfId="1199"/>
    <cellStyle name="20% - Accent2 5 27" xfId="1200"/>
    <cellStyle name="20% - Accent2 5 28" xfId="1201"/>
    <cellStyle name="20% - Accent2 5 29" xfId="1202"/>
    <cellStyle name="20% - Accent2 5 3" xfId="1203"/>
    <cellStyle name="20% - Accent2 5 3 2" xfId="1204"/>
    <cellStyle name="20% - Accent2 5 3 3" xfId="1205"/>
    <cellStyle name="20% - Accent2 5 3 4" xfId="1206"/>
    <cellStyle name="20% - Accent2 5 3 5" xfId="1207"/>
    <cellStyle name="20% - Accent2 5 3 6" xfId="1208"/>
    <cellStyle name="20% - Accent2 5 3 7" xfId="1209"/>
    <cellStyle name="20% - Accent2 5 3 8" xfId="1210"/>
    <cellStyle name="20% - Accent2 5 30" xfId="1211"/>
    <cellStyle name="20% - Accent2 5 31" xfId="1212"/>
    <cellStyle name="20% - Accent2 5 32" xfId="1213"/>
    <cellStyle name="20% - Accent2 5 33" xfId="1214"/>
    <cellStyle name="20% - Accent2 5 34" xfId="1215"/>
    <cellStyle name="20% - Accent2 5 35" xfId="1216"/>
    <cellStyle name="20% - Accent2 5 4" xfId="1217"/>
    <cellStyle name="20% - Accent2 5 4 2" xfId="1218"/>
    <cellStyle name="20% - Accent2 5 4 3" xfId="1219"/>
    <cellStyle name="20% - Accent2 5 4 4" xfId="1220"/>
    <cellStyle name="20% - Accent2 5 4 5" xfId="1221"/>
    <cellStyle name="20% - Accent2 5 4 6" xfId="1222"/>
    <cellStyle name="20% - Accent2 5 4 7" xfId="1223"/>
    <cellStyle name="20% - Accent2 5 4 8" xfId="1224"/>
    <cellStyle name="20% - Accent2 5 5" xfId="1225"/>
    <cellStyle name="20% - Accent2 5 5 2" xfId="1226"/>
    <cellStyle name="20% - Accent2 5 5 3" xfId="1227"/>
    <cellStyle name="20% - Accent2 5 5 4" xfId="1228"/>
    <cellStyle name="20% - Accent2 5 5 5" xfId="1229"/>
    <cellStyle name="20% - Accent2 5 5 6" xfId="1230"/>
    <cellStyle name="20% - Accent2 5 5 7" xfId="1231"/>
    <cellStyle name="20% - Accent2 5 5 8" xfId="1232"/>
    <cellStyle name="20% - Accent2 5 6" xfId="1233"/>
    <cellStyle name="20% - Accent2 5 6 2" xfId="1234"/>
    <cellStyle name="20% - Accent2 5 6 3" xfId="1235"/>
    <cellStyle name="20% - Accent2 5 6 4" xfId="1236"/>
    <cellStyle name="20% - Accent2 5 6 5" xfId="1237"/>
    <cellStyle name="20% - Accent2 5 6 6" xfId="1238"/>
    <cellStyle name="20% - Accent2 5 6 7" xfId="1239"/>
    <cellStyle name="20% - Accent2 5 6 8" xfId="1240"/>
    <cellStyle name="20% - Accent2 5 7" xfId="1241"/>
    <cellStyle name="20% - Accent2 5 7 2" xfId="1242"/>
    <cellStyle name="20% - Accent2 5 7 3" xfId="1243"/>
    <cellStyle name="20% - Accent2 5 7 4" xfId="1244"/>
    <cellStyle name="20% - Accent2 5 7 5" xfId="1245"/>
    <cellStyle name="20% - Accent2 5 7 6" xfId="1246"/>
    <cellStyle name="20% - Accent2 5 7 7" xfId="1247"/>
    <cellStyle name="20% - Accent2 5 7 8" xfId="1248"/>
    <cellStyle name="20% - Accent2 5 8" xfId="1249"/>
    <cellStyle name="20% - Accent2 5 8 2" xfId="1250"/>
    <cellStyle name="20% - Accent2 5 8 3" xfId="1251"/>
    <cellStyle name="20% - Accent2 5 8 4" xfId="1252"/>
    <cellStyle name="20% - Accent2 5 8 5" xfId="1253"/>
    <cellStyle name="20% - Accent2 5 8 6" xfId="1254"/>
    <cellStyle name="20% - Accent2 5 8 7" xfId="1255"/>
    <cellStyle name="20% - Accent2 5 8 8" xfId="1256"/>
    <cellStyle name="20% - Accent2 5 9" xfId="1257"/>
    <cellStyle name="20% - Accent2 5 9 2" xfId="1258"/>
    <cellStyle name="20% - Accent2 5 9 3" xfId="1259"/>
    <cellStyle name="20% - Accent2 5 9 4" xfId="1260"/>
    <cellStyle name="20% - Accent2 5 9 5" xfId="1261"/>
    <cellStyle name="20% - Accent2 5 9 6" xfId="1262"/>
    <cellStyle name="20% - Accent2 5 9 7" xfId="1263"/>
    <cellStyle name="20% - Accent2 5 9 8" xfId="1264"/>
    <cellStyle name="20% - Accent2 6" xfId="1265"/>
    <cellStyle name="20% - Accent3 2" xfId="1266"/>
    <cellStyle name="20% - Accent3 2 10" xfId="1267"/>
    <cellStyle name="20% - Accent3 2 10 2" xfId="1268"/>
    <cellStyle name="20% - Accent3 2 10 3" xfId="1269"/>
    <cellStyle name="20% - Accent3 2 10 4" xfId="1270"/>
    <cellStyle name="20% - Accent3 2 10 5" xfId="1271"/>
    <cellStyle name="20% - Accent3 2 10 6" xfId="1272"/>
    <cellStyle name="20% - Accent3 2 10 7" xfId="1273"/>
    <cellStyle name="20% - Accent3 2 10 8" xfId="1274"/>
    <cellStyle name="20% - Accent3 2 11" xfId="1275"/>
    <cellStyle name="20% - Accent3 2 11 2" xfId="1276"/>
    <cellStyle name="20% - Accent3 2 11 3" xfId="1277"/>
    <cellStyle name="20% - Accent3 2 11 4" xfId="1278"/>
    <cellStyle name="20% - Accent3 2 11 5" xfId="1279"/>
    <cellStyle name="20% - Accent3 2 11 6" xfId="1280"/>
    <cellStyle name="20% - Accent3 2 11 7" xfId="1281"/>
    <cellStyle name="20% - Accent3 2 11 8" xfId="1282"/>
    <cellStyle name="20% - Accent3 2 12" xfId="1283"/>
    <cellStyle name="20% - Accent3 2 12 2" xfId="1284"/>
    <cellStyle name="20% - Accent3 2 12 3" xfId="1285"/>
    <cellStyle name="20% - Accent3 2 12 4" xfId="1286"/>
    <cellStyle name="20% - Accent3 2 12 5" xfId="1287"/>
    <cellStyle name="20% - Accent3 2 12 6" xfId="1288"/>
    <cellStyle name="20% - Accent3 2 12 7" xfId="1289"/>
    <cellStyle name="20% - Accent3 2 12 8" xfId="1290"/>
    <cellStyle name="20% - Accent3 2 13" xfId="1291"/>
    <cellStyle name="20% - Accent3 2 13 2" xfId="1292"/>
    <cellStyle name="20% - Accent3 2 13 3" xfId="1293"/>
    <cellStyle name="20% - Accent3 2 13 4" xfId="1294"/>
    <cellStyle name="20% - Accent3 2 13 5" xfId="1295"/>
    <cellStyle name="20% - Accent3 2 13 6" xfId="1296"/>
    <cellStyle name="20% - Accent3 2 13 7" xfId="1297"/>
    <cellStyle name="20% - Accent3 2 13 8" xfId="1298"/>
    <cellStyle name="20% - Accent3 2 14" xfId="1299"/>
    <cellStyle name="20% - Accent3 2 14 2" xfId="1300"/>
    <cellStyle name="20% - Accent3 2 14 3" xfId="1301"/>
    <cellStyle name="20% - Accent3 2 14 4" xfId="1302"/>
    <cellStyle name="20% - Accent3 2 14 5" xfId="1303"/>
    <cellStyle name="20% - Accent3 2 14 6" xfId="1304"/>
    <cellStyle name="20% - Accent3 2 14 7" xfId="1305"/>
    <cellStyle name="20% - Accent3 2 14 8" xfId="1306"/>
    <cellStyle name="20% - Accent3 2 15" xfId="1307"/>
    <cellStyle name="20% - Accent3 2 15 2" xfId="1308"/>
    <cellStyle name="20% - Accent3 2 15 3" xfId="1309"/>
    <cellStyle name="20% - Accent3 2 15 4" xfId="1310"/>
    <cellStyle name="20% - Accent3 2 15 5" xfId="1311"/>
    <cellStyle name="20% - Accent3 2 15 6" xfId="1312"/>
    <cellStyle name="20% - Accent3 2 15 7" xfId="1313"/>
    <cellStyle name="20% - Accent3 2 15 8" xfId="1314"/>
    <cellStyle name="20% - Accent3 2 16" xfId="1315"/>
    <cellStyle name="20% - Accent3 2 16 2" xfId="1316"/>
    <cellStyle name="20% - Accent3 2 16 3" xfId="1317"/>
    <cellStyle name="20% - Accent3 2 16 4" xfId="1318"/>
    <cellStyle name="20% - Accent3 2 16 5" xfId="1319"/>
    <cellStyle name="20% - Accent3 2 16 6" xfId="1320"/>
    <cellStyle name="20% - Accent3 2 16 7" xfId="1321"/>
    <cellStyle name="20% - Accent3 2 16 8" xfId="1322"/>
    <cellStyle name="20% - Accent3 2 17" xfId="1323"/>
    <cellStyle name="20% - Accent3 2 17 2" xfId="1324"/>
    <cellStyle name="20% - Accent3 2 17 3" xfId="1325"/>
    <cellStyle name="20% - Accent3 2 17 4" xfId="1326"/>
    <cellStyle name="20% - Accent3 2 17 5" xfId="1327"/>
    <cellStyle name="20% - Accent3 2 17 6" xfId="1328"/>
    <cellStyle name="20% - Accent3 2 17 7" xfId="1329"/>
    <cellStyle name="20% - Accent3 2 17 8" xfId="1330"/>
    <cellStyle name="20% - Accent3 2 18" xfId="1331"/>
    <cellStyle name="20% - Accent3 2 18 2" xfId="1332"/>
    <cellStyle name="20% - Accent3 2 18 3" xfId="1333"/>
    <cellStyle name="20% - Accent3 2 18 4" xfId="1334"/>
    <cellStyle name="20% - Accent3 2 18 5" xfId="1335"/>
    <cellStyle name="20% - Accent3 2 18 6" xfId="1336"/>
    <cellStyle name="20% - Accent3 2 18 7" xfId="1337"/>
    <cellStyle name="20% - Accent3 2 18 8" xfId="1338"/>
    <cellStyle name="20% - Accent3 2 19" xfId="1339"/>
    <cellStyle name="20% - Accent3 2 2" xfId="1340"/>
    <cellStyle name="20% - Accent3 2 2 2" xfId="1341"/>
    <cellStyle name="20% - Accent3 2 2 3" xfId="1342"/>
    <cellStyle name="20% - Accent3 2 2 4" xfId="1343"/>
    <cellStyle name="20% - Accent3 2 2 5" xfId="1344"/>
    <cellStyle name="20% - Accent3 2 2 6" xfId="1345"/>
    <cellStyle name="20% - Accent3 2 2 7" xfId="1346"/>
    <cellStyle name="20% - Accent3 2 2 8" xfId="1347"/>
    <cellStyle name="20% - Accent3 2 20" xfId="1348"/>
    <cellStyle name="20% - Accent3 2 21" xfId="1349"/>
    <cellStyle name="20% - Accent3 2 22" xfId="1350"/>
    <cellStyle name="20% - Accent3 2 23" xfId="1351"/>
    <cellStyle name="20% - Accent3 2 24" xfId="1352"/>
    <cellStyle name="20% - Accent3 2 25" xfId="1353"/>
    <cellStyle name="20% - Accent3 2 26" xfId="1354"/>
    <cellStyle name="20% - Accent3 2 27" xfId="1355"/>
    <cellStyle name="20% - Accent3 2 28" xfId="1356"/>
    <cellStyle name="20% - Accent3 2 29" xfId="1357"/>
    <cellStyle name="20% - Accent3 2 3" xfId="1358"/>
    <cellStyle name="20% - Accent3 2 3 2" xfId="1359"/>
    <cellStyle name="20% - Accent3 2 3 3" xfId="1360"/>
    <cellStyle name="20% - Accent3 2 3 4" xfId="1361"/>
    <cellStyle name="20% - Accent3 2 3 5" xfId="1362"/>
    <cellStyle name="20% - Accent3 2 3 6" xfId="1363"/>
    <cellStyle name="20% - Accent3 2 3 7" xfId="1364"/>
    <cellStyle name="20% - Accent3 2 3 8" xfId="1365"/>
    <cellStyle name="20% - Accent3 2 30" xfId="1366"/>
    <cellStyle name="20% - Accent3 2 31" xfId="1367"/>
    <cellStyle name="20% - Accent3 2 32" xfId="1368"/>
    <cellStyle name="20% - Accent3 2 33" xfId="1369"/>
    <cellStyle name="20% - Accent3 2 34" xfId="1370"/>
    <cellStyle name="20% - Accent3 2 35" xfId="1371"/>
    <cellStyle name="20% - Accent3 2 36" xfId="1372"/>
    <cellStyle name="20% - Accent3 2 37" xfId="1373"/>
    <cellStyle name="20% - Accent3 2 38" xfId="1374"/>
    <cellStyle name="20% - Accent3 2 4" xfId="1375"/>
    <cellStyle name="20% - Accent3 2 4 2" xfId="1376"/>
    <cellStyle name="20% - Accent3 2 4 3" xfId="1377"/>
    <cellStyle name="20% - Accent3 2 4 4" xfId="1378"/>
    <cellStyle name="20% - Accent3 2 4 5" xfId="1379"/>
    <cellStyle name="20% - Accent3 2 4 6" xfId="1380"/>
    <cellStyle name="20% - Accent3 2 4 7" xfId="1381"/>
    <cellStyle name="20% - Accent3 2 4 8" xfId="1382"/>
    <cellStyle name="20% - Accent3 2 5" xfId="1383"/>
    <cellStyle name="20% - Accent3 2 5 2" xfId="1384"/>
    <cellStyle name="20% - Accent3 2 5 3" xfId="1385"/>
    <cellStyle name="20% - Accent3 2 5 4" xfId="1386"/>
    <cellStyle name="20% - Accent3 2 5 5" xfId="1387"/>
    <cellStyle name="20% - Accent3 2 5 6" xfId="1388"/>
    <cellStyle name="20% - Accent3 2 5 7" xfId="1389"/>
    <cellStyle name="20% - Accent3 2 5 8" xfId="1390"/>
    <cellStyle name="20% - Accent3 2 6" xfId="1391"/>
    <cellStyle name="20% - Accent3 2 6 2" xfId="1392"/>
    <cellStyle name="20% - Accent3 2 6 3" xfId="1393"/>
    <cellStyle name="20% - Accent3 2 6 4" xfId="1394"/>
    <cellStyle name="20% - Accent3 2 6 5" xfId="1395"/>
    <cellStyle name="20% - Accent3 2 6 6" xfId="1396"/>
    <cellStyle name="20% - Accent3 2 6 7" xfId="1397"/>
    <cellStyle name="20% - Accent3 2 6 8" xfId="1398"/>
    <cellStyle name="20% - Accent3 2 7" xfId="1399"/>
    <cellStyle name="20% - Accent3 2 7 2" xfId="1400"/>
    <cellStyle name="20% - Accent3 2 7 3" xfId="1401"/>
    <cellStyle name="20% - Accent3 2 7 4" xfId="1402"/>
    <cellStyle name="20% - Accent3 2 7 5" xfId="1403"/>
    <cellStyle name="20% - Accent3 2 7 6" xfId="1404"/>
    <cellStyle name="20% - Accent3 2 7 7" xfId="1405"/>
    <cellStyle name="20% - Accent3 2 7 8" xfId="1406"/>
    <cellStyle name="20% - Accent3 2 8" xfId="1407"/>
    <cellStyle name="20% - Accent3 2 8 2" xfId="1408"/>
    <cellStyle name="20% - Accent3 2 8 3" xfId="1409"/>
    <cellStyle name="20% - Accent3 2 8 4" xfId="1410"/>
    <cellStyle name="20% - Accent3 2 8 5" xfId="1411"/>
    <cellStyle name="20% - Accent3 2 8 6" xfId="1412"/>
    <cellStyle name="20% - Accent3 2 8 7" xfId="1413"/>
    <cellStyle name="20% - Accent3 2 8 8" xfId="1414"/>
    <cellStyle name="20% - Accent3 2 9" xfId="1415"/>
    <cellStyle name="20% - Accent3 2 9 2" xfId="1416"/>
    <cellStyle name="20% - Accent3 2 9 3" xfId="1417"/>
    <cellStyle name="20% - Accent3 2 9 4" xfId="1418"/>
    <cellStyle name="20% - Accent3 2 9 5" xfId="1419"/>
    <cellStyle name="20% - Accent3 2 9 6" xfId="1420"/>
    <cellStyle name="20% - Accent3 2 9 7" xfId="1421"/>
    <cellStyle name="20% - Accent3 2 9 8" xfId="1422"/>
    <cellStyle name="20% - Accent3 3" xfId="1423"/>
    <cellStyle name="20% - Accent3 3 10" xfId="1424"/>
    <cellStyle name="20% - Accent3 3 10 2" xfId="1425"/>
    <cellStyle name="20% - Accent3 3 10 3" xfId="1426"/>
    <cellStyle name="20% - Accent3 3 10 4" xfId="1427"/>
    <cellStyle name="20% - Accent3 3 10 5" xfId="1428"/>
    <cellStyle name="20% - Accent3 3 10 6" xfId="1429"/>
    <cellStyle name="20% - Accent3 3 10 7" xfId="1430"/>
    <cellStyle name="20% - Accent3 3 10 8" xfId="1431"/>
    <cellStyle name="20% - Accent3 3 11" xfId="1432"/>
    <cellStyle name="20% - Accent3 3 11 2" xfId="1433"/>
    <cellStyle name="20% - Accent3 3 11 3" xfId="1434"/>
    <cellStyle name="20% - Accent3 3 11 4" xfId="1435"/>
    <cellStyle name="20% - Accent3 3 11 5" xfId="1436"/>
    <cellStyle name="20% - Accent3 3 11 6" xfId="1437"/>
    <cellStyle name="20% - Accent3 3 11 7" xfId="1438"/>
    <cellStyle name="20% - Accent3 3 11 8" xfId="1439"/>
    <cellStyle name="20% - Accent3 3 12" xfId="1440"/>
    <cellStyle name="20% - Accent3 3 12 2" xfId="1441"/>
    <cellStyle name="20% - Accent3 3 12 3" xfId="1442"/>
    <cellStyle name="20% - Accent3 3 12 4" xfId="1443"/>
    <cellStyle name="20% - Accent3 3 12 5" xfId="1444"/>
    <cellStyle name="20% - Accent3 3 12 6" xfId="1445"/>
    <cellStyle name="20% - Accent3 3 12 7" xfId="1446"/>
    <cellStyle name="20% - Accent3 3 12 8" xfId="1447"/>
    <cellStyle name="20% - Accent3 3 13" xfId="1448"/>
    <cellStyle name="20% - Accent3 3 13 2" xfId="1449"/>
    <cellStyle name="20% - Accent3 3 13 3" xfId="1450"/>
    <cellStyle name="20% - Accent3 3 13 4" xfId="1451"/>
    <cellStyle name="20% - Accent3 3 13 5" xfId="1452"/>
    <cellStyle name="20% - Accent3 3 13 6" xfId="1453"/>
    <cellStyle name="20% - Accent3 3 13 7" xfId="1454"/>
    <cellStyle name="20% - Accent3 3 13 8" xfId="1455"/>
    <cellStyle name="20% - Accent3 3 14" xfId="1456"/>
    <cellStyle name="20% - Accent3 3 14 2" xfId="1457"/>
    <cellStyle name="20% - Accent3 3 14 3" xfId="1458"/>
    <cellStyle name="20% - Accent3 3 14 4" xfId="1459"/>
    <cellStyle name="20% - Accent3 3 14 5" xfId="1460"/>
    <cellStyle name="20% - Accent3 3 14 6" xfId="1461"/>
    <cellStyle name="20% - Accent3 3 14 7" xfId="1462"/>
    <cellStyle name="20% - Accent3 3 14 8" xfId="1463"/>
    <cellStyle name="20% - Accent3 3 15" xfId="1464"/>
    <cellStyle name="20% - Accent3 3 15 2" xfId="1465"/>
    <cellStyle name="20% - Accent3 3 15 3" xfId="1466"/>
    <cellStyle name="20% - Accent3 3 15 4" xfId="1467"/>
    <cellStyle name="20% - Accent3 3 15 5" xfId="1468"/>
    <cellStyle name="20% - Accent3 3 15 6" xfId="1469"/>
    <cellStyle name="20% - Accent3 3 15 7" xfId="1470"/>
    <cellStyle name="20% - Accent3 3 15 8" xfId="1471"/>
    <cellStyle name="20% - Accent3 3 16" xfId="1472"/>
    <cellStyle name="20% - Accent3 3 16 2" xfId="1473"/>
    <cellStyle name="20% - Accent3 3 16 3" xfId="1474"/>
    <cellStyle name="20% - Accent3 3 16 4" xfId="1475"/>
    <cellStyle name="20% - Accent3 3 16 5" xfId="1476"/>
    <cellStyle name="20% - Accent3 3 16 6" xfId="1477"/>
    <cellStyle name="20% - Accent3 3 16 7" xfId="1478"/>
    <cellStyle name="20% - Accent3 3 16 8" xfId="1479"/>
    <cellStyle name="20% - Accent3 3 17" xfId="1480"/>
    <cellStyle name="20% - Accent3 3 17 2" xfId="1481"/>
    <cellStyle name="20% - Accent3 3 17 3" xfId="1482"/>
    <cellStyle name="20% - Accent3 3 17 4" xfId="1483"/>
    <cellStyle name="20% - Accent3 3 17 5" xfId="1484"/>
    <cellStyle name="20% - Accent3 3 17 6" xfId="1485"/>
    <cellStyle name="20% - Accent3 3 17 7" xfId="1486"/>
    <cellStyle name="20% - Accent3 3 17 8" xfId="1487"/>
    <cellStyle name="20% - Accent3 3 18" xfId="1488"/>
    <cellStyle name="20% - Accent3 3 18 2" xfId="1489"/>
    <cellStyle name="20% - Accent3 3 18 3" xfId="1490"/>
    <cellStyle name="20% - Accent3 3 18 4" xfId="1491"/>
    <cellStyle name="20% - Accent3 3 18 5" xfId="1492"/>
    <cellStyle name="20% - Accent3 3 18 6" xfId="1493"/>
    <cellStyle name="20% - Accent3 3 18 7" xfId="1494"/>
    <cellStyle name="20% - Accent3 3 18 8" xfId="1495"/>
    <cellStyle name="20% - Accent3 3 19" xfId="1496"/>
    <cellStyle name="20% - Accent3 3 2" xfId="1497"/>
    <cellStyle name="20% - Accent3 3 2 2" xfId="1498"/>
    <cellStyle name="20% - Accent3 3 2 3" xfId="1499"/>
    <cellStyle name="20% - Accent3 3 2 4" xfId="1500"/>
    <cellStyle name="20% - Accent3 3 2 5" xfId="1501"/>
    <cellStyle name="20% - Accent3 3 2 6" xfId="1502"/>
    <cellStyle name="20% - Accent3 3 2 7" xfId="1503"/>
    <cellStyle name="20% - Accent3 3 2 8" xfId="1504"/>
    <cellStyle name="20% - Accent3 3 20" xfId="1505"/>
    <cellStyle name="20% - Accent3 3 21" xfId="1506"/>
    <cellStyle name="20% - Accent3 3 22" xfId="1507"/>
    <cellStyle name="20% - Accent3 3 23" xfId="1508"/>
    <cellStyle name="20% - Accent3 3 24" xfId="1509"/>
    <cellStyle name="20% - Accent3 3 25" xfId="1510"/>
    <cellStyle name="20% - Accent3 3 26" xfId="1511"/>
    <cellStyle name="20% - Accent3 3 27" xfId="1512"/>
    <cellStyle name="20% - Accent3 3 28" xfId="1513"/>
    <cellStyle name="20% - Accent3 3 29" xfId="1514"/>
    <cellStyle name="20% - Accent3 3 3" xfId="1515"/>
    <cellStyle name="20% - Accent3 3 3 2" xfId="1516"/>
    <cellStyle name="20% - Accent3 3 3 3" xfId="1517"/>
    <cellStyle name="20% - Accent3 3 3 4" xfId="1518"/>
    <cellStyle name="20% - Accent3 3 3 5" xfId="1519"/>
    <cellStyle name="20% - Accent3 3 3 6" xfId="1520"/>
    <cellStyle name="20% - Accent3 3 3 7" xfId="1521"/>
    <cellStyle name="20% - Accent3 3 3 8" xfId="1522"/>
    <cellStyle name="20% - Accent3 3 30" xfId="1523"/>
    <cellStyle name="20% - Accent3 3 31" xfId="1524"/>
    <cellStyle name="20% - Accent3 3 32" xfId="1525"/>
    <cellStyle name="20% - Accent3 3 33" xfId="1526"/>
    <cellStyle name="20% - Accent3 3 34" xfId="1527"/>
    <cellStyle name="20% - Accent3 3 35" xfId="1528"/>
    <cellStyle name="20% - Accent3 3 4" xfId="1529"/>
    <cellStyle name="20% - Accent3 3 4 2" xfId="1530"/>
    <cellStyle name="20% - Accent3 3 4 3" xfId="1531"/>
    <cellStyle name="20% - Accent3 3 4 4" xfId="1532"/>
    <cellStyle name="20% - Accent3 3 4 5" xfId="1533"/>
    <cellStyle name="20% - Accent3 3 4 6" xfId="1534"/>
    <cellStyle name="20% - Accent3 3 4 7" xfId="1535"/>
    <cellStyle name="20% - Accent3 3 4 8" xfId="1536"/>
    <cellStyle name="20% - Accent3 3 5" xfId="1537"/>
    <cellStyle name="20% - Accent3 3 5 2" xfId="1538"/>
    <cellStyle name="20% - Accent3 3 5 3" xfId="1539"/>
    <cellStyle name="20% - Accent3 3 5 4" xfId="1540"/>
    <cellStyle name="20% - Accent3 3 5 5" xfId="1541"/>
    <cellStyle name="20% - Accent3 3 5 6" xfId="1542"/>
    <cellStyle name="20% - Accent3 3 5 7" xfId="1543"/>
    <cellStyle name="20% - Accent3 3 5 8" xfId="1544"/>
    <cellStyle name="20% - Accent3 3 6" xfId="1545"/>
    <cellStyle name="20% - Accent3 3 6 2" xfId="1546"/>
    <cellStyle name="20% - Accent3 3 6 3" xfId="1547"/>
    <cellStyle name="20% - Accent3 3 6 4" xfId="1548"/>
    <cellStyle name="20% - Accent3 3 6 5" xfId="1549"/>
    <cellStyle name="20% - Accent3 3 6 6" xfId="1550"/>
    <cellStyle name="20% - Accent3 3 6 7" xfId="1551"/>
    <cellStyle name="20% - Accent3 3 6 8" xfId="1552"/>
    <cellStyle name="20% - Accent3 3 7" xfId="1553"/>
    <cellStyle name="20% - Accent3 3 7 2" xfId="1554"/>
    <cellStyle name="20% - Accent3 3 7 3" xfId="1555"/>
    <cellStyle name="20% - Accent3 3 7 4" xfId="1556"/>
    <cellStyle name="20% - Accent3 3 7 5" xfId="1557"/>
    <cellStyle name="20% - Accent3 3 7 6" xfId="1558"/>
    <cellStyle name="20% - Accent3 3 7 7" xfId="1559"/>
    <cellStyle name="20% - Accent3 3 7 8" xfId="1560"/>
    <cellStyle name="20% - Accent3 3 8" xfId="1561"/>
    <cellStyle name="20% - Accent3 3 8 2" xfId="1562"/>
    <cellStyle name="20% - Accent3 3 8 3" xfId="1563"/>
    <cellStyle name="20% - Accent3 3 8 4" xfId="1564"/>
    <cellStyle name="20% - Accent3 3 8 5" xfId="1565"/>
    <cellStyle name="20% - Accent3 3 8 6" xfId="1566"/>
    <cellStyle name="20% - Accent3 3 8 7" xfId="1567"/>
    <cellStyle name="20% - Accent3 3 8 8" xfId="1568"/>
    <cellStyle name="20% - Accent3 3 9" xfId="1569"/>
    <cellStyle name="20% - Accent3 3 9 2" xfId="1570"/>
    <cellStyle name="20% - Accent3 3 9 3" xfId="1571"/>
    <cellStyle name="20% - Accent3 3 9 4" xfId="1572"/>
    <cellStyle name="20% - Accent3 3 9 5" xfId="1573"/>
    <cellStyle name="20% - Accent3 3 9 6" xfId="1574"/>
    <cellStyle name="20% - Accent3 3 9 7" xfId="1575"/>
    <cellStyle name="20% - Accent3 3 9 8" xfId="1576"/>
    <cellStyle name="20% - Accent3 4" xfId="1577"/>
    <cellStyle name="20% - Accent3 4 10" xfId="1578"/>
    <cellStyle name="20% - Accent3 4 10 2" xfId="1579"/>
    <cellStyle name="20% - Accent3 4 10 3" xfId="1580"/>
    <cellStyle name="20% - Accent3 4 10 4" xfId="1581"/>
    <cellStyle name="20% - Accent3 4 10 5" xfId="1582"/>
    <cellStyle name="20% - Accent3 4 10 6" xfId="1583"/>
    <cellStyle name="20% - Accent3 4 10 7" xfId="1584"/>
    <cellStyle name="20% - Accent3 4 10 8" xfId="1585"/>
    <cellStyle name="20% - Accent3 4 11" xfId="1586"/>
    <cellStyle name="20% - Accent3 4 11 2" xfId="1587"/>
    <cellStyle name="20% - Accent3 4 11 3" xfId="1588"/>
    <cellStyle name="20% - Accent3 4 11 4" xfId="1589"/>
    <cellStyle name="20% - Accent3 4 11 5" xfId="1590"/>
    <cellStyle name="20% - Accent3 4 11 6" xfId="1591"/>
    <cellStyle name="20% - Accent3 4 11 7" xfId="1592"/>
    <cellStyle name="20% - Accent3 4 11 8" xfId="1593"/>
    <cellStyle name="20% - Accent3 4 12" xfId="1594"/>
    <cellStyle name="20% - Accent3 4 12 2" xfId="1595"/>
    <cellStyle name="20% - Accent3 4 12 3" xfId="1596"/>
    <cellStyle name="20% - Accent3 4 12 4" xfId="1597"/>
    <cellStyle name="20% - Accent3 4 12 5" xfId="1598"/>
    <cellStyle name="20% - Accent3 4 12 6" xfId="1599"/>
    <cellStyle name="20% - Accent3 4 12 7" xfId="1600"/>
    <cellStyle name="20% - Accent3 4 12 8" xfId="1601"/>
    <cellStyle name="20% - Accent3 4 13" xfId="1602"/>
    <cellStyle name="20% - Accent3 4 13 2" xfId="1603"/>
    <cellStyle name="20% - Accent3 4 13 3" xfId="1604"/>
    <cellStyle name="20% - Accent3 4 13 4" xfId="1605"/>
    <cellStyle name="20% - Accent3 4 13 5" xfId="1606"/>
    <cellStyle name="20% - Accent3 4 13 6" xfId="1607"/>
    <cellStyle name="20% - Accent3 4 13 7" xfId="1608"/>
    <cellStyle name="20% - Accent3 4 13 8" xfId="1609"/>
    <cellStyle name="20% - Accent3 4 14" xfId="1610"/>
    <cellStyle name="20% - Accent3 4 14 2" xfId="1611"/>
    <cellStyle name="20% - Accent3 4 14 3" xfId="1612"/>
    <cellStyle name="20% - Accent3 4 14 4" xfId="1613"/>
    <cellStyle name="20% - Accent3 4 14 5" xfId="1614"/>
    <cellStyle name="20% - Accent3 4 14 6" xfId="1615"/>
    <cellStyle name="20% - Accent3 4 14 7" xfId="1616"/>
    <cellStyle name="20% - Accent3 4 14 8" xfId="1617"/>
    <cellStyle name="20% - Accent3 4 15" xfId="1618"/>
    <cellStyle name="20% - Accent3 4 15 2" xfId="1619"/>
    <cellStyle name="20% - Accent3 4 15 3" xfId="1620"/>
    <cellStyle name="20% - Accent3 4 15 4" xfId="1621"/>
    <cellStyle name="20% - Accent3 4 15 5" xfId="1622"/>
    <cellStyle name="20% - Accent3 4 15 6" xfId="1623"/>
    <cellStyle name="20% - Accent3 4 15 7" xfId="1624"/>
    <cellStyle name="20% - Accent3 4 15 8" xfId="1625"/>
    <cellStyle name="20% - Accent3 4 16" xfId="1626"/>
    <cellStyle name="20% - Accent3 4 16 2" xfId="1627"/>
    <cellStyle name="20% - Accent3 4 16 3" xfId="1628"/>
    <cellStyle name="20% - Accent3 4 16 4" xfId="1629"/>
    <cellStyle name="20% - Accent3 4 16 5" xfId="1630"/>
    <cellStyle name="20% - Accent3 4 16 6" xfId="1631"/>
    <cellStyle name="20% - Accent3 4 16 7" xfId="1632"/>
    <cellStyle name="20% - Accent3 4 16 8" xfId="1633"/>
    <cellStyle name="20% - Accent3 4 17" xfId="1634"/>
    <cellStyle name="20% - Accent3 4 17 2" xfId="1635"/>
    <cellStyle name="20% - Accent3 4 17 3" xfId="1636"/>
    <cellStyle name="20% - Accent3 4 17 4" xfId="1637"/>
    <cellStyle name="20% - Accent3 4 17 5" xfId="1638"/>
    <cellStyle name="20% - Accent3 4 17 6" xfId="1639"/>
    <cellStyle name="20% - Accent3 4 17 7" xfId="1640"/>
    <cellStyle name="20% - Accent3 4 17 8" xfId="1641"/>
    <cellStyle name="20% - Accent3 4 18" xfId="1642"/>
    <cellStyle name="20% - Accent3 4 18 2" xfId="1643"/>
    <cellStyle name="20% - Accent3 4 18 3" xfId="1644"/>
    <cellStyle name="20% - Accent3 4 18 4" xfId="1645"/>
    <cellStyle name="20% - Accent3 4 18 5" xfId="1646"/>
    <cellStyle name="20% - Accent3 4 18 6" xfId="1647"/>
    <cellStyle name="20% - Accent3 4 18 7" xfId="1648"/>
    <cellStyle name="20% - Accent3 4 18 8" xfId="1649"/>
    <cellStyle name="20% - Accent3 4 19" xfId="1650"/>
    <cellStyle name="20% - Accent3 4 2" xfId="1651"/>
    <cellStyle name="20% - Accent3 4 2 2" xfId="1652"/>
    <cellStyle name="20% - Accent3 4 2 3" xfId="1653"/>
    <cellStyle name="20% - Accent3 4 2 4" xfId="1654"/>
    <cellStyle name="20% - Accent3 4 2 5" xfId="1655"/>
    <cellStyle name="20% - Accent3 4 2 6" xfId="1656"/>
    <cellStyle name="20% - Accent3 4 2 7" xfId="1657"/>
    <cellStyle name="20% - Accent3 4 2 8" xfId="1658"/>
    <cellStyle name="20% - Accent3 4 20" xfId="1659"/>
    <cellStyle name="20% - Accent3 4 21" xfId="1660"/>
    <cellStyle name="20% - Accent3 4 22" xfId="1661"/>
    <cellStyle name="20% - Accent3 4 23" xfId="1662"/>
    <cellStyle name="20% - Accent3 4 24" xfId="1663"/>
    <cellStyle name="20% - Accent3 4 25" xfId="1664"/>
    <cellStyle name="20% - Accent3 4 26" xfId="1665"/>
    <cellStyle name="20% - Accent3 4 27" xfId="1666"/>
    <cellStyle name="20% - Accent3 4 28" xfId="1667"/>
    <cellStyle name="20% - Accent3 4 29" xfId="1668"/>
    <cellStyle name="20% - Accent3 4 3" xfId="1669"/>
    <cellStyle name="20% - Accent3 4 3 2" xfId="1670"/>
    <cellStyle name="20% - Accent3 4 3 3" xfId="1671"/>
    <cellStyle name="20% - Accent3 4 3 4" xfId="1672"/>
    <cellStyle name="20% - Accent3 4 3 5" xfId="1673"/>
    <cellStyle name="20% - Accent3 4 3 6" xfId="1674"/>
    <cellStyle name="20% - Accent3 4 3 7" xfId="1675"/>
    <cellStyle name="20% - Accent3 4 3 8" xfId="1676"/>
    <cellStyle name="20% - Accent3 4 30" xfId="1677"/>
    <cellStyle name="20% - Accent3 4 31" xfId="1678"/>
    <cellStyle name="20% - Accent3 4 32" xfId="1679"/>
    <cellStyle name="20% - Accent3 4 33" xfId="1680"/>
    <cellStyle name="20% - Accent3 4 34" xfId="1681"/>
    <cellStyle name="20% - Accent3 4 35" xfId="1682"/>
    <cellStyle name="20% - Accent3 4 4" xfId="1683"/>
    <cellStyle name="20% - Accent3 4 4 2" xfId="1684"/>
    <cellStyle name="20% - Accent3 4 4 3" xfId="1685"/>
    <cellStyle name="20% - Accent3 4 4 4" xfId="1686"/>
    <cellStyle name="20% - Accent3 4 4 5" xfId="1687"/>
    <cellStyle name="20% - Accent3 4 4 6" xfId="1688"/>
    <cellStyle name="20% - Accent3 4 4 7" xfId="1689"/>
    <cellStyle name="20% - Accent3 4 4 8" xfId="1690"/>
    <cellStyle name="20% - Accent3 4 5" xfId="1691"/>
    <cellStyle name="20% - Accent3 4 5 2" xfId="1692"/>
    <cellStyle name="20% - Accent3 4 5 3" xfId="1693"/>
    <cellStyle name="20% - Accent3 4 5 4" xfId="1694"/>
    <cellStyle name="20% - Accent3 4 5 5" xfId="1695"/>
    <cellStyle name="20% - Accent3 4 5 6" xfId="1696"/>
    <cellStyle name="20% - Accent3 4 5 7" xfId="1697"/>
    <cellStyle name="20% - Accent3 4 5 8" xfId="1698"/>
    <cellStyle name="20% - Accent3 4 6" xfId="1699"/>
    <cellStyle name="20% - Accent3 4 6 2" xfId="1700"/>
    <cellStyle name="20% - Accent3 4 6 3" xfId="1701"/>
    <cellStyle name="20% - Accent3 4 6 4" xfId="1702"/>
    <cellStyle name="20% - Accent3 4 6 5" xfId="1703"/>
    <cellStyle name="20% - Accent3 4 6 6" xfId="1704"/>
    <cellStyle name="20% - Accent3 4 6 7" xfId="1705"/>
    <cellStyle name="20% - Accent3 4 6 8" xfId="1706"/>
    <cellStyle name="20% - Accent3 4 7" xfId="1707"/>
    <cellStyle name="20% - Accent3 4 7 2" xfId="1708"/>
    <cellStyle name="20% - Accent3 4 7 3" xfId="1709"/>
    <cellStyle name="20% - Accent3 4 7 4" xfId="1710"/>
    <cellStyle name="20% - Accent3 4 7 5" xfId="1711"/>
    <cellStyle name="20% - Accent3 4 7 6" xfId="1712"/>
    <cellStyle name="20% - Accent3 4 7 7" xfId="1713"/>
    <cellStyle name="20% - Accent3 4 7 8" xfId="1714"/>
    <cellStyle name="20% - Accent3 4 8" xfId="1715"/>
    <cellStyle name="20% - Accent3 4 8 2" xfId="1716"/>
    <cellStyle name="20% - Accent3 4 8 3" xfId="1717"/>
    <cellStyle name="20% - Accent3 4 8 4" xfId="1718"/>
    <cellStyle name="20% - Accent3 4 8 5" xfId="1719"/>
    <cellStyle name="20% - Accent3 4 8 6" xfId="1720"/>
    <cellStyle name="20% - Accent3 4 8 7" xfId="1721"/>
    <cellStyle name="20% - Accent3 4 8 8" xfId="1722"/>
    <cellStyle name="20% - Accent3 4 9" xfId="1723"/>
    <cellStyle name="20% - Accent3 4 9 2" xfId="1724"/>
    <cellStyle name="20% - Accent3 4 9 3" xfId="1725"/>
    <cellStyle name="20% - Accent3 4 9 4" xfId="1726"/>
    <cellStyle name="20% - Accent3 4 9 5" xfId="1727"/>
    <cellStyle name="20% - Accent3 4 9 6" xfId="1728"/>
    <cellStyle name="20% - Accent3 4 9 7" xfId="1729"/>
    <cellStyle name="20% - Accent3 4 9 8" xfId="1730"/>
    <cellStyle name="20% - Accent3 5" xfId="1731"/>
    <cellStyle name="20% - Accent3 5 10" xfId="1732"/>
    <cellStyle name="20% - Accent3 5 10 2" xfId="1733"/>
    <cellStyle name="20% - Accent3 5 10 3" xfId="1734"/>
    <cellStyle name="20% - Accent3 5 10 4" xfId="1735"/>
    <cellStyle name="20% - Accent3 5 10 5" xfId="1736"/>
    <cellStyle name="20% - Accent3 5 10 6" xfId="1737"/>
    <cellStyle name="20% - Accent3 5 10 7" xfId="1738"/>
    <cellStyle name="20% - Accent3 5 10 8" xfId="1739"/>
    <cellStyle name="20% - Accent3 5 11" xfId="1740"/>
    <cellStyle name="20% - Accent3 5 11 2" xfId="1741"/>
    <cellStyle name="20% - Accent3 5 11 3" xfId="1742"/>
    <cellStyle name="20% - Accent3 5 11 4" xfId="1743"/>
    <cellStyle name="20% - Accent3 5 11 5" xfId="1744"/>
    <cellStyle name="20% - Accent3 5 11 6" xfId="1745"/>
    <cellStyle name="20% - Accent3 5 11 7" xfId="1746"/>
    <cellStyle name="20% - Accent3 5 11 8" xfId="1747"/>
    <cellStyle name="20% - Accent3 5 12" xfId="1748"/>
    <cellStyle name="20% - Accent3 5 12 2" xfId="1749"/>
    <cellStyle name="20% - Accent3 5 12 3" xfId="1750"/>
    <cellStyle name="20% - Accent3 5 12 4" xfId="1751"/>
    <cellStyle name="20% - Accent3 5 12 5" xfId="1752"/>
    <cellStyle name="20% - Accent3 5 12 6" xfId="1753"/>
    <cellStyle name="20% - Accent3 5 12 7" xfId="1754"/>
    <cellStyle name="20% - Accent3 5 12 8" xfId="1755"/>
    <cellStyle name="20% - Accent3 5 13" xfId="1756"/>
    <cellStyle name="20% - Accent3 5 13 2" xfId="1757"/>
    <cellStyle name="20% - Accent3 5 13 3" xfId="1758"/>
    <cellStyle name="20% - Accent3 5 13 4" xfId="1759"/>
    <cellStyle name="20% - Accent3 5 13 5" xfId="1760"/>
    <cellStyle name="20% - Accent3 5 13 6" xfId="1761"/>
    <cellStyle name="20% - Accent3 5 13 7" xfId="1762"/>
    <cellStyle name="20% - Accent3 5 13 8" xfId="1763"/>
    <cellStyle name="20% - Accent3 5 14" xfId="1764"/>
    <cellStyle name="20% - Accent3 5 14 2" xfId="1765"/>
    <cellStyle name="20% - Accent3 5 14 3" xfId="1766"/>
    <cellStyle name="20% - Accent3 5 14 4" xfId="1767"/>
    <cellStyle name="20% - Accent3 5 14 5" xfId="1768"/>
    <cellStyle name="20% - Accent3 5 14 6" xfId="1769"/>
    <cellStyle name="20% - Accent3 5 14 7" xfId="1770"/>
    <cellStyle name="20% - Accent3 5 14 8" xfId="1771"/>
    <cellStyle name="20% - Accent3 5 15" xfId="1772"/>
    <cellStyle name="20% - Accent3 5 15 2" xfId="1773"/>
    <cellStyle name="20% - Accent3 5 15 3" xfId="1774"/>
    <cellStyle name="20% - Accent3 5 15 4" xfId="1775"/>
    <cellStyle name="20% - Accent3 5 15 5" xfId="1776"/>
    <cellStyle name="20% - Accent3 5 15 6" xfId="1777"/>
    <cellStyle name="20% - Accent3 5 15 7" xfId="1778"/>
    <cellStyle name="20% - Accent3 5 15 8" xfId="1779"/>
    <cellStyle name="20% - Accent3 5 16" xfId="1780"/>
    <cellStyle name="20% - Accent3 5 16 2" xfId="1781"/>
    <cellStyle name="20% - Accent3 5 16 3" xfId="1782"/>
    <cellStyle name="20% - Accent3 5 16 4" xfId="1783"/>
    <cellStyle name="20% - Accent3 5 16 5" xfId="1784"/>
    <cellStyle name="20% - Accent3 5 16 6" xfId="1785"/>
    <cellStyle name="20% - Accent3 5 16 7" xfId="1786"/>
    <cellStyle name="20% - Accent3 5 16 8" xfId="1787"/>
    <cellStyle name="20% - Accent3 5 17" xfId="1788"/>
    <cellStyle name="20% - Accent3 5 17 2" xfId="1789"/>
    <cellStyle name="20% - Accent3 5 17 3" xfId="1790"/>
    <cellStyle name="20% - Accent3 5 17 4" xfId="1791"/>
    <cellStyle name="20% - Accent3 5 17 5" xfId="1792"/>
    <cellStyle name="20% - Accent3 5 17 6" xfId="1793"/>
    <cellStyle name="20% - Accent3 5 17 7" xfId="1794"/>
    <cellStyle name="20% - Accent3 5 17 8" xfId="1795"/>
    <cellStyle name="20% - Accent3 5 18" xfId="1796"/>
    <cellStyle name="20% - Accent3 5 18 2" xfId="1797"/>
    <cellStyle name="20% - Accent3 5 18 3" xfId="1798"/>
    <cellStyle name="20% - Accent3 5 18 4" xfId="1799"/>
    <cellStyle name="20% - Accent3 5 18 5" xfId="1800"/>
    <cellStyle name="20% - Accent3 5 18 6" xfId="1801"/>
    <cellStyle name="20% - Accent3 5 18 7" xfId="1802"/>
    <cellStyle name="20% - Accent3 5 18 8" xfId="1803"/>
    <cellStyle name="20% - Accent3 5 19" xfId="1804"/>
    <cellStyle name="20% - Accent3 5 2" xfId="1805"/>
    <cellStyle name="20% - Accent3 5 2 2" xfId="1806"/>
    <cellStyle name="20% - Accent3 5 2 3" xfId="1807"/>
    <cellStyle name="20% - Accent3 5 2 4" xfId="1808"/>
    <cellStyle name="20% - Accent3 5 2 5" xfId="1809"/>
    <cellStyle name="20% - Accent3 5 2 6" xfId="1810"/>
    <cellStyle name="20% - Accent3 5 2 7" xfId="1811"/>
    <cellStyle name="20% - Accent3 5 2 8" xfId="1812"/>
    <cellStyle name="20% - Accent3 5 20" xfId="1813"/>
    <cellStyle name="20% - Accent3 5 21" xfId="1814"/>
    <cellStyle name="20% - Accent3 5 22" xfId="1815"/>
    <cellStyle name="20% - Accent3 5 23" xfId="1816"/>
    <cellStyle name="20% - Accent3 5 24" xfId="1817"/>
    <cellStyle name="20% - Accent3 5 25" xfId="1818"/>
    <cellStyle name="20% - Accent3 5 26" xfId="1819"/>
    <cellStyle name="20% - Accent3 5 27" xfId="1820"/>
    <cellStyle name="20% - Accent3 5 28" xfId="1821"/>
    <cellStyle name="20% - Accent3 5 29" xfId="1822"/>
    <cellStyle name="20% - Accent3 5 3" xfId="1823"/>
    <cellStyle name="20% - Accent3 5 3 2" xfId="1824"/>
    <cellStyle name="20% - Accent3 5 3 3" xfId="1825"/>
    <cellStyle name="20% - Accent3 5 3 4" xfId="1826"/>
    <cellStyle name="20% - Accent3 5 3 5" xfId="1827"/>
    <cellStyle name="20% - Accent3 5 3 6" xfId="1828"/>
    <cellStyle name="20% - Accent3 5 3 7" xfId="1829"/>
    <cellStyle name="20% - Accent3 5 3 8" xfId="1830"/>
    <cellStyle name="20% - Accent3 5 30" xfId="1831"/>
    <cellStyle name="20% - Accent3 5 31" xfId="1832"/>
    <cellStyle name="20% - Accent3 5 32" xfId="1833"/>
    <cellStyle name="20% - Accent3 5 33" xfId="1834"/>
    <cellStyle name="20% - Accent3 5 34" xfId="1835"/>
    <cellStyle name="20% - Accent3 5 35" xfId="1836"/>
    <cellStyle name="20% - Accent3 5 4" xfId="1837"/>
    <cellStyle name="20% - Accent3 5 4 2" xfId="1838"/>
    <cellStyle name="20% - Accent3 5 4 3" xfId="1839"/>
    <cellStyle name="20% - Accent3 5 4 4" xfId="1840"/>
    <cellStyle name="20% - Accent3 5 4 5" xfId="1841"/>
    <cellStyle name="20% - Accent3 5 4 6" xfId="1842"/>
    <cellStyle name="20% - Accent3 5 4 7" xfId="1843"/>
    <cellStyle name="20% - Accent3 5 4 8" xfId="1844"/>
    <cellStyle name="20% - Accent3 5 5" xfId="1845"/>
    <cellStyle name="20% - Accent3 5 5 2" xfId="1846"/>
    <cellStyle name="20% - Accent3 5 5 3" xfId="1847"/>
    <cellStyle name="20% - Accent3 5 5 4" xfId="1848"/>
    <cellStyle name="20% - Accent3 5 5 5" xfId="1849"/>
    <cellStyle name="20% - Accent3 5 5 6" xfId="1850"/>
    <cellStyle name="20% - Accent3 5 5 7" xfId="1851"/>
    <cellStyle name="20% - Accent3 5 5 8" xfId="1852"/>
    <cellStyle name="20% - Accent3 5 6" xfId="1853"/>
    <cellStyle name="20% - Accent3 5 6 2" xfId="1854"/>
    <cellStyle name="20% - Accent3 5 6 3" xfId="1855"/>
    <cellStyle name="20% - Accent3 5 6 4" xfId="1856"/>
    <cellStyle name="20% - Accent3 5 6 5" xfId="1857"/>
    <cellStyle name="20% - Accent3 5 6 6" xfId="1858"/>
    <cellStyle name="20% - Accent3 5 6 7" xfId="1859"/>
    <cellStyle name="20% - Accent3 5 6 8" xfId="1860"/>
    <cellStyle name="20% - Accent3 5 7" xfId="1861"/>
    <cellStyle name="20% - Accent3 5 7 2" xfId="1862"/>
    <cellStyle name="20% - Accent3 5 7 3" xfId="1863"/>
    <cellStyle name="20% - Accent3 5 7 4" xfId="1864"/>
    <cellStyle name="20% - Accent3 5 7 5" xfId="1865"/>
    <cellStyle name="20% - Accent3 5 7 6" xfId="1866"/>
    <cellStyle name="20% - Accent3 5 7 7" xfId="1867"/>
    <cellStyle name="20% - Accent3 5 7 8" xfId="1868"/>
    <cellStyle name="20% - Accent3 5 8" xfId="1869"/>
    <cellStyle name="20% - Accent3 5 8 2" xfId="1870"/>
    <cellStyle name="20% - Accent3 5 8 3" xfId="1871"/>
    <cellStyle name="20% - Accent3 5 8 4" xfId="1872"/>
    <cellStyle name="20% - Accent3 5 8 5" xfId="1873"/>
    <cellStyle name="20% - Accent3 5 8 6" xfId="1874"/>
    <cellStyle name="20% - Accent3 5 8 7" xfId="1875"/>
    <cellStyle name="20% - Accent3 5 8 8" xfId="1876"/>
    <cellStyle name="20% - Accent3 5 9" xfId="1877"/>
    <cellStyle name="20% - Accent3 5 9 2" xfId="1878"/>
    <cellStyle name="20% - Accent3 5 9 3" xfId="1879"/>
    <cellStyle name="20% - Accent3 5 9 4" xfId="1880"/>
    <cellStyle name="20% - Accent3 5 9 5" xfId="1881"/>
    <cellStyle name="20% - Accent3 5 9 6" xfId="1882"/>
    <cellStyle name="20% - Accent3 5 9 7" xfId="1883"/>
    <cellStyle name="20% - Accent3 5 9 8" xfId="1884"/>
    <cellStyle name="20% - Accent3 6" xfId="1885"/>
    <cellStyle name="20% - Accent4 2" xfId="1886"/>
    <cellStyle name="20% - Accent4 2 10" xfId="1887"/>
    <cellStyle name="20% - Accent4 2 10 2" xfId="1888"/>
    <cellStyle name="20% - Accent4 2 10 3" xfId="1889"/>
    <cellStyle name="20% - Accent4 2 10 4" xfId="1890"/>
    <cellStyle name="20% - Accent4 2 10 5" xfId="1891"/>
    <cellStyle name="20% - Accent4 2 10 6" xfId="1892"/>
    <cellStyle name="20% - Accent4 2 10 7" xfId="1893"/>
    <cellStyle name="20% - Accent4 2 10 8" xfId="1894"/>
    <cellStyle name="20% - Accent4 2 11" xfId="1895"/>
    <cellStyle name="20% - Accent4 2 11 2" xfId="1896"/>
    <cellStyle name="20% - Accent4 2 11 3" xfId="1897"/>
    <cellStyle name="20% - Accent4 2 11 4" xfId="1898"/>
    <cellStyle name="20% - Accent4 2 11 5" xfId="1899"/>
    <cellStyle name="20% - Accent4 2 11 6" xfId="1900"/>
    <cellStyle name="20% - Accent4 2 11 7" xfId="1901"/>
    <cellStyle name="20% - Accent4 2 11 8" xfId="1902"/>
    <cellStyle name="20% - Accent4 2 12" xfId="1903"/>
    <cellStyle name="20% - Accent4 2 12 2" xfId="1904"/>
    <cellStyle name="20% - Accent4 2 12 3" xfId="1905"/>
    <cellStyle name="20% - Accent4 2 12 4" xfId="1906"/>
    <cellStyle name="20% - Accent4 2 12 5" xfId="1907"/>
    <cellStyle name="20% - Accent4 2 12 6" xfId="1908"/>
    <cellStyle name="20% - Accent4 2 12 7" xfId="1909"/>
    <cellStyle name="20% - Accent4 2 12 8" xfId="1910"/>
    <cellStyle name="20% - Accent4 2 13" xfId="1911"/>
    <cellStyle name="20% - Accent4 2 13 2" xfId="1912"/>
    <cellStyle name="20% - Accent4 2 13 3" xfId="1913"/>
    <cellStyle name="20% - Accent4 2 13 4" xfId="1914"/>
    <cellStyle name="20% - Accent4 2 13 5" xfId="1915"/>
    <cellStyle name="20% - Accent4 2 13 6" xfId="1916"/>
    <cellStyle name="20% - Accent4 2 13 7" xfId="1917"/>
    <cellStyle name="20% - Accent4 2 13 8" xfId="1918"/>
    <cellStyle name="20% - Accent4 2 14" xfId="1919"/>
    <cellStyle name="20% - Accent4 2 14 2" xfId="1920"/>
    <cellStyle name="20% - Accent4 2 14 3" xfId="1921"/>
    <cellStyle name="20% - Accent4 2 14 4" xfId="1922"/>
    <cellStyle name="20% - Accent4 2 14 5" xfId="1923"/>
    <cellStyle name="20% - Accent4 2 14 6" xfId="1924"/>
    <cellStyle name="20% - Accent4 2 14 7" xfId="1925"/>
    <cellStyle name="20% - Accent4 2 14 8" xfId="1926"/>
    <cellStyle name="20% - Accent4 2 15" xfId="1927"/>
    <cellStyle name="20% - Accent4 2 15 2" xfId="1928"/>
    <cellStyle name="20% - Accent4 2 15 3" xfId="1929"/>
    <cellStyle name="20% - Accent4 2 15 4" xfId="1930"/>
    <cellStyle name="20% - Accent4 2 15 5" xfId="1931"/>
    <cellStyle name="20% - Accent4 2 15 6" xfId="1932"/>
    <cellStyle name="20% - Accent4 2 15 7" xfId="1933"/>
    <cellStyle name="20% - Accent4 2 15 8" xfId="1934"/>
    <cellStyle name="20% - Accent4 2 16" xfId="1935"/>
    <cellStyle name="20% - Accent4 2 16 2" xfId="1936"/>
    <cellStyle name="20% - Accent4 2 16 3" xfId="1937"/>
    <cellStyle name="20% - Accent4 2 16 4" xfId="1938"/>
    <cellStyle name="20% - Accent4 2 16 5" xfId="1939"/>
    <cellStyle name="20% - Accent4 2 16 6" xfId="1940"/>
    <cellStyle name="20% - Accent4 2 16 7" xfId="1941"/>
    <cellStyle name="20% - Accent4 2 16 8" xfId="1942"/>
    <cellStyle name="20% - Accent4 2 17" xfId="1943"/>
    <cellStyle name="20% - Accent4 2 17 2" xfId="1944"/>
    <cellStyle name="20% - Accent4 2 17 3" xfId="1945"/>
    <cellStyle name="20% - Accent4 2 17 4" xfId="1946"/>
    <cellStyle name="20% - Accent4 2 17 5" xfId="1947"/>
    <cellStyle name="20% - Accent4 2 17 6" xfId="1948"/>
    <cellStyle name="20% - Accent4 2 17 7" xfId="1949"/>
    <cellStyle name="20% - Accent4 2 17 8" xfId="1950"/>
    <cellStyle name="20% - Accent4 2 18" xfId="1951"/>
    <cellStyle name="20% - Accent4 2 18 2" xfId="1952"/>
    <cellStyle name="20% - Accent4 2 18 3" xfId="1953"/>
    <cellStyle name="20% - Accent4 2 18 4" xfId="1954"/>
    <cellStyle name="20% - Accent4 2 18 5" xfId="1955"/>
    <cellStyle name="20% - Accent4 2 18 6" xfId="1956"/>
    <cellStyle name="20% - Accent4 2 18 7" xfId="1957"/>
    <cellStyle name="20% - Accent4 2 18 8" xfId="1958"/>
    <cellStyle name="20% - Accent4 2 19" xfId="1959"/>
    <cellStyle name="20% - Accent4 2 2" xfId="1960"/>
    <cellStyle name="20% - Accent4 2 2 2" xfId="1961"/>
    <cellStyle name="20% - Accent4 2 2 3" xfId="1962"/>
    <cellStyle name="20% - Accent4 2 2 4" xfId="1963"/>
    <cellStyle name="20% - Accent4 2 2 5" xfId="1964"/>
    <cellStyle name="20% - Accent4 2 2 6" xfId="1965"/>
    <cellStyle name="20% - Accent4 2 2 7" xfId="1966"/>
    <cellStyle name="20% - Accent4 2 2 8" xfId="1967"/>
    <cellStyle name="20% - Accent4 2 20" xfId="1968"/>
    <cellStyle name="20% - Accent4 2 21" xfId="1969"/>
    <cellStyle name="20% - Accent4 2 22" xfId="1970"/>
    <cellStyle name="20% - Accent4 2 23" xfId="1971"/>
    <cellStyle name="20% - Accent4 2 24" xfId="1972"/>
    <cellStyle name="20% - Accent4 2 25" xfId="1973"/>
    <cellStyle name="20% - Accent4 2 26" xfId="1974"/>
    <cellStyle name="20% - Accent4 2 27" xfId="1975"/>
    <cellStyle name="20% - Accent4 2 28" xfId="1976"/>
    <cellStyle name="20% - Accent4 2 29" xfId="1977"/>
    <cellStyle name="20% - Accent4 2 3" xfId="1978"/>
    <cellStyle name="20% - Accent4 2 3 2" xfId="1979"/>
    <cellStyle name="20% - Accent4 2 3 3" xfId="1980"/>
    <cellStyle name="20% - Accent4 2 3 4" xfId="1981"/>
    <cellStyle name="20% - Accent4 2 3 5" xfId="1982"/>
    <cellStyle name="20% - Accent4 2 3 6" xfId="1983"/>
    <cellStyle name="20% - Accent4 2 3 7" xfId="1984"/>
    <cellStyle name="20% - Accent4 2 3 8" xfId="1985"/>
    <cellStyle name="20% - Accent4 2 30" xfId="1986"/>
    <cellStyle name="20% - Accent4 2 31" xfId="1987"/>
    <cellStyle name="20% - Accent4 2 32" xfId="1988"/>
    <cellStyle name="20% - Accent4 2 33" xfId="1989"/>
    <cellStyle name="20% - Accent4 2 34" xfId="1990"/>
    <cellStyle name="20% - Accent4 2 35" xfId="1991"/>
    <cellStyle name="20% - Accent4 2 36" xfId="1992"/>
    <cellStyle name="20% - Accent4 2 37" xfId="1993"/>
    <cellStyle name="20% - Accent4 2 38" xfId="1994"/>
    <cellStyle name="20% - Accent4 2 4" xfId="1995"/>
    <cellStyle name="20% - Accent4 2 4 2" xfId="1996"/>
    <cellStyle name="20% - Accent4 2 4 3" xfId="1997"/>
    <cellStyle name="20% - Accent4 2 4 4" xfId="1998"/>
    <cellStyle name="20% - Accent4 2 4 5" xfId="1999"/>
    <cellStyle name="20% - Accent4 2 4 6" xfId="2000"/>
    <cellStyle name="20% - Accent4 2 4 7" xfId="2001"/>
    <cellStyle name="20% - Accent4 2 4 8" xfId="2002"/>
    <cellStyle name="20% - Accent4 2 5" xfId="2003"/>
    <cellStyle name="20% - Accent4 2 5 2" xfId="2004"/>
    <cellStyle name="20% - Accent4 2 5 3" xfId="2005"/>
    <cellStyle name="20% - Accent4 2 5 4" xfId="2006"/>
    <cellStyle name="20% - Accent4 2 5 5" xfId="2007"/>
    <cellStyle name="20% - Accent4 2 5 6" xfId="2008"/>
    <cellStyle name="20% - Accent4 2 5 7" xfId="2009"/>
    <cellStyle name="20% - Accent4 2 5 8" xfId="2010"/>
    <cellStyle name="20% - Accent4 2 6" xfId="2011"/>
    <cellStyle name="20% - Accent4 2 6 2" xfId="2012"/>
    <cellStyle name="20% - Accent4 2 6 3" xfId="2013"/>
    <cellStyle name="20% - Accent4 2 6 4" xfId="2014"/>
    <cellStyle name="20% - Accent4 2 6 5" xfId="2015"/>
    <cellStyle name="20% - Accent4 2 6 6" xfId="2016"/>
    <cellStyle name="20% - Accent4 2 6 7" xfId="2017"/>
    <cellStyle name="20% - Accent4 2 6 8" xfId="2018"/>
    <cellStyle name="20% - Accent4 2 7" xfId="2019"/>
    <cellStyle name="20% - Accent4 2 7 2" xfId="2020"/>
    <cellStyle name="20% - Accent4 2 7 3" xfId="2021"/>
    <cellStyle name="20% - Accent4 2 7 4" xfId="2022"/>
    <cellStyle name="20% - Accent4 2 7 5" xfId="2023"/>
    <cellStyle name="20% - Accent4 2 7 6" xfId="2024"/>
    <cellStyle name="20% - Accent4 2 7 7" xfId="2025"/>
    <cellStyle name="20% - Accent4 2 7 8" xfId="2026"/>
    <cellStyle name="20% - Accent4 2 8" xfId="2027"/>
    <cellStyle name="20% - Accent4 2 8 2" xfId="2028"/>
    <cellStyle name="20% - Accent4 2 8 3" xfId="2029"/>
    <cellStyle name="20% - Accent4 2 8 4" xfId="2030"/>
    <cellStyle name="20% - Accent4 2 8 5" xfId="2031"/>
    <cellStyle name="20% - Accent4 2 8 6" xfId="2032"/>
    <cellStyle name="20% - Accent4 2 8 7" xfId="2033"/>
    <cellStyle name="20% - Accent4 2 8 8" xfId="2034"/>
    <cellStyle name="20% - Accent4 2 9" xfId="2035"/>
    <cellStyle name="20% - Accent4 2 9 2" xfId="2036"/>
    <cellStyle name="20% - Accent4 2 9 3" xfId="2037"/>
    <cellStyle name="20% - Accent4 2 9 4" xfId="2038"/>
    <cellStyle name="20% - Accent4 2 9 5" xfId="2039"/>
    <cellStyle name="20% - Accent4 2 9 6" xfId="2040"/>
    <cellStyle name="20% - Accent4 2 9 7" xfId="2041"/>
    <cellStyle name="20% - Accent4 2 9 8" xfId="2042"/>
    <cellStyle name="20% - Accent4 3" xfId="2043"/>
    <cellStyle name="20% - Accent4 3 10" xfId="2044"/>
    <cellStyle name="20% - Accent4 3 10 2" xfId="2045"/>
    <cellStyle name="20% - Accent4 3 10 3" xfId="2046"/>
    <cellStyle name="20% - Accent4 3 10 4" xfId="2047"/>
    <cellStyle name="20% - Accent4 3 10 5" xfId="2048"/>
    <cellStyle name="20% - Accent4 3 10 6" xfId="2049"/>
    <cellStyle name="20% - Accent4 3 10 7" xfId="2050"/>
    <cellStyle name="20% - Accent4 3 10 8" xfId="2051"/>
    <cellStyle name="20% - Accent4 3 11" xfId="2052"/>
    <cellStyle name="20% - Accent4 3 11 2" xfId="2053"/>
    <cellStyle name="20% - Accent4 3 11 3" xfId="2054"/>
    <cellStyle name="20% - Accent4 3 11 4" xfId="2055"/>
    <cellStyle name="20% - Accent4 3 11 5" xfId="2056"/>
    <cellStyle name="20% - Accent4 3 11 6" xfId="2057"/>
    <cellStyle name="20% - Accent4 3 11 7" xfId="2058"/>
    <cellStyle name="20% - Accent4 3 11 8" xfId="2059"/>
    <cellStyle name="20% - Accent4 3 12" xfId="2060"/>
    <cellStyle name="20% - Accent4 3 12 2" xfId="2061"/>
    <cellStyle name="20% - Accent4 3 12 3" xfId="2062"/>
    <cellStyle name="20% - Accent4 3 12 4" xfId="2063"/>
    <cellStyle name="20% - Accent4 3 12 5" xfId="2064"/>
    <cellStyle name="20% - Accent4 3 12 6" xfId="2065"/>
    <cellStyle name="20% - Accent4 3 12 7" xfId="2066"/>
    <cellStyle name="20% - Accent4 3 12 8" xfId="2067"/>
    <cellStyle name="20% - Accent4 3 13" xfId="2068"/>
    <cellStyle name="20% - Accent4 3 13 2" xfId="2069"/>
    <cellStyle name="20% - Accent4 3 13 3" xfId="2070"/>
    <cellStyle name="20% - Accent4 3 13 4" xfId="2071"/>
    <cellStyle name="20% - Accent4 3 13 5" xfId="2072"/>
    <cellStyle name="20% - Accent4 3 13 6" xfId="2073"/>
    <cellStyle name="20% - Accent4 3 13 7" xfId="2074"/>
    <cellStyle name="20% - Accent4 3 13 8" xfId="2075"/>
    <cellStyle name="20% - Accent4 3 14" xfId="2076"/>
    <cellStyle name="20% - Accent4 3 14 2" xfId="2077"/>
    <cellStyle name="20% - Accent4 3 14 3" xfId="2078"/>
    <cellStyle name="20% - Accent4 3 14 4" xfId="2079"/>
    <cellStyle name="20% - Accent4 3 14 5" xfId="2080"/>
    <cellStyle name="20% - Accent4 3 14 6" xfId="2081"/>
    <cellStyle name="20% - Accent4 3 14 7" xfId="2082"/>
    <cellStyle name="20% - Accent4 3 14 8" xfId="2083"/>
    <cellStyle name="20% - Accent4 3 15" xfId="2084"/>
    <cellStyle name="20% - Accent4 3 15 2" xfId="2085"/>
    <cellStyle name="20% - Accent4 3 15 3" xfId="2086"/>
    <cellStyle name="20% - Accent4 3 15 4" xfId="2087"/>
    <cellStyle name="20% - Accent4 3 15 5" xfId="2088"/>
    <cellStyle name="20% - Accent4 3 15 6" xfId="2089"/>
    <cellStyle name="20% - Accent4 3 15 7" xfId="2090"/>
    <cellStyle name="20% - Accent4 3 15 8" xfId="2091"/>
    <cellStyle name="20% - Accent4 3 16" xfId="2092"/>
    <cellStyle name="20% - Accent4 3 16 2" xfId="2093"/>
    <cellStyle name="20% - Accent4 3 16 3" xfId="2094"/>
    <cellStyle name="20% - Accent4 3 16 4" xfId="2095"/>
    <cellStyle name="20% - Accent4 3 16 5" xfId="2096"/>
    <cellStyle name="20% - Accent4 3 16 6" xfId="2097"/>
    <cellStyle name="20% - Accent4 3 16 7" xfId="2098"/>
    <cellStyle name="20% - Accent4 3 16 8" xfId="2099"/>
    <cellStyle name="20% - Accent4 3 17" xfId="2100"/>
    <cellStyle name="20% - Accent4 3 17 2" xfId="2101"/>
    <cellStyle name="20% - Accent4 3 17 3" xfId="2102"/>
    <cellStyle name="20% - Accent4 3 17 4" xfId="2103"/>
    <cellStyle name="20% - Accent4 3 17 5" xfId="2104"/>
    <cellStyle name="20% - Accent4 3 17 6" xfId="2105"/>
    <cellStyle name="20% - Accent4 3 17 7" xfId="2106"/>
    <cellStyle name="20% - Accent4 3 17 8" xfId="2107"/>
    <cellStyle name="20% - Accent4 3 18" xfId="2108"/>
    <cellStyle name="20% - Accent4 3 18 2" xfId="2109"/>
    <cellStyle name="20% - Accent4 3 18 3" xfId="2110"/>
    <cellStyle name="20% - Accent4 3 18 4" xfId="2111"/>
    <cellStyle name="20% - Accent4 3 18 5" xfId="2112"/>
    <cellStyle name="20% - Accent4 3 18 6" xfId="2113"/>
    <cellStyle name="20% - Accent4 3 18 7" xfId="2114"/>
    <cellStyle name="20% - Accent4 3 18 8" xfId="2115"/>
    <cellStyle name="20% - Accent4 3 19" xfId="2116"/>
    <cellStyle name="20% - Accent4 3 2" xfId="2117"/>
    <cellStyle name="20% - Accent4 3 2 2" xfId="2118"/>
    <cellStyle name="20% - Accent4 3 2 3" xfId="2119"/>
    <cellStyle name="20% - Accent4 3 2 4" xfId="2120"/>
    <cellStyle name="20% - Accent4 3 2 5" xfId="2121"/>
    <cellStyle name="20% - Accent4 3 2 6" xfId="2122"/>
    <cellStyle name="20% - Accent4 3 2 7" xfId="2123"/>
    <cellStyle name="20% - Accent4 3 2 8" xfId="2124"/>
    <cellStyle name="20% - Accent4 3 20" xfId="2125"/>
    <cellStyle name="20% - Accent4 3 21" xfId="2126"/>
    <cellStyle name="20% - Accent4 3 22" xfId="2127"/>
    <cellStyle name="20% - Accent4 3 23" xfId="2128"/>
    <cellStyle name="20% - Accent4 3 24" xfId="2129"/>
    <cellStyle name="20% - Accent4 3 25" xfId="2130"/>
    <cellStyle name="20% - Accent4 3 26" xfId="2131"/>
    <cellStyle name="20% - Accent4 3 27" xfId="2132"/>
    <cellStyle name="20% - Accent4 3 28" xfId="2133"/>
    <cellStyle name="20% - Accent4 3 29" xfId="2134"/>
    <cellStyle name="20% - Accent4 3 3" xfId="2135"/>
    <cellStyle name="20% - Accent4 3 3 2" xfId="2136"/>
    <cellStyle name="20% - Accent4 3 3 3" xfId="2137"/>
    <cellStyle name="20% - Accent4 3 3 4" xfId="2138"/>
    <cellStyle name="20% - Accent4 3 3 5" xfId="2139"/>
    <cellStyle name="20% - Accent4 3 3 6" xfId="2140"/>
    <cellStyle name="20% - Accent4 3 3 7" xfId="2141"/>
    <cellStyle name="20% - Accent4 3 3 8" xfId="2142"/>
    <cellStyle name="20% - Accent4 3 30" xfId="2143"/>
    <cellStyle name="20% - Accent4 3 31" xfId="2144"/>
    <cellStyle name="20% - Accent4 3 32" xfId="2145"/>
    <cellStyle name="20% - Accent4 3 33" xfId="2146"/>
    <cellStyle name="20% - Accent4 3 34" xfId="2147"/>
    <cellStyle name="20% - Accent4 3 35" xfId="2148"/>
    <cellStyle name="20% - Accent4 3 4" xfId="2149"/>
    <cellStyle name="20% - Accent4 3 4 2" xfId="2150"/>
    <cellStyle name="20% - Accent4 3 4 3" xfId="2151"/>
    <cellStyle name="20% - Accent4 3 4 4" xfId="2152"/>
    <cellStyle name="20% - Accent4 3 4 5" xfId="2153"/>
    <cellStyle name="20% - Accent4 3 4 6" xfId="2154"/>
    <cellStyle name="20% - Accent4 3 4 7" xfId="2155"/>
    <cellStyle name="20% - Accent4 3 4 8" xfId="2156"/>
    <cellStyle name="20% - Accent4 3 5" xfId="2157"/>
    <cellStyle name="20% - Accent4 3 5 2" xfId="2158"/>
    <cellStyle name="20% - Accent4 3 5 3" xfId="2159"/>
    <cellStyle name="20% - Accent4 3 5 4" xfId="2160"/>
    <cellStyle name="20% - Accent4 3 5 5" xfId="2161"/>
    <cellStyle name="20% - Accent4 3 5 6" xfId="2162"/>
    <cellStyle name="20% - Accent4 3 5 7" xfId="2163"/>
    <cellStyle name="20% - Accent4 3 5 8" xfId="2164"/>
    <cellStyle name="20% - Accent4 3 6" xfId="2165"/>
    <cellStyle name="20% - Accent4 3 6 2" xfId="2166"/>
    <cellStyle name="20% - Accent4 3 6 3" xfId="2167"/>
    <cellStyle name="20% - Accent4 3 6 4" xfId="2168"/>
    <cellStyle name="20% - Accent4 3 6 5" xfId="2169"/>
    <cellStyle name="20% - Accent4 3 6 6" xfId="2170"/>
    <cellStyle name="20% - Accent4 3 6 7" xfId="2171"/>
    <cellStyle name="20% - Accent4 3 6 8" xfId="2172"/>
    <cellStyle name="20% - Accent4 3 7" xfId="2173"/>
    <cellStyle name="20% - Accent4 3 7 2" xfId="2174"/>
    <cellStyle name="20% - Accent4 3 7 3" xfId="2175"/>
    <cellStyle name="20% - Accent4 3 7 4" xfId="2176"/>
    <cellStyle name="20% - Accent4 3 7 5" xfId="2177"/>
    <cellStyle name="20% - Accent4 3 7 6" xfId="2178"/>
    <cellStyle name="20% - Accent4 3 7 7" xfId="2179"/>
    <cellStyle name="20% - Accent4 3 7 8" xfId="2180"/>
    <cellStyle name="20% - Accent4 3 8" xfId="2181"/>
    <cellStyle name="20% - Accent4 3 8 2" xfId="2182"/>
    <cellStyle name="20% - Accent4 3 8 3" xfId="2183"/>
    <cellStyle name="20% - Accent4 3 8 4" xfId="2184"/>
    <cellStyle name="20% - Accent4 3 8 5" xfId="2185"/>
    <cellStyle name="20% - Accent4 3 8 6" xfId="2186"/>
    <cellStyle name="20% - Accent4 3 8 7" xfId="2187"/>
    <cellStyle name="20% - Accent4 3 8 8" xfId="2188"/>
    <cellStyle name="20% - Accent4 3 9" xfId="2189"/>
    <cellStyle name="20% - Accent4 3 9 2" xfId="2190"/>
    <cellStyle name="20% - Accent4 3 9 3" xfId="2191"/>
    <cellStyle name="20% - Accent4 3 9 4" xfId="2192"/>
    <cellStyle name="20% - Accent4 3 9 5" xfId="2193"/>
    <cellStyle name="20% - Accent4 3 9 6" xfId="2194"/>
    <cellStyle name="20% - Accent4 3 9 7" xfId="2195"/>
    <cellStyle name="20% - Accent4 3 9 8" xfId="2196"/>
    <cellStyle name="20% - Accent4 4" xfId="2197"/>
    <cellStyle name="20% - Accent4 4 10" xfId="2198"/>
    <cellStyle name="20% - Accent4 4 10 2" xfId="2199"/>
    <cellStyle name="20% - Accent4 4 10 3" xfId="2200"/>
    <cellStyle name="20% - Accent4 4 10 4" xfId="2201"/>
    <cellStyle name="20% - Accent4 4 10 5" xfId="2202"/>
    <cellStyle name="20% - Accent4 4 10 6" xfId="2203"/>
    <cellStyle name="20% - Accent4 4 10 7" xfId="2204"/>
    <cellStyle name="20% - Accent4 4 10 8" xfId="2205"/>
    <cellStyle name="20% - Accent4 4 11" xfId="2206"/>
    <cellStyle name="20% - Accent4 4 11 2" xfId="2207"/>
    <cellStyle name="20% - Accent4 4 11 3" xfId="2208"/>
    <cellStyle name="20% - Accent4 4 11 4" xfId="2209"/>
    <cellStyle name="20% - Accent4 4 11 5" xfId="2210"/>
    <cellStyle name="20% - Accent4 4 11 6" xfId="2211"/>
    <cellStyle name="20% - Accent4 4 11 7" xfId="2212"/>
    <cellStyle name="20% - Accent4 4 11 8" xfId="2213"/>
    <cellStyle name="20% - Accent4 4 12" xfId="2214"/>
    <cellStyle name="20% - Accent4 4 12 2" xfId="2215"/>
    <cellStyle name="20% - Accent4 4 12 3" xfId="2216"/>
    <cellStyle name="20% - Accent4 4 12 4" xfId="2217"/>
    <cellStyle name="20% - Accent4 4 12 5" xfId="2218"/>
    <cellStyle name="20% - Accent4 4 12 6" xfId="2219"/>
    <cellStyle name="20% - Accent4 4 12 7" xfId="2220"/>
    <cellStyle name="20% - Accent4 4 12 8" xfId="2221"/>
    <cellStyle name="20% - Accent4 4 13" xfId="2222"/>
    <cellStyle name="20% - Accent4 4 13 2" xfId="2223"/>
    <cellStyle name="20% - Accent4 4 13 3" xfId="2224"/>
    <cellStyle name="20% - Accent4 4 13 4" xfId="2225"/>
    <cellStyle name="20% - Accent4 4 13 5" xfId="2226"/>
    <cellStyle name="20% - Accent4 4 13 6" xfId="2227"/>
    <cellStyle name="20% - Accent4 4 13 7" xfId="2228"/>
    <cellStyle name="20% - Accent4 4 13 8" xfId="2229"/>
    <cellStyle name="20% - Accent4 4 14" xfId="2230"/>
    <cellStyle name="20% - Accent4 4 14 2" xfId="2231"/>
    <cellStyle name="20% - Accent4 4 14 3" xfId="2232"/>
    <cellStyle name="20% - Accent4 4 14 4" xfId="2233"/>
    <cellStyle name="20% - Accent4 4 14 5" xfId="2234"/>
    <cellStyle name="20% - Accent4 4 14 6" xfId="2235"/>
    <cellStyle name="20% - Accent4 4 14 7" xfId="2236"/>
    <cellStyle name="20% - Accent4 4 14 8" xfId="2237"/>
    <cellStyle name="20% - Accent4 4 15" xfId="2238"/>
    <cellStyle name="20% - Accent4 4 15 2" xfId="2239"/>
    <cellStyle name="20% - Accent4 4 15 3" xfId="2240"/>
    <cellStyle name="20% - Accent4 4 15 4" xfId="2241"/>
    <cellStyle name="20% - Accent4 4 15 5" xfId="2242"/>
    <cellStyle name="20% - Accent4 4 15 6" xfId="2243"/>
    <cellStyle name="20% - Accent4 4 15 7" xfId="2244"/>
    <cellStyle name="20% - Accent4 4 15 8" xfId="2245"/>
    <cellStyle name="20% - Accent4 4 16" xfId="2246"/>
    <cellStyle name="20% - Accent4 4 16 2" xfId="2247"/>
    <cellStyle name="20% - Accent4 4 16 3" xfId="2248"/>
    <cellStyle name="20% - Accent4 4 16 4" xfId="2249"/>
    <cellStyle name="20% - Accent4 4 16 5" xfId="2250"/>
    <cellStyle name="20% - Accent4 4 16 6" xfId="2251"/>
    <cellStyle name="20% - Accent4 4 16 7" xfId="2252"/>
    <cellStyle name="20% - Accent4 4 16 8" xfId="2253"/>
    <cellStyle name="20% - Accent4 4 17" xfId="2254"/>
    <cellStyle name="20% - Accent4 4 17 2" xfId="2255"/>
    <cellStyle name="20% - Accent4 4 17 3" xfId="2256"/>
    <cellStyle name="20% - Accent4 4 17 4" xfId="2257"/>
    <cellStyle name="20% - Accent4 4 17 5" xfId="2258"/>
    <cellStyle name="20% - Accent4 4 17 6" xfId="2259"/>
    <cellStyle name="20% - Accent4 4 17 7" xfId="2260"/>
    <cellStyle name="20% - Accent4 4 17 8" xfId="2261"/>
    <cellStyle name="20% - Accent4 4 18" xfId="2262"/>
    <cellStyle name="20% - Accent4 4 18 2" xfId="2263"/>
    <cellStyle name="20% - Accent4 4 18 3" xfId="2264"/>
    <cellStyle name="20% - Accent4 4 18 4" xfId="2265"/>
    <cellStyle name="20% - Accent4 4 18 5" xfId="2266"/>
    <cellStyle name="20% - Accent4 4 18 6" xfId="2267"/>
    <cellStyle name="20% - Accent4 4 18 7" xfId="2268"/>
    <cellStyle name="20% - Accent4 4 18 8" xfId="2269"/>
    <cellStyle name="20% - Accent4 4 19" xfId="2270"/>
    <cellStyle name="20% - Accent4 4 2" xfId="2271"/>
    <cellStyle name="20% - Accent4 4 2 2" xfId="2272"/>
    <cellStyle name="20% - Accent4 4 2 3" xfId="2273"/>
    <cellStyle name="20% - Accent4 4 2 4" xfId="2274"/>
    <cellStyle name="20% - Accent4 4 2 5" xfId="2275"/>
    <cellStyle name="20% - Accent4 4 2 6" xfId="2276"/>
    <cellStyle name="20% - Accent4 4 2 7" xfId="2277"/>
    <cellStyle name="20% - Accent4 4 2 8" xfId="2278"/>
    <cellStyle name="20% - Accent4 4 20" xfId="2279"/>
    <cellStyle name="20% - Accent4 4 21" xfId="2280"/>
    <cellStyle name="20% - Accent4 4 22" xfId="2281"/>
    <cellStyle name="20% - Accent4 4 23" xfId="2282"/>
    <cellStyle name="20% - Accent4 4 24" xfId="2283"/>
    <cellStyle name="20% - Accent4 4 25" xfId="2284"/>
    <cellStyle name="20% - Accent4 4 26" xfId="2285"/>
    <cellStyle name="20% - Accent4 4 27" xfId="2286"/>
    <cellStyle name="20% - Accent4 4 28" xfId="2287"/>
    <cellStyle name="20% - Accent4 4 29" xfId="2288"/>
    <cellStyle name="20% - Accent4 4 3" xfId="2289"/>
    <cellStyle name="20% - Accent4 4 3 2" xfId="2290"/>
    <cellStyle name="20% - Accent4 4 3 3" xfId="2291"/>
    <cellStyle name="20% - Accent4 4 3 4" xfId="2292"/>
    <cellStyle name="20% - Accent4 4 3 5" xfId="2293"/>
    <cellStyle name="20% - Accent4 4 3 6" xfId="2294"/>
    <cellStyle name="20% - Accent4 4 3 7" xfId="2295"/>
    <cellStyle name="20% - Accent4 4 3 8" xfId="2296"/>
    <cellStyle name="20% - Accent4 4 30" xfId="2297"/>
    <cellStyle name="20% - Accent4 4 31" xfId="2298"/>
    <cellStyle name="20% - Accent4 4 32" xfId="2299"/>
    <cellStyle name="20% - Accent4 4 33" xfId="2300"/>
    <cellStyle name="20% - Accent4 4 34" xfId="2301"/>
    <cellStyle name="20% - Accent4 4 35" xfId="2302"/>
    <cellStyle name="20% - Accent4 4 4" xfId="2303"/>
    <cellStyle name="20% - Accent4 4 4 2" xfId="2304"/>
    <cellStyle name="20% - Accent4 4 4 3" xfId="2305"/>
    <cellStyle name="20% - Accent4 4 4 4" xfId="2306"/>
    <cellStyle name="20% - Accent4 4 4 5" xfId="2307"/>
    <cellStyle name="20% - Accent4 4 4 6" xfId="2308"/>
    <cellStyle name="20% - Accent4 4 4 7" xfId="2309"/>
    <cellStyle name="20% - Accent4 4 4 8" xfId="2310"/>
    <cellStyle name="20% - Accent4 4 5" xfId="2311"/>
    <cellStyle name="20% - Accent4 4 5 2" xfId="2312"/>
    <cellStyle name="20% - Accent4 4 5 3" xfId="2313"/>
    <cellStyle name="20% - Accent4 4 5 4" xfId="2314"/>
    <cellStyle name="20% - Accent4 4 5 5" xfId="2315"/>
    <cellStyle name="20% - Accent4 4 5 6" xfId="2316"/>
    <cellStyle name="20% - Accent4 4 5 7" xfId="2317"/>
    <cellStyle name="20% - Accent4 4 5 8" xfId="2318"/>
    <cellStyle name="20% - Accent4 4 6" xfId="2319"/>
    <cellStyle name="20% - Accent4 4 6 2" xfId="2320"/>
    <cellStyle name="20% - Accent4 4 6 3" xfId="2321"/>
    <cellStyle name="20% - Accent4 4 6 4" xfId="2322"/>
    <cellStyle name="20% - Accent4 4 6 5" xfId="2323"/>
    <cellStyle name="20% - Accent4 4 6 6" xfId="2324"/>
    <cellStyle name="20% - Accent4 4 6 7" xfId="2325"/>
    <cellStyle name="20% - Accent4 4 6 8" xfId="2326"/>
    <cellStyle name="20% - Accent4 4 7" xfId="2327"/>
    <cellStyle name="20% - Accent4 4 7 2" xfId="2328"/>
    <cellStyle name="20% - Accent4 4 7 3" xfId="2329"/>
    <cellStyle name="20% - Accent4 4 7 4" xfId="2330"/>
    <cellStyle name="20% - Accent4 4 7 5" xfId="2331"/>
    <cellStyle name="20% - Accent4 4 7 6" xfId="2332"/>
    <cellStyle name="20% - Accent4 4 7 7" xfId="2333"/>
    <cellStyle name="20% - Accent4 4 7 8" xfId="2334"/>
    <cellStyle name="20% - Accent4 4 8" xfId="2335"/>
    <cellStyle name="20% - Accent4 4 8 2" xfId="2336"/>
    <cellStyle name="20% - Accent4 4 8 3" xfId="2337"/>
    <cellStyle name="20% - Accent4 4 8 4" xfId="2338"/>
    <cellStyle name="20% - Accent4 4 8 5" xfId="2339"/>
    <cellStyle name="20% - Accent4 4 8 6" xfId="2340"/>
    <cellStyle name="20% - Accent4 4 8 7" xfId="2341"/>
    <cellStyle name="20% - Accent4 4 8 8" xfId="2342"/>
    <cellStyle name="20% - Accent4 4 9" xfId="2343"/>
    <cellStyle name="20% - Accent4 4 9 2" xfId="2344"/>
    <cellStyle name="20% - Accent4 4 9 3" xfId="2345"/>
    <cellStyle name="20% - Accent4 4 9 4" xfId="2346"/>
    <cellStyle name="20% - Accent4 4 9 5" xfId="2347"/>
    <cellStyle name="20% - Accent4 4 9 6" xfId="2348"/>
    <cellStyle name="20% - Accent4 4 9 7" xfId="2349"/>
    <cellStyle name="20% - Accent4 4 9 8" xfId="2350"/>
    <cellStyle name="20% - Accent4 5" xfId="2351"/>
    <cellStyle name="20% - Accent4 5 10" xfId="2352"/>
    <cellStyle name="20% - Accent4 5 10 2" xfId="2353"/>
    <cellStyle name="20% - Accent4 5 10 3" xfId="2354"/>
    <cellStyle name="20% - Accent4 5 10 4" xfId="2355"/>
    <cellStyle name="20% - Accent4 5 10 5" xfId="2356"/>
    <cellStyle name="20% - Accent4 5 10 6" xfId="2357"/>
    <cellStyle name="20% - Accent4 5 10 7" xfId="2358"/>
    <cellStyle name="20% - Accent4 5 10 8" xfId="2359"/>
    <cellStyle name="20% - Accent4 5 11" xfId="2360"/>
    <cellStyle name="20% - Accent4 5 11 2" xfId="2361"/>
    <cellStyle name="20% - Accent4 5 11 3" xfId="2362"/>
    <cellStyle name="20% - Accent4 5 11 4" xfId="2363"/>
    <cellStyle name="20% - Accent4 5 11 5" xfId="2364"/>
    <cellStyle name="20% - Accent4 5 11 6" xfId="2365"/>
    <cellStyle name="20% - Accent4 5 11 7" xfId="2366"/>
    <cellStyle name="20% - Accent4 5 11 8" xfId="2367"/>
    <cellStyle name="20% - Accent4 5 12" xfId="2368"/>
    <cellStyle name="20% - Accent4 5 12 2" xfId="2369"/>
    <cellStyle name="20% - Accent4 5 12 3" xfId="2370"/>
    <cellStyle name="20% - Accent4 5 12 4" xfId="2371"/>
    <cellStyle name="20% - Accent4 5 12 5" xfId="2372"/>
    <cellStyle name="20% - Accent4 5 12 6" xfId="2373"/>
    <cellStyle name="20% - Accent4 5 12 7" xfId="2374"/>
    <cellStyle name="20% - Accent4 5 12 8" xfId="2375"/>
    <cellStyle name="20% - Accent4 5 13" xfId="2376"/>
    <cellStyle name="20% - Accent4 5 13 2" xfId="2377"/>
    <cellStyle name="20% - Accent4 5 13 3" xfId="2378"/>
    <cellStyle name="20% - Accent4 5 13 4" xfId="2379"/>
    <cellStyle name="20% - Accent4 5 13 5" xfId="2380"/>
    <cellStyle name="20% - Accent4 5 13 6" xfId="2381"/>
    <cellStyle name="20% - Accent4 5 13 7" xfId="2382"/>
    <cellStyle name="20% - Accent4 5 13 8" xfId="2383"/>
    <cellStyle name="20% - Accent4 5 14" xfId="2384"/>
    <cellStyle name="20% - Accent4 5 14 2" xfId="2385"/>
    <cellStyle name="20% - Accent4 5 14 3" xfId="2386"/>
    <cellStyle name="20% - Accent4 5 14 4" xfId="2387"/>
    <cellStyle name="20% - Accent4 5 14 5" xfId="2388"/>
    <cellStyle name="20% - Accent4 5 14 6" xfId="2389"/>
    <cellStyle name="20% - Accent4 5 14 7" xfId="2390"/>
    <cellStyle name="20% - Accent4 5 14 8" xfId="2391"/>
    <cellStyle name="20% - Accent4 5 15" xfId="2392"/>
    <cellStyle name="20% - Accent4 5 15 2" xfId="2393"/>
    <cellStyle name="20% - Accent4 5 15 3" xfId="2394"/>
    <cellStyle name="20% - Accent4 5 15 4" xfId="2395"/>
    <cellStyle name="20% - Accent4 5 15 5" xfId="2396"/>
    <cellStyle name="20% - Accent4 5 15 6" xfId="2397"/>
    <cellStyle name="20% - Accent4 5 15 7" xfId="2398"/>
    <cellStyle name="20% - Accent4 5 15 8" xfId="2399"/>
    <cellStyle name="20% - Accent4 5 16" xfId="2400"/>
    <cellStyle name="20% - Accent4 5 16 2" xfId="2401"/>
    <cellStyle name="20% - Accent4 5 16 3" xfId="2402"/>
    <cellStyle name="20% - Accent4 5 16 4" xfId="2403"/>
    <cellStyle name="20% - Accent4 5 16 5" xfId="2404"/>
    <cellStyle name="20% - Accent4 5 16 6" xfId="2405"/>
    <cellStyle name="20% - Accent4 5 16 7" xfId="2406"/>
    <cellStyle name="20% - Accent4 5 16 8" xfId="2407"/>
    <cellStyle name="20% - Accent4 5 17" xfId="2408"/>
    <cellStyle name="20% - Accent4 5 17 2" xfId="2409"/>
    <cellStyle name="20% - Accent4 5 17 3" xfId="2410"/>
    <cellStyle name="20% - Accent4 5 17 4" xfId="2411"/>
    <cellStyle name="20% - Accent4 5 17 5" xfId="2412"/>
    <cellStyle name="20% - Accent4 5 17 6" xfId="2413"/>
    <cellStyle name="20% - Accent4 5 17 7" xfId="2414"/>
    <cellStyle name="20% - Accent4 5 17 8" xfId="2415"/>
    <cellStyle name="20% - Accent4 5 18" xfId="2416"/>
    <cellStyle name="20% - Accent4 5 18 2" xfId="2417"/>
    <cellStyle name="20% - Accent4 5 18 3" xfId="2418"/>
    <cellStyle name="20% - Accent4 5 18 4" xfId="2419"/>
    <cellStyle name="20% - Accent4 5 18 5" xfId="2420"/>
    <cellStyle name="20% - Accent4 5 18 6" xfId="2421"/>
    <cellStyle name="20% - Accent4 5 18 7" xfId="2422"/>
    <cellStyle name="20% - Accent4 5 18 8" xfId="2423"/>
    <cellStyle name="20% - Accent4 5 19" xfId="2424"/>
    <cellStyle name="20% - Accent4 5 2" xfId="2425"/>
    <cellStyle name="20% - Accent4 5 2 2" xfId="2426"/>
    <cellStyle name="20% - Accent4 5 2 3" xfId="2427"/>
    <cellStyle name="20% - Accent4 5 2 4" xfId="2428"/>
    <cellStyle name="20% - Accent4 5 2 5" xfId="2429"/>
    <cellStyle name="20% - Accent4 5 2 6" xfId="2430"/>
    <cellStyle name="20% - Accent4 5 2 7" xfId="2431"/>
    <cellStyle name="20% - Accent4 5 2 8" xfId="2432"/>
    <cellStyle name="20% - Accent4 5 20" xfId="2433"/>
    <cellStyle name="20% - Accent4 5 21" xfId="2434"/>
    <cellStyle name="20% - Accent4 5 22" xfId="2435"/>
    <cellStyle name="20% - Accent4 5 23" xfId="2436"/>
    <cellStyle name="20% - Accent4 5 24" xfId="2437"/>
    <cellStyle name="20% - Accent4 5 25" xfId="2438"/>
    <cellStyle name="20% - Accent4 5 26" xfId="2439"/>
    <cellStyle name="20% - Accent4 5 27" xfId="2440"/>
    <cellStyle name="20% - Accent4 5 28" xfId="2441"/>
    <cellStyle name="20% - Accent4 5 29" xfId="2442"/>
    <cellStyle name="20% - Accent4 5 3" xfId="2443"/>
    <cellStyle name="20% - Accent4 5 3 2" xfId="2444"/>
    <cellStyle name="20% - Accent4 5 3 3" xfId="2445"/>
    <cellStyle name="20% - Accent4 5 3 4" xfId="2446"/>
    <cellStyle name="20% - Accent4 5 3 5" xfId="2447"/>
    <cellStyle name="20% - Accent4 5 3 6" xfId="2448"/>
    <cellStyle name="20% - Accent4 5 3 7" xfId="2449"/>
    <cellStyle name="20% - Accent4 5 3 8" xfId="2450"/>
    <cellStyle name="20% - Accent4 5 30" xfId="2451"/>
    <cellStyle name="20% - Accent4 5 31" xfId="2452"/>
    <cellStyle name="20% - Accent4 5 32" xfId="2453"/>
    <cellStyle name="20% - Accent4 5 33" xfId="2454"/>
    <cellStyle name="20% - Accent4 5 34" xfId="2455"/>
    <cellStyle name="20% - Accent4 5 35" xfId="2456"/>
    <cellStyle name="20% - Accent4 5 4" xfId="2457"/>
    <cellStyle name="20% - Accent4 5 4 2" xfId="2458"/>
    <cellStyle name="20% - Accent4 5 4 3" xfId="2459"/>
    <cellStyle name="20% - Accent4 5 4 4" xfId="2460"/>
    <cellStyle name="20% - Accent4 5 4 5" xfId="2461"/>
    <cellStyle name="20% - Accent4 5 4 6" xfId="2462"/>
    <cellStyle name="20% - Accent4 5 4 7" xfId="2463"/>
    <cellStyle name="20% - Accent4 5 4 8" xfId="2464"/>
    <cellStyle name="20% - Accent4 5 5" xfId="2465"/>
    <cellStyle name="20% - Accent4 5 5 2" xfId="2466"/>
    <cellStyle name="20% - Accent4 5 5 3" xfId="2467"/>
    <cellStyle name="20% - Accent4 5 5 4" xfId="2468"/>
    <cellStyle name="20% - Accent4 5 5 5" xfId="2469"/>
    <cellStyle name="20% - Accent4 5 5 6" xfId="2470"/>
    <cellStyle name="20% - Accent4 5 5 7" xfId="2471"/>
    <cellStyle name="20% - Accent4 5 5 8" xfId="2472"/>
    <cellStyle name="20% - Accent4 5 6" xfId="2473"/>
    <cellStyle name="20% - Accent4 5 6 2" xfId="2474"/>
    <cellStyle name="20% - Accent4 5 6 3" xfId="2475"/>
    <cellStyle name="20% - Accent4 5 6 4" xfId="2476"/>
    <cellStyle name="20% - Accent4 5 6 5" xfId="2477"/>
    <cellStyle name="20% - Accent4 5 6 6" xfId="2478"/>
    <cellStyle name="20% - Accent4 5 6 7" xfId="2479"/>
    <cellStyle name="20% - Accent4 5 6 8" xfId="2480"/>
    <cellStyle name="20% - Accent4 5 7" xfId="2481"/>
    <cellStyle name="20% - Accent4 5 7 2" xfId="2482"/>
    <cellStyle name="20% - Accent4 5 7 3" xfId="2483"/>
    <cellStyle name="20% - Accent4 5 7 4" xfId="2484"/>
    <cellStyle name="20% - Accent4 5 7 5" xfId="2485"/>
    <cellStyle name="20% - Accent4 5 7 6" xfId="2486"/>
    <cellStyle name="20% - Accent4 5 7 7" xfId="2487"/>
    <cellStyle name="20% - Accent4 5 7 8" xfId="2488"/>
    <cellStyle name="20% - Accent4 5 8" xfId="2489"/>
    <cellStyle name="20% - Accent4 5 8 2" xfId="2490"/>
    <cellStyle name="20% - Accent4 5 8 3" xfId="2491"/>
    <cellStyle name="20% - Accent4 5 8 4" xfId="2492"/>
    <cellStyle name="20% - Accent4 5 8 5" xfId="2493"/>
    <cellStyle name="20% - Accent4 5 8 6" xfId="2494"/>
    <cellStyle name="20% - Accent4 5 8 7" xfId="2495"/>
    <cellStyle name="20% - Accent4 5 8 8" xfId="2496"/>
    <cellStyle name="20% - Accent4 5 9" xfId="2497"/>
    <cellStyle name="20% - Accent4 5 9 2" xfId="2498"/>
    <cellStyle name="20% - Accent4 5 9 3" xfId="2499"/>
    <cellStyle name="20% - Accent4 5 9 4" xfId="2500"/>
    <cellStyle name="20% - Accent4 5 9 5" xfId="2501"/>
    <cellStyle name="20% - Accent4 5 9 6" xfId="2502"/>
    <cellStyle name="20% - Accent4 5 9 7" xfId="2503"/>
    <cellStyle name="20% - Accent4 5 9 8" xfId="2504"/>
    <cellStyle name="20% - Accent4 6" xfId="2505"/>
    <cellStyle name="20% - Accent5 2" xfId="2506"/>
    <cellStyle name="20% - Accent5 2 2" xfId="2507"/>
    <cellStyle name="20% - Accent5 2 3" xfId="2508"/>
    <cellStyle name="20% - Accent5 2 4" xfId="2509"/>
    <cellStyle name="20% - Accent5 3" xfId="2510"/>
    <cellStyle name="20% - Accent5 3 2" xfId="2511"/>
    <cellStyle name="20% - Accent5 3 2 2" xfId="2512"/>
    <cellStyle name="20% - Accent5 3 2 3" xfId="2513"/>
    <cellStyle name="20% - Accent5 3 3" xfId="2514"/>
    <cellStyle name="20% - Accent5 3 4" xfId="2515"/>
    <cellStyle name="20% - Accent5 4" xfId="2516"/>
    <cellStyle name="20% - Accent5 4 2" xfId="2517"/>
    <cellStyle name="20% - Accent5 4 3" xfId="2518"/>
    <cellStyle name="20% - Accent5 5" xfId="2519"/>
    <cellStyle name="20% - Accent5 6" xfId="2520"/>
    <cellStyle name="20% - Accent6 2" xfId="2521"/>
    <cellStyle name="20% - Accent6 2 10" xfId="2522"/>
    <cellStyle name="20% - Accent6 2 10 2" xfId="2523"/>
    <cellStyle name="20% - Accent6 2 10 3" xfId="2524"/>
    <cellStyle name="20% - Accent6 2 10 4" xfId="2525"/>
    <cellStyle name="20% - Accent6 2 10 5" xfId="2526"/>
    <cellStyle name="20% - Accent6 2 10 6" xfId="2527"/>
    <cellStyle name="20% - Accent6 2 10 7" xfId="2528"/>
    <cellStyle name="20% - Accent6 2 10 8" xfId="2529"/>
    <cellStyle name="20% - Accent6 2 11" xfId="2530"/>
    <cellStyle name="20% - Accent6 2 11 2" xfId="2531"/>
    <cellStyle name="20% - Accent6 2 11 3" xfId="2532"/>
    <cellStyle name="20% - Accent6 2 11 4" xfId="2533"/>
    <cellStyle name="20% - Accent6 2 11 5" xfId="2534"/>
    <cellStyle name="20% - Accent6 2 11 6" xfId="2535"/>
    <cellStyle name="20% - Accent6 2 11 7" xfId="2536"/>
    <cellStyle name="20% - Accent6 2 11 8" xfId="2537"/>
    <cellStyle name="20% - Accent6 2 12" xfId="2538"/>
    <cellStyle name="20% - Accent6 2 12 2" xfId="2539"/>
    <cellStyle name="20% - Accent6 2 12 3" xfId="2540"/>
    <cellStyle name="20% - Accent6 2 12 4" xfId="2541"/>
    <cellStyle name="20% - Accent6 2 12 5" xfId="2542"/>
    <cellStyle name="20% - Accent6 2 12 6" xfId="2543"/>
    <cellStyle name="20% - Accent6 2 12 7" xfId="2544"/>
    <cellStyle name="20% - Accent6 2 12 8" xfId="2545"/>
    <cellStyle name="20% - Accent6 2 13" xfId="2546"/>
    <cellStyle name="20% - Accent6 2 13 2" xfId="2547"/>
    <cellStyle name="20% - Accent6 2 13 3" xfId="2548"/>
    <cellStyle name="20% - Accent6 2 13 4" xfId="2549"/>
    <cellStyle name="20% - Accent6 2 13 5" xfId="2550"/>
    <cellStyle name="20% - Accent6 2 13 6" xfId="2551"/>
    <cellStyle name="20% - Accent6 2 13 7" xfId="2552"/>
    <cellStyle name="20% - Accent6 2 13 8" xfId="2553"/>
    <cellStyle name="20% - Accent6 2 14" xfId="2554"/>
    <cellStyle name="20% - Accent6 2 14 2" xfId="2555"/>
    <cellStyle name="20% - Accent6 2 14 3" xfId="2556"/>
    <cellStyle name="20% - Accent6 2 14 4" xfId="2557"/>
    <cellStyle name="20% - Accent6 2 14 5" xfId="2558"/>
    <cellStyle name="20% - Accent6 2 14 6" xfId="2559"/>
    <cellStyle name="20% - Accent6 2 14 7" xfId="2560"/>
    <cellStyle name="20% - Accent6 2 14 8" xfId="2561"/>
    <cellStyle name="20% - Accent6 2 15" xfId="2562"/>
    <cellStyle name="20% - Accent6 2 15 2" xfId="2563"/>
    <cellStyle name="20% - Accent6 2 15 3" xfId="2564"/>
    <cellStyle name="20% - Accent6 2 15 4" xfId="2565"/>
    <cellStyle name="20% - Accent6 2 15 5" xfId="2566"/>
    <cellStyle name="20% - Accent6 2 15 6" xfId="2567"/>
    <cellStyle name="20% - Accent6 2 15 7" xfId="2568"/>
    <cellStyle name="20% - Accent6 2 15 8" xfId="2569"/>
    <cellStyle name="20% - Accent6 2 16" xfId="2570"/>
    <cellStyle name="20% - Accent6 2 16 2" xfId="2571"/>
    <cellStyle name="20% - Accent6 2 16 3" xfId="2572"/>
    <cellStyle name="20% - Accent6 2 16 4" xfId="2573"/>
    <cellStyle name="20% - Accent6 2 16 5" xfId="2574"/>
    <cellStyle name="20% - Accent6 2 16 6" xfId="2575"/>
    <cellStyle name="20% - Accent6 2 16 7" xfId="2576"/>
    <cellStyle name="20% - Accent6 2 16 8" xfId="2577"/>
    <cellStyle name="20% - Accent6 2 17" xfId="2578"/>
    <cellStyle name="20% - Accent6 2 17 2" xfId="2579"/>
    <cellStyle name="20% - Accent6 2 17 3" xfId="2580"/>
    <cellStyle name="20% - Accent6 2 17 4" xfId="2581"/>
    <cellStyle name="20% - Accent6 2 17 5" xfId="2582"/>
    <cellStyle name="20% - Accent6 2 17 6" xfId="2583"/>
    <cellStyle name="20% - Accent6 2 17 7" xfId="2584"/>
    <cellStyle name="20% - Accent6 2 17 8" xfId="2585"/>
    <cellStyle name="20% - Accent6 2 18" xfId="2586"/>
    <cellStyle name="20% - Accent6 2 18 2" xfId="2587"/>
    <cellStyle name="20% - Accent6 2 18 3" xfId="2588"/>
    <cellStyle name="20% - Accent6 2 18 4" xfId="2589"/>
    <cellStyle name="20% - Accent6 2 18 5" xfId="2590"/>
    <cellStyle name="20% - Accent6 2 18 6" xfId="2591"/>
    <cellStyle name="20% - Accent6 2 18 7" xfId="2592"/>
    <cellStyle name="20% - Accent6 2 18 8" xfId="2593"/>
    <cellStyle name="20% - Accent6 2 19" xfId="2594"/>
    <cellStyle name="20% - Accent6 2 2" xfId="2595"/>
    <cellStyle name="20% - Accent6 2 2 2" xfId="2596"/>
    <cellStyle name="20% - Accent6 2 2 3" xfId="2597"/>
    <cellStyle name="20% - Accent6 2 2 4" xfId="2598"/>
    <cellStyle name="20% - Accent6 2 2 5" xfId="2599"/>
    <cellStyle name="20% - Accent6 2 2 6" xfId="2600"/>
    <cellStyle name="20% - Accent6 2 2 7" xfId="2601"/>
    <cellStyle name="20% - Accent6 2 2 8" xfId="2602"/>
    <cellStyle name="20% - Accent6 2 20" xfId="2603"/>
    <cellStyle name="20% - Accent6 2 21" xfId="2604"/>
    <cellStyle name="20% - Accent6 2 22" xfId="2605"/>
    <cellStyle name="20% - Accent6 2 23" xfId="2606"/>
    <cellStyle name="20% - Accent6 2 24" xfId="2607"/>
    <cellStyle name="20% - Accent6 2 25" xfId="2608"/>
    <cellStyle name="20% - Accent6 2 26" xfId="2609"/>
    <cellStyle name="20% - Accent6 2 27" xfId="2610"/>
    <cellStyle name="20% - Accent6 2 28" xfId="2611"/>
    <cellStyle name="20% - Accent6 2 29" xfId="2612"/>
    <cellStyle name="20% - Accent6 2 3" xfId="2613"/>
    <cellStyle name="20% - Accent6 2 3 2" xfId="2614"/>
    <cellStyle name="20% - Accent6 2 3 3" xfId="2615"/>
    <cellStyle name="20% - Accent6 2 3 4" xfId="2616"/>
    <cellStyle name="20% - Accent6 2 3 5" xfId="2617"/>
    <cellStyle name="20% - Accent6 2 3 6" xfId="2618"/>
    <cellStyle name="20% - Accent6 2 3 7" xfId="2619"/>
    <cellStyle name="20% - Accent6 2 3 8" xfId="2620"/>
    <cellStyle name="20% - Accent6 2 30" xfId="2621"/>
    <cellStyle name="20% - Accent6 2 31" xfId="2622"/>
    <cellStyle name="20% - Accent6 2 32" xfId="2623"/>
    <cellStyle name="20% - Accent6 2 33" xfId="2624"/>
    <cellStyle name="20% - Accent6 2 34" xfId="2625"/>
    <cellStyle name="20% - Accent6 2 35" xfId="2626"/>
    <cellStyle name="20% - Accent6 2 36" xfId="2627"/>
    <cellStyle name="20% - Accent6 2 37" xfId="2628"/>
    <cellStyle name="20% - Accent6 2 38" xfId="2629"/>
    <cellStyle name="20% - Accent6 2 4" xfId="2630"/>
    <cellStyle name="20% - Accent6 2 4 2" xfId="2631"/>
    <cellStyle name="20% - Accent6 2 4 3" xfId="2632"/>
    <cellStyle name="20% - Accent6 2 4 4" xfId="2633"/>
    <cellStyle name="20% - Accent6 2 4 5" xfId="2634"/>
    <cellStyle name="20% - Accent6 2 4 6" xfId="2635"/>
    <cellStyle name="20% - Accent6 2 4 7" xfId="2636"/>
    <cellStyle name="20% - Accent6 2 4 8" xfId="2637"/>
    <cellStyle name="20% - Accent6 2 5" xfId="2638"/>
    <cellStyle name="20% - Accent6 2 5 2" xfId="2639"/>
    <cellStyle name="20% - Accent6 2 5 3" xfId="2640"/>
    <cellStyle name="20% - Accent6 2 5 4" xfId="2641"/>
    <cellStyle name="20% - Accent6 2 5 5" xfId="2642"/>
    <cellStyle name="20% - Accent6 2 5 6" xfId="2643"/>
    <cellStyle name="20% - Accent6 2 5 7" xfId="2644"/>
    <cellStyle name="20% - Accent6 2 5 8" xfId="2645"/>
    <cellStyle name="20% - Accent6 2 6" xfId="2646"/>
    <cellStyle name="20% - Accent6 2 6 2" xfId="2647"/>
    <cellStyle name="20% - Accent6 2 6 3" xfId="2648"/>
    <cellStyle name="20% - Accent6 2 6 4" xfId="2649"/>
    <cellStyle name="20% - Accent6 2 6 5" xfId="2650"/>
    <cellStyle name="20% - Accent6 2 6 6" xfId="2651"/>
    <cellStyle name="20% - Accent6 2 6 7" xfId="2652"/>
    <cellStyle name="20% - Accent6 2 6 8" xfId="2653"/>
    <cellStyle name="20% - Accent6 2 7" xfId="2654"/>
    <cellStyle name="20% - Accent6 2 7 2" xfId="2655"/>
    <cellStyle name="20% - Accent6 2 7 3" xfId="2656"/>
    <cellStyle name="20% - Accent6 2 7 4" xfId="2657"/>
    <cellStyle name="20% - Accent6 2 7 5" xfId="2658"/>
    <cellStyle name="20% - Accent6 2 7 6" xfId="2659"/>
    <cellStyle name="20% - Accent6 2 7 7" xfId="2660"/>
    <cellStyle name="20% - Accent6 2 7 8" xfId="2661"/>
    <cellStyle name="20% - Accent6 2 8" xfId="2662"/>
    <cellStyle name="20% - Accent6 2 8 2" xfId="2663"/>
    <cellStyle name="20% - Accent6 2 8 3" xfId="2664"/>
    <cellStyle name="20% - Accent6 2 8 4" xfId="2665"/>
    <cellStyle name="20% - Accent6 2 8 5" xfId="2666"/>
    <cellStyle name="20% - Accent6 2 8 6" xfId="2667"/>
    <cellStyle name="20% - Accent6 2 8 7" xfId="2668"/>
    <cellStyle name="20% - Accent6 2 8 8" xfId="2669"/>
    <cellStyle name="20% - Accent6 2 9" xfId="2670"/>
    <cellStyle name="20% - Accent6 2 9 2" xfId="2671"/>
    <cellStyle name="20% - Accent6 2 9 3" xfId="2672"/>
    <cellStyle name="20% - Accent6 2 9 4" xfId="2673"/>
    <cellStyle name="20% - Accent6 2 9 5" xfId="2674"/>
    <cellStyle name="20% - Accent6 2 9 6" xfId="2675"/>
    <cellStyle name="20% - Accent6 2 9 7" xfId="2676"/>
    <cellStyle name="20% - Accent6 2 9 8" xfId="2677"/>
    <cellStyle name="20% - Accent6 3" xfId="2678"/>
    <cellStyle name="20% - Accent6 3 10" xfId="2679"/>
    <cellStyle name="20% - Accent6 3 10 2" xfId="2680"/>
    <cellStyle name="20% - Accent6 3 10 3" xfId="2681"/>
    <cellStyle name="20% - Accent6 3 10 4" xfId="2682"/>
    <cellStyle name="20% - Accent6 3 10 5" xfId="2683"/>
    <cellStyle name="20% - Accent6 3 10 6" xfId="2684"/>
    <cellStyle name="20% - Accent6 3 10 7" xfId="2685"/>
    <cellStyle name="20% - Accent6 3 10 8" xfId="2686"/>
    <cellStyle name="20% - Accent6 3 11" xfId="2687"/>
    <cellStyle name="20% - Accent6 3 11 2" xfId="2688"/>
    <cellStyle name="20% - Accent6 3 11 3" xfId="2689"/>
    <cellStyle name="20% - Accent6 3 11 4" xfId="2690"/>
    <cellStyle name="20% - Accent6 3 11 5" xfId="2691"/>
    <cellStyle name="20% - Accent6 3 11 6" xfId="2692"/>
    <cellStyle name="20% - Accent6 3 11 7" xfId="2693"/>
    <cellStyle name="20% - Accent6 3 11 8" xfId="2694"/>
    <cellStyle name="20% - Accent6 3 12" xfId="2695"/>
    <cellStyle name="20% - Accent6 3 12 2" xfId="2696"/>
    <cellStyle name="20% - Accent6 3 12 3" xfId="2697"/>
    <cellStyle name="20% - Accent6 3 12 4" xfId="2698"/>
    <cellStyle name="20% - Accent6 3 12 5" xfId="2699"/>
    <cellStyle name="20% - Accent6 3 12 6" xfId="2700"/>
    <cellStyle name="20% - Accent6 3 12 7" xfId="2701"/>
    <cellStyle name="20% - Accent6 3 12 8" xfId="2702"/>
    <cellStyle name="20% - Accent6 3 13" xfId="2703"/>
    <cellStyle name="20% - Accent6 3 13 2" xfId="2704"/>
    <cellStyle name="20% - Accent6 3 13 3" xfId="2705"/>
    <cellStyle name="20% - Accent6 3 13 4" xfId="2706"/>
    <cellStyle name="20% - Accent6 3 13 5" xfId="2707"/>
    <cellStyle name="20% - Accent6 3 13 6" xfId="2708"/>
    <cellStyle name="20% - Accent6 3 13 7" xfId="2709"/>
    <cellStyle name="20% - Accent6 3 13 8" xfId="2710"/>
    <cellStyle name="20% - Accent6 3 14" xfId="2711"/>
    <cellStyle name="20% - Accent6 3 14 2" xfId="2712"/>
    <cellStyle name="20% - Accent6 3 14 3" xfId="2713"/>
    <cellStyle name="20% - Accent6 3 14 4" xfId="2714"/>
    <cellStyle name="20% - Accent6 3 14 5" xfId="2715"/>
    <cellStyle name="20% - Accent6 3 14 6" xfId="2716"/>
    <cellStyle name="20% - Accent6 3 14 7" xfId="2717"/>
    <cellStyle name="20% - Accent6 3 14 8" xfId="2718"/>
    <cellStyle name="20% - Accent6 3 15" xfId="2719"/>
    <cellStyle name="20% - Accent6 3 15 2" xfId="2720"/>
    <cellStyle name="20% - Accent6 3 15 3" xfId="2721"/>
    <cellStyle name="20% - Accent6 3 15 4" xfId="2722"/>
    <cellStyle name="20% - Accent6 3 15 5" xfId="2723"/>
    <cellStyle name="20% - Accent6 3 15 6" xfId="2724"/>
    <cellStyle name="20% - Accent6 3 15 7" xfId="2725"/>
    <cellStyle name="20% - Accent6 3 15 8" xfId="2726"/>
    <cellStyle name="20% - Accent6 3 16" xfId="2727"/>
    <cellStyle name="20% - Accent6 3 16 2" xfId="2728"/>
    <cellStyle name="20% - Accent6 3 16 3" xfId="2729"/>
    <cellStyle name="20% - Accent6 3 16 4" xfId="2730"/>
    <cellStyle name="20% - Accent6 3 16 5" xfId="2731"/>
    <cellStyle name="20% - Accent6 3 16 6" xfId="2732"/>
    <cellStyle name="20% - Accent6 3 16 7" xfId="2733"/>
    <cellStyle name="20% - Accent6 3 16 8" xfId="2734"/>
    <cellStyle name="20% - Accent6 3 17" xfId="2735"/>
    <cellStyle name="20% - Accent6 3 17 2" xfId="2736"/>
    <cellStyle name="20% - Accent6 3 17 3" xfId="2737"/>
    <cellStyle name="20% - Accent6 3 17 4" xfId="2738"/>
    <cellStyle name="20% - Accent6 3 17 5" xfId="2739"/>
    <cellStyle name="20% - Accent6 3 17 6" xfId="2740"/>
    <cellStyle name="20% - Accent6 3 17 7" xfId="2741"/>
    <cellStyle name="20% - Accent6 3 17 8" xfId="2742"/>
    <cellStyle name="20% - Accent6 3 18" xfId="2743"/>
    <cellStyle name="20% - Accent6 3 18 2" xfId="2744"/>
    <cellStyle name="20% - Accent6 3 18 3" xfId="2745"/>
    <cellStyle name="20% - Accent6 3 18 4" xfId="2746"/>
    <cellStyle name="20% - Accent6 3 18 5" xfId="2747"/>
    <cellStyle name="20% - Accent6 3 18 6" xfId="2748"/>
    <cellStyle name="20% - Accent6 3 18 7" xfId="2749"/>
    <cellStyle name="20% - Accent6 3 18 8" xfId="2750"/>
    <cellStyle name="20% - Accent6 3 19" xfId="2751"/>
    <cellStyle name="20% - Accent6 3 2" xfId="2752"/>
    <cellStyle name="20% - Accent6 3 2 2" xfId="2753"/>
    <cellStyle name="20% - Accent6 3 2 3" xfId="2754"/>
    <cellStyle name="20% - Accent6 3 2 4" xfId="2755"/>
    <cellStyle name="20% - Accent6 3 2 5" xfId="2756"/>
    <cellStyle name="20% - Accent6 3 2 6" xfId="2757"/>
    <cellStyle name="20% - Accent6 3 2 7" xfId="2758"/>
    <cellStyle name="20% - Accent6 3 2 8" xfId="2759"/>
    <cellStyle name="20% - Accent6 3 20" xfId="2760"/>
    <cellStyle name="20% - Accent6 3 21" xfId="2761"/>
    <cellStyle name="20% - Accent6 3 22" xfId="2762"/>
    <cellStyle name="20% - Accent6 3 23" xfId="2763"/>
    <cellStyle name="20% - Accent6 3 24" xfId="2764"/>
    <cellStyle name="20% - Accent6 3 25" xfId="2765"/>
    <cellStyle name="20% - Accent6 3 26" xfId="2766"/>
    <cellStyle name="20% - Accent6 3 27" xfId="2767"/>
    <cellStyle name="20% - Accent6 3 28" xfId="2768"/>
    <cellStyle name="20% - Accent6 3 29" xfId="2769"/>
    <cellStyle name="20% - Accent6 3 3" xfId="2770"/>
    <cellStyle name="20% - Accent6 3 3 2" xfId="2771"/>
    <cellStyle name="20% - Accent6 3 3 3" xfId="2772"/>
    <cellStyle name="20% - Accent6 3 3 4" xfId="2773"/>
    <cellStyle name="20% - Accent6 3 3 5" xfId="2774"/>
    <cellStyle name="20% - Accent6 3 3 6" xfId="2775"/>
    <cellStyle name="20% - Accent6 3 3 7" xfId="2776"/>
    <cellStyle name="20% - Accent6 3 3 8" xfId="2777"/>
    <cellStyle name="20% - Accent6 3 30" xfId="2778"/>
    <cellStyle name="20% - Accent6 3 31" xfId="2779"/>
    <cellStyle name="20% - Accent6 3 32" xfId="2780"/>
    <cellStyle name="20% - Accent6 3 33" xfId="2781"/>
    <cellStyle name="20% - Accent6 3 34" xfId="2782"/>
    <cellStyle name="20% - Accent6 3 35" xfId="2783"/>
    <cellStyle name="20% - Accent6 3 4" xfId="2784"/>
    <cellStyle name="20% - Accent6 3 4 2" xfId="2785"/>
    <cellStyle name="20% - Accent6 3 4 3" xfId="2786"/>
    <cellStyle name="20% - Accent6 3 4 4" xfId="2787"/>
    <cellStyle name="20% - Accent6 3 4 5" xfId="2788"/>
    <cellStyle name="20% - Accent6 3 4 6" xfId="2789"/>
    <cellStyle name="20% - Accent6 3 4 7" xfId="2790"/>
    <cellStyle name="20% - Accent6 3 4 8" xfId="2791"/>
    <cellStyle name="20% - Accent6 3 5" xfId="2792"/>
    <cellStyle name="20% - Accent6 3 5 2" xfId="2793"/>
    <cellStyle name="20% - Accent6 3 5 3" xfId="2794"/>
    <cellStyle name="20% - Accent6 3 5 4" xfId="2795"/>
    <cellStyle name="20% - Accent6 3 5 5" xfId="2796"/>
    <cellStyle name="20% - Accent6 3 5 6" xfId="2797"/>
    <cellStyle name="20% - Accent6 3 5 7" xfId="2798"/>
    <cellStyle name="20% - Accent6 3 5 8" xfId="2799"/>
    <cellStyle name="20% - Accent6 3 6" xfId="2800"/>
    <cellStyle name="20% - Accent6 3 6 2" xfId="2801"/>
    <cellStyle name="20% - Accent6 3 6 3" xfId="2802"/>
    <cellStyle name="20% - Accent6 3 6 4" xfId="2803"/>
    <cellStyle name="20% - Accent6 3 6 5" xfId="2804"/>
    <cellStyle name="20% - Accent6 3 6 6" xfId="2805"/>
    <cellStyle name="20% - Accent6 3 6 7" xfId="2806"/>
    <cellStyle name="20% - Accent6 3 6 8" xfId="2807"/>
    <cellStyle name="20% - Accent6 3 7" xfId="2808"/>
    <cellStyle name="20% - Accent6 3 7 2" xfId="2809"/>
    <cellStyle name="20% - Accent6 3 7 3" xfId="2810"/>
    <cellStyle name="20% - Accent6 3 7 4" xfId="2811"/>
    <cellStyle name="20% - Accent6 3 7 5" xfId="2812"/>
    <cellStyle name="20% - Accent6 3 7 6" xfId="2813"/>
    <cellStyle name="20% - Accent6 3 7 7" xfId="2814"/>
    <cellStyle name="20% - Accent6 3 7 8" xfId="2815"/>
    <cellStyle name="20% - Accent6 3 8" xfId="2816"/>
    <cellStyle name="20% - Accent6 3 8 2" xfId="2817"/>
    <cellStyle name="20% - Accent6 3 8 3" xfId="2818"/>
    <cellStyle name="20% - Accent6 3 8 4" xfId="2819"/>
    <cellStyle name="20% - Accent6 3 8 5" xfId="2820"/>
    <cellStyle name="20% - Accent6 3 8 6" xfId="2821"/>
    <cellStyle name="20% - Accent6 3 8 7" xfId="2822"/>
    <cellStyle name="20% - Accent6 3 8 8" xfId="2823"/>
    <cellStyle name="20% - Accent6 3 9" xfId="2824"/>
    <cellStyle name="20% - Accent6 3 9 2" xfId="2825"/>
    <cellStyle name="20% - Accent6 3 9 3" xfId="2826"/>
    <cellStyle name="20% - Accent6 3 9 4" xfId="2827"/>
    <cellStyle name="20% - Accent6 3 9 5" xfId="2828"/>
    <cellStyle name="20% - Accent6 3 9 6" xfId="2829"/>
    <cellStyle name="20% - Accent6 3 9 7" xfId="2830"/>
    <cellStyle name="20% - Accent6 3 9 8" xfId="2831"/>
    <cellStyle name="20% - Accent6 4" xfId="2832"/>
    <cellStyle name="20% - Accent6 4 10" xfId="2833"/>
    <cellStyle name="20% - Accent6 4 10 2" xfId="2834"/>
    <cellStyle name="20% - Accent6 4 10 3" xfId="2835"/>
    <cellStyle name="20% - Accent6 4 10 4" xfId="2836"/>
    <cellStyle name="20% - Accent6 4 10 5" xfId="2837"/>
    <cellStyle name="20% - Accent6 4 10 6" xfId="2838"/>
    <cellStyle name="20% - Accent6 4 10 7" xfId="2839"/>
    <cellStyle name="20% - Accent6 4 10 8" xfId="2840"/>
    <cellStyle name="20% - Accent6 4 11" xfId="2841"/>
    <cellStyle name="20% - Accent6 4 11 2" xfId="2842"/>
    <cellStyle name="20% - Accent6 4 11 3" xfId="2843"/>
    <cellStyle name="20% - Accent6 4 11 4" xfId="2844"/>
    <cellStyle name="20% - Accent6 4 11 5" xfId="2845"/>
    <cellStyle name="20% - Accent6 4 11 6" xfId="2846"/>
    <cellStyle name="20% - Accent6 4 11 7" xfId="2847"/>
    <cellStyle name="20% - Accent6 4 11 8" xfId="2848"/>
    <cellStyle name="20% - Accent6 4 12" xfId="2849"/>
    <cellStyle name="20% - Accent6 4 12 2" xfId="2850"/>
    <cellStyle name="20% - Accent6 4 12 3" xfId="2851"/>
    <cellStyle name="20% - Accent6 4 12 4" xfId="2852"/>
    <cellStyle name="20% - Accent6 4 12 5" xfId="2853"/>
    <cellStyle name="20% - Accent6 4 12 6" xfId="2854"/>
    <cellStyle name="20% - Accent6 4 12 7" xfId="2855"/>
    <cellStyle name="20% - Accent6 4 12 8" xfId="2856"/>
    <cellStyle name="20% - Accent6 4 13" xfId="2857"/>
    <cellStyle name="20% - Accent6 4 13 2" xfId="2858"/>
    <cellStyle name="20% - Accent6 4 13 3" xfId="2859"/>
    <cellStyle name="20% - Accent6 4 13 4" xfId="2860"/>
    <cellStyle name="20% - Accent6 4 13 5" xfId="2861"/>
    <cellStyle name="20% - Accent6 4 13 6" xfId="2862"/>
    <cellStyle name="20% - Accent6 4 13 7" xfId="2863"/>
    <cellStyle name="20% - Accent6 4 13 8" xfId="2864"/>
    <cellStyle name="20% - Accent6 4 14" xfId="2865"/>
    <cellStyle name="20% - Accent6 4 14 2" xfId="2866"/>
    <cellStyle name="20% - Accent6 4 14 3" xfId="2867"/>
    <cellStyle name="20% - Accent6 4 14 4" xfId="2868"/>
    <cellStyle name="20% - Accent6 4 14 5" xfId="2869"/>
    <cellStyle name="20% - Accent6 4 14 6" xfId="2870"/>
    <cellStyle name="20% - Accent6 4 14 7" xfId="2871"/>
    <cellStyle name="20% - Accent6 4 14 8" xfId="2872"/>
    <cellStyle name="20% - Accent6 4 15" xfId="2873"/>
    <cellStyle name="20% - Accent6 4 15 2" xfId="2874"/>
    <cellStyle name="20% - Accent6 4 15 3" xfId="2875"/>
    <cellStyle name="20% - Accent6 4 15 4" xfId="2876"/>
    <cellStyle name="20% - Accent6 4 15 5" xfId="2877"/>
    <cellStyle name="20% - Accent6 4 15 6" xfId="2878"/>
    <cellStyle name="20% - Accent6 4 15 7" xfId="2879"/>
    <cellStyle name="20% - Accent6 4 15 8" xfId="2880"/>
    <cellStyle name="20% - Accent6 4 16" xfId="2881"/>
    <cellStyle name="20% - Accent6 4 16 2" xfId="2882"/>
    <cellStyle name="20% - Accent6 4 16 3" xfId="2883"/>
    <cellStyle name="20% - Accent6 4 16 4" xfId="2884"/>
    <cellStyle name="20% - Accent6 4 16 5" xfId="2885"/>
    <cellStyle name="20% - Accent6 4 16 6" xfId="2886"/>
    <cellStyle name="20% - Accent6 4 16 7" xfId="2887"/>
    <cellStyle name="20% - Accent6 4 16 8" xfId="2888"/>
    <cellStyle name="20% - Accent6 4 17" xfId="2889"/>
    <cellStyle name="20% - Accent6 4 17 2" xfId="2890"/>
    <cellStyle name="20% - Accent6 4 17 3" xfId="2891"/>
    <cellStyle name="20% - Accent6 4 17 4" xfId="2892"/>
    <cellStyle name="20% - Accent6 4 17 5" xfId="2893"/>
    <cellStyle name="20% - Accent6 4 17 6" xfId="2894"/>
    <cellStyle name="20% - Accent6 4 17 7" xfId="2895"/>
    <cellStyle name="20% - Accent6 4 17 8" xfId="2896"/>
    <cellStyle name="20% - Accent6 4 18" xfId="2897"/>
    <cellStyle name="20% - Accent6 4 18 2" xfId="2898"/>
    <cellStyle name="20% - Accent6 4 18 3" xfId="2899"/>
    <cellStyle name="20% - Accent6 4 18 4" xfId="2900"/>
    <cellStyle name="20% - Accent6 4 18 5" xfId="2901"/>
    <cellStyle name="20% - Accent6 4 18 6" xfId="2902"/>
    <cellStyle name="20% - Accent6 4 18 7" xfId="2903"/>
    <cellStyle name="20% - Accent6 4 18 8" xfId="2904"/>
    <cellStyle name="20% - Accent6 4 19" xfId="2905"/>
    <cellStyle name="20% - Accent6 4 2" xfId="2906"/>
    <cellStyle name="20% - Accent6 4 2 2" xfId="2907"/>
    <cellStyle name="20% - Accent6 4 2 3" xfId="2908"/>
    <cellStyle name="20% - Accent6 4 2 4" xfId="2909"/>
    <cellStyle name="20% - Accent6 4 2 5" xfId="2910"/>
    <cellStyle name="20% - Accent6 4 2 6" xfId="2911"/>
    <cellStyle name="20% - Accent6 4 2 7" xfId="2912"/>
    <cellStyle name="20% - Accent6 4 2 8" xfId="2913"/>
    <cellStyle name="20% - Accent6 4 20" xfId="2914"/>
    <cellStyle name="20% - Accent6 4 21" xfId="2915"/>
    <cellStyle name="20% - Accent6 4 22" xfId="2916"/>
    <cellStyle name="20% - Accent6 4 23" xfId="2917"/>
    <cellStyle name="20% - Accent6 4 24" xfId="2918"/>
    <cellStyle name="20% - Accent6 4 25" xfId="2919"/>
    <cellStyle name="20% - Accent6 4 26" xfId="2920"/>
    <cellStyle name="20% - Accent6 4 27" xfId="2921"/>
    <cellStyle name="20% - Accent6 4 28" xfId="2922"/>
    <cellStyle name="20% - Accent6 4 29" xfId="2923"/>
    <cellStyle name="20% - Accent6 4 3" xfId="2924"/>
    <cellStyle name="20% - Accent6 4 3 2" xfId="2925"/>
    <cellStyle name="20% - Accent6 4 3 3" xfId="2926"/>
    <cellStyle name="20% - Accent6 4 3 4" xfId="2927"/>
    <cellStyle name="20% - Accent6 4 3 5" xfId="2928"/>
    <cellStyle name="20% - Accent6 4 3 6" xfId="2929"/>
    <cellStyle name="20% - Accent6 4 3 7" xfId="2930"/>
    <cellStyle name="20% - Accent6 4 3 8" xfId="2931"/>
    <cellStyle name="20% - Accent6 4 30" xfId="2932"/>
    <cellStyle name="20% - Accent6 4 31" xfId="2933"/>
    <cellStyle name="20% - Accent6 4 32" xfId="2934"/>
    <cellStyle name="20% - Accent6 4 33" xfId="2935"/>
    <cellStyle name="20% - Accent6 4 34" xfId="2936"/>
    <cellStyle name="20% - Accent6 4 35" xfId="2937"/>
    <cellStyle name="20% - Accent6 4 4" xfId="2938"/>
    <cellStyle name="20% - Accent6 4 4 2" xfId="2939"/>
    <cellStyle name="20% - Accent6 4 4 3" xfId="2940"/>
    <cellStyle name="20% - Accent6 4 4 4" xfId="2941"/>
    <cellStyle name="20% - Accent6 4 4 5" xfId="2942"/>
    <cellStyle name="20% - Accent6 4 4 6" xfId="2943"/>
    <cellStyle name="20% - Accent6 4 4 7" xfId="2944"/>
    <cellStyle name="20% - Accent6 4 4 8" xfId="2945"/>
    <cellStyle name="20% - Accent6 4 5" xfId="2946"/>
    <cellStyle name="20% - Accent6 4 5 2" xfId="2947"/>
    <cellStyle name="20% - Accent6 4 5 3" xfId="2948"/>
    <cellStyle name="20% - Accent6 4 5 4" xfId="2949"/>
    <cellStyle name="20% - Accent6 4 5 5" xfId="2950"/>
    <cellStyle name="20% - Accent6 4 5 6" xfId="2951"/>
    <cellStyle name="20% - Accent6 4 5 7" xfId="2952"/>
    <cellStyle name="20% - Accent6 4 5 8" xfId="2953"/>
    <cellStyle name="20% - Accent6 4 6" xfId="2954"/>
    <cellStyle name="20% - Accent6 4 6 2" xfId="2955"/>
    <cellStyle name="20% - Accent6 4 6 3" xfId="2956"/>
    <cellStyle name="20% - Accent6 4 6 4" xfId="2957"/>
    <cellStyle name="20% - Accent6 4 6 5" xfId="2958"/>
    <cellStyle name="20% - Accent6 4 6 6" xfId="2959"/>
    <cellStyle name="20% - Accent6 4 6 7" xfId="2960"/>
    <cellStyle name="20% - Accent6 4 6 8" xfId="2961"/>
    <cellStyle name="20% - Accent6 4 7" xfId="2962"/>
    <cellStyle name="20% - Accent6 4 7 2" xfId="2963"/>
    <cellStyle name="20% - Accent6 4 7 3" xfId="2964"/>
    <cellStyle name="20% - Accent6 4 7 4" xfId="2965"/>
    <cellStyle name="20% - Accent6 4 7 5" xfId="2966"/>
    <cellStyle name="20% - Accent6 4 7 6" xfId="2967"/>
    <cellStyle name="20% - Accent6 4 7 7" xfId="2968"/>
    <cellStyle name="20% - Accent6 4 7 8" xfId="2969"/>
    <cellStyle name="20% - Accent6 4 8" xfId="2970"/>
    <cellStyle name="20% - Accent6 4 8 2" xfId="2971"/>
    <cellStyle name="20% - Accent6 4 8 3" xfId="2972"/>
    <cellStyle name="20% - Accent6 4 8 4" xfId="2973"/>
    <cellStyle name="20% - Accent6 4 8 5" xfId="2974"/>
    <cellStyle name="20% - Accent6 4 8 6" xfId="2975"/>
    <cellStyle name="20% - Accent6 4 8 7" xfId="2976"/>
    <cellStyle name="20% - Accent6 4 8 8" xfId="2977"/>
    <cellStyle name="20% - Accent6 4 9" xfId="2978"/>
    <cellStyle name="20% - Accent6 4 9 2" xfId="2979"/>
    <cellStyle name="20% - Accent6 4 9 3" xfId="2980"/>
    <cellStyle name="20% - Accent6 4 9 4" xfId="2981"/>
    <cellStyle name="20% - Accent6 4 9 5" xfId="2982"/>
    <cellStyle name="20% - Accent6 4 9 6" xfId="2983"/>
    <cellStyle name="20% - Accent6 4 9 7" xfId="2984"/>
    <cellStyle name="20% - Accent6 4 9 8" xfId="2985"/>
    <cellStyle name="20% - Accent6 5" xfId="2986"/>
    <cellStyle name="20% - Accent6 5 10" xfId="2987"/>
    <cellStyle name="20% - Accent6 5 10 2" xfId="2988"/>
    <cellStyle name="20% - Accent6 5 10 3" xfId="2989"/>
    <cellStyle name="20% - Accent6 5 10 4" xfId="2990"/>
    <cellStyle name="20% - Accent6 5 10 5" xfId="2991"/>
    <cellStyle name="20% - Accent6 5 10 6" xfId="2992"/>
    <cellStyle name="20% - Accent6 5 10 7" xfId="2993"/>
    <cellStyle name="20% - Accent6 5 10 8" xfId="2994"/>
    <cellStyle name="20% - Accent6 5 11" xfId="2995"/>
    <cellStyle name="20% - Accent6 5 11 2" xfId="2996"/>
    <cellStyle name="20% - Accent6 5 11 3" xfId="2997"/>
    <cellStyle name="20% - Accent6 5 11 4" xfId="2998"/>
    <cellStyle name="20% - Accent6 5 11 5" xfId="2999"/>
    <cellStyle name="20% - Accent6 5 11 6" xfId="3000"/>
    <cellStyle name="20% - Accent6 5 11 7" xfId="3001"/>
    <cellStyle name="20% - Accent6 5 11 8" xfId="3002"/>
    <cellStyle name="20% - Accent6 5 12" xfId="3003"/>
    <cellStyle name="20% - Accent6 5 12 2" xfId="3004"/>
    <cellStyle name="20% - Accent6 5 12 3" xfId="3005"/>
    <cellStyle name="20% - Accent6 5 12 4" xfId="3006"/>
    <cellStyle name="20% - Accent6 5 12 5" xfId="3007"/>
    <cellStyle name="20% - Accent6 5 12 6" xfId="3008"/>
    <cellStyle name="20% - Accent6 5 12 7" xfId="3009"/>
    <cellStyle name="20% - Accent6 5 12 8" xfId="3010"/>
    <cellStyle name="20% - Accent6 5 13" xfId="3011"/>
    <cellStyle name="20% - Accent6 5 13 2" xfId="3012"/>
    <cellStyle name="20% - Accent6 5 13 3" xfId="3013"/>
    <cellStyle name="20% - Accent6 5 13 4" xfId="3014"/>
    <cellStyle name="20% - Accent6 5 13 5" xfId="3015"/>
    <cellStyle name="20% - Accent6 5 13 6" xfId="3016"/>
    <cellStyle name="20% - Accent6 5 13 7" xfId="3017"/>
    <cellStyle name="20% - Accent6 5 13 8" xfId="3018"/>
    <cellStyle name="20% - Accent6 5 14" xfId="3019"/>
    <cellStyle name="20% - Accent6 5 14 2" xfId="3020"/>
    <cellStyle name="20% - Accent6 5 14 3" xfId="3021"/>
    <cellStyle name="20% - Accent6 5 14 4" xfId="3022"/>
    <cellStyle name="20% - Accent6 5 14 5" xfId="3023"/>
    <cellStyle name="20% - Accent6 5 14 6" xfId="3024"/>
    <cellStyle name="20% - Accent6 5 14 7" xfId="3025"/>
    <cellStyle name="20% - Accent6 5 14 8" xfId="3026"/>
    <cellStyle name="20% - Accent6 5 15" xfId="3027"/>
    <cellStyle name="20% - Accent6 5 15 2" xfId="3028"/>
    <cellStyle name="20% - Accent6 5 15 3" xfId="3029"/>
    <cellStyle name="20% - Accent6 5 15 4" xfId="3030"/>
    <cellStyle name="20% - Accent6 5 15 5" xfId="3031"/>
    <cellStyle name="20% - Accent6 5 15 6" xfId="3032"/>
    <cellStyle name="20% - Accent6 5 15 7" xfId="3033"/>
    <cellStyle name="20% - Accent6 5 15 8" xfId="3034"/>
    <cellStyle name="20% - Accent6 5 16" xfId="3035"/>
    <cellStyle name="20% - Accent6 5 16 2" xfId="3036"/>
    <cellStyle name="20% - Accent6 5 16 3" xfId="3037"/>
    <cellStyle name="20% - Accent6 5 16 4" xfId="3038"/>
    <cellStyle name="20% - Accent6 5 16 5" xfId="3039"/>
    <cellStyle name="20% - Accent6 5 16 6" xfId="3040"/>
    <cellStyle name="20% - Accent6 5 16 7" xfId="3041"/>
    <cellStyle name="20% - Accent6 5 16 8" xfId="3042"/>
    <cellStyle name="20% - Accent6 5 17" xfId="3043"/>
    <cellStyle name="20% - Accent6 5 17 2" xfId="3044"/>
    <cellStyle name="20% - Accent6 5 17 3" xfId="3045"/>
    <cellStyle name="20% - Accent6 5 17 4" xfId="3046"/>
    <cellStyle name="20% - Accent6 5 17 5" xfId="3047"/>
    <cellStyle name="20% - Accent6 5 17 6" xfId="3048"/>
    <cellStyle name="20% - Accent6 5 17 7" xfId="3049"/>
    <cellStyle name="20% - Accent6 5 17 8" xfId="3050"/>
    <cellStyle name="20% - Accent6 5 18" xfId="3051"/>
    <cellStyle name="20% - Accent6 5 18 2" xfId="3052"/>
    <cellStyle name="20% - Accent6 5 18 3" xfId="3053"/>
    <cellStyle name="20% - Accent6 5 18 4" xfId="3054"/>
    <cellStyle name="20% - Accent6 5 18 5" xfId="3055"/>
    <cellStyle name="20% - Accent6 5 18 6" xfId="3056"/>
    <cellStyle name="20% - Accent6 5 18 7" xfId="3057"/>
    <cellStyle name="20% - Accent6 5 18 8" xfId="3058"/>
    <cellStyle name="20% - Accent6 5 19" xfId="3059"/>
    <cellStyle name="20% - Accent6 5 2" xfId="3060"/>
    <cellStyle name="20% - Accent6 5 2 2" xfId="3061"/>
    <cellStyle name="20% - Accent6 5 2 3" xfId="3062"/>
    <cellStyle name="20% - Accent6 5 2 4" xfId="3063"/>
    <cellStyle name="20% - Accent6 5 2 5" xfId="3064"/>
    <cellStyle name="20% - Accent6 5 2 6" xfId="3065"/>
    <cellStyle name="20% - Accent6 5 2 7" xfId="3066"/>
    <cellStyle name="20% - Accent6 5 2 8" xfId="3067"/>
    <cellStyle name="20% - Accent6 5 20" xfId="3068"/>
    <cellStyle name="20% - Accent6 5 21" xfId="3069"/>
    <cellStyle name="20% - Accent6 5 22" xfId="3070"/>
    <cellStyle name="20% - Accent6 5 23" xfId="3071"/>
    <cellStyle name="20% - Accent6 5 24" xfId="3072"/>
    <cellStyle name="20% - Accent6 5 25" xfId="3073"/>
    <cellStyle name="20% - Accent6 5 26" xfId="3074"/>
    <cellStyle name="20% - Accent6 5 27" xfId="3075"/>
    <cellStyle name="20% - Accent6 5 28" xfId="3076"/>
    <cellStyle name="20% - Accent6 5 29" xfId="3077"/>
    <cellStyle name="20% - Accent6 5 3" xfId="3078"/>
    <cellStyle name="20% - Accent6 5 3 2" xfId="3079"/>
    <cellStyle name="20% - Accent6 5 3 3" xfId="3080"/>
    <cellStyle name="20% - Accent6 5 3 4" xfId="3081"/>
    <cellStyle name="20% - Accent6 5 3 5" xfId="3082"/>
    <cellStyle name="20% - Accent6 5 3 6" xfId="3083"/>
    <cellStyle name="20% - Accent6 5 3 7" xfId="3084"/>
    <cellStyle name="20% - Accent6 5 3 8" xfId="3085"/>
    <cellStyle name="20% - Accent6 5 30" xfId="3086"/>
    <cellStyle name="20% - Accent6 5 31" xfId="3087"/>
    <cellStyle name="20% - Accent6 5 32" xfId="3088"/>
    <cellStyle name="20% - Accent6 5 33" xfId="3089"/>
    <cellStyle name="20% - Accent6 5 34" xfId="3090"/>
    <cellStyle name="20% - Accent6 5 35" xfId="3091"/>
    <cellStyle name="20% - Accent6 5 4" xfId="3092"/>
    <cellStyle name="20% - Accent6 5 4 2" xfId="3093"/>
    <cellStyle name="20% - Accent6 5 4 3" xfId="3094"/>
    <cellStyle name="20% - Accent6 5 4 4" xfId="3095"/>
    <cellStyle name="20% - Accent6 5 4 5" xfId="3096"/>
    <cellStyle name="20% - Accent6 5 4 6" xfId="3097"/>
    <cellStyle name="20% - Accent6 5 4 7" xfId="3098"/>
    <cellStyle name="20% - Accent6 5 4 8" xfId="3099"/>
    <cellStyle name="20% - Accent6 5 5" xfId="3100"/>
    <cellStyle name="20% - Accent6 5 5 2" xfId="3101"/>
    <cellStyle name="20% - Accent6 5 5 3" xfId="3102"/>
    <cellStyle name="20% - Accent6 5 5 4" xfId="3103"/>
    <cellStyle name="20% - Accent6 5 5 5" xfId="3104"/>
    <cellStyle name="20% - Accent6 5 5 6" xfId="3105"/>
    <cellStyle name="20% - Accent6 5 5 7" xfId="3106"/>
    <cellStyle name="20% - Accent6 5 5 8" xfId="3107"/>
    <cellStyle name="20% - Accent6 5 6" xfId="3108"/>
    <cellStyle name="20% - Accent6 5 6 2" xfId="3109"/>
    <cellStyle name="20% - Accent6 5 6 3" xfId="3110"/>
    <cellStyle name="20% - Accent6 5 6 4" xfId="3111"/>
    <cellStyle name="20% - Accent6 5 6 5" xfId="3112"/>
    <cellStyle name="20% - Accent6 5 6 6" xfId="3113"/>
    <cellStyle name="20% - Accent6 5 6 7" xfId="3114"/>
    <cellStyle name="20% - Accent6 5 6 8" xfId="3115"/>
    <cellStyle name="20% - Accent6 5 7" xfId="3116"/>
    <cellStyle name="20% - Accent6 5 7 2" xfId="3117"/>
    <cellStyle name="20% - Accent6 5 7 3" xfId="3118"/>
    <cellStyle name="20% - Accent6 5 7 4" xfId="3119"/>
    <cellStyle name="20% - Accent6 5 7 5" xfId="3120"/>
    <cellStyle name="20% - Accent6 5 7 6" xfId="3121"/>
    <cellStyle name="20% - Accent6 5 7 7" xfId="3122"/>
    <cellStyle name="20% - Accent6 5 7 8" xfId="3123"/>
    <cellStyle name="20% - Accent6 5 8" xfId="3124"/>
    <cellStyle name="20% - Accent6 5 8 2" xfId="3125"/>
    <cellStyle name="20% - Accent6 5 8 3" xfId="3126"/>
    <cellStyle name="20% - Accent6 5 8 4" xfId="3127"/>
    <cellStyle name="20% - Accent6 5 8 5" xfId="3128"/>
    <cellStyle name="20% - Accent6 5 8 6" xfId="3129"/>
    <cellStyle name="20% - Accent6 5 8 7" xfId="3130"/>
    <cellStyle name="20% - Accent6 5 8 8" xfId="3131"/>
    <cellStyle name="20% - Accent6 5 9" xfId="3132"/>
    <cellStyle name="20% - Accent6 5 9 2" xfId="3133"/>
    <cellStyle name="20% - Accent6 5 9 3" xfId="3134"/>
    <cellStyle name="20% - Accent6 5 9 4" xfId="3135"/>
    <cellStyle name="20% - Accent6 5 9 5" xfId="3136"/>
    <cellStyle name="20% - Accent6 5 9 6" xfId="3137"/>
    <cellStyle name="20% - Accent6 5 9 7" xfId="3138"/>
    <cellStyle name="20% - Accent6 5 9 8" xfId="3139"/>
    <cellStyle name="20% - Accent6 6" xfId="3140"/>
    <cellStyle name="40% - Accent1 2" xfId="3141"/>
    <cellStyle name="40% - Accent1 2 10" xfId="3142"/>
    <cellStyle name="40% - Accent1 2 10 2" xfId="3143"/>
    <cellStyle name="40% - Accent1 2 10 3" xfId="3144"/>
    <cellStyle name="40% - Accent1 2 10 4" xfId="3145"/>
    <cellStyle name="40% - Accent1 2 10 5" xfId="3146"/>
    <cellStyle name="40% - Accent1 2 10 6" xfId="3147"/>
    <cellStyle name="40% - Accent1 2 10 7" xfId="3148"/>
    <cellStyle name="40% - Accent1 2 10 8" xfId="3149"/>
    <cellStyle name="40% - Accent1 2 11" xfId="3150"/>
    <cellStyle name="40% - Accent1 2 11 2" xfId="3151"/>
    <cellStyle name="40% - Accent1 2 11 3" xfId="3152"/>
    <cellStyle name="40% - Accent1 2 11 4" xfId="3153"/>
    <cellStyle name="40% - Accent1 2 11 5" xfId="3154"/>
    <cellStyle name="40% - Accent1 2 11 6" xfId="3155"/>
    <cellStyle name="40% - Accent1 2 11 7" xfId="3156"/>
    <cellStyle name="40% - Accent1 2 11 8" xfId="3157"/>
    <cellStyle name="40% - Accent1 2 12" xfId="3158"/>
    <cellStyle name="40% - Accent1 2 12 2" xfId="3159"/>
    <cellStyle name="40% - Accent1 2 12 3" xfId="3160"/>
    <cellStyle name="40% - Accent1 2 12 4" xfId="3161"/>
    <cellStyle name="40% - Accent1 2 12 5" xfId="3162"/>
    <cellStyle name="40% - Accent1 2 12 6" xfId="3163"/>
    <cellStyle name="40% - Accent1 2 12 7" xfId="3164"/>
    <cellStyle name="40% - Accent1 2 12 8" xfId="3165"/>
    <cellStyle name="40% - Accent1 2 13" xfId="3166"/>
    <cellStyle name="40% - Accent1 2 13 2" xfId="3167"/>
    <cellStyle name="40% - Accent1 2 13 3" xfId="3168"/>
    <cellStyle name="40% - Accent1 2 13 4" xfId="3169"/>
    <cellStyle name="40% - Accent1 2 13 5" xfId="3170"/>
    <cellStyle name="40% - Accent1 2 13 6" xfId="3171"/>
    <cellStyle name="40% - Accent1 2 13 7" xfId="3172"/>
    <cellStyle name="40% - Accent1 2 13 8" xfId="3173"/>
    <cellStyle name="40% - Accent1 2 14" xfId="3174"/>
    <cellStyle name="40% - Accent1 2 14 2" xfId="3175"/>
    <cellStyle name="40% - Accent1 2 14 3" xfId="3176"/>
    <cellStyle name="40% - Accent1 2 14 4" xfId="3177"/>
    <cellStyle name="40% - Accent1 2 14 5" xfId="3178"/>
    <cellStyle name="40% - Accent1 2 14 6" xfId="3179"/>
    <cellStyle name="40% - Accent1 2 14 7" xfId="3180"/>
    <cellStyle name="40% - Accent1 2 14 8" xfId="3181"/>
    <cellStyle name="40% - Accent1 2 15" xfId="3182"/>
    <cellStyle name="40% - Accent1 2 15 2" xfId="3183"/>
    <cellStyle name="40% - Accent1 2 15 3" xfId="3184"/>
    <cellStyle name="40% - Accent1 2 15 4" xfId="3185"/>
    <cellStyle name="40% - Accent1 2 15 5" xfId="3186"/>
    <cellStyle name="40% - Accent1 2 15 6" xfId="3187"/>
    <cellStyle name="40% - Accent1 2 15 7" xfId="3188"/>
    <cellStyle name="40% - Accent1 2 15 8" xfId="3189"/>
    <cellStyle name="40% - Accent1 2 16" xfId="3190"/>
    <cellStyle name="40% - Accent1 2 16 2" xfId="3191"/>
    <cellStyle name="40% - Accent1 2 16 3" xfId="3192"/>
    <cellStyle name="40% - Accent1 2 16 4" xfId="3193"/>
    <cellStyle name="40% - Accent1 2 16 5" xfId="3194"/>
    <cellStyle name="40% - Accent1 2 16 6" xfId="3195"/>
    <cellStyle name="40% - Accent1 2 16 7" xfId="3196"/>
    <cellStyle name="40% - Accent1 2 16 8" xfId="3197"/>
    <cellStyle name="40% - Accent1 2 17" xfId="3198"/>
    <cellStyle name="40% - Accent1 2 17 2" xfId="3199"/>
    <cellStyle name="40% - Accent1 2 17 3" xfId="3200"/>
    <cellStyle name="40% - Accent1 2 17 4" xfId="3201"/>
    <cellStyle name="40% - Accent1 2 17 5" xfId="3202"/>
    <cellStyle name="40% - Accent1 2 17 6" xfId="3203"/>
    <cellStyle name="40% - Accent1 2 17 7" xfId="3204"/>
    <cellStyle name="40% - Accent1 2 17 8" xfId="3205"/>
    <cellStyle name="40% - Accent1 2 18" xfId="3206"/>
    <cellStyle name="40% - Accent1 2 18 2" xfId="3207"/>
    <cellStyle name="40% - Accent1 2 18 3" xfId="3208"/>
    <cellStyle name="40% - Accent1 2 18 4" xfId="3209"/>
    <cellStyle name="40% - Accent1 2 18 5" xfId="3210"/>
    <cellStyle name="40% - Accent1 2 18 6" xfId="3211"/>
    <cellStyle name="40% - Accent1 2 18 7" xfId="3212"/>
    <cellStyle name="40% - Accent1 2 18 8" xfId="3213"/>
    <cellStyle name="40% - Accent1 2 19" xfId="3214"/>
    <cellStyle name="40% - Accent1 2 2" xfId="3215"/>
    <cellStyle name="40% - Accent1 2 2 2" xfId="3216"/>
    <cellStyle name="40% - Accent1 2 2 3" xfId="3217"/>
    <cellStyle name="40% - Accent1 2 2 4" xfId="3218"/>
    <cellStyle name="40% - Accent1 2 2 5" xfId="3219"/>
    <cellStyle name="40% - Accent1 2 2 6" xfId="3220"/>
    <cellStyle name="40% - Accent1 2 2 7" xfId="3221"/>
    <cellStyle name="40% - Accent1 2 2 8" xfId="3222"/>
    <cellStyle name="40% - Accent1 2 20" xfId="3223"/>
    <cellStyle name="40% - Accent1 2 21" xfId="3224"/>
    <cellStyle name="40% - Accent1 2 22" xfId="3225"/>
    <cellStyle name="40% - Accent1 2 23" xfId="3226"/>
    <cellStyle name="40% - Accent1 2 24" xfId="3227"/>
    <cellStyle name="40% - Accent1 2 25" xfId="3228"/>
    <cellStyle name="40% - Accent1 2 26" xfId="3229"/>
    <cellStyle name="40% - Accent1 2 27" xfId="3230"/>
    <cellStyle name="40% - Accent1 2 28" xfId="3231"/>
    <cellStyle name="40% - Accent1 2 29" xfId="3232"/>
    <cellStyle name="40% - Accent1 2 3" xfId="3233"/>
    <cellStyle name="40% - Accent1 2 3 2" xfId="3234"/>
    <cellStyle name="40% - Accent1 2 3 3" xfId="3235"/>
    <cellStyle name="40% - Accent1 2 3 4" xfId="3236"/>
    <cellStyle name="40% - Accent1 2 3 5" xfId="3237"/>
    <cellStyle name="40% - Accent1 2 3 6" xfId="3238"/>
    <cellStyle name="40% - Accent1 2 3 7" xfId="3239"/>
    <cellStyle name="40% - Accent1 2 3 8" xfId="3240"/>
    <cellStyle name="40% - Accent1 2 30" xfId="3241"/>
    <cellStyle name="40% - Accent1 2 31" xfId="3242"/>
    <cellStyle name="40% - Accent1 2 32" xfId="3243"/>
    <cellStyle name="40% - Accent1 2 33" xfId="3244"/>
    <cellStyle name="40% - Accent1 2 34" xfId="3245"/>
    <cellStyle name="40% - Accent1 2 35" xfId="3246"/>
    <cellStyle name="40% - Accent1 2 36" xfId="3247"/>
    <cellStyle name="40% - Accent1 2 37" xfId="3248"/>
    <cellStyle name="40% - Accent1 2 38" xfId="3249"/>
    <cellStyle name="40% - Accent1 2 4" xfId="3250"/>
    <cellStyle name="40% - Accent1 2 4 2" xfId="3251"/>
    <cellStyle name="40% - Accent1 2 4 3" xfId="3252"/>
    <cellStyle name="40% - Accent1 2 4 4" xfId="3253"/>
    <cellStyle name="40% - Accent1 2 4 5" xfId="3254"/>
    <cellStyle name="40% - Accent1 2 4 6" xfId="3255"/>
    <cellStyle name="40% - Accent1 2 4 7" xfId="3256"/>
    <cellStyle name="40% - Accent1 2 4 8" xfId="3257"/>
    <cellStyle name="40% - Accent1 2 5" xfId="3258"/>
    <cellStyle name="40% - Accent1 2 5 2" xfId="3259"/>
    <cellStyle name="40% - Accent1 2 5 3" xfId="3260"/>
    <cellStyle name="40% - Accent1 2 5 4" xfId="3261"/>
    <cellStyle name="40% - Accent1 2 5 5" xfId="3262"/>
    <cellStyle name="40% - Accent1 2 5 6" xfId="3263"/>
    <cellStyle name="40% - Accent1 2 5 7" xfId="3264"/>
    <cellStyle name="40% - Accent1 2 5 8" xfId="3265"/>
    <cellStyle name="40% - Accent1 2 6" xfId="3266"/>
    <cellStyle name="40% - Accent1 2 6 2" xfId="3267"/>
    <cellStyle name="40% - Accent1 2 6 3" xfId="3268"/>
    <cellStyle name="40% - Accent1 2 6 4" xfId="3269"/>
    <cellStyle name="40% - Accent1 2 6 5" xfId="3270"/>
    <cellStyle name="40% - Accent1 2 6 6" xfId="3271"/>
    <cellStyle name="40% - Accent1 2 6 7" xfId="3272"/>
    <cellStyle name="40% - Accent1 2 6 8" xfId="3273"/>
    <cellStyle name="40% - Accent1 2 7" xfId="3274"/>
    <cellStyle name="40% - Accent1 2 7 2" xfId="3275"/>
    <cellStyle name="40% - Accent1 2 7 3" xfId="3276"/>
    <cellStyle name="40% - Accent1 2 7 4" xfId="3277"/>
    <cellStyle name="40% - Accent1 2 7 5" xfId="3278"/>
    <cellStyle name="40% - Accent1 2 7 6" xfId="3279"/>
    <cellStyle name="40% - Accent1 2 7 7" xfId="3280"/>
    <cellStyle name="40% - Accent1 2 7 8" xfId="3281"/>
    <cellStyle name="40% - Accent1 2 8" xfId="3282"/>
    <cellStyle name="40% - Accent1 2 8 2" xfId="3283"/>
    <cellStyle name="40% - Accent1 2 8 3" xfId="3284"/>
    <cellStyle name="40% - Accent1 2 8 4" xfId="3285"/>
    <cellStyle name="40% - Accent1 2 8 5" xfId="3286"/>
    <cellStyle name="40% - Accent1 2 8 6" xfId="3287"/>
    <cellStyle name="40% - Accent1 2 8 7" xfId="3288"/>
    <cellStyle name="40% - Accent1 2 8 8" xfId="3289"/>
    <cellStyle name="40% - Accent1 2 9" xfId="3290"/>
    <cellStyle name="40% - Accent1 2 9 2" xfId="3291"/>
    <cellStyle name="40% - Accent1 2 9 3" xfId="3292"/>
    <cellStyle name="40% - Accent1 2 9 4" xfId="3293"/>
    <cellStyle name="40% - Accent1 2 9 5" xfId="3294"/>
    <cellStyle name="40% - Accent1 2 9 6" xfId="3295"/>
    <cellStyle name="40% - Accent1 2 9 7" xfId="3296"/>
    <cellStyle name="40% - Accent1 2 9 8" xfId="3297"/>
    <cellStyle name="40% - Accent1 3" xfId="3298"/>
    <cellStyle name="40% - Accent1 3 10" xfId="3299"/>
    <cellStyle name="40% - Accent1 3 10 2" xfId="3300"/>
    <cellStyle name="40% - Accent1 3 10 3" xfId="3301"/>
    <cellStyle name="40% - Accent1 3 10 4" xfId="3302"/>
    <cellStyle name="40% - Accent1 3 10 5" xfId="3303"/>
    <cellStyle name="40% - Accent1 3 10 6" xfId="3304"/>
    <cellStyle name="40% - Accent1 3 10 7" xfId="3305"/>
    <cellStyle name="40% - Accent1 3 10 8" xfId="3306"/>
    <cellStyle name="40% - Accent1 3 11" xfId="3307"/>
    <cellStyle name="40% - Accent1 3 11 2" xfId="3308"/>
    <cellStyle name="40% - Accent1 3 11 3" xfId="3309"/>
    <cellStyle name="40% - Accent1 3 11 4" xfId="3310"/>
    <cellStyle name="40% - Accent1 3 11 5" xfId="3311"/>
    <cellStyle name="40% - Accent1 3 11 6" xfId="3312"/>
    <cellStyle name="40% - Accent1 3 11 7" xfId="3313"/>
    <cellStyle name="40% - Accent1 3 11 8" xfId="3314"/>
    <cellStyle name="40% - Accent1 3 12" xfId="3315"/>
    <cellStyle name="40% - Accent1 3 12 2" xfId="3316"/>
    <cellStyle name="40% - Accent1 3 12 3" xfId="3317"/>
    <cellStyle name="40% - Accent1 3 12 4" xfId="3318"/>
    <cellStyle name="40% - Accent1 3 12 5" xfId="3319"/>
    <cellStyle name="40% - Accent1 3 12 6" xfId="3320"/>
    <cellStyle name="40% - Accent1 3 12 7" xfId="3321"/>
    <cellStyle name="40% - Accent1 3 12 8" xfId="3322"/>
    <cellStyle name="40% - Accent1 3 13" xfId="3323"/>
    <cellStyle name="40% - Accent1 3 13 2" xfId="3324"/>
    <cellStyle name="40% - Accent1 3 13 3" xfId="3325"/>
    <cellStyle name="40% - Accent1 3 13 4" xfId="3326"/>
    <cellStyle name="40% - Accent1 3 13 5" xfId="3327"/>
    <cellStyle name="40% - Accent1 3 13 6" xfId="3328"/>
    <cellStyle name="40% - Accent1 3 13 7" xfId="3329"/>
    <cellStyle name="40% - Accent1 3 13 8" xfId="3330"/>
    <cellStyle name="40% - Accent1 3 14" xfId="3331"/>
    <cellStyle name="40% - Accent1 3 14 2" xfId="3332"/>
    <cellStyle name="40% - Accent1 3 14 3" xfId="3333"/>
    <cellStyle name="40% - Accent1 3 14 4" xfId="3334"/>
    <cellStyle name="40% - Accent1 3 14 5" xfId="3335"/>
    <cellStyle name="40% - Accent1 3 14 6" xfId="3336"/>
    <cellStyle name="40% - Accent1 3 14 7" xfId="3337"/>
    <cellStyle name="40% - Accent1 3 14 8" xfId="3338"/>
    <cellStyle name="40% - Accent1 3 15" xfId="3339"/>
    <cellStyle name="40% - Accent1 3 15 2" xfId="3340"/>
    <cellStyle name="40% - Accent1 3 15 3" xfId="3341"/>
    <cellStyle name="40% - Accent1 3 15 4" xfId="3342"/>
    <cellStyle name="40% - Accent1 3 15 5" xfId="3343"/>
    <cellStyle name="40% - Accent1 3 15 6" xfId="3344"/>
    <cellStyle name="40% - Accent1 3 15 7" xfId="3345"/>
    <cellStyle name="40% - Accent1 3 15 8" xfId="3346"/>
    <cellStyle name="40% - Accent1 3 16" xfId="3347"/>
    <cellStyle name="40% - Accent1 3 16 2" xfId="3348"/>
    <cellStyle name="40% - Accent1 3 16 3" xfId="3349"/>
    <cellStyle name="40% - Accent1 3 16 4" xfId="3350"/>
    <cellStyle name="40% - Accent1 3 16 5" xfId="3351"/>
    <cellStyle name="40% - Accent1 3 16 6" xfId="3352"/>
    <cellStyle name="40% - Accent1 3 16 7" xfId="3353"/>
    <cellStyle name="40% - Accent1 3 16 8" xfId="3354"/>
    <cellStyle name="40% - Accent1 3 17" xfId="3355"/>
    <cellStyle name="40% - Accent1 3 17 2" xfId="3356"/>
    <cellStyle name="40% - Accent1 3 17 3" xfId="3357"/>
    <cellStyle name="40% - Accent1 3 17 4" xfId="3358"/>
    <cellStyle name="40% - Accent1 3 17 5" xfId="3359"/>
    <cellStyle name="40% - Accent1 3 17 6" xfId="3360"/>
    <cellStyle name="40% - Accent1 3 17 7" xfId="3361"/>
    <cellStyle name="40% - Accent1 3 17 8" xfId="3362"/>
    <cellStyle name="40% - Accent1 3 18" xfId="3363"/>
    <cellStyle name="40% - Accent1 3 18 2" xfId="3364"/>
    <cellStyle name="40% - Accent1 3 18 3" xfId="3365"/>
    <cellStyle name="40% - Accent1 3 18 4" xfId="3366"/>
    <cellStyle name="40% - Accent1 3 18 5" xfId="3367"/>
    <cellStyle name="40% - Accent1 3 18 6" xfId="3368"/>
    <cellStyle name="40% - Accent1 3 18 7" xfId="3369"/>
    <cellStyle name="40% - Accent1 3 18 8" xfId="3370"/>
    <cellStyle name="40% - Accent1 3 19" xfId="3371"/>
    <cellStyle name="40% - Accent1 3 2" xfId="3372"/>
    <cellStyle name="40% - Accent1 3 2 2" xfId="3373"/>
    <cellStyle name="40% - Accent1 3 2 3" xfId="3374"/>
    <cellStyle name="40% - Accent1 3 2 4" xfId="3375"/>
    <cellStyle name="40% - Accent1 3 2 5" xfId="3376"/>
    <cellStyle name="40% - Accent1 3 2 6" xfId="3377"/>
    <cellStyle name="40% - Accent1 3 2 7" xfId="3378"/>
    <cellStyle name="40% - Accent1 3 2 8" xfId="3379"/>
    <cellStyle name="40% - Accent1 3 20" xfId="3380"/>
    <cellStyle name="40% - Accent1 3 21" xfId="3381"/>
    <cellStyle name="40% - Accent1 3 22" xfId="3382"/>
    <cellStyle name="40% - Accent1 3 23" xfId="3383"/>
    <cellStyle name="40% - Accent1 3 24" xfId="3384"/>
    <cellStyle name="40% - Accent1 3 25" xfId="3385"/>
    <cellStyle name="40% - Accent1 3 26" xfId="3386"/>
    <cellStyle name="40% - Accent1 3 27" xfId="3387"/>
    <cellStyle name="40% - Accent1 3 28" xfId="3388"/>
    <cellStyle name="40% - Accent1 3 29" xfId="3389"/>
    <cellStyle name="40% - Accent1 3 3" xfId="3390"/>
    <cellStyle name="40% - Accent1 3 3 2" xfId="3391"/>
    <cellStyle name="40% - Accent1 3 3 3" xfId="3392"/>
    <cellStyle name="40% - Accent1 3 3 4" xfId="3393"/>
    <cellStyle name="40% - Accent1 3 3 5" xfId="3394"/>
    <cellStyle name="40% - Accent1 3 3 6" xfId="3395"/>
    <cellStyle name="40% - Accent1 3 3 7" xfId="3396"/>
    <cellStyle name="40% - Accent1 3 3 8" xfId="3397"/>
    <cellStyle name="40% - Accent1 3 30" xfId="3398"/>
    <cellStyle name="40% - Accent1 3 31" xfId="3399"/>
    <cellStyle name="40% - Accent1 3 32" xfId="3400"/>
    <cellStyle name="40% - Accent1 3 33" xfId="3401"/>
    <cellStyle name="40% - Accent1 3 34" xfId="3402"/>
    <cellStyle name="40% - Accent1 3 35" xfId="3403"/>
    <cellStyle name="40% - Accent1 3 4" xfId="3404"/>
    <cellStyle name="40% - Accent1 3 4 2" xfId="3405"/>
    <cellStyle name="40% - Accent1 3 4 3" xfId="3406"/>
    <cellStyle name="40% - Accent1 3 4 4" xfId="3407"/>
    <cellStyle name="40% - Accent1 3 4 5" xfId="3408"/>
    <cellStyle name="40% - Accent1 3 4 6" xfId="3409"/>
    <cellStyle name="40% - Accent1 3 4 7" xfId="3410"/>
    <cellStyle name="40% - Accent1 3 4 8" xfId="3411"/>
    <cellStyle name="40% - Accent1 3 5" xfId="3412"/>
    <cellStyle name="40% - Accent1 3 5 2" xfId="3413"/>
    <cellStyle name="40% - Accent1 3 5 3" xfId="3414"/>
    <cellStyle name="40% - Accent1 3 5 4" xfId="3415"/>
    <cellStyle name="40% - Accent1 3 5 5" xfId="3416"/>
    <cellStyle name="40% - Accent1 3 5 6" xfId="3417"/>
    <cellStyle name="40% - Accent1 3 5 7" xfId="3418"/>
    <cellStyle name="40% - Accent1 3 5 8" xfId="3419"/>
    <cellStyle name="40% - Accent1 3 6" xfId="3420"/>
    <cellStyle name="40% - Accent1 3 6 2" xfId="3421"/>
    <cellStyle name="40% - Accent1 3 6 3" xfId="3422"/>
    <cellStyle name="40% - Accent1 3 6 4" xfId="3423"/>
    <cellStyle name="40% - Accent1 3 6 5" xfId="3424"/>
    <cellStyle name="40% - Accent1 3 6 6" xfId="3425"/>
    <cellStyle name="40% - Accent1 3 6 7" xfId="3426"/>
    <cellStyle name="40% - Accent1 3 6 8" xfId="3427"/>
    <cellStyle name="40% - Accent1 3 7" xfId="3428"/>
    <cellStyle name="40% - Accent1 3 7 2" xfId="3429"/>
    <cellStyle name="40% - Accent1 3 7 3" xfId="3430"/>
    <cellStyle name="40% - Accent1 3 7 4" xfId="3431"/>
    <cellStyle name="40% - Accent1 3 7 5" xfId="3432"/>
    <cellStyle name="40% - Accent1 3 7 6" xfId="3433"/>
    <cellStyle name="40% - Accent1 3 7 7" xfId="3434"/>
    <cellStyle name="40% - Accent1 3 7 8" xfId="3435"/>
    <cellStyle name="40% - Accent1 3 8" xfId="3436"/>
    <cellStyle name="40% - Accent1 3 8 2" xfId="3437"/>
    <cellStyle name="40% - Accent1 3 8 3" xfId="3438"/>
    <cellStyle name="40% - Accent1 3 8 4" xfId="3439"/>
    <cellStyle name="40% - Accent1 3 8 5" xfId="3440"/>
    <cellStyle name="40% - Accent1 3 8 6" xfId="3441"/>
    <cellStyle name="40% - Accent1 3 8 7" xfId="3442"/>
    <cellStyle name="40% - Accent1 3 8 8" xfId="3443"/>
    <cellStyle name="40% - Accent1 3 9" xfId="3444"/>
    <cellStyle name="40% - Accent1 3 9 2" xfId="3445"/>
    <cellStyle name="40% - Accent1 3 9 3" xfId="3446"/>
    <cellStyle name="40% - Accent1 3 9 4" xfId="3447"/>
    <cellStyle name="40% - Accent1 3 9 5" xfId="3448"/>
    <cellStyle name="40% - Accent1 3 9 6" xfId="3449"/>
    <cellStyle name="40% - Accent1 3 9 7" xfId="3450"/>
    <cellStyle name="40% - Accent1 3 9 8" xfId="3451"/>
    <cellStyle name="40% - Accent1 4" xfId="3452"/>
    <cellStyle name="40% - Accent1 4 10" xfId="3453"/>
    <cellStyle name="40% - Accent1 4 10 2" xfId="3454"/>
    <cellStyle name="40% - Accent1 4 10 3" xfId="3455"/>
    <cellStyle name="40% - Accent1 4 10 4" xfId="3456"/>
    <cellStyle name="40% - Accent1 4 10 5" xfId="3457"/>
    <cellStyle name="40% - Accent1 4 10 6" xfId="3458"/>
    <cellStyle name="40% - Accent1 4 10 7" xfId="3459"/>
    <cellStyle name="40% - Accent1 4 10 8" xfId="3460"/>
    <cellStyle name="40% - Accent1 4 11" xfId="3461"/>
    <cellStyle name="40% - Accent1 4 11 2" xfId="3462"/>
    <cellStyle name="40% - Accent1 4 11 3" xfId="3463"/>
    <cellStyle name="40% - Accent1 4 11 4" xfId="3464"/>
    <cellStyle name="40% - Accent1 4 11 5" xfId="3465"/>
    <cellStyle name="40% - Accent1 4 11 6" xfId="3466"/>
    <cellStyle name="40% - Accent1 4 11 7" xfId="3467"/>
    <cellStyle name="40% - Accent1 4 11 8" xfId="3468"/>
    <cellStyle name="40% - Accent1 4 12" xfId="3469"/>
    <cellStyle name="40% - Accent1 4 12 2" xfId="3470"/>
    <cellStyle name="40% - Accent1 4 12 3" xfId="3471"/>
    <cellStyle name="40% - Accent1 4 12 4" xfId="3472"/>
    <cellStyle name="40% - Accent1 4 12 5" xfId="3473"/>
    <cellStyle name="40% - Accent1 4 12 6" xfId="3474"/>
    <cellStyle name="40% - Accent1 4 12 7" xfId="3475"/>
    <cellStyle name="40% - Accent1 4 12 8" xfId="3476"/>
    <cellStyle name="40% - Accent1 4 13" xfId="3477"/>
    <cellStyle name="40% - Accent1 4 13 2" xfId="3478"/>
    <cellStyle name="40% - Accent1 4 13 3" xfId="3479"/>
    <cellStyle name="40% - Accent1 4 13 4" xfId="3480"/>
    <cellStyle name="40% - Accent1 4 13 5" xfId="3481"/>
    <cellStyle name="40% - Accent1 4 13 6" xfId="3482"/>
    <cellStyle name="40% - Accent1 4 13 7" xfId="3483"/>
    <cellStyle name="40% - Accent1 4 13 8" xfId="3484"/>
    <cellStyle name="40% - Accent1 4 14" xfId="3485"/>
    <cellStyle name="40% - Accent1 4 14 2" xfId="3486"/>
    <cellStyle name="40% - Accent1 4 14 3" xfId="3487"/>
    <cellStyle name="40% - Accent1 4 14 4" xfId="3488"/>
    <cellStyle name="40% - Accent1 4 14 5" xfId="3489"/>
    <cellStyle name="40% - Accent1 4 14 6" xfId="3490"/>
    <cellStyle name="40% - Accent1 4 14 7" xfId="3491"/>
    <cellStyle name="40% - Accent1 4 14 8" xfId="3492"/>
    <cellStyle name="40% - Accent1 4 15" xfId="3493"/>
    <cellStyle name="40% - Accent1 4 15 2" xfId="3494"/>
    <cellStyle name="40% - Accent1 4 15 3" xfId="3495"/>
    <cellStyle name="40% - Accent1 4 15 4" xfId="3496"/>
    <cellStyle name="40% - Accent1 4 15 5" xfId="3497"/>
    <cellStyle name="40% - Accent1 4 15 6" xfId="3498"/>
    <cellStyle name="40% - Accent1 4 15 7" xfId="3499"/>
    <cellStyle name="40% - Accent1 4 15 8" xfId="3500"/>
    <cellStyle name="40% - Accent1 4 16" xfId="3501"/>
    <cellStyle name="40% - Accent1 4 16 2" xfId="3502"/>
    <cellStyle name="40% - Accent1 4 16 3" xfId="3503"/>
    <cellStyle name="40% - Accent1 4 16 4" xfId="3504"/>
    <cellStyle name="40% - Accent1 4 16 5" xfId="3505"/>
    <cellStyle name="40% - Accent1 4 16 6" xfId="3506"/>
    <cellStyle name="40% - Accent1 4 16 7" xfId="3507"/>
    <cellStyle name="40% - Accent1 4 16 8" xfId="3508"/>
    <cellStyle name="40% - Accent1 4 17" xfId="3509"/>
    <cellStyle name="40% - Accent1 4 17 2" xfId="3510"/>
    <cellStyle name="40% - Accent1 4 17 3" xfId="3511"/>
    <cellStyle name="40% - Accent1 4 17 4" xfId="3512"/>
    <cellStyle name="40% - Accent1 4 17 5" xfId="3513"/>
    <cellStyle name="40% - Accent1 4 17 6" xfId="3514"/>
    <cellStyle name="40% - Accent1 4 17 7" xfId="3515"/>
    <cellStyle name="40% - Accent1 4 17 8" xfId="3516"/>
    <cellStyle name="40% - Accent1 4 18" xfId="3517"/>
    <cellStyle name="40% - Accent1 4 18 2" xfId="3518"/>
    <cellStyle name="40% - Accent1 4 18 3" xfId="3519"/>
    <cellStyle name="40% - Accent1 4 18 4" xfId="3520"/>
    <cellStyle name="40% - Accent1 4 18 5" xfId="3521"/>
    <cellStyle name="40% - Accent1 4 18 6" xfId="3522"/>
    <cellStyle name="40% - Accent1 4 18 7" xfId="3523"/>
    <cellStyle name="40% - Accent1 4 18 8" xfId="3524"/>
    <cellStyle name="40% - Accent1 4 19" xfId="3525"/>
    <cellStyle name="40% - Accent1 4 2" xfId="3526"/>
    <cellStyle name="40% - Accent1 4 2 2" xfId="3527"/>
    <cellStyle name="40% - Accent1 4 2 3" xfId="3528"/>
    <cellStyle name="40% - Accent1 4 2 4" xfId="3529"/>
    <cellStyle name="40% - Accent1 4 2 5" xfId="3530"/>
    <cellStyle name="40% - Accent1 4 2 6" xfId="3531"/>
    <cellStyle name="40% - Accent1 4 2 7" xfId="3532"/>
    <cellStyle name="40% - Accent1 4 2 8" xfId="3533"/>
    <cellStyle name="40% - Accent1 4 20" xfId="3534"/>
    <cellStyle name="40% - Accent1 4 21" xfId="3535"/>
    <cellStyle name="40% - Accent1 4 22" xfId="3536"/>
    <cellStyle name="40% - Accent1 4 23" xfId="3537"/>
    <cellStyle name="40% - Accent1 4 24" xfId="3538"/>
    <cellStyle name="40% - Accent1 4 25" xfId="3539"/>
    <cellStyle name="40% - Accent1 4 26" xfId="3540"/>
    <cellStyle name="40% - Accent1 4 27" xfId="3541"/>
    <cellStyle name="40% - Accent1 4 28" xfId="3542"/>
    <cellStyle name="40% - Accent1 4 29" xfId="3543"/>
    <cellStyle name="40% - Accent1 4 3" xfId="3544"/>
    <cellStyle name="40% - Accent1 4 3 2" xfId="3545"/>
    <cellStyle name="40% - Accent1 4 3 3" xfId="3546"/>
    <cellStyle name="40% - Accent1 4 3 4" xfId="3547"/>
    <cellStyle name="40% - Accent1 4 3 5" xfId="3548"/>
    <cellStyle name="40% - Accent1 4 3 6" xfId="3549"/>
    <cellStyle name="40% - Accent1 4 3 7" xfId="3550"/>
    <cellStyle name="40% - Accent1 4 3 8" xfId="3551"/>
    <cellStyle name="40% - Accent1 4 30" xfId="3552"/>
    <cellStyle name="40% - Accent1 4 31" xfId="3553"/>
    <cellStyle name="40% - Accent1 4 32" xfId="3554"/>
    <cellStyle name="40% - Accent1 4 33" xfId="3555"/>
    <cellStyle name="40% - Accent1 4 34" xfId="3556"/>
    <cellStyle name="40% - Accent1 4 35" xfId="3557"/>
    <cellStyle name="40% - Accent1 4 4" xfId="3558"/>
    <cellStyle name="40% - Accent1 4 4 2" xfId="3559"/>
    <cellStyle name="40% - Accent1 4 4 3" xfId="3560"/>
    <cellStyle name="40% - Accent1 4 4 4" xfId="3561"/>
    <cellStyle name="40% - Accent1 4 4 5" xfId="3562"/>
    <cellStyle name="40% - Accent1 4 4 6" xfId="3563"/>
    <cellStyle name="40% - Accent1 4 4 7" xfId="3564"/>
    <cellStyle name="40% - Accent1 4 4 8" xfId="3565"/>
    <cellStyle name="40% - Accent1 4 5" xfId="3566"/>
    <cellStyle name="40% - Accent1 4 5 2" xfId="3567"/>
    <cellStyle name="40% - Accent1 4 5 3" xfId="3568"/>
    <cellStyle name="40% - Accent1 4 5 4" xfId="3569"/>
    <cellStyle name="40% - Accent1 4 5 5" xfId="3570"/>
    <cellStyle name="40% - Accent1 4 5 6" xfId="3571"/>
    <cellStyle name="40% - Accent1 4 5 7" xfId="3572"/>
    <cellStyle name="40% - Accent1 4 5 8" xfId="3573"/>
    <cellStyle name="40% - Accent1 4 6" xfId="3574"/>
    <cellStyle name="40% - Accent1 4 6 2" xfId="3575"/>
    <cellStyle name="40% - Accent1 4 6 3" xfId="3576"/>
    <cellStyle name="40% - Accent1 4 6 4" xfId="3577"/>
    <cellStyle name="40% - Accent1 4 6 5" xfId="3578"/>
    <cellStyle name="40% - Accent1 4 6 6" xfId="3579"/>
    <cellStyle name="40% - Accent1 4 6 7" xfId="3580"/>
    <cellStyle name="40% - Accent1 4 6 8" xfId="3581"/>
    <cellStyle name="40% - Accent1 4 7" xfId="3582"/>
    <cellStyle name="40% - Accent1 4 7 2" xfId="3583"/>
    <cellStyle name="40% - Accent1 4 7 3" xfId="3584"/>
    <cellStyle name="40% - Accent1 4 7 4" xfId="3585"/>
    <cellStyle name="40% - Accent1 4 7 5" xfId="3586"/>
    <cellStyle name="40% - Accent1 4 7 6" xfId="3587"/>
    <cellStyle name="40% - Accent1 4 7 7" xfId="3588"/>
    <cellStyle name="40% - Accent1 4 7 8" xfId="3589"/>
    <cellStyle name="40% - Accent1 4 8" xfId="3590"/>
    <cellStyle name="40% - Accent1 4 8 2" xfId="3591"/>
    <cellStyle name="40% - Accent1 4 8 3" xfId="3592"/>
    <cellStyle name="40% - Accent1 4 8 4" xfId="3593"/>
    <cellStyle name="40% - Accent1 4 8 5" xfId="3594"/>
    <cellStyle name="40% - Accent1 4 8 6" xfId="3595"/>
    <cellStyle name="40% - Accent1 4 8 7" xfId="3596"/>
    <cellStyle name="40% - Accent1 4 8 8" xfId="3597"/>
    <cellStyle name="40% - Accent1 4 9" xfId="3598"/>
    <cellStyle name="40% - Accent1 4 9 2" xfId="3599"/>
    <cellStyle name="40% - Accent1 4 9 3" xfId="3600"/>
    <cellStyle name="40% - Accent1 4 9 4" xfId="3601"/>
    <cellStyle name="40% - Accent1 4 9 5" xfId="3602"/>
    <cellStyle name="40% - Accent1 4 9 6" xfId="3603"/>
    <cellStyle name="40% - Accent1 4 9 7" xfId="3604"/>
    <cellStyle name="40% - Accent1 4 9 8" xfId="3605"/>
    <cellStyle name="40% - Accent1 5" xfId="3606"/>
    <cellStyle name="40% - Accent1 5 10" xfId="3607"/>
    <cellStyle name="40% - Accent1 5 10 2" xfId="3608"/>
    <cellStyle name="40% - Accent1 5 10 3" xfId="3609"/>
    <cellStyle name="40% - Accent1 5 10 4" xfId="3610"/>
    <cellStyle name="40% - Accent1 5 10 5" xfId="3611"/>
    <cellStyle name="40% - Accent1 5 10 6" xfId="3612"/>
    <cellStyle name="40% - Accent1 5 10 7" xfId="3613"/>
    <cellStyle name="40% - Accent1 5 10 8" xfId="3614"/>
    <cellStyle name="40% - Accent1 5 11" xfId="3615"/>
    <cellStyle name="40% - Accent1 5 11 2" xfId="3616"/>
    <cellStyle name="40% - Accent1 5 11 3" xfId="3617"/>
    <cellStyle name="40% - Accent1 5 11 4" xfId="3618"/>
    <cellStyle name="40% - Accent1 5 11 5" xfId="3619"/>
    <cellStyle name="40% - Accent1 5 11 6" xfId="3620"/>
    <cellStyle name="40% - Accent1 5 11 7" xfId="3621"/>
    <cellStyle name="40% - Accent1 5 11 8" xfId="3622"/>
    <cellStyle name="40% - Accent1 5 12" xfId="3623"/>
    <cellStyle name="40% - Accent1 5 12 2" xfId="3624"/>
    <cellStyle name="40% - Accent1 5 12 3" xfId="3625"/>
    <cellStyle name="40% - Accent1 5 12 4" xfId="3626"/>
    <cellStyle name="40% - Accent1 5 12 5" xfId="3627"/>
    <cellStyle name="40% - Accent1 5 12 6" xfId="3628"/>
    <cellStyle name="40% - Accent1 5 12 7" xfId="3629"/>
    <cellStyle name="40% - Accent1 5 12 8" xfId="3630"/>
    <cellStyle name="40% - Accent1 5 13" xfId="3631"/>
    <cellStyle name="40% - Accent1 5 13 2" xfId="3632"/>
    <cellStyle name="40% - Accent1 5 13 3" xfId="3633"/>
    <cellStyle name="40% - Accent1 5 13 4" xfId="3634"/>
    <cellStyle name="40% - Accent1 5 13 5" xfId="3635"/>
    <cellStyle name="40% - Accent1 5 13 6" xfId="3636"/>
    <cellStyle name="40% - Accent1 5 13 7" xfId="3637"/>
    <cellStyle name="40% - Accent1 5 13 8" xfId="3638"/>
    <cellStyle name="40% - Accent1 5 14" xfId="3639"/>
    <cellStyle name="40% - Accent1 5 14 2" xfId="3640"/>
    <cellStyle name="40% - Accent1 5 14 3" xfId="3641"/>
    <cellStyle name="40% - Accent1 5 14 4" xfId="3642"/>
    <cellStyle name="40% - Accent1 5 14 5" xfId="3643"/>
    <cellStyle name="40% - Accent1 5 14 6" xfId="3644"/>
    <cellStyle name="40% - Accent1 5 14 7" xfId="3645"/>
    <cellStyle name="40% - Accent1 5 14 8" xfId="3646"/>
    <cellStyle name="40% - Accent1 5 15" xfId="3647"/>
    <cellStyle name="40% - Accent1 5 15 2" xfId="3648"/>
    <cellStyle name="40% - Accent1 5 15 3" xfId="3649"/>
    <cellStyle name="40% - Accent1 5 15 4" xfId="3650"/>
    <cellStyle name="40% - Accent1 5 15 5" xfId="3651"/>
    <cellStyle name="40% - Accent1 5 15 6" xfId="3652"/>
    <cellStyle name="40% - Accent1 5 15 7" xfId="3653"/>
    <cellStyle name="40% - Accent1 5 15 8" xfId="3654"/>
    <cellStyle name="40% - Accent1 5 16" xfId="3655"/>
    <cellStyle name="40% - Accent1 5 16 2" xfId="3656"/>
    <cellStyle name="40% - Accent1 5 16 3" xfId="3657"/>
    <cellStyle name="40% - Accent1 5 16 4" xfId="3658"/>
    <cellStyle name="40% - Accent1 5 16 5" xfId="3659"/>
    <cellStyle name="40% - Accent1 5 16 6" xfId="3660"/>
    <cellStyle name="40% - Accent1 5 16 7" xfId="3661"/>
    <cellStyle name="40% - Accent1 5 16 8" xfId="3662"/>
    <cellStyle name="40% - Accent1 5 17" xfId="3663"/>
    <cellStyle name="40% - Accent1 5 17 2" xfId="3664"/>
    <cellStyle name="40% - Accent1 5 17 3" xfId="3665"/>
    <cellStyle name="40% - Accent1 5 17 4" xfId="3666"/>
    <cellStyle name="40% - Accent1 5 17 5" xfId="3667"/>
    <cellStyle name="40% - Accent1 5 17 6" xfId="3668"/>
    <cellStyle name="40% - Accent1 5 17 7" xfId="3669"/>
    <cellStyle name="40% - Accent1 5 17 8" xfId="3670"/>
    <cellStyle name="40% - Accent1 5 18" xfId="3671"/>
    <cellStyle name="40% - Accent1 5 18 2" xfId="3672"/>
    <cellStyle name="40% - Accent1 5 18 3" xfId="3673"/>
    <cellStyle name="40% - Accent1 5 18 4" xfId="3674"/>
    <cellStyle name="40% - Accent1 5 18 5" xfId="3675"/>
    <cellStyle name="40% - Accent1 5 18 6" xfId="3676"/>
    <cellStyle name="40% - Accent1 5 18 7" xfId="3677"/>
    <cellStyle name="40% - Accent1 5 18 8" xfId="3678"/>
    <cellStyle name="40% - Accent1 5 19" xfId="3679"/>
    <cellStyle name="40% - Accent1 5 2" xfId="3680"/>
    <cellStyle name="40% - Accent1 5 2 2" xfId="3681"/>
    <cellStyle name="40% - Accent1 5 2 3" xfId="3682"/>
    <cellStyle name="40% - Accent1 5 2 4" xfId="3683"/>
    <cellStyle name="40% - Accent1 5 2 5" xfId="3684"/>
    <cellStyle name="40% - Accent1 5 2 6" xfId="3685"/>
    <cellStyle name="40% - Accent1 5 2 7" xfId="3686"/>
    <cellStyle name="40% - Accent1 5 2 8" xfId="3687"/>
    <cellStyle name="40% - Accent1 5 20" xfId="3688"/>
    <cellStyle name="40% - Accent1 5 21" xfId="3689"/>
    <cellStyle name="40% - Accent1 5 22" xfId="3690"/>
    <cellStyle name="40% - Accent1 5 23" xfId="3691"/>
    <cellStyle name="40% - Accent1 5 24" xfId="3692"/>
    <cellStyle name="40% - Accent1 5 25" xfId="3693"/>
    <cellStyle name="40% - Accent1 5 26" xfId="3694"/>
    <cellStyle name="40% - Accent1 5 27" xfId="3695"/>
    <cellStyle name="40% - Accent1 5 28" xfId="3696"/>
    <cellStyle name="40% - Accent1 5 29" xfId="3697"/>
    <cellStyle name="40% - Accent1 5 3" xfId="3698"/>
    <cellStyle name="40% - Accent1 5 3 2" xfId="3699"/>
    <cellStyle name="40% - Accent1 5 3 3" xfId="3700"/>
    <cellStyle name="40% - Accent1 5 3 4" xfId="3701"/>
    <cellStyle name="40% - Accent1 5 3 5" xfId="3702"/>
    <cellStyle name="40% - Accent1 5 3 6" xfId="3703"/>
    <cellStyle name="40% - Accent1 5 3 7" xfId="3704"/>
    <cellStyle name="40% - Accent1 5 3 8" xfId="3705"/>
    <cellStyle name="40% - Accent1 5 30" xfId="3706"/>
    <cellStyle name="40% - Accent1 5 31" xfId="3707"/>
    <cellStyle name="40% - Accent1 5 32" xfId="3708"/>
    <cellStyle name="40% - Accent1 5 33" xfId="3709"/>
    <cellStyle name="40% - Accent1 5 34" xfId="3710"/>
    <cellStyle name="40% - Accent1 5 35" xfId="3711"/>
    <cellStyle name="40% - Accent1 5 4" xfId="3712"/>
    <cellStyle name="40% - Accent1 5 4 2" xfId="3713"/>
    <cellStyle name="40% - Accent1 5 4 3" xfId="3714"/>
    <cellStyle name="40% - Accent1 5 4 4" xfId="3715"/>
    <cellStyle name="40% - Accent1 5 4 5" xfId="3716"/>
    <cellStyle name="40% - Accent1 5 4 6" xfId="3717"/>
    <cellStyle name="40% - Accent1 5 4 7" xfId="3718"/>
    <cellStyle name="40% - Accent1 5 4 8" xfId="3719"/>
    <cellStyle name="40% - Accent1 5 5" xfId="3720"/>
    <cellStyle name="40% - Accent1 5 5 2" xfId="3721"/>
    <cellStyle name="40% - Accent1 5 5 3" xfId="3722"/>
    <cellStyle name="40% - Accent1 5 5 4" xfId="3723"/>
    <cellStyle name="40% - Accent1 5 5 5" xfId="3724"/>
    <cellStyle name="40% - Accent1 5 5 6" xfId="3725"/>
    <cellStyle name="40% - Accent1 5 5 7" xfId="3726"/>
    <cellStyle name="40% - Accent1 5 5 8" xfId="3727"/>
    <cellStyle name="40% - Accent1 5 6" xfId="3728"/>
    <cellStyle name="40% - Accent1 5 6 2" xfId="3729"/>
    <cellStyle name="40% - Accent1 5 6 3" xfId="3730"/>
    <cellStyle name="40% - Accent1 5 6 4" xfId="3731"/>
    <cellStyle name="40% - Accent1 5 6 5" xfId="3732"/>
    <cellStyle name="40% - Accent1 5 6 6" xfId="3733"/>
    <cellStyle name="40% - Accent1 5 6 7" xfId="3734"/>
    <cellStyle name="40% - Accent1 5 6 8" xfId="3735"/>
    <cellStyle name="40% - Accent1 5 7" xfId="3736"/>
    <cellStyle name="40% - Accent1 5 7 2" xfId="3737"/>
    <cellStyle name="40% - Accent1 5 7 3" xfId="3738"/>
    <cellStyle name="40% - Accent1 5 7 4" xfId="3739"/>
    <cellStyle name="40% - Accent1 5 7 5" xfId="3740"/>
    <cellStyle name="40% - Accent1 5 7 6" xfId="3741"/>
    <cellStyle name="40% - Accent1 5 7 7" xfId="3742"/>
    <cellStyle name="40% - Accent1 5 7 8" xfId="3743"/>
    <cellStyle name="40% - Accent1 5 8" xfId="3744"/>
    <cellStyle name="40% - Accent1 5 8 2" xfId="3745"/>
    <cellStyle name="40% - Accent1 5 8 3" xfId="3746"/>
    <cellStyle name="40% - Accent1 5 8 4" xfId="3747"/>
    <cellStyle name="40% - Accent1 5 8 5" xfId="3748"/>
    <cellStyle name="40% - Accent1 5 8 6" xfId="3749"/>
    <cellStyle name="40% - Accent1 5 8 7" xfId="3750"/>
    <cellStyle name="40% - Accent1 5 8 8" xfId="3751"/>
    <cellStyle name="40% - Accent1 5 9" xfId="3752"/>
    <cellStyle name="40% - Accent1 5 9 2" xfId="3753"/>
    <cellStyle name="40% - Accent1 5 9 3" xfId="3754"/>
    <cellStyle name="40% - Accent1 5 9 4" xfId="3755"/>
    <cellStyle name="40% - Accent1 5 9 5" xfId="3756"/>
    <cellStyle name="40% - Accent1 5 9 6" xfId="3757"/>
    <cellStyle name="40% - Accent1 5 9 7" xfId="3758"/>
    <cellStyle name="40% - Accent1 5 9 8" xfId="3759"/>
    <cellStyle name="40% - Accent1 6" xfId="3760"/>
    <cellStyle name="40% - Accent2 2" xfId="3761"/>
    <cellStyle name="40% - Accent2 2 2" xfId="3762"/>
    <cellStyle name="40% - Accent2 2 3" xfId="3763"/>
    <cellStyle name="40% - Accent2 2 4" xfId="3764"/>
    <cellStyle name="40% - Accent2 3" xfId="3765"/>
    <cellStyle name="40% - Accent2 3 2" xfId="3766"/>
    <cellStyle name="40% - Accent2 3 2 2" xfId="3767"/>
    <cellStyle name="40% - Accent2 3 2 3" xfId="3768"/>
    <cellStyle name="40% - Accent2 3 3" xfId="3769"/>
    <cellStyle name="40% - Accent2 3 4" xfId="3770"/>
    <cellStyle name="40% - Accent2 4" xfId="3771"/>
    <cellStyle name="40% - Accent2 4 2" xfId="3772"/>
    <cellStyle name="40% - Accent2 4 3" xfId="3773"/>
    <cellStyle name="40% - Accent2 5" xfId="3774"/>
    <cellStyle name="40% - Accent2 6" xfId="3775"/>
    <cellStyle name="40% - Accent3 2" xfId="3776"/>
    <cellStyle name="40% - Accent3 2 10" xfId="3777"/>
    <cellStyle name="40% - Accent3 2 10 2" xfId="3778"/>
    <cellStyle name="40% - Accent3 2 10 3" xfId="3779"/>
    <cellStyle name="40% - Accent3 2 10 4" xfId="3780"/>
    <cellStyle name="40% - Accent3 2 10 5" xfId="3781"/>
    <cellStyle name="40% - Accent3 2 10 6" xfId="3782"/>
    <cellStyle name="40% - Accent3 2 10 7" xfId="3783"/>
    <cellStyle name="40% - Accent3 2 10 8" xfId="3784"/>
    <cellStyle name="40% - Accent3 2 11" xfId="3785"/>
    <cellStyle name="40% - Accent3 2 11 2" xfId="3786"/>
    <cellStyle name="40% - Accent3 2 11 3" xfId="3787"/>
    <cellStyle name="40% - Accent3 2 11 4" xfId="3788"/>
    <cellStyle name="40% - Accent3 2 11 5" xfId="3789"/>
    <cellStyle name="40% - Accent3 2 11 6" xfId="3790"/>
    <cellStyle name="40% - Accent3 2 11 7" xfId="3791"/>
    <cellStyle name="40% - Accent3 2 11 8" xfId="3792"/>
    <cellStyle name="40% - Accent3 2 12" xfId="3793"/>
    <cellStyle name="40% - Accent3 2 12 2" xfId="3794"/>
    <cellStyle name="40% - Accent3 2 12 3" xfId="3795"/>
    <cellStyle name="40% - Accent3 2 12 4" xfId="3796"/>
    <cellStyle name="40% - Accent3 2 12 5" xfId="3797"/>
    <cellStyle name="40% - Accent3 2 12 6" xfId="3798"/>
    <cellStyle name="40% - Accent3 2 12 7" xfId="3799"/>
    <cellStyle name="40% - Accent3 2 12 8" xfId="3800"/>
    <cellStyle name="40% - Accent3 2 13" xfId="3801"/>
    <cellStyle name="40% - Accent3 2 13 2" xfId="3802"/>
    <cellStyle name="40% - Accent3 2 13 3" xfId="3803"/>
    <cellStyle name="40% - Accent3 2 13 4" xfId="3804"/>
    <cellStyle name="40% - Accent3 2 13 5" xfId="3805"/>
    <cellStyle name="40% - Accent3 2 13 6" xfId="3806"/>
    <cellStyle name="40% - Accent3 2 13 7" xfId="3807"/>
    <cellStyle name="40% - Accent3 2 13 8" xfId="3808"/>
    <cellStyle name="40% - Accent3 2 14" xfId="3809"/>
    <cellStyle name="40% - Accent3 2 14 2" xfId="3810"/>
    <cellStyle name="40% - Accent3 2 14 3" xfId="3811"/>
    <cellStyle name="40% - Accent3 2 14 4" xfId="3812"/>
    <cellStyle name="40% - Accent3 2 14 5" xfId="3813"/>
    <cellStyle name="40% - Accent3 2 14 6" xfId="3814"/>
    <cellStyle name="40% - Accent3 2 14 7" xfId="3815"/>
    <cellStyle name="40% - Accent3 2 14 8" xfId="3816"/>
    <cellStyle name="40% - Accent3 2 15" xfId="3817"/>
    <cellStyle name="40% - Accent3 2 15 2" xfId="3818"/>
    <cellStyle name="40% - Accent3 2 15 3" xfId="3819"/>
    <cellStyle name="40% - Accent3 2 15 4" xfId="3820"/>
    <cellStyle name="40% - Accent3 2 15 5" xfId="3821"/>
    <cellStyle name="40% - Accent3 2 15 6" xfId="3822"/>
    <cellStyle name="40% - Accent3 2 15 7" xfId="3823"/>
    <cellStyle name="40% - Accent3 2 15 8" xfId="3824"/>
    <cellStyle name="40% - Accent3 2 16" xfId="3825"/>
    <cellStyle name="40% - Accent3 2 16 2" xfId="3826"/>
    <cellStyle name="40% - Accent3 2 16 3" xfId="3827"/>
    <cellStyle name="40% - Accent3 2 16 4" xfId="3828"/>
    <cellStyle name="40% - Accent3 2 16 5" xfId="3829"/>
    <cellStyle name="40% - Accent3 2 16 6" xfId="3830"/>
    <cellStyle name="40% - Accent3 2 16 7" xfId="3831"/>
    <cellStyle name="40% - Accent3 2 16 8" xfId="3832"/>
    <cellStyle name="40% - Accent3 2 17" xfId="3833"/>
    <cellStyle name="40% - Accent3 2 17 2" xfId="3834"/>
    <cellStyle name="40% - Accent3 2 17 3" xfId="3835"/>
    <cellStyle name="40% - Accent3 2 17 4" xfId="3836"/>
    <cellStyle name="40% - Accent3 2 17 5" xfId="3837"/>
    <cellStyle name="40% - Accent3 2 17 6" xfId="3838"/>
    <cellStyle name="40% - Accent3 2 17 7" xfId="3839"/>
    <cellStyle name="40% - Accent3 2 17 8" xfId="3840"/>
    <cellStyle name="40% - Accent3 2 18" xfId="3841"/>
    <cellStyle name="40% - Accent3 2 18 2" xfId="3842"/>
    <cellStyle name="40% - Accent3 2 18 3" xfId="3843"/>
    <cellStyle name="40% - Accent3 2 18 4" xfId="3844"/>
    <cellStyle name="40% - Accent3 2 18 5" xfId="3845"/>
    <cellStyle name="40% - Accent3 2 18 6" xfId="3846"/>
    <cellStyle name="40% - Accent3 2 18 7" xfId="3847"/>
    <cellStyle name="40% - Accent3 2 18 8" xfId="3848"/>
    <cellStyle name="40% - Accent3 2 19" xfId="3849"/>
    <cellStyle name="40% - Accent3 2 2" xfId="3850"/>
    <cellStyle name="40% - Accent3 2 2 2" xfId="3851"/>
    <cellStyle name="40% - Accent3 2 2 3" xfId="3852"/>
    <cellStyle name="40% - Accent3 2 2 4" xfId="3853"/>
    <cellStyle name="40% - Accent3 2 2 5" xfId="3854"/>
    <cellStyle name="40% - Accent3 2 2 6" xfId="3855"/>
    <cellStyle name="40% - Accent3 2 2 7" xfId="3856"/>
    <cellStyle name="40% - Accent3 2 2 8" xfId="3857"/>
    <cellStyle name="40% - Accent3 2 20" xfId="3858"/>
    <cellStyle name="40% - Accent3 2 21" xfId="3859"/>
    <cellStyle name="40% - Accent3 2 22" xfId="3860"/>
    <cellStyle name="40% - Accent3 2 23" xfId="3861"/>
    <cellStyle name="40% - Accent3 2 24" xfId="3862"/>
    <cellStyle name="40% - Accent3 2 25" xfId="3863"/>
    <cellStyle name="40% - Accent3 2 26" xfId="3864"/>
    <cellStyle name="40% - Accent3 2 27" xfId="3865"/>
    <cellStyle name="40% - Accent3 2 28" xfId="3866"/>
    <cellStyle name="40% - Accent3 2 29" xfId="3867"/>
    <cellStyle name="40% - Accent3 2 3" xfId="3868"/>
    <cellStyle name="40% - Accent3 2 3 2" xfId="3869"/>
    <cellStyle name="40% - Accent3 2 3 3" xfId="3870"/>
    <cellStyle name="40% - Accent3 2 3 4" xfId="3871"/>
    <cellStyle name="40% - Accent3 2 3 5" xfId="3872"/>
    <cellStyle name="40% - Accent3 2 3 6" xfId="3873"/>
    <cellStyle name="40% - Accent3 2 3 7" xfId="3874"/>
    <cellStyle name="40% - Accent3 2 3 8" xfId="3875"/>
    <cellStyle name="40% - Accent3 2 30" xfId="3876"/>
    <cellStyle name="40% - Accent3 2 31" xfId="3877"/>
    <cellStyle name="40% - Accent3 2 32" xfId="3878"/>
    <cellStyle name="40% - Accent3 2 33" xfId="3879"/>
    <cellStyle name="40% - Accent3 2 34" xfId="3880"/>
    <cellStyle name="40% - Accent3 2 35" xfId="3881"/>
    <cellStyle name="40% - Accent3 2 36" xfId="3882"/>
    <cellStyle name="40% - Accent3 2 37" xfId="3883"/>
    <cellStyle name="40% - Accent3 2 38" xfId="3884"/>
    <cellStyle name="40% - Accent3 2 4" xfId="3885"/>
    <cellStyle name="40% - Accent3 2 4 2" xfId="3886"/>
    <cellStyle name="40% - Accent3 2 4 3" xfId="3887"/>
    <cellStyle name="40% - Accent3 2 4 4" xfId="3888"/>
    <cellStyle name="40% - Accent3 2 4 5" xfId="3889"/>
    <cellStyle name="40% - Accent3 2 4 6" xfId="3890"/>
    <cellStyle name="40% - Accent3 2 4 7" xfId="3891"/>
    <cellStyle name="40% - Accent3 2 4 8" xfId="3892"/>
    <cellStyle name="40% - Accent3 2 5" xfId="3893"/>
    <cellStyle name="40% - Accent3 2 5 2" xfId="3894"/>
    <cellStyle name="40% - Accent3 2 5 3" xfId="3895"/>
    <cellStyle name="40% - Accent3 2 5 4" xfId="3896"/>
    <cellStyle name="40% - Accent3 2 5 5" xfId="3897"/>
    <cellStyle name="40% - Accent3 2 5 6" xfId="3898"/>
    <cellStyle name="40% - Accent3 2 5 7" xfId="3899"/>
    <cellStyle name="40% - Accent3 2 5 8" xfId="3900"/>
    <cellStyle name="40% - Accent3 2 6" xfId="3901"/>
    <cellStyle name="40% - Accent3 2 6 2" xfId="3902"/>
    <cellStyle name="40% - Accent3 2 6 3" xfId="3903"/>
    <cellStyle name="40% - Accent3 2 6 4" xfId="3904"/>
    <cellStyle name="40% - Accent3 2 6 5" xfId="3905"/>
    <cellStyle name="40% - Accent3 2 6 6" xfId="3906"/>
    <cellStyle name="40% - Accent3 2 6 7" xfId="3907"/>
    <cellStyle name="40% - Accent3 2 6 8" xfId="3908"/>
    <cellStyle name="40% - Accent3 2 7" xfId="3909"/>
    <cellStyle name="40% - Accent3 2 7 2" xfId="3910"/>
    <cellStyle name="40% - Accent3 2 7 3" xfId="3911"/>
    <cellStyle name="40% - Accent3 2 7 4" xfId="3912"/>
    <cellStyle name="40% - Accent3 2 7 5" xfId="3913"/>
    <cellStyle name="40% - Accent3 2 7 6" xfId="3914"/>
    <cellStyle name="40% - Accent3 2 7 7" xfId="3915"/>
    <cellStyle name="40% - Accent3 2 7 8" xfId="3916"/>
    <cellStyle name="40% - Accent3 2 8" xfId="3917"/>
    <cellStyle name="40% - Accent3 2 8 2" xfId="3918"/>
    <cellStyle name="40% - Accent3 2 8 3" xfId="3919"/>
    <cellStyle name="40% - Accent3 2 8 4" xfId="3920"/>
    <cellStyle name="40% - Accent3 2 8 5" xfId="3921"/>
    <cellStyle name="40% - Accent3 2 8 6" xfId="3922"/>
    <cellStyle name="40% - Accent3 2 8 7" xfId="3923"/>
    <cellStyle name="40% - Accent3 2 8 8" xfId="3924"/>
    <cellStyle name="40% - Accent3 2 9" xfId="3925"/>
    <cellStyle name="40% - Accent3 2 9 2" xfId="3926"/>
    <cellStyle name="40% - Accent3 2 9 3" xfId="3927"/>
    <cellStyle name="40% - Accent3 2 9 4" xfId="3928"/>
    <cellStyle name="40% - Accent3 2 9 5" xfId="3929"/>
    <cellStyle name="40% - Accent3 2 9 6" xfId="3930"/>
    <cellStyle name="40% - Accent3 2 9 7" xfId="3931"/>
    <cellStyle name="40% - Accent3 2 9 8" xfId="3932"/>
    <cellStyle name="40% - Accent3 3" xfId="3933"/>
    <cellStyle name="40% - Accent3 3 10" xfId="3934"/>
    <cellStyle name="40% - Accent3 3 10 2" xfId="3935"/>
    <cellStyle name="40% - Accent3 3 10 3" xfId="3936"/>
    <cellStyle name="40% - Accent3 3 10 4" xfId="3937"/>
    <cellStyle name="40% - Accent3 3 10 5" xfId="3938"/>
    <cellStyle name="40% - Accent3 3 10 6" xfId="3939"/>
    <cellStyle name="40% - Accent3 3 10 7" xfId="3940"/>
    <cellStyle name="40% - Accent3 3 10 8" xfId="3941"/>
    <cellStyle name="40% - Accent3 3 11" xfId="3942"/>
    <cellStyle name="40% - Accent3 3 11 2" xfId="3943"/>
    <cellStyle name="40% - Accent3 3 11 3" xfId="3944"/>
    <cellStyle name="40% - Accent3 3 11 4" xfId="3945"/>
    <cellStyle name="40% - Accent3 3 11 5" xfId="3946"/>
    <cellStyle name="40% - Accent3 3 11 6" xfId="3947"/>
    <cellStyle name="40% - Accent3 3 11 7" xfId="3948"/>
    <cellStyle name="40% - Accent3 3 11 8" xfId="3949"/>
    <cellStyle name="40% - Accent3 3 12" xfId="3950"/>
    <cellStyle name="40% - Accent3 3 12 2" xfId="3951"/>
    <cellStyle name="40% - Accent3 3 12 3" xfId="3952"/>
    <cellStyle name="40% - Accent3 3 12 4" xfId="3953"/>
    <cellStyle name="40% - Accent3 3 12 5" xfId="3954"/>
    <cellStyle name="40% - Accent3 3 12 6" xfId="3955"/>
    <cellStyle name="40% - Accent3 3 12 7" xfId="3956"/>
    <cellStyle name="40% - Accent3 3 12 8" xfId="3957"/>
    <cellStyle name="40% - Accent3 3 13" xfId="3958"/>
    <cellStyle name="40% - Accent3 3 13 2" xfId="3959"/>
    <cellStyle name="40% - Accent3 3 13 3" xfId="3960"/>
    <cellStyle name="40% - Accent3 3 13 4" xfId="3961"/>
    <cellStyle name="40% - Accent3 3 13 5" xfId="3962"/>
    <cellStyle name="40% - Accent3 3 13 6" xfId="3963"/>
    <cellStyle name="40% - Accent3 3 13 7" xfId="3964"/>
    <cellStyle name="40% - Accent3 3 13 8" xfId="3965"/>
    <cellStyle name="40% - Accent3 3 14" xfId="3966"/>
    <cellStyle name="40% - Accent3 3 14 2" xfId="3967"/>
    <cellStyle name="40% - Accent3 3 14 3" xfId="3968"/>
    <cellStyle name="40% - Accent3 3 14 4" xfId="3969"/>
    <cellStyle name="40% - Accent3 3 14 5" xfId="3970"/>
    <cellStyle name="40% - Accent3 3 14 6" xfId="3971"/>
    <cellStyle name="40% - Accent3 3 14 7" xfId="3972"/>
    <cellStyle name="40% - Accent3 3 14 8" xfId="3973"/>
    <cellStyle name="40% - Accent3 3 15" xfId="3974"/>
    <cellStyle name="40% - Accent3 3 15 2" xfId="3975"/>
    <cellStyle name="40% - Accent3 3 15 3" xfId="3976"/>
    <cellStyle name="40% - Accent3 3 15 4" xfId="3977"/>
    <cellStyle name="40% - Accent3 3 15 5" xfId="3978"/>
    <cellStyle name="40% - Accent3 3 15 6" xfId="3979"/>
    <cellStyle name="40% - Accent3 3 15 7" xfId="3980"/>
    <cellStyle name="40% - Accent3 3 15 8" xfId="3981"/>
    <cellStyle name="40% - Accent3 3 16" xfId="3982"/>
    <cellStyle name="40% - Accent3 3 16 2" xfId="3983"/>
    <cellStyle name="40% - Accent3 3 16 3" xfId="3984"/>
    <cellStyle name="40% - Accent3 3 16 4" xfId="3985"/>
    <cellStyle name="40% - Accent3 3 16 5" xfId="3986"/>
    <cellStyle name="40% - Accent3 3 16 6" xfId="3987"/>
    <cellStyle name="40% - Accent3 3 16 7" xfId="3988"/>
    <cellStyle name="40% - Accent3 3 16 8" xfId="3989"/>
    <cellStyle name="40% - Accent3 3 17" xfId="3990"/>
    <cellStyle name="40% - Accent3 3 17 2" xfId="3991"/>
    <cellStyle name="40% - Accent3 3 17 3" xfId="3992"/>
    <cellStyle name="40% - Accent3 3 17 4" xfId="3993"/>
    <cellStyle name="40% - Accent3 3 17 5" xfId="3994"/>
    <cellStyle name="40% - Accent3 3 17 6" xfId="3995"/>
    <cellStyle name="40% - Accent3 3 17 7" xfId="3996"/>
    <cellStyle name="40% - Accent3 3 17 8" xfId="3997"/>
    <cellStyle name="40% - Accent3 3 18" xfId="3998"/>
    <cellStyle name="40% - Accent3 3 18 2" xfId="3999"/>
    <cellStyle name="40% - Accent3 3 18 3" xfId="4000"/>
    <cellStyle name="40% - Accent3 3 18 4" xfId="4001"/>
    <cellStyle name="40% - Accent3 3 18 5" xfId="4002"/>
    <cellStyle name="40% - Accent3 3 18 6" xfId="4003"/>
    <cellStyle name="40% - Accent3 3 18 7" xfId="4004"/>
    <cellStyle name="40% - Accent3 3 18 8" xfId="4005"/>
    <cellStyle name="40% - Accent3 3 19" xfId="4006"/>
    <cellStyle name="40% - Accent3 3 2" xfId="4007"/>
    <cellStyle name="40% - Accent3 3 2 2" xfId="4008"/>
    <cellStyle name="40% - Accent3 3 2 3" xfId="4009"/>
    <cellStyle name="40% - Accent3 3 2 4" xfId="4010"/>
    <cellStyle name="40% - Accent3 3 2 5" xfId="4011"/>
    <cellStyle name="40% - Accent3 3 2 6" xfId="4012"/>
    <cellStyle name="40% - Accent3 3 2 7" xfId="4013"/>
    <cellStyle name="40% - Accent3 3 2 8" xfId="4014"/>
    <cellStyle name="40% - Accent3 3 20" xfId="4015"/>
    <cellStyle name="40% - Accent3 3 21" xfId="4016"/>
    <cellStyle name="40% - Accent3 3 22" xfId="4017"/>
    <cellStyle name="40% - Accent3 3 23" xfId="4018"/>
    <cellStyle name="40% - Accent3 3 24" xfId="4019"/>
    <cellStyle name="40% - Accent3 3 25" xfId="4020"/>
    <cellStyle name="40% - Accent3 3 26" xfId="4021"/>
    <cellStyle name="40% - Accent3 3 27" xfId="4022"/>
    <cellStyle name="40% - Accent3 3 28" xfId="4023"/>
    <cellStyle name="40% - Accent3 3 29" xfId="4024"/>
    <cellStyle name="40% - Accent3 3 3" xfId="4025"/>
    <cellStyle name="40% - Accent3 3 3 2" xfId="4026"/>
    <cellStyle name="40% - Accent3 3 3 3" xfId="4027"/>
    <cellStyle name="40% - Accent3 3 3 4" xfId="4028"/>
    <cellStyle name="40% - Accent3 3 3 5" xfId="4029"/>
    <cellStyle name="40% - Accent3 3 3 6" xfId="4030"/>
    <cellStyle name="40% - Accent3 3 3 7" xfId="4031"/>
    <cellStyle name="40% - Accent3 3 3 8" xfId="4032"/>
    <cellStyle name="40% - Accent3 3 30" xfId="4033"/>
    <cellStyle name="40% - Accent3 3 31" xfId="4034"/>
    <cellStyle name="40% - Accent3 3 32" xfId="4035"/>
    <cellStyle name="40% - Accent3 3 33" xfId="4036"/>
    <cellStyle name="40% - Accent3 3 34" xfId="4037"/>
    <cellStyle name="40% - Accent3 3 35" xfId="4038"/>
    <cellStyle name="40% - Accent3 3 4" xfId="4039"/>
    <cellStyle name="40% - Accent3 3 4 2" xfId="4040"/>
    <cellStyle name="40% - Accent3 3 4 3" xfId="4041"/>
    <cellStyle name="40% - Accent3 3 4 4" xfId="4042"/>
    <cellStyle name="40% - Accent3 3 4 5" xfId="4043"/>
    <cellStyle name="40% - Accent3 3 4 6" xfId="4044"/>
    <cellStyle name="40% - Accent3 3 4 7" xfId="4045"/>
    <cellStyle name="40% - Accent3 3 4 8" xfId="4046"/>
    <cellStyle name="40% - Accent3 3 5" xfId="4047"/>
    <cellStyle name="40% - Accent3 3 5 2" xfId="4048"/>
    <cellStyle name="40% - Accent3 3 5 3" xfId="4049"/>
    <cellStyle name="40% - Accent3 3 5 4" xfId="4050"/>
    <cellStyle name="40% - Accent3 3 5 5" xfId="4051"/>
    <cellStyle name="40% - Accent3 3 5 6" xfId="4052"/>
    <cellStyle name="40% - Accent3 3 5 7" xfId="4053"/>
    <cellStyle name="40% - Accent3 3 5 8" xfId="4054"/>
    <cellStyle name="40% - Accent3 3 6" xfId="4055"/>
    <cellStyle name="40% - Accent3 3 6 2" xfId="4056"/>
    <cellStyle name="40% - Accent3 3 6 3" xfId="4057"/>
    <cellStyle name="40% - Accent3 3 6 4" xfId="4058"/>
    <cellStyle name="40% - Accent3 3 6 5" xfId="4059"/>
    <cellStyle name="40% - Accent3 3 6 6" xfId="4060"/>
    <cellStyle name="40% - Accent3 3 6 7" xfId="4061"/>
    <cellStyle name="40% - Accent3 3 6 8" xfId="4062"/>
    <cellStyle name="40% - Accent3 3 7" xfId="4063"/>
    <cellStyle name="40% - Accent3 3 7 2" xfId="4064"/>
    <cellStyle name="40% - Accent3 3 7 3" xfId="4065"/>
    <cellStyle name="40% - Accent3 3 7 4" xfId="4066"/>
    <cellStyle name="40% - Accent3 3 7 5" xfId="4067"/>
    <cellStyle name="40% - Accent3 3 7 6" xfId="4068"/>
    <cellStyle name="40% - Accent3 3 7 7" xfId="4069"/>
    <cellStyle name="40% - Accent3 3 7 8" xfId="4070"/>
    <cellStyle name="40% - Accent3 3 8" xfId="4071"/>
    <cellStyle name="40% - Accent3 3 8 2" xfId="4072"/>
    <cellStyle name="40% - Accent3 3 8 3" xfId="4073"/>
    <cellStyle name="40% - Accent3 3 8 4" xfId="4074"/>
    <cellStyle name="40% - Accent3 3 8 5" xfId="4075"/>
    <cellStyle name="40% - Accent3 3 8 6" xfId="4076"/>
    <cellStyle name="40% - Accent3 3 8 7" xfId="4077"/>
    <cellStyle name="40% - Accent3 3 8 8" xfId="4078"/>
    <cellStyle name="40% - Accent3 3 9" xfId="4079"/>
    <cellStyle name="40% - Accent3 3 9 2" xfId="4080"/>
    <cellStyle name="40% - Accent3 3 9 3" xfId="4081"/>
    <cellStyle name="40% - Accent3 3 9 4" xfId="4082"/>
    <cellStyle name="40% - Accent3 3 9 5" xfId="4083"/>
    <cellStyle name="40% - Accent3 3 9 6" xfId="4084"/>
    <cellStyle name="40% - Accent3 3 9 7" xfId="4085"/>
    <cellStyle name="40% - Accent3 3 9 8" xfId="4086"/>
    <cellStyle name="40% - Accent3 4" xfId="4087"/>
    <cellStyle name="40% - Accent3 4 10" xfId="4088"/>
    <cellStyle name="40% - Accent3 4 10 2" xfId="4089"/>
    <cellStyle name="40% - Accent3 4 10 3" xfId="4090"/>
    <cellStyle name="40% - Accent3 4 10 4" xfId="4091"/>
    <cellStyle name="40% - Accent3 4 10 5" xfId="4092"/>
    <cellStyle name="40% - Accent3 4 10 6" xfId="4093"/>
    <cellStyle name="40% - Accent3 4 10 7" xfId="4094"/>
    <cellStyle name="40% - Accent3 4 10 8" xfId="4095"/>
    <cellStyle name="40% - Accent3 4 11" xfId="4096"/>
    <cellStyle name="40% - Accent3 4 11 2" xfId="4097"/>
    <cellStyle name="40% - Accent3 4 11 3" xfId="4098"/>
    <cellStyle name="40% - Accent3 4 11 4" xfId="4099"/>
    <cellStyle name="40% - Accent3 4 11 5" xfId="4100"/>
    <cellStyle name="40% - Accent3 4 11 6" xfId="4101"/>
    <cellStyle name="40% - Accent3 4 11 7" xfId="4102"/>
    <cellStyle name="40% - Accent3 4 11 8" xfId="4103"/>
    <cellStyle name="40% - Accent3 4 12" xfId="4104"/>
    <cellStyle name="40% - Accent3 4 12 2" xfId="4105"/>
    <cellStyle name="40% - Accent3 4 12 3" xfId="4106"/>
    <cellStyle name="40% - Accent3 4 12 4" xfId="4107"/>
    <cellStyle name="40% - Accent3 4 12 5" xfId="4108"/>
    <cellStyle name="40% - Accent3 4 12 6" xfId="4109"/>
    <cellStyle name="40% - Accent3 4 12 7" xfId="4110"/>
    <cellStyle name="40% - Accent3 4 12 8" xfId="4111"/>
    <cellStyle name="40% - Accent3 4 13" xfId="4112"/>
    <cellStyle name="40% - Accent3 4 13 2" xfId="4113"/>
    <cellStyle name="40% - Accent3 4 13 3" xfId="4114"/>
    <cellStyle name="40% - Accent3 4 13 4" xfId="4115"/>
    <cellStyle name="40% - Accent3 4 13 5" xfId="4116"/>
    <cellStyle name="40% - Accent3 4 13 6" xfId="4117"/>
    <cellStyle name="40% - Accent3 4 13 7" xfId="4118"/>
    <cellStyle name="40% - Accent3 4 13 8" xfId="4119"/>
    <cellStyle name="40% - Accent3 4 14" xfId="4120"/>
    <cellStyle name="40% - Accent3 4 14 2" xfId="4121"/>
    <cellStyle name="40% - Accent3 4 14 3" xfId="4122"/>
    <cellStyle name="40% - Accent3 4 14 4" xfId="4123"/>
    <cellStyle name="40% - Accent3 4 14 5" xfId="4124"/>
    <cellStyle name="40% - Accent3 4 14 6" xfId="4125"/>
    <cellStyle name="40% - Accent3 4 14 7" xfId="4126"/>
    <cellStyle name="40% - Accent3 4 14 8" xfId="4127"/>
    <cellStyle name="40% - Accent3 4 15" xfId="4128"/>
    <cellStyle name="40% - Accent3 4 15 2" xfId="4129"/>
    <cellStyle name="40% - Accent3 4 15 3" xfId="4130"/>
    <cellStyle name="40% - Accent3 4 15 4" xfId="4131"/>
    <cellStyle name="40% - Accent3 4 15 5" xfId="4132"/>
    <cellStyle name="40% - Accent3 4 15 6" xfId="4133"/>
    <cellStyle name="40% - Accent3 4 15 7" xfId="4134"/>
    <cellStyle name="40% - Accent3 4 15 8" xfId="4135"/>
    <cellStyle name="40% - Accent3 4 16" xfId="4136"/>
    <cellStyle name="40% - Accent3 4 16 2" xfId="4137"/>
    <cellStyle name="40% - Accent3 4 16 3" xfId="4138"/>
    <cellStyle name="40% - Accent3 4 16 4" xfId="4139"/>
    <cellStyle name="40% - Accent3 4 16 5" xfId="4140"/>
    <cellStyle name="40% - Accent3 4 16 6" xfId="4141"/>
    <cellStyle name="40% - Accent3 4 16 7" xfId="4142"/>
    <cellStyle name="40% - Accent3 4 16 8" xfId="4143"/>
    <cellStyle name="40% - Accent3 4 17" xfId="4144"/>
    <cellStyle name="40% - Accent3 4 17 2" xfId="4145"/>
    <cellStyle name="40% - Accent3 4 17 3" xfId="4146"/>
    <cellStyle name="40% - Accent3 4 17 4" xfId="4147"/>
    <cellStyle name="40% - Accent3 4 17 5" xfId="4148"/>
    <cellStyle name="40% - Accent3 4 17 6" xfId="4149"/>
    <cellStyle name="40% - Accent3 4 17 7" xfId="4150"/>
    <cellStyle name="40% - Accent3 4 17 8" xfId="4151"/>
    <cellStyle name="40% - Accent3 4 18" xfId="4152"/>
    <cellStyle name="40% - Accent3 4 18 2" xfId="4153"/>
    <cellStyle name="40% - Accent3 4 18 3" xfId="4154"/>
    <cellStyle name="40% - Accent3 4 18 4" xfId="4155"/>
    <cellStyle name="40% - Accent3 4 18 5" xfId="4156"/>
    <cellStyle name="40% - Accent3 4 18 6" xfId="4157"/>
    <cellStyle name="40% - Accent3 4 18 7" xfId="4158"/>
    <cellStyle name="40% - Accent3 4 18 8" xfId="4159"/>
    <cellStyle name="40% - Accent3 4 19" xfId="4160"/>
    <cellStyle name="40% - Accent3 4 2" xfId="4161"/>
    <cellStyle name="40% - Accent3 4 2 2" xfId="4162"/>
    <cellStyle name="40% - Accent3 4 2 3" xfId="4163"/>
    <cellStyle name="40% - Accent3 4 2 4" xfId="4164"/>
    <cellStyle name="40% - Accent3 4 2 5" xfId="4165"/>
    <cellStyle name="40% - Accent3 4 2 6" xfId="4166"/>
    <cellStyle name="40% - Accent3 4 2 7" xfId="4167"/>
    <cellStyle name="40% - Accent3 4 2 8" xfId="4168"/>
    <cellStyle name="40% - Accent3 4 20" xfId="4169"/>
    <cellStyle name="40% - Accent3 4 21" xfId="4170"/>
    <cellStyle name="40% - Accent3 4 22" xfId="4171"/>
    <cellStyle name="40% - Accent3 4 23" xfId="4172"/>
    <cellStyle name="40% - Accent3 4 24" xfId="4173"/>
    <cellStyle name="40% - Accent3 4 25" xfId="4174"/>
    <cellStyle name="40% - Accent3 4 26" xfId="4175"/>
    <cellStyle name="40% - Accent3 4 27" xfId="4176"/>
    <cellStyle name="40% - Accent3 4 28" xfId="4177"/>
    <cellStyle name="40% - Accent3 4 29" xfId="4178"/>
    <cellStyle name="40% - Accent3 4 3" xfId="4179"/>
    <cellStyle name="40% - Accent3 4 3 2" xfId="4180"/>
    <cellStyle name="40% - Accent3 4 3 3" xfId="4181"/>
    <cellStyle name="40% - Accent3 4 3 4" xfId="4182"/>
    <cellStyle name="40% - Accent3 4 3 5" xfId="4183"/>
    <cellStyle name="40% - Accent3 4 3 6" xfId="4184"/>
    <cellStyle name="40% - Accent3 4 3 7" xfId="4185"/>
    <cellStyle name="40% - Accent3 4 3 8" xfId="4186"/>
    <cellStyle name="40% - Accent3 4 30" xfId="4187"/>
    <cellStyle name="40% - Accent3 4 31" xfId="4188"/>
    <cellStyle name="40% - Accent3 4 32" xfId="4189"/>
    <cellStyle name="40% - Accent3 4 33" xfId="4190"/>
    <cellStyle name="40% - Accent3 4 34" xfId="4191"/>
    <cellStyle name="40% - Accent3 4 35" xfId="4192"/>
    <cellStyle name="40% - Accent3 4 4" xfId="4193"/>
    <cellStyle name="40% - Accent3 4 4 2" xfId="4194"/>
    <cellStyle name="40% - Accent3 4 4 3" xfId="4195"/>
    <cellStyle name="40% - Accent3 4 4 4" xfId="4196"/>
    <cellStyle name="40% - Accent3 4 4 5" xfId="4197"/>
    <cellStyle name="40% - Accent3 4 4 6" xfId="4198"/>
    <cellStyle name="40% - Accent3 4 4 7" xfId="4199"/>
    <cellStyle name="40% - Accent3 4 4 8" xfId="4200"/>
    <cellStyle name="40% - Accent3 4 5" xfId="4201"/>
    <cellStyle name="40% - Accent3 4 5 2" xfId="4202"/>
    <cellStyle name="40% - Accent3 4 5 3" xfId="4203"/>
    <cellStyle name="40% - Accent3 4 5 4" xfId="4204"/>
    <cellStyle name="40% - Accent3 4 5 5" xfId="4205"/>
    <cellStyle name="40% - Accent3 4 5 6" xfId="4206"/>
    <cellStyle name="40% - Accent3 4 5 7" xfId="4207"/>
    <cellStyle name="40% - Accent3 4 5 8" xfId="4208"/>
    <cellStyle name="40% - Accent3 4 6" xfId="4209"/>
    <cellStyle name="40% - Accent3 4 6 2" xfId="4210"/>
    <cellStyle name="40% - Accent3 4 6 3" xfId="4211"/>
    <cellStyle name="40% - Accent3 4 6 4" xfId="4212"/>
    <cellStyle name="40% - Accent3 4 6 5" xfId="4213"/>
    <cellStyle name="40% - Accent3 4 6 6" xfId="4214"/>
    <cellStyle name="40% - Accent3 4 6 7" xfId="4215"/>
    <cellStyle name="40% - Accent3 4 6 8" xfId="4216"/>
    <cellStyle name="40% - Accent3 4 7" xfId="4217"/>
    <cellStyle name="40% - Accent3 4 7 2" xfId="4218"/>
    <cellStyle name="40% - Accent3 4 7 3" xfId="4219"/>
    <cellStyle name="40% - Accent3 4 7 4" xfId="4220"/>
    <cellStyle name="40% - Accent3 4 7 5" xfId="4221"/>
    <cellStyle name="40% - Accent3 4 7 6" xfId="4222"/>
    <cellStyle name="40% - Accent3 4 7 7" xfId="4223"/>
    <cellStyle name="40% - Accent3 4 7 8" xfId="4224"/>
    <cellStyle name="40% - Accent3 4 8" xfId="4225"/>
    <cellStyle name="40% - Accent3 4 8 2" xfId="4226"/>
    <cellStyle name="40% - Accent3 4 8 3" xfId="4227"/>
    <cellStyle name="40% - Accent3 4 8 4" xfId="4228"/>
    <cellStyle name="40% - Accent3 4 8 5" xfId="4229"/>
    <cellStyle name="40% - Accent3 4 8 6" xfId="4230"/>
    <cellStyle name="40% - Accent3 4 8 7" xfId="4231"/>
    <cellStyle name="40% - Accent3 4 8 8" xfId="4232"/>
    <cellStyle name="40% - Accent3 4 9" xfId="4233"/>
    <cellStyle name="40% - Accent3 4 9 2" xfId="4234"/>
    <cellStyle name="40% - Accent3 4 9 3" xfId="4235"/>
    <cellStyle name="40% - Accent3 4 9 4" xfId="4236"/>
    <cellStyle name="40% - Accent3 4 9 5" xfId="4237"/>
    <cellStyle name="40% - Accent3 4 9 6" xfId="4238"/>
    <cellStyle name="40% - Accent3 4 9 7" xfId="4239"/>
    <cellStyle name="40% - Accent3 4 9 8" xfId="4240"/>
    <cellStyle name="40% - Accent3 5" xfId="4241"/>
    <cellStyle name="40% - Accent3 5 10" xfId="4242"/>
    <cellStyle name="40% - Accent3 5 10 2" xfId="4243"/>
    <cellStyle name="40% - Accent3 5 10 3" xfId="4244"/>
    <cellStyle name="40% - Accent3 5 10 4" xfId="4245"/>
    <cellStyle name="40% - Accent3 5 10 5" xfId="4246"/>
    <cellStyle name="40% - Accent3 5 10 6" xfId="4247"/>
    <cellStyle name="40% - Accent3 5 10 7" xfId="4248"/>
    <cellStyle name="40% - Accent3 5 10 8" xfId="4249"/>
    <cellStyle name="40% - Accent3 5 11" xfId="4250"/>
    <cellStyle name="40% - Accent3 5 11 2" xfId="4251"/>
    <cellStyle name="40% - Accent3 5 11 3" xfId="4252"/>
    <cellStyle name="40% - Accent3 5 11 4" xfId="4253"/>
    <cellStyle name="40% - Accent3 5 11 5" xfId="4254"/>
    <cellStyle name="40% - Accent3 5 11 6" xfId="4255"/>
    <cellStyle name="40% - Accent3 5 11 7" xfId="4256"/>
    <cellStyle name="40% - Accent3 5 11 8" xfId="4257"/>
    <cellStyle name="40% - Accent3 5 12" xfId="4258"/>
    <cellStyle name="40% - Accent3 5 12 2" xfId="4259"/>
    <cellStyle name="40% - Accent3 5 12 3" xfId="4260"/>
    <cellStyle name="40% - Accent3 5 12 4" xfId="4261"/>
    <cellStyle name="40% - Accent3 5 12 5" xfId="4262"/>
    <cellStyle name="40% - Accent3 5 12 6" xfId="4263"/>
    <cellStyle name="40% - Accent3 5 12 7" xfId="4264"/>
    <cellStyle name="40% - Accent3 5 12 8" xfId="4265"/>
    <cellStyle name="40% - Accent3 5 13" xfId="4266"/>
    <cellStyle name="40% - Accent3 5 13 2" xfId="4267"/>
    <cellStyle name="40% - Accent3 5 13 3" xfId="4268"/>
    <cellStyle name="40% - Accent3 5 13 4" xfId="4269"/>
    <cellStyle name="40% - Accent3 5 13 5" xfId="4270"/>
    <cellStyle name="40% - Accent3 5 13 6" xfId="4271"/>
    <cellStyle name="40% - Accent3 5 13 7" xfId="4272"/>
    <cellStyle name="40% - Accent3 5 13 8" xfId="4273"/>
    <cellStyle name="40% - Accent3 5 14" xfId="4274"/>
    <cellStyle name="40% - Accent3 5 14 2" xfId="4275"/>
    <cellStyle name="40% - Accent3 5 14 3" xfId="4276"/>
    <cellStyle name="40% - Accent3 5 14 4" xfId="4277"/>
    <cellStyle name="40% - Accent3 5 14 5" xfId="4278"/>
    <cellStyle name="40% - Accent3 5 14 6" xfId="4279"/>
    <cellStyle name="40% - Accent3 5 14 7" xfId="4280"/>
    <cellStyle name="40% - Accent3 5 14 8" xfId="4281"/>
    <cellStyle name="40% - Accent3 5 15" xfId="4282"/>
    <cellStyle name="40% - Accent3 5 15 2" xfId="4283"/>
    <cellStyle name="40% - Accent3 5 15 3" xfId="4284"/>
    <cellStyle name="40% - Accent3 5 15 4" xfId="4285"/>
    <cellStyle name="40% - Accent3 5 15 5" xfId="4286"/>
    <cellStyle name="40% - Accent3 5 15 6" xfId="4287"/>
    <cellStyle name="40% - Accent3 5 15 7" xfId="4288"/>
    <cellStyle name="40% - Accent3 5 15 8" xfId="4289"/>
    <cellStyle name="40% - Accent3 5 16" xfId="4290"/>
    <cellStyle name="40% - Accent3 5 16 2" xfId="4291"/>
    <cellStyle name="40% - Accent3 5 16 3" xfId="4292"/>
    <cellStyle name="40% - Accent3 5 16 4" xfId="4293"/>
    <cellStyle name="40% - Accent3 5 16 5" xfId="4294"/>
    <cellStyle name="40% - Accent3 5 16 6" xfId="4295"/>
    <cellStyle name="40% - Accent3 5 16 7" xfId="4296"/>
    <cellStyle name="40% - Accent3 5 16 8" xfId="4297"/>
    <cellStyle name="40% - Accent3 5 17" xfId="4298"/>
    <cellStyle name="40% - Accent3 5 17 2" xfId="4299"/>
    <cellStyle name="40% - Accent3 5 17 3" xfId="4300"/>
    <cellStyle name="40% - Accent3 5 17 4" xfId="4301"/>
    <cellStyle name="40% - Accent3 5 17 5" xfId="4302"/>
    <cellStyle name="40% - Accent3 5 17 6" xfId="4303"/>
    <cellStyle name="40% - Accent3 5 17 7" xfId="4304"/>
    <cellStyle name="40% - Accent3 5 17 8" xfId="4305"/>
    <cellStyle name="40% - Accent3 5 18" xfId="4306"/>
    <cellStyle name="40% - Accent3 5 18 2" xfId="4307"/>
    <cellStyle name="40% - Accent3 5 18 3" xfId="4308"/>
    <cellStyle name="40% - Accent3 5 18 4" xfId="4309"/>
    <cellStyle name="40% - Accent3 5 18 5" xfId="4310"/>
    <cellStyle name="40% - Accent3 5 18 6" xfId="4311"/>
    <cellStyle name="40% - Accent3 5 18 7" xfId="4312"/>
    <cellStyle name="40% - Accent3 5 18 8" xfId="4313"/>
    <cellStyle name="40% - Accent3 5 19" xfId="4314"/>
    <cellStyle name="40% - Accent3 5 2" xfId="4315"/>
    <cellStyle name="40% - Accent3 5 2 2" xfId="4316"/>
    <cellStyle name="40% - Accent3 5 2 3" xfId="4317"/>
    <cellStyle name="40% - Accent3 5 2 4" xfId="4318"/>
    <cellStyle name="40% - Accent3 5 2 5" xfId="4319"/>
    <cellStyle name="40% - Accent3 5 2 6" xfId="4320"/>
    <cellStyle name="40% - Accent3 5 2 7" xfId="4321"/>
    <cellStyle name="40% - Accent3 5 2 8" xfId="4322"/>
    <cellStyle name="40% - Accent3 5 20" xfId="4323"/>
    <cellStyle name="40% - Accent3 5 21" xfId="4324"/>
    <cellStyle name="40% - Accent3 5 22" xfId="4325"/>
    <cellStyle name="40% - Accent3 5 23" xfId="4326"/>
    <cellStyle name="40% - Accent3 5 24" xfId="4327"/>
    <cellStyle name="40% - Accent3 5 25" xfId="4328"/>
    <cellStyle name="40% - Accent3 5 26" xfId="4329"/>
    <cellStyle name="40% - Accent3 5 27" xfId="4330"/>
    <cellStyle name="40% - Accent3 5 28" xfId="4331"/>
    <cellStyle name="40% - Accent3 5 29" xfId="4332"/>
    <cellStyle name="40% - Accent3 5 3" xfId="4333"/>
    <cellStyle name="40% - Accent3 5 3 2" xfId="4334"/>
    <cellStyle name="40% - Accent3 5 3 3" xfId="4335"/>
    <cellStyle name="40% - Accent3 5 3 4" xfId="4336"/>
    <cellStyle name="40% - Accent3 5 3 5" xfId="4337"/>
    <cellStyle name="40% - Accent3 5 3 6" xfId="4338"/>
    <cellStyle name="40% - Accent3 5 3 7" xfId="4339"/>
    <cellStyle name="40% - Accent3 5 3 8" xfId="4340"/>
    <cellStyle name="40% - Accent3 5 30" xfId="4341"/>
    <cellStyle name="40% - Accent3 5 31" xfId="4342"/>
    <cellStyle name="40% - Accent3 5 32" xfId="4343"/>
    <cellStyle name="40% - Accent3 5 33" xfId="4344"/>
    <cellStyle name="40% - Accent3 5 34" xfId="4345"/>
    <cellStyle name="40% - Accent3 5 35" xfId="4346"/>
    <cellStyle name="40% - Accent3 5 4" xfId="4347"/>
    <cellStyle name="40% - Accent3 5 4 2" xfId="4348"/>
    <cellStyle name="40% - Accent3 5 4 3" xfId="4349"/>
    <cellStyle name="40% - Accent3 5 4 4" xfId="4350"/>
    <cellStyle name="40% - Accent3 5 4 5" xfId="4351"/>
    <cellStyle name="40% - Accent3 5 4 6" xfId="4352"/>
    <cellStyle name="40% - Accent3 5 4 7" xfId="4353"/>
    <cellStyle name="40% - Accent3 5 4 8" xfId="4354"/>
    <cellStyle name="40% - Accent3 5 5" xfId="4355"/>
    <cellStyle name="40% - Accent3 5 5 2" xfId="4356"/>
    <cellStyle name="40% - Accent3 5 5 3" xfId="4357"/>
    <cellStyle name="40% - Accent3 5 5 4" xfId="4358"/>
    <cellStyle name="40% - Accent3 5 5 5" xfId="4359"/>
    <cellStyle name="40% - Accent3 5 5 6" xfId="4360"/>
    <cellStyle name="40% - Accent3 5 5 7" xfId="4361"/>
    <cellStyle name="40% - Accent3 5 5 8" xfId="4362"/>
    <cellStyle name="40% - Accent3 5 6" xfId="4363"/>
    <cellStyle name="40% - Accent3 5 6 2" xfId="4364"/>
    <cellStyle name="40% - Accent3 5 6 3" xfId="4365"/>
    <cellStyle name="40% - Accent3 5 6 4" xfId="4366"/>
    <cellStyle name="40% - Accent3 5 6 5" xfId="4367"/>
    <cellStyle name="40% - Accent3 5 6 6" xfId="4368"/>
    <cellStyle name="40% - Accent3 5 6 7" xfId="4369"/>
    <cellStyle name="40% - Accent3 5 6 8" xfId="4370"/>
    <cellStyle name="40% - Accent3 5 7" xfId="4371"/>
    <cellStyle name="40% - Accent3 5 7 2" xfId="4372"/>
    <cellStyle name="40% - Accent3 5 7 3" xfId="4373"/>
    <cellStyle name="40% - Accent3 5 7 4" xfId="4374"/>
    <cellStyle name="40% - Accent3 5 7 5" xfId="4375"/>
    <cellStyle name="40% - Accent3 5 7 6" xfId="4376"/>
    <cellStyle name="40% - Accent3 5 7 7" xfId="4377"/>
    <cellStyle name="40% - Accent3 5 7 8" xfId="4378"/>
    <cellStyle name="40% - Accent3 5 8" xfId="4379"/>
    <cellStyle name="40% - Accent3 5 8 2" xfId="4380"/>
    <cellStyle name="40% - Accent3 5 8 3" xfId="4381"/>
    <cellStyle name="40% - Accent3 5 8 4" xfId="4382"/>
    <cellStyle name="40% - Accent3 5 8 5" xfId="4383"/>
    <cellStyle name="40% - Accent3 5 8 6" xfId="4384"/>
    <cellStyle name="40% - Accent3 5 8 7" xfId="4385"/>
    <cellStyle name="40% - Accent3 5 8 8" xfId="4386"/>
    <cellStyle name="40% - Accent3 5 9" xfId="4387"/>
    <cellStyle name="40% - Accent3 5 9 2" xfId="4388"/>
    <cellStyle name="40% - Accent3 5 9 3" xfId="4389"/>
    <cellStyle name="40% - Accent3 5 9 4" xfId="4390"/>
    <cellStyle name="40% - Accent3 5 9 5" xfId="4391"/>
    <cellStyle name="40% - Accent3 5 9 6" xfId="4392"/>
    <cellStyle name="40% - Accent3 5 9 7" xfId="4393"/>
    <cellStyle name="40% - Accent3 5 9 8" xfId="4394"/>
    <cellStyle name="40% - Accent3 6" xfId="4395"/>
    <cellStyle name="40% - Accent4 2" xfId="4396"/>
    <cellStyle name="40% - Accent4 2 10" xfId="4397"/>
    <cellStyle name="40% - Accent4 2 10 2" xfId="4398"/>
    <cellStyle name="40% - Accent4 2 10 3" xfId="4399"/>
    <cellStyle name="40% - Accent4 2 10 4" xfId="4400"/>
    <cellStyle name="40% - Accent4 2 10 5" xfId="4401"/>
    <cellStyle name="40% - Accent4 2 10 6" xfId="4402"/>
    <cellStyle name="40% - Accent4 2 10 7" xfId="4403"/>
    <cellStyle name="40% - Accent4 2 10 8" xfId="4404"/>
    <cellStyle name="40% - Accent4 2 11" xfId="4405"/>
    <cellStyle name="40% - Accent4 2 11 2" xfId="4406"/>
    <cellStyle name="40% - Accent4 2 11 3" xfId="4407"/>
    <cellStyle name="40% - Accent4 2 11 4" xfId="4408"/>
    <cellStyle name="40% - Accent4 2 11 5" xfId="4409"/>
    <cellStyle name="40% - Accent4 2 11 6" xfId="4410"/>
    <cellStyle name="40% - Accent4 2 11 7" xfId="4411"/>
    <cellStyle name="40% - Accent4 2 11 8" xfId="4412"/>
    <cellStyle name="40% - Accent4 2 12" xfId="4413"/>
    <cellStyle name="40% - Accent4 2 12 2" xfId="4414"/>
    <cellStyle name="40% - Accent4 2 12 3" xfId="4415"/>
    <cellStyle name="40% - Accent4 2 12 4" xfId="4416"/>
    <cellStyle name="40% - Accent4 2 12 5" xfId="4417"/>
    <cellStyle name="40% - Accent4 2 12 6" xfId="4418"/>
    <cellStyle name="40% - Accent4 2 12 7" xfId="4419"/>
    <cellStyle name="40% - Accent4 2 12 8" xfId="4420"/>
    <cellStyle name="40% - Accent4 2 13" xfId="4421"/>
    <cellStyle name="40% - Accent4 2 13 2" xfId="4422"/>
    <cellStyle name="40% - Accent4 2 13 3" xfId="4423"/>
    <cellStyle name="40% - Accent4 2 13 4" xfId="4424"/>
    <cellStyle name="40% - Accent4 2 13 5" xfId="4425"/>
    <cellStyle name="40% - Accent4 2 13 6" xfId="4426"/>
    <cellStyle name="40% - Accent4 2 13 7" xfId="4427"/>
    <cellStyle name="40% - Accent4 2 13 8" xfId="4428"/>
    <cellStyle name="40% - Accent4 2 14" xfId="4429"/>
    <cellStyle name="40% - Accent4 2 14 2" xfId="4430"/>
    <cellStyle name="40% - Accent4 2 14 3" xfId="4431"/>
    <cellStyle name="40% - Accent4 2 14 4" xfId="4432"/>
    <cellStyle name="40% - Accent4 2 14 5" xfId="4433"/>
    <cellStyle name="40% - Accent4 2 14 6" xfId="4434"/>
    <cellStyle name="40% - Accent4 2 14 7" xfId="4435"/>
    <cellStyle name="40% - Accent4 2 14 8" xfId="4436"/>
    <cellStyle name="40% - Accent4 2 15" xfId="4437"/>
    <cellStyle name="40% - Accent4 2 15 2" xfId="4438"/>
    <cellStyle name="40% - Accent4 2 15 3" xfId="4439"/>
    <cellStyle name="40% - Accent4 2 15 4" xfId="4440"/>
    <cellStyle name="40% - Accent4 2 15 5" xfId="4441"/>
    <cellStyle name="40% - Accent4 2 15 6" xfId="4442"/>
    <cellStyle name="40% - Accent4 2 15 7" xfId="4443"/>
    <cellStyle name="40% - Accent4 2 15 8" xfId="4444"/>
    <cellStyle name="40% - Accent4 2 16" xfId="4445"/>
    <cellStyle name="40% - Accent4 2 16 2" xfId="4446"/>
    <cellStyle name="40% - Accent4 2 16 3" xfId="4447"/>
    <cellStyle name="40% - Accent4 2 16 4" xfId="4448"/>
    <cellStyle name="40% - Accent4 2 16 5" xfId="4449"/>
    <cellStyle name="40% - Accent4 2 16 6" xfId="4450"/>
    <cellStyle name="40% - Accent4 2 16 7" xfId="4451"/>
    <cellStyle name="40% - Accent4 2 16 8" xfId="4452"/>
    <cellStyle name="40% - Accent4 2 17" xfId="4453"/>
    <cellStyle name="40% - Accent4 2 17 2" xfId="4454"/>
    <cellStyle name="40% - Accent4 2 17 3" xfId="4455"/>
    <cellStyle name="40% - Accent4 2 17 4" xfId="4456"/>
    <cellStyle name="40% - Accent4 2 17 5" xfId="4457"/>
    <cellStyle name="40% - Accent4 2 17 6" xfId="4458"/>
    <cellStyle name="40% - Accent4 2 17 7" xfId="4459"/>
    <cellStyle name="40% - Accent4 2 17 8" xfId="4460"/>
    <cellStyle name="40% - Accent4 2 18" xfId="4461"/>
    <cellStyle name="40% - Accent4 2 18 2" xfId="4462"/>
    <cellStyle name="40% - Accent4 2 18 3" xfId="4463"/>
    <cellStyle name="40% - Accent4 2 18 4" xfId="4464"/>
    <cellStyle name="40% - Accent4 2 18 5" xfId="4465"/>
    <cellStyle name="40% - Accent4 2 18 6" xfId="4466"/>
    <cellStyle name="40% - Accent4 2 18 7" xfId="4467"/>
    <cellStyle name="40% - Accent4 2 18 8" xfId="4468"/>
    <cellStyle name="40% - Accent4 2 19" xfId="4469"/>
    <cellStyle name="40% - Accent4 2 2" xfId="4470"/>
    <cellStyle name="40% - Accent4 2 2 2" xfId="4471"/>
    <cellStyle name="40% - Accent4 2 2 3" xfId="4472"/>
    <cellStyle name="40% - Accent4 2 2 4" xfId="4473"/>
    <cellStyle name="40% - Accent4 2 2 5" xfId="4474"/>
    <cellStyle name="40% - Accent4 2 2 6" xfId="4475"/>
    <cellStyle name="40% - Accent4 2 2 7" xfId="4476"/>
    <cellStyle name="40% - Accent4 2 2 8" xfId="4477"/>
    <cellStyle name="40% - Accent4 2 20" xfId="4478"/>
    <cellStyle name="40% - Accent4 2 21" xfId="4479"/>
    <cellStyle name="40% - Accent4 2 22" xfId="4480"/>
    <cellStyle name="40% - Accent4 2 23" xfId="4481"/>
    <cellStyle name="40% - Accent4 2 24" xfId="4482"/>
    <cellStyle name="40% - Accent4 2 25" xfId="4483"/>
    <cellStyle name="40% - Accent4 2 26" xfId="4484"/>
    <cellStyle name="40% - Accent4 2 27" xfId="4485"/>
    <cellStyle name="40% - Accent4 2 28" xfId="4486"/>
    <cellStyle name="40% - Accent4 2 29" xfId="4487"/>
    <cellStyle name="40% - Accent4 2 3" xfId="4488"/>
    <cellStyle name="40% - Accent4 2 3 2" xfId="4489"/>
    <cellStyle name="40% - Accent4 2 3 3" xfId="4490"/>
    <cellStyle name="40% - Accent4 2 3 4" xfId="4491"/>
    <cellStyle name="40% - Accent4 2 3 5" xfId="4492"/>
    <cellStyle name="40% - Accent4 2 3 6" xfId="4493"/>
    <cellStyle name="40% - Accent4 2 3 7" xfId="4494"/>
    <cellStyle name="40% - Accent4 2 3 8" xfId="4495"/>
    <cellStyle name="40% - Accent4 2 30" xfId="4496"/>
    <cellStyle name="40% - Accent4 2 31" xfId="4497"/>
    <cellStyle name="40% - Accent4 2 32" xfId="4498"/>
    <cellStyle name="40% - Accent4 2 33" xfId="4499"/>
    <cellStyle name="40% - Accent4 2 34" xfId="4500"/>
    <cellStyle name="40% - Accent4 2 35" xfId="4501"/>
    <cellStyle name="40% - Accent4 2 36" xfId="4502"/>
    <cellStyle name="40% - Accent4 2 37" xfId="4503"/>
    <cellStyle name="40% - Accent4 2 38" xfId="4504"/>
    <cellStyle name="40% - Accent4 2 4" xfId="4505"/>
    <cellStyle name="40% - Accent4 2 4 2" xfId="4506"/>
    <cellStyle name="40% - Accent4 2 4 3" xfId="4507"/>
    <cellStyle name="40% - Accent4 2 4 4" xfId="4508"/>
    <cellStyle name="40% - Accent4 2 4 5" xfId="4509"/>
    <cellStyle name="40% - Accent4 2 4 6" xfId="4510"/>
    <cellStyle name="40% - Accent4 2 4 7" xfId="4511"/>
    <cellStyle name="40% - Accent4 2 4 8" xfId="4512"/>
    <cellStyle name="40% - Accent4 2 5" xfId="4513"/>
    <cellStyle name="40% - Accent4 2 5 2" xfId="4514"/>
    <cellStyle name="40% - Accent4 2 5 3" xfId="4515"/>
    <cellStyle name="40% - Accent4 2 5 4" xfId="4516"/>
    <cellStyle name="40% - Accent4 2 5 5" xfId="4517"/>
    <cellStyle name="40% - Accent4 2 5 6" xfId="4518"/>
    <cellStyle name="40% - Accent4 2 5 7" xfId="4519"/>
    <cellStyle name="40% - Accent4 2 5 8" xfId="4520"/>
    <cellStyle name="40% - Accent4 2 6" xfId="4521"/>
    <cellStyle name="40% - Accent4 2 6 2" xfId="4522"/>
    <cellStyle name="40% - Accent4 2 6 3" xfId="4523"/>
    <cellStyle name="40% - Accent4 2 6 4" xfId="4524"/>
    <cellStyle name="40% - Accent4 2 6 5" xfId="4525"/>
    <cellStyle name="40% - Accent4 2 6 6" xfId="4526"/>
    <cellStyle name="40% - Accent4 2 6 7" xfId="4527"/>
    <cellStyle name="40% - Accent4 2 6 8" xfId="4528"/>
    <cellStyle name="40% - Accent4 2 7" xfId="4529"/>
    <cellStyle name="40% - Accent4 2 7 2" xfId="4530"/>
    <cellStyle name="40% - Accent4 2 7 3" xfId="4531"/>
    <cellStyle name="40% - Accent4 2 7 4" xfId="4532"/>
    <cellStyle name="40% - Accent4 2 7 5" xfId="4533"/>
    <cellStyle name="40% - Accent4 2 7 6" xfId="4534"/>
    <cellStyle name="40% - Accent4 2 7 7" xfId="4535"/>
    <cellStyle name="40% - Accent4 2 7 8" xfId="4536"/>
    <cellStyle name="40% - Accent4 2 8" xfId="4537"/>
    <cellStyle name="40% - Accent4 2 8 2" xfId="4538"/>
    <cellStyle name="40% - Accent4 2 8 3" xfId="4539"/>
    <cellStyle name="40% - Accent4 2 8 4" xfId="4540"/>
    <cellStyle name="40% - Accent4 2 8 5" xfId="4541"/>
    <cellStyle name="40% - Accent4 2 8 6" xfId="4542"/>
    <cellStyle name="40% - Accent4 2 8 7" xfId="4543"/>
    <cellStyle name="40% - Accent4 2 8 8" xfId="4544"/>
    <cellStyle name="40% - Accent4 2 9" xfId="4545"/>
    <cellStyle name="40% - Accent4 2 9 2" xfId="4546"/>
    <cellStyle name="40% - Accent4 2 9 3" xfId="4547"/>
    <cellStyle name="40% - Accent4 2 9 4" xfId="4548"/>
    <cellStyle name="40% - Accent4 2 9 5" xfId="4549"/>
    <cellStyle name="40% - Accent4 2 9 6" xfId="4550"/>
    <cellStyle name="40% - Accent4 2 9 7" xfId="4551"/>
    <cellStyle name="40% - Accent4 2 9 8" xfId="4552"/>
    <cellStyle name="40% - Accent4 3" xfId="4553"/>
    <cellStyle name="40% - Accent4 3 10" xfId="4554"/>
    <cellStyle name="40% - Accent4 3 10 2" xfId="4555"/>
    <cellStyle name="40% - Accent4 3 10 3" xfId="4556"/>
    <cellStyle name="40% - Accent4 3 10 4" xfId="4557"/>
    <cellStyle name="40% - Accent4 3 10 5" xfId="4558"/>
    <cellStyle name="40% - Accent4 3 10 6" xfId="4559"/>
    <cellStyle name="40% - Accent4 3 10 7" xfId="4560"/>
    <cellStyle name="40% - Accent4 3 10 8" xfId="4561"/>
    <cellStyle name="40% - Accent4 3 11" xfId="4562"/>
    <cellStyle name="40% - Accent4 3 11 2" xfId="4563"/>
    <cellStyle name="40% - Accent4 3 11 3" xfId="4564"/>
    <cellStyle name="40% - Accent4 3 11 4" xfId="4565"/>
    <cellStyle name="40% - Accent4 3 11 5" xfId="4566"/>
    <cellStyle name="40% - Accent4 3 11 6" xfId="4567"/>
    <cellStyle name="40% - Accent4 3 11 7" xfId="4568"/>
    <cellStyle name="40% - Accent4 3 11 8" xfId="4569"/>
    <cellStyle name="40% - Accent4 3 12" xfId="4570"/>
    <cellStyle name="40% - Accent4 3 12 2" xfId="4571"/>
    <cellStyle name="40% - Accent4 3 12 3" xfId="4572"/>
    <cellStyle name="40% - Accent4 3 12 4" xfId="4573"/>
    <cellStyle name="40% - Accent4 3 12 5" xfId="4574"/>
    <cellStyle name="40% - Accent4 3 12 6" xfId="4575"/>
    <cellStyle name="40% - Accent4 3 12 7" xfId="4576"/>
    <cellStyle name="40% - Accent4 3 12 8" xfId="4577"/>
    <cellStyle name="40% - Accent4 3 13" xfId="4578"/>
    <cellStyle name="40% - Accent4 3 13 2" xfId="4579"/>
    <cellStyle name="40% - Accent4 3 13 3" xfId="4580"/>
    <cellStyle name="40% - Accent4 3 13 4" xfId="4581"/>
    <cellStyle name="40% - Accent4 3 13 5" xfId="4582"/>
    <cellStyle name="40% - Accent4 3 13 6" xfId="4583"/>
    <cellStyle name="40% - Accent4 3 13 7" xfId="4584"/>
    <cellStyle name="40% - Accent4 3 13 8" xfId="4585"/>
    <cellStyle name="40% - Accent4 3 14" xfId="4586"/>
    <cellStyle name="40% - Accent4 3 14 2" xfId="4587"/>
    <cellStyle name="40% - Accent4 3 14 3" xfId="4588"/>
    <cellStyle name="40% - Accent4 3 14 4" xfId="4589"/>
    <cellStyle name="40% - Accent4 3 14 5" xfId="4590"/>
    <cellStyle name="40% - Accent4 3 14 6" xfId="4591"/>
    <cellStyle name="40% - Accent4 3 14 7" xfId="4592"/>
    <cellStyle name="40% - Accent4 3 14 8" xfId="4593"/>
    <cellStyle name="40% - Accent4 3 15" xfId="4594"/>
    <cellStyle name="40% - Accent4 3 15 2" xfId="4595"/>
    <cellStyle name="40% - Accent4 3 15 3" xfId="4596"/>
    <cellStyle name="40% - Accent4 3 15 4" xfId="4597"/>
    <cellStyle name="40% - Accent4 3 15 5" xfId="4598"/>
    <cellStyle name="40% - Accent4 3 15 6" xfId="4599"/>
    <cellStyle name="40% - Accent4 3 15 7" xfId="4600"/>
    <cellStyle name="40% - Accent4 3 15 8" xfId="4601"/>
    <cellStyle name="40% - Accent4 3 16" xfId="4602"/>
    <cellStyle name="40% - Accent4 3 16 2" xfId="4603"/>
    <cellStyle name="40% - Accent4 3 16 3" xfId="4604"/>
    <cellStyle name="40% - Accent4 3 16 4" xfId="4605"/>
    <cellStyle name="40% - Accent4 3 16 5" xfId="4606"/>
    <cellStyle name="40% - Accent4 3 16 6" xfId="4607"/>
    <cellStyle name="40% - Accent4 3 16 7" xfId="4608"/>
    <cellStyle name="40% - Accent4 3 16 8" xfId="4609"/>
    <cellStyle name="40% - Accent4 3 17" xfId="4610"/>
    <cellStyle name="40% - Accent4 3 17 2" xfId="4611"/>
    <cellStyle name="40% - Accent4 3 17 3" xfId="4612"/>
    <cellStyle name="40% - Accent4 3 17 4" xfId="4613"/>
    <cellStyle name="40% - Accent4 3 17 5" xfId="4614"/>
    <cellStyle name="40% - Accent4 3 17 6" xfId="4615"/>
    <cellStyle name="40% - Accent4 3 17 7" xfId="4616"/>
    <cellStyle name="40% - Accent4 3 17 8" xfId="4617"/>
    <cellStyle name="40% - Accent4 3 18" xfId="4618"/>
    <cellStyle name="40% - Accent4 3 18 2" xfId="4619"/>
    <cellStyle name="40% - Accent4 3 18 3" xfId="4620"/>
    <cellStyle name="40% - Accent4 3 18 4" xfId="4621"/>
    <cellStyle name="40% - Accent4 3 18 5" xfId="4622"/>
    <cellStyle name="40% - Accent4 3 18 6" xfId="4623"/>
    <cellStyle name="40% - Accent4 3 18 7" xfId="4624"/>
    <cellStyle name="40% - Accent4 3 18 8" xfId="4625"/>
    <cellStyle name="40% - Accent4 3 19" xfId="4626"/>
    <cellStyle name="40% - Accent4 3 2" xfId="4627"/>
    <cellStyle name="40% - Accent4 3 2 2" xfId="4628"/>
    <cellStyle name="40% - Accent4 3 2 3" xfId="4629"/>
    <cellStyle name="40% - Accent4 3 2 4" xfId="4630"/>
    <cellStyle name="40% - Accent4 3 2 5" xfId="4631"/>
    <cellStyle name="40% - Accent4 3 2 6" xfId="4632"/>
    <cellStyle name="40% - Accent4 3 2 7" xfId="4633"/>
    <cellStyle name="40% - Accent4 3 2 8" xfId="4634"/>
    <cellStyle name="40% - Accent4 3 20" xfId="4635"/>
    <cellStyle name="40% - Accent4 3 21" xfId="4636"/>
    <cellStyle name="40% - Accent4 3 22" xfId="4637"/>
    <cellStyle name="40% - Accent4 3 23" xfId="4638"/>
    <cellStyle name="40% - Accent4 3 24" xfId="4639"/>
    <cellStyle name="40% - Accent4 3 25" xfId="4640"/>
    <cellStyle name="40% - Accent4 3 26" xfId="4641"/>
    <cellStyle name="40% - Accent4 3 27" xfId="4642"/>
    <cellStyle name="40% - Accent4 3 28" xfId="4643"/>
    <cellStyle name="40% - Accent4 3 29" xfId="4644"/>
    <cellStyle name="40% - Accent4 3 3" xfId="4645"/>
    <cellStyle name="40% - Accent4 3 3 2" xfId="4646"/>
    <cellStyle name="40% - Accent4 3 3 3" xfId="4647"/>
    <cellStyle name="40% - Accent4 3 3 4" xfId="4648"/>
    <cellStyle name="40% - Accent4 3 3 5" xfId="4649"/>
    <cellStyle name="40% - Accent4 3 3 6" xfId="4650"/>
    <cellStyle name="40% - Accent4 3 3 7" xfId="4651"/>
    <cellStyle name="40% - Accent4 3 3 8" xfId="4652"/>
    <cellStyle name="40% - Accent4 3 30" xfId="4653"/>
    <cellStyle name="40% - Accent4 3 31" xfId="4654"/>
    <cellStyle name="40% - Accent4 3 32" xfId="4655"/>
    <cellStyle name="40% - Accent4 3 33" xfId="4656"/>
    <cellStyle name="40% - Accent4 3 34" xfId="4657"/>
    <cellStyle name="40% - Accent4 3 35" xfId="4658"/>
    <cellStyle name="40% - Accent4 3 4" xfId="4659"/>
    <cellStyle name="40% - Accent4 3 4 2" xfId="4660"/>
    <cellStyle name="40% - Accent4 3 4 3" xfId="4661"/>
    <cellStyle name="40% - Accent4 3 4 4" xfId="4662"/>
    <cellStyle name="40% - Accent4 3 4 5" xfId="4663"/>
    <cellStyle name="40% - Accent4 3 4 6" xfId="4664"/>
    <cellStyle name="40% - Accent4 3 4 7" xfId="4665"/>
    <cellStyle name="40% - Accent4 3 4 8" xfId="4666"/>
    <cellStyle name="40% - Accent4 3 5" xfId="4667"/>
    <cellStyle name="40% - Accent4 3 5 2" xfId="4668"/>
    <cellStyle name="40% - Accent4 3 5 3" xfId="4669"/>
    <cellStyle name="40% - Accent4 3 5 4" xfId="4670"/>
    <cellStyle name="40% - Accent4 3 5 5" xfId="4671"/>
    <cellStyle name="40% - Accent4 3 5 6" xfId="4672"/>
    <cellStyle name="40% - Accent4 3 5 7" xfId="4673"/>
    <cellStyle name="40% - Accent4 3 5 8" xfId="4674"/>
    <cellStyle name="40% - Accent4 3 6" xfId="4675"/>
    <cellStyle name="40% - Accent4 3 6 2" xfId="4676"/>
    <cellStyle name="40% - Accent4 3 6 3" xfId="4677"/>
    <cellStyle name="40% - Accent4 3 6 4" xfId="4678"/>
    <cellStyle name="40% - Accent4 3 6 5" xfId="4679"/>
    <cellStyle name="40% - Accent4 3 6 6" xfId="4680"/>
    <cellStyle name="40% - Accent4 3 6 7" xfId="4681"/>
    <cellStyle name="40% - Accent4 3 6 8" xfId="4682"/>
    <cellStyle name="40% - Accent4 3 7" xfId="4683"/>
    <cellStyle name="40% - Accent4 3 7 2" xfId="4684"/>
    <cellStyle name="40% - Accent4 3 7 3" xfId="4685"/>
    <cellStyle name="40% - Accent4 3 7 4" xfId="4686"/>
    <cellStyle name="40% - Accent4 3 7 5" xfId="4687"/>
    <cellStyle name="40% - Accent4 3 7 6" xfId="4688"/>
    <cellStyle name="40% - Accent4 3 7 7" xfId="4689"/>
    <cellStyle name="40% - Accent4 3 7 8" xfId="4690"/>
    <cellStyle name="40% - Accent4 3 8" xfId="4691"/>
    <cellStyle name="40% - Accent4 3 8 2" xfId="4692"/>
    <cellStyle name="40% - Accent4 3 8 3" xfId="4693"/>
    <cellStyle name="40% - Accent4 3 8 4" xfId="4694"/>
    <cellStyle name="40% - Accent4 3 8 5" xfId="4695"/>
    <cellStyle name="40% - Accent4 3 8 6" xfId="4696"/>
    <cellStyle name="40% - Accent4 3 8 7" xfId="4697"/>
    <cellStyle name="40% - Accent4 3 8 8" xfId="4698"/>
    <cellStyle name="40% - Accent4 3 9" xfId="4699"/>
    <cellStyle name="40% - Accent4 3 9 2" xfId="4700"/>
    <cellStyle name="40% - Accent4 3 9 3" xfId="4701"/>
    <cellStyle name="40% - Accent4 3 9 4" xfId="4702"/>
    <cellStyle name="40% - Accent4 3 9 5" xfId="4703"/>
    <cellStyle name="40% - Accent4 3 9 6" xfId="4704"/>
    <cellStyle name="40% - Accent4 3 9 7" xfId="4705"/>
    <cellStyle name="40% - Accent4 3 9 8" xfId="4706"/>
    <cellStyle name="40% - Accent4 4" xfId="4707"/>
    <cellStyle name="40% - Accent4 4 10" xfId="4708"/>
    <cellStyle name="40% - Accent4 4 10 2" xfId="4709"/>
    <cellStyle name="40% - Accent4 4 10 3" xfId="4710"/>
    <cellStyle name="40% - Accent4 4 10 4" xfId="4711"/>
    <cellStyle name="40% - Accent4 4 10 5" xfId="4712"/>
    <cellStyle name="40% - Accent4 4 10 6" xfId="4713"/>
    <cellStyle name="40% - Accent4 4 10 7" xfId="4714"/>
    <cellStyle name="40% - Accent4 4 10 8" xfId="4715"/>
    <cellStyle name="40% - Accent4 4 11" xfId="4716"/>
    <cellStyle name="40% - Accent4 4 11 2" xfId="4717"/>
    <cellStyle name="40% - Accent4 4 11 3" xfId="4718"/>
    <cellStyle name="40% - Accent4 4 11 4" xfId="4719"/>
    <cellStyle name="40% - Accent4 4 11 5" xfId="4720"/>
    <cellStyle name="40% - Accent4 4 11 6" xfId="4721"/>
    <cellStyle name="40% - Accent4 4 11 7" xfId="4722"/>
    <cellStyle name="40% - Accent4 4 11 8" xfId="4723"/>
    <cellStyle name="40% - Accent4 4 12" xfId="4724"/>
    <cellStyle name="40% - Accent4 4 12 2" xfId="4725"/>
    <cellStyle name="40% - Accent4 4 12 3" xfId="4726"/>
    <cellStyle name="40% - Accent4 4 12 4" xfId="4727"/>
    <cellStyle name="40% - Accent4 4 12 5" xfId="4728"/>
    <cellStyle name="40% - Accent4 4 12 6" xfId="4729"/>
    <cellStyle name="40% - Accent4 4 12 7" xfId="4730"/>
    <cellStyle name="40% - Accent4 4 12 8" xfId="4731"/>
    <cellStyle name="40% - Accent4 4 13" xfId="4732"/>
    <cellStyle name="40% - Accent4 4 13 2" xfId="4733"/>
    <cellStyle name="40% - Accent4 4 13 3" xfId="4734"/>
    <cellStyle name="40% - Accent4 4 13 4" xfId="4735"/>
    <cellStyle name="40% - Accent4 4 13 5" xfId="4736"/>
    <cellStyle name="40% - Accent4 4 13 6" xfId="4737"/>
    <cellStyle name="40% - Accent4 4 13 7" xfId="4738"/>
    <cellStyle name="40% - Accent4 4 13 8" xfId="4739"/>
    <cellStyle name="40% - Accent4 4 14" xfId="4740"/>
    <cellStyle name="40% - Accent4 4 14 2" xfId="4741"/>
    <cellStyle name="40% - Accent4 4 14 3" xfId="4742"/>
    <cellStyle name="40% - Accent4 4 14 4" xfId="4743"/>
    <cellStyle name="40% - Accent4 4 14 5" xfId="4744"/>
    <cellStyle name="40% - Accent4 4 14 6" xfId="4745"/>
    <cellStyle name="40% - Accent4 4 14 7" xfId="4746"/>
    <cellStyle name="40% - Accent4 4 14 8" xfId="4747"/>
    <cellStyle name="40% - Accent4 4 15" xfId="4748"/>
    <cellStyle name="40% - Accent4 4 15 2" xfId="4749"/>
    <cellStyle name="40% - Accent4 4 15 3" xfId="4750"/>
    <cellStyle name="40% - Accent4 4 15 4" xfId="4751"/>
    <cellStyle name="40% - Accent4 4 15 5" xfId="4752"/>
    <cellStyle name="40% - Accent4 4 15 6" xfId="4753"/>
    <cellStyle name="40% - Accent4 4 15 7" xfId="4754"/>
    <cellStyle name="40% - Accent4 4 15 8" xfId="4755"/>
    <cellStyle name="40% - Accent4 4 16" xfId="4756"/>
    <cellStyle name="40% - Accent4 4 16 2" xfId="4757"/>
    <cellStyle name="40% - Accent4 4 16 3" xfId="4758"/>
    <cellStyle name="40% - Accent4 4 16 4" xfId="4759"/>
    <cellStyle name="40% - Accent4 4 16 5" xfId="4760"/>
    <cellStyle name="40% - Accent4 4 16 6" xfId="4761"/>
    <cellStyle name="40% - Accent4 4 16 7" xfId="4762"/>
    <cellStyle name="40% - Accent4 4 16 8" xfId="4763"/>
    <cellStyle name="40% - Accent4 4 17" xfId="4764"/>
    <cellStyle name="40% - Accent4 4 17 2" xfId="4765"/>
    <cellStyle name="40% - Accent4 4 17 3" xfId="4766"/>
    <cellStyle name="40% - Accent4 4 17 4" xfId="4767"/>
    <cellStyle name="40% - Accent4 4 17 5" xfId="4768"/>
    <cellStyle name="40% - Accent4 4 17 6" xfId="4769"/>
    <cellStyle name="40% - Accent4 4 17 7" xfId="4770"/>
    <cellStyle name="40% - Accent4 4 17 8" xfId="4771"/>
    <cellStyle name="40% - Accent4 4 18" xfId="4772"/>
    <cellStyle name="40% - Accent4 4 18 2" xfId="4773"/>
    <cellStyle name="40% - Accent4 4 18 3" xfId="4774"/>
    <cellStyle name="40% - Accent4 4 18 4" xfId="4775"/>
    <cellStyle name="40% - Accent4 4 18 5" xfId="4776"/>
    <cellStyle name="40% - Accent4 4 18 6" xfId="4777"/>
    <cellStyle name="40% - Accent4 4 18 7" xfId="4778"/>
    <cellStyle name="40% - Accent4 4 18 8" xfId="4779"/>
    <cellStyle name="40% - Accent4 4 19" xfId="4780"/>
    <cellStyle name="40% - Accent4 4 2" xfId="4781"/>
    <cellStyle name="40% - Accent4 4 2 2" xfId="4782"/>
    <cellStyle name="40% - Accent4 4 2 3" xfId="4783"/>
    <cellStyle name="40% - Accent4 4 2 4" xfId="4784"/>
    <cellStyle name="40% - Accent4 4 2 5" xfId="4785"/>
    <cellStyle name="40% - Accent4 4 2 6" xfId="4786"/>
    <cellStyle name="40% - Accent4 4 2 7" xfId="4787"/>
    <cellStyle name="40% - Accent4 4 2 8" xfId="4788"/>
    <cellStyle name="40% - Accent4 4 20" xfId="4789"/>
    <cellStyle name="40% - Accent4 4 21" xfId="4790"/>
    <cellStyle name="40% - Accent4 4 22" xfId="4791"/>
    <cellStyle name="40% - Accent4 4 23" xfId="4792"/>
    <cellStyle name="40% - Accent4 4 24" xfId="4793"/>
    <cellStyle name="40% - Accent4 4 25" xfId="4794"/>
    <cellStyle name="40% - Accent4 4 26" xfId="4795"/>
    <cellStyle name="40% - Accent4 4 27" xfId="4796"/>
    <cellStyle name="40% - Accent4 4 28" xfId="4797"/>
    <cellStyle name="40% - Accent4 4 29" xfId="4798"/>
    <cellStyle name="40% - Accent4 4 3" xfId="4799"/>
    <cellStyle name="40% - Accent4 4 3 2" xfId="4800"/>
    <cellStyle name="40% - Accent4 4 3 3" xfId="4801"/>
    <cellStyle name="40% - Accent4 4 3 4" xfId="4802"/>
    <cellStyle name="40% - Accent4 4 3 5" xfId="4803"/>
    <cellStyle name="40% - Accent4 4 3 6" xfId="4804"/>
    <cellStyle name="40% - Accent4 4 3 7" xfId="4805"/>
    <cellStyle name="40% - Accent4 4 3 8" xfId="4806"/>
    <cellStyle name="40% - Accent4 4 30" xfId="4807"/>
    <cellStyle name="40% - Accent4 4 31" xfId="4808"/>
    <cellStyle name="40% - Accent4 4 32" xfId="4809"/>
    <cellStyle name="40% - Accent4 4 33" xfId="4810"/>
    <cellStyle name="40% - Accent4 4 34" xfId="4811"/>
    <cellStyle name="40% - Accent4 4 35" xfId="4812"/>
    <cellStyle name="40% - Accent4 4 4" xfId="4813"/>
    <cellStyle name="40% - Accent4 4 4 2" xfId="4814"/>
    <cellStyle name="40% - Accent4 4 4 3" xfId="4815"/>
    <cellStyle name="40% - Accent4 4 4 4" xfId="4816"/>
    <cellStyle name="40% - Accent4 4 4 5" xfId="4817"/>
    <cellStyle name="40% - Accent4 4 4 6" xfId="4818"/>
    <cellStyle name="40% - Accent4 4 4 7" xfId="4819"/>
    <cellStyle name="40% - Accent4 4 4 8" xfId="4820"/>
    <cellStyle name="40% - Accent4 4 5" xfId="4821"/>
    <cellStyle name="40% - Accent4 4 5 2" xfId="4822"/>
    <cellStyle name="40% - Accent4 4 5 3" xfId="4823"/>
    <cellStyle name="40% - Accent4 4 5 4" xfId="4824"/>
    <cellStyle name="40% - Accent4 4 5 5" xfId="4825"/>
    <cellStyle name="40% - Accent4 4 5 6" xfId="4826"/>
    <cellStyle name="40% - Accent4 4 5 7" xfId="4827"/>
    <cellStyle name="40% - Accent4 4 5 8" xfId="4828"/>
    <cellStyle name="40% - Accent4 4 6" xfId="4829"/>
    <cellStyle name="40% - Accent4 4 6 2" xfId="4830"/>
    <cellStyle name="40% - Accent4 4 6 3" xfId="4831"/>
    <cellStyle name="40% - Accent4 4 6 4" xfId="4832"/>
    <cellStyle name="40% - Accent4 4 6 5" xfId="4833"/>
    <cellStyle name="40% - Accent4 4 6 6" xfId="4834"/>
    <cellStyle name="40% - Accent4 4 6 7" xfId="4835"/>
    <cellStyle name="40% - Accent4 4 6 8" xfId="4836"/>
    <cellStyle name="40% - Accent4 4 7" xfId="4837"/>
    <cellStyle name="40% - Accent4 4 7 2" xfId="4838"/>
    <cellStyle name="40% - Accent4 4 7 3" xfId="4839"/>
    <cellStyle name="40% - Accent4 4 7 4" xfId="4840"/>
    <cellStyle name="40% - Accent4 4 7 5" xfId="4841"/>
    <cellStyle name="40% - Accent4 4 7 6" xfId="4842"/>
    <cellStyle name="40% - Accent4 4 7 7" xfId="4843"/>
    <cellStyle name="40% - Accent4 4 7 8" xfId="4844"/>
    <cellStyle name="40% - Accent4 4 8" xfId="4845"/>
    <cellStyle name="40% - Accent4 4 8 2" xfId="4846"/>
    <cellStyle name="40% - Accent4 4 8 3" xfId="4847"/>
    <cellStyle name="40% - Accent4 4 8 4" xfId="4848"/>
    <cellStyle name="40% - Accent4 4 8 5" xfId="4849"/>
    <cellStyle name="40% - Accent4 4 8 6" xfId="4850"/>
    <cellStyle name="40% - Accent4 4 8 7" xfId="4851"/>
    <cellStyle name="40% - Accent4 4 8 8" xfId="4852"/>
    <cellStyle name="40% - Accent4 4 9" xfId="4853"/>
    <cellStyle name="40% - Accent4 4 9 2" xfId="4854"/>
    <cellStyle name="40% - Accent4 4 9 3" xfId="4855"/>
    <cellStyle name="40% - Accent4 4 9 4" xfId="4856"/>
    <cellStyle name="40% - Accent4 4 9 5" xfId="4857"/>
    <cellStyle name="40% - Accent4 4 9 6" xfId="4858"/>
    <cellStyle name="40% - Accent4 4 9 7" xfId="4859"/>
    <cellStyle name="40% - Accent4 4 9 8" xfId="4860"/>
    <cellStyle name="40% - Accent4 5" xfId="4861"/>
    <cellStyle name="40% - Accent4 5 10" xfId="4862"/>
    <cellStyle name="40% - Accent4 5 10 2" xfId="4863"/>
    <cellStyle name="40% - Accent4 5 10 3" xfId="4864"/>
    <cellStyle name="40% - Accent4 5 10 4" xfId="4865"/>
    <cellStyle name="40% - Accent4 5 10 5" xfId="4866"/>
    <cellStyle name="40% - Accent4 5 10 6" xfId="4867"/>
    <cellStyle name="40% - Accent4 5 10 7" xfId="4868"/>
    <cellStyle name="40% - Accent4 5 10 8" xfId="4869"/>
    <cellStyle name="40% - Accent4 5 11" xfId="4870"/>
    <cellStyle name="40% - Accent4 5 11 2" xfId="4871"/>
    <cellStyle name="40% - Accent4 5 11 3" xfId="4872"/>
    <cellStyle name="40% - Accent4 5 11 4" xfId="4873"/>
    <cellStyle name="40% - Accent4 5 11 5" xfId="4874"/>
    <cellStyle name="40% - Accent4 5 11 6" xfId="4875"/>
    <cellStyle name="40% - Accent4 5 11 7" xfId="4876"/>
    <cellStyle name="40% - Accent4 5 11 8" xfId="4877"/>
    <cellStyle name="40% - Accent4 5 12" xfId="4878"/>
    <cellStyle name="40% - Accent4 5 12 2" xfId="4879"/>
    <cellStyle name="40% - Accent4 5 12 3" xfId="4880"/>
    <cellStyle name="40% - Accent4 5 12 4" xfId="4881"/>
    <cellStyle name="40% - Accent4 5 12 5" xfId="4882"/>
    <cellStyle name="40% - Accent4 5 12 6" xfId="4883"/>
    <cellStyle name="40% - Accent4 5 12 7" xfId="4884"/>
    <cellStyle name="40% - Accent4 5 12 8" xfId="4885"/>
    <cellStyle name="40% - Accent4 5 13" xfId="4886"/>
    <cellStyle name="40% - Accent4 5 13 2" xfId="4887"/>
    <cellStyle name="40% - Accent4 5 13 3" xfId="4888"/>
    <cellStyle name="40% - Accent4 5 13 4" xfId="4889"/>
    <cellStyle name="40% - Accent4 5 13 5" xfId="4890"/>
    <cellStyle name="40% - Accent4 5 13 6" xfId="4891"/>
    <cellStyle name="40% - Accent4 5 13 7" xfId="4892"/>
    <cellStyle name="40% - Accent4 5 13 8" xfId="4893"/>
    <cellStyle name="40% - Accent4 5 14" xfId="4894"/>
    <cellStyle name="40% - Accent4 5 14 2" xfId="4895"/>
    <cellStyle name="40% - Accent4 5 14 3" xfId="4896"/>
    <cellStyle name="40% - Accent4 5 14 4" xfId="4897"/>
    <cellStyle name="40% - Accent4 5 14 5" xfId="4898"/>
    <cellStyle name="40% - Accent4 5 14 6" xfId="4899"/>
    <cellStyle name="40% - Accent4 5 14 7" xfId="4900"/>
    <cellStyle name="40% - Accent4 5 14 8" xfId="4901"/>
    <cellStyle name="40% - Accent4 5 15" xfId="4902"/>
    <cellStyle name="40% - Accent4 5 15 2" xfId="4903"/>
    <cellStyle name="40% - Accent4 5 15 3" xfId="4904"/>
    <cellStyle name="40% - Accent4 5 15 4" xfId="4905"/>
    <cellStyle name="40% - Accent4 5 15 5" xfId="4906"/>
    <cellStyle name="40% - Accent4 5 15 6" xfId="4907"/>
    <cellStyle name="40% - Accent4 5 15 7" xfId="4908"/>
    <cellStyle name="40% - Accent4 5 15 8" xfId="4909"/>
    <cellStyle name="40% - Accent4 5 16" xfId="4910"/>
    <cellStyle name="40% - Accent4 5 16 2" xfId="4911"/>
    <cellStyle name="40% - Accent4 5 16 3" xfId="4912"/>
    <cellStyle name="40% - Accent4 5 16 4" xfId="4913"/>
    <cellStyle name="40% - Accent4 5 16 5" xfId="4914"/>
    <cellStyle name="40% - Accent4 5 16 6" xfId="4915"/>
    <cellStyle name="40% - Accent4 5 16 7" xfId="4916"/>
    <cellStyle name="40% - Accent4 5 16 8" xfId="4917"/>
    <cellStyle name="40% - Accent4 5 17" xfId="4918"/>
    <cellStyle name="40% - Accent4 5 17 2" xfId="4919"/>
    <cellStyle name="40% - Accent4 5 17 3" xfId="4920"/>
    <cellStyle name="40% - Accent4 5 17 4" xfId="4921"/>
    <cellStyle name="40% - Accent4 5 17 5" xfId="4922"/>
    <cellStyle name="40% - Accent4 5 17 6" xfId="4923"/>
    <cellStyle name="40% - Accent4 5 17 7" xfId="4924"/>
    <cellStyle name="40% - Accent4 5 17 8" xfId="4925"/>
    <cellStyle name="40% - Accent4 5 18" xfId="4926"/>
    <cellStyle name="40% - Accent4 5 18 2" xfId="4927"/>
    <cellStyle name="40% - Accent4 5 18 3" xfId="4928"/>
    <cellStyle name="40% - Accent4 5 18 4" xfId="4929"/>
    <cellStyle name="40% - Accent4 5 18 5" xfId="4930"/>
    <cellStyle name="40% - Accent4 5 18 6" xfId="4931"/>
    <cellStyle name="40% - Accent4 5 18 7" xfId="4932"/>
    <cellStyle name="40% - Accent4 5 18 8" xfId="4933"/>
    <cellStyle name="40% - Accent4 5 19" xfId="4934"/>
    <cellStyle name="40% - Accent4 5 2" xfId="4935"/>
    <cellStyle name="40% - Accent4 5 2 2" xfId="4936"/>
    <cellStyle name="40% - Accent4 5 2 3" xfId="4937"/>
    <cellStyle name="40% - Accent4 5 2 4" xfId="4938"/>
    <cellStyle name="40% - Accent4 5 2 5" xfId="4939"/>
    <cellStyle name="40% - Accent4 5 2 6" xfId="4940"/>
    <cellStyle name="40% - Accent4 5 2 7" xfId="4941"/>
    <cellStyle name="40% - Accent4 5 2 8" xfId="4942"/>
    <cellStyle name="40% - Accent4 5 20" xfId="4943"/>
    <cellStyle name="40% - Accent4 5 21" xfId="4944"/>
    <cellStyle name="40% - Accent4 5 22" xfId="4945"/>
    <cellStyle name="40% - Accent4 5 23" xfId="4946"/>
    <cellStyle name="40% - Accent4 5 24" xfId="4947"/>
    <cellStyle name="40% - Accent4 5 25" xfId="4948"/>
    <cellStyle name="40% - Accent4 5 26" xfId="4949"/>
    <cellStyle name="40% - Accent4 5 27" xfId="4950"/>
    <cellStyle name="40% - Accent4 5 28" xfId="4951"/>
    <cellStyle name="40% - Accent4 5 29" xfId="4952"/>
    <cellStyle name="40% - Accent4 5 3" xfId="4953"/>
    <cellStyle name="40% - Accent4 5 3 2" xfId="4954"/>
    <cellStyle name="40% - Accent4 5 3 3" xfId="4955"/>
    <cellStyle name="40% - Accent4 5 3 4" xfId="4956"/>
    <cellStyle name="40% - Accent4 5 3 5" xfId="4957"/>
    <cellStyle name="40% - Accent4 5 3 6" xfId="4958"/>
    <cellStyle name="40% - Accent4 5 3 7" xfId="4959"/>
    <cellStyle name="40% - Accent4 5 3 8" xfId="4960"/>
    <cellStyle name="40% - Accent4 5 30" xfId="4961"/>
    <cellStyle name="40% - Accent4 5 31" xfId="4962"/>
    <cellStyle name="40% - Accent4 5 32" xfId="4963"/>
    <cellStyle name="40% - Accent4 5 33" xfId="4964"/>
    <cellStyle name="40% - Accent4 5 34" xfId="4965"/>
    <cellStyle name="40% - Accent4 5 35" xfId="4966"/>
    <cellStyle name="40% - Accent4 5 4" xfId="4967"/>
    <cellStyle name="40% - Accent4 5 4 2" xfId="4968"/>
    <cellStyle name="40% - Accent4 5 4 3" xfId="4969"/>
    <cellStyle name="40% - Accent4 5 4 4" xfId="4970"/>
    <cellStyle name="40% - Accent4 5 4 5" xfId="4971"/>
    <cellStyle name="40% - Accent4 5 4 6" xfId="4972"/>
    <cellStyle name="40% - Accent4 5 4 7" xfId="4973"/>
    <cellStyle name="40% - Accent4 5 4 8" xfId="4974"/>
    <cellStyle name="40% - Accent4 5 5" xfId="4975"/>
    <cellStyle name="40% - Accent4 5 5 2" xfId="4976"/>
    <cellStyle name="40% - Accent4 5 5 3" xfId="4977"/>
    <cellStyle name="40% - Accent4 5 5 4" xfId="4978"/>
    <cellStyle name="40% - Accent4 5 5 5" xfId="4979"/>
    <cellStyle name="40% - Accent4 5 5 6" xfId="4980"/>
    <cellStyle name="40% - Accent4 5 5 7" xfId="4981"/>
    <cellStyle name="40% - Accent4 5 5 8" xfId="4982"/>
    <cellStyle name="40% - Accent4 5 6" xfId="4983"/>
    <cellStyle name="40% - Accent4 5 6 2" xfId="4984"/>
    <cellStyle name="40% - Accent4 5 6 3" xfId="4985"/>
    <cellStyle name="40% - Accent4 5 6 4" xfId="4986"/>
    <cellStyle name="40% - Accent4 5 6 5" xfId="4987"/>
    <cellStyle name="40% - Accent4 5 6 6" xfId="4988"/>
    <cellStyle name="40% - Accent4 5 6 7" xfId="4989"/>
    <cellStyle name="40% - Accent4 5 6 8" xfId="4990"/>
    <cellStyle name="40% - Accent4 5 7" xfId="4991"/>
    <cellStyle name="40% - Accent4 5 7 2" xfId="4992"/>
    <cellStyle name="40% - Accent4 5 7 3" xfId="4993"/>
    <cellStyle name="40% - Accent4 5 7 4" xfId="4994"/>
    <cellStyle name="40% - Accent4 5 7 5" xfId="4995"/>
    <cellStyle name="40% - Accent4 5 7 6" xfId="4996"/>
    <cellStyle name="40% - Accent4 5 7 7" xfId="4997"/>
    <cellStyle name="40% - Accent4 5 7 8" xfId="4998"/>
    <cellStyle name="40% - Accent4 5 8" xfId="4999"/>
    <cellStyle name="40% - Accent4 5 8 2" xfId="5000"/>
    <cellStyle name="40% - Accent4 5 8 3" xfId="5001"/>
    <cellStyle name="40% - Accent4 5 8 4" xfId="5002"/>
    <cellStyle name="40% - Accent4 5 8 5" xfId="5003"/>
    <cellStyle name="40% - Accent4 5 8 6" xfId="5004"/>
    <cellStyle name="40% - Accent4 5 8 7" xfId="5005"/>
    <cellStyle name="40% - Accent4 5 8 8" xfId="5006"/>
    <cellStyle name="40% - Accent4 5 9" xfId="5007"/>
    <cellStyle name="40% - Accent4 5 9 2" xfId="5008"/>
    <cellStyle name="40% - Accent4 5 9 3" xfId="5009"/>
    <cellStyle name="40% - Accent4 5 9 4" xfId="5010"/>
    <cellStyle name="40% - Accent4 5 9 5" xfId="5011"/>
    <cellStyle name="40% - Accent4 5 9 6" xfId="5012"/>
    <cellStyle name="40% - Accent4 5 9 7" xfId="5013"/>
    <cellStyle name="40% - Accent4 5 9 8" xfId="5014"/>
    <cellStyle name="40% - Accent4 6" xfId="5015"/>
    <cellStyle name="40% - Accent5 2" xfId="5016"/>
    <cellStyle name="40% - Accent5 2 10" xfId="5017"/>
    <cellStyle name="40% - Accent5 2 10 2" xfId="5018"/>
    <cellStyle name="40% - Accent5 2 10 3" xfId="5019"/>
    <cellStyle name="40% - Accent5 2 10 4" xfId="5020"/>
    <cellStyle name="40% - Accent5 2 10 5" xfId="5021"/>
    <cellStyle name="40% - Accent5 2 10 6" xfId="5022"/>
    <cellStyle name="40% - Accent5 2 10 7" xfId="5023"/>
    <cellStyle name="40% - Accent5 2 10 8" xfId="5024"/>
    <cellStyle name="40% - Accent5 2 11" xfId="5025"/>
    <cellStyle name="40% - Accent5 2 11 2" xfId="5026"/>
    <cellStyle name="40% - Accent5 2 11 3" xfId="5027"/>
    <cellStyle name="40% - Accent5 2 11 4" xfId="5028"/>
    <cellStyle name="40% - Accent5 2 11 5" xfId="5029"/>
    <cellStyle name="40% - Accent5 2 11 6" xfId="5030"/>
    <cellStyle name="40% - Accent5 2 11 7" xfId="5031"/>
    <cellStyle name="40% - Accent5 2 11 8" xfId="5032"/>
    <cellStyle name="40% - Accent5 2 12" xfId="5033"/>
    <cellStyle name="40% - Accent5 2 12 2" xfId="5034"/>
    <cellStyle name="40% - Accent5 2 12 3" xfId="5035"/>
    <cellStyle name="40% - Accent5 2 12 4" xfId="5036"/>
    <cellStyle name="40% - Accent5 2 12 5" xfId="5037"/>
    <cellStyle name="40% - Accent5 2 12 6" xfId="5038"/>
    <cellStyle name="40% - Accent5 2 12 7" xfId="5039"/>
    <cellStyle name="40% - Accent5 2 12 8" xfId="5040"/>
    <cellStyle name="40% - Accent5 2 13" xfId="5041"/>
    <cellStyle name="40% - Accent5 2 13 2" xfId="5042"/>
    <cellStyle name="40% - Accent5 2 13 3" xfId="5043"/>
    <cellStyle name="40% - Accent5 2 13 4" xfId="5044"/>
    <cellStyle name="40% - Accent5 2 13 5" xfId="5045"/>
    <cellStyle name="40% - Accent5 2 13 6" xfId="5046"/>
    <cellStyle name="40% - Accent5 2 13 7" xfId="5047"/>
    <cellStyle name="40% - Accent5 2 13 8" xfId="5048"/>
    <cellStyle name="40% - Accent5 2 14" xfId="5049"/>
    <cellStyle name="40% - Accent5 2 14 2" xfId="5050"/>
    <cellStyle name="40% - Accent5 2 14 3" xfId="5051"/>
    <cellStyle name="40% - Accent5 2 14 4" xfId="5052"/>
    <cellStyle name="40% - Accent5 2 14 5" xfId="5053"/>
    <cellStyle name="40% - Accent5 2 14 6" xfId="5054"/>
    <cellStyle name="40% - Accent5 2 14 7" xfId="5055"/>
    <cellStyle name="40% - Accent5 2 14 8" xfId="5056"/>
    <cellStyle name="40% - Accent5 2 15" xfId="5057"/>
    <cellStyle name="40% - Accent5 2 15 2" xfId="5058"/>
    <cellStyle name="40% - Accent5 2 15 3" xfId="5059"/>
    <cellStyle name="40% - Accent5 2 15 4" xfId="5060"/>
    <cellStyle name="40% - Accent5 2 15 5" xfId="5061"/>
    <cellStyle name="40% - Accent5 2 15 6" xfId="5062"/>
    <cellStyle name="40% - Accent5 2 15 7" xfId="5063"/>
    <cellStyle name="40% - Accent5 2 15 8" xfId="5064"/>
    <cellStyle name="40% - Accent5 2 16" xfId="5065"/>
    <cellStyle name="40% - Accent5 2 16 2" xfId="5066"/>
    <cellStyle name="40% - Accent5 2 16 3" xfId="5067"/>
    <cellStyle name="40% - Accent5 2 16 4" xfId="5068"/>
    <cellStyle name="40% - Accent5 2 16 5" xfId="5069"/>
    <cellStyle name="40% - Accent5 2 16 6" xfId="5070"/>
    <cellStyle name="40% - Accent5 2 16 7" xfId="5071"/>
    <cellStyle name="40% - Accent5 2 16 8" xfId="5072"/>
    <cellStyle name="40% - Accent5 2 17" xfId="5073"/>
    <cellStyle name="40% - Accent5 2 17 2" xfId="5074"/>
    <cellStyle name="40% - Accent5 2 17 3" xfId="5075"/>
    <cellStyle name="40% - Accent5 2 17 4" xfId="5076"/>
    <cellStyle name="40% - Accent5 2 17 5" xfId="5077"/>
    <cellStyle name="40% - Accent5 2 17 6" xfId="5078"/>
    <cellStyle name="40% - Accent5 2 17 7" xfId="5079"/>
    <cellStyle name="40% - Accent5 2 17 8" xfId="5080"/>
    <cellStyle name="40% - Accent5 2 18" xfId="5081"/>
    <cellStyle name="40% - Accent5 2 18 2" xfId="5082"/>
    <cellStyle name="40% - Accent5 2 18 3" xfId="5083"/>
    <cellStyle name="40% - Accent5 2 18 4" xfId="5084"/>
    <cellStyle name="40% - Accent5 2 18 5" xfId="5085"/>
    <cellStyle name="40% - Accent5 2 18 6" xfId="5086"/>
    <cellStyle name="40% - Accent5 2 18 7" xfId="5087"/>
    <cellStyle name="40% - Accent5 2 18 8" xfId="5088"/>
    <cellStyle name="40% - Accent5 2 19" xfId="5089"/>
    <cellStyle name="40% - Accent5 2 2" xfId="5090"/>
    <cellStyle name="40% - Accent5 2 2 2" xfId="5091"/>
    <cellStyle name="40% - Accent5 2 2 3" xfId="5092"/>
    <cellStyle name="40% - Accent5 2 2 4" xfId="5093"/>
    <cellStyle name="40% - Accent5 2 2 5" xfId="5094"/>
    <cellStyle name="40% - Accent5 2 2 6" xfId="5095"/>
    <cellStyle name="40% - Accent5 2 2 7" xfId="5096"/>
    <cellStyle name="40% - Accent5 2 2 8" xfId="5097"/>
    <cellStyle name="40% - Accent5 2 20" xfId="5098"/>
    <cellStyle name="40% - Accent5 2 21" xfId="5099"/>
    <cellStyle name="40% - Accent5 2 22" xfId="5100"/>
    <cellStyle name="40% - Accent5 2 23" xfId="5101"/>
    <cellStyle name="40% - Accent5 2 24" xfId="5102"/>
    <cellStyle name="40% - Accent5 2 25" xfId="5103"/>
    <cellStyle name="40% - Accent5 2 26" xfId="5104"/>
    <cellStyle name="40% - Accent5 2 27" xfId="5105"/>
    <cellStyle name="40% - Accent5 2 28" xfId="5106"/>
    <cellStyle name="40% - Accent5 2 29" xfId="5107"/>
    <cellStyle name="40% - Accent5 2 3" xfId="5108"/>
    <cellStyle name="40% - Accent5 2 3 2" xfId="5109"/>
    <cellStyle name="40% - Accent5 2 3 3" xfId="5110"/>
    <cellStyle name="40% - Accent5 2 3 4" xfId="5111"/>
    <cellStyle name="40% - Accent5 2 3 5" xfId="5112"/>
    <cellStyle name="40% - Accent5 2 3 6" xfId="5113"/>
    <cellStyle name="40% - Accent5 2 3 7" xfId="5114"/>
    <cellStyle name="40% - Accent5 2 3 8" xfId="5115"/>
    <cellStyle name="40% - Accent5 2 30" xfId="5116"/>
    <cellStyle name="40% - Accent5 2 31" xfId="5117"/>
    <cellStyle name="40% - Accent5 2 32" xfId="5118"/>
    <cellStyle name="40% - Accent5 2 33" xfId="5119"/>
    <cellStyle name="40% - Accent5 2 34" xfId="5120"/>
    <cellStyle name="40% - Accent5 2 35" xfId="5121"/>
    <cellStyle name="40% - Accent5 2 36" xfId="5122"/>
    <cellStyle name="40% - Accent5 2 37" xfId="5123"/>
    <cellStyle name="40% - Accent5 2 38" xfId="5124"/>
    <cellStyle name="40% - Accent5 2 4" xfId="5125"/>
    <cellStyle name="40% - Accent5 2 4 2" xfId="5126"/>
    <cellStyle name="40% - Accent5 2 4 3" xfId="5127"/>
    <cellStyle name="40% - Accent5 2 4 4" xfId="5128"/>
    <cellStyle name="40% - Accent5 2 4 5" xfId="5129"/>
    <cellStyle name="40% - Accent5 2 4 6" xfId="5130"/>
    <cellStyle name="40% - Accent5 2 4 7" xfId="5131"/>
    <cellStyle name="40% - Accent5 2 4 8" xfId="5132"/>
    <cellStyle name="40% - Accent5 2 5" xfId="5133"/>
    <cellStyle name="40% - Accent5 2 5 2" xfId="5134"/>
    <cellStyle name="40% - Accent5 2 5 3" xfId="5135"/>
    <cellStyle name="40% - Accent5 2 5 4" xfId="5136"/>
    <cellStyle name="40% - Accent5 2 5 5" xfId="5137"/>
    <cellStyle name="40% - Accent5 2 5 6" xfId="5138"/>
    <cellStyle name="40% - Accent5 2 5 7" xfId="5139"/>
    <cellStyle name="40% - Accent5 2 5 8" xfId="5140"/>
    <cellStyle name="40% - Accent5 2 6" xfId="5141"/>
    <cellStyle name="40% - Accent5 2 6 2" xfId="5142"/>
    <cellStyle name="40% - Accent5 2 6 3" xfId="5143"/>
    <cellStyle name="40% - Accent5 2 6 4" xfId="5144"/>
    <cellStyle name="40% - Accent5 2 6 5" xfId="5145"/>
    <cellStyle name="40% - Accent5 2 6 6" xfId="5146"/>
    <cellStyle name="40% - Accent5 2 6 7" xfId="5147"/>
    <cellStyle name="40% - Accent5 2 6 8" xfId="5148"/>
    <cellStyle name="40% - Accent5 2 7" xfId="5149"/>
    <cellStyle name="40% - Accent5 2 7 2" xfId="5150"/>
    <cellStyle name="40% - Accent5 2 7 3" xfId="5151"/>
    <cellStyle name="40% - Accent5 2 7 4" xfId="5152"/>
    <cellStyle name="40% - Accent5 2 7 5" xfId="5153"/>
    <cellStyle name="40% - Accent5 2 7 6" xfId="5154"/>
    <cellStyle name="40% - Accent5 2 7 7" xfId="5155"/>
    <cellStyle name="40% - Accent5 2 7 8" xfId="5156"/>
    <cellStyle name="40% - Accent5 2 8" xfId="5157"/>
    <cellStyle name="40% - Accent5 2 8 2" xfId="5158"/>
    <cellStyle name="40% - Accent5 2 8 3" xfId="5159"/>
    <cellStyle name="40% - Accent5 2 8 4" xfId="5160"/>
    <cellStyle name="40% - Accent5 2 8 5" xfId="5161"/>
    <cellStyle name="40% - Accent5 2 8 6" xfId="5162"/>
    <cellStyle name="40% - Accent5 2 8 7" xfId="5163"/>
    <cellStyle name="40% - Accent5 2 8 8" xfId="5164"/>
    <cellStyle name="40% - Accent5 2 9" xfId="5165"/>
    <cellStyle name="40% - Accent5 2 9 2" xfId="5166"/>
    <cellStyle name="40% - Accent5 2 9 3" xfId="5167"/>
    <cellStyle name="40% - Accent5 2 9 4" xfId="5168"/>
    <cellStyle name="40% - Accent5 2 9 5" xfId="5169"/>
    <cellStyle name="40% - Accent5 2 9 6" xfId="5170"/>
    <cellStyle name="40% - Accent5 2 9 7" xfId="5171"/>
    <cellStyle name="40% - Accent5 2 9 8" xfId="5172"/>
    <cellStyle name="40% - Accent5 3" xfId="5173"/>
    <cellStyle name="40% - Accent5 3 10" xfId="5174"/>
    <cellStyle name="40% - Accent5 3 10 2" xfId="5175"/>
    <cellStyle name="40% - Accent5 3 10 3" xfId="5176"/>
    <cellStyle name="40% - Accent5 3 10 4" xfId="5177"/>
    <cellStyle name="40% - Accent5 3 10 5" xfId="5178"/>
    <cellStyle name="40% - Accent5 3 10 6" xfId="5179"/>
    <cellStyle name="40% - Accent5 3 10 7" xfId="5180"/>
    <cellStyle name="40% - Accent5 3 10 8" xfId="5181"/>
    <cellStyle name="40% - Accent5 3 11" xfId="5182"/>
    <cellStyle name="40% - Accent5 3 11 2" xfId="5183"/>
    <cellStyle name="40% - Accent5 3 11 3" xfId="5184"/>
    <cellStyle name="40% - Accent5 3 11 4" xfId="5185"/>
    <cellStyle name="40% - Accent5 3 11 5" xfId="5186"/>
    <cellStyle name="40% - Accent5 3 11 6" xfId="5187"/>
    <cellStyle name="40% - Accent5 3 11 7" xfId="5188"/>
    <cellStyle name="40% - Accent5 3 11 8" xfId="5189"/>
    <cellStyle name="40% - Accent5 3 12" xfId="5190"/>
    <cellStyle name="40% - Accent5 3 12 2" xfId="5191"/>
    <cellStyle name="40% - Accent5 3 12 3" xfId="5192"/>
    <cellStyle name="40% - Accent5 3 12 4" xfId="5193"/>
    <cellStyle name="40% - Accent5 3 12 5" xfId="5194"/>
    <cellStyle name="40% - Accent5 3 12 6" xfId="5195"/>
    <cellStyle name="40% - Accent5 3 12 7" xfId="5196"/>
    <cellStyle name="40% - Accent5 3 12 8" xfId="5197"/>
    <cellStyle name="40% - Accent5 3 13" xfId="5198"/>
    <cellStyle name="40% - Accent5 3 13 2" xfId="5199"/>
    <cellStyle name="40% - Accent5 3 13 3" xfId="5200"/>
    <cellStyle name="40% - Accent5 3 13 4" xfId="5201"/>
    <cellStyle name="40% - Accent5 3 13 5" xfId="5202"/>
    <cellStyle name="40% - Accent5 3 13 6" xfId="5203"/>
    <cellStyle name="40% - Accent5 3 13 7" xfId="5204"/>
    <cellStyle name="40% - Accent5 3 13 8" xfId="5205"/>
    <cellStyle name="40% - Accent5 3 14" xfId="5206"/>
    <cellStyle name="40% - Accent5 3 14 2" xfId="5207"/>
    <cellStyle name="40% - Accent5 3 14 3" xfId="5208"/>
    <cellStyle name="40% - Accent5 3 14 4" xfId="5209"/>
    <cellStyle name="40% - Accent5 3 14 5" xfId="5210"/>
    <cellStyle name="40% - Accent5 3 14 6" xfId="5211"/>
    <cellStyle name="40% - Accent5 3 14 7" xfId="5212"/>
    <cellStyle name="40% - Accent5 3 14 8" xfId="5213"/>
    <cellStyle name="40% - Accent5 3 15" xfId="5214"/>
    <cellStyle name="40% - Accent5 3 15 2" xfId="5215"/>
    <cellStyle name="40% - Accent5 3 15 3" xfId="5216"/>
    <cellStyle name="40% - Accent5 3 15 4" xfId="5217"/>
    <cellStyle name="40% - Accent5 3 15 5" xfId="5218"/>
    <cellStyle name="40% - Accent5 3 15 6" xfId="5219"/>
    <cellStyle name="40% - Accent5 3 15 7" xfId="5220"/>
    <cellStyle name="40% - Accent5 3 15 8" xfId="5221"/>
    <cellStyle name="40% - Accent5 3 16" xfId="5222"/>
    <cellStyle name="40% - Accent5 3 16 2" xfId="5223"/>
    <cellStyle name="40% - Accent5 3 16 3" xfId="5224"/>
    <cellStyle name="40% - Accent5 3 16 4" xfId="5225"/>
    <cellStyle name="40% - Accent5 3 16 5" xfId="5226"/>
    <cellStyle name="40% - Accent5 3 16 6" xfId="5227"/>
    <cellStyle name="40% - Accent5 3 16 7" xfId="5228"/>
    <cellStyle name="40% - Accent5 3 16 8" xfId="5229"/>
    <cellStyle name="40% - Accent5 3 17" xfId="5230"/>
    <cellStyle name="40% - Accent5 3 17 2" xfId="5231"/>
    <cellStyle name="40% - Accent5 3 17 3" xfId="5232"/>
    <cellStyle name="40% - Accent5 3 17 4" xfId="5233"/>
    <cellStyle name="40% - Accent5 3 17 5" xfId="5234"/>
    <cellStyle name="40% - Accent5 3 17 6" xfId="5235"/>
    <cellStyle name="40% - Accent5 3 17 7" xfId="5236"/>
    <cellStyle name="40% - Accent5 3 17 8" xfId="5237"/>
    <cellStyle name="40% - Accent5 3 18" xfId="5238"/>
    <cellStyle name="40% - Accent5 3 18 2" xfId="5239"/>
    <cellStyle name="40% - Accent5 3 18 3" xfId="5240"/>
    <cellStyle name="40% - Accent5 3 18 4" xfId="5241"/>
    <cellStyle name="40% - Accent5 3 18 5" xfId="5242"/>
    <cellStyle name="40% - Accent5 3 18 6" xfId="5243"/>
    <cellStyle name="40% - Accent5 3 18 7" xfId="5244"/>
    <cellStyle name="40% - Accent5 3 18 8" xfId="5245"/>
    <cellStyle name="40% - Accent5 3 19" xfId="5246"/>
    <cellStyle name="40% - Accent5 3 2" xfId="5247"/>
    <cellStyle name="40% - Accent5 3 2 2" xfId="5248"/>
    <cellStyle name="40% - Accent5 3 2 3" xfId="5249"/>
    <cellStyle name="40% - Accent5 3 2 4" xfId="5250"/>
    <cellStyle name="40% - Accent5 3 2 5" xfId="5251"/>
    <cellStyle name="40% - Accent5 3 2 6" xfId="5252"/>
    <cellStyle name="40% - Accent5 3 2 7" xfId="5253"/>
    <cellStyle name="40% - Accent5 3 2 8" xfId="5254"/>
    <cellStyle name="40% - Accent5 3 20" xfId="5255"/>
    <cellStyle name="40% - Accent5 3 21" xfId="5256"/>
    <cellStyle name="40% - Accent5 3 22" xfId="5257"/>
    <cellStyle name="40% - Accent5 3 23" xfId="5258"/>
    <cellStyle name="40% - Accent5 3 24" xfId="5259"/>
    <cellStyle name="40% - Accent5 3 25" xfId="5260"/>
    <cellStyle name="40% - Accent5 3 26" xfId="5261"/>
    <cellStyle name="40% - Accent5 3 27" xfId="5262"/>
    <cellStyle name="40% - Accent5 3 28" xfId="5263"/>
    <cellStyle name="40% - Accent5 3 29" xfId="5264"/>
    <cellStyle name="40% - Accent5 3 3" xfId="5265"/>
    <cellStyle name="40% - Accent5 3 3 2" xfId="5266"/>
    <cellStyle name="40% - Accent5 3 3 3" xfId="5267"/>
    <cellStyle name="40% - Accent5 3 3 4" xfId="5268"/>
    <cellStyle name="40% - Accent5 3 3 5" xfId="5269"/>
    <cellStyle name="40% - Accent5 3 3 6" xfId="5270"/>
    <cellStyle name="40% - Accent5 3 3 7" xfId="5271"/>
    <cellStyle name="40% - Accent5 3 3 8" xfId="5272"/>
    <cellStyle name="40% - Accent5 3 30" xfId="5273"/>
    <cellStyle name="40% - Accent5 3 31" xfId="5274"/>
    <cellStyle name="40% - Accent5 3 32" xfId="5275"/>
    <cellStyle name="40% - Accent5 3 33" xfId="5276"/>
    <cellStyle name="40% - Accent5 3 34" xfId="5277"/>
    <cellStyle name="40% - Accent5 3 35" xfId="5278"/>
    <cellStyle name="40% - Accent5 3 4" xfId="5279"/>
    <cellStyle name="40% - Accent5 3 4 2" xfId="5280"/>
    <cellStyle name="40% - Accent5 3 4 3" xfId="5281"/>
    <cellStyle name="40% - Accent5 3 4 4" xfId="5282"/>
    <cellStyle name="40% - Accent5 3 4 5" xfId="5283"/>
    <cellStyle name="40% - Accent5 3 4 6" xfId="5284"/>
    <cellStyle name="40% - Accent5 3 4 7" xfId="5285"/>
    <cellStyle name="40% - Accent5 3 4 8" xfId="5286"/>
    <cellStyle name="40% - Accent5 3 5" xfId="5287"/>
    <cellStyle name="40% - Accent5 3 5 2" xfId="5288"/>
    <cellStyle name="40% - Accent5 3 5 3" xfId="5289"/>
    <cellStyle name="40% - Accent5 3 5 4" xfId="5290"/>
    <cellStyle name="40% - Accent5 3 5 5" xfId="5291"/>
    <cellStyle name="40% - Accent5 3 5 6" xfId="5292"/>
    <cellStyle name="40% - Accent5 3 5 7" xfId="5293"/>
    <cellStyle name="40% - Accent5 3 5 8" xfId="5294"/>
    <cellStyle name="40% - Accent5 3 6" xfId="5295"/>
    <cellStyle name="40% - Accent5 3 6 2" xfId="5296"/>
    <cellStyle name="40% - Accent5 3 6 3" xfId="5297"/>
    <cellStyle name="40% - Accent5 3 6 4" xfId="5298"/>
    <cellStyle name="40% - Accent5 3 6 5" xfId="5299"/>
    <cellStyle name="40% - Accent5 3 6 6" xfId="5300"/>
    <cellStyle name="40% - Accent5 3 6 7" xfId="5301"/>
    <cellStyle name="40% - Accent5 3 6 8" xfId="5302"/>
    <cellStyle name="40% - Accent5 3 7" xfId="5303"/>
    <cellStyle name="40% - Accent5 3 7 2" xfId="5304"/>
    <cellStyle name="40% - Accent5 3 7 3" xfId="5305"/>
    <cellStyle name="40% - Accent5 3 7 4" xfId="5306"/>
    <cellStyle name="40% - Accent5 3 7 5" xfId="5307"/>
    <cellStyle name="40% - Accent5 3 7 6" xfId="5308"/>
    <cellStyle name="40% - Accent5 3 7 7" xfId="5309"/>
    <cellStyle name="40% - Accent5 3 7 8" xfId="5310"/>
    <cellStyle name="40% - Accent5 3 8" xfId="5311"/>
    <cellStyle name="40% - Accent5 3 8 2" xfId="5312"/>
    <cellStyle name="40% - Accent5 3 8 3" xfId="5313"/>
    <cellStyle name="40% - Accent5 3 8 4" xfId="5314"/>
    <cellStyle name="40% - Accent5 3 8 5" xfId="5315"/>
    <cellStyle name="40% - Accent5 3 8 6" xfId="5316"/>
    <cellStyle name="40% - Accent5 3 8 7" xfId="5317"/>
    <cellStyle name="40% - Accent5 3 8 8" xfId="5318"/>
    <cellStyle name="40% - Accent5 3 9" xfId="5319"/>
    <cellStyle name="40% - Accent5 3 9 2" xfId="5320"/>
    <cellStyle name="40% - Accent5 3 9 3" xfId="5321"/>
    <cellStyle name="40% - Accent5 3 9 4" xfId="5322"/>
    <cellStyle name="40% - Accent5 3 9 5" xfId="5323"/>
    <cellStyle name="40% - Accent5 3 9 6" xfId="5324"/>
    <cellStyle name="40% - Accent5 3 9 7" xfId="5325"/>
    <cellStyle name="40% - Accent5 3 9 8" xfId="5326"/>
    <cellStyle name="40% - Accent5 4" xfId="5327"/>
    <cellStyle name="40% - Accent5 4 10" xfId="5328"/>
    <cellStyle name="40% - Accent5 4 10 2" xfId="5329"/>
    <cellStyle name="40% - Accent5 4 10 3" xfId="5330"/>
    <cellStyle name="40% - Accent5 4 10 4" xfId="5331"/>
    <cellStyle name="40% - Accent5 4 10 5" xfId="5332"/>
    <cellStyle name="40% - Accent5 4 10 6" xfId="5333"/>
    <cellStyle name="40% - Accent5 4 10 7" xfId="5334"/>
    <cellStyle name="40% - Accent5 4 10 8" xfId="5335"/>
    <cellStyle name="40% - Accent5 4 11" xfId="5336"/>
    <cellStyle name="40% - Accent5 4 11 2" xfId="5337"/>
    <cellStyle name="40% - Accent5 4 11 3" xfId="5338"/>
    <cellStyle name="40% - Accent5 4 11 4" xfId="5339"/>
    <cellStyle name="40% - Accent5 4 11 5" xfId="5340"/>
    <cellStyle name="40% - Accent5 4 11 6" xfId="5341"/>
    <cellStyle name="40% - Accent5 4 11 7" xfId="5342"/>
    <cellStyle name="40% - Accent5 4 11 8" xfId="5343"/>
    <cellStyle name="40% - Accent5 4 12" xfId="5344"/>
    <cellStyle name="40% - Accent5 4 12 2" xfId="5345"/>
    <cellStyle name="40% - Accent5 4 12 3" xfId="5346"/>
    <cellStyle name="40% - Accent5 4 12 4" xfId="5347"/>
    <cellStyle name="40% - Accent5 4 12 5" xfId="5348"/>
    <cellStyle name="40% - Accent5 4 12 6" xfId="5349"/>
    <cellStyle name="40% - Accent5 4 12 7" xfId="5350"/>
    <cellStyle name="40% - Accent5 4 12 8" xfId="5351"/>
    <cellStyle name="40% - Accent5 4 13" xfId="5352"/>
    <cellStyle name="40% - Accent5 4 13 2" xfId="5353"/>
    <cellStyle name="40% - Accent5 4 13 3" xfId="5354"/>
    <cellStyle name="40% - Accent5 4 13 4" xfId="5355"/>
    <cellStyle name="40% - Accent5 4 13 5" xfId="5356"/>
    <cellStyle name="40% - Accent5 4 13 6" xfId="5357"/>
    <cellStyle name="40% - Accent5 4 13 7" xfId="5358"/>
    <cellStyle name="40% - Accent5 4 13 8" xfId="5359"/>
    <cellStyle name="40% - Accent5 4 14" xfId="5360"/>
    <cellStyle name="40% - Accent5 4 14 2" xfId="5361"/>
    <cellStyle name="40% - Accent5 4 14 3" xfId="5362"/>
    <cellStyle name="40% - Accent5 4 14 4" xfId="5363"/>
    <cellStyle name="40% - Accent5 4 14 5" xfId="5364"/>
    <cellStyle name="40% - Accent5 4 14 6" xfId="5365"/>
    <cellStyle name="40% - Accent5 4 14 7" xfId="5366"/>
    <cellStyle name="40% - Accent5 4 14 8" xfId="5367"/>
    <cellStyle name="40% - Accent5 4 15" xfId="5368"/>
    <cellStyle name="40% - Accent5 4 15 2" xfId="5369"/>
    <cellStyle name="40% - Accent5 4 15 3" xfId="5370"/>
    <cellStyle name="40% - Accent5 4 15 4" xfId="5371"/>
    <cellStyle name="40% - Accent5 4 15 5" xfId="5372"/>
    <cellStyle name="40% - Accent5 4 15 6" xfId="5373"/>
    <cellStyle name="40% - Accent5 4 15 7" xfId="5374"/>
    <cellStyle name="40% - Accent5 4 15 8" xfId="5375"/>
    <cellStyle name="40% - Accent5 4 16" xfId="5376"/>
    <cellStyle name="40% - Accent5 4 16 2" xfId="5377"/>
    <cellStyle name="40% - Accent5 4 16 3" xfId="5378"/>
    <cellStyle name="40% - Accent5 4 16 4" xfId="5379"/>
    <cellStyle name="40% - Accent5 4 16 5" xfId="5380"/>
    <cellStyle name="40% - Accent5 4 16 6" xfId="5381"/>
    <cellStyle name="40% - Accent5 4 16 7" xfId="5382"/>
    <cellStyle name="40% - Accent5 4 16 8" xfId="5383"/>
    <cellStyle name="40% - Accent5 4 17" xfId="5384"/>
    <cellStyle name="40% - Accent5 4 17 2" xfId="5385"/>
    <cellStyle name="40% - Accent5 4 17 3" xfId="5386"/>
    <cellStyle name="40% - Accent5 4 17 4" xfId="5387"/>
    <cellStyle name="40% - Accent5 4 17 5" xfId="5388"/>
    <cellStyle name="40% - Accent5 4 17 6" xfId="5389"/>
    <cellStyle name="40% - Accent5 4 17 7" xfId="5390"/>
    <cellStyle name="40% - Accent5 4 17 8" xfId="5391"/>
    <cellStyle name="40% - Accent5 4 18" xfId="5392"/>
    <cellStyle name="40% - Accent5 4 18 2" xfId="5393"/>
    <cellStyle name="40% - Accent5 4 18 3" xfId="5394"/>
    <cellStyle name="40% - Accent5 4 18 4" xfId="5395"/>
    <cellStyle name="40% - Accent5 4 18 5" xfId="5396"/>
    <cellStyle name="40% - Accent5 4 18 6" xfId="5397"/>
    <cellStyle name="40% - Accent5 4 18 7" xfId="5398"/>
    <cellStyle name="40% - Accent5 4 18 8" xfId="5399"/>
    <cellStyle name="40% - Accent5 4 19" xfId="5400"/>
    <cellStyle name="40% - Accent5 4 2" xfId="5401"/>
    <cellStyle name="40% - Accent5 4 2 2" xfId="5402"/>
    <cellStyle name="40% - Accent5 4 2 3" xfId="5403"/>
    <cellStyle name="40% - Accent5 4 2 4" xfId="5404"/>
    <cellStyle name="40% - Accent5 4 2 5" xfId="5405"/>
    <cellStyle name="40% - Accent5 4 2 6" xfId="5406"/>
    <cellStyle name="40% - Accent5 4 2 7" xfId="5407"/>
    <cellStyle name="40% - Accent5 4 2 8" xfId="5408"/>
    <cellStyle name="40% - Accent5 4 20" xfId="5409"/>
    <cellStyle name="40% - Accent5 4 21" xfId="5410"/>
    <cellStyle name="40% - Accent5 4 22" xfId="5411"/>
    <cellStyle name="40% - Accent5 4 23" xfId="5412"/>
    <cellStyle name="40% - Accent5 4 24" xfId="5413"/>
    <cellStyle name="40% - Accent5 4 25" xfId="5414"/>
    <cellStyle name="40% - Accent5 4 26" xfId="5415"/>
    <cellStyle name="40% - Accent5 4 27" xfId="5416"/>
    <cellStyle name="40% - Accent5 4 28" xfId="5417"/>
    <cellStyle name="40% - Accent5 4 29" xfId="5418"/>
    <cellStyle name="40% - Accent5 4 3" xfId="5419"/>
    <cellStyle name="40% - Accent5 4 3 2" xfId="5420"/>
    <cellStyle name="40% - Accent5 4 3 3" xfId="5421"/>
    <cellStyle name="40% - Accent5 4 3 4" xfId="5422"/>
    <cellStyle name="40% - Accent5 4 3 5" xfId="5423"/>
    <cellStyle name="40% - Accent5 4 3 6" xfId="5424"/>
    <cellStyle name="40% - Accent5 4 3 7" xfId="5425"/>
    <cellStyle name="40% - Accent5 4 3 8" xfId="5426"/>
    <cellStyle name="40% - Accent5 4 30" xfId="5427"/>
    <cellStyle name="40% - Accent5 4 31" xfId="5428"/>
    <cellStyle name="40% - Accent5 4 32" xfId="5429"/>
    <cellStyle name="40% - Accent5 4 33" xfId="5430"/>
    <cellStyle name="40% - Accent5 4 34" xfId="5431"/>
    <cellStyle name="40% - Accent5 4 35" xfId="5432"/>
    <cellStyle name="40% - Accent5 4 4" xfId="5433"/>
    <cellStyle name="40% - Accent5 4 4 2" xfId="5434"/>
    <cellStyle name="40% - Accent5 4 4 3" xfId="5435"/>
    <cellStyle name="40% - Accent5 4 4 4" xfId="5436"/>
    <cellStyle name="40% - Accent5 4 4 5" xfId="5437"/>
    <cellStyle name="40% - Accent5 4 4 6" xfId="5438"/>
    <cellStyle name="40% - Accent5 4 4 7" xfId="5439"/>
    <cellStyle name="40% - Accent5 4 4 8" xfId="5440"/>
    <cellStyle name="40% - Accent5 4 5" xfId="5441"/>
    <cellStyle name="40% - Accent5 4 5 2" xfId="5442"/>
    <cellStyle name="40% - Accent5 4 5 3" xfId="5443"/>
    <cellStyle name="40% - Accent5 4 5 4" xfId="5444"/>
    <cellStyle name="40% - Accent5 4 5 5" xfId="5445"/>
    <cellStyle name="40% - Accent5 4 5 6" xfId="5446"/>
    <cellStyle name="40% - Accent5 4 5 7" xfId="5447"/>
    <cellStyle name="40% - Accent5 4 5 8" xfId="5448"/>
    <cellStyle name="40% - Accent5 4 6" xfId="5449"/>
    <cellStyle name="40% - Accent5 4 6 2" xfId="5450"/>
    <cellStyle name="40% - Accent5 4 6 3" xfId="5451"/>
    <cellStyle name="40% - Accent5 4 6 4" xfId="5452"/>
    <cellStyle name="40% - Accent5 4 6 5" xfId="5453"/>
    <cellStyle name="40% - Accent5 4 6 6" xfId="5454"/>
    <cellStyle name="40% - Accent5 4 6 7" xfId="5455"/>
    <cellStyle name="40% - Accent5 4 6 8" xfId="5456"/>
    <cellStyle name="40% - Accent5 4 7" xfId="5457"/>
    <cellStyle name="40% - Accent5 4 7 2" xfId="5458"/>
    <cellStyle name="40% - Accent5 4 7 3" xfId="5459"/>
    <cellStyle name="40% - Accent5 4 7 4" xfId="5460"/>
    <cellStyle name="40% - Accent5 4 7 5" xfId="5461"/>
    <cellStyle name="40% - Accent5 4 7 6" xfId="5462"/>
    <cellStyle name="40% - Accent5 4 7 7" xfId="5463"/>
    <cellStyle name="40% - Accent5 4 7 8" xfId="5464"/>
    <cellStyle name="40% - Accent5 4 8" xfId="5465"/>
    <cellStyle name="40% - Accent5 4 8 2" xfId="5466"/>
    <cellStyle name="40% - Accent5 4 8 3" xfId="5467"/>
    <cellStyle name="40% - Accent5 4 8 4" xfId="5468"/>
    <cellStyle name="40% - Accent5 4 8 5" xfId="5469"/>
    <cellStyle name="40% - Accent5 4 8 6" xfId="5470"/>
    <cellStyle name="40% - Accent5 4 8 7" xfId="5471"/>
    <cellStyle name="40% - Accent5 4 8 8" xfId="5472"/>
    <cellStyle name="40% - Accent5 4 9" xfId="5473"/>
    <cellStyle name="40% - Accent5 4 9 2" xfId="5474"/>
    <cellStyle name="40% - Accent5 4 9 3" xfId="5475"/>
    <cellStyle name="40% - Accent5 4 9 4" xfId="5476"/>
    <cellStyle name="40% - Accent5 4 9 5" xfId="5477"/>
    <cellStyle name="40% - Accent5 4 9 6" xfId="5478"/>
    <cellStyle name="40% - Accent5 4 9 7" xfId="5479"/>
    <cellStyle name="40% - Accent5 4 9 8" xfId="5480"/>
    <cellStyle name="40% - Accent5 5" xfId="5481"/>
    <cellStyle name="40% - Accent5 5 10" xfId="5482"/>
    <cellStyle name="40% - Accent5 5 10 2" xfId="5483"/>
    <cellStyle name="40% - Accent5 5 10 3" xfId="5484"/>
    <cellStyle name="40% - Accent5 5 10 4" xfId="5485"/>
    <cellStyle name="40% - Accent5 5 10 5" xfId="5486"/>
    <cellStyle name="40% - Accent5 5 10 6" xfId="5487"/>
    <cellStyle name="40% - Accent5 5 10 7" xfId="5488"/>
    <cellStyle name="40% - Accent5 5 10 8" xfId="5489"/>
    <cellStyle name="40% - Accent5 5 11" xfId="5490"/>
    <cellStyle name="40% - Accent5 5 11 2" xfId="5491"/>
    <cellStyle name="40% - Accent5 5 11 3" xfId="5492"/>
    <cellStyle name="40% - Accent5 5 11 4" xfId="5493"/>
    <cellStyle name="40% - Accent5 5 11 5" xfId="5494"/>
    <cellStyle name="40% - Accent5 5 11 6" xfId="5495"/>
    <cellStyle name="40% - Accent5 5 11 7" xfId="5496"/>
    <cellStyle name="40% - Accent5 5 11 8" xfId="5497"/>
    <cellStyle name="40% - Accent5 5 12" xfId="5498"/>
    <cellStyle name="40% - Accent5 5 12 2" xfId="5499"/>
    <cellStyle name="40% - Accent5 5 12 3" xfId="5500"/>
    <cellStyle name="40% - Accent5 5 12 4" xfId="5501"/>
    <cellStyle name="40% - Accent5 5 12 5" xfId="5502"/>
    <cellStyle name="40% - Accent5 5 12 6" xfId="5503"/>
    <cellStyle name="40% - Accent5 5 12 7" xfId="5504"/>
    <cellStyle name="40% - Accent5 5 12 8" xfId="5505"/>
    <cellStyle name="40% - Accent5 5 13" xfId="5506"/>
    <cellStyle name="40% - Accent5 5 13 2" xfId="5507"/>
    <cellStyle name="40% - Accent5 5 13 3" xfId="5508"/>
    <cellStyle name="40% - Accent5 5 13 4" xfId="5509"/>
    <cellStyle name="40% - Accent5 5 13 5" xfId="5510"/>
    <cellStyle name="40% - Accent5 5 13 6" xfId="5511"/>
    <cellStyle name="40% - Accent5 5 13 7" xfId="5512"/>
    <cellStyle name="40% - Accent5 5 13 8" xfId="5513"/>
    <cellStyle name="40% - Accent5 5 14" xfId="5514"/>
    <cellStyle name="40% - Accent5 5 14 2" xfId="5515"/>
    <cellStyle name="40% - Accent5 5 14 3" xfId="5516"/>
    <cellStyle name="40% - Accent5 5 14 4" xfId="5517"/>
    <cellStyle name="40% - Accent5 5 14 5" xfId="5518"/>
    <cellStyle name="40% - Accent5 5 14 6" xfId="5519"/>
    <cellStyle name="40% - Accent5 5 14 7" xfId="5520"/>
    <cellStyle name="40% - Accent5 5 14 8" xfId="5521"/>
    <cellStyle name="40% - Accent5 5 15" xfId="5522"/>
    <cellStyle name="40% - Accent5 5 15 2" xfId="5523"/>
    <cellStyle name="40% - Accent5 5 15 3" xfId="5524"/>
    <cellStyle name="40% - Accent5 5 15 4" xfId="5525"/>
    <cellStyle name="40% - Accent5 5 15 5" xfId="5526"/>
    <cellStyle name="40% - Accent5 5 15 6" xfId="5527"/>
    <cellStyle name="40% - Accent5 5 15 7" xfId="5528"/>
    <cellStyle name="40% - Accent5 5 15 8" xfId="5529"/>
    <cellStyle name="40% - Accent5 5 16" xfId="5530"/>
    <cellStyle name="40% - Accent5 5 16 2" xfId="5531"/>
    <cellStyle name="40% - Accent5 5 16 3" xfId="5532"/>
    <cellStyle name="40% - Accent5 5 16 4" xfId="5533"/>
    <cellStyle name="40% - Accent5 5 16 5" xfId="5534"/>
    <cellStyle name="40% - Accent5 5 16 6" xfId="5535"/>
    <cellStyle name="40% - Accent5 5 16 7" xfId="5536"/>
    <cellStyle name="40% - Accent5 5 16 8" xfId="5537"/>
    <cellStyle name="40% - Accent5 5 17" xfId="5538"/>
    <cellStyle name="40% - Accent5 5 17 2" xfId="5539"/>
    <cellStyle name="40% - Accent5 5 17 3" xfId="5540"/>
    <cellStyle name="40% - Accent5 5 17 4" xfId="5541"/>
    <cellStyle name="40% - Accent5 5 17 5" xfId="5542"/>
    <cellStyle name="40% - Accent5 5 17 6" xfId="5543"/>
    <cellStyle name="40% - Accent5 5 17 7" xfId="5544"/>
    <cellStyle name="40% - Accent5 5 17 8" xfId="5545"/>
    <cellStyle name="40% - Accent5 5 18" xfId="5546"/>
    <cellStyle name="40% - Accent5 5 18 2" xfId="5547"/>
    <cellStyle name="40% - Accent5 5 18 3" xfId="5548"/>
    <cellStyle name="40% - Accent5 5 18 4" xfId="5549"/>
    <cellStyle name="40% - Accent5 5 18 5" xfId="5550"/>
    <cellStyle name="40% - Accent5 5 18 6" xfId="5551"/>
    <cellStyle name="40% - Accent5 5 18 7" xfId="5552"/>
    <cellStyle name="40% - Accent5 5 18 8" xfId="5553"/>
    <cellStyle name="40% - Accent5 5 19" xfId="5554"/>
    <cellStyle name="40% - Accent5 5 2" xfId="5555"/>
    <cellStyle name="40% - Accent5 5 2 2" xfId="5556"/>
    <cellStyle name="40% - Accent5 5 2 3" xfId="5557"/>
    <cellStyle name="40% - Accent5 5 2 4" xfId="5558"/>
    <cellStyle name="40% - Accent5 5 2 5" xfId="5559"/>
    <cellStyle name="40% - Accent5 5 2 6" xfId="5560"/>
    <cellStyle name="40% - Accent5 5 2 7" xfId="5561"/>
    <cellStyle name="40% - Accent5 5 2 8" xfId="5562"/>
    <cellStyle name="40% - Accent5 5 20" xfId="5563"/>
    <cellStyle name="40% - Accent5 5 21" xfId="5564"/>
    <cellStyle name="40% - Accent5 5 22" xfId="5565"/>
    <cellStyle name="40% - Accent5 5 23" xfId="5566"/>
    <cellStyle name="40% - Accent5 5 24" xfId="5567"/>
    <cellStyle name="40% - Accent5 5 25" xfId="5568"/>
    <cellStyle name="40% - Accent5 5 26" xfId="5569"/>
    <cellStyle name="40% - Accent5 5 27" xfId="5570"/>
    <cellStyle name="40% - Accent5 5 28" xfId="5571"/>
    <cellStyle name="40% - Accent5 5 29" xfId="5572"/>
    <cellStyle name="40% - Accent5 5 3" xfId="5573"/>
    <cellStyle name="40% - Accent5 5 3 2" xfId="5574"/>
    <cellStyle name="40% - Accent5 5 3 3" xfId="5575"/>
    <cellStyle name="40% - Accent5 5 3 4" xfId="5576"/>
    <cellStyle name="40% - Accent5 5 3 5" xfId="5577"/>
    <cellStyle name="40% - Accent5 5 3 6" xfId="5578"/>
    <cellStyle name="40% - Accent5 5 3 7" xfId="5579"/>
    <cellStyle name="40% - Accent5 5 3 8" xfId="5580"/>
    <cellStyle name="40% - Accent5 5 30" xfId="5581"/>
    <cellStyle name="40% - Accent5 5 31" xfId="5582"/>
    <cellStyle name="40% - Accent5 5 32" xfId="5583"/>
    <cellStyle name="40% - Accent5 5 33" xfId="5584"/>
    <cellStyle name="40% - Accent5 5 34" xfId="5585"/>
    <cellStyle name="40% - Accent5 5 35" xfId="5586"/>
    <cellStyle name="40% - Accent5 5 4" xfId="5587"/>
    <cellStyle name="40% - Accent5 5 4 2" xfId="5588"/>
    <cellStyle name="40% - Accent5 5 4 3" xfId="5589"/>
    <cellStyle name="40% - Accent5 5 4 4" xfId="5590"/>
    <cellStyle name="40% - Accent5 5 4 5" xfId="5591"/>
    <cellStyle name="40% - Accent5 5 4 6" xfId="5592"/>
    <cellStyle name="40% - Accent5 5 4 7" xfId="5593"/>
    <cellStyle name="40% - Accent5 5 4 8" xfId="5594"/>
    <cellStyle name="40% - Accent5 5 5" xfId="5595"/>
    <cellStyle name="40% - Accent5 5 5 2" xfId="5596"/>
    <cellStyle name="40% - Accent5 5 5 3" xfId="5597"/>
    <cellStyle name="40% - Accent5 5 5 4" xfId="5598"/>
    <cellStyle name="40% - Accent5 5 5 5" xfId="5599"/>
    <cellStyle name="40% - Accent5 5 5 6" xfId="5600"/>
    <cellStyle name="40% - Accent5 5 5 7" xfId="5601"/>
    <cellStyle name="40% - Accent5 5 5 8" xfId="5602"/>
    <cellStyle name="40% - Accent5 5 6" xfId="5603"/>
    <cellStyle name="40% - Accent5 5 6 2" xfId="5604"/>
    <cellStyle name="40% - Accent5 5 6 3" xfId="5605"/>
    <cellStyle name="40% - Accent5 5 6 4" xfId="5606"/>
    <cellStyle name="40% - Accent5 5 6 5" xfId="5607"/>
    <cellStyle name="40% - Accent5 5 6 6" xfId="5608"/>
    <cellStyle name="40% - Accent5 5 6 7" xfId="5609"/>
    <cellStyle name="40% - Accent5 5 6 8" xfId="5610"/>
    <cellStyle name="40% - Accent5 5 7" xfId="5611"/>
    <cellStyle name="40% - Accent5 5 7 2" xfId="5612"/>
    <cellStyle name="40% - Accent5 5 7 3" xfId="5613"/>
    <cellStyle name="40% - Accent5 5 7 4" xfId="5614"/>
    <cellStyle name="40% - Accent5 5 7 5" xfId="5615"/>
    <cellStyle name="40% - Accent5 5 7 6" xfId="5616"/>
    <cellStyle name="40% - Accent5 5 7 7" xfId="5617"/>
    <cellStyle name="40% - Accent5 5 7 8" xfId="5618"/>
    <cellStyle name="40% - Accent5 5 8" xfId="5619"/>
    <cellStyle name="40% - Accent5 5 8 2" xfId="5620"/>
    <cellStyle name="40% - Accent5 5 8 3" xfId="5621"/>
    <cellStyle name="40% - Accent5 5 8 4" xfId="5622"/>
    <cellStyle name="40% - Accent5 5 8 5" xfId="5623"/>
    <cellStyle name="40% - Accent5 5 8 6" xfId="5624"/>
    <cellStyle name="40% - Accent5 5 8 7" xfId="5625"/>
    <cellStyle name="40% - Accent5 5 8 8" xfId="5626"/>
    <cellStyle name="40% - Accent5 5 9" xfId="5627"/>
    <cellStyle name="40% - Accent5 5 9 2" xfId="5628"/>
    <cellStyle name="40% - Accent5 5 9 3" xfId="5629"/>
    <cellStyle name="40% - Accent5 5 9 4" xfId="5630"/>
    <cellStyle name="40% - Accent5 5 9 5" xfId="5631"/>
    <cellStyle name="40% - Accent5 5 9 6" xfId="5632"/>
    <cellStyle name="40% - Accent5 5 9 7" xfId="5633"/>
    <cellStyle name="40% - Accent5 5 9 8" xfId="5634"/>
    <cellStyle name="40% - Accent5 6" xfId="5635"/>
    <cellStyle name="40% - Accent6 2" xfId="5636"/>
    <cellStyle name="40% - Accent6 2 10" xfId="5637"/>
    <cellStyle name="40% - Accent6 2 10 2" xfId="5638"/>
    <cellStyle name="40% - Accent6 2 10 3" xfId="5639"/>
    <cellStyle name="40% - Accent6 2 10 4" xfId="5640"/>
    <cellStyle name="40% - Accent6 2 10 5" xfId="5641"/>
    <cellStyle name="40% - Accent6 2 10 6" xfId="5642"/>
    <cellStyle name="40% - Accent6 2 10 7" xfId="5643"/>
    <cellStyle name="40% - Accent6 2 10 8" xfId="5644"/>
    <cellStyle name="40% - Accent6 2 11" xfId="5645"/>
    <cellStyle name="40% - Accent6 2 11 2" xfId="5646"/>
    <cellStyle name="40% - Accent6 2 11 3" xfId="5647"/>
    <cellStyle name="40% - Accent6 2 11 4" xfId="5648"/>
    <cellStyle name="40% - Accent6 2 11 5" xfId="5649"/>
    <cellStyle name="40% - Accent6 2 11 6" xfId="5650"/>
    <cellStyle name="40% - Accent6 2 11 7" xfId="5651"/>
    <cellStyle name="40% - Accent6 2 11 8" xfId="5652"/>
    <cellStyle name="40% - Accent6 2 12" xfId="5653"/>
    <cellStyle name="40% - Accent6 2 12 2" xfId="5654"/>
    <cellStyle name="40% - Accent6 2 12 3" xfId="5655"/>
    <cellStyle name="40% - Accent6 2 12 4" xfId="5656"/>
    <cellStyle name="40% - Accent6 2 12 5" xfId="5657"/>
    <cellStyle name="40% - Accent6 2 12 6" xfId="5658"/>
    <cellStyle name="40% - Accent6 2 12 7" xfId="5659"/>
    <cellStyle name="40% - Accent6 2 12 8" xfId="5660"/>
    <cellStyle name="40% - Accent6 2 13" xfId="5661"/>
    <cellStyle name="40% - Accent6 2 13 2" xfId="5662"/>
    <cellStyle name="40% - Accent6 2 13 3" xfId="5663"/>
    <cellStyle name="40% - Accent6 2 13 4" xfId="5664"/>
    <cellStyle name="40% - Accent6 2 13 5" xfId="5665"/>
    <cellStyle name="40% - Accent6 2 13 6" xfId="5666"/>
    <cellStyle name="40% - Accent6 2 13 7" xfId="5667"/>
    <cellStyle name="40% - Accent6 2 13 8" xfId="5668"/>
    <cellStyle name="40% - Accent6 2 14" xfId="5669"/>
    <cellStyle name="40% - Accent6 2 14 2" xfId="5670"/>
    <cellStyle name="40% - Accent6 2 14 3" xfId="5671"/>
    <cellStyle name="40% - Accent6 2 14 4" xfId="5672"/>
    <cellStyle name="40% - Accent6 2 14 5" xfId="5673"/>
    <cellStyle name="40% - Accent6 2 14 6" xfId="5674"/>
    <cellStyle name="40% - Accent6 2 14 7" xfId="5675"/>
    <cellStyle name="40% - Accent6 2 14 8" xfId="5676"/>
    <cellStyle name="40% - Accent6 2 15" xfId="5677"/>
    <cellStyle name="40% - Accent6 2 15 2" xfId="5678"/>
    <cellStyle name="40% - Accent6 2 15 3" xfId="5679"/>
    <cellStyle name="40% - Accent6 2 15 4" xfId="5680"/>
    <cellStyle name="40% - Accent6 2 15 5" xfId="5681"/>
    <cellStyle name="40% - Accent6 2 15 6" xfId="5682"/>
    <cellStyle name="40% - Accent6 2 15 7" xfId="5683"/>
    <cellStyle name="40% - Accent6 2 15 8" xfId="5684"/>
    <cellStyle name="40% - Accent6 2 16" xfId="5685"/>
    <cellStyle name="40% - Accent6 2 16 2" xfId="5686"/>
    <cellStyle name="40% - Accent6 2 16 3" xfId="5687"/>
    <cellStyle name="40% - Accent6 2 16 4" xfId="5688"/>
    <cellStyle name="40% - Accent6 2 16 5" xfId="5689"/>
    <cellStyle name="40% - Accent6 2 16 6" xfId="5690"/>
    <cellStyle name="40% - Accent6 2 16 7" xfId="5691"/>
    <cellStyle name="40% - Accent6 2 16 8" xfId="5692"/>
    <cellStyle name="40% - Accent6 2 17" xfId="5693"/>
    <cellStyle name="40% - Accent6 2 17 2" xfId="5694"/>
    <cellStyle name="40% - Accent6 2 17 3" xfId="5695"/>
    <cellStyle name="40% - Accent6 2 17 4" xfId="5696"/>
    <cellStyle name="40% - Accent6 2 17 5" xfId="5697"/>
    <cellStyle name="40% - Accent6 2 17 6" xfId="5698"/>
    <cellStyle name="40% - Accent6 2 17 7" xfId="5699"/>
    <cellStyle name="40% - Accent6 2 17 8" xfId="5700"/>
    <cellStyle name="40% - Accent6 2 18" xfId="5701"/>
    <cellStyle name="40% - Accent6 2 18 2" xfId="5702"/>
    <cellStyle name="40% - Accent6 2 18 3" xfId="5703"/>
    <cellStyle name="40% - Accent6 2 18 4" xfId="5704"/>
    <cellStyle name="40% - Accent6 2 18 5" xfId="5705"/>
    <cellStyle name="40% - Accent6 2 18 6" xfId="5706"/>
    <cellStyle name="40% - Accent6 2 18 7" xfId="5707"/>
    <cellStyle name="40% - Accent6 2 18 8" xfId="5708"/>
    <cellStyle name="40% - Accent6 2 19" xfId="5709"/>
    <cellStyle name="40% - Accent6 2 2" xfId="5710"/>
    <cellStyle name="40% - Accent6 2 2 2" xfId="5711"/>
    <cellStyle name="40% - Accent6 2 2 3" xfId="5712"/>
    <cellStyle name="40% - Accent6 2 2 4" xfId="5713"/>
    <cellStyle name="40% - Accent6 2 2 5" xfId="5714"/>
    <cellStyle name="40% - Accent6 2 2 6" xfId="5715"/>
    <cellStyle name="40% - Accent6 2 2 7" xfId="5716"/>
    <cellStyle name="40% - Accent6 2 2 8" xfId="5717"/>
    <cellStyle name="40% - Accent6 2 20" xfId="5718"/>
    <cellStyle name="40% - Accent6 2 21" xfId="5719"/>
    <cellStyle name="40% - Accent6 2 22" xfId="5720"/>
    <cellStyle name="40% - Accent6 2 23" xfId="5721"/>
    <cellStyle name="40% - Accent6 2 24" xfId="5722"/>
    <cellStyle name="40% - Accent6 2 25" xfId="5723"/>
    <cellStyle name="40% - Accent6 2 26" xfId="5724"/>
    <cellStyle name="40% - Accent6 2 27" xfId="5725"/>
    <cellStyle name="40% - Accent6 2 28" xfId="5726"/>
    <cellStyle name="40% - Accent6 2 29" xfId="5727"/>
    <cellStyle name="40% - Accent6 2 3" xfId="5728"/>
    <cellStyle name="40% - Accent6 2 3 2" xfId="5729"/>
    <cellStyle name="40% - Accent6 2 3 3" xfId="5730"/>
    <cellStyle name="40% - Accent6 2 3 4" xfId="5731"/>
    <cellStyle name="40% - Accent6 2 3 5" xfId="5732"/>
    <cellStyle name="40% - Accent6 2 3 6" xfId="5733"/>
    <cellStyle name="40% - Accent6 2 3 7" xfId="5734"/>
    <cellStyle name="40% - Accent6 2 3 8" xfId="5735"/>
    <cellStyle name="40% - Accent6 2 30" xfId="5736"/>
    <cellStyle name="40% - Accent6 2 31" xfId="5737"/>
    <cellStyle name="40% - Accent6 2 32" xfId="5738"/>
    <cellStyle name="40% - Accent6 2 33" xfId="5739"/>
    <cellStyle name="40% - Accent6 2 34" xfId="5740"/>
    <cellStyle name="40% - Accent6 2 35" xfId="5741"/>
    <cellStyle name="40% - Accent6 2 36" xfId="5742"/>
    <cellStyle name="40% - Accent6 2 37" xfId="5743"/>
    <cellStyle name="40% - Accent6 2 38" xfId="5744"/>
    <cellStyle name="40% - Accent6 2 4" xfId="5745"/>
    <cellStyle name="40% - Accent6 2 4 2" xfId="5746"/>
    <cellStyle name="40% - Accent6 2 4 3" xfId="5747"/>
    <cellStyle name="40% - Accent6 2 4 4" xfId="5748"/>
    <cellStyle name="40% - Accent6 2 4 5" xfId="5749"/>
    <cellStyle name="40% - Accent6 2 4 6" xfId="5750"/>
    <cellStyle name="40% - Accent6 2 4 7" xfId="5751"/>
    <cellStyle name="40% - Accent6 2 4 8" xfId="5752"/>
    <cellStyle name="40% - Accent6 2 5" xfId="5753"/>
    <cellStyle name="40% - Accent6 2 5 2" xfId="5754"/>
    <cellStyle name="40% - Accent6 2 5 3" xfId="5755"/>
    <cellStyle name="40% - Accent6 2 5 4" xfId="5756"/>
    <cellStyle name="40% - Accent6 2 5 5" xfId="5757"/>
    <cellStyle name="40% - Accent6 2 5 6" xfId="5758"/>
    <cellStyle name="40% - Accent6 2 5 7" xfId="5759"/>
    <cellStyle name="40% - Accent6 2 5 8" xfId="5760"/>
    <cellStyle name="40% - Accent6 2 6" xfId="5761"/>
    <cellStyle name="40% - Accent6 2 6 2" xfId="5762"/>
    <cellStyle name="40% - Accent6 2 6 3" xfId="5763"/>
    <cellStyle name="40% - Accent6 2 6 4" xfId="5764"/>
    <cellStyle name="40% - Accent6 2 6 5" xfId="5765"/>
    <cellStyle name="40% - Accent6 2 6 6" xfId="5766"/>
    <cellStyle name="40% - Accent6 2 6 7" xfId="5767"/>
    <cellStyle name="40% - Accent6 2 6 8" xfId="5768"/>
    <cellStyle name="40% - Accent6 2 7" xfId="5769"/>
    <cellStyle name="40% - Accent6 2 7 2" xfId="5770"/>
    <cellStyle name="40% - Accent6 2 7 3" xfId="5771"/>
    <cellStyle name="40% - Accent6 2 7 4" xfId="5772"/>
    <cellStyle name="40% - Accent6 2 7 5" xfId="5773"/>
    <cellStyle name="40% - Accent6 2 7 6" xfId="5774"/>
    <cellStyle name="40% - Accent6 2 7 7" xfId="5775"/>
    <cellStyle name="40% - Accent6 2 7 8" xfId="5776"/>
    <cellStyle name="40% - Accent6 2 8" xfId="5777"/>
    <cellStyle name="40% - Accent6 2 8 2" xfId="5778"/>
    <cellStyle name="40% - Accent6 2 8 3" xfId="5779"/>
    <cellStyle name="40% - Accent6 2 8 4" xfId="5780"/>
    <cellStyle name="40% - Accent6 2 8 5" xfId="5781"/>
    <cellStyle name="40% - Accent6 2 8 6" xfId="5782"/>
    <cellStyle name="40% - Accent6 2 8 7" xfId="5783"/>
    <cellStyle name="40% - Accent6 2 8 8" xfId="5784"/>
    <cellStyle name="40% - Accent6 2 9" xfId="5785"/>
    <cellStyle name="40% - Accent6 2 9 2" xfId="5786"/>
    <cellStyle name="40% - Accent6 2 9 3" xfId="5787"/>
    <cellStyle name="40% - Accent6 2 9 4" xfId="5788"/>
    <cellStyle name="40% - Accent6 2 9 5" xfId="5789"/>
    <cellStyle name="40% - Accent6 2 9 6" xfId="5790"/>
    <cellStyle name="40% - Accent6 2 9 7" xfId="5791"/>
    <cellStyle name="40% - Accent6 2 9 8" xfId="5792"/>
    <cellStyle name="40% - Accent6 3" xfId="5793"/>
    <cellStyle name="40% - Accent6 3 10" xfId="5794"/>
    <cellStyle name="40% - Accent6 3 10 2" xfId="5795"/>
    <cellStyle name="40% - Accent6 3 10 3" xfId="5796"/>
    <cellStyle name="40% - Accent6 3 10 4" xfId="5797"/>
    <cellStyle name="40% - Accent6 3 10 5" xfId="5798"/>
    <cellStyle name="40% - Accent6 3 10 6" xfId="5799"/>
    <cellStyle name="40% - Accent6 3 10 7" xfId="5800"/>
    <cellStyle name="40% - Accent6 3 10 8" xfId="5801"/>
    <cellStyle name="40% - Accent6 3 11" xfId="5802"/>
    <cellStyle name="40% - Accent6 3 11 2" xfId="5803"/>
    <cellStyle name="40% - Accent6 3 11 3" xfId="5804"/>
    <cellStyle name="40% - Accent6 3 11 4" xfId="5805"/>
    <cellStyle name="40% - Accent6 3 11 5" xfId="5806"/>
    <cellStyle name="40% - Accent6 3 11 6" xfId="5807"/>
    <cellStyle name="40% - Accent6 3 11 7" xfId="5808"/>
    <cellStyle name="40% - Accent6 3 11 8" xfId="5809"/>
    <cellStyle name="40% - Accent6 3 12" xfId="5810"/>
    <cellStyle name="40% - Accent6 3 12 2" xfId="5811"/>
    <cellStyle name="40% - Accent6 3 12 3" xfId="5812"/>
    <cellStyle name="40% - Accent6 3 12 4" xfId="5813"/>
    <cellStyle name="40% - Accent6 3 12 5" xfId="5814"/>
    <cellStyle name="40% - Accent6 3 12 6" xfId="5815"/>
    <cellStyle name="40% - Accent6 3 12 7" xfId="5816"/>
    <cellStyle name="40% - Accent6 3 12 8" xfId="5817"/>
    <cellStyle name="40% - Accent6 3 13" xfId="5818"/>
    <cellStyle name="40% - Accent6 3 13 2" xfId="5819"/>
    <cellStyle name="40% - Accent6 3 13 3" xfId="5820"/>
    <cellStyle name="40% - Accent6 3 13 4" xfId="5821"/>
    <cellStyle name="40% - Accent6 3 13 5" xfId="5822"/>
    <cellStyle name="40% - Accent6 3 13 6" xfId="5823"/>
    <cellStyle name="40% - Accent6 3 13 7" xfId="5824"/>
    <cellStyle name="40% - Accent6 3 13 8" xfId="5825"/>
    <cellStyle name="40% - Accent6 3 14" xfId="5826"/>
    <cellStyle name="40% - Accent6 3 14 2" xfId="5827"/>
    <cellStyle name="40% - Accent6 3 14 3" xfId="5828"/>
    <cellStyle name="40% - Accent6 3 14 4" xfId="5829"/>
    <cellStyle name="40% - Accent6 3 14 5" xfId="5830"/>
    <cellStyle name="40% - Accent6 3 14 6" xfId="5831"/>
    <cellStyle name="40% - Accent6 3 14 7" xfId="5832"/>
    <cellStyle name="40% - Accent6 3 14 8" xfId="5833"/>
    <cellStyle name="40% - Accent6 3 15" xfId="5834"/>
    <cellStyle name="40% - Accent6 3 15 2" xfId="5835"/>
    <cellStyle name="40% - Accent6 3 15 3" xfId="5836"/>
    <cellStyle name="40% - Accent6 3 15 4" xfId="5837"/>
    <cellStyle name="40% - Accent6 3 15 5" xfId="5838"/>
    <cellStyle name="40% - Accent6 3 15 6" xfId="5839"/>
    <cellStyle name="40% - Accent6 3 15 7" xfId="5840"/>
    <cellStyle name="40% - Accent6 3 15 8" xfId="5841"/>
    <cellStyle name="40% - Accent6 3 16" xfId="5842"/>
    <cellStyle name="40% - Accent6 3 16 2" xfId="5843"/>
    <cellStyle name="40% - Accent6 3 16 3" xfId="5844"/>
    <cellStyle name="40% - Accent6 3 16 4" xfId="5845"/>
    <cellStyle name="40% - Accent6 3 16 5" xfId="5846"/>
    <cellStyle name="40% - Accent6 3 16 6" xfId="5847"/>
    <cellStyle name="40% - Accent6 3 16 7" xfId="5848"/>
    <cellStyle name="40% - Accent6 3 16 8" xfId="5849"/>
    <cellStyle name="40% - Accent6 3 17" xfId="5850"/>
    <cellStyle name="40% - Accent6 3 17 2" xfId="5851"/>
    <cellStyle name="40% - Accent6 3 17 3" xfId="5852"/>
    <cellStyle name="40% - Accent6 3 17 4" xfId="5853"/>
    <cellStyle name="40% - Accent6 3 17 5" xfId="5854"/>
    <cellStyle name="40% - Accent6 3 17 6" xfId="5855"/>
    <cellStyle name="40% - Accent6 3 17 7" xfId="5856"/>
    <cellStyle name="40% - Accent6 3 17 8" xfId="5857"/>
    <cellStyle name="40% - Accent6 3 18" xfId="5858"/>
    <cellStyle name="40% - Accent6 3 18 2" xfId="5859"/>
    <cellStyle name="40% - Accent6 3 18 3" xfId="5860"/>
    <cellStyle name="40% - Accent6 3 18 4" xfId="5861"/>
    <cellStyle name="40% - Accent6 3 18 5" xfId="5862"/>
    <cellStyle name="40% - Accent6 3 18 6" xfId="5863"/>
    <cellStyle name="40% - Accent6 3 18 7" xfId="5864"/>
    <cellStyle name="40% - Accent6 3 18 8" xfId="5865"/>
    <cellStyle name="40% - Accent6 3 19" xfId="5866"/>
    <cellStyle name="40% - Accent6 3 2" xfId="5867"/>
    <cellStyle name="40% - Accent6 3 2 2" xfId="5868"/>
    <cellStyle name="40% - Accent6 3 2 3" xfId="5869"/>
    <cellStyle name="40% - Accent6 3 2 4" xfId="5870"/>
    <cellStyle name="40% - Accent6 3 2 5" xfId="5871"/>
    <cellStyle name="40% - Accent6 3 2 6" xfId="5872"/>
    <cellStyle name="40% - Accent6 3 2 7" xfId="5873"/>
    <cellStyle name="40% - Accent6 3 2 8" xfId="5874"/>
    <cellStyle name="40% - Accent6 3 20" xfId="5875"/>
    <cellStyle name="40% - Accent6 3 21" xfId="5876"/>
    <cellStyle name="40% - Accent6 3 22" xfId="5877"/>
    <cellStyle name="40% - Accent6 3 23" xfId="5878"/>
    <cellStyle name="40% - Accent6 3 24" xfId="5879"/>
    <cellStyle name="40% - Accent6 3 25" xfId="5880"/>
    <cellStyle name="40% - Accent6 3 26" xfId="5881"/>
    <cellStyle name="40% - Accent6 3 27" xfId="5882"/>
    <cellStyle name="40% - Accent6 3 28" xfId="5883"/>
    <cellStyle name="40% - Accent6 3 29" xfId="5884"/>
    <cellStyle name="40% - Accent6 3 3" xfId="5885"/>
    <cellStyle name="40% - Accent6 3 3 2" xfId="5886"/>
    <cellStyle name="40% - Accent6 3 3 3" xfId="5887"/>
    <cellStyle name="40% - Accent6 3 3 4" xfId="5888"/>
    <cellStyle name="40% - Accent6 3 3 5" xfId="5889"/>
    <cellStyle name="40% - Accent6 3 3 6" xfId="5890"/>
    <cellStyle name="40% - Accent6 3 3 7" xfId="5891"/>
    <cellStyle name="40% - Accent6 3 3 8" xfId="5892"/>
    <cellStyle name="40% - Accent6 3 30" xfId="5893"/>
    <cellStyle name="40% - Accent6 3 31" xfId="5894"/>
    <cellStyle name="40% - Accent6 3 32" xfId="5895"/>
    <cellStyle name="40% - Accent6 3 33" xfId="5896"/>
    <cellStyle name="40% - Accent6 3 34" xfId="5897"/>
    <cellStyle name="40% - Accent6 3 35" xfId="5898"/>
    <cellStyle name="40% - Accent6 3 4" xfId="5899"/>
    <cellStyle name="40% - Accent6 3 4 2" xfId="5900"/>
    <cellStyle name="40% - Accent6 3 4 3" xfId="5901"/>
    <cellStyle name="40% - Accent6 3 4 4" xfId="5902"/>
    <cellStyle name="40% - Accent6 3 4 5" xfId="5903"/>
    <cellStyle name="40% - Accent6 3 4 6" xfId="5904"/>
    <cellStyle name="40% - Accent6 3 4 7" xfId="5905"/>
    <cellStyle name="40% - Accent6 3 4 8" xfId="5906"/>
    <cellStyle name="40% - Accent6 3 5" xfId="5907"/>
    <cellStyle name="40% - Accent6 3 5 2" xfId="5908"/>
    <cellStyle name="40% - Accent6 3 5 3" xfId="5909"/>
    <cellStyle name="40% - Accent6 3 5 4" xfId="5910"/>
    <cellStyle name="40% - Accent6 3 5 5" xfId="5911"/>
    <cellStyle name="40% - Accent6 3 5 6" xfId="5912"/>
    <cellStyle name="40% - Accent6 3 5 7" xfId="5913"/>
    <cellStyle name="40% - Accent6 3 5 8" xfId="5914"/>
    <cellStyle name="40% - Accent6 3 6" xfId="5915"/>
    <cellStyle name="40% - Accent6 3 6 2" xfId="5916"/>
    <cellStyle name="40% - Accent6 3 6 3" xfId="5917"/>
    <cellStyle name="40% - Accent6 3 6 4" xfId="5918"/>
    <cellStyle name="40% - Accent6 3 6 5" xfId="5919"/>
    <cellStyle name="40% - Accent6 3 6 6" xfId="5920"/>
    <cellStyle name="40% - Accent6 3 6 7" xfId="5921"/>
    <cellStyle name="40% - Accent6 3 6 8" xfId="5922"/>
    <cellStyle name="40% - Accent6 3 7" xfId="5923"/>
    <cellStyle name="40% - Accent6 3 7 2" xfId="5924"/>
    <cellStyle name="40% - Accent6 3 7 3" xfId="5925"/>
    <cellStyle name="40% - Accent6 3 7 4" xfId="5926"/>
    <cellStyle name="40% - Accent6 3 7 5" xfId="5927"/>
    <cellStyle name="40% - Accent6 3 7 6" xfId="5928"/>
    <cellStyle name="40% - Accent6 3 7 7" xfId="5929"/>
    <cellStyle name="40% - Accent6 3 7 8" xfId="5930"/>
    <cellStyle name="40% - Accent6 3 8" xfId="5931"/>
    <cellStyle name="40% - Accent6 3 8 2" xfId="5932"/>
    <cellStyle name="40% - Accent6 3 8 3" xfId="5933"/>
    <cellStyle name="40% - Accent6 3 8 4" xfId="5934"/>
    <cellStyle name="40% - Accent6 3 8 5" xfId="5935"/>
    <cellStyle name="40% - Accent6 3 8 6" xfId="5936"/>
    <cellStyle name="40% - Accent6 3 8 7" xfId="5937"/>
    <cellStyle name="40% - Accent6 3 8 8" xfId="5938"/>
    <cellStyle name="40% - Accent6 3 9" xfId="5939"/>
    <cellStyle name="40% - Accent6 3 9 2" xfId="5940"/>
    <cellStyle name="40% - Accent6 3 9 3" xfId="5941"/>
    <cellStyle name="40% - Accent6 3 9 4" xfId="5942"/>
    <cellStyle name="40% - Accent6 3 9 5" xfId="5943"/>
    <cellStyle name="40% - Accent6 3 9 6" xfId="5944"/>
    <cellStyle name="40% - Accent6 3 9 7" xfId="5945"/>
    <cellStyle name="40% - Accent6 3 9 8" xfId="5946"/>
    <cellStyle name="40% - Accent6 4" xfId="5947"/>
    <cellStyle name="40% - Accent6 4 10" xfId="5948"/>
    <cellStyle name="40% - Accent6 4 10 2" xfId="5949"/>
    <cellStyle name="40% - Accent6 4 10 3" xfId="5950"/>
    <cellStyle name="40% - Accent6 4 10 4" xfId="5951"/>
    <cellStyle name="40% - Accent6 4 10 5" xfId="5952"/>
    <cellStyle name="40% - Accent6 4 10 6" xfId="5953"/>
    <cellStyle name="40% - Accent6 4 10 7" xfId="5954"/>
    <cellStyle name="40% - Accent6 4 10 8" xfId="5955"/>
    <cellStyle name="40% - Accent6 4 11" xfId="5956"/>
    <cellStyle name="40% - Accent6 4 11 2" xfId="5957"/>
    <cellStyle name="40% - Accent6 4 11 3" xfId="5958"/>
    <cellStyle name="40% - Accent6 4 11 4" xfId="5959"/>
    <cellStyle name="40% - Accent6 4 11 5" xfId="5960"/>
    <cellStyle name="40% - Accent6 4 11 6" xfId="5961"/>
    <cellStyle name="40% - Accent6 4 11 7" xfId="5962"/>
    <cellStyle name="40% - Accent6 4 11 8" xfId="5963"/>
    <cellStyle name="40% - Accent6 4 12" xfId="5964"/>
    <cellStyle name="40% - Accent6 4 12 2" xfId="5965"/>
    <cellStyle name="40% - Accent6 4 12 3" xfId="5966"/>
    <cellStyle name="40% - Accent6 4 12 4" xfId="5967"/>
    <cellStyle name="40% - Accent6 4 12 5" xfId="5968"/>
    <cellStyle name="40% - Accent6 4 12 6" xfId="5969"/>
    <cellStyle name="40% - Accent6 4 12 7" xfId="5970"/>
    <cellStyle name="40% - Accent6 4 12 8" xfId="5971"/>
    <cellStyle name="40% - Accent6 4 13" xfId="5972"/>
    <cellStyle name="40% - Accent6 4 13 2" xfId="5973"/>
    <cellStyle name="40% - Accent6 4 13 3" xfId="5974"/>
    <cellStyle name="40% - Accent6 4 13 4" xfId="5975"/>
    <cellStyle name="40% - Accent6 4 13 5" xfId="5976"/>
    <cellStyle name="40% - Accent6 4 13 6" xfId="5977"/>
    <cellStyle name="40% - Accent6 4 13 7" xfId="5978"/>
    <cellStyle name="40% - Accent6 4 13 8" xfId="5979"/>
    <cellStyle name="40% - Accent6 4 14" xfId="5980"/>
    <cellStyle name="40% - Accent6 4 14 2" xfId="5981"/>
    <cellStyle name="40% - Accent6 4 14 3" xfId="5982"/>
    <cellStyle name="40% - Accent6 4 14 4" xfId="5983"/>
    <cellStyle name="40% - Accent6 4 14 5" xfId="5984"/>
    <cellStyle name="40% - Accent6 4 14 6" xfId="5985"/>
    <cellStyle name="40% - Accent6 4 14 7" xfId="5986"/>
    <cellStyle name="40% - Accent6 4 14 8" xfId="5987"/>
    <cellStyle name="40% - Accent6 4 15" xfId="5988"/>
    <cellStyle name="40% - Accent6 4 15 2" xfId="5989"/>
    <cellStyle name="40% - Accent6 4 15 3" xfId="5990"/>
    <cellStyle name="40% - Accent6 4 15 4" xfId="5991"/>
    <cellStyle name="40% - Accent6 4 15 5" xfId="5992"/>
    <cellStyle name="40% - Accent6 4 15 6" xfId="5993"/>
    <cellStyle name="40% - Accent6 4 15 7" xfId="5994"/>
    <cellStyle name="40% - Accent6 4 15 8" xfId="5995"/>
    <cellStyle name="40% - Accent6 4 16" xfId="5996"/>
    <cellStyle name="40% - Accent6 4 16 2" xfId="5997"/>
    <cellStyle name="40% - Accent6 4 16 3" xfId="5998"/>
    <cellStyle name="40% - Accent6 4 16 4" xfId="5999"/>
    <cellStyle name="40% - Accent6 4 16 5" xfId="6000"/>
    <cellStyle name="40% - Accent6 4 16 6" xfId="6001"/>
    <cellStyle name="40% - Accent6 4 16 7" xfId="6002"/>
    <cellStyle name="40% - Accent6 4 16 8" xfId="6003"/>
    <cellStyle name="40% - Accent6 4 17" xfId="6004"/>
    <cellStyle name="40% - Accent6 4 17 2" xfId="6005"/>
    <cellStyle name="40% - Accent6 4 17 3" xfId="6006"/>
    <cellStyle name="40% - Accent6 4 17 4" xfId="6007"/>
    <cellStyle name="40% - Accent6 4 17 5" xfId="6008"/>
    <cellStyle name="40% - Accent6 4 17 6" xfId="6009"/>
    <cellStyle name="40% - Accent6 4 17 7" xfId="6010"/>
    <cellStyle name="40% - Accent6 4 17 8" xfId="6011"/>
    <cellStyle name="40% - Accent6 4 18" xfId="6012"/>
    <cellStyle name="40% - Accent6 4 18 2" xfId="6013"/>
    <cellStyle name="40% - Accent6 4 18 3" xfId="6014"/>
    <cellStyle name="40% - Accent6 4 18 4" xfId="6015"/>
    <cellStyle name="40% - Accent6 4 18 5" xfId="6016"/>
    <cellStyle name="40% - Accent6 4 18 6" xfId="6017"/>
    <cellStyle name="40% - Accent6 4 18 7" xfId="6018"/>
    <cellStyle name="40% - Accent6 4 18 8" xfId="6019"/>
    <cellStyle name="40% - Accent6 4 19" xfId="6020"/>
    <cellStyle name="40% - Accent6 4 2" xfId="6021"/>
    <cellStyle name="40% - Accent6 4 2 2" xfId="6022"/>
    <cellStyle name="40% - Accent6 4 2 3" xfId="6023"/>
    <cellStyle name="40% - Accent6 4 2 4" xfId="6024"/>
    <cellStyle name="40% - Accent6 4 2 5" xfId="6025"/>
    <cellStyle name="40% - Accent6 4 2 6" xfId="6026"/>
    <cellStyle name="40% - Accent6 4 2 7" xfId="6027"/>
    <cellStyle name="40% - Accent6 4 2 8" xfId="6028"/>
    <cellStyle name="40% - Accent6 4 20" xfId="6029"/>
    <cellStyle name="40% - Accent6 4 21" xfId="6030"/>
    <cellStyle name="40% - Accent6 4 22" xfId="6031"/>
    <cellStyle name="40% - Accent6 4 23" xfId="6032"/>
    <cellStyle name="40% - Accent6 4 24" xfId="6033"/>
    <cellStyle name="40% - Accent6 4 25" xfId="6034"/>
    <cellStyle name="40% - Accent6 4 26" xfId="6035"/>
    <cellStyle name="40% - Accent6 4 27" xfId="6036"/>
    <cellStyle name="40% - Accent6 4 28" xfId="6037"/>
    <cellStyle name="40% - Accent6 4 29" xfId="6038"/>
    <cellStyle name="40% - Accent6 4 3" xfId="6039"/>
    <cellStyle name="40% - Accent6 4 3 2" xfId="6040"/>
    <cellStyle name="40% - Accent6 4 3 3" xfId="6041"/>
    <cellStyle name="40% - Accent6 4 3 4" xfId="6042"/>
    <cellStyle name="40% - Accent6 4 3 5" xfId="6043"/>
    <cellStyle name="40% - Accent6 4 3 6" xfId="6044"/>
    <cellStyle name="40% - Accent6 4 3 7" xfId="6045"/>
    <cellStyle name="40% - Accent6 4 3 8" xfId="6046"/>
    <cellStyle name="40% - Accent6 4 30" xfId="6047"/>
    <cellStyle name="40% - Accent6 4 31" xfId="6048"/>
    <cellStyle name="40% - Accent6 4 32" xfId="6049"/>
    <cellStyle name="40% - Accent6 4 33" xfId="6050"/>
    <cellStyle name="40% - Accent6 4 34" xfId="6051"/>
    <cellStyle name="40% - Accent6 4 35" xfId="6052"/>
    <cellStyle name="40% - Accent6 4 4" xfId="6053"/>
    <cellStyle name="40% - Accent6 4 4 2" xfId="6054"/>
    <cellStyle name="40% - Accent6 4 4 3" xfId="6055"/>
    <cellStyle name="40% - Accent6 4 4 4" xfId="6056"/>
    <cellStyle name="40% - Accent6 4 4 5" xfId="6057"/>
    <cellStyle name="40% - Accent6 4 4 6" xfId="6058"/>
    <cellStyle name="40% - Accent6 4 4 7" xfId="6059"/>
    <cellStyle name="40% - Accent6 4 4 8" xfId="6060"/>
    <cellStyle name="40% - Accent6 4 5" xfId="6061"/>
    <cellStyle name="40% - Accent6 4 5 2" xfId="6062"/>
    <cellStyle name="40% - Accent6 4 5 3" xfId="6063"/>
    <cellStyle name="40% - Accent6 4 5 4" xfId="6064"/>
    <cellStyle name="40% - Accent6 4 5 5" xfId="6065"/>
    <cellStyle name="40% - Accent6 4 5 6" xfId="6066"/>
    <cellStyle name="40% - Accent6 4 5 7" xfId="6067"/>
    <cellStyle name="40% - Accent6 4 5 8" xfId="6068"/>
    <cellStyle name="40% - Accent6 4 6" xfId="6069"/>
    <cellStyle name="40% - Accent6 4 6 2" xfId="6070"/>
    <cellStyle name="40% - Accent6 4 6 3" xfId="6071"/>
    <cellStyle name="40% - Accent6 4 6 4" xfId="6072"/>
    <cellStyle name="40% - Accent6 4 6 5" xfId="6073"/>
    <cellStyle name="40% - Accent6 4 6 6" xfId="6074"/>
    <cellStyle name="40% - Accent6 4 6 7" xfId="6075"/>
    <cellStyle name="40% - Accent6 4 6 8" xfId="6076"/>
    <cellStyle name="40% - Accent6 4 7" xfId="6077"/>
    <cellStyle name="40% - Accent6 4 7 2" xfId="6078"/>
    <cellStyle name="40% - Accent6 4 7 3" xfId="6079"/>
    <cellStyle name="40% - Accent6 4 7 4" xfId="6080"/>
    <cellStyle name="40% - Accent6 4 7 5" xfId="6081"/>
    <cellStyle name="40% - Accent6 4 7 6" xfId="6082"/>
    <cellStyle name="40% - Accent6 4 7 7" xfId="6083"/>
    <cellStyle name="40% - Accent6 4 7 8" xfId="6084"/>
    <cellStyle name="40% - Accent6 4 8" xfId="6085"/>
    <cellStyle name="40% - Accent6 4 8 2" xfId="6086"/>
    <cellStyle name="40% - Accent6 4 8 3" xfId="6087"/>
    <cellStyle name="40% - Accent6 4 8 4" xfId="6088"/>
    <cellStyle name="40% - Accent6 4 8 5" xfId="6089"/>
    <cellStyle name="40% - Accent6 4 8 6" xfId="6090"/>
    <cellStyle name="40% - Accent6 4 8 7" xfId="6091"/>
    <cellStyle name="40% - Accent6 4 8 8" xfId="6092"/>
    <cellStyle name="40% - Accent6 4 9" xfId="6093"/>
    <cellStyle name="40% - Accent6 4 9 2" xfId="6094"/>
    <cellStyle name="40% - Accent6 4 9 3" xfId="6095"/>
    <cellStyle name="40% - Accent6 4 9 4" xfId="6096"/>
    <cellStyle name="40% - Accent6 4 9 5" xfId="6097"/>
    <cellStyle name="40% - Accent6 4 9 6" xfId="6098"/>
    <cellStyle name="40% - Accent6 4 9 7" xfId="6099"/>
    <cellStyle name="40% - Accent6 4 9 8" xfId="6100"/>
    <cellStyle name="40% - Accent6 5" xfId="6101"/>
    <cellStyle name="40% - Accent6 5 10" xfId="6102"/>
    <cellStyle name="40% - Accent6 5 10 2" xfId="6103"/>
    <cellStyle name="40% - Accent6 5 10 3" xfId="6104"/>
    <cellStyle name="40% - Accent6 5 10 4" xfId="6105"/>
    <cellStyle name="40% - Accent6 5 10 5" xfId="6106"/>
    <cellStyle name="40% - Accent6 5 10 6" xfId="6107"/>
    <cellStyle name="40% - Accent6 5 10 7" xfId="6108"/>
    <cellStyle name="40% - Accent6 5 10 8" xfId="6109"/>
    <cellStyle name="40% - Accent6 5 11" xfId="6110"/>
    <cellStyle name="40% - Accent6 5 11 2" xfId="6111"/>
    <cellStyle name="40% - Accent6 5 11 3" xfId="6112"/>
    <cellStyle name="40% - Accent6 5 11 4" xfId="6113"/>
    <cellStyle name="40% - Accent6 5 11 5" xfId="6114"/>
    <cellStyle name="40% - Accent6 5 11 6" xfId="6115"/>
    <cellStyle name="40% - Accent6 5 11 7" xfId="6116"/>
    <cellStyle name="40% - Accent6 5 11 8" xfId="6117"/>
    <cellStyle name="40% - Accent6 5 12" xfId="6118"/>
    <cellStyle name="40% - Accent6 5 12 2" xfId="6119"/>
    <cellStyle name="40% - Accent6 5 12 3" xfId="6120"/>
    <cellStyle name="40% - Accent6 5 12 4" xfId="6121"/>
    <cellStyle name="40% - Accent6 5 12 5" xfId="6122"/>
    <cellStyle name="40% - Accent6 5 12 6" xfId="6123"/>
    <cellStyle name="40% - Accent6 5 12 7" xfId="6124"/>
    <cellStyle name="40% - Accent6 5 12 8" xfId="6125"/>
    <cellStyle name="40% - Accent6 5 13" xfId="6126"/>
    <cellStyle name="40% - Accent6 5 13 2" xfId="6127"/>
    <cellStyle name="40% - Accent6 5 13 3" xfId="6128"/>
    <cellStyle name="40% - Accent6 5 13 4" xfId="6129"/>
    <cellStyle name="40% - Accent6 5 13 5" xfId="6130"/>
    <cellStyle name="40% - Accent6 5 13 6" xfId="6131"/>
    <cellStyle name="40% - Accent6 5 13 7" xfId="6132"/>
    <cellStyle name="40% - Accent6 5 13 8" xfId="6133"/>
    <cellStyle name="40% - Accent6 5 14" xfId="6134"/>
    <cellStyle name="40% - Accent6 5 14 2" xfId="6135"/>
    <cellStyle name="40% - Accent6 5 14 3" xfId="6136"/>
    <cellStyle name="40% - Accent6 5 14 4" xfId="6137"/>
    <cellStyle name="40% - Accent6 5 14 5" xfId="6138"/>
    <cellStyle name="40% - Accent6 5 14 6" xfId="6139"/>
    <cellStyle name="40% - Accent6 5 14 7" xfId="6140"/>
    <cellStyle name="40% - Accent6 5 14 8" xfId="6141"/>
    <cellStyle name="40% - Accent6 5 15" xfId="6142"/>
    <cellStyle name="40% - Accent6 5 15 2" xfId="6143"/>
    <cellStyle name="40% - Accent6 5 15 3" xfId="6144"/>
    <cellStyle name="40% - Accent6 5 15 4" xfId="6145"/>
    <cellStyle name="40% - Accent6 5 15 5" xfId="6146"/>
    <cellStyle name="40% - Accent6 5 15 6" xfId="6147"/>
    <cellStyle name="40% - Accent6 5 15 7" xfId="6148"/>
    <cellStyle name="40% - Accent6 5 15 8" xfId="6149"/>
    <cellStyle name="40% - Accent6 5 16" xfId="6150"/>
    <cellStyle name="40% - Accent6 5 16 2" xfId="6151"/>
    <cellStyle name="40% - Accent6 5 16 3" xfId="6152"/>
    <cellStyle name="40% - Accent6 5 16 4" xfId="6153"/>
    <cellStyle name="40% - Accent6 5 16 5" xfId="6154"/>
    <cellStyle name="40% - Accent6 5 16 6" xfId="6155"/>
    <cellStyle name="40% - Accent6 5 16 7" xfId="6156"/>
    <cellStyle name="40% - Accent6 5 16 8" xfId="6157"/>
    <cellStyle name="40% - Accent6 5 17" xfId="6158"/>
    <cellStyle name="40% - Accent6 5 17 2" xfId="6159"/>
    <cellStyle name="40% - Accent6 5 17 3" xfId="6160"/>
    <cellStyle name="40% - Accent6 5 17 4" xfId="6161"/>
    <cellStyle name="40% - Accent6 5 17 5" xfId="6162"/>
    <cellStyle name="40% - Accent6 5 17 6" xfId="6163"/>
    <cellStyle name="40% - Accent6 5 17 7" xfId="6164"/>
    <cellStyle name="40% - Accent6 5 17 8" xfId="6165"/>
    <cellStyle name="40% - Accent6 5 18" xfId="6166"/>
    <cellStyle name="40% - Accent6 5 18 2" xfId="6167"/>
    <cellStyle name="40% - Accent6 5 18 3" xfId="6168"/>
    <cellStyle name="40% - Accent6 5 18 4" xfId="6169"/>
    <cellStyle name="40% - Accent6 5 18 5" xfId="6170"/>
    <cellStyle name="40% - Accent6 5 18 6" xfId="6171"/>
    <cellStyle name="40% - Accent6 5 18 7" xfId="6172"/>
    <cellStyle name="40% - Accent6 5 18 8" xfId="6173"/>
    <cellStyle name="40% - Accent6 5 19" xfId="6174"/>
    <cellStyle name="40% - Accent6 5 2" xfId="6175"/>
    <cellStyle name="40% - Accent6 5 2 2" xfId="6176"/>
    <cellStyle name="40% - Accent6 5 2 3" xfId="6177"/>
    <cellStyle name="40% - Accent6 5 2 4" xfId="6178"/>
    <cellStyle name="40% - Accent6 5 2 5" xfId="6179"/>
    <cellStyle name="40% - Accent6 5 2 6" xfId="6180"/>
    <cellStyle name="40% - Accent6 5 2 7" xfId="6181"/>
    <cellStyle name="40% - Accent6 5 2 8" xfId="6182"/>
    <cellStyle name="40% - Accent6 5 20" xfId="6183"/>
    <cellStyle name="40% - Accent6 5 21" xfId="6184"/>
    <cellStyle name="40% - Accent6 5 22" xfId="6185"/>
    <cellStyle name="40% - Accent6 5 23" xfId="6186"/>
    <cellStyle name="40% - Accent6 5 24" xfId="6187"/>
    <cellStyle name="40% - Accent6 5 25" xfId="6188"/>
    <cellStyle name="40% - Accent6 5 26" xfId="6189"/>
    <cellStyle name="40% - Accent6 5 27" xfId="6190"/>
    <cellStyle name="40% - Accent6 5 28" xfId="6191"/>
    <cellStyle name="40% - Accent6 5 29" xfId="6192"/>
    <cellStyle name="40% - Accent6 5 3" xfId="6193"/>
    <cellStyle name="40% - Accent6 5 3 2" xfId="6194"/>
    <cellStyle name="40% - Accent6 5 3 3" xfId="6195"/>
    <cellStyle name="40% - Accent6 5 3 4" xfId="6196"/>
    <cellStyle name="40% - Accent6 5 3 5" xfId="6197"/>
    <cellStyle name="40% - Accent6 5 3 6" xfId="6198"/>
    <cellStyle name="40% - Accent6 5 3 7" xfId="6199"/>
    <cellStyle name="40% - Accent6 5 3 8" xfId="6200"/>
    <cellStyle name="40% - Accent6 5 30" xfId="6201"/>
    <cellStyle name="40% - Accent6 5 31" xfId="6202"/>
    <cellStyle name="40% - Accent6 5 32" xfId="6203"/>
    <cellStyle name="40% - Accent6 5 33" xfId="6204"/>
    <cellStyle name="40% - Accent6 5 34" xfId="6205"/>
    <cellStyle name="40% - Accent6 5 35" xfId="6206"/>
    <cellStyle name="40% - Accent6 5 4" xfId="6207"/>
    <cellStyle name="40% - Accent6 5 4 2" xfId="6208"/>
    <cellStyle name="40% - Accent6 5 4 3" xfId="6209"/>
    <cellStyle name="40% - Accent6 5 4 4" xfId="6210"/>
    <cellStyle name="40% - Accent6 5 4 5" xfId="6211"/>
    <cellStyle name="40% - Accent6 5 4 6" xfId="6212"/>
    <cellStyle name="40% - Accent6 5 4 7" xfId="6213"/>
    <cellStyle name="40% - Accent6 5 4 8" xfId="6214"/>
    <cellStyle name="40% - Accent6 5 5" xfId="6215"/>
    <cellStyle name="40% - Accent6 5 5 2" xfId="6216"/>
    <cellStyle name="40% - Accent6 5 5 3" xfId="6217"/>
    <cellStyle name="40% - Accent6 5 5 4" xfId="6218"/>
    <cellStyle name="40% - Accent6 5 5 5" xfId="6219"/>
    <cellStyle name="40% - Accent6 5 5 6" xfId="6220"/>
    <cellStyle name="40% - Accent6 5 5 7" xfId="6221"/>
    <cellStyle name="40% - Accent6 5 5 8" xfId="6222"/>
    <cellStyle name="40% - Accent6 5 6" xfId="6223"/>
    <cellStyle name="40% - Accent6 5 6 2" xfId="6224"/>
    <cellStyle name="40% - Accent6 5 6 3" xfId="6225"/>
    <cellStyle name="40% - Accent6 5 6 4" xfId="6226"/>
    <cellStyle name="40% - Accent6 5 6 5" xfId="6227"/>
    <cellStyle name="40% - Accent6 5 6 6" xfId="6228"/>
    <cellStyle name="40% - Accent6 5 6 7" xfId="6229"/>
    <cellStyle name="40% - Accent6 5 6 8" xfId="6230"/>
    <cellStyle name="40% - Accent6 5 7" xfId="6231"/>
    <cellStyle name="40% - Accent6 5 7 2" xfId="6232"/>
    <cellStyle name="40% - Accent6 5 7 3" xfId="6233"/>
    <cellStyle name="40% - Accent6 5 7 4" xfId="6234"/>
    <cellStyle name="40% - Accent6 5 7 5" xfId="6235"/>
    <cellStyle name="40% - Accent6 5 7 6" xfId="6236"/>
    <cellStyle name="40% - Accent6 5 7 7" xfId="6237"/>
    <cellStyle name="40% - Accent6 5 7 8" xfId="6238"/>
    <cellStyle name="40% - Accent6 5 8" xfId="6239"/>
    <cellStyle name="40% - Accent6 5 8 2" xfId="6240"/>
    <cellStyle name="40% - Accent6 5 8 3" xfId="6241"/>
    <cellStyle name="40% - Accent6 5 8 4" xfId="6242"/>
    <cellStyle name="40% - Accent6 5 8 5" xfId="6243"/>
    <cellStyle name="40% - Accent6 5 8 6" xfId="6244"/>
    <cellStyle name="40% - Accent6 5 8 7" xfId="6245"/>
    <cellStyle name="40% - Accent6 5 8 8" xfId="6246"/>
    <cellStyle name="40% - Accent6 5 9" xfId="6247"/>
    <cellStyle name="40% - Accent6 5 9 2" xfId="6248"/>
    <cellStyle name="40% - Accent6 5 9 3" xfId="6249"/>
    <cellStyle name="40% - Accent6 5 9 4" xfId="6250"/>
    <cellStyle name="40% - Accent6 5 9 5" xfId="6251"/>
    <cellStyle name="40% - Accent6 5 9 6" xfId="6252"/>
    <cellStyle name="40% - Accent6 5 9 7" xfId="6253"/>
    <cellStyle name="40% - Accent6 5 9 8" xfId="6254"/>
    <cellStyle name="40% - Accent6 6" xfId="6255"/>
    <cellStyle name="60% - Accent1 2" xfId="6256"/>
    <cellStyle name="60% - Accent1 2 2" xfId="6257"/>
    <cellStyle name="60% - Accent1 2 3" xfId="6258"/>
    <cellStyle name="60% - Accent1 3" xfId="6259"/>
    <cellStyle name="60% - Accent1 4" xfId="6260"/>
    <cellStyle name="60% - Accent1 5" xfId="6261"/>
    <cellStyle name="60% - Accent1 6" xfId="6262"/>
    <cellStyle name="60% - Accent2 2" xfId="6263"/>
    <cellStyle name="60% - Accent2 2 2" xfId="6264"/>
    <cellStyle name="60% - Accent2 2 3" xfId="6265"/>
    <cellStyle name="60% - Accent2 3" xfId="6266"/>
    <cellStyle name="60% - Accent2 4" xfId="6267"/>
    <cellStyle name="60% - Accent2 5" xfId="6268"/>
    <cellStyle name="60% - Accent2 6" xfId="6269"/>
    <cellStyle name="60% - Accent3 2" xfId="6270"/>
    <cellStyle name="60% - Accent3 2 2" xfId="6271"/>
    <cellStyle name="60% - Accent3 2 3" xfId="6272"/>
    <cellStyle name="60% - Accent3 3" xfId="6273"/>
    <cellStyle name="60% - Accent3 4" xfId="6274"/>
    <cellStyle name="60% - Accent3 5" xfId="6275"/>
    <cellStyle name="60% - Accent3 6" xfId="6276"/>
    <cellStyle name="60% - Accent4 2" xfId="6277"/>
    <cellStyle name="60% - Accent4 2 2" xfId="6278"/>
    <cellStyle name="60% - Accent4 2 3" xfId="6279"/>
    <cellStyle name="60% - Accent4 3" xfId="6280"/>
    <cellStyle name="60% - Accent4 4" xfId="6281"/>
    <cellStyle name="60% - Accent4 5" xfId="6282"/>
    <cellStyle name="60% - Accent4 6" xfId="6283"/>
    <cellStyle name="60% - Accent5 2" xfId="6284"/>
    <cellStyle name="60% - Accent5 2 2" xfId="6285"/>
    <cellStyle name="60% - Accent5 2 3" xfId="6286"/>
    <cellStyle name="60% - Accent5 3" xfId="6287"/>
    <cellStyle name="60% - Accent5 4" xfId="6288"/>
    <cellStyle name="60% - Accent5 5" xfId="6289"/>
    <cellStyle name="60% - Accent5 6" xfId="6290"/>
    <cellStyle name="60% - Accent6 2" xfId="6291"/>
    <cellStyle name="60% - Accent6 2 2" xfId="6292"/>
    <cellStyle name="60% - Accent6 2 3" xfId="6293"/>
    <cellStyle name="60% - Accent6 3" xfId="6294"/>
    <cellStyle name="60% - Accent6 4" xfId="6295"/>
    <cellStyle name="60% - Accent6 5" xfId="6296"/>
    <cellStyle name="60% - Accent6 6" xfId="6297"/>
    <cellStyle name="Accent1 2" xfId="6298"/>
    <cellStyle name="Accent1 2 2" xfId="6299"/>
    <cellStyle name="Accent1 2 3" xfId="6300"/>
    <cellStyle name="Accent1 3" xfId="6301"/>
    <cellStyle name="Accent1 4" xfId="6302"/>
    <cellStyle name="Accent1 5" xfId="6303"/>
    <cellStyle name="Accent1 6" xfId="6304"/>
    <cellStyle name="Accent2 2" xfId="6305"/>
    <cellStyle name="Accent2 2 2" xfId="6306"/>
    <cellStyle name="Accent2 2 3" xfId="6307"/>
    <cellStyle name="Accent2 3" xfId="6308"/>
    <cellStyle name="Accent2 4" xfId="6309"/>
    <cellStyle name="Accent2 5" xfId="6310"/>
    <cellStyle name="Accent2 6" xfId="6311"/>
    <cellStyle name="Accent3 2" xfId="6312"/>
    <cellStyle name="Accent3 2 2" xfId="6313"/>
    <cellStyle name="Accent3 2 3" xfId="6314"/>
    <cellStyle name="Accent3 3" xfId="6315"/>
    <cellStyle name="Accent3 4" xfId="6316"/>
    <cellStyle name="Accent3 5" xfId="6317"/>
    <cellStyle name="Accent3 6" xfId="6318"/>
    <cellStyle name="Accent4 2" xfId="6319"/>
    <cellStyle name="Accent4 2 2" xfId="6320"/>
    <cellStyle name="Accent4 2 3" xfId="6321"/>
    <cellStyle name="Accent4 3" xfId="6322"/>
    <cellStyle name="Accent4 4" xfId="6323"/>
    <cellStyle name="Accent4 5" xfId="6324"/>
    <cellStyle name="Accent4 6" xfId="6325"/>
    <cellStyle name="Accent5 2" xfId="6326"/>
    <cellStyle name="Accent5 2 2" xfId="6327"/>
    <cellStyle name="Accent5 2 3" xfId="6328"/>
    <cellStyle name="Accent6 2" xfId="6329"/>
    <cellStyle name="Accent6 2 2" xfId="6330"/>
    <cellStyle name="Accent6 2 3" xfId="6331"/>
    <cellStyle name="Accent6 3" xfId="6332"/>
    <cellStyle name="Accent6 4" xfId="6333"/>
    <cellStyle name="Accent6 5" xfId="6334"/>
    <cellStyle name="Accent6 6" xfId="6335"/>
    <cellStyle name="Bad 2" xfId="6336"/>
    <cellStyle name="Bad 2 2" xfId="6337"/>
    <cellStyle name="Bad 2 3" xfId="6338"/>
    <cellStyle name="Bad 2 4" xfId="6339"/>
    <cellStyle name="Bad 3" xfId="6340"/>
    <cellStyle name="Bad 4" xfId="6341"/>
    <cellStyle name="Bad 5" xfId="6342"/>
    <cellStyle name="Bad 6" xfId="6343"/>
    <cellStyle name="Bad 8" xfId="6344"/>
    <cellStyle name="Bad 9" xfId="6345"/>
    <cellStyle name="Calculation 2" xfId="6346"/>
    <cellStyle name="Calculation 2 10" xfId="6347"/>
    <cellStyle name="Calculation 2 11" xfId="6348"/>
    <cellStyle name="Calculation 2 12" xfId="6349"/>
    <cellStyle name="Calculation 2 13" xfId="6350"/>
    <cellStyle name="Calculation 2 14" xfId="6351"/>
    <cellStyle name="Calculation 2 15" xfId="6352"/>
    <cellStyle name="Calculation 2 16" xfId="6353"/>
    <cellStyle name="Calculation 2 17" xfId="6354"/>
    <cellStyle name="Calculation 2 18" xfId="6355"/>
    <cellStyle name="Calculation 2 19" xfId="6356"/>
    <cellStyle name="Calculation 2 2" xfId="6357"/>
    <cellStyle name="Calculation 2 2 2" xfId="6358"/>
    <cellStyle name="Calculation 2 2 2 2" xfId="6359"/>
    <cellStyle name="Calculation 2 20" xfId="6360"/>
    <cellStyle name="Calculation 2 21" xfId="6361"/>
    <cellStyle name="Calculation 2 3" xfId="6362"/>
    <cellStyle name="Calculation 2 4" xfId="6363"/>
    <cellStyle name="Calculation 2 5" xfId="6364"/>
    <cellStyle name="Calculation 2 6" xfId="6365"/>
    <cellStyle name="Calculation 2 7" xfId="6366"/>
    <cellStyle name="Calculation 2 8" xfId="6367"/>
    <cellStyle name="Calculation 2 9" xfId="6368"/>
    <cellStyle name="Calculation 3" xfId="6369"/>
    <cellStyle name="Calculation 3 10" xfId="6370"/>
    <cellStyle name="Calculation 3 11" xfId="6371"/>
    <cellStyle name="Calculation 3 12" xfId="6372"/>
    <cellStyle name="Calculation 3 13" xfId="6373"/>
    <cellStyle name="Calculation 3 14" xfId="6374"/>
    <cellStyle name="Calculation 3 15" xfId="6375"/>
    <cellStyle name="Calculation 3 16" xfId="6376"/>
    <cellStyle name="Calculation 3 17" xfId="6377"/>
    <cellStyle name="Calculation 3 18" xfId="6378"/>
    <cellStyle name="Calculation 3 19" xfId="6379"/>
    <cellStyle name="Calculation 3 2" xfId="6380"/>
    <cellStyle name="Calculation 3 3" xfId="6381"/>
    <cellStyle name="Calculation 3 4" xfId="6382"/>
    <cellStyle name="Calculation 3 5" xfId="6383"/>
    <cellStyle name="Calculation 3 6" xfId="6384"/>
    <cellStyle name="Calculation 3 7" xfId="6385"/>
    <cellStyle name="Calculation 3 8" xfId="6386"/>
    <cellStyle name="Calculation 3 9" xfId="6387"/>
    <cellStyle name="Calculation 4" xfId="6388"/>
    <cellStyle name="Calculation 4 10" xfId="6389"/>
    <cellStyle name="Calculation 4 11" xfId="6390"/>
    <cellStyle name="Calculation 4 12" xfId="6391"/>
    <cellStyle name="Calculation 4 13" xfId="6392"/>
    <cellStyle name="Calculation 4 14" xfId="6393"/>
    <cellStyle name="Calculation 4 15" xfId="6394"/>
    <cellStyle name="Calculation 4 16" xfId="6395"/>
    <cellStyle name="Calculation 4 17" xfId="6396"/>
    <cellStyle name="Calculation 4 18" xfId="6397"/>
    <cellStyle name="Calculation 4 19" xfId="6398"/>
    <cellStyle name="Calculation 4 2" xfId="6399"/>
    <cellStyle name="Calculation 4 3" xfId="6400"/>
    <cellStyle name="Calculation 4 4" xfId="6401"/>
    <cellStyle name="Calculation 4 5" xfId="6402"/>
    <cellStyle name="Calculation 4 6" xfId="6403"/>
    <cellStyle name="Calculation 4 7" xfId="6404"/>
    <cellStyle name="Calculation 4 8" xfId="6405"/>
    <cellStyle name="Calculation 4 9" xfId="6406"/>
    <cellStyle name="Calculation 5" xfId="6407"/>
    <cellStyle name="Calculation 5 10" xfId="6408"/>
    <cellStyle name="Calculation 5 11" xfId="6409"/>
    <cellStyle name="Calculation 5 12" xfId="6410"/>
    <cellStyle name="Calculation 5 13" xfId="6411"/>
    <cellStyle name="Calculation 5 14" xfId="6412"/>
    <cellStyle name="Calculation 5 15" xfId="6413"/>
    <cellStyle name="Calculation 5 16" xfId="6414"/>
    <cellStyle name="Calculation 5 17" xfId="6415"/>
    <cellStyle name="Calculation 5 18" xfId="6416"/>
    <cellStyle name="Calculation 5 19" xfId="6417"/>
    <cellStyle name="Calculation 5 2" xfId="6418"/>
    <cellStyle name="Calculation 5 3" xfId="6419"/>
    <cellStyle name="Calculation 5 4" xfId="6420"/>
    <cellStyle name="Calculation 5 5" xfId="6421"/>
    <cellStyle name="Calculation 5 6" xfId="6422"/>
    <cellStyle name="Calculation 5 7" xfId="6423"/>
    <cellStyle name="Calculation 5 8" xfId="6424"/>
    <cellStyle name="Calculation 5 9" xfId="6425"/>
    <cellStyle name="Calculation 6" xfId="6426"/>
    <cellStyle name="Calculation 6 2" xfId="6427"/>
    <cellStyle name="Calculation 6 3" xfId="6428"/>
    <cellStyle name="Check Cell 2" xfId="6429"/>
    <cellStyle name="Check Cell 2 2" xfId="6430"/>
    <cellStyle name="Check Cell 2 3" xfId="6431"/>
    <cellStyle name="Comma" xfId="1" builtinId="3"/>
    <cellStyle name="Comma [0] 10" xfId="6432"/>
    <cellStyle name="Comma [0] 11" xfId="6433"/>
    <cellStyle name="Comma [0] 2" xfId="6434"/>
    <cellStyle name="Comma [0] 2 10" xfId="6435"/>
    <cellStyle name="Comma [0] 2 2" xfId="6436"/>
    <cellStyle name="Comma [0] 2 2 2" xfId="6437"/>
    <cellStyle name="Comma [0] 2 2 2 10" xfId="6438"/>
    <cellStyle name="Comma [0] 2 2 2 10 2" xfId="6439"/>
    <cellStyle name="Comma [0] 2 2 2 10 3" xfId="6440"/>
    <cellStyle name="Comma [0] 2 2 2 11" xfId="6441"/>
    <cellStyle name="Comma [0] 2 2 2 12" xfId="6442"/>
    <cellStyle name="Comma [0] 2 2 2 2" xfId="6443"/>
    <cellStyle name="Comma [0] 2 2 2 2 10" xfId="6444"/>
    <cellStyle name="Comma [0] 2 2 2 2 2" xfId="6445"/>
    <cellStyle name="Comma [0] 2 2 2 2 2 2" xfId="6446"/>
    <cellStyle name="Comma [0] 2 2 2 2 2 2 2" xfId="6447"/>
    <cellStyle name="Comma [0] 2 2 2 2 2 2 2 2" xfId="6448"/>
    <cellStyle name="Comma [0] 2 2 2 2 2 2 2 3" xfId="6449"/>
    <cellStyle name="Comma [0] 2 2 2 2 2 2 3" xfId="6450"/>
    <cellStyle name="Comma [0] 2 2 2 2 2 2 4" xfId="6451"/>
    <cellStyle name="Comma [0] 2 2 2 2 2 3" xfId="6452"/>
    <cellStyle name="Comma [0] 2 2 2 2 2 3 2" xfId="6453"/>
    <cellStyle name="Comma [0] 2 2 2 2 2 3 3" xfId="6454"/>
    <cellStyle name="Comma [0] 2 2 2 2 2 4" xfId="6455"/>
    <cellStyle name="Comma [0] 2 2 2 2 2 5" xfId="6456"/>
    <cellStyle name="Comma [0] 2 2 2 2 3" xfId="6457"/>
    <cellStyle name="Comma [0] 2 2 2 2 3 2" xfId="6458"/>
    <cellStyle name="Comma [0] 2 2 2 2 3 2 2" xfId="6459"/>
    <cellStyle name="Comma [0] 2 2 2 2 3 2 2 2" xfId="6460"/>
    <cellStyle name="Comma [0] 2 2 2 2 3 2 2 3" xfId="6461"/>
    <cellStyle name="Comma [0] 2 2 2 2 3 2 3" xfId="6462"/>
    <cellStyle name="Comma [0] 2 2 2 2 3 2 4" xfId="6463"/>
    <cellStyle name="Comma [0] 2 2 2 2 3 3" xfId="6464"/>
    <cellStyle name="Comma [0] 2 2 2 2 3 3 2" xfId="6465"/>
    <cellStyle name="Comma [0] 2 2 2 2 3 3 3" xfId="6466"/>
    <cellStyle name="Comma [0] 2 2 2 2 3 4" xfId="6467"/>
    <cellStyle name="Comma [0] 2 2 2 2 3 5" xfId="6468"/>
    <cellStyle name="Comma [0] 2 2 2 2 4" xfId="6469"/>
    <cellStyle name="Comma [0] 2 2 2 2 4 2" xfId="6470"/>
    <cellStyle name="Comma [0] 2 2 2 2 4 2 2" xfId="6471"/>
    <cellStyle name="Comma [0] 2 2 2 2 4 2 2 2" xfId="6472"/>
    <cellStyle name="Comma [0] 2 2 2 2 4 2 2 3" xfId="6473"/>
    <cellStyle name="Comma [0] 2 2 2 2 4 2 3" xfId="6474"/>
    <cellStyle name="Comma [0] 2 2 2 2 4 2 4" xfId="6475"/>
    <cellStyle name="Comma [0] 2 2 2 2 4 3" xfId="6476"/>
    <cellStyle name="Comma [0] 2 2 2 2 4 3 2" xfId="6477"/>
    <cellStyle name="Comma [0] 2 2 2 2 4 3 3" xfId="6478"/>
    <cellStyle name="Comma [0] 2 2 2 2 4 4" xfId="6479"/>
    <cellStyle name="Comma [0] 2 2 2 2 4 5" xfId="6480"/>
    <cellStyle name="Comma [0] 2 2 2 2 5" xfId="6481"/>
    <cellStyle name="Comma [0] 2 2 2 2 5 2" xfId="6482"/>
    <cellStyle name="Comma [0] 2 2 2 2 5 2 2" xfId="6483"/>
    <cellStyle name="Comma [0] 2 2 2 2 5 2 2 2" xfId="6484"/>
    <cellStyle name="Comma [0] 2 2 2 2 5 2 2 3" xfId="6485"/>
    <cellStyle name="Comma [0] 2 2 2 2 5 2 3" xfId="6486"/>
    <cellStyle name="Comma [0] 2 2 2 2 5 2 4" xfId="6487"/>
    <cellStyle name="Comma [0] 2 2 2 2 5 3" xfId="6488"/>
    <cellStyle name="Comma [0] 2 2 2 2 5 3 2" xfId="6489"/>
    <cellStyle name="Comma [0] 2 2 2 2 5 3 3" xfId="6490"/>
    <cellStyle name="Comma [0] 2 2 2 2 5 4" xfId="6491"/>
    <cellStyle name="Comma [0] 2 2 2 2 5 5" xfId="6492"/>
    <cellStyle name="Comma [0] 2 2 2 2 6" xfId="6493"/>
    <cellStyle name="Comma [0] 2 2 2 2 6 2" xfId="6494"/>
    <cellStyle name="Comma [0] 2 2 2 2 6 2 2" xfId="6495"/>
    <cellStyle name="Comma [0] 2 2 2 2 6 2 3" xfId="6496"/>
    <cellStyle name="Comma [0] 2 2 2 2 6 3" xfId="6497"/>
    <cellStyle name="Comma [0] 2 2 2 2 6 4" xfId="6498"/>
    <cellStyle name="Comma [0] 2 2 2 2 7" xfId="6499"/>
    <cellStyle name="Comma [0] 2 2 2 2 7 2" xfId="6500"/>
    <cellStyle name="Comma [0] 2 2 2 2 7 3" xfId="6501"/>
    <cellStyle name="Comma [0] 2 2 2 2 8" xfId="6502"/>
    <cellStyle name="Comma [0] 2 2 2 2 9" xfId="6503"/>
    <cellStyle name="Comma [0] 2 2 2 3" xfId="6504"/>
    <cellStyle name="Comma [0] 2 2 2 3 10" xfId="6505"/>
    <cellStyle name="Comma [0] 2 2 2 3 2" xfId="6506"/>
    <cellStyle name="Comma [0] 2 2 2 3 2 2" xfId="6507"/>
    <cellStyle name="Comma [0] 2 2 2 3 2 2 2" xfId="6508"/>
    <cellStyle name="Comma [0] 2 2 2 3 2 2 2 2" xfId="6509"/>
    <cellStyle name="Comma [0] 2 2 2 3 2 2 2 3" xfId="6510"/>
    <cellStyle name="Comma [0] 2 2 2 3 2 2 3" xfId="6511"/>
    <cellStyle name="Comma [0] 2 2 2 3 2 2 4" xfId="6512"/>
    <cellStyle name="Comma [0] 2 2 2 3 2 3" xfId="6513"/>
    <cellStyle name="Comma [0] 2 2 2 3 2 3 2" xfId="6514"/>
    <cellStyle name="Comma [0] 2 2 2 3 2 3 3" xfId="6515"/>
    <cellStyle name="Comma [0] 2 2 2 3 2 4" xfId="6516"/>
    <cellStyle name="Comma [0] 2 2 2 3 2 5" xfId="6517"/>
    <cellStyle name="Comma [0] 2 2 2 3 3" xfId="6518"/>
    <cellStyle name="Comma [0] 2 2 2 3 3 2" xfId="6519"/>
    <cellStyle name="Comma [0] 2 2 2 3 3 2 2" xfId="6520"/>
    <cellStyle name="Comma [0] 2 2 2 3 3 2 2 2" xfId="6521"/>
    <cellStyle name="Comma [0] 2 2 2 3 3 2 2 3" xfId="6522"/>
    <cellStyle name="Comma [0] 2 2 2 3 3 2 3" xfId="6523"/>
    <cellStyle name="Comma [0] 2 2 2 3 3 2 4" xfId="6524"/>
    <cellStyle name="Comma [0] 2 2 2 3 3 3" xfId="6525"/>
    <cellStyle name="Comma [0] 2 2 2 3 3 3 2" xfId="6526"/>
    <cellStyle name="Comma [0] 2 2 2 3 3 3 3" xfId="6527"/>
    <cellStyle name="Comma [0] 2 2 2 3 3 4" xfId="6528"/>
    <cellStyle name="Comma [0] 2 2 2 3 3 5" xfId="6529"/>
    <cellStyle name="Comma [0] 2 2 2 3 4" xfId="6530"/>
    <cellStyle name="Comma [0] 2 2 2 3 4 2" xfId="6531"/>
    <cellStyle name="Comma [0] 2 2 2 3 4 2 2" xfId="6532"/>
    <cellStyle name="Comma [0] 2 2 2 3 4 2 2 2" xfId="6533"/>
    <cellStyle name="Comma [0] 2 2 2 3 4 2 2 3" xfId="6534"/>
    <cellStyle name="Comma [0] 2 2 2 3 4 2 3" xfId="6535"/>
    <cellStyle name="Comma [0] 2 2 2 3 4 2 4" xfId="6536"/>
    <cellStyle name="Comma [0] 2 2 2 3 4 3" xfId="6537"/>
    <cellStyle name="Comma [0] 2 2 2 3 4 3 2" xfId="6538"/>
    <cellStyle name="Comma [0] 2 2 2 3 4 3 3" xfId="6539"/>
    <cellStyle name="Comma [0] 2 2 2 3 4 4" xfId="6540"/>
    <cellStyle name="Comma [0] 2 2 2 3 4 5" xfId="6541"/>
    <cellStyle name="Comma [0] 2 2 2 3 5" xfId="6542"/>
    <cellStyle name="Comma [0] 2 2 2 3 5 2" xfId="6543"/>
    <cellStyle name="Comma [0] 2 2 2 3 5 2 2" xfId="6544"/>
    <cellStyle name="Comma [0] 2 2 2 3 5 2 2 2" xfId="6545"/>
    <cellStyle name="Comma [0] 2 2 2 3 5 2 2 3" xfId="6546"/>
    <cellStyle name="Comma [0] 2 2 2 3 5 2 3" xfId="6547"/>
    <cellStyle name="Comma [0] 2 2 2 3 5 2 4" xfId="6548"/>
    <cellStyle name="Comma [0] 2 2 2 3 5 3" xfId="6549"/>
    <cellStyle name="Comma [0] 2 2 2 3 5 3 2" xfId="6550"/>
    <cellStyle name="Comma [0] 2 2 2 3 5 3 3" xfId="6551"/>
    <cellStyle name="Comma [0] 2 2 2 3 5 4" xfId="6552"/>
    <cellStyle name="Comma [0] 2 2 2 3 5 5" xfId="6553"/>
    <cellStyle name="Comma [0] 2 2 2 3 6" xfId="6554"/>
    <cellStyle name="Comma [0] 2 2 2 3 6 2" xfId="6555"/>
    <cellStyle name="Comma [0] 2 2 2 3 6 2 2" xfId="6556"/>
    <cellStyle name="Comma [0] 2 2 2 3 6 2 3" xfId="6557"/>
    <cellStyle name="Comma [0] 2 2 2 3 6 3" xfId="6558"/>
    <cellStyle name="Comma [0] 2 2 2 3 6 4" xfId="6559"/>
    <cellStyle name="Comma [0] 2 2 2 3 7" xfId="6560"/>
    <cellStyle name="Comma [0] 2 2 2 3 7 2" xfId="6561"/>
    <cellStyle name="Comma [0] 2 2 2 3 7 3" xfId="6562"/>
    <cellStyle name="Comma [0] 2 2 2 3 8" xfId="6563"/>
    <cellStyle name="Comma [0] 2 2 2 3 9" xfId="6564"/>
    <cellStyle name="Comma [0] 2 2 2 4" xfId="6565"/>
    <cellStyle name="Comma [0] 2 2 2 4 2" xfId="6566"/>
    <cellStyle name="Comma [0] 2 2 2 4 2 2" xfId="6567"/>
    <cellStyle name="Comma [0] 2 2 2 4 2 2 2" xfId="6568"/>
    <cellStyle name="Comma [0] 2 2 2 4 2 2 3" xfId="6569"/>
    <cellStyle name="Comma [0] 2 2 2 4 2 3" xfId="6570"/>
    <cellStyle name="Comma [0] 2 2 2 4 2 4" xfId="6571"/>
    <cellStyle name="Comma [0] 2 2 2 4 3" xfId="6572"/>
    <cellStyle name="Comma [0] 2 2 2 4 3 2" xfId="6573"/>
    <cellStyle name="Comma [0] 2 2 2 4 3 3" xfId="6574"/>
    <cellStyle name="Comma [0] 2 2 2 4 4" xfId="6575"/>
    <cellStyle name="Comma [0] 2 2 2 4 5" xfId="6576"/>
    <cellStyle name="Comma [0] 2 2 2 5" xfId="6577"/>
    <cellStyle name="Comma [0] 2 2 2 5 2" xfId="6578"/>
    <cellStyle name="Comma [0] 2 2 2 5 2 2" xfId="6579"/>
    <cellStyle name="Comma [0] 2 2 2 5 2 2 2" xfId="6580"/>
    <cellStyle name="Comma [0] 2 2 2 5 2 2 3" xfId="6581"/>
    <cellStyle name="Comma [0] 2 2 2 5 2 3" xfId="6582"/>
    <cellStyle name="Comma [0] 2 2 2 5 2 4" xfId="6583"/>
    <cellStyle name="Comma [0] 2 2 2 5 3" xfId="6584"/>
    <cellStyle name="Comma [0] 2 2 2 5 3 2" xfId="6585"/>
    <cellStyle name="Comma [0] 2 2 2 5 3 3" xfId="6586"/>
    <cellStyle name="Comma [0] 2 2 2 5 4" xfId="6587"/>
    <cellStyle name="Comma [0] 2 2 2 5 5" xfId="6588"/>
    <cellStyle name="Comma [0] 2 2 2 6" xfId="6589"/>
    <cellStyle name="Comma [0] 2 2 2 6 2" xfId="6590"/>
    <cellStyle name="Comma [0] 2 2 2 6 2 2" xfId="6591"/>
    <cellStyle name="Comma [0] 2 2 2 6 2 2 2" xfId="6592"/>
    <cellStyle name="Comma [0] 2 2 2 6 2 2 3" xfId="6593"/>
    <cellStyle name="Comma [0] 2 2 2 6 2 3" xfId="6594"/>
    <cellStyle name="Comma [0] 2 2 2 6 2 4" xfId="6595"/>
    <cellStyle name="Comma [0] 2 2 2 6 3" xfId="6596"/>
    <cellStyle name="Comma [0] 2 2 2 6 3 2" xfId="6597"/>
    <cellStyle name="Comma [0] 2 2 2 6 3 3" xfId="6598"/>
    <cellStyle name="Comma [0] 2 2 2 6 4" xfId="6599"/>
    <cellStyle name="Comma [0] 2 2 2 6 5" xfId="6600"/>
    <cellStyle name="Comma [0] 2 2 2 7" xfId="6601"/>
    <cellStyle name="Comma [0] 2 2 2 7 2" xfId="6602"/>
    <cellStyle name="Comma [0] 2 2 2 7 2 2" xfId="6603"/>
    <cellStyle name="Comma [0] 2 2 2 7 2 2 2" xfId="6604"/>
    <cellStyle name="Comma [0] 2 2 2 7 2 2 3" xfId="6605"/>
    <cellStyle name="Comma [0] 2 2 2 7 2 3" xfId="6606"/>
    <cellStyle name="Comma [0] 2 2 2 7 2 4" xfId="6607"/>
    <cellStyle name="Comma [0] 2 2 2 7 3" xfId="6608"/>
    <cellStyle name="Comma [0] 2 2 2 7 3 2" xfId="6609"/>
    <cellStyle name="Comma [0] 2 2 2 7 3 3" xfId="6610"/>
    <cellStyle name="Comma [0] 2 2 2 7 4" xfId="6611"/>
    <cellStyle name="Comma [0] 2 2 2 7 5" xfId="6612"/>
    <cellStyle name="Comma [0] 2 2 2 8" xfId="6613"/>
    <cellStyle name="Comma [0] 2 2 2 8 2" xfId="6614"/>
    <cellStyle name="Comma [0] 2 2 2 8 2 2" xfId="6615"/>
    <cellStyle name="Comma [0] 2 2 2 8 2 3" xfId="6616"/>
    <cellStyle name="Comma [0] 2 2 2 8 3" xfId="6617"/>
    <cellStyle name="Comma [0] 2 2 2 8 4" xfId="6618"/>
    <cellStyle name="Comma [0] 2 2 2 9" xfId="6619"/>
    <cellStyle name="Comma [0] 2 2 2 9 2" xfId="6620"/>
    <cellStyle name="Comma [0] 2 2 2 9 3" xfId="6621"/>
    <cellStyle name="Comma [0] 2 2 3" xfId="6622"/>
    <cellStyle name="Comma [0] 2 2 3 10" xfId="6623"/>
    <cellStyle name="Comma [0] 2 2 3 11" xfId="6624"/>
    <cellStyle name="Comma [0] 2 2 3 2" xfId="6625"/>
    <cellStyle name="Comma [0] 2 2 3 2 10" xfId="6626"/>
    <cellStyle name="Comma [0] 2 2 3 2 2" xfId="6627"/>
    <cellStyle name="Comma [0] 2 2 3 2 2 2" xfId="6628"/>
    <cellStyle name="Comma [0] 2 2 3 2 2 2 2" xfId="6629"/>
    <cellStyle name="Comma [0] 2 2 3 2 2 2 2 2" xfId="6630"/>
    <cellStyle name="Comma [0] 2 2 3 2 2 2 2 3" xfId="6631"/>
    <cellStyle name="Comma [0] 2 2 3 2 2 2 3" xfId="6632"/>
    <cellStyle name="Comma [0] 2 2 3 2 2 2 4" xfId="6633"/>
    <cellStyle name="Comma [0] 2 2 3 2 2 3" xfId="6634"/>
    <cellStyle name="Comma [0] 2 2 3 2 2 3 2" xfId="6635"/>
    <cellStyle name="Comma [0] 2 2 3 2 2 3 3" xfId="6636"/>
    <cellStyle name="Comma [0] 2 2 3 2 2 4" xfId="6637"/>
    <cellStyle name="Comma [0] 2 2 3 2 2 5" xfId="6638"/>
    <cellStyle name="Comma [0] 2 2 3 2 3" xfId="6639"/>
    <cellStyle name="Comma [0] 2 2 3 2 3 2" xfId="6640"/>
    <cellStyle name="Comma [0] 2 2 3 2 3 2 2" xfId="6641"/>
    <cellStyle name="Comma [0] 2 2 3 2 3 2 2 2" xfId="6642"/>
    <cellStyle name="Comma [0] 2 2 3 2 3 2 2 3" xfId="6643"/>
    <cellStyle name="Comma [0] 2 2 3 2 3 2 3" xfId="6644"/>
    <cellStyle name="Comma [0] 2 2 3 2 3 2 4" xfId="6645"/>
    <cellStyle name="Comma [0] 2 2 3 2 3 3" xfId="6646"/>
    <cellStyle name="Comma [0] 2 2 3 2 3 3 2" xfId="6647"/>
    <cellStyle name="Comma [0] 2 2 3 2 3 3 3" xfId="6648"/>
    <cellStyle name="Comma [0] 2 2 3 2 3 4" xfId="6649"/>
    <cellStyle name="Comma [0] 2 2 3 2 3 5" xfId="6650"/>
    <cellStyle name="Comma [0] 2 2 3 2 4" xfId="6651"/>
    <cellStyle name="Comma [0] 2 2 3 2 4 2" xfId="6652"/>
    <cellStyle name="Comma [0] 2 2 3 2 4 2 2" xfId="6653"/>
    <cellStyle name="Comma [0] 2 2 3 2 4 2 2 2" xfId="6654"/>
    <cellStyle name="Comma [0] 2 2 3 2 4 2 2 3" xfId="6655"/>
    <cellStyle name="Comma [0] 2 2 3 2 4 2 3" xfId="6656"/>
    <cellStyle name="Comma [0] 2 2 3 2 4 2 4" xfId="6657"/>
    <cellStyle name="Comma [0] 2 2 3 2 4 3" xfId="6658"/>
    <cellStyle name="Comma [0] 2 2 3 2 4 3 2" xfId="6659"/>
    <cellStyle name="Comma [0] 2 2 3 2 4 3 3" xfId="6660"/>
    <cellStyle name="Comma [0] 2 2 3 2 4 4" xfId="6661"/>
    <cellStyle name="Comma [0] 2 2 3 2 4 5" xfId="6662"/>
    <cellStyle name="Comma [0] 2 2 3 2 5" xfId="6663"/>
    <cellStyle name="Comma [0] 2 2 3 2 5 2" xfId="6664"/>
    <cellStyle name="Comma [0] 2 2 3 2 5 2 2" xfId="6665"/>
    <cellStyle name="Comma [0] 2 2 3 2 5 2 2 2" xfId="6666"/>
    <cellStyle name="Comma [0] 2 2 3 2 5 2 2 3" xfId="6667"/>
    <cellStyle name="Comma [0] 2 2 3 2 5 2 3" xfId="6668"/>
    <cellStyle name="Comma [0] 2 2 3 2 5 2 4" xfId="6669"/>
    <cellStyle name="Comma [0] 2 2 3 2 5 3" xfId="6670"/>
    <cellStyle name="Comma [0] 2 2 3 2 5 3 2" xfId="6671"/>
    <cellStyle name="Comma [0] 2 2 3 2 5 3 3" xfId="6672"/>
    <cellStyle name="Comma [0] 2 2 3 2 5 4" xfId="6673"/>
    <cellStyle name="Comma [0] 2 2 3 2 5 5" xfId="6674"/>
    <cellStyle name="Comma [0] 2 2 3 2 6" xfId="6675"/>
    <cellStyle name="Comma [0] 2 2 3 2 6 2" xfId="6676"/>
    <cellStyle name="Comma [0] 2 2 3 2 6 2 2" xfId="6677"/>
    <cellStyle name="Comma [0] 2 2 3 2 6 2 3" xfId="6678"/>
    <cellStyle name="Comma [0] 2 2 3 2 6 3" xfId="6679"/>
    <cellStyle name="Comma [0] 2 2 3 2 6 4" xfId="6680"/>
    <cellStyle name="Comma [0] 2 2 3 2 7" xfId="6681"/>
    <cellStyle name="Comma [0] 2 2 3 2 7 2" xfId="6682"/>
    <cellStyle name="Comma [0] 2 2 3 2 7 3" xfId="6683"/>
    <cellStyle name="Comma [0] 2 2 3 2 8" xfId="6684"/>
    <cellStyle name="Comma [0] 2 2 3 2 9" xfId="6685"/>
    <cellStyle name="Comma [0] 2 2 3 3" xfId="6686"/>
    <cellStyle name="Comma [0] 2 2 3 3 2" xfId="6687"/>
    <cellStyle name="Comma [0] 2 2 3 3 2 2" xfId="6688"/>
    <cellStyle name="Comma [0] 2 2 3 3 2 2 2" xfId="6689"/>
    <cellStyle name="Comma [0] 2 2 3 3 2 2 3" xfId="6690"/>
    <cellStyle name="Comma [0] 2 2 3 3 2 3" xfId="6691"/>
    <cellStyle name="Comma [0] 2 2 3 3 2 4" xfId="6692"/>
    <cellStyle name="Comma [0] 2 2 3 3 3" xfId="6693"/>
    <cellStyle name="Comma [0] 2 2 3 3 3 2" xfId="6694"/>
    <cellStyle name="Comma [0] 2 2 3 3 3 3" xfId="6695"/>
    <cellStyle name="Comma [0] 2 2 3 3 4" xfId="6696"/>
    <cellStyle name="Comma [0] 2 2 3 3 5" xfId="6697"/>
    <cellStyle name="Comma [0] 2 2 3 4" xfId="6698"/>
    <cellStyle name="Comma [0] 2 2 3 4 2" xfId="6699"/>
    <cellStyle name="Comma [0] 2 2 3 4 2 2" xfId="6700"/>
    <cellStyle name="Comma [0] 2 2 3 4 2 2 2" xfId="6701"/>
    <cellStyle name="Comma [0] 2 2 3 4 2 2 3" xfId="6702"/>
    <cellStyle name="Comma [0] 2 2 3 4 2 3" xfId="6703"/>
    <cellStyle name="Comma [0] 2 2 3 4 2 4" xfId="6704"/>
    <cellStyle name="Comma [0] 2 2 3 4 3" xfId="6705"/>
    <cellStyle name="Comma [0] 2 2 3 4 3 2" xfId="6706"/>
    <cellStyle name="Comma [0] 2 2 3 4 3 3" xfId="6707"/>
    <cellStyle name="Comma [0] 2 2 3 4 4" xfId="6708"/>
    <cellStyle name="Comma [0] 2 2 3 4 5" xfId="6709"/>
    <cellStyle name="Comma [0] 2 2 3 5" xfId="6710"/>
    <cellStyle name="Comma [0] 2 2 3 5 2" xfId="6711"/>
    <cellStyle name="Comma [0] 2 2 3 5 2 2" xfId="6712"/>
    <cellStyle name="Comma [0] 2 2 3 5 2 2 2" xfId="6713"/>
    <cellStyle name="Comma [0] 2 2 3 5 2 2 3" xfId="6714"/>
    <cellStyle name="Comma [0] 2 2 3 5 2 3" xfId="6715"/>
    <cellStyle name="Comma [0] 2 2 3 5 2 4" xfId="6716"/>
    <cellStyle name="Comma [0] 2 2 3 5 3" xfId="6717"/>
    <cellStyle name="Comma [0] 2 2 3 5 3 2" xfId="6718"/>
    <cellStyle name="Comma [0] 2 2 3 5 3 3" xfId="6719"/>
    <cellStyle name="Comma [0] 2 2 3 5 4" xfId="6720"/>
    <cellStyle name="Comma [0] 2 2 3 5 5" xfId="6721"/>
    <cellStyle name="Comma [0] 2 2 3 6" xfId="6722"/>
    <cellStyle name="Comma [0] 2 2 3 6 2" xfId="6723"/>
    <cellStyle name="Comma [0] 2 2 3 6 2 2" xfId="6724"/>
    <cellStyle name="Comma [0] 2 2 3 6 2 2 2" xfId="6725"/>
    <cellStyle name="Comma [0] 2 2 3 6 2 2 3" xfId="6726"/>
    <cellStyle name="Comma [0] 2 2 3 6 2 3" xfId="6727"/>
    <cellStyle name="Comma [0] 2 2 3 6 2 4" xfId="6728"/>
    <cellStyle name="Comma [0] 2 2 3 6 3" xfId="6729"/>
    <cellStyle name="Comma [0] 2 2 3 6 3 2" xfId="6730"/>
    <cellStyle name="Comma [0] 2 2 3 6 3 3" xfId="6731"/>
    <cellStyle name="Comma [0] 2 2 3 6 4" xfId="6732"/>
    <cellStyle name="Comma [0] 2 2 3 6 5" xfId="6733"/>
    <cellStyle name="Comma [0] 2 2 3 7" xfId="6734"/>
    <cellStyle name="Comma [0] 2 2 3 7 2" xfId="6735"/>
    <cellStyle name="Comma [0] 2 2 3 7 2 2" xfId="6736"/>
    <cellStyle name="Comma [0] 2 2 3 7 2 3" xfId="6737"/>
    <cellStyle name="Comma [0] 2 2 3 7 3" xfId="6738"/>
    <cellStyle name="Comma [0] 2 2 3 7 4" xfId="6739"/>
    <cellStyle name="Comma [0] 2 2 3 8" xfId="6740"/>
    <cellStyle name="Comma [0] 2 2 3 8 2" xfId="6741"/>
    <cellStyle name="Comma [0] 2 2 3 8 3" xfId="6742"/>
    <cellStyle name="Comma [0] 2 2 3 9" xfId="6743"/>
    <cellStyle name="Comma [0] 2 2 4" xfId="6744"/>
    <cellStyle name="Comma [0] 2 2 4 10" xfId="6745"/>
    <cellStyle name="Comma [0] 2 2 4 2" xfId="6746"/>
    <cellStyle name="Comma [0] 2 2 4 2 2" xfId="6747"/>
    <cellStyle name="Comma [0] 2 2 4 2 2 2" xfId="6748"/>
    <cellStyle name="Comma [0] 2 2 4 2 2 2 2" xfId="6749"/>
    <cellStyle name="Comma [0] 2 2 4 2 2 2 3" xfId="6750"/>
    <cellStyle name="Comma [0] 2 2 4 2 2 3" xfId="6751"/>
    <cellStyle name="Comma [0] 2 2 4 2 2 4" xfId="6752"/>
    <cellStyle name="Comma [0] 2 2 4 2 3" xfId="6753"/>
    <cellStyle name="Comma [0] 2 2 4 2 3 2" xfId="6754"/>
    <cellStyle name="Comma [0] 2 2 4 2 3 3" xfId="6755"/>
    <cellStyle name="Comma [0] 2 2 4 2 4" xfId="6756"/>
    <cellStyle name="Comma [0] 2 2 4 2 5" xfId="6757"/>
    <cellStyle name="Comma [0] 2 2 4 3" xfId="6758"/>
    <cellStyle name="Comma [0] 2 2 4 3 2" xfId="6759"/>
    <cellStyle name="Comma [0] 2 2 4 3 2 2" xfId="6760"/>
    <cellStyle name="Comma [0] 2 2 4 3 2 2 2" xfId="6761"/>
    <cellStyle name="Comma [0] 2 2 4 3 2 2 3" xfId="6762"/>
    <cellStyle name="Comma [0] 2 2 4 3 2 3" xfId="6763"/>
    <cellStyle name="Comma [0] 2 2 4 3 2 4" xfId="6764"/>
    <cellStyle name="Comma [0] 2 2 4 3 3" xfId="6765"/>
    <cellStyle name="Comma [0] 2 2 4 3 3 2" xfId="6766"/>
    <cellStyle name="Comma [0] 2 2 4 3 3 3" xfId="6767"/>
    <cellStyle name="Comma [0] 2 2 4 3 4" xfId="6768"/>
    <cellStyle name="Comma [0] 2 2 4 3 5" xfId="6769"/>
    <cellStyle name="Comma [0] 2 2 4 4" xfId="6770"/>
    <cellStyle name="Comma [0] 2 2 4 4 2" xfId="6771"/>
    <cellStyle name="Comma [0] 2 2 4 4 2 2" xfId="6772"/>
    <cellStyle name="Comma [0] 2 2 4 4 2 2 2" xfId="6773"/>
    <cellStyle name="Comma [0] 2 2 4 4 2 2 3" xfId="6774"/>
    <cellStyle name="Comma [0] 2 2 4 4 2 3" xfId="6775"/>
    <cellStyle name="Comma [0] 2 2 4 4 2 4" xfId="6776"/>
    <cellStyle name="Comma [0] 2 2 4 4 3" xfId="6777"/>
    <cellStyle name="Comma [0] 2 2 4 4 3 2" xfId="6778"/>
    <cellStyle name="Comma [0] 2 2 4 4 3 3" xfId="6779"/>
    <cellStyle name="Comma [0] 2 2 4 4 4" xfId="6780"/>
    <cellStyle name="Comma [0] 2 2 4 4 5" xfId="6781"/>
    <cellStyle name="Comma [0] 2 2 4 5" xfId="6782"/>
    <cellStyle name="Comma [0] 2 2 4 5 2" xfId="6783"/>
    <cellStyle name="Comma [0] 2 2 4 5 2 2" xfId="6784"/>
    <cellStyle name="Comma [0] 2 2 4 5 2 2 2" xfId="6785"/>
    <cellStyle name="Comma [0] 2 2 4 5 2 2 3" xfId="6786"/>
    <cellStyle name="Comma [0] 2 2 4 5 2 3" xfId="6787"/>
    <cellStyle name="Comma [0] 2 2 4 5 2 4" xfId="6788"/>
    <cellStyle name="Comma [0] 2 2 4 5 3" xfId="6789"/>
    <cellStyle name="Comma [0] 2 2 4 5 3 2" xfId="6790"/>
    <cellStyle name="Comma [0] 2 2 4 5 3 3" xfId="6791"/>
    <cellStyle name="Comma [0] 2 2 4 5 4" xfId="6792"/>
    <cellStyle name="Comma [0] 2 2 4 5 5" xfId="6793"/>
    <cellStyle name="Comma [0] 2 2 4 6" xfId="6794"/>
    <cellStyle name="Comma [0] 2 2 4 6 2" xfId="6795"/>
    <cellStyle name="Comma [0] 2 2 4 6 2 2" xfId="6796"/>
    <cellStyle name="Comma [0] 2 2 4 6 2 3" xfId="6797"/>
    <cellStyle name="Comma [0] 2 2 4 6 3" xfId="6798"/>
    <cellStyle name="Comma [0] 2 2 4 6 4" xfId="6799"/>
    <cellStyle name="Comma [0] 2 2 4 7" xfId="6800"/>
    <cellStyle name="Comma [0] 2 2 4 7 2" xfId="6801"/>
    <cellStyle name="Comma [0] 2 2 4 7 3" xfId="6802"/>
    <cellStyle name="Comma [0] 2 2 4 8" xfId="6803"/>
    <cellStyle name="Comma [0] 2 2 4 9" xfId="6804"/>
    <cellStyle name="Comma [0] 2 2 5" xfId="6805"/>
    <cellStyle name="Comma [0] 2 2 5 2" xfId="6806"/>
    <cellStyle name="Comma [0] 2 2 5 2 2" xfId="6807"/>
    <cellStyle name="Comma [0] 2 2 5 3" xfId="6808"/>
    <cellStyle name="Comma [0] 2 2 5 3 2" xfId="6809"/>
    <cellStyle name="Comma [0] 2 2 5 3 2 2" xfId="6810"/>
    <cellStyle name="Comma [0] 2 2 5 3 2 3" xfId="6811"/>
    <cellStyle name="Comma [0] 2 2 5 3 3" xfId="6812"/>
    <cellStyle name="Comma [0] 2 2 5 3 4" xfId="6813"/>
    <cellStyle name="Comma [0] 2 2 5 4" xfId="6814"/>
    <cellStyle name="Comma [0] 2 2 5 4 2" xfId="6815"/>
    <cellStyle name="Comma [0] 2 2 5 4 3" xfId="6816"/>
    <cellStyle name="Comma [0] 2 2 5 5" xfId="6817"/>
    <cellStyle name="Comma [0] 2 2 5 6" xfId="6818"/>
    <cellStyle name="Comma [0] 2 2 5 7" xfId="6819"/>
    <cellStyle name="Comma [0] 2 2 6" xfId="6820"/>
    <cellStyle name="Comma [0] 2 2 6 2" xfId="6821"/>
    <cellStyle name="Comma [0] 2 2 7" xfId="6822"/>
    <cellStyle name="Comma [0] 2 2 7 2" xfId="6823"/>
    <cellStyle name="Comma [0] 2 2 7 2 2" xfId="6824"/>
    <cellStyle name="Comma [0] 2 2 7 2 2 2" xfId="6825"/>
    <cellStyle name="Comma [0] 2 2 7 2 2 2 2" xfId="6826"/>
    <cellStyle name="Comma [0] 2 2 7 2 2 2 3" xfId="6827"/>
    <cellStyle name="Comma [0] 2 2 7 2 2 3" xfId="6828"/>
    <cellStyle name="Comma [0] 2 2 7 2 2 4" xfId="6829"/>
    <cellStyle name="Comma [0] 2 2 7 2 3" xfId="6830"/>
    <cellStyle name="Comma [0] 2 2 7 2 3 2" xfId="6831"/>
    <cellStyle name="Comma [0] 2 2 7 2 3 3" xfId="6832"/>
    <cellStyle name="Comma [0] 2 2 7 2 4" xfId="6833"/>
    <cellStyle name="Comma [0] 2 2 7 2 5" xfId="6834"/>
    <cellStyle name="Comma [0] 2 2 7 3" xfId="6835"/>
    <cellStyle name="Comma [0] 2 2 7 3 2" xfId="6836"/>
    <cellStyle name="Comma [0] 2 2 7 3 2 2" xfId="6837"/>
    <cellStyle name="Comma [0] 2 2 7 3 2 2 2" xfId="6838"/>
    <cellStyle name="Comma [0] 2 2 7 3 2 2 3" xfId="6839"/>
    <cellStyle name="Comma [0] 2 2 7 3 2 3" xfId="6840"/>
    <cellStyle name="Comma [0] 2 2 7 3 2 4" xfId="6841"/>
    <cellStyle name="Comma [0] 2 2 7 3 3" xfId="6842"/>
    <cellStyle name="Comma [0] 2 2 7 3 3 2" xfId="6843"/>
    <cellStyle name="Comma [0] 2 2 7 3 3 3" xfId="6844"/>
    <cellStyle name="Comma [0] 2 2 7 3 4" xfId="6845"/>
    <cellStyle name="Comma [0] 2 2 7 3 5" xfId="6846"/>
    <cellStyle name="Comma [0] 2 2 7 4" xfId="6847"/>
    <cellStyle name="Comma [0] 2 2 7 4 2" xfId="6848"/>
    <cellStyle name="Comma [0] 2 2 7 4 2 2" xfId="6849"/>
    <cellStyle name="Comma [0] 2 2 7 4 2 2 2" xfId="6850"/>
    <cellStyle name="Comma [0] 2 2 7 4 2 2 3" xfId="6851"/>
    <cellStyle name="Comma [0] 2 2 7 4 2 3" xfId="6852"/>
    <cellStyle name="Comma [0] 2 2 7 4 2 4" xfId="6853"/>
    <cellStyle name="Comma [0] 2 2 7 4 3" xfId="6854"/>
    <cellStyle name="Comma [0] 2 2 7 4 3 2" xfId="6855"/>
    <cellStyle name="Comma [0] 2 2 7 4 3 3" xfId="6856"/>
    <cellStyle name="Comma [0] 2 2 7 4 4" xfId="6857"/>
    <cellStyle name="Comma [0] 2 2 7 4 5" xfId="6858"/>
    <cellStyle name="Comma [0] 2 2 7 5" xfId="6859"/>
    <cellStyle name="Comma [0] 2 2 7 5 2" xfId="6860"/>
    <cellStyle name="Comma [0] 2 2 7 5 2 2" xfId="6861"/>
    <cellStyle name="Comma [0] 2 2 7 5 2 3" xfId="6862"/>
    <cellStyle name="Comma [0] 2 2 7 5 3" xfId="6863"/>
    <cellStyle name="Comma [0] 2 2 7 5 4" xfId="6864"/>
    <cellStyle name="Comma [0] 2 2 7 6" xfId="6865"/>
    <cellStyle name="Comma [0] 2 2 7 6 2" xfId="6866"/>
    <cellStyle name="Comma [0] 2 2 7 6 3" xfId="6867"/>
    <cellStyle name="Comma [0] 2 2 7 7" xfId="6868"/>
    <cellStyle name="Comma [0] 2 2 7 8" xfId="6869"/>
    <cellStyle name="Comma [0] 2 2 7 9" xfId="6870"/>
    <cellStyle name="Comma [0] 2 2 8" xfId="6871"/>
    <cellStyle name="Comma [0] 2 2 8 2" xfId="6872"/>
    <cellStyle name="Comma [0] 2 2 8 3" xfId="6873"/>
    <cellStyle name="Comma [0] 2 2 9" xfId="6874"/>
    <cellStyle name="Comma [0] 2 3" xfId="6875"/>
    <cellStyle name="Comma [0] 2 3 2" xfId="6876"/>
    <cellStyle name="Comma [0] 2 3 2 10" xfId="6877"/>
    <cellStyle name="Comma [0] 2 3 2 11" xfId="6878"/>
    <cellStyle name="Comma [0] 2 3 2 2" xfId="6879"/>
    <cellStyle name="Comma [0] 2 3 2 2 2" xfId="6880"/>
    <cellStyle name="Comma [0] 2 3 2 2 2 2" xfId="6881"/>
    <cellStyle name="Comma [0] 2 3 2 2 2 2 2" xfId="6882"/>
    <cellStyle name="Comma [0] 2 3 2 2 2 2 2 2" xfId="6883"/>
    <cellStyle name="Comma [0] 2 3 2 2 2 2 2 3" xfId="6884"/>
    <cellStyle name="Comma [0] 2 3 2 2 2 2 3" xfId="6885"/>
    <cellStyle name="Comma [0] 2 3 2 2 2 2 4" xfId="6886"/>
    <cellStyle name="Comma [0] 2 3 2 2 2 3" xfId="6887"/>
    <cellStyle name="Comma [0] 2 3 2 2 2 3 2" xfId="6888"/>
    <cellStyle name="Comma [0] 2 3 2 2 2 3 3" xfId="6889"/>
    <cellStyle name="Comma [0] 2 3 2 2 2 4" xfId="6890"/>
    <cellStyle name="Comma [0] 2 3 2 2 2 5" xfId="6891"/>
    <cellStyle name="Comma [0] 2 3 2 2 3" xfId="6892"/>
    <cellStyle name="Comma [0] 2 3 2 2 3 2" xfId="6893"/>
    <cellStyle name="Comma [0] 2 3 2 2 3 2 2" xfId="6894"/>
    <cellStyle name="Comma [0] 2 3 2 2 3 2 2 2" xfId="6895"/>
    <cellStyle name="Comma [0] 2 3 2 2 3 2 2 3" xfId="6896"/>
    <cellStyle name="Comma [0] 2 3 2 2 3 2 3" xfId="6897"/>
    <cellStyle name="Comma [0] 2 3 2 2 3 2 4" xfId="6898"/>
    <cellStyle name="Comma [0] 2 3 2 2 3 3" xfId="6899"/>
    <cellStyle name="Comma [0] 2 3 2 2 3 3 2" xfId="6900"/>
    <cellStyle name="Comma [0] 2 3 2 2 3 3 3" xfId="6901"/>
    <cellStyle name="Comma [0] 2 3 2 2 3 4" xfId="6902"/>
    <cellStyle name="Comma [0] 2 3 2 2 3 5" xfId="6903"/>
    <cellStyle name="Comma [0] 2 3 2 2 4" xfId="6904"/>
    <cellStyle name="Comma [0] 2 3 2 2 4 2" xfId="6905"/>
    <cellStyle name="Comma [0] 2 3 2 2 4 2 2" xfId="6906"/>
    <cellStyle name="Comma [0] 2 3 2 2 4 2 2 2" xfId="6907"/>
    <cellStyle name="Comma [0] 2 3 2 2 4 2 2 3" xfId="6908"/>
    <cellStyle name="Comma [0] 2 3 2 2 4 2 3" xfId="6909"/>
    <cellStyle name="Comma [0] 2 3 2 2 4 2 4" xfId="6910"/>
    <cellStyle name="Comma [0] 2 3 2 2 4 3" xfId="6911"/>
    <cellStyle name="Comma [0] 2 3 2 2 4 3 2" xfId="6912"/>
    <cellStyle name="Comma [0] 2 3 2 2 4 3 3" xfId="6913"/>
    <cellStyle name="Comma [0] 2 3 2 2 4 4" xfId="6914"/>
    <cellStyle name="Comma [0] 2 3 2 2 4 5" xfId="6915"/>
    <cellStyle name="Comma [0] 2 3 2 2 5" xfId="6916"/>
    <cellStyle name="Comma [0] 2 3 2 2 5 2" xfId="6917"/>
    <cellStyle name="Comma [0] 2 3 2 2 5 2 2" xfId="6918"/>
    <cellStyle name="Comma [0] 2 3 2 2 5 2 3" xfId="6919"/>
    <cellStyle name="Comma [0] 2 3 2 2 5 3" xfId="6920"/>
    <cellStyle name="Comma [0] 2 3 2 2 5 4" xfId="6921"/>
    <cellStyle name="Comma [0] 2 3 2 2 6" xfId="6922"/>
    <cellStyle name="Comma [0] 2 3 2 2 6 2" xfId="6923"/>
    <cellStyle name="Comma [0] 2 3 2 2 6 3" xfId="6924"/>
    <cellStyle name="Comma [0] 2 3 2 2 7" xfId="6925"/>
    <cellStyle name="Comma [0] 2 3 2 2 8" xfId="6926"/>
    <cellStyle name="Comma [0] 2 3 2 2 9" xfId="6927"/>
    <cellStyle name="Comma [0] 2 3 2 3" xfId="6928"/>
    <cellStyle name="Comma [0] 2 3 2 3 2" xfId="6929"/>
    <cellStyle name="Comma [0] 2 3 2 3 2 2" xfId="6930"/>
    <cellStyle name="Comma [0] 2 3 2 3 2 2 2" xfId="6931"/>
    <cellStyle name="Comma [0] 2 3 2 3 2 2 2 2" xfId="6932"/>
    <cellStyle name="Comma [0] 2 3 2 3 2 2 2 3" xfId="6933"/>
    <cellStyle name="Comma [0] 2 3 2 3 2 2 3" xfId="6934"/>
    <cellStyle name="Comma [0] 2 3 2 3 2 2 4" xfId="6935"/>
    <cellStyle name="Comma [0] 2 3 2 3 2 3" xfId="6936"/>
    <cellStyle name="Comma [0] 2 3 2 3 2 3 2" xfId="6937"/>
    <cellStyle name="Comma [0] 2 3 2 3 2 3 3" xfId="6938"/>
    <cellStyle name="Comma [0] 2 3 2 3 2 4" xfId="6939"/>
    <cellStyle name="Comma [0] 2 3 2 3 2 5" xfId="6940"/>
    <cellStyle name="Comma [0] 2 3 2 3 3" xfId="6941"/>
    <cellStyle name="Comma [0] 2 3 2 3 3 2" xfId="6942"/>
    <cellStyle name="Comma [0] 2 3 2 3 3 2 2" xfId="6943"/>
    <cellStyle name="Comma [0] 2 3 2 3 3 2 2 2" xfId="6944"/>
    <cellStyle name="Comma [0] 2 3 2 3 3 2 2 3" xfId="6945"/>
    <cellStyle name="Comma [0] 2 3 2 3 3 2 3" xfId="6946"/>
    <cellStyle name="Comma [0] 2 3 2 3 3 2 4" xfId="6947"/>
    <cellStyle name="Comma [0] 2 3 2 3 3 3" xfId="6948"/>
    <cellStyle name="Comma [0] 2 3 2 3 3 3 2" xfId="6949"/>
    <cellStyle name="Comma [0] 2 3 2 3 3 3 3" xfId="6950"/>
    <cellStyle name="Comma [0] 2 3 2 3 3 4" xfId="6951"/>
    <cellStyle name="Comma [0] 2 3 2 3 3 5" xfId="6952"/>
    <cellStyle name="Comma [0] 2 3 2 3 4" xfId="6953"/>
    <cellStyle name="Comma [0] 2 3 2 3 4 2" xfId="6954"/>
    <cellStyle name="Comma [0] 2 3 2 3 4 2 2" xfId="6955"/>
    <cellStyle name="Comma [0] 2 3 2 3 4 2 2 2" xfId="6956"/>
    <cellStyle name="Comma [0] 2 3 2 3 4 2 2 3" xfId="6957"/>
    <cellStyle name="Comma [0] 2 3 2 3 4 2 3" xfId="6958"/>
    <cellStyle name="Comma [0] 2 3 2 3 4 2 4" xfId="6959"/>
    <cellStyle name="Comma [0] 2 3 2 3 4 3" xfId="6960"/>
    <cellStyle name="Comma [0] 2 3 2 3 4 3 2" xfId="6961"/>
    <cellStyle name="Comma [0] 2 3 2 3 4 3 3" xfId="6962"/>
    <cellStyle name="Comma [0] 2 3 2 3 4 4" xfId="6963"/>
    <cellStyle name="Comma [0] 2 3 2 3 4 5" xfId="6964"/>
    <cellStyle name="Comma [0] 2 3 2 3 5" xfId="6965"/>
    <cellStyle name="Comma [0] 2 3 2 3 5 2" xfId="6966"/>
    <cellStyle name="Comma [0] 2 3 2 3 5 2 2" xfId="6967"/>
    <cellStyle name="Comma [0] 2 3 2 3 5 2 3" xfId="6968"/>
    <cellStyle name="Comma [0] 2 3 2 3 5 3" xfId="6969"/>
    <cellStyle name="Comma [0] 2 3 2 3 5 4" xfId="6970"/>
    <cellStyle name="Comma [0] 2 3 2 3 6" xfId="6971"/>
    <cellStyle name="Comma [0] 2 3 2 3 6 2" xfId="6972"/>
    <cellStyle name="Comma [0] 2 3 2 3 6 3" xfId="6973"/>
    <cellStyle name="Comma [0] 2 3 2 3 7" xfId="6974"/>
    <cellStyle name="Comma [0] 2 3 2 3 8" xfId="6975"/>
    <cellStyle name="Comma [0] 2 3 2 3 9" xfId="6976"/>
    <cellStyle name="Comma [0] 2 3 2 4" xfId="6977"/>
    <cellStyle name="Comma [0] 2 3 2 4 2" xfId="6978"/>
    <cellStyle name="Comma [0] 2 3 2 4 2 2" xfId="6979"/>
    <cellStyle name="Comma [0] 2 3 2 4 2 2 2" xfId="6980"/>
    <cellStyle name="Comma [0] 2 3 2 4 2 2 3" xfId="6981"/>
    <cellStyle name="Comma [0] 2 3 2 4 2 3" xfId="6982"/>
    <cellStyle name="Comma [0] 2 3 2 4 2 4" xfId="6983"/>
    <cellStyle name="Comma [0] 2 3 2 4 3" xfId="6984"/>
    <cellStyle name="Comma [0] 2 3 2 4 3 2" xfId="6985"/>
    <cellStyle name="Comma [0] 2 3 2 4 3 3" xfId="6986"/>
    <cellStyle name="Comma [0] 2 3 2 4 4" xfId="6987"/>
    <cellStyle name="Comma [0] 2 3 2 4 5" xfId="6988"/>
    <cellStyle name="Comma [0] 2 3 2 5" xfId="6989"/>
    <cellStyle name="Comma [0] 2 3 2 5 2" xfId="6990"/>
    <cellStyle name="Comma [0] 2 3 2 5 2 2" xfId="6991"/>
    <cellStyle name="Comma [0] 2 3 2 5 2 2 2" xfId="6992"/>
    <cellStyle name="Comma [0] 2 3 2 5 2 2 3" xfId="6993"/>
    <cellStyle name="Comma [0] 2 3 2 5 2 3" xfId="6994"/>
    <cellStyle name="Comma [0] 2 3 2 5 2 4" xfId="6995"/>
    <cellStyle name="Comma [0] 2 3 2 5 3" xfId="6996"/>
    <cellStyle name="Comma [0] 2 3 2 5 3 2" xfId="6997"/>
    <cellStyle name="Comma [0] 2 3 2 5 3 3" xfId="6998"/>
    <cellStyle name="Comma [0] 2 3 2 5 4" xfId="6999"/>
    <cellStyle name="Comma [0] 2 3 2 5 5" xfId="7000"/>
    <cellStyle name="Comma [0] 2 3 2 6" xfId="7001"/>
    <cellStyle name="Comma [0] 2 3 2 6 2" xfId="7002"/>
    <cellStyle name="Comma [0] 2 3 2 6 2 2" xfId="7003"/>
    <cellStyle name="Comma [0] 2 3 2 6 2 2 2" xfId="7004"/>
    <cellStyle name="Comma [0] 2 3 2 6 2 2 3" xfId="7005"/>
    <cellStyle name="Comma [0] 2 3 2 6 2 3" xfId="7006"/>
    <cellStyle name="Comma [0] 2 3 2 6 2 4" xfId="7007"/>
    <cellStyle name="Comma [0] 2 3 2 6 3" xfId="7008"/>
    <cellStyle name="Comma [0] 2 3 2 6 3 2" xfId="7009"/>
    <cellStyle name="Comma [0] 2 3 2 6 3 3" xfId="7010"/>
    <cellStyle name="Comma [0] 2 3 2 6 4" xfId="7011"/>
    <cellStyle name="Comma [0] 2 3 2 6 5" xfId="7012"/>
    <cellStyle name="Comma [0] 2 3 2 7" xfId="7013"/>
    <cellStyle name="Comma [0] 2 3 2 7 2" xfId="7014"/>
    <cellStyle name="Comma [0] 2 3 2 7 2 2" xfId="7015"/>
    <cellStyle name="Comma [0] 2 3 2 7 2 3" xfId="7016"/>
    <cellStyle name="Comma [0] 2 3 2 7 3" xfId="7017"/>
    <cellStyle name="Comma [0] 2 3 2 7 4" xfId="7018"/>
    <cellStyle name="Comma [0] 2 3 2 8" xfId="7019"/>
    <cellStyle name="Comma [0] 2 3 2 8 2" xfId="7020"/>
    <cellStyle name="Comma [0] 2 3 2 8 3" xfId="7021"/>
    <cellStyle name="Comma [0] 2 3 2 9" xfId="7022"/>
    <cellStyle name="Comma [0] 2 3 3" xfId="7023"/>
    <cellStyle name="Comma [0] 2 3 3 10" xfId="7024"/>
    <cellStyle name="Comma [0] 2 3 3 2" xfId="7025"/>
    <cellStyle name="Comma [0] 2 3 3 2 2" xfId="7026"/>
    <cellStyle name="Comma [0] 2 3 3 2 2 2" xfId="7027"/>
    <cellStyle name="Comma [0] 2 3 3 2 2 2 2" xfId="7028"/>
    <cellStyle name="Comma [0] 2 3 3 2 2 2 2 2" xfId="7029"/>
    <cellStyle name="Comma [0] 2 3 3 2 2 2 2 3" xfId="7030"/>
    <cellStyle name="Comma [0] 2 3 3 2 2 2 3" xfId="7031"/>
    <cellStyle name="Comma [0] 2 3 3 2 2 2 4" xfId="7032"/>
    <cellStyle name="Comma [0] 2 3 3 2 2 3" xfId="7033"/>
    <cellStyle name="Comma [0] 2 3 3 2 2 3 2" xfId="7034"/>
    <cellStyle name="Comma [0] 2 3 3 2 2 3 3" xfId="7035"/>
    <cellStyle name="Comma [0] 2 3 3 2 2 4" xfId="7036"/>
    <cellStyle name="Comma [0] 2 3 3 2 2 5" xfId="7037"/>
    <cellStyle name="Comma [0] 2 3 3 2 3" xfId="7038"/>
    <cellStyle name="Comma [0] 2 3 3 2 3 2" xfId="7039"/>
    <cellStyle name="Comma [0] 2 3 3 2 3 2 2" xfId="7040"/>
    <cellStyle name="Comma [0] 2 3 3 2 3 2 2 2" xfId="7041"/>
    <cellStyle name="Comma [0] 2 3 3 2 3 2 2 3" xfId="7042"/>
    <cellStyle name="Comma [0] 2 3 3 2 3 2 3" xfId="7043"/>
    <cellStyle name="Comma [0] 2 3 3 2 3 2 4" xfId="7044"/>
    <cellStyle name="Comma [0] 2 3 3 2 3 3" xfId="7045"/>
    <cellStyle name="Comma [0] 2 3 3 2 3 3 2" xfId="7046"/>
    <cellStyle name="Comma [0] 2 3 3 2 3 3 3" xfId="7047"/>
    <cellStyle name="Comma [0] 2 3 3 2 3 4" xfId="7048"/>
    <cellStyle name="Comma [0] 2 3 3 2 3 5" xfId="7049"/>
    <cellStyle name="Comma [0] 2 3 3 2 4" xfId="7050"/>
    <cellStyle name="Comma [0] 2 3 3 2 4 2" xfId="7051"/>
    <cellStyle name="Comma [0] 2 3 3 2 4 2 2" xfId="7052"/>
    <cellStyle name="Comma [0] 2 3 3 2 4 2 2 2" xfId="7053"/>
    <cellStyle name="Comma [0] 2 3 3 2 4 2 2 3" xfId="7054"/>
    <cellStyle name="Comma [0] 2 3 3 2 4 2 3" xfId="7055"/>
    <cellStyle name="Comma [0] 2 3 3 2 4 2 4" xfId="7056"/>
    <cellStyle name="Comma [0] 2 3 3 2 4 3" xfId="7057"/>
    <cellStyle name="Comma [0] 2 3 3 2 4 3 2" xfId="7058"/>
    <cellStyle name="Comma [0] 2 3 3 2 4 3 3" xfId="7059"/>
    <cellStyle name="Comma [0] 2 3 3 2 4 4" xfId="7060"/>
    <cellStyle name="Comma [0] 2 3 3 2 4 5" xfId="7061"/>
    <cellStyle name="Comma [0] 2 3 3 2 5" xfId="7062"/>
    <cellStyle name="Comma [0] 2 3 3 2 5 2" xfId="7063"/>
    <cellStyle name="Comma [0] 2 3 3 2 5 2 2" xfId="7064"/>
    <cellStyle name="Comma [0] 2 3 3 2 5 2 3" xfId="7065"/>
    <cellStyle name="Comma [0] 2 3 3 2 5 3" xfId="7066"/>
    <cellStyle name="Comma [0] 2 3 3 2 5 4" xfId="7067"/>
    <cellStyle name="Comma [0] 2 3 3 2 6" xfId="7068"/>
    <cellStyle name="Comma [0] 2 3 3 2 6 2" xfId="7069"/>
    <cellStyle name="Comma [0] 2 3 3 2 6 3" xfId="7070"/>
    <cellStyle name="Comma [0] 2 3 3 2 7" xfId="7071"/>
    <cellStyle name="Comma [0] 2 3 3 2 8" xfId="7072"/>
    <cellStyle name="Comma [0] 2 3 3 2 9" xfId="7073"/>
    <cellStyle name="Comma [0] 2 3 3 3" xfId="7074"/>
    <cellStyle name="Comma [0] 2 3 3 3 2" xfId="7075"/>
    <cellStyle name="Comma [0] 2 3 3 3 2 2" xfId="7076"/>
    <cellStyle name="Comma [0] 2 3 3 3 2 2 2" xfId="7077"/>
    <cellStyle name="Comma [0] 2 3 3 3 2 2 3" xfId="7078"/>
    <cellStyle name="Comma [0] 2 3 3 3 2 3" xfId="7079"/>
    <cellStyle name="Comma [0] 2 3 3 3 2 4" xfId="7080"/>
    <cellStyle name="Comma [0] 2 3 3 3 3" xfId="7081"/>
    <cellStyle name="Comma [0] 2 3 3 3 3 2" xfId="7082"/>
    <cellStyle name="Comma [0] 2 3 3 3 3 3" xfId="7083"/>
    <cellStyle name="Comma [0] 2 3 3 3 4" xfId="7084"/>
    <cellStyle name="Comma [0] 2 3 3 3 5" xfId="7085"/>
    <cellStyle name="Comma [0] 2 3 3 4" xfId="7086"/>
    <cellStyle name="Comma [0] 2 3 3 4 2" xfId="7087"/>
    <cellStyle name="Comma [0] 2 3 3 4 2 2" xfId="7088"/>
    <cellStyle name="Comma [0] 2 3 3 4 2 2 2" xfId="7089"/>
    <cellStyle name="Comma [0] 2 3 3 4 2 2 3" xfId="7090"/>
    <cellStyle name="Comma [0] 2 3 3 4 2 3" xfId="7091"/>
    <cellStyle name="Comma [0] 2 3 3 4 2 4" xfId="7092"/>
    <cellStyle name="Comma [0] 2 3 3 4 3" xfId="7093"/>
    <cellStyle name="Comma [0] 2 3 3 4 3 2" xfId="7094"/>
    <cellStyle name="Comma [0] 2 3 3 4 3 3" xfId="7095"/>
    <cellStyle name="Comma [0] 2 3 3 4 4" xfId="7096"/>
    <cellStyle name="Comma [0] 2 3 3 4 5" xfId="7097"/>
    <cellStyle name="Comma [0] 2 3 3 5" xfId="7098"/>
    <cellStyle name="Comma [0] 2 3 3 5 2" xfId="7099"/>
    <cellStyle name="Comma [0] 2 3 3 5 2 2" xfId="7100"/>
    <cellStyle name="Comma [0] 2 3 3 5 2 2 2" xfId="7101"/>
    <cellStyle name="Comma [0] 2 3 3 5 2 2 3" xfId="7102"/>
    <cellStyle name="Comma [0] 2 3 3 5 2 3" xfId="7103"/>
    <cellStyle name="Comma [0] 2 3 3 5 2 4" xfId="7104"/>
    <cellStyle name="Comma [0] 2 3 3 5 3" xfId="7105"/>
    <cellStyle name="Comma [0] 2 3 3 5 3 2" xfId="7106"/>
    <cellStyle name="Comma [0] 2 3 3 5 3 3" xfId="7107"/>
    <cellStyle name="Comma [0] 2 3 3 5 4" xfId="7108"/>
    <cellStyle name="Comma [0] 2 3 3 5 5" xfId="7109"/>
    <cellStyle name="Comma [0] 2 3 3 6" xfId="7110"/>
    <cellStyle name="Comma [0] 2 3 3 6 2" xfId="7111"/>
    <cellStyle name="Comma [0] 2 3 3 6 2 2" xfId="7112"/>
    <cellStyle name="Comma [0] 2 3 3 6 2 3" xfId="7113"/>
    <cellStyle name="Comma [0] 2 3 3 6 3" xfId="7114"/>
    <cellStyle name="Comma [0] 2 3 3 6 4" xfId="7115"/>
    <cellStyle name="Comma [0] 2 3 3 7" xfId="7116"/>
    <cellStyle name="Comma [0] 2 3 3 7 2" xfId="7117"/>
    <cellStyle name="Comma [0] 2 3 3 7 3" xfId="7118"/>
    <cellStyle name="Comma [0] 2 3 3 8" xfId="7119"/>
    <cellStyle name="Comma [0] 2 3 3 9" xfId="7120"/>
    <cellStyle name="Comma [0] 2 3 4" xfId="7121"/>
    <cellStyle name="Comma [0] 2 3 4 2" xfId="7122"/>
    <cellStyle name="Comma [0] 2 3 4 2 2" xfId="7123"/>
    <cellStyle name="Comma [0] 2 3 4 2 2 2" xfId="7124"/>
    <cellStyle name="Comma [0] 2 3 4 2 2 2 2" xfId="7125"/>
    <cellStyle name="Comma [0] 2 3 4 2 2 2 3" xfId="7126"/>
    <cellStyle name="Comma [0] 2 3 4 2 2 3" xfId="7127"/>
    <cellStyle name="Comma [0] 2 3 4 2 2 4" xfId="7128"/>
    <cellStyle name="Comma [0] 2 3 4 2 3" xfId="7129"/>
    <cellStyle name="Comma [0] 2 3 4 2 3 2" xfId="7130"/>
    <cellStyle name="Comma [0] 2 3 4 2 3 3" xfId="7131"/>
    <cellStyle name="Comma [0] 2 3 4 2 4" xfId="7132"/>
    <cellStyle name="Comma [0] 2 3 4 2 5" xfId="7133"/>
    <cellStyle name="Comma [0] 2 3 4 3" xfId="7134"/>
    <cellStyle name="Comma [0] 2 3 4 3 2" xfId="7135"/>
    <cellStyle name="Comma [0] 2 3 4 3 2 2" xfId="7136"/>
    <cellStyle name="Comma [0] 2 3 4 3 2 2 2" xfId="7137"/>
    <cellStyle name="Comma [0] 2 3 4 3 2 2 3" xfId="7138"/>
    <cellStyle name="Comma [0] 2 3 4 3 2 3" xfId="7139"/>
    <cellStyle name="Comma [0] 2 3 4 3 2 4" xfId="7140"/>
    <cellStyle name="Comma [0] 2 3 4 3 3" xfId="7141"/>
    <cellStyle name="Comma [0] 2 3 4 3 3 2" xfId="7142"/>
    <cellStyle name="Comma [0] 2 3 4 3 3 3" xfId="7143"/>
    <cellStyle name="Comma [0] 2 3 4 3 4" xfId="7144"/>
    <cellStyle name="Comma [0] 2 3 4 3 5" xfId="7145"/>
    <cellStyle name="Comma [0] 2 3 4 4" xfId="7146"/>
    <cellStyle name="Comma [0] 2 3 4 4 2" xfId="7147"/>
    <cellStyle name="Comma [0] 2 3 4 4 2 2" xfId="7148"/>
    <cellStyle name="Comma [0] 2 3 4 4 2 2 2" xfId="7149"/>
    <cellStyle name="Comma [0] 2 3 4 4 2 2 3" xfId="7150"/>
    <cellStyle name="Comma [0] 2 3 4 4 2 3" xfId="7151"/>
    <cellStyle name="Comma [0] 2 3 4 4 2 4" xfId="7152"/>
    <cellStyle name="Comma [0] 2 3 4 4 3" xfId="7153"/>
    <cellStyle name="Comma [0] 2 3 4 4 3 2" xfId="7154"/>
    <cellStyle name="Comma [0] 2 3 4 4 3 3" xfId="7155"/>
    <cellStyle name="Comma [0] 2 3 4 4 4" xfId="7156"/>
    <cellStyle name="Comma [0] 2 3 4 4 5" xfId="7157"/>
    <cellStyle name="Comma [0] 2 3 4 5" xfId="7158"/>
    <cellStyle name="Comma [0] 2 3 4 5 2" xfId="7159"/>
    <cellStyle name="Comma [0] 2 3 4 5 2 2" xfId="7160"/>
    <cellStyle name="Comma [0] 2 3 4 5 2 3" xfId="7161"/>
    <cellStyle name="Comma [0] 2 3 4 5 3" xfId="7162"/>
    <cellStyle name="Comma [0] 2 3 4 5 4" xfId="7163"/>
    <cellStyle name="Comma [0] 2 3 4 6" xfId="7164"/>
    <cellStyle name="Comma [0] 2 3 4 6 2" xfId="7165"/>
    <cellStyle name="Comma [0] 2 3 4 6 3" xfId="7166"/>
    <cellStyle name="Comma [0] 2 3 4 7" xfId="7167"/>
    <cellStyle name="Comma [0] 2 3 4 8" xfId="7168"/>
    <cellStyle name="Comma [0] 2 3 4 9" xfId="7169"/>
    <cellStyle name="Comma [0] 2 3 5" xfId="7170"/>
    <cellStyle name="Comma [0] 2 3 5 2" xfId="7171"/>
    <cellStyle name="Comma [0] 2 3 6" xfId="7172"/>
    <cellStyle name="Comma [0] 2 4" xfId="7173"/>
    <cellStyle name="Comma [0] 2 4 2" xfId="7174"/>
    <cellStyle name="Comma [0] 2 4 2 10" xfId="7175"/>
    <cellStyle name="Comma [0] 2 4 2 11" xfId="7176"/>
    <cellStyle name="Comma [0] 2 4 2 2" xfId="7177"/>
    <cellStyle name="Comma [0] 2 4 2 2 2" xfId="7178"/>
    <cellStyle name="Comma [0] 2 4 2 2 2 2" xfId="7179"/>
    <cellStyle name="Comma [0] 2 4 2 2 2 2 2" xfId="7180"/>
    <cellStyle name="Comma [0] 2 4 2 2 2 2 2 2" xfId="7181"/>
    <cellStyle name="Comma [0] 2 4 2 2 2 2 2 3" xfId="7182"/>
    <cellStyle name="Comma [0] 2 4 2 2 2 2 3" xfId="7183"/>
    <cellStyle name="Comma [0] 2 4 2 2 2 2 4" xfId="7184"/>
    <cellStyle name="Comma [0] 2 4 2 2 2 3" xfId="7185"/>
    <cellStyle name="Comma [0] 2 4 2 2 2 3 2" xfId="7186"/>
    <cellStyle name="Comma [0] 2 4 2 2 2 3 3" xfId="7187"/>
    <cellStyle name="Comma [0] 2 4 2 2 2 4" xfId="7188"/>
    <cellStyle name="Comma [0] 2 4 2 2 2 5" xfId="7189"/>
    <cellStyle name="Comma [0] 2 4 2 2 3" xfId="7190"/>
    <cellStyle name="Comma [0] 2 4 2 2 3 2" xfId="7191"/>
    <cellStyle name="Comma [0] 2 4 2 2 3 2 2" xfId="7192"/>
    <cellStyle name="Comma [0] 2 4 2 2 3 2 2 2" xfId="7193"/>
    <cellStyle name="Comma [0] 2 4 2 2 3 2 2 3" xfId="7194"/>
    <cellStyle name="Comma [0] 2 4 2 2 3 2 3" xfId="7195"/>
    <cellStyle name="Comma [0] 2 4 2 2 3 2 4" xfId="7196"/>
    <cellStyle name="Comma [0] 2 4 2 2 3 3" xfId="7197"/>
    <cellStyle name="Comma [0] 2 4 2 2 3 3 2" xfId="7198"/>
    <cellStyle name="Comma [0] 2 4 2 2 3 3 3" xfId="7199"/>
    <cellStyle name="Comma [0] 2 4 2 2 3 4" xfId="7200"/>
    <cellStyle name="Comma [0] 2 4 2 2 3 5" xfId="7201"/>
    <cellStyle name="Comma [0] 2 4 2 2 4" xfId="7202"/>
    <cellStyle name="Comma [0] 2 4 2 2 4 2" xfId="7203"/>
    <cellStyle name="Comma [0] 2 4 2 2 4 2 2" xfId="7204"/>
    <cellStyle name="Comma [0] 2 4 2 2 4 2 2 2" xfId="7205"/>
    <cellStyle name="Comma [0] 2 4 2 2 4 2 2 3" xfId="7206"/>
    <cellStyle name="Comma [0] 2 4 2 2 4 2 3" xfId="7207"/>
    <cellStyle name="Comma [0] 2 4 2 2 4 2 4" xfId="7208"/>
    <cellStyle name="Comma [0] 2 4 2 2 4 3" xfId="7209"/>
    <cellStyle name="Comma [0] 2 4 2 2 4 3 2" xfId="7210"/>
    <cellStyle name="Comma [0] 2 4 2 2 4 3 3" xfId="7211"/>
    <cellStyle name="Comma [0] 2 4 2 2 4 4" xfId="7212"/>
    <cellStyle name="Comma [0] 2 4 2 2 4 5" xfId="7213"/>
    <cellStyle name="Comma [0] 2 4 2 2 5" xfId="7214"/>
    <cellStyle name="Comma [0] 2 4 2 2 5 2" xfId="7215"/>
    <cellStyle name="Comma [0] 2 4 2 2 5 2 2" xfId="7216"/>
    <cellStyle name="Comma [0] 2 4 2 2 5 2 3" xfId="7217"/>
    <cellStyle name="Comma [0] 2 4 2 2 5 3" xfId="7218"/>
    <cellStyle name="Comma [0] 2 4 2 2 5 4" xfId="7219"/>
    <cellStyle name="Comma [0] 2 4 2 2 6" xfId="7220"/>
    <cellStyle name="Comma [0] 2 4 2 2 6 2" xfId="7221"/>
    <cellStyle name="Comma [0] 2 4 2 2 6 3" xfId="7222"/>
    <cellStyle name="Comma [0] 2 4 2 2 7" xfId="7223"/>
    <cellStyle name="Comma [0] 2 4 2 2 8" xfId="7224"/>
    <cellStyle name="Comma [0] 2 4 2 2 9" xfId="7225"/>
    <cellStyle name="Comma [0] 2 4 2 3" xfId="7226"/>
    <cellStyle name="Comma [0] 2 4 2 3 2" xfId="7227"/>
    <cellStyle name="Comma [0] 2 4 2 3 2 2" xfId="7228"/>
    <cellStyle name="Comma [0] 2 4 2 3 2 2 2" xfId="7229"/>
    <cellStyle name="Comma [0] 2 4 2 3 2 2 2 2" xfId="7230"/>
    <cellStyle name="Comma [0] 2 4 2 3 2 2 2 3" xfId="7231"/>
    <cellStyle name="Comma [0] 2 4 2 3 2 2 3" xfId="7232"/>
    <cellStyle name="Comma [0] 2 4 2 3 2 2 4" xfId="7233"/>
    <cellStyle name="Comma [0] 2 4 2 3 2 3" xfId="7234"/>
    <cellStyle name="Comma [0] 2 4 2 3 2 3 2" xfId="7235"/>
    <cellStyle name="Comma [0] 2 4 2 3 2 3 3" xfId="7236"/>
    <cellStyle name="Comma [0] 2 4 2 3 2 4" xfId="7237"/>
    <cellStyle name="Comma [0] 2 4 2 3 2 5" xfId="7238"/>
    <cellStyle name="Comma [0] 2 4 2 3 3" xfId="7239"/>
    <cellStyle name="Comma [0] 2 4 2 3 3 2" xfId="7240"/>
    <cellStyle name="Comma [0] 2 4 2 3 3 2 2" xfId="7241"/>
    <cellStyle name="Comma [0] 2 4 2 3 3 2 2 2" xfId="7242"/>
    <cellStyle name="Comma [0] 2 4 2 3 3 2 2 3" xfId="7243"/>
    <cellStyle name="Comma [0] 2 4 2 3 3 2 3" xfId="7244"/>
    <cellStyle name="Comma [0] 2 4 2 3 3 2 4" xfId="7245"/>
    <cellStyle name="Comma [0] 2 4 2 3 3 3" xfId="7246"/>
    <cellStyle name="Comma [0] 2 4 2 3 3 3 2" xfId="7247"/>
    <cellStyle name="Comma [0] 2 4 2 3 3 3 3" xfId="7248"/>
    <cellStyle name="Comma [0] 2 4 2 3 3 4" xfId="7249"/>
    <cellStyle name="Comma [0] 2 4 2 3 3 5" xfId="7250"/>
    <cellStyle name="Comma [0] 2 4 2 3 4" xfId="7251"/>
    <cellStyle name="Comma [0] 2 4 2 3 4 2" xfId="7252"/>
    <cellStyle name="Comma [0] 2 4 2 3 4 2 2" xfId="7253"/>
    <cellStyle name="Comma [0] 2 4 2 3 4 2 2 2" xfId="7254"/>
    <cellStyle name="Comma [0] 2 4 2 3 4 2 2 3" xfId="7255"/>
    <cellStyle name="Comma [0] 2 4 2 3 4 2 3" xfId="7256"/>
    <cellStyle name="Comma [0] 2 4 2 3 4 2 4" xfId="7257"/>
    <cellStyle name="Comma [0] 2 4 2 3 4 3" xfId="7258"/>
    <cellStyle name="Comma [0] 2 4 2 3 4 3 2" xfId="7259"/>
    <cellStyle name="Comma [0] 2 4 2 3 4 3 3" xfId="7260"/>
    <cellStyle name="Comma [0] 2 4 2 3 4 4" xfId="7261"/>
    <cellStyle name="Comma [0] 2 4 2 3 4 5" xfId="7262"/>
    <cellStyle name="Comma [0] 2 4 2 3 5" xfId="7263"/>
    <cellStyle name="Comma [0] 2 4 2 3 5 2" xfId="7264"/>
    <cellStyle name="Comma [0] 2 4 2 3 5 2 2" xfId="7265"/>
    <cellStyle name="Comma [0] 2 4 2 3 5 2 3" xfId="7266"/>
    <cellStyle name="Comma [0] 2 4 2 3 5 3" xfId="7267"/>
    <cellStyle name="Comma [0] 2 4 2 3 5 4" xfId="7268"/>
    <cellStyle name="Comma [0] 2 4 2 3 6" xfId="7269"/>
    <cellStyle name="Comma [0] 2 4 2 3 6 2" xfId="7270"/>
    <cellStyle name="Comma [0] 2 4 2 3 6 3" xfId="7271"/>
    <cellStyle name="Comma [0] 2 4 2 3 7" xfId="7272"/>
    <cellStyle name="Comma [0] 2 4 2 3 8" xfId="7273"/>
    <cellStyle name="Comma [0] 2 4 2 3 9" xfId="7274"/>
    <cellStyle name="Comma [0] 2 4 2 4" xfId="7275"/>
    <cellStyle name="Comma [0] 2 4 2 4 2" xfId="7276"/>
    <cellStyle name="Comma [0] 2 4 2 4 2 2" xfId="7277"/>
    <cellStyle name="Comma [0] 2 4 2 4 2 2 2" xfId="7278"/>
    <cellStyle name="Comma [0] 2 4 2 4 2 2 3" xfId="7279"/>
    <cellStyle name="Comma [0] 2 4 2 4 2 3" xfId="7280"/>
    <cellStyle name="Comma [0] 2 4 2 4 2 4" xfId="7281"/>
    <cellStyle name="Comma [0] 2 4 2 4 3" xfId="7282"/>
    <cellStyle name="Comma [0] 2 4 2 4 3 2" xfId="7283"/>
    <cellStyle name="Comma [0] 2 4 2 4 3 3" xfId="7284"/>
    <cellStyle name="Comma [0] 2 4 2 4 4" xfId="7285"/>
    <cellStyle name="Comma [0] 2 4 2 4 5" xfId="7286"/>
    <cellStyle name="Comma [0] 2 4 2 5" xfId="7287"/>
    <cellStyle name="Comma [0] 2 4 2 5 2" xfId="7288"/>
    <cellStyle name="Comma [0] 2 4 2 5 2 2" xfId="7289"/>
    <cellStyle name="Comma [0] 2 4 2 5 2 2 2" xfId="7290"/>
    <cellStyle name="Comma [0] 2 4 2 5 2 2 3" xfId="7291"/>
    <cellStyle name="Comma [0] 2 4 2 5 2 3" xfId="7292"/>
    <cellStyle name="Comma [0] 2 4 2 5 2 4" xfId="7293"/>
    <cellStyle name="Comma [0] 2 4 2 5 3" xfId="7294"/>
    <cellStyle name="Comma [0] 2 4 2 5 3 2" xfId="7295"/>
    <cellStyle name="Comma [0] 2 4 2 5 3 3" xfId="7296"/>
    <cellStyle name="Comma [0] 2 4 2 5 4" xfId="7297"/>
    <cellStyle name="Comma [0] 2 4 2 5 5" xfId="7298"/>
    <cellStyle name="Comma [0] 2 4 2 6" xfId="7299"/>
    <cellStyle name="Comma [0] 2 4 2 6 2" xfId="7300"/>
    <cellStyle name="Comma [0] 2 4 2 6 2 2" xfId="7301"/>
    <cellStyle name="Comma [0] 2 4 2 6 2 2 2" xfId="7302"/>
    <cellStyle name="Comma [0] 2 4 2 6 2 2 3" xfId="7303"/>
    <cellStyle name="Comma [0] 2 4 2 6 2 3" xfId="7304"/>
    <cellStyle name="Comma [0] 2 4 2 6 2 4" xfId="7305"/>
    <cellStyle name="Comma [0] 2 4 2 6 3" xfId="7306"/>
    <cellStyle name="Comma [0] 2 4 2 6 3 2" xfId="7307"/>
    <cellStyle name="Comma [0] 2 4 2 6 3 3" xfId="7308"/>
    <cellStyle name="Comma [0] 2 4 2 6 4" xfId="7309"/>
    <cellStyle name="Comma [0] 2 4 2 6 5" xfId="7310"/>
    <cellStyle name="Comma [0] 2 4 2 7" xfId="7311"/>
    <cellStyle name="Comma [0] 2 4 2 7 2" xfId="7312"/>
    <cellStyle name="Comma [0] 2 4 2 7 2 2" xfId="7313"/>
    <cellStyle name="Comma [0] 2 4 2 7 2 3" xfId="7314"/>
    <cellStyle name="Comma [0] 2 4 2 7 3" xfId="7315"/>
    <cellStyle name="Comma [0] 2 4 2 7 4" xfId="7316"/>
    <cellStyle name="Comma [0] 2 4 2 8" xfId="7317"/>
    <cellStyle name="Comma [0] 2 4 2 8 2" xfId="7318"/>
    <cellStyle name="Comma [0] 2 4 2 8 3" xfId="7319"/>
    <cellStyle name="Comma [0] 2 4 2 9" xfId="7320"/>
    <cellStyle name="Comma [0] 2 4 3" xfId="7321"/>
    <cellStyle name="Comma [0] 2 4 3 10" xfId="7322"/>
    <cellStyle name="Comma [0] 2 4 3 2" xfId="7323"/>
    <cellStyle name="Comma [0] 2 4 3 2 2" xfId="7324"/>
    <cellStyle name="Comma [0] 2 4 3 2 2 2" xfId="7325"/>
    <cellStyle name="Comma [0] 2 4 3 2 2 2 2" xfId="7326"/>
    <cellStyle name="Comma [0] 2 4 3 2 2 2 2 2" xfId="7327"/>
    <cellStyle name="Comma [0] 2 4 3 2 2 2 2 3" xfId="7328"/>
    <cellStyle name="Comma [0] 2 4 3 2 2 2 3" xfId="7329"/>
    <cellStyle name="Comma [0] 2 4 3 2 2 2 4" xfId="7330"/>
    <cellStyle name="Comma [0] 2 4 3 2 2 3" xfId="7331"/>
    <cellStyle name="Comma [0] 2 4 3 2 2 3 2" xfId="7332"/>
    <cellStyle name="Comma [0] 2 4 3 2 2 3 3" xfId="7333"/>
    <cellStyle name="Comma [0] 2 4 3 2 2 4" xfId="7334"/>
    <cellStyle name="Comma [0] 2 4 3 2 2 5" xfId="7335"/>
    <cellStyle name="Comma [0] 2 4 3 2 3" xfId="7336"/>
    <cellStyle name="Comma [0] 2 4 3 2 3 2" xfId="7337"/>
    <cellStyle name="Comma [0] 2 4 3 2 3 2 2" xfId="7338"/>
    <cellStyle name="Comma [0] 2 4 3 2 3 2 2 2" xfId="7339"/>
    <cellStyle name="Comma [0] 2 4 3 2 3 2 2 3" xfId="7340"/>
    <cellStyle name="Comma [0] 2 4 3 2 3 2 3" xfId="7341"/>
    <cellStyle name="Comma [0] 2 4 3 2 3 2 4" xfId="7342"/>
    <cellStyle name="Comma [0] 2 4 3 2 3 3" xfId="7343"/>
    <cellStyle name="Comma [0] 2 4 3 2 3 3 2" xfId="7344"/>
    <cellStyle name="Comma [0] 2 4 3 2 3 3 3" xfId="7345"/>
    <cellStyle name="Comma [0] 2 4 3 2 3 4" xfId="7346"/>
    <cellStyle name="Comma [0] 2 4 3 2 3 5" xfId="7347"/>
    <cellStyle name="Comma [0] 2 4 3 2 4" xfId="7348"/>
    <cellStyle name="Comma [0] 2 4 3 2 4 2" xfId="7349"/>
    <cellStyle name="Comma [0] 2 4 3 2 4 2 2" xfId="7350"/>
    <cellStyle name="Comma [0] 2 4 3 2 4 2 2 2" xfId="7351"/>
    <cellStyle name="Comma [0] 2 4 3 2 4 2 2 3" xfId="7352"/>
    <cellStyle name="Comma [0] 2 4 3 2 4 2 3" xfId="7353"/>
    <cellStyle name="Comma [0] 2 4 3 2 4 2 4" xfId="7354"/>
    <cellStyle name="Comma [0] 2 4 3 2 4 3" xfId="7355"/>
    <cellStyle name="Comma [0] 2 4 3 2 4 3 2" xfId="7356"/>
    <cellStyle name="Comma [0] 2 4 3 2 4 3 3" xfId="7357"/>
    <cellStyle name="Comma [0] 2 4 3 2 4 4" xfId="7358"/>
    <cellStyle name="Comma [0] 2 4 3 2 4 5" xfId="7359"/>
    <cellStyle name="Comma [0] 2 4 3 2 5" xfId="7360"/>
    <cellStyle name="Comma [0] 2 4 3 2 5 2" xfId="7361"/>
    <cellStyle name="Comma [0] 2 4 3 2 5 2 2" xfId="7362"/>
    <cellStyle name="Comma [0] 2 4 3 2 5 2 3" xfId="7363"/>
    <cellStyle name="Comma [0] 2 4 3 2 5 3" xfId="7364"/>
    <cellStyle name="Comma [0] 2 4 3 2 5 4" xfId="7365"/>
    <cellStyle name="Comma [0] 2 4 3 2 6" xfId="7366"/>
    <cellStyle name="Comma [0] 2 4 3 2 6 2" xfId="7367"/>
    <cellStyle name="Comma [0] 2 4 3 2 6 3" xfId="7368"/>
    <cellStyle name="Comma [0] 2 4 3 2 7" xfId="7369"/>
    <cellStyle name="Comma [0] 2 4 3 2 8" xfId="7370"/>
    <cellStyle name="Comma [0] 2 4 3 2 9" xfId="7371"/>
    <cellStyle name="Comma [0] 2 4 3 3" xfId="7372"/>
    <cellStyle name="Comma [0] 2 4 3 3 2" xfId="7373"/>
    <cellStyle name="Comma [0] 2 4 3 3 2 2" xfId="7374"/>
    <cellStyle name="Comma [0] 2 4 3 3 2 2 2" xfId="7375"/>
    <cellStyle name="Comma [0] 2 4 3 3 2 2 3" xfId="7376"/>
    <cellStyle name="Comma [0] 2 4 3 3 2 3" xfId="7377"/>
    <cellStyle name="Comma [0] 2 4 3 3 2 4" xfId="7378"/>
    <cellStyle name="Comma [0] 2 4 3 3 3" xfId="7379"/>
    <cellStyle name="Comma [0] 2 4 3 3 3 2" xfId="7380"/>
    <cellStyle name="Comma [0] 2 4 3 3 3 3" xfId="7381"/>
    <cellStyle name="Comma [0] 2 4 3 3 4" xfId="7382"/>
    <cellStyle name="Comma [0] 2 4 3 3 5" xfId="7383"/>
    <cellStyle name="Comma [0] 2 4 3 4" xfId="7384"/>
    <cellStyle name="Comma [0] 2 4 3 4 2" xfId="7385"/>
    <cellStyle name="Comma [0] 2 4 3 4 2 2" xfId="7386"/>
    <cellStyle name="Comma [0] 2 4 3 4 2 2 2" xfId="7387"/>
    <cellStyle name="Comma [0] 2 4 3 4 2 2 3" xfId="7388"/>
    <cellStyle name="Comma [0] 2 4 3 4 2 3" xfId="7389"/>
    <cellStyle name="Comma [0] 2 4 3 4 2 4" xfId="7390"/>
    <cellStyle name="Comma [0] 2 4 3 4 3" xfId="7391"/>
    <cellStyle name="Comma [0] 2 4 3 4 3 2" xfId="7392"/>
    <cellStyle name="Comma [0] 2 4 3 4 3 3" xfId="7393"/>
    <cellStyle name="Comma [0] 2 4 3 4 4" xfId="7394"/>
    <cellStyle name="Comma [0] 2 4 3 4 5" xfId="7395"/>
    <cellStyle name="Comma [0] 2 4 3 5" xfId="7396"/>
    <cellStyle name="Comma [0] 2 4 3 5 2" xfId="7397"/>
    <cellStyle name="Comma [0] 2 4 3 5 2 2" xfId="7398"/>
    <cellStyle name="Comma [0] 2 4 3 5 2 2 2" xfId="7399"/>
    <cellStyle name="Comma [0] 2 4 3 5 2 2 3" xfId="7400"/>
    <cellStyle name="Comma [0] 2 4 3 5 2 3" xfId="7401"/>
    <cellStyle name="Comma [0] 2 4 3 5 2 4" xfId="7402"/>
    <cellStyle name="Comma [0] 2 4 3 5 3" xfId="7403"/>
    <cellStyle name="Comma [0] 2 4 3 5 3 2" xfId="7404"/>
    <cellStyle name="Comma [0] 2 4 3 5 3 3" xfId="7405"/>
    <cellStyle name="Comma [0] 2 4 3 5 4" xfId="7406"/>
    <cellStyle name="Comma [0] 2 4 3 5 5" xfId="7407"/>
    <cellStyle name="Comma [0] 2 4 3 6" xfId="7408"/>
    <cellStyle name="Comma [0] 2 4 3 6 2" xfId="7409"/>
    <cellStyle name="Comma [0] 2 4 3 6 2 2" xfId="7410"/>
    <cellStyle name="Comma [0] 2 4 3 6 2 3" xfId="7411"/>
    <cellStyle name="Comma [0] 2 4 3 6 3" xfId="7412"/>
    <cellStyle name="Comma [0] 2 4 3 6 4" xfId="7413"/>
    <cellStyle name="Comma [0] 2 4 3 7" xfId="7414"/>
    <cellStyle name="Comma [0] 2 4 3 7 2" xfId="7415"/>
    <cellStyle name="Comma [0] 2 4 3 7 3" xfId="7416"/>
    <cellStyle name="Comma [0] 2 4 3 8" xfId="7417"/>
    <cellStyle name="Comma [0] 2 4 3 9" xfId="7418"/>
    <cellStyle name="Comma [0] 2 4 4" xfId="7419"/>
    <cellStyle name="Comma [0] 2 4 4 10" xfId="7420"/>
    <cellStyle name="Comma [0] 2 4 4 2" xfId="7421"/>
    <cellStyle name="Comma [0] 2 4 4 2 2" xfId="7422"/>
    <cellStyle name="Comma [0] 2 4 4 2 2 2" xfId="7423"/>
    <cellStyle name="Comma [0] 2 4 4 2 2 2 2" xfId="7424"/>
    <cellStyle name="Comma [0] 2 4 4 2 2 2 2 2" xfId="7425"/>
    <cellStyle name="Comma [0] 2 4 4 2 2 2 2 3" xfId="7426"/>
    <cellStyle name="Comma [0] 2 4 4 2 2 2 3" xfId="7427"/>
    <cellStyle name="Comma [0] 2 4 4 2 2 2 4" xfId="7428"/>
    <cellStyle name="Comma [0] 2 4 4 2 2 3" xfId="7429"/>
    <cellStyle name="Comma [0] 2 4 4 2 2 3 2" xfId="7430"/>
    <cellStyle name="Comma [0] 2 4 4 2 2 3 3" xfId="7431"/>
    <cellStyle name="Comma [0] 2 4 4 2 2 4" xfId="7432"/>
    <cellStyle name="Comma [0] 2 4 4 2 2 5" xfId="7433"/>
    <cellStyle name="Comma [0] 2 4 4 2 3" xfId="7434"/>
    <cellStyle name="Comma [0] 2 4 4 2 3 2" xfId="7435"/>
    <cellStyle name="Comma [0] 2 4 4 2 3 2 2" xfId="7436"/>
    <cellStyle name="Comma [0] 2 4 4 2 3 2 2 2" xfId="7437"/>
    <cellStyle name="Comma [0] 2 4 4 2 3 2 2 3" xfId="7438"/>
    <cellStyle name="Comma [0] 2 4 4 2 3 2 3" xfId="7439"/>
    <cellStyle name="Comma [0] 2 4 4 2 3 2 4" xfId="7440"/>
    <cellStyle name="Comma [0] 2 4 4 2 3 3" xfId="7441"/>
    <cellStyle name="Comma [0] 2 4 4 2 3 3 2" xfId="7442"/>
    <cellStyle name="Comma [0] 2 4 4 2 3 3 3" xfId="7443"/>
    <cellStyle name="Comma [0] 2 4 4 2 3 4" xfId="7444"/>
    <cellStyle name="Comma [0] 2 4 4 2 3 5" xfId="7445"/>
    <cellStyle name="Comma [0] 2 4 4 2 4" xfId="7446"/>
    <cellStyle name="Comma [0] 2 4 4 2 4 2" xfId="7447"/>
    <cellStyle name="Comma [0] 2 4 4 2 4 2 2" xfId="7448"/>
    <cellStyle name="Comma [0] 2 4 4 2 4 2 2 2" xfId="7449"/>
    <cellStyle name="Comma [0] 2 4 4 2 4 2 2 3" xfId="7450"/>
    <cellStyle name="Comma [0] 2 4 4 2 4 2 3" xfId="7451"/>
    <cellStyle name="Comma [0] 2 4 4 2 4 2 4" xfId="7452"/>
    <cellStyle name="Comma [0] 2 4 4 2 4 3" xfId="7453"/>
    <cellStyle name="Comma [0] 2 4 4 2 4 3 2" xfId="7454"/>
    <cellStyle name="Comma [0] 2 4 4 2 4 3 3" xfId="7455"/>
    <cellStyle name="Comma [0] 2 4 4 2 4 4" xfId="7456"/>
    <cellStyle name="Comma [0] 2 4 4 2 4 5" xfId="7457"/>
    <cellStyle name="Comma [0] 2 4 4 2 5" xfId="7458"/>
    <cellStyle name="Comma [0] 2 4 4 2 5 2" xfId="7459"/>
    <cellStyle name="Comma [0] 2 4 4 2 5 2 2" xfId="7460"/>
    <cellStyle name="Comma [0] 2 4 4 2 5 2 3" xfId="7461"/>
    <cellStyle name="Comma [0] 2 4 4 2 5 3" xfId="7462"/>
    <cellStyle name="Comma [0] 2 4 4 2 5 4" xfId="7463"/>
    <cellStyle name="Comma [0] 2 4 4 2 6" xfId="7464"/>
    <cellStyle name="Comma [0] 2 4 4 2 6 2" xfId="7465"/>
    <cellStyle name="Comma [0] 2 4 4 2 6 3" xfId="7466"/>
    <cellStyle name="Comma [0] 2 4 4 2 7" xfId="7467"/>
    <cellStyle name="Comma [0] 2 4 4 2 8" xfId="7468"/>
    <cellStyle name="Comma [0] 2 4 4 2 9" xfId="7469"/>
    <cellStyle name="Comma [0] 2 4 4 3" xfId="7470"/>
    <cellStyle name="Comma [0] 2 4 4 3 2" xfId="7471"/>
    <cellStyle name="Comma [0] 2 4 4 3 2 2" xfId="7472"/>
    <cellStyle name="Comma [0] 2 4 4 3 2 2 2" xfId="7473"/>
    <cellStyle name="Comma [0] 2 4 4 3 2 2 3" xfId="7474"/>
    <cellStyle name="Comma [0] 2 4 4 3 2 3" xfId="7475"/>
    <cellStyle name="Comma [0] 2 4 4 3 2 4" xfId="7476"/>
    <cellStyle name="Comma [0] 2 4 4 3 3" xfId="7477"/>
    <cellStyle name="Comma [0] 2 4 4 3 3 2" xfId="7478"/>
    <cellStyle name="Comma [0] 2 4 4 3 3 3" xfId="7479"/>
    <cellStyle name="Comma [0] 2 4 4 3 4" xfId="7480"/>
    <cellStyle name="Comma [0] 2 4 4 3 5" xfId="7481"/>
    <cellStyle name="Comma [0] 2 4 4 4" xfId="7482"/>
    <cellStyle name="Comma [0] 2 4 4 4 2" xfId="7483"/>
    <cellStyle name="Comma [0] 2 4 4 4 2 2" xfId="7484"/>
    <cellStyle name="Comma [0] 2 4 4 4 2 2 2" xfId="7485"/>
    <cellStyle name="Comma [0] 2 4 4 4 2 2 3" xfId="7486"/>
    <cellStyle name="Comma [0] 2 4 4 4 2 3" xfId="7487"/>
    <cellStyle name="Comma [0] 2 4 4 4 2 4" xfId="7488"/>
    <cellStyle name="Comma [0] 2 4 4 4 3" xfId="7489"/>
    <cellStyle name="Comma [0] 2 4 4 4 3 2" xfId="7490"/>
    <cellStyle name="Comma [0] 2 4 4 4 3 3" xfId="7491"/>
    <cellStyle name="Comma [0] 2 4 4 4 4" xfId="7492"/>
    <cellStyle name="Comma [0] 2 4 4 4 5" xfId="7493"/>
    <cellStyle name="Comma [0] 2 4 4 5" xfId="7494"/>
    <cellStyle name="Comma [0] 2 4 4 5 2" xfId="7495"/>
    <cellStyle name="Comma [0] 2 4 4 5 2 2" xfId="7496"/>
    <cellStyle name="Comma [0] 2 4 4 5 2 2 2" xfId="7497"/>
    <cellStyle name="Comma [0] 2 4 4 5 2 2 3" xfId="7498"/>
    <cellStyle name="Comma [0] 2 4 4 5 2 3" xfId="7499"/>
    <cellStyle name="Comma [0] 2 4 4 5 2 4" xfId="7500"/>
    <cellStyle name="Comma [0] 2 4 4 5 3" xfId="7501"/>
    <cellStyle name="Comma [0] 2 4 4 5 3 2" xfId="7502"/>
    <cellStyle name="Comma [0] 2 4 4 5 3 3" xfId="7503"/>
    <cellStyle name="Comma [0] 2 4 4 5 4" xfId="7504"/>
    <cellStyle name="Comma [0] 2 4 4 5 5" xfId="7505"/>
    <cellStyle name="Comma [0] 2 4 4 6" xfId="7506"/>
    <cellStyle name="Comma [0] 2 4 4 6 2" xfId="7507"/>
    <cellStyle name="Comma [0] 2 4 4 6 2 2" xfId="7508"/>
    <cellStyle name="Comma [0] 2 4 4 6 2 3" xfId="7509"/>
    <cellStyle name="Comma [0] 2 4 4 6 3" xfId="7510"/>
    <cellStyle name="Comma [0] 2 4 4 6 4" xfId="7511"/>
    <cellStyle name="Comma [0] 2 4 4 7" xfId="7512"/>
    <cellStyle name="Comma [0] 2 4 4 7 2" xfId="7513"/>
    <cellStyle name="Comma [0] 2 4 4 7 3" xfId="7514"/>
    <cellStyle name="Comma [0] 2 4 4 8" xfId="7515"/>
    <cellStyle name="Comma [0] 2 4 4 9" xfId="7516"/>
    <cellStyle name="Comma [0] 2 4 5" xfId="7517"/>
    <cellStyle name="Comma [0] 2 4 5 2" xfId="7518"/>
    <cellStyle name="Comma [0] 2 4 5 2 2" xfId="7519"/>
    <cellStyle name="Comma [0] 2 4 5 2 2 2" xfId="7520"/>
    <cellStyle name="Comma [0] 2 4 5 2 2 2 2" xfId="7521"/>
    <cellStyle name="Comma [0] 2 4 5 2 2 2 3" xfId="7522"/>
    <cellStyle name="Comma [0] 2 4 5 2 2 3" xfId="7523"/>
    <cellStyle name="Comma [0] 2 4 5 2 2 4" xfId="7524"/>
    <cellStyle name="Comma [0] 2 4 5 2 3" xfId="7525"/>
    <cellStyle name="Comma [0] 2 4 5 2 3 2" xfId="7526"/>
    <cellStyle name="Comma [0] 2 4 5 2 3 3" xfId="7527"/>
    <cellStyle name="Comma [0] 2 4 5 2 4" xfId="7528"/>
    <cellStyle name="Comma [0] 2 4 5 2 5" xfId="7529"/>
    <cellStyle name="Comma [0] 2 4 5 3" xfId="7530"/>
    <cellStyle name="Comma [0] 2 4 5 3 2" xfId="7531"/>
    <cellStyle name="Comma [0] 2 4 5 3 2 2" xfId="7532"/>
    <cellStyle name="Comma [0] 2 4 5 3 2 2 2" xfId="7533"/>
    <cellStyle name="Comma [0] 2 4 5 3 2 2 3" xfId="7534"/>
    <cellStyle name="Comma [0] 2 4 5 3 2 3" xfId="7535"/>
    <cellStyle name="Comma [0] 2 4 5 3 2 4" xfId="7536"/>
    <cellStyle name="Comma [0] 2 4 5 3 3" xfId="7537"/>
    <cellStyle name="Comma [0] 2 4 5 3 3 2" xfId="7538"/>
    <cellStyle name="Comma [0] 2 4 5 3 3 3" xfId="7539"/>
    <cellStyle name="Comma [0] 2 4 5 3 4" xfId="7540"/>
    <cellStyle name="Comma [0] 2 4 5 3 5" xfId="7541"/>
    <cellStyle name="Comma [0] 2 4 5 4" xfId="7542"/>
    <cellStyle name="Comma [0] 2 4 5 4 2" xfId="7543"/>
    <cellStyle name="Comma [0] 2 4 5 4 2 2" xfId="7544"/>
    <cellStyle name="Comma [0] 2 4 5 4 2 2 2" xfId="7545"/>
    <cellStyle name="Comma [0] 2 4 5 4 2 2 3" xfId="7546"/>
    <cellStyle name="Comma [0] 2 4 5 4 2 3" xfId="7547"/>
    <cellStyle name="Comma [0] 2 4 5 4 2 4" xfId="7548"/>
    <cellStyle name="Comma [0] 2 4 5 4 3" xfId="7549"/>
    <cellStyle name="Comma [0] 2 4 5 4 3 2" xfId="7550"/>
    <cellStyle name="Comma [0] 2 4 5 4 3 3" xfId="7551"/>
    <cellStyle name="Comma [0] 2 4 5 4 4" xfId="7552"/>
    <cellStyle name="Comma [0] 2 4 5 4 5" xfId="7553"/>
    <cellStyle name="Comma [0] 2 4 5 5" xfId="7554"/>
    <cellStyle name="Comma [0] 2 4 5 5 2" xfId="7555"/>
    <cellStyle name="Comma [0] 2 4 5 5 2 2" xfId="7556"/>
    <cellStyle name="Comma [0] 2 4 5 5 2 3" xfId="7557"/>
    <cellStyle name="Comma [0] 2 4 5 5 3" xfId="7558"/>
    <cellStyle name="Comma [0] 2 4 5 5 4" xfId="7559"/>
    <cellStyle name="Comma [0] 2 4 5 6" xfId="7560"/>
    <cellStyle name="Comma [0] 2 4 5 6 2" xfId="7561"/>
    <cellStyle name="Comma [0] 2 4 5 6 3" xfId="7562"/>
    <cellStyle name="Comma [0] 2 4 5 7" xfId="7563"/>
    <cellStyle name="Comma [0] 2 4 5 8" xfId="7564"/>
    <cellStyle name="Comma [0] 2 4 5 9" xfId="7565"/>
    <cellStyle name="Comma [0] 2 4 6" xfId="7566"/>
    <cellStyle name="Comma [0] 2 4 6 2" xfId="7567"/>
    <cellStyle name="Comma [0] 2 4 6 2 2" xfId="7568"/>
    <cellStyle name="Comma [0] 2 4 6 2 2 2" xfId="7569"/>
    <cellStyle name="Comma [0] 2 4 6 2 2 2 2" xfId="7570"/>
    <cellStyle name="Comma [0] 2 4 6 2 2 2 3" xfId="7571"/>
    <cellStyle name="Comma [0] 2 4 6 2 2 3" xfId="7572"/>
    <cellStyle name="Comma [0] 2 4 6 2 2 4" xfId="7573"/>
    <cellStyle name="Comma [0] 2 4 6 2 3" xfId="7574"/>
    <cellStyle name="Comma [0] 2 4 6 2 3 2" xfId="7575"/>
    <cellStyle name="Comma [0] 2 4 6 2 3 3" xfId="7576"/>
    <cellStyle name="Comma [0] 2 4 6 2 4" xfId="7577"/>
    <cellStyle name="Comma [0] 2 4 6 2 5" xfId="7578"/>
    <cellStyle name="Comma [0] 2 4 6 3" xfId="7579"/>
    <cellStyle name="Comma [0] 2 4 6 3 2" xfId="7580"/>
    <cellStyle name="Comma [0] 2 4 6 3 2 2" xfId="7581"/>
    <cellStyle name="Comma [0] 2 4 6 3 2 2 2" xfId="7582"/>
    <cellStyle name="Comma [0] 2 4 6 3 2 2 3" xfId="7583"/>
    <cellStyle name="Comma [0] 2 4 6 3 2 3" xfId="7584"/>
    <cellStyle name="Comma [0] 2 4 6 3 2 4" xfId="7585"/>
    <cellStyle name="Comma [0] 2 4 6 3 3" xfId="7586"/>
    <cellStyle name="Comma [0] 2 4 6 3 3 2" xfId="7587"/>
    <cellStyle name="Comma [0] 2 4 6 3 3 3" xfId="7588"/>
    <cellStyle name="Comma [0] 2 4 6 3 4" xfId="7589"/>
    <cellStyle name="Comma [0] 2 4 6 3 5" xfId="7590"/>
    <cellStyle name="Comma [0] 2 4 6 4" xfId="7591"/>
    <cellStyle name="Comma [0] 2 4 6 4 2" xfId="7592"/>
    <cellStyle name="Comma [0] 2 4 6 4 2 2" xfId="7593"/>
    <cellStyle name="Comma [0] 2 4 6 4 2 2 2" xfId="7594"/>
    <cellStyle name="Comma [0] 2 4 6 4 2 2 3" xfId="7595"/>
    <cellStyle name="Comma [0] 2 4 6 4 2 3" xfId="7596"/>
    <cellStyle name="Comma [0] 2 4 6 4 2 4" xfId="7597"/>
    <cellStyle name="Comma [0] 2 4 6 4 3" xfId="7598"/>
    <cellStyle name="Comma [0] 2 4 6 4 3 2" xfId="7599"/>
    <cellStyle name="Comma [0] 2 4 6 4 3 3" xfId="7600"/>
    <cellStyle name="Comma [0] 2 4 6 4 4" xfId="7601"/>
    <cellStyle name="Comma [0] 2 4 6 4 5" xfId="7602"/>
    <cellStyle name="Comma [0] 2 4 6 5" xfId="7603"/>
    <cellStyle name="Comma [0] 2 4 6 5 2" xfId="7604"/>
    <cellStyle name="Comma [0] 2 4 6 5 2 2" xfId="7605"/>
    <cellStyle name="Comma [0] 2 4 6 5 2 3" xfId="7606"/>
    <cellStyle name="Comma [0] 2 4 6 5 3" xfId="7607"/>
    <cellStyle name="Comma [0] 2 4 6 5 4" xfId="7608"/>
    <cellStyle name="Comma [0] 2 4 6 6" xfId="7609"/>
    <cellStyle name="Comma [0] 2 4 6 6 2" xfId="7610"/>
    <cellStyle name="Comma [0] 2 4 6 6 3" xfId="7611"/>
    <cellStyle name="Comma [0] 2 4 6 7" xfId="7612"/>
    <cellStyle name="Comma [0] 2 4 6 8" xfId="7613"/>
    <cellStyle name="Comma [0] 2 4 6 9" xfId="7614"/>
    <cellStyle name="Comma [0] 2 4 7" xfId="7615"/>
    <cellStyle name="Comma [0] 2 4 7 2" xfId="7616"/>
    <cellStyle name="Comma [0] 2 4 7 2 2" xfId="7617"/>
    <cellStyle name="Comma [0] 2 4 7 2 2 2" xfId="7618"/>
    <cellStyle name="Comma [0] 2 4 7 2 2 2 2" xfId="7619"/>
    <cellStyle name="Comma [0] 2 4 7 2 2 2 3" xfId="7620"/>
    <cellStyle name="Comma [0] 2 4 7 2 2 3" xfId="7621"/>
    <cellStyle name="Comma [0] 2 4 7 2 2 4" xfId="7622"/>
    <cellStyle name="Comma [0] 2 4 7 2 3" xfId="7623"/>
    <cellStyle name="Comma [0] 2 4 7 2 3 2" xfId="7624"/>
    <cellStyle name="Comma [0] 2 4 7 2 3 3" xfId="7625"/>
    <cellStyle name="Comma [0] 2 4 7 2 4" xfId="7626"/>
    <cellStyle name="Comma [0] 2 4 7 2 5" xfId="7627"/>
    <cellStyle name="Comma [0] 2 4 7 3" xfId="7628"/>
    <cellStyle name="Comma [0] 2 4 7 3 2" xfId="7629"/>
    <cellStyle name="Comma [0] 2 4 7 3 2 2" xfId="7630"/>
    <cellStyle name="Comma [0] 2 4 7 3 2 2 2" xfId="7631"/>
    <cellStyle name="Comma [0] 2 4 7 3 2 2 3" xfId="7632"/>
    <cellStyle name="Comma [0] 2 4 7 3 2 3" xfId="7633"/>
    <cellStyle name="Comma [0] 2 4 7 3 2 4" xfId="7634"/>
    <cellStyle name="Comma [0] 2 4 7 3 3" xfId="7635"/>
    <cellStyle name="Comma [0] 2 4 7 3 3 2" xfId="7636"/>
    <cellStyle name="Comma [0] 2 4 7 3 3 3" xfId="7637"/>
    <cellStyle name="Comma [0] 2 4 7 3 4" xfId="7638"/>
    <cellStyle name="Comma [0] 2 4 7 3 5" xfId="7639"/>
    <cellStyle name="Comma [0] 2 4 7 4" xfId="7640"/>
    <cellStyle name="Comma [0] 2 4 7 4 2" xfId="7641"/>
    <cellStyle name="Comma [0] 2 4 7 4 2 2" xfId="7642"/>
    <cellStyle name="Comma [0] 2 4 7 4 2 2 2" xfId="7643"/>
    <cellStyle name="Comma [0] 2 4 7 4 2 2 3" xfId="7644"/>
    <cellStyle name="Comma [0] 2 4 7 4 2 3" xfId="7645"/>
    <cellStyle name="Comma [0] 2 4 7 4 2 4" xfId="7646"/>
    <cellStyle name="Comma [0] 2 4 7 4 3" xfId="7647"/>
    <cellStyle name="Comma [0] 2 4 7 4 3 2" xfId="7648"/>
    <cellStyle name="Comma [0] 2 4 7 4 3 3" xfId="7649"/>
    <cellStyle name="Comma [0] 2 4 7 4 4" xfId="7650"/>
    <cellStyle name="Comma [0] 2 4 7 4 5" xfId="7651"/>
    <cellStyle name="Comma [0] 2 4 7 5" xfId="7652"/>
    <cellStyle name="Comma [0] 2 4 7 5 2" xfId="7653"/>
    <cellStyle name="Comma [0] 2 4 7 5 2 2" xfId="7654"/>
    <cellStyle name="Comma [0] 2 4 7 5 2 3" xfId="7655"/>
    <cellStyle name="Comma [0] 2 4 7 5 3" xfId="7656"/>
    <cellStyle name="Comma [0] 2 4 7 5 4" xfId="7657"/>
    <cellStyle name="Comma [0] 2 4 7 6" xfId="7658"/>
    <cellStyle name="Comma [0] 2 4 7 6 2" xfId="7659"/>
    <cellStyle name="Comma [0] 2 4 7 6 3" xfId="7660"/>
    <cellStyle name="Comma [0] 2 4 7 7" xfId="7661"/>
    <cellStyle name="Comma [0] 2 4 7 8" xfId="7662"/>
    <cellStyle name="Comma [0] 2 4 7 9" xfId="7663"/>
    <cellStyle name="Comma [0] 2 4 8" xfId="7664"/>
    <cellStyle name="Comma [0] 2 5" xfId="7665"/>
    <cellStyle name="Comma [0] 2 5 10" xfId="7666"/>
    <cellStyle name="Comma [0] 2 5 10 2" xfId="7667"/>
    <cellStyle name="Comma [0] 2 5 10 2 2" xfId="7668"/>
    <cellStyle name="Comma [0] 2 5 10 2 3" xfId="7669"/>
    <cellStyle name="Comma [0] 2 5 10 3" xfId="7670"/>
    <cellStyle name="Comma [0] 2 5 10 4" xfId="7671"/>
    <cellStyle name="Comma [0] 2 5 11" xfId="7672"/>
    <cellStyle name="Comma [0] 2 5 11 2" xfId="7673"/>
    <cellStyle name="Comma [0] 2 5 11 3" xfId="7674"/>
    <cellStyle name="Comma [0] 2 5 12" xfId="7675"/>
    <cellStyle name="Comma [0] 2 5 13" xfId="7676"/>
    <cellStyle name="Comma [0] 2 5 14" xfId="7677"/>
    <cellStyle name="Comma [0] 2 5 2" xfId="7678"/>
    <cellStyle name="Comma [0] 2 5 2 10" xfId="7679"/>
    <cellStyle name="Comma [0] 2 5 2 11" xfId="7680"/>
    <cellStyle name="Comma [0] 2 5 2 2" xfId="7681"/>
    <cellStyle name="Comma [0] 2 5 2 2 2" xfId="7682"/>
    <cellStyle name="Comma [0] 2 5 2 2 2 2" xfId="7683"/>
    <cellStyle name="Comma [0] 2 5 2 2 2 2 2" xfId="7684"/>
    <cellStyle name="Comma [0] 2 5 2 2 2 2 2 2" xfId="7685"/>
    <cellStyle name="Comma [0] 2 5 2 2 2 2 2 3" xfId="7686"/>
    <cellStyle name="Comma [0] 2 5 2 2 2 2 3" xfId="7687"/>
    <cellStyle name="Comma [0] 2 5 2 2 2 2 4" xfId="7688"/>
    <cellStyle name="Comma [0] 2 5 2 2 2 3" xfId="7689"/>
    <cellStyle name="Comma [0] 2 5 2 2 2 3 2" xfId="7690"/>
    <cellStyle name="Comma [0] 2 5 2 2 2 3 3" xfId="7691"/>
    <cellStyle name="Comma [0] 2 5 2 2 2 4" xfId="7692"/>
    <cellStyle name="Comma [0] 2 5 2 2 2 5" xfId="7693"/>
    <cellStyle name="Comma [0] 2 5 2 2 3" xfId="7694"/>
    <cellStyle name="Comma [0] 2 5 2 2 3 2" xfId="7695"/>
    <cellStyle name="Comma [0] 2 5 2 2 3 2 2" xfId="7696"/>
    <cellStyle name="Comma [0] 2 5 2 2 3 2 2 2" xfId="7697"/>
    <cellStyle name="Comma [0] 2 5 2 2 3 2 2 3" xfId="7698"/>
    <cellStyle name="Comma [0] 2 5 2 2 3 2 3" xfId="7699"/>
    <cellStyle name="Comma [0] 2 5 2 2 3 2 4" xfId="7700"/>
    <cellStyle name="Comma [0] 2 5 2 2 3 3" xfId="7701"/>
    <cellStyle name="Comma [0] 2 5 2 2 3 3 2" xfId="7702"/>
    <cellStyle name="Comma [0] 2 5 2 2 3 3 3" xfId="7703"/>
    <cellStyle name="Comma [0] 2 5 2 2 3 4" xfId="7704"/>
    <cellStyle name="Comma [0] 2 5 2 2 3 5" xfId="7705"/>
    <cellStyle name="Comma [0] 2 5 2 2 4" xfId="7706"/>
    <cellStyle name="Comma [0] 2 5 2 2 4 2" xfId="7707"/>
    <cellStyle name="Comma [0] 2 5 2 2 4 2 2" xfId="7708"/>
    <cellStyle name="Comma [0] 2 5 2 2 4 2 2 2" xfId="7709"/>
    <cellStyle name="Comma [0] 2 5 2 2 4 2 2 3" xfId="7710"/>
    <cellStyle name="Comma [0] 2 5 2 2 4 2 3" xfId="7711"/>
    <cellStyle name="Comma [0] 2 5 2 2 4 2 4" xfId="7712"/>
    <cellStyle name="Comma [0] 2 5 2 2 4 3" xfId="7713"/>
    <cellStyle name="Comma [0] 2 5 2 2 4 3 2" xfId="7714"/>
    <cellStyle name="Comma [0] 2 5 2 2 4 3 3" xfId="7715"/>
    <cellStyle name="Comma [0] 2 5 2 2 4 4" xfId="7716"/>
    <cellStyle name="Comma [0] 2 5 2 2 4 5" xfId="7717"/>
    <cellStyle name="Comma [0] 2 5 2 2 5" xfId="7718"/>
    <cellStyle name="Comma [0] 2 5 2 2 5 2" xfId="7719"/>
    <cellStyle name="Comma [0] 2 5 2 2 5 2 2" xfId="7720"/>
    <cellStyle name="Comma [0] 2 5 2 2 5 2 3" xfId="7721"/>
    <cellStyle name="Comma [0] 2 5 2 2 5 3" xfId="7722"/>
    <cellStyle name="Comma [0] 2 5 2 2 5 4" xfId="7723"/>
    <cellStyle name="Comma [0] 2 5 2 2 6" xfId="7724"/>
    <cellStyle name="Comma [0] 2 5 2 2 6 2" xfId="7725"/>
    <cellStyle name="Comma [0] 2 5 2 2 6 3" xfId="7726"/>
    <cellStyle name="Comma [0] 2 5 2 2 7" xfId="7727"/>
    <cellStyle name="Comma [0] 2 5 2 2 8" xfId="7728"/>
    <cellStyle name="Comma [0] 2 5 2 2 9" xfId="7729"/>
    <cellStyle name="Comma [0] 2 5 2 3" xfId="7730"/>
    <cellStyle name="Comma [0] 2 5 2 3 2" xfId="7731"/>
    <cellStyle name="Comma [0] 2 5 2 3 2 2" xfId="7732"/>
    <cellStyle name="Comma [0] 2 5 2 3 2 2 2" xfId="7733"/>
    <cellStyle name="Comma [0] 2 5 2 3 2 2 2 2" xfId="7734"/>
    <cellStyle name="Comma [0] 2 5 2 3 2 2 2 3" xfId="7735"/>
    <cellStyle name="Comma [0] 2 5 2 3 2 2 3" xfId="7736"/>
    <cellStyle name="Comma [0] 2 5 2 3 2 2 4" xfId="7737"/>
    <cellStyle name="Comma [0] 2 5 2 3 2 3" xfId="7738"/>
    <cellStyle name="Comma [0] 2 5 2 3 2 3 2" xfId="7739"/>
    <cellStyle name="Comma [0] 2 5 2 3 2 3 3" xfId="7740"/>
    <cellStyle name="Comma [0] 2 5 2 3 2 4" xfId="7741"/>
    <cellStyle name="Comma [0] 2 5 2 3 2 5" xfId="7742"/>
    <cellStyle name="Comma [0] 2 5 2 3 3" xfId="7743"/>
    <cellStyle name="Comma [0] 2 5 2 3 3 2" xfId="7744"/>
    <cellStyle name="Comma [0] 2 5 2 3 3 2 2" xfId="7745"/>
    <cellStyle name="Comma [0] 2 5 2 3 3 2 2 2" xfId="7746"/>
    <cellStyle name="Comma [0] 2 5 2 3 3 2 2 3" xfId="7747"/>
    <cellStyle name="Comma [0] 2 5 2 3 3 2 3" xfId="7748"/>
    <cellStyle name="Comma [0] 2 5 2 3 3 2 4" xfId="7749"/>
    <cellStyle name="Comma [0] 2 5 2 3 3 3" xfId="7750"/>
    <cellStyle name="Comma [0] 2 5 2 3 3 3 2" xfId="7751"/>
    <cellStyle name="Comma [0] 2 5 2 3 3 3 3" xfId="7752"/>
    <cellStyle name="Comma [0] 2 5 2 3 3 4" xfId="7753"/>
    <cellStyle name="Comma [0] 2 5 2 3 3 5" xfId="7754"/>
    <cellStyle name="Comma [0] 2 5 2 3 4" xfId="7755"/>
    <cellStyle name="Comma [0] 2 5 2 3 4 2" xfId="7756"/>
    <cellStyle name="Comma [0] 2 5 2 3 4 2 2" xfId="7757"/>
    <cellStyle name="Comma [0] 2 5 2 3 4 2 2 2" xfId="7758"/>
    <cellStyle name="Comma [0] 2 5 2 3 4 2 2 3" xfId="7759"/>
    <cellStyle name="Comma [0] 2 5 2 3 4 2 3" xfId="7760"/>
    <cellStyle name="Comma [0] 2 5 2 3 4 2 4" xfId="7761"/>
    <cellStyle name="Comma [0] 2 5 2 3 4 3" xfId="7762"/>
    <cellStyle name="Comma [0] 2 5 2 3 4 3 2" xfId="7763"/>
    <cellStyle name="Comma [0] 2 5 2 3 4 3 3" xfId="7764"/>
    <cellStyle name="Comma [0] 2 5 2 3 4 4" xfId="7765"/>
    <cellStyle name="Comma [0] 2 5 2 3 4 5" xfId="7766"/>
    <cellStyle name="Comma [0] 2 5 2 3 5" xfId="7767"/>
    <cellStyle name="Comma [0] 2 5 2 3 5 2" xfId="7768"/>
    <cellStyle name="Comma [0] 2 5 2 3 5 2 2" xfId="7769"/>
    <cellStyle name="Comma [0] 2 5 2 3 5 2 3" xfId="7770"/>
    <cellStyle name="Comma [0] 2 5 2 3 5 3" xfId="7771"/>
    <cellStyle name="Comma [0] 2 5 2 3 5 4" xfId="7772"/>
    <cellStyle name="Comma [0] 2 5 2 3 6" xfId="7773"/>
    <cellStyle name="Comma [0] 2 5 2 3 6 2" xfId="7774"/>
    <cellStyle name="Comma [0] 2 5 2 3 6 3" xfId="7775"/>
    <cellStyle name="Comma [0] 2 5 2 3 7" xfId="7776"/>
    <cellStyle name="Comma [0] 2 5 2 3 8" xfId="7777"/>
    <cellStyle name="Comma [0] 2 5 2 3 9" xfId="7778"/>
    <cellStyle name="Comma [0] 2 5 2 4" xfId="7779"/>
    <cellStyle name="Comma [0] 2 5 2 4 2" xfId="7780"/>
    <cellStyle name="Comma [0] 2 5 2 4 2 2" xfId="7781"/>
    <cellStyle name="Comma [0] 2 5 2 4 2 2 2" xfId="7782"/>
    <cellStyle name="Comma [0] 2 5 2 4 2 2 3" xfId="7783"/>
    <cellStyle name="Comma [0] 2 5 2 4 2 3" xfId="7784"/>
    <cellStyle name="Comma [0] 2 5 2 4 2 4" xfId="7785"/>
    <cellStyle name="Comma [0] 2 5 2 4 3" xfId="7786"/>
    <cellStyle name="Comma [0] 2 5 2 4 3 2" xfId="7787"/>
    <cellStyle name="Comma [0] 2 5 2 4 3 3" xfId="7788"/>
    <cellStyle name="Comma [0] 2 5 2 4 4" xfId="7789"/>
    <cellStyle name="Comma [0] 2 5 2 4 5" xfId="7790"/>
    <cellStyle name="Comma [0] 2 5 2 5" xfId="7791"/>
    <cellStyle name="Comma [0] 2 5 2 5 2" xfId="7792"/>
    <cellStyle name="Comma [0] 2 5 2 5 2 2" xfId="7793"/>
    <cellStyle name="Comma [0] 2 5 2 5 2 2 2" xfId="7794"/>
    <cellStyle name="Comma [0] 2 5 2 5 2 2 3" xfId="7795"/>
    <cellStyle name="Comma [0] 2 5 2 5 2 3" xfId="7796"/>
    <cellStyle name="Comma [0] 2 5 2 5 2 4" xfId="7797"/>
    <cellStyle name="Comma [0] 2 5 2 5 3" xfId="7798"/>
    <cellStyle name="Comma [0] 2 5 2 5 3 2" xfId="7799"/>
    <cellStyle name="Comma [0] 2 5 2 5 3 3" xfId="7800"/>
    <cellStyle name="Comma [0] 2 5 2 5 4" xfId="7801"/>
    <cellStyle name="Comma [0] 2 5 2 5 5" xfId="7802"/>
    <cellStyle name="Comma [0] 2 5 2 6" xfId="7803"/>
    <cellStyle name="Comma [0] 2 5 2 6 2" xfId="7804"/>
    <cellStyle name="Comma [0] 2 5 2 6 2 2" xfId="7805"/>
    <cellStyle name="Comma [0] 2 5 2 6 2 2 2" xfId="7806"/>
    <cellStyle name="Comma [0] 2 5 2 6 2 2 3" xfId="7807"/>
    <cellStyle name="Comma [0] 2 5 2 6 2 3" xfId="7808"/>
    <cellStyle name="Comma [0] 2 5 2 6 2 4" xfId="7809"/>
    <cellStyle name="Comma [0] 2 5 2 6 3" xfId="7810"/>
    <cellStyle name="Comma [0] 2 5 2 6 3 2" xfId="7811"/>
    <cellStyle name="Comma [0] 2 5 2 6 3 3" xfId="7812"/>
    <cellStyle name="Comma [0] 2 5 2 6 4" xfId="7813"/>
    <cellStyle name="Comma [0] 2 5 2 6 5" xfId="7814"/>
    <cellStyle name="Comma [0] 2 5 2 7" xfId="7815"/>
    <cellStyle name="Comma [0] 2 5 2 7 2" xfId="7816"/>
    <cellStyle name="Comma [0] 2 5 2 7 2 2" xfId="7817"/>
    <cellStyle name="Comma [0] 2 5 2 7 2 3" xfId="7818"/>
    <cellStyle name="Comma [0] 2 5 2 7 3" xfId="7819"/>
    <cellStyle name="Comma [0] 2 5 2 7 4" xfId="7820"/>
    <cellStyle name="Comma [0] 2 5 2 8" xfId="7821"/>
    <cellStyle name="Comma [0] 2 5 2 8 2" xfId="7822"/>
    <cellStyle name="Comma [0] 2 5 2 8 3" xfId="7823"/>
    <cellStyle name="Comma [0] 2 5 2 9" xfId="7824"/>
    <cellStyle name="Comma [0] 2 5 3" xfId="7825"/>
    <cellStyle name="Comma [0] 2 5 3 10" xfId="7826"/>
    <cellStyle name="Comma [0] 2 5 3 2" xfId="7827"/>
    <cellStyle name="Comma [0] 2 5 3 2 2" xfId="7828"/>
    <cellStyle name="Comma [0] 2 5 3 2 2 2" xfId="7829"/>
    <cellStyle name="Comma [0] 2 5 3 2 2 2 2" xfId="7830"/>
    <cellStyle name="Comma [0] 2 5 3 2 2 2 2 2" xfId="7831"/>
    <cellStyle name="Comma [0] 2 5 3 2 2 2 2 3" xfId="7832"/>
    <cellStyle name="Comma [0] 2 5 3 2 2 2 3" xfId="7833"/>
    <cellStyle name="Comma [0] 2 5 3 2 2 2 4" xfId="7834"/>
    <cellStyle name="Comma [0] 2 5 3 2 2 3" xfId="7835"/>
    <cellStyle name="Comma [0] 2 5 3 2 2 3 2" xfId="7836"/>
    <cellStyle name="Comma [0] 2 5 3 2 2 3 3" xfId="7837"/>
    <cellStyle name="Comma [0] 2 5 3 2 2 4" xfId="7838"/>
    <cellStyle name="Comma [0] 2 5 3 2 2 5" xfId="7839"/>
    <cellStyle name="Comma [0] 2 5 3 2 3" xfId="7840"/>
    <cellStyle name="Comma [0] 2 5 3 2 3 2" xfId="7841"/>
    <cellStyle name="Comma [0] 2 5 3 2 3 2 2" xfId="7842"/>
    <cellStyle name="Comma [0] 2 5 3 2 3 2 2 2" xfId="7843"/>
    <cellStyle name="Comma [0] 2 5 3 2 3 2 2 3" xfId="7844"/>
    <cellStyle name="Comma [0] 2 5 3 2 3 2 3" xfId="7845"/>
    <cellStyle name="Comma [0] 2 5 3 2 3 2 4" xfId="7846"/>
    <cellStyle name="Comma [0] 2 5 3 2 3 3" xfId="7847"/>
    <cellStyle name="Comma [0] 2 5 3 2 3 3 2" xfId="7848"/>
    <cellStyle name="Comma [0] 2 5 3 2 3 3 3" xfId="7849"/>
    <cellStyle name="Comma [0] 2 5 3 2 3 4" xfId="7850"/>
    <cellStyle name="Comma [0] 2 5 3 2 3 5" xfId="7851"/>
    <cellStyle name="Comma [0] 2 5 3 2 4" xfId="7852"/>
    <cellStyle name="Comma [0] 2 5 3 2 4 2" xfId="7853"/>
    <cellStyle name="Comma [0] 2 5 3 2 4 2 2" xfId="7854"/>
    <cellStyle name="Comma [0] 2 5 3 2 4 2 2 2" xfId="7855"/>
    <cellStyle name="Comma [0] 2 5 3 2 4 2 2 3" xfId="7856"/>
    <cellStyle name="Comma [0] 2 5 3 2 4 2 3" xfId="7857"/>
    <cellStyle name="Comma [0] 2 5 3 2 4 2 4" xfId="7858"/>
    <cellStyle name="Comma [0] 2 5 3 2 4 3" xfId="7859"/>
    <cellStyle name="Comma [0] 2 5 3 2 4 3 2" xfId="7860"/>
    <cellStyle name="Comma [0] 2 5 3 2 4 3 3" xfId="7861"/>
    <cellStyle name="Comma [0] 2 5 3 2 4 4" xfId="7862"/>
    <cellStyle name="Comma [0] 2 5 3 2 4 5" xfId="7863"/>
    <cellStyle name="Comma [0] 2 5 3 2 5" xfId="7864"/>
    <cellStyle name="Comma [0] 2 5 3 2 5 2" xfId="7865"/>
    <cellStyle name="Comma [0] 2 5 3 2 5 2 2" xfId="7866"/>
    <cellStyle name="Comma [0] 2 5 3 2 5 2 3" xfId="7867"/>
    <cellStyle name="Comma [0] 2 5 3 2 5 3" xfId="7868"/>
    <cellStyle name="Comma [0] 2 5 3 2 5 4" xfId="7869"/>
    <cellStyle name="Comma [0] 2 5 3 2 6" xfId="7870"/>
    <cellStyle name="Comma [0] 2 5 3 2 6 2" xfId="7871"/>
    <cellStyle name="Comma [0] 2 5 3 2 6 3" xfId="7872"/>
    <cellStyle name="Comma [0] 2 5 3 2 7" xfId="7873"/>
    <cellStyle name="Comma [0] 2 5 3 2 8" xfId="7874"/>
    <cellStyle name="Comma [0] 2 5 3 2 9" xfId="7875"/>
    <cellStyle name="Comma [0] 2 5 3 3" xfId="7876"/>
    <cellStyle name="Comma [0] 2 5 3 3 2" xfId="7877"/>
    <cellStyle name="Comma [0] 2 5 3 3 2 2" xfId="7878"/>
    <cellStyle name="Comma [0] 2 5 3 3 2 2 2" xfId="7879"/>
    <cellStyle name="Comma [0] 2 5 3 3 2 2 3" xfId="7880"/>
    <cellStyle name="Comma [0] 2 5 3 3 2 3" xfId="7881"/>
    <cellStyle name="Comma [0] 2 5 3 3 2 4" xfId="7882"/>
    <cellStyle name="Comma [0] 2 5 3 3 3" xfId="7883"/>
    <cellStyle name="Comma [0] 2 5 3 3 3 2" xfId="7884"/>
    <cellStyle name="Comma [0] 2 5 3 3 3 3" xfId="7885"/>
    <cellStyle name="Comma [0] 2 5 3 3 4" xfId="7886"/>
    <cellStyle name="Comma [0] 2 5 3 3 5" xfId="7887"/>
    <cellStyle name="Comma [0] 2 5 3 4" xfId="7888"/>
    <cellStyle name="Comma [0] 2 5 3 4 2" xfId="7889"/>
    <cellStyle name="Comma [0] 2 5 3 4 2 2" xfId="7890"/>
    <cellStyle name="Comma [0] 2 5 3 4 2 2 2" xfId="7891"/>
    <cellStyle name="Comma [0] 2 5 3 4 2 2 3" xfId="7892"/>
    <cellStyle name="Comma [0] 2 5 3 4 2 3" xfId="7893"/>
    <cellStyle name="Comma [0] 2 5 3 4 2 4" xfId="7894"/>
    <cellStyle name="Comma [0] 2 5 3 4 3" xfId="7895"/>
    <cellStyle name="Comma [0] 2 5 3 4 3 2" xfId="7896"/>
    <cellStyle name="Comma [0] 2 5 3 4 3 3" xfId="7897"/>
    <cellStyle name="Comma [0] 2 5 3 4 4" xfId="7898"/>
    <cellStyle name="Comma [0] 2 5 3 4 5" xfId="7899"/>
    <cellStyle name="Comma [0] 2 5 3 5" xfId="7900"/>
    <cellStyle name="Comma [0] 2 5 3 5 2" xfId="7901"/>
    <cellStyle name="Comma [0] 2 5 3 5 2 2" xfId="7902"/>
    <cellStyle name="Comma [0] 2 5 3 5 2 2 2" xfId="7903"/>
    <cellStyle name="Comma [0] 2 5 3 5 2 2 3" xfId="7904"/>
    <cellStyle name="Comma [0] 2 5 3 5 2 3" xfId="7905"/>
    <cellStyle name="Comma [0] 2 5 3 5 2 4" xfId="7906"/>
    <cellStyle name="Comma [0] 2 5 3 5 3" xfId="7907"/>
    <cellStyle name="Comma [0] 2 5 3 5 3 2" xfId="7908"/>
    <cellStyle name="Comma [0] 2 5 3 5 3 3" xfId="7909"/>
    <cellStyle name="Comma [0] 2 5 3 5 4" xfId="7910"/>
    <cellStyle name="Comma [0] 2 5 3 5 5" xfId="7911"/>
    <cellStyle name="Comma [0] 2 5 3 6" xfId="7912"/>
    <cellStyle name="Comma [0] 2 5 3 6 2" xfId="7913"/>
    <cellStyle name="Comma [0] 2 5 3 6 2 2" xfId="7914"/>
    <cellStyle name="Comma [0] 2 5 3 6 2 3" xfId="7915"/>
    <cellStyle name="Comma [0] 2 5 3 6 3" xfId="7916"/>
    <cellStyle name="Comma [0] 2 5 3 6 4" xfId="7917"/>
    <cellStyle name="Comma [0] 2 5 3 7" xfId="7918"/>
    <cellStyle name="Comma [0] 2 5 3 7 2" xfId="7919"/>
    <cellStyle name="Comma [0] 2 5 3 7 3" xfId="7920"/>
    <cellStyle name="Comma [0] 2 5 3 8" xfId="7921"/>
    <cellStyle name="Comma [0] 2 5 3 9" xfId="7922"/>
    <cellStyle name="Comma [0] 2 5 4" xfId="7923"/>
    <cellStyle name="Comma [0] 2 5 4 10" xfId="7924"/>
    <cellStyle name="Comma [0] 2 5 4 2" xfId="7925"/>
    <cellStyle name="Comma [0] 2 5 4 2 2" xfId="7926"/>
    <cellStyle name="Comma [0] 2 5 4 2 2 2" xfId="7927"/>
    <cellStyle name="Comma [0] 2 5 4 2 2 2 2" xfId="7928"/>
    <cellStyle name="Comma [0] 2 5 4 2 2 2 2 2" xfId="7929"/>
    <cellStyle name="Comma [0] 2 5 4 2 2 2 2 3" xfId="7930"/>
    <cellStyle name="Comma [0] 2 5 4 2 2 2 3" xfId="7931"/>
    <cellStyle name="Comma [0] 2 5 4 2 2 2 4" xfId="7932"/>
    <cellStyle name="Comma [0] 2 5 4 2 2 3" xfId="7933"/>
    <cellStyle name="Comma [0] 2 5 4 2 2 3 2" xfId="7934"/>
    <cellStyle name="Comma [0] 2 5 4 2 2 3 3" xfId="7935"/>
    <cellStyle name="Comma [0] 2 5 4 2 2 4" xfId="7936"/>
    <cellStyle name="Comma [0] 2 5 4 2 2 5" xfId="7937"/>
    <cellStyle name="Comma [0] 2 5 4 2 3" xfId="7938"/>
    <cellStyle name="Comma [0] 2 5 4 2 3 2" xfId="7939"/>
    <cellStyle name="Comma [0] 2 5 4 2 3 2 2" xfId="7940"/>
    <cellStyle name="Comma [0] 2 5 4 2 3 2 2 2" xfId="7941"/>
    <cellStyle name="Comma [0] 2 5 4 2 3 2 2 3" xfId="7942"/>
    <cellStyle name="Comma [0] 2 5 4 2 3 2 3" xfId="7943"/>
    <cellStyle name="Comma [0] 2 5 4 2 3 2 4" xfId="7944"/>
    <cellStyle name="Comma [0] 2 5 4 2 3 3" xfId="7945"/>
    <cellStyle name="Comma [0] 2 5 4 2 3 3 2" xfId="7946"/>
    <cellStyle name="Comma [0] 2 5 4 2 3 3 3" xfId="7947"/>
    <cellStyle name="Comma [0] 2 5 4 2 3 4" xfId="7948"/>
    <cellStyle name="Comma [0] 2 5 4 2 3 5" xfId="7949"/>
    <cellStyle name="Comma [0] 2 5 4 2 4" xfId="7950"/>
    <cellStyle name="Comma [0] 2 5 4 2 4 2" xfId="7951"/>
    <cellStyle name="Comma [0] 2 5 4 2 4 2 2" xfId="7952"/>
    <cellStyle name="Comma [0] 2 5 4 2 4 2 2 2" xfId="7953"/>
    <cellStyle name="Comma [0] 2 5 4 2 4 2 2 3" xfId="7954"/>
    <cellStyle name="Comma [0] 2 5 4 2 4 2 3" xfId="7955"/>
    <cellStyle name="Comma [0] 2 5 4 2 4 2 4" xfId="7956"/>
    <cellStyle name="Comma [0] 2 5 4 2 4 3" xfId="7957"/>
    <cellStyle name="Comma [0] 2 5 4 2 4 3 2" xfId="7958"/>
    <cellStyle name="Comma [0] 2 5 4 2 4 3 3" xfId="7959"/>
    <cellStyle name="Comma [0] 2 5 4 2 4 4" xfId="7960"/>
    <cellStyle name="Comma [0] 2 5 4 2 4 5" xfId="7961"/>
    <cellStyle name="Comma [0] 2 5 4 2 5" xfId="7962"/>
    <cellStyle name="Comma [0] 2 5 4 2 5 2" xfId="7963"/>
    <cellStyle name="Comma [0] 2 5 4 2 5 2 2" xfId="7964"/>
    <cellStyle name="Comma [0] 2 5 4 2 5 2 3" xfId="7965"/>
    <cellStyle name="Comma [0] 2 5 4 2 5 3" xfId="7966"/>
    <cellStyle name="Comma [0] 2 5 4 2 5 4" xfId="7967"/>
    <cellStyle name="Comma [0] 2 5 4 2 6" xfId="7968"/>
    <cellStyle name="Comma [0] 2 5 4 2 6 2" xfId="7969"/>
    <cellStyle name="Comma [0] 2 5 4 2 6 3" xfId="7970"/>
    <cellStyle name="Comma [0] 2 5 4 2 7" xfId="7971"/>
    <cellStyle name="Comma [0] 2 5 4 2 8" xfId="7972"/>
    <cellStyle name="Comma [0] 2 5 4 2 9" xfId="7973"/>
    <cellStyle name="Comma [0] 2 5 4 3" xfId="7974"/>
    <cellStyle name="Comma [0] 2 5 4 3 2" xfId="7975"/>
    <cellStyle name="Comma [0] 2 5 4 3 2 2" xfId="7976"/>
    <cellStyle name="Comma [0] 2 5 4 3 2 2 2" xfId="7977"/>
    <cellStyle name="Comma [0] 2 5 4 3 2 2 3" xfId="7978"/>
    <cellStyle name="Comma [0] 2 5 4 3 2 3" xfId="7979"/>
    <cellStyle name="Comma [0] 2 5 4 3 2 4" xfId="7980"/>
    <cellStyle name="Comma [0] 2 5 4 3 3" xfId="7981"/>
    <cellStyle name="Comma [0] 2 5 4 3 3 2" xfId="7982"/>
    <cellStyle name="Comma [0] 2 5 4 3 3 3" xfId="7983"/>
    <cellStyle name="Comma [0] 2 5 4 3 4" xfId="7984"/>
    <cellStyle name="Comma [0] 2 5 4 3 5" xfId="7985"/>
    <cellStyle name="Comma [0] 2 5 4 4" xfId="7986"/>
    <cellStyle name="Comma [0] 2 5 4 4 2" xfId="7987"/>
    <cellStyle name="Comma [0] 2 5 4 4 2 2" xfId="7988"/>
    <cellStyle name="Comma [0] 2 5 4 4 2 2 2" xfId="7989"/>
    <cellStyle name="Comma [0] 2 5 4 4 2 2 3" xfId="7990"/>
    <cellStyle name="Comma [0] 2 5 4 4 2 3" xfId="7991"/>
    <cellStyle name="Comma [0] 2 5 4 4 2 4" xfId="7992"/>
    <cellStyle name="Comma [0] 2 5 4 4 3" xfId="7993"/>
    <cellStyle name="Comma [0] 2 5 4 4 3 2" xfId="7994"/>
    <cellStyle name="Comma [0] 2 5 4 4 3 3" xfId="7995"/>
    <cellStyle name="Comma [0] 2 5 4 4 4" xfId="7996"/>
    <cellStyle name="Comma [0] 2 5 4 4 5" xfId="7997"/>
    <cellStyle name="Comma [0] 2 5 4 5" xfId="7998"/>
    <cellStyle name="Comma [0] 2 5 4 5 2" xfId="7999"/>
    <cellStyle name="Comma [0] 2 5 4 5 2 2" xfId="8000"/>
    <cellStyle name="Comma [0] 2 5 4 5 2 2 2" xfId="8001"/>
    <cellStyle name="Comma [0] 2 5 4 5 2 2 3" xfId="8002"/>
    <cellStyle name="Comma [0] 2 5 4 5 2 3" xfId="8003"/>
    <cellStyle name="Comma [0] 2 5 4 5 2 4" xfId="8004"/>
    <cellStyle name="Comma [0] 2 5 4 5 3" xfId="8005"/>
    <cellStyle name="Comma [0] 2 5 4 5 3 2" xfId="8006"/>
    <cellStyle name="Comma [0] 2 5 4 5 3 3" xfId="8007"/>
    <cellStyle name="Comma [0] 2 5 4 5 4" xfId="8008"/>
    <cellStyle name="Comma [0] 2 5 4 5 5" xfId="8009"/>
    <cellStyle name="Comma [0] 2 5 4 6" xfId="8010"/>
    <cellStyle name="Comma [0] 2 5 4 6 2" xfId="8011"/>
    <cellStyle name="Comma [0] 2 5 4 6 2 2" xfId="8012"/>
    <cellStyle name="Comma [0] 2 5 4 6 2 3" xfId="8013"/>
    <cellStyle name="Comma [0] 2 5 4 6 3" xfId="8014"/>
    <cellStyle name="Comma [0] 2 5 4 6 4" xfId="8015"/>
    <cellStyle name="Comma [0] 2 5 4 7" xfId="8016"/>
    <cellStyle name="Comma [0] 2 5 4 7 2" xfId="8017"/>
    <cellStyle name="Comma [0] 2 5 4 7 3" xfId="8018"/>
    <cellStyle name="Comma [0] 2 5 4 8" xfId="8019"/>
    <cellStyle name="Comma [0] 2 5 4 9" xfId="8020"/>
    <cellStyle name="Comma [0] 2 5 5" xfId="8021"/>
    <cellStyle name="Comma [0] 2 5 5 2" xfId="8022"/>
    <cellStyle name="Comma [0] 2 5 5 2 2" xfId="8023"/>
    <cellStyle name="Comma [0] 2 5 5 2 2 2" xfId="8024"/>
    <cellStyle name="Comma [0] 2 5 5 2 2 2 2" xfId="8025"/>
    <cellStyle name="Comma [0] 2 5 5 2 2 2 3" xfId="8026"/>
    <cellStyle name="Comma [0] 2 5 5 2 2 3" xfId="8027"/>
    <cellStyle name="Comma [0] 2 5 5 2 2 4" xfId="8028"/>
    <cellStyle name="Comma [0] 2 5 5 2 3" xfId="8029"/>
    <cellStyle name="Comma [0] 2 5 5 2 3 2" xfId="8030"/>
    <cellStyle name="Comma [0] 2 5 5 2 3 3" xfId="8031"/>
    <cellStyle name="Comma [0] 2 5 5 2 4" xfId="8032"/>
    <cellStyle name="Comma [0] 2 5 5 2 5" xfId="8033"/>
    <cellStyle name="Comma [0] 2 5 5 3" xfId="8034"/>
    <cellStyle name="Comma [0] 2 5 5 3 2" xfId="8035"/>
    <cellStyle name="Comma [0] 2 5 5 3 2 2" xfId="8036"/>
    <cellStyle name="Comma [0] 2 5 5 3 2 2 2" xfId="8037"/>
    <cellStyle name="Comma [0] 2 5 5 3 2 2 3" xfId="8038"/>
    <cellStyle name="Comma [0] 2 5 5 3 2 3" xfId="8039"/>
    <cellStyle name="Comma [0] 2 5 5 3 2 4" xfId="8040"/>
    <cellStyle name="Comma [0] 2 5 5 3 3" xfId="8041"/>
    <cellStyle name="Comma [0] 2 5 5 3 3 2" xfId="8042"/>
    <cellStyle name="Comma [0] 2 5 5 3 3 3" xfId="8043"/>
    <cellStyle name="Comma [0] 2 5 5 3 4" xfId="8044"/>
    <cellStyle name="Comma [0] 2 5 5 3 5" xfId="8045"/>
    <cellStyle name="Comma [0] 2 5 5 4" xfId="8046"/>
    <cellStyle name="Comma [0] 2 5 5 4 2" xfId="8047"/>
    <cellStyle name="Comma [0] 2 5 5 4 2 2" xfId="8048"/>
    <cellStyle name="Comma [0] 2 5 5 4 2 2 2" xfId="8049"/>
    <cellStyle name="Comma [0] 2 5 5 4 2 2 3" xfId="8050"/>
    <cellStyle name="Comma [0] 2 5 5 4 2 3" xfId="8051"/>
    <cellStyle name="Comma [0] 2 5 5 4 2 4" xfId="8052"/>
    <cellStyle name="Comma [0] 2 5 5 4 3" xfId="8053"/>
    <cellStyle name="Comma [0] 2 5 5 4 3 2" xfId="8054"/>
    <cellStyle name="Comma [0] 2 5 5 4 3 3" xfId="8055"/>
    <cellStyle name="Comma [0] 2 5 5 4 4" xfId="8056"/>
    <cellStyle name="Comma [0] 2 5 5 4 5" xfId="8057"/>
    <cellStyle name="Comma [0] 2 5 5 5" xfId="8058"/>
    <cellStyle name="Comma [0] 2 5 5 5 2" xfId="8059"/>
    <cellStyle name="Comma [0] 2 5 5 5 2 2" xfId="8060"/>
    <cellStyle name="Comma [0] 2 5 5 5 2 3" xfId="8061"/>
    <cellStyle name="Comma [0] 2 5 5 5 3" xfId="8062"/>
    <cellStyle name="Comma [0] 2 5 5 5 4" xfId="8063"/>
    <cellStyle name="Comma [0] 2 5 5 6" xfId="8064"/>
    <cellStyle name="Comma [0] 2 5 5 6 2" xfId="8065"/>
    <cellStyle name="Comma [0] 2 5 5 6 3" xfId="8066"/>
    <cellStyle name="Comma [0] 2 5 5 7" xfId="8067"/>
    <cellStyle name="Comma [0] 2 5 5 8" xfId="8068"/>
    <cellStyle name="Comma [0] 2 5 5 9" xfId="8069"/>
    <cellStyle name="Comma [0] 2 5 6" xfId="8070"/>
    <cellStyle name="Comma [0] 2 5 6 2" xfId="8071"/>
    <cellStyle name="Comma [0] 2 5 6 2 2" xfId="8072"/>
    <cellStyle name="Comma [0] 2 5 6 2 2 2" xfId="8073"/>
    <cellStyle name="Comma [0] 2 5 6 2 2 2 2" xfId="8074"/>
    <cellStyle name="Comma [0] 2 5 6 2 2 2 3" xfId="8075"/>
    <cellStyle name="Comma [0] 2 5 6 2 2 3" xfId="8076"/>
    <cellStyle name="Comma [0] 2 5 6 2 2 4" xfId="8077"/>
    <cellStyle name="Comma [0] 2 5 6 2 3" xfId="8078"/>
    <cellStyle name="Comma [0] 2 5 6 2 3 2" xfId="8079"/>
    <cellStyle name="Comma [0] 2 5 6 2 3 3" xfId="8080"/>
    <cellStyle name="Comma [0] 2 5 6 2 4" xfId="8081"/>
    <cellStyle name="Comma [0] 2 5 6 2 5" xfId="8082"/>
    <cellStyle name="Comma [0] 2 5 6 3" xfId="8083"/>
    <cellStyle name="Comma [0] 2 5 6 3 2" xfId="8084"/>
    <cellStyle name="Comma [0] 2 5 6 3 2 2" xfId="8085"/>
    <cellStyle name="Comma [0] 2 5 6 3 2 2 2" xfId="8086"/>
    <cellStyle name="Comma [0] 2 5 6 3 2 2 3" xfId="8087"/>
    <cellStyle name="Comma [0] 2 5 6 3 2 3" xfId="8088"/>
    <cellStyle name="Comma [0] 2 5 6 3 2 4" xfId="8089"/>
    <cellStyle name="Comma [0] 2 5 6 3 3" xfId="8090"/>
    <cellStyle name="Comma [0] 2 5 6 3 3 2" xfId="8091"/>
    <cellStyle name="Comma [0] 2 5 6 3 3 3" xfId="8092"/>
    <cellStyle name="Comma [0] 2 5 6 3 4" xfId="8093"/>
    <cellStyle name="Comma [0] 2 5 6 3 5" xfId="8094"/>
    <cellStyle name="Comma [0] 2 5 6 4" xfId="8095"/>
    <cellStyle name="Comma [0] 2 5 6 4 2" xfId="8096"/>
    <cellStyle name="Comma [0] 2 5 6 4 2 2" xfId="8097"/>
    <cellStyle name="Comma [0] 2 5 6 4 2 2 2" xfId="8098"/>
    <cellStyle name="Comma [0] 2 5 6 4 2 2 3" xfId="8099"/>
    <cellStyle name="Comma [0] 2 5 6 4 2 3" xfId="8100"/>
    <cellStyle name="Comma [0] 2 5 6 4 2 4" xfId="8101"/>
    <cellStyle name="Comma [0] 2 5 6 4 3" xfId="8102"/>
    <cellStyle name="Comma [0] 2 5 6 4 3 2" xfId="8103"/>
    <cellStyle name="Comma [0] 2 5 6 4 3 3" xfId="8104"/>
    <cellStyle name="Comma [0] 2 5 6 4 4" xfId="8105"/>
    <cellStyle name="Comma [0] 2 5 6 4 5" xfId="8106"/>
    <cellStyle name="Comma [0] 2 5 6 5" xfId="8107"/>
    <cellStyle name="Comma [0] 2 5 6 5 2" xfId="8108"/>
    <cellStyle name="Comma [0] 2 5 6 5 2 2" xfId="8109"/>
    <cellStyle name="Comma [0] 2 5 6 5 2 3" xfId="8110"/>
    <cellStyle name="Comma [0] 2 5 6 5 3" xfId="8111"/>
    <cellStyle name="Comma [0] 2 5 6 5 4" xfId="8112"/>
    <cellStyle name="Comma [0] 2 5 6 6" xfId="8113"/>
    <cellStyle name="Comma [0] 2 5 6 6 2" xfId="8114"/>
    <cellStyle name="Comma [0] 2 5 6 6 3" xfId="8115"/>
    <cellStyle name="Comma [0] 2 5 6 7" xfId="8116"/>
    <cellStyle name="Comma [0] 2 5 6 8" xfId="8117"/>
    <cellStyle name="Comma [0] 2 5 6 9" xfId="8118"/>
    <cellStyle name="Comma [0] 2 5 7" xfId="8119"/>
    <cellStyle name="Comma [0] 2 5 7 2" xfId="8120"/>
    <cellStyle name="Comma [0] 2 5 7 2 2" xfId="8121"/>
    <cellStyle name="Comma [0] 2 5 7 2 2 2" xfId="8122"/>
    <cellStyle name="Comma [0] 2 5 7 2 2 3" xfId="8123"/>
    <cellStyle name="Comma [0] 2 5 7 2 3" xfId="8124"/>
    <cellStyle name="Comma [0] 2 5 7 2 4" xfId="8125"/>
    <cellStyle name="Comma [0] 2 5 7 3" xfId="8126"/>
    <cellStyle name="Comma [0] 2 5 7 3 2" xfId="8127"/>
    <cellStyle name="Comma [0] 2 5 7 3 3" xfId="8128"/>
    <cellStyle name="Comma [0] 2 5 7 4" xfId="8129"/>
    <cellStyle name="Comma [0] 2 5 7 5" xfId="8130"/>
    <cellStyle name="Comma [0] 2 5 8" xfId="8131"/>
    <cellStyle name="Comma [0] 2 5 8 2" xfId="8132"/>
    <cellStyle name="Comma [0] 2 5 8 2 2" xfId="8133"/>
    <cellStyle name="Comma [0] 2 5 8 2 2 2" xfId="8134"/>
    <cellStyle name="Comma [0] 2 5 8 2 2 3" xfId="8135"/>
    <cellStyle name="Comma [0] 2 5 8 2 3" xfId="8136"/>
    <cellStyle name="Comma [0] 2 5 8 2 4" xfId="8137"/>
    <cellStyle name="Comma [0] 2 5 8 3" xfId="8138"/>
    <cellStyle name="Comma [0] 2 5 8 3 2" xfId="8139"/>
    <cellStyle name="Comma [0] 2 5 8 3 3" xfId="8140"/>
    <cellStyle name="Comma [0] 2 5 8 4" xfId="8141"/>
    <cellStyle name="Comma [0] 2 5 8 5" xfId="8142"/>
    <cellStyle name="Comma [0] 2 5 9" xfId="8143"/>
    <cellStyle name="Comma [0] 2 5 9 2" xfId="8144"/>
    <cellStyle name="Comma [0] 2 5 9 2 2" xfId="8145"/>
    <cellStyle name="Comma [0] 2 5 9 2 2 2" xfId="8146"/>
    <cellStyle name="Comma [0] 2 5 9 2 2 3" xfId="8147"/>
    <cellStyle name="Comma [0] 2 5 9 2 3" xfId="8148"/>
    <cellStyle name="Comma [0] 2 5 9 2 4" xfId="8149"/>
    <cellStyle name="Comma [0] 2 5 9 3" xfId="8150"/>
    <cellStyle name="Comma [0] 2 5 9 3 2" xfId="8151"/>
    <cellStyle name="Comma [0] 2 5 9 3 3" xfId="8152"/>
    <cellStyle name="Comma [0] 2 5 9 4" xfId="8153"/>
    <cellStyle name="Comma [0] 2 5 9 5" xfId="8154"/>
    <cellStyle name="Comma [0] 2 6" xfId="8155"/>
    <cellStyle name="Comma [0] 2 6 10" xfId="8156"/>
    <cellStyle name="Comma [0] 2 6 11" xfId="8157"/>
    <cellStyle name="Comma [0] 2 6 2" xfId="8158"/>
    <cellStyle name="Comma [0] 2 6 2 2" xfId="8159"/>
    <cellStyle name="Comma [0] 2 6 2 2 2" xfId="8160"/>
    <cellStyle name="Comma [0] 2 6 2 2 2 2" xfId="8161"/>
    <cellStyle name="Comma [0] 2 6 2 2 2 2 2" xfId="8162"/>
    <cellStyle name="Comma [0] 2 6 2 2 2 2 3" xfId="8163"/>
    <cellStyle name="Comma [0] 2 6 2 2 2 3" xfId="8164"/>
    <cellStyle name="Comma [0] 2 6 2 2 2 4" xfId="8165"/>
    <cellStyle name="Comma [0] 2 6 2 2 3" xfId="8166"/>
    <cellStyle name="Comma [0] 2 6 2 2 3 2" xfId="8167"/>
    <cellStyle name="Comma [0] 2 6 2 2 3 3" xfId="8168"/>
    <cellStyle name="Comma [0] 2 6 2 2 4" xfId="8169"/>
    <cellStyle name="Comma [0] 2 6 2 2 5" xfId="8170"/>
    <cellStyle name="Comma [0] 2 6 2 3" xfId="8171"/>
    <cellStyle name="Comma [0] 2 6 2 3 2" xfId="8172"/>
    <cellStyle name="Comma [0] 2 6 2 3 2 2" xfId="8173"/>
    <cellStyle name="Comma [0] 2 6 2 3 2 2 2" xfId="8174"/>
    <cellStyle name="Comma [0] 2 6 2 3 2 2 3" xfId="8175"/>
    <cellStyle name="Comma [0] 2 6 2 3 2 3" xfId="8176"/>
    <cellStyle name="Comma [0] 2 6 2 3 2 4" xfId="8177"/>
    <cellStyle name="Comma [0] 2 6 2 3 3" xfId="8178"/>
    <cellStyle name="Comma [0] 2 6 2 3 3 2" xfId="8179"/>
    <cellStyle name="Comma [0] 2 6 2 3 3 3" xfId="8180"/>
    <cellStyle name="Comma [0] 2 6 2 3 4" xfId="8181"/>
    <cellStyle name="Comma [0] 2 6 2 3 5" xfId="8182"/>
    <cellStyle name="Comma [0] 2 6 2 4" xfId="8183"/>
    <cellStyle name="Comma [0] 2 6 2 4 2" xfId="8184"/>
    <cellStyle name="Comma [0] 2 6 2 4 2 2" xfId="8185"/>
    <cellStyle name="Comma [0] 2 6 2 4 2 2 2" xfId="8186"/>
    <cellStyle name="Comma [0] 2 6 2 4 2 2 3" xfId="8187"/>
    <cellStyle name="Comma [0] 2 6 2 4 2 3" xfId="8188"/>
    <cellStyle name="Comma [0] 2 6 2 4 2 4" xfId="8189"/>
    <cellStyle name="Comma [0] 2 6 2 4 3" xfId="8190"/>
    <cellStyle name="Comma [0] 2 6 2 4 3 2" xfId="8191"/>
    <cellStyle name="Comma [0] 2 6 2 4 3 3" xfId="8192"/>
    <cellStyle name="Comma [0] 2 6 2 4 4" xfId="8193"/>
    <cellStyle name="Comma [0] 2 6 2 4 5" xfId="8194"/>
    <cellStyle name="Comma [0] 2 6 2 5" xfId="8195"/>
    <cellStyle name="Comma [0] 2 6 2 5 2" xfId="8196"/>
    <cellStyle name="Comma [0] 2 6 2 5 2 2" xfId="8197"/>
    <cellStyle name="Comma [0] 2 6 2 5 2 3" xfId="8198"/>
    <cellStyle name="Comma [0] 2 6 2 5 3" xfId="8199"/>
    <cellStyle name="Comma [0] 2 6 2 5 4" xfId="8200"/>
    <cellStyle name="Comma [0] 2 6 2 6" xfId="8201"/>
    <cellStyle name="Comma [0] 2 6 2 6 2" xfId="8202"/>
    <cellStyle name="Comma [0] 2 6 2 6 3" xfId="8203"/>
    <cellStyle name="Comma [0] 2 6 2 7" xfId="8204"/>
    <cellStyle name="Comma [0] 2 6 2 8" xfId="8205"/>
    <cellStyle name="Comma [0] 2 6 2 9" xfId="8206"/>
    <cellStyle name="Comma [0] 2 6 3" xfId="8207"/>
    <cellStyle name="Comma [0] 2 6 3 2" xfId="8208"/>
    <cellStyle name="Comma [0] 2 6 3 2 2" xfId="8209"/>
    <cellStyle name="Comma [0] 2 6 3 2 2 2" xfId="8210"/>
    <cellStyle name="Comma [0] 2 6 3 2 2 2 2" xfId="8211"/>
    <cellStyle name="Comma [0] 2 6 3 2 2 2 3" xfId="8212"/>
    <cellStyle name="Comma [0] 2 6 3 2 2 3" xfId="8213"/>
    <cellStyle name="Comma [0] 2 6 3 2 2 4" xfId="8214"/>
    <cellStyle name="Comma [0] 2 6 3 2 3" xfId="8215"/>
    <cellStyle name="Comma [0] 2 6 3 2 3 2" xfId="8216"/>
    <cellStyle name="Comma [0] 2 6 3 2 3 3" xfId="8217"/>
    <cellStyle name="Comma [0] 2 6 3 2 4" xfId="8218"/>
    <cellStyle name="Comma [0] 2 6 3 2 5" xfId="8219"/>
    <cellStyle name="Comma [0] 2 6 3 3" xfId="8220"/>
    <cellStyle name="Comma [0] 2 6 3 3 2" xfId="8221"/>
    <cellStyle name="Comma [0] 2 6 3 3 2 2" xfId="8222"/>
    <cellStyle name="Comma [0] 2 6 3 3 2 2 2" xfId="8223"/>
    <cellStyle name="Comma [0] 2 6 3 3 2 2 3" xfId="8224"/>
    <cellStyle name="Comma [0] 2 6 3 3 2 3" xfId="8225"/>
    <cellStyle name="Comma [0] 2 6 3 3 2 4" xfId="8226"/>
    <cellStyle name="Comma [0] 2 6 3 3 3" xfId="8227"/>
    <cellStyle name="Comma [0] 2 6 3 3 3 2" xfId="8228"/>
    <cellStyle name="Comma [0] 2 6 3 3 3 3" xfId="8229"/>
    <cellStyle name="Comma [0] 2 6 3 3 4" xfId="8230"/>
    <cellStyle name="Comma [0] 2 6 3 3 5" xfId="8231"/>
    <cellStyle name="Comma [0] 2 6 3 4" xfId="8232"/>
    <cellStyle name="Comma [0] 2 6 3 4 2" xfId="8233"/>
    <cellStyle name="Comma [0] 2 6 3 4 2 2" xfId="8234"/>
    <cellStyle name="Comma [0] 2 6 3 4 2 2 2" xfId="8235"/>
    <cellStyle name="Comma [0] 2 6 3 4 2 2 3" xfId="8236"/>
    <cellStyle name="Comma [0] 2 6 3 4 2 3" xfId="8237"/>
    <cellStyle name="Comma [0] 2 6 3 4 2 4" xfId="8238"/>
    <cellStyle name="Comma [0] 2 6 3 4 3" xfId="8239"/>
    <cellStyle name="Comma [0] 2 6 3 4 3 2" xfId="8240"/>
    <cellStyle name="Comma [0] 2 6 3 4 3 3" xfId="8241"/>
    <cellStyle name="Comma [0] 2 6 3 4 4" xfId="8242"/>
    <cellStyle name="Comma [0] 2 6 3 4 5" xfId="8243"/>
    <cellStyle name="Comma [0] 2 6 3 5" xfId="8244"/>
    <cellStyle name="Comma [0] 2 6 3 5 2" xfId="8245"/>
    <cellStyle name="Comma [0] 2 6 3 5 2 2" xfId="8246"/>
    <cellStyle name="Comma [0] 2 6 3 5 2 3" xfId="8247"/>
    <cellStyle name="Comma [0] 2 6 3 5 3" xfId="8248"/>
    <cellStyle name="Comma [0] 2 6 3 5 4" xfId="8249"/>
    <cellStyle name="Comma [0] 2 6 3 6" xfId="8250"/>
    <cellStyle name="Comma [0] 2 6 3 6 2" xfId="8251"/>
    <cellStyle name="Comma [0] 2 6 3 6 3" xfId="8252"/>
    <cellStyle name="Comma [0] 2 6 3 7" xfId="8253"/>
    <cellStyle name="Comma [0] 2 6 3 8" xfId="8254"/>
    <cellStyle name="Comma [0] 2 6 3 9" xfId="8255"/>
    <cellStyle name="Comma [0] 2 6 4" xfId="8256"/>
    <cellStyle name="Comma [0] 2 6 4 2" xfId="8257"/>
    <cellStyle name="Comma [0] 2 6 4 2 2" xfId="8258"/>
    <cellStyle name="Comma [0] 2 6 4 2 2 2" xfId="8259"/>
    <cellStyle name="Comma [0] 2 6 4 2 2 3" xfId="8260"/>
    <cellStyle name="Comma [0] 2 6 4 2 3" xfId="8261"/>
    <cellStyle name="Comma [0] 2 6 4 2 4" xfId="8262"/>
    <cellStyle name="Comma [0] 2 6 4 3" xfId="8263"/>
    <cellStyle name="Comma [0] 2 6 4 3 2" xfId="8264"/>
    <cellStyle name="Comma [0] 2 6 4 3 3" xfId="8265"/>
    <cellStyle name="Comma [0] 2 6 4 4" xfId="8266"/>
    <cellStyle name="Comma [0] 2 6 4 5" xfId="8267"/>
    <cellStyle name="Comma [0] 2 6 5" xfId="8268"/>
    <cellStyle name="Comma [0] 2 6 5 2" xfId="8269"/>
    <cellStyle name="Comma [0] 2 6 5 2 2" xfId="8270"/>
    <cellStyle name="Comma [0] 2 6 5 2 2 2" xfId="8271"/>
    <cellStyle name="Comma [0] 2 6 5 2 2 3" xfId="8272"/>
    <cellStyle name="Comma [0] 2 6 5 2 3" xfId="8273"/>
    <cellStyle name="Comma [0] 2 6 5 2 4" xfId="8274"/>
    <cellStyle name="Comma [0] 2 6 5 3" xfId="8275"/>
    <cellStyle name="Comma [0] 2 6 5 3 2" xfId="8276"/>
    <cellStyle name="Comma [0] 2 6 5 3 3" xfId="8277"/>
    <cellStyle name="Comma [0] 2 6 5 4" xfId="8278"/>
    <cellStyle name="Comma [0] 2 6 5 5" xfId="8279"/>
    <cellStyle name="Comma [0] 2 6 6" xfId="8280"/>
    <cellStyle name="Comma [0] 2 6 6 2" xfId="8281"/>
    <cellStyle name="Comma [0] 2 6 6 2 2" xfId="8282"/>
    <cellStyle name="Comma [0] 2 6 6 2 2 2" xfId="8283"/>
    <cellStyle name="Comma [0] 2 6 6 2 2 3" xfId="8284"/>
    <cellStyle name="Comma [0] 2 6 6 2 3" xfId="8285"/>
    <cellStyle name="Comma [0] 2 6 6 2 4" xfId="8286"/>
    <cellStyle name="Comma [0] 2 6 6 3" xfId="8287"/>
    <cellStyle name="Comma [0] 2 6 6 3 2" xfId="8288"/>
    <cellStyle name="Comma [0] 2 6 6 3 3" xfId="8289"/>
    <cellStyle name="Comma [0] 2 6 6 4" xfId="8290"/>
    <cellStyle name="Comma [0] 2 6 6 5" xfId="8291"/>
    <cellStyle name="Comma [0] 2 6 7" xfId="8292"/>
    <cellStyle name="Comma [0] 2 6 7 2" xfId="8293"/>
    <cellStyle name="Comma [0] 2 6 7 2 2" xfId="8294"/>
    <cellStyle name="Comma [0] 2 6 7 2 3" xfId="8295"/>
    <cellStyle name="Comma [0] 2 6 7 3" xfId="8296"/>
    <cellStyle name="Comma [0] 2 6 7 4" xfId="8297"/>
    <cellStyle name="Comma [0] 2 6 8" xfId="8298"/>
    <cellStyle name="Comma [0] 2 6 8 2" xfId="8299"/>
    <cellStyle name="Comma [0] 2 6 8 3" xfId="8300"/>
    <cellStyle name="Comma [0] 2 6 9" xfId="8301"/>
    <cellStyle name="Comma [0] 2 7" xfId="8302"/>
    <cellStyle name="Comma [0] 2 7 10" xfId="8303"/>
    <cellStyle name="Comma [0] 2 7 11" xfId="8304"/>
    <cellStyle name="Comma [0] 2 7 2" xfId="8305"/>
    <cellStyle name="Comma [0] 2 7 2 2" xfId="8306"/>
    <cellStyle name="Comma [0] 2 7 2 2 2" xfId="8307"/>
    <cellStyle name="Comma [0] 2 7 2 2 2 2" xfId="8308"/>
    <cellStyle name="Comma [0] 2 7 2 2 2 2 2" xfId="8309"/>
    <cellStyle name="Comma [0] 2 7 2 2 2 2 3" xfId="8310"/>
    <cellStyle name="Comma [0] 2 7 2 2 2 3" xfId="8311"/>
    <cellStyle name="Comma [0] 2 7 2 2 2 4" xfId="8312"/>
    <cellStyle name="Comma [0] 2 7 2 2 3" xfId="8313"/>
    <cellStyle name="Comma [0] 2 7 2 2 3 2" xfId="8314"/>
    <cellStyle name="Comma [0] 2 7 2 2 3 3" xfId="8315"/>
    <cellStyle name="Comma [0] 2 7 2 2 4" xfId="8316"/>
    <cellStyle name="Comma [0] 2 7 2 2 5" xfId="8317"/>
    <cellStyle name="Comma [0] 2 7 2 3" xfId="8318"/>
    <cellStyle name="Comma [0] 2 7 2 3 2" xfId="8319"/>
    <cellStyle name="Comma [0] 2 7 2 3 2 2" xfId="8320"/>
    <cellStyle name="Comma [0] 2 7 2 3 2 2 2" xfId="8321"/>
    <cellStyle name="Comma [0] 2 7 2 3 2 2 3" xfId="8322"/>
    <cellStyle name="Comma [0] 2 7 2 3 2 3" xfId="8323"/>
    <cellStyle name="Comma [0] 2 7 2 3 2 4" xfId="8324"/>
    <cellStyle name="Comma [0] 2 7 2 3 3" xfId="8325"/>
    <cellStyle name="Comma [0] 2 7 2 3 3 2" xfId="8326"/>
    <cellStyle name="Comma [0] 2 7 2 3 3 3" xfId="8327"/>
    <cellStyle name="Comma [0] 2 7 2 3 4" xfId="8328"/>
    <cellStyle name="Comma [0] 2 7 2 3 5" xfId="8329"/>
    <cellStyle name="Comma [0] 2 7 2 4" xfId="8330"/>
    <cellStyle name="Comma [0] 2 7 2 4 2" xfId="8331"/>
    <cellStyle name="Comma [0] 2 7 2 4 2 2" xfId="8332"/>
    <cellStyle name="Comma [0] 2 7 2 4 2 2 2" xfId="8333"/>
    <cellStyle name="Comma [0] 2 7 2 4 2 2 3" xfId="8334"/>
    <cellStyle name="Comma [0] 2 7 2 4 2 3" xfId="8335"/>
    <cellStyle name="Comma [0] 2 7 2 4 2 4" xfId="8336"/>
    <cellStyle name="Comma [0] 2 7 2 4 3" xfId="8337"/>
    <cellStyle name="Comma [0] 2 7 2 4 3 2" xfId="8338"/>
    <cellStyle name="Comma [0] 2 7 2 4 3 3" xfId="8339"/>
    <cellStyle name="Comma [0] 2 7 2 4 4" xfId="8340"/>
    <cellStyle name="Comma [0] 2 7 2 4 5" xfId="8341"/>
    <cellStyle name="Comma [0] 2 7 2 5" xfId="8342"/>
    <cellStyle name="Comma [0] 2 7 2 5 2" xfId="8343"/>
    <cellStyle name="Comma [0] 2 7 2 5 2 2" xfId="8344"/>
    <cellStyle name="Comma [0] 2 7 2 5 2 3" xfId="8345"/>
    <cellStyle name="Comma [0] 2 7 2 5 3" xfId="8346"/>
    <cellStyle name="Comma [0] 2 7 2 5 4" xfId="8347"/>
    <cellStyle name="Comma [0] 2 7 2 6" xfId="8348"/>
    <cellStyle name="Comma [0] 2 7 2 6 2" xfId="8349"/>
    <cellStyle name="Comma [0] 2 7 2 6 3" xfId="8350"/>
    <cellStyle name="Comma [0] 2 7 2 7" xfId="8351"/>
    <cellStyle name="Comma [0] 2 7 2 8" xfId="8352"/>
    <cellStyle name="Comma [0] 2 7 2 9" xfId="8353"/>
    <cellStyle name="Comma [0] 2 7 3" xfId="8354"/>
    <cellStyle name="Comma [0] 2 7 3 2" xfId="8355"/>
    <cellStyle name="Comma [0] 2 7 3 2 2" xfId="8356"/>
    <cellStyle name="Comma [0] 2 7 3 2 2 2" xfId="8357"/>
    <cellStyle name="Comma [0] 2 7 3 2 2 2 2" xfId="8358"/>
    <cellStyle name="Comma [0] 2 7 3 2 2 2 3" xfId="8359"/>
    <cellStyle name="Comma [0] 2 7 3 2 2 3" xfId="8360"/>
    <cellStyle name="Comma [0] 2 7 3 2 2 4" xfId="8361"/>
    <cellStyle name="Comma [0] 2 7 3 2 3" xfId="8362"/>
    <cellStyle name="Comma [0] 2 7 3 2 3 2" xfId="8363"/>
    <cellStyle name="Comma [0] 2 7 3 2 3 3" xfId="8364"/>
    <cellStyle name="Comma [0] 2 7 3 2 4" xfId="8365"/>
    <cellStyle name="Comma [0] 2 7 3 2 5" xfId="8366"/>
    <cellStyle name="Comma [0] 2 7 3 3" xfId="8367"/>
    <cellStyle name="Comma [0] 2 7 3 3 2" xfId="8368"/>
    <cellStyle name="Comma [0] 2 7 3 3 2 2" xfId="8369"/>
    <cellStyle name="Comma [0] 2 7 3 3 2 2 2" xfId="8370"/>
    <cellStyle name="Comma [0] 2 7 3 3 2 2 3" xfId="8371"/>
    <cellStyle name="Comma [0] 2 7 3 3 2 3" xfId="8372"/>
    <cellStyle name="Comma [0] 2 7 3 3 2 4" xfId="8373"/>
    <cellStyle name="Comma [0] 2 7 3 3 3" xfId="8374"/>
    <cellStyle name="Comma [0] 2 7 3 3 3 2" xfId="8375"/>
    <cellStyle name="Comma [0] 2 7 3 3 3 3" xfId="8376"/>
    <cellStyle name="Comma [0] 2 7 3 3 4" xfId="8377"/>
    <cellStyle name="Comma [0] 2 7 3 3 5" xfId="8378"/>
    <cellStyle name="Comma [0] 2 7 3 4" xfId="8379"/>
    <cellStyle name="Comma [0] 2 7 3 4 2" xfId="8380"/>
    <cellStyle name="Comma [0] 2 7 3 4 2 2" xfId="8381"/>
    <cellStyle name="Comma [0] 2 7 3 4 2 2 2" xfId="8382"/>
    <cellStyle name="Comma [0] 2 7 3 4 2 2 3" xfId="8383"/>
    <cellStyle name="Comma [0] 2 7 3 4 2 3" xfId="8384"/>
    <cellStyle name="Comma [0] 2 7 3 4 2 4" xfId="8385"/>
    <cellStyle name="Comma [0] 2 7 3 4 3" xfId="8386"/>
    <cellStyle name="Comma [0] 2 7 3 4 3 2" xfId="8387"/>
    <cellStyle name="Comma [0] 2 7 3 4 3 3" xfId="8388"/>
    <cellStyle name="Comma [0] 2 7 3 4 4" xfId="8389"/>
    <cellStyle name="Comma [0] 2 7 3 4 5" xfId="8390"/>
    <cellStyle name="Comma [0] 2 7 3 5" xfId="8391"/>
    <cellStyle name="Comma [0] 2 7 3 5 2" xfId="8392"/>
    <cellStyle name="Comma [0] 2 7 3 5 2 2" xfId="8393"/>
    <cellStyle name="Comma [0] 2 7 3 5 2 3" xfId="8394"/>
    <cellStyle name="Comma [0] 2 7 3 5 3" xfId="8395"/>
    <cellStyle name="Comma [0] 2 7 3 5 4" xfId="8396"/>
    <cellStyle name="Comma [0] 2 7 3 6" xfId="8397"/>
    <cellStyle name="Comma [0] 2 7 3 6 2" xfId="8398"/>
    <cellStyle name="Comma [0] 2 7 3 6 3" xfId="8399"/>
    <cellStyle name="Comma [0] 2 7 3 7" xfId="8400"/>
    <cellStyle name="Comma [0] 2 7 3 8" xfId="8401"/>
    <cellStyle name="Comma [0] 2 7 3 9" xfId="8402"/>
    <cellStyle name="Comma [0] 2 7 4" xfId="8403"/>
    <cellStyle name="Comma [0] 2 7 4 2" xfId="8404"/>
    <cellStyle name="Comma [0] 2 7 4 2 2" xfId="8405"/>
    <cellStyle name="Comma [0] 2 7 4 2 2 2" xfId="8406"/>
    <cellStyle name="Comma [0] 2 7 4 2 2 3" xfId="8407"/>
    <cellStyle name="Comma [0] 2 7 4 2 3" xfId="8408"/>
    <cellStyle name="Comma [0] 2 7 4 2 4" xfId="8409"/>
    <cellStyle name="Comma [0] 2 7 4 3" xfId="8410"/>
    <cellStyle name="Comma [0] 2 7 4 3 2" xfId="8411"/>
    <cellStyle name="Comma [0] 2 7 4 3 3" xfId="8412"/>
    <cellStyle name="Comma [0] 2 7 4 4" xfId="8413"/>
    <cellStyle name="Comma [0] 2 7 4 5" xfId="8414"/>
    <cellStyle name="Comma [0] 2 7 5" xfId="8415"/>
    <cellStyle name="Comma [0] 2 7 5 2" xfId="8416"/>
    <cellStyle name="Comma [0] 2 7 5 2 2" xfId="8417"/>
    <cellStyle name="Comma [0] 2 7 5 2 2 2" xfId="8418"/>
    <cellStyle name="Comma [0] 2 7 5 2 2 3" xfId="8419"/>
    <cellStyle name="Comma [0] 2 7 5 2 3" xfId="8420"/>
    <cellStyle name="Comma [0] 2 7 5 2 4" xfId="8421"/>
    <cellStyle name="Comma [0] 2 7 5 3" xfId="8422"/>
    <cellStyle name="Comma [0] 2 7 5 3 2" xfId="8423"/>
    <cellStyle name="Comma [0] 2 7 5 3 3" xfId="8424"/>
    <cellStyle name="Comma [0] 2 7 5 4" xfId="8425"/>
    <cellStyle name="Comma [0] 2 7 5 5" xfId="8426"/>
    <cellStyle name="Comma [0] 2 7 6" xfId="8427"/>
    <cellStyle name="Comma [0] 2 7 6 2" xfId="8428"/>
    <cellStyle name="Comma [0] 2 7 6 2 2" xfId="8429"/>
    <cellStyle name="Comma [0] 2 7 6 2 2 2" xfId="8430"/>
    <cellStyle name="Comma [0] 2 7 6 2 2 3" xfId="8431"/>
    <cellStyle name="Comma [0] 2 7 6 2 3" xfId="8432"/>
    <cellStyle name="Comma [0] 2 7 6 2 4" xfId="8433"/>
    <cellStyle name="Comma [0] 2 7 6 3" xfId="8434"/>
    <cellStyle name="Comma [0] 2 7 6 3 2" xfId="8435"/>
    <cellStyle name="Comma [0] 2 7 6 3 3" xfId="8436"/>
    <cellStyle name="Comma [0] 2 7 6 4" xfId="8437"/>
    <cellStyle name="Comma [0] 2 7 6 5" xfId="8438"/>
    <cellStyle name="Comma [0] 2 7 7" xfId="8439"/>
    <cellStyle name="Comma [0] 2 7 7 2" xfId="8440"/>
    <cellStyle name="Comma [0] 2 7 7 2 2" xfId="8441"/>
    <cellStyle name="Comma [0] 2 7 7 2 3" xfId="8442"/>
    <cellStyle name="Comma [0] 2 7 7 3" xfId="8443"/>
    <cellStyle name="Comma [0] 2 7 7 4" xfId="8444"/>
    <cellStyle name="Comma [0] 2 7 8" xfId="8445"/>
    <cellStyle name="Comma [0] 2 7 8 2" xfId="8446"/>
    <cellStyle name="Comma [0] 2 7 8 3" xfId="8447"/>
    <cellStyle name="Comma [0] 2 7 9" xfId="8448"/>
    <cellStyle name="Comma [0] 2 8" xfId="8449"/>
    <cellStyle name="Comma [0] 2 8 2" xfId="8450"/>
    <cellStyle name="Comma [0] 2 9" xfId="8451"/>
    <cellStyle name="Comma [0] 3" xfId="8452"/>
    <cellStyle name="Comma [0] 3 2" xfId="8453"/>
    <cellStyle name="Comma [0] 3 2 2" xfId="8454"/>
    <cellStyle name="Comma [0] 3 3" xfId="8455"/>
    <cellStyle name="Comma [0] 3 4" xfId="8456"/>
    <cellStyle name="Comma [0] 3 5" xfId="8457"/>
    <cellStyle name="Comma [0] 4" xfId="8458"/>
    <cellStyle name="Comma [0] 4 2" xfId="8459"/>
    <cellStyle name="Comma [0] 4 2 2" xfId="8460"/>
    <cellStyle name="Comma [0] 4 3" xfId="8461"/>
    <cellStyle name="Comma [0] 4 3 2" xfId="8462"/>
    <cellStyle name="Comma [0] 4 4" xfId="8463"/>
    <cellStyle name="Comma [0] 4 4 2" xfId="8464"/>
    <cellStyle name="Comma [0] 4 5" xfId="8465"/>
    <cellStyle name="Comma [0] 4 5 2" xfId="8466"/>
    <cellStyle name="Comma [0] 4 6" xfId="8467"/>
    <cellStyle name="Comma [0] 4 7" xfId="8468"/>
    <cellStyle name="Comma [0] 5" xfId="8469"/>
    <cellStyle name="Comma [0] 5 2" xfId="8470"/>
    <cellStyle name="Comma [0] 5 2 2" xfId="8471"/>
    <cellStyle name="Comma [0] 5 3" xfId="8472"/>
    <cellStyle name="Comma [0] 5 3 2" xfId="8473"/>
    <cellStyle name="Comma [0] 5 4" xfId="8474"/>
    <cellStyle name="Comma [0] 5 4 2" xfId="8475"/>
    <cellStyle name="Comma [0] 5 5" xfId="8476"/>
    <cellStyle name="Comma [0] 5 6" xfId="8477"/>
    <cellStyle name="Comma [0] 6" xfId="8478"/>
    <cellStyle name="Comma [0] 6 2" xfId="8479"/>
    <cellStyle name="Comma [0] 7" xfId="8480"/>
    <cellStyle name="Comma [0] 7 2" xfId="8481"/>
    <cellStyle name="Comma [0] 7 2 2" xfId="8482"/>
    <cellStyle name="Comma [0] 7 3" xfId="8483"/>
    <cellStyle name="Comma [0] 8" xfId="8484"/>
    <cellStyle name="Comma [0] 8 2" xfId="8485"/>
    <cellStyle name="Comma [0] 8 3" xfId="8486"/>
    <cellStyle name="Comma [0] 9" xfId="8487"/>
    <cellStyle name="Comma 10" xfId="8488"/>
    <cellStyle name="Comma 10 2" xfId="8489"/>
    <cellStyle name="Comma 10 2 2" xfId="8490"/>
    <cellStyle name="Comma 10 2 2 2" xfId="8491"/>
    <cellStyle name="Comma 10 2 2 3" xfId="8492"/>
    <cellStyle name="Comma 10 2 3" xfId="8493"/>
    <cellStyle name="Comma 10 2 3 2" xfId="8494"/>
    <cellStyle name="Comma 10 2 4" xfId="8495"/>
    <cellStyle name="Comma 10 3" xfId="8496"/>
    <cellStyle name="Comma 10 3 2" xfId="8497"/>
    <cellStyle name="Comma 10 3 3" xfId="8498"/>
    <cellStyle name="Comma 10 4" xfId="8499"/>
    <cellStyle name="Comma 10 4 2" xfId="8500"/>
    <cellStyle name="Comma 10 4 3" xfId="8501"/>
    <cellStyle name="Comma 10 5" xfId="8502"/>
    <cellStyle name="Comma 10 5 2" xfId="8503"/>
    <cellStyle name="Comma 10 6" xfId="8504"/>
    <cellStyle name="Comma 10 7" xfId="8505"/>
    <cellStyle name="Comma 100" xfId="8506"/>
    <cellStyle name="Comma 100 2" xfId="8507"/>
    <cellStyle name="Comma 100 2 2" xfId="8508"/>
    <cellStyle name="Comma 100 3" xfId="8509"/>
    <cellStyle name="Comma 100 4" xfId="8510"/>
    <cellStyle name="Comma 101" xfId="8511"/>
    <cellStyle name="Comma 101 2" xfId="8512"/>
    <cellStyle name="Comma 101 2 2" xfId="8513"/>
    <cellStyle name="Comma 101 3" xfId="8514"/>
    <cellStyle name="Comma 102" xfId="8515"/>
    <cellStyle name="Comma 102 2" xfId="8516"/>
    <cellStyle name="Comma 102 2 2" xfId="8517"/>
    <cellStyle name="Comma 102 3" xfId="8518"/>
    <cellStyle name="Comma 102 4" xfId="8519"/>
    <cellStyle name="Comma 103" xfId="8520"/>
    <cellStyle name="Comma 103 2" xfId="8521"/>
    <cellStyle name="Comma 103 2 2" xfId="8522"/>
    <cellStyle name="Comma 103 3" xfId="8523"/>
    <cellStyle name="Comma 103 4" xfId="8524"/>
    <cellStyle name="Comma 104" xfId="8525"/>
    <cellStyle name="Comma 104 2" xfId="8526"/>
    <cellStyle name="Comma 104 3" xfId="8527"/>
    <cellStyle name="Comma 105" xfId="8528"/>
    <cellStyle name="Comma 105 2" xfId="8529"/>
    <cellStyle name="Comma 105 3" xfId="8530"/>
    <cellStyle name="Comma 106" xfId="8531"/>
    <cellStyle name="Comma 106 2" xfId="8532"/>
    <cellStyle name="Comma 106 3" xfId="8533"/>
    <cellStyle name="Comma 107" xfId="8534"/>
    <cellStyle name="Comma 107 2" xfId="8535"/>
    <cellStyle name="Comma 107 3" xfId="8536"/>
    <cellStyle name="Comma 108" xfId="8537"/>
    <cellStyle name="Comma 108 2" xfId="8538"/>
    <cellStyle name="Comma 108 2 2" xfId="8539"/>
    <cellStyle name="Comma 108 3" xfId="8540"/>
    <cellStyle name="Comma 109" xfId="8541"/>
    <cellStyle name="Comma 109 2" xfId="8542"/>
    <cellStyle name="Comma 109 2 2" xfId="8543"/>
    <cellStyle name="Comma 109 3" xfId="8544"/>
    <cellStyle name="Comma 11" xfId="8545"/>
    <cellStyle name="Comma 11 2" xfId="8546"/>
    <cellStyle name="Comma 11 2 2" xfId="8547"/>
    <cellStyle name="Comma 11 2 2 2" xfId="8548"/>
    <cellStyle name="Comma 11 2 2 3" xfId="8549"/>
    <cellStyle name="Comma 11 2 3" xfId="8550"/>
    <cellStyle name="Comma 11 3" xfId="8551"/>
    <cellStyle name="Comma 11 3 2" xfId="8552"/>
    <cellStyle name="Comma 11 3 3" xfId="8553"/>
    <cellStyle name="Comma 11 4" xfId="8554"/>
    <cellStyle name="Comma 11 4 2" xfId="8555"/>
    <cellStyle name="Comma 11 4 3" xfId="8556"/>
    <cellStyle name="Comma 11 5" xfId="8557"/>
    <cellStyle name="Comma 11 5 2" xfId="8558"/>
    <cellStyle name="Comma 11 6" xfId="8559"/>
    <cellStyle name="Comma 110" xfId="8560"/>
    <cellStyle name="Comma 110 2" xfId="8561"/>
    <cellStyle name="Comma 110 2 2" xfId="8562"/>
    <cellStyle name="Comma 110 3" xfId="8563"/>
    <cellStyle name="Comma 111" xfId="8564"/>
    <cellStyle name="Comma 111 2" xfId="8565"/>
    <cellStyle name="Comma 111 2 2" xfId="8566"/>
    <cellStyle name="Comma 111 3" xfId="8567"/>
    <cellStyle name="Comma 112" xfId="8568"/>
    <cellStyle name="Comma 112 2" xfId="8569"/>
    <cellStyle name="Comma 112 2 2" xfId="8570"/>
    <cellStyle name="Comma 112 3" xfId="8571"/>
    <cellStyle name="Comma 113" xfId="8572"/>
    <cellStyle name="Comma 113 2" xfId="8573"/>
    <cellStyle name="Comma 113 2 2" xfId="8574"/>
    <cellStyle name="Comma 113 3" xfId="8575"/>
    <cellStyle name="Comma 114" xfId="8576"/>
    <cellStyle name="Comma 114 2" xfId="8577"/>
    <cellStyle name="Comma 114 2 2" xfId="8578"/>
    <cellStyle name="Comma 114 3" xfId="8579"/>
    <cellStyle name="Comma 115" xfId="8580"/>
    <cellStyle name="Comma 115 2" xfId="8581"/>
    <cellStyle name="Comma 115 2 2" xfId="8582"/>
    <cellStyle name="Comma 115 3" xfId="8583"/>
    <cellStyle name="Comma 116" xfId="8584"/>
    <cellStyle name="Comma 116 2" xfId="8585"/>
    <cellStyle name="Comma 116 2 2" xfId="8586"/>
    <cellStyle name="Comma 116 3" xfId="8587"/>
    <cellStyle name="Comma 117" xfId="8588"/>
    <cellStyle name="Comma 117 2" xfId="8589"/>
    <cellStyle name="Comma 117 2 2" xfId="8590"/>
    <cellStyle name="Comma 117 3" xfId="8591"/>
    <cellStyle name="Comma 118" xfId="8592"/>
    <cellStyle name="Comma 118 2" xfId="8593"/>
    <cellStyle name="Comma 118 2 2" xfId="8594"/>
    <cellStyle name="Comma 118 3" xfId="8595"/>
    <cellStyle name="Comma 119" xfId="8596"/>
    <cellStyle name="Comma 119 2" xfId="8597"/>
    <cellStyle name="Comma 119 2 2" xfId="8598"/>
    <cellStyle name="Comma 119 3" xfId="8599"/>
    <cellStyle name="Comma 12" xfId="8600"/>
    <cellStyle name="Comma 12 10" xfId="8601"/>
    <cellStyle name="Comma 12 10 2" xfId="8602"/>
    <cellStyle name="Comma 12 11" xfId="8603"/>
    <cellStyle name="Comma 12 12" xfId="8604"/>
    <cellStyle name="Comma 12 13" xfId="8605"/>
    <cellStyle name="Comma 12 2" xfId="8606"/>
    <cellStyle name="Comma 12 2 2" xfId="8607"/>
    <cellStyle name="Comma 12 2 2 2" xfId="8608"/>
    <cellStyle name="Comma 12 2 2 3" xfId="8609"/>
    <cellStyle name="Comma 12 2 3" xfId="8610"/>
    <cellStyle name="Comma 12 2 4" xfId="8611"/>
    <cellStyle name="Comma 12 3" xfId="8612"/>
    <cellStyle name="Comma 12 3 2" xfId="8613"/>
    <cellStyle name="Comma 12 3 2 2" xfId="8614"/>
    <cellStyle name="Comma 12 3 2 2 2" xfId="8615"/>
    <cellStyle name="Comma 12 3 2 2 2 2" xfId="8616"/>
    <cellStyle name="Comma 12 3 2 2 2 2 2" xfId="8617"/>
    <cellStyle name="Comma 12 3 2 2 2 2 3" xfId="8618"/>
    <cellStyle name="Comma 12 3 2 2 2 3" xfId="8619"/>
    <cellStyle name="Comma 12 3 2 2 2 4" xfId="8620"/>
    <cellStyle name="Comma 12 3 2 2 3" xfId="8621"/>
    <cellStyle name="Comma 12 3 2 2 3 2" xfId="8622"/>
    <cellStyle name="Comma 12 3 2 2 3 3" xfId="8623"/>
    <cellStyle name="Comma 12 3 2 2 4" xfId="8624"/>
    <cellStyle name="Comma 12 3 2 2 5" xfId="8625"/>
    <cellStyle name="Comma 12 3 2 3" xfId="8626"/>
    <cellStyle name="Comma 12 3 2 3 2" xfId="8627"/>
    <cellStyle name="Comma 12 3 2 3 2 2" xfId="8628"/>
    <cellStyle name="Comma 12 3 2 3 2 2 2" xfId="8629"/>
    <cellStyle name="Comma 12 3 2 3 2 2 3" xfId="8630"/>
    <cellStyle name="Comma 12 3 2 3 2 3" xfId="8631"/>
    <cellStyle name="Comma 12 3 2 3 2 4" xfId="8632"/>
    <cellStyle name="Comma 12 3 2 3 3" xfId="8633"/>
    <cellStyle name="Comma 12 3 2 3 3 2" xfId="8634"/>
    <cellStyle name="Comma 12 3 2 3 3 3" xfId="8635"/>
    <cellStyle name="Comma 12 3 2 3 4" xfId="8636"/>
    <cellStyle name="Comma 12 3 2 3 5" xfId="8637"/>
    <cellStyle name="Comma 12 3 2 4" xfId="8638"/>
    <cellStyle name="Comma 12 3 2 4 2" xfId="8639"/>
    <cellStyle name="Comma 12 3 2 4 2 2" xfId="8640"/>
    <cellStyle name="Comma 12 3 2 4 2 2 2" xfId="8641"/>
    <cellStyle name="Comma 12 3 2 4 2 2 3" xfId="8642"/>
    <cellStyle name="Comma 12 3 2 4 2 3" xfId="8643"/>
    <cellStyle name="Comma 12 3 2 4 2 4" xfId="8644"/>
    <cellStyle name="Comma 12 3 2 4 3" xfId="8645"/>
    <cellStyle name="Comma 12 3 2 4 3 2" xfId="8646"/>
    <cellStyle name="Comma 12 3 2 4 3 3" xfId="8647"/>
    <cellStyle name="Comma 12 3 2 4 4" xfId="8648"/>
    <cellStyle name="Comma 12 3 2 4 5" xfId="8649"/>
    <cellStyle name="Comma 12 3 2 5" xfId="8650"/>
    <cellStyle name="Comma 12 3 2 5 2" xfId="8651"/>
    <cellStyle name="Comma 12 3 2 5 2 2" xfId="8652"/>
    <cellStyle name="Comma 12 3 2 5 2 3" xfId="8653"/>
    <cellStyle name="Comma 12 3 2 5 3" xfId="8654"/>
    <cellStyle name="Comma 12 3 2 5 4" xfId="8655"/>
    <cellStyle name="Comma 12 3 2 6" xfId="8656"/>
    <cellStyle name="Comma 12 3 2 6 2" xfId="8657"/>
    <cellStyle name="Comma 12 3 2 6 3" xfId="8658"/>
    <cellStyle name="Comma 12 3 2 7" xfId="8659"/>
    <cellStyle name="Comma 12 3 2 8" xfId="8660"/>
    <cellStyle name="Comma 12 3 2 9" xfId="8661"/>
    <cellStyle name="Comma 12 3 3" xfId="8662"/>
    <cellStyle name="Comma 12 3 3 2" xfId="8663"/>
    <cellStyle name="Comma 12 3 3 2 2" xfId="8664"/>
    <cellStyle name="Comma 12 3 3 2 2 2" xfId="8665"/>
    <cellStyle name="Comma 12 3 3 2 2 3" xfId="8666"/>
    <cellStyle name="Comma 12 3 3 2 3" xfId="8667"/>
    <cellStyle name="Comma 12 3 3 2 4" xfId="8668"/>
    <cellStyle name="Comma 12 3 3 3" xfId="8669"/>
    <cellStyle name="Comma 12 3 3 3 2" xfId="8670"/>
    <cellStyle name="Comma 12 3 3 3 3" xfId="8671"/>
    <cellStyle name="Comma 12 3 3 4" xfId="8672"/>
    <cellStyle name="Comma 12 3 3 5" xfId="8673"/>
    <cellStyle name="Comma 12 3 4" xfId="8674"/>
    <cellStyle name="Comma 12 3 4 2" xfId="8675"/>
    <cellStyle name="Comma 12 3 4 2 2" xfId="8676"/>
    <cellStyle name="Comma 12 3 4 2 2 2" xfId="8677"/>
    <cellStyle name="Comma 12 3 4 2 2 3" xfId="8678"/>
    <cellStyle name="Comma 12 3 4 2 3" xfId="8679"/>
    <cellStyle name="Comma 12 3 4 2 4" xfId="8680"/>
    <cellStyle name="Comma 12 3 4 3" xfId="8681"/>
    <cellStyle name="Comma 12 3 4 3 2" xfId="8682"/>
    <cellStyle name="Comma 12 3 4 3 3" xfId="8683"/>
    <cellStyle name="Comma 12 3 4 4" xfId="8684"/>
    <cellStyle name="Comma 12 3 4 5" xfId="8685"/>
    <cellStyle name="Comma 12 3 5" xfId="8686"/>
    <cellStyle name="Comma 12 3 5 2" xfId="8687"/>
    <cellStyle name="Comma 12 3 5 2 2" xfId="8688"/>
    <cellStyle name="Comma 12 3 5 2 2 2" xfId="8689"/>
    <cellStyle name="Comma 12 3 5 2 2 3" xfId="8690"/>
    <cellStyle name="Comma 12 3 5 2 3" xfId="8691"/>
    <cellStyle name="Comma 12 3 5 2 4" xfId="8692"/>
    <cellStyle name="Comma 12 3 5 3" xfId="8693"/>
    <cellStyle name="Comma 12 3 5 3 2" xfId="8694"/>
    <cellStyle name="Comma 12 3 5 3 3" xfId="8695"/>
    <cellStyle name="Comma 12 3 5 4" xfId="8696"/>
    <cellStyle name="Comma 12 3 5 5" xfId="8697"/>
    <cellStyle name="Comma 12 3 6" xfId="8698"/>
    <cellStyle name="Comma 12 3 6 2" xfId="8699"/>
    <cellStyle name="Comma 12 3 6 2 2" xfId="8700"/>
    <cellStyle name="Comma 12 3 6 2 2 2" xfId="8701"/>
    <cellStyle name="Comma 12 3 6 2 2 3" xfId="8702"/>
    <cellStyle name="Comma 12 3 6 2 3" xfId="8703"/>
    <cellStyle name="Comma 12 3 6 2 4" xfId="8704"/>
    <cellStyle name="Comma 12 3 6 3" xfId="8705"/>
    <cellStyle name="Comma 12 3 6 3 2" xfId="8706"/>
    <cellStyle name="Comma 12 3 6 3 3" xfId="8707"/>
    <cellStyle name="Comma 12 3 6 4" xfId="8708"/>
    <cellStyle name="Comma 12 3 6 5" xfId="8709"/>
    <cellStyle name="Comma 12 3 7" xfId="8710"/>
    <cellStyle name="Comma 12 3 7 2" xfId="8711"/>
    <cellStyle name="Comma 12 3 7 2 2" xfId="8712"/>
    <cellStyle name="Comma 12 3 7 2 3" xfId="8713"/>
    <cellStyle name="Comma 12 3 7 3" xfId="8714"/>
    <cellStyle name="Comma 12 3 7 4" xfId="8715"/>
    <cellStyle name="Comma 12 3 8" xfId="8716"/>
    <cellStyle name="Comma 12 3 9" xfId="8717"/>
    <cellStyle name="Comma 12 4" xfId="8718"/>
    <cellStyle name="Comma 12 4 2" xfId="8719"/>
    <cellStyle name="Comma 12 4 2 2" xfId="8720"/>
    <cellStyle name="Comma 12 4 2 2 2" xfId="8721"/>
    <cellStyle name="Comma 12 4 2 2 2 2" xfId="8722"/>
    <cellStyle name="Comma 12 4 2 2 2 3" xfId="8723"/>
    <cellStyle name="Comma 12 4 2 2 3" xfId="8724"/>
    <cellStyle name="Comma 12 4 2 2 4" xfId="8725"/>
    <cellStyle name="Comma 12 4 2 3" xfId="8726"/>
    <cellStyle name="Comma 12 4 2 3 2" xfId="8727"/>
    <cellStyle name="Comma 12 4 2 3 3" xfId="8728"/>
    <cellStyle name="Comma 12 4 2 4" xfId="8729"/>
    <cellStyle name="Comma 12 4 2 5" xfId="8730"/>
    <cellStyle name="Comma 12 4 3" xfId="8731"/>
    <cellStyle name="Comma 12 4 3 2" xfId="8732"/>
    <cellStyle name="Comma 12 4 3 2 2" xfId="8733"/>
    <cellStyle name="Comma 12 4 3 2 2 2" xfId="8734"/>
    <cellStyle name="Comma 12 4 3 2 2 3" xfId="8735"/>
    <cellStyle name="Comma 12 4 3 2 3" xfId="8736"/>
    <cellStyle name="Comma 12 4 3 2 4" xfId="8737"/>
    <cellStyle name="Comma 12 4 3 3" xfId="8738"/>
    <cellStyle name="Comma 12 4 3 3 2" xfId="8739"/>
    <cellStyle name="Comma 12 4 3 3 3" xfId="8740"/>
    <cellStyle name="Comma 12 4 3 4" xfId="8741"/>
    <cellStyle name="Comma 12 4 3 5" xfId="8742"/>
    <cellStyle name="Comma 12 4 4" xfId="8743"/>
    <cellStyle name="Comma 12 4 4 2" xfId="8744"/>
    <cellStyle name="Comma 12 4 4 2 2" xfId="8745"/>
    <cellStyle name="Comma 12 4 4 2 2 2" xfId="8746"/>
    <cellStyle name="Comma 12 4 4 2 2 3" xfId="8747"/>
    <cellStyle name="Comma 12 4 4 2 3" xfId="8748"/>
    <cellStyle name="Comma 12 4 4 2 4" xfId="8749"/>
    <cellStyle name="Comma 12 4 4 3" xfId="8750"/>
    <cellStyle name="Comma 12 4 4 3 2" xfId="8751"/>
    <cellStyle name="Comma 12 4 4 3 3" xfId="8752"/>
    <cellStyle name="Comma 12 4 4 4" xfId="8753"/>
    <cellStyle name="Comma 12 4 4 5" xfId="8754"/>
    <cellStyle name="Comma 12 4 5" xfId="8755"/>
    <cellStyle name="Comma 12 4 5 2" xfId="8756"/>
    <cellStyle name="Comma 12 4 5 2 2" xfId="8757"/>
    <cellStyle name="Comma 12 4 5 2 2 2" xfId="8758"/>
    <cellStyle name="Comma 12 4 5 2 2 3" xfId="8759"/>
    <cellStyle name="Comma 12 4 5 2 3" xfId="8760"/>
    <cellStyle name="Comma 12 4 5 2 4" xfId="8761"/>
    <cellStyle name="Comma 12 4 5 3" xfId="8762"/>
    <cellStyle name="Comma 12 4 5 3 2" xfId="8763"/>
    <cellStyle name="Comma 12 4 5 3 3" xfId="8764"/>
    <cellStyle name="Comma 12 4 5 4" xfId="8765"/>
    <cellStyle name="Comma 12 4 5 5" xfId="8766"/>
    <cellStyle name="Comma 12 4 6" xfId="8767"/>
    <cellStyle name="Comma 12 4 6 2" xfId="8768"/>
    <cellStyle name="Comma 12 4 6 2 2" xfId="8769"/>
    <cellStyle name="Comma 12 4 6 2 3" xfId="8770"/>
    <cellStyle name="Comma 12 4 6 3" xfId="8771"/>
    <cellStyle name="Comma 12 4 6 4" xfId="8772"/>
    <cellStyle name="Comma 12 4 7" xfId="8773"/>
    <cellStyle name="Comma 12 5" xfId="8774"/>
    <cellStyle name="Comma 12 5 2" xfId="8775"/>
    <cellStyle name="Comma 12 5 2 2" xfId="8776"/>
    <cellStyle name="Comma 12 5 2 2 2" xfId="8777"/>
    <cellStyle name="Comma 12 5 2 2 2 2" xfId="8778"/>
    <cellStyle name="Comma 12 5 2 2 2 3" xfId="8779"/>
    <cellStyle name="Comma 12 5 2 2 3" xfId="8780"/>
    <cellStyle name="Comma 12 5 2 2 4" xfId="8781"/>
    <cellStyle name="Comma 12 5 2 3" xfId="8782"/>
    <cellStyle name="Comma 12 5 2 3 2" xfId="8783"/>
    <cellStyle name="Comma 12 5 2 3 3" xfId="8784"/>
    <cellStyle name="Comma 12 5 2 4" xfId="8785"/>
    <cellStyle name="Comma 12 5 2 5" xfId="8786"/>
    <cellStyle name="Comma 12 5 3" xfId="8787"/>
    <cellStyle name="Comma 12 5 3 2" xfId="8788"/>
    <cellStyle name="Comma 12 5 3 2 2" xfId="8789"/>
    <cellStyle name="Comma 12 5 3 2 2 2" xfId="8790"/>
    <cellStyle name="Comma 12 5 3 2 2 3" xfId="8791"/>
    <cellStyle name="Comma 12 5 3 2 3" xfId="8792"/>
    <cellStyle name="Comma 12 5 3 2 4" xfId="8793"/>
    <cellStyle name="Comma 12 5 3 3" xfId="8794"/>
    <cellStyle name="Comma 12 5 3 3 2" xfId="8795"/>
    <cellStyle name="Comma 12 5 3 3 3" xfId="8796"/>
    <cellStyle name="Comma 12 5 3 4" xfId="8797"/>
    <cellStyle name="Comma 12 5 3 5" xfId="8798"/>
    <cellStyle name="Comma 12 5 4" xfId="8799"/>
    <cellStyle name="Comma 12 5 4 2" xfId="8800"/>
    <cellStyle name="Comma 12 5 4 2 2" xfId="8801"/>
    <cellStyle name="Comma 12 5 4 2 2 2" xfId="8802"/>
    <cellStyle name="Comma 12 5 4 2 2 3" xfId="8803"/>
    <cellStyle name="Comma 12 5 4 2 3" xfId="8804"/>
    <cellStyle name="Comma 12 5 4 2 4" xfId="8805"/>
    <cellStyle name="Comma 12 5 4 3" xfId="8806"/>
    <cellStyle name="Comma 12 5 4 3 2" xfId="8807"/>
    <cellStyle name="Comma 12 5 4 3 3" xfId="8808"/>
    <cellStyle name="Comma 12 5 4 4" xfId="8809"/>
    <cellStyle name="Comma 12 5 4 5" xfId="8810"/>
    <cellStyle name="Comma 12 5 5" xfId="8811"/>
    <cellStyle name="Comma 12 5 5 2" xfId="8812"/>
    <cellStyle name="Comma 12 5 5 2 2" xfId="8813"/>
    <cellStyle name="Comma 12 5 5 2 3" xfId="8814"/>
    <cellStyle name="Comma 12 5 5 3" xfId="8815"/>
    <cellStyle name="Comma 12 5 5 4" xfId="8816"/>
    <cellStyle name="Comma 12 5 6" xfId="8817"/>
    <cellStyle name="Comma 12 5 6 2" xfId="8818"/>
    <cellStyle name="Comma 12 5 6 3" xfId="8819"/>
    <cellStyle name="Comma 12 5 7" xfId="8820"/>
    <cellStyle name="Comma 12 5 8" xfId="8821"/>
    <cellStyle name="Comma 12 5 9" xfId="8822"/>
    <cellStyle name="Comma 12 6" xfId="8823"/>
    <cellStyle name="Comma 12 6 2" xfId="8824"/>
    <cellStyle name="Comma 12 6 3" xfId="8825"/>
    <cellStyle name="Comma 12 7" xfId="8826"/>
    <cellStyle name="Comma 12 7 2" xfId="8827"/>
    <cellStyle name="Comma 12 8" xfId="8828"/>
    <cellStyle name="Comma 12 8 2" xfId="8829"/>
    <cellStyle name="Comma 12 9" xfId="8830"/>
    <cellStyle name="Comma 12 9 2" xfId="8831"/>
    <cellStyle name="Comma 12 9 2 2" xfId="8832"/>
    <cellStyle name="Comma 12 9 3" xfId="8833"/>
    <cellStyle name="Comma 120" xfId="8834"/>
    <cellStyle name="Comma 120 2" xfId="8835"/>
    <cellStyle name="Comma 120 2 2" xfId="8836"/>
    <cellStyle name="Comma 120 3" xfId="8837"/>
    <cellStyle name="Comma 121" xfId="8838"/>
    <cellStyle name="Comma 121 2" xfId="8839"/>
    <cellStyle name="Comma 121 2 2" xfId="8840"/>
    <cellStyle name="Comma 121 2 2 2" xfId="8841"/>
    <cellStyle name="Comma 121 2 2 3" xfId="8842"/>
    <cellStyle name="Comma 121 2 3" xfId="8843"/>
    <cellStyle name="Comma 121 2 4" xfId="8844"/>
    <cellStyle name="Comma 121 3" xfId="8845"/>
    <cellStyle name="Comma 121 3 2" xfId="8846"/>
    <cellStyle name="Comma 121 3 3" xfId="8847"/>
    <cellStyle name="Comma 121 4" xfId="8848"/>
    <cellStyle name="Comma 121 5" xfId="8849"/>
    <cellStyle name="Comma 122" xfId="8850"/>
    <cellStyle name="Comma 122 2" xfId="8851"/>
    <cellStyle name="Comma 122 2 2" xfId="8852"/>
    <cellStyle name="Comma 122 2 2 2" xfId="8853"/>
    <cellStyle name="Comma 122 2 2 3" xfId="8854"/>
    <cellStyle name="Comma 122 2 3" xfId="8855"/>
    <cellStyle name="Comma 122 2 4" xfId="8856"/>
    <cellStyle name="Comma 122 3" xfId="8857"/>
    <cellStyle name="Comma 122 3 2" xfId="8858"/>
    <cellStyle name="Comma 122 3 3" xfId="8859"/>
    <cellStyle name="Comma 122 4" xfId="8860"/>
    <cellStyle name="Comma 122 5" xfId="8861"/>
    <cellStyle name="Comma 123" xfId="8862"/>
    <cellStyle name="Comma 123 2" xfId="8863"/>
    <cellStyle name="Comma 123 2 2" xfId="8864"/>
    <cellStyle name="Comma 123 2 2 2" xfId="8865"/>
    <cellStyle name="Comma 123 2 2 3" xfId="8866"/>
    <cellStyle name="Comma 123 2 3" xfId="8867"/>
    <cellStyle name="Comma 123 2 4" xfId="8868"/>
    <cellStyle name="Comma 123 3" xfId="8869"/>
    <cellStyle name="Comma 123 3 2" xfId="8870"/>
    <cellStyle name="Comma 123 3 3" xfId="8871"/>
    <cellStyle name="Comma 123 4" xfId="8872"/>
    <cellStyle name="Comma 123 5" xfId="8873"/>
    <cellStyle name="Comma 124" xfId="8874"/>
    <cellStyle name="Comma 124 2" xfId="8875"/>
    <cellStyle name="Comma 124 2 2" xfId="8876"/>
    <cellStyle name="Comma 124 2 2 2" xfId="8877"/>
    <cellStyle name="Comma 124 2 2 3" xfId="8878"/>
    <cellStyle name="Comma 124 2 3" xfId="8879"/>
    <cellStyle name="Comma 124 2 4" xfId="8880"/>
    <cellStyle name="Comma 124 3" xfId="8881"/>
    <cellStyle name="Comma 124 3 2" xfId="8882"/>
    <cellStyle name="Comma 124 3 3" xfId="8883"/>
    <cellStyle name="Comma 124 4" xfId="8884"/>
    <cellStyle name="Comma 124 5" xfId="8885"/>
    <cellStyle name="Comma 125" xfId="8886"/>
    <cellStyle name="Comma 125 2" xfId="8887"/>
    <cellStyle name="Comma 125 2 2" xfId="8888"/>
    <cellStyle name="Comma 125 2 2 2" xfId="8889"/>
    <cellStyle name="Comma 125 2 2 3" xfId="8890"/>
    <cellStyle name="Comma 125 2 3" xfId="8891"/>
    <cellStyle name="Comma 125 2 4" xfId="8892"/>
    <cellStyle name="Comma 125 3" xfId="8893"/>
    <cellStyle name="Comma 125 3 2" xfId="8894"/>
    <cellStyle name="Comma 125 3 3" xfId="8895"/>
    <cellStyle name="Comma 125 4" xfId="8896"/>
    <cellStyle name="Comma 125 5" xfId="8897"/>
    <cellStyle name="Comma 126" xfId="8898"/>
    <cellStyle name="Comma 126 2" xfId="8899"/>
    <cellStyle name="Comma 126 2 2" xfId="8900"/>
    <cellStyle name="Comma 126 2 2 2" xfId="8901"/>
    <cellStyle name="Comma 126 2 2 3" xfId="8902"/>
    <cellStyle name="Comma 126 2 3" xfId="8903"/>
    <cellStyle name="Comma 126 2 4" xfId="8904"/>
    <cellStyle name="Comma 126 3" xfId="8905"/>
    <cellStyle name="Comma 126 3 2" xfId="8906"/>
    <cellStyle name="Comma 126 3 3" xfId="8907"/>
    <cellStyle name="Comma 126 4" xfId="8908"/>
    <cellStyle name="Comma 126 5" xfId="8909"/>
    <cellStyle name="Comma 127" xfId="8910"/>
    <cellStyle name="Comma 127 2" xfId="8911"/>
    <cellStyle name="Comma 127 2 2" xfId="8912"/>
    <cellStyle name="Comma 127 2 2 2" xfId="8913"/>
    <cellStyle name="Comma 127 2 2 3" xfId="8914"/>
    <cellStyle name="Comma 127 2 3" xfId="8915"/>
    <cellStyle name="Comma 127 2 4" xfId="8916"/>
    <cellStyle name="Comma 127 3" xfId="8917"/>
    <cellStyle name="Comma 127 3 2" xfId="8918"/>
    <cellStyle name="Comma 127 3 3" xfId="8919"/>
    <cellStyle name="Comma 127 4" xfId="8920"/>
    <cellStyle name="Comma 127 5" xfId="8921"/>
    <cellStyle name="Comma 128" xfId="8922"/>
    <cellStyle name="Comma 128 2" xfId="8923"/>
    <cellStyle name="Comma 128 2 2" xfId="8924"/>
    <cellStyle name="Comma 128 3" xfId="8925"/>
    <cellStyle name="Comma 129" xfId="8926"/>
    <cellStyle name="Comma 129 2" xfId="8927"/>
    <cellStyle name="Comma 129 2 2" xfId="8928"/>
    <cellStyle name="Comma 129 3" xfId="8929"/>
    <cellStyle name="Comma 13" xfId="8930"/>
    <cellStyle name="Comma 13 2" xfId="8931"/>
    <cellStyle name="Comma 13 2 2" xfId="8932"/>
    <cellStyle name="Comma 13 2 2 2" xfId="8933"/>
    <cellStyle name="Comma 13 2 2 3" xfId="8934"/>
    <cellStyle name="Comma 13 2 3" xfId="8935"/>
    <cellStyle name="Comma 13 3" xfId="8936"/>
    <cellStyle name="Comma 13 3 2" xfId="8937"/>
    <cellStyle name="Comma 13 3 3" xfId="8938"/>
    <cellStyle name="Comma 13 4" xfId="8939"/>
    <cellStyle name="Comma 13 4 2" xfId="8940"/>
    <cellStyle name="Comma 13 4 3" xfId="8941"/>
    <cellStyle name="Comma 13 5" xfId="8942"/>
    <cellStyle name="Comma 13 5 2" xfId="8943"/>
    <cellStyle name="Comma 13 6" xfId="8944"/>
    <cellStyle name="Comma 130" xfId="8945"/>
    <cellStyle name="Comma 130 2" xfId="8946"/>
    <cellStyle name="Comma 130 2 2" xfId="8947"/>
    <cellStyle name="Comma 130 3" xfId="8948"/>
    <cellStyle name="Comma 131" xfId="8949"/>
    <cellStyle name="Comma 131 2" xfId="8950"/>
    <cellStyle name="Comma 131 2 2" xfId="8951"/>
    <cellStyle name="Comma 131 3" xfId="8952"/>
    <cellStyle name="Comma 132" xfId="8953"/>
    <cellStyle name="Comma 132 2" xfId="8954"/>
    <cellStyle name="Comma 133" xfId="8955"/>
    <cellStyle name="Comma 133 2" xfId="8956"/>
    <cellStyle name="Comma 134" xfId="8957"/>
    <cellStyle name="Comma 134 2" xfId="8958"/>
    <cellStyle name="Comma 135" xfId="8959"/>
    <cellStyle name="Comma 135 2" xfId="8960"/>
    <cellStyle name="Comma 136" xfId="8961"/>
    <cellStyle name="Comma 136 2" xfId="8962"/>
    <cellStyle name="Comma 137" xfId="8963"/>
    <cellStyle name="Comma 137 2" xfId="8964"/>
    <cellStyle name="Comma 138" xfId="8965"/>
    <cellStyle name="Comma 138 2" xfId="8966"/>
    <cellStyle name="Comma 139" xfId="8967"/>
    <cellStyle name="Comma 139 2" xfId="8968"/>
    <cellStyle name="Comma 14" xfId="8969"/>
    <cellStyle name="Comma 14 2" xfId="8970"/>
    <cellStyle name="Comma 14 2 2" xfId="8971"/>
    <cellStyle name="Comma 14 2 2 2" xfId="8972"/>
    <cellStyle name="Comma 14 2 3" xfId="8973"/>
    <cellStyle name="Comma 14 2 3 2" xfId="8974"/>
    <cellStyle name="Comma 14 2 4" xfId="8975"/>
    <cellStyle name="Comma 14 2 5" xfId="8976"/>
    <cellStyle name="Comma 14 3" xfId="8977"/>
    <cellStyle name="Comma 14 3 2" xfId="8978"/>
    <cellStyle name="Comma 14 3 3" xfId="8979"/>
    <cellStyle name="Comma 14 4" xfId="8980"/>
    <cellStyle name="Comma 14 5" xfId="8981"/>
    <cellStyle name="Comma 14 5 2" xfId="8982"/>
    <cellStyle name="Comma 14 6" xfId="8983"/>
    <cellStyle name="Comma 140" xfId="8984"/>
    <cellStyle name="Comma 140 2" xfId="8985"/>
    <cellStyle name="Comma 141" xfId="8986"/>
    <cellStyle name="Comma 141 2" xfId="8987"/>
    <cellStyle name="Comma 142" xfId="8988"/>
    <cellStyle name="Comma 142 2" xfId="8989"/>
    <cellStyle name="Comma 143" xfId="8990"/>
    <cellStyle name="Comma 143 2" xfId="8991"/>
    <cellStyle name="Comma 144" xfId="8992"/>
    <cellStyle name="Comma 144 2" xfId="8993"/>
    <cellStyle name="Comma 145" xfId="8994"/>
    <cellStyle name="Comma 145 2" xfId="8995"/>
    <cellStyle name="Comma 146" xfId="8996"/>
    <cellStyle name="Comma 146 2" xfId="8997"/>
    <cellStyle name="Comma 147" xfId="8998"/>
    <cellStyle name="Comma 147 2" xfId="8999"/>
    <cellStyle name="Comma 148" xfId="9000"/>
    <cellStyle name="Comma 148 2" xfId="9001"/>
    <cellStyle name="Comma 149" xfId="9002"/>
    <cellStyle name="Comma 149 2" xfId="9003"/>
    <cellStyle name="Comma 15" xfId="9004"/>
    <cellStyle name="Comma 15 2" xfId="9005"/>
    <cellStyle name="Comma 15 2 2" xfId="9006"/>
    <cellStyle name="Comma 15 2 2 2" xfId="9007"/>
    <cellStyle name="Comma 15 2 2 3" xfId="9008"/>
    <cellStyle name="Comma 15 2 3" xfId="9009"/>
    <cellStyle name="Comma 15 3" xfId="9010"/>
    <cellStyle name="Comma 15 3 2" xfId="9011"/>
    <cellStyle name="Comma 15 3 3" xfId="9012"/>
    <cellStyle name="Comma 15 4" xfId="9013"/>
    <cellStyle name="Comma 15 4 2" xfId="9014"/>
    <cellStyle name="Comma 15 4 3" xfId="9015"/>
    <cellStyle name="Comma 15 5" xfId="9016"/>
    <cellStyle name="Comma 15 5 2" xfId="9017"/>
    <cellStyle name="Comma 15 6" xfId="9018"/>
    <cellStyle name="Comma 150" xfId="9019"/>
    <cellStyle name="Comma 150 2" xfId="9020"/>
    <cellStyle name="Comma 150 2 2" xfId="9021"/>
    <cellStyle name="Comma 150 2 2 2" xfId="9022"/>
    <cellStyle name="Comma 150 2 2 3" xfId="9023"/>
    <cellStyle name="Comma 150 2 3" xfId="9024"/>
    <cellStyle name="Comma 150 2 4" xfId="9025"/>
    <cellStyle name="Comma 150 3" xfId="9026"/>
    <cellStyle name="Comma 150 3 2" xfId="9027"/>
    <cellStyle name="Comma 150 3 3" xfId="9028"/>
    <cellStyle name="Comma 150 4" xfId="9029"/>
    <cellStyle name="Comma 150 5" xfId="9030"/>
    <cellStyle name="Comma 151" xfId="9031"/>
    <cellStyle name="Comma 151 2" xfId="9032"/>
    <cellStyle name="Comma 151 2 2" xfId="9033"/>
    <cellStyle name="Comma 151 2 2 2" xfId="9034"/>
    <cellStyle name="Comma 151 2 2 3" xfId="9035"/>
    <cellStyle name="Comma 151 2 3" xfId="9036"/>
    <cellStyle name="Comma 151 2 4" xfId="9037"/>
    <cellStyle name="Comma 151 3" xfId="9038"/>
    <cellStyle name="Comma 151 3 2" xfId="9039"/>
    <cellStyle name="Comma 151 3 3" xfId="9040"/>
    <cellStyle name="Comma 151 4" xfId="9041"/>
    <cellStyle name="Comma 151 5" xfId="9042"/>
    <cellStyle name="Comma 152" xfId="9043"/>
    <cellStyle name="Comma 152 2" xfId="9044"/>
    <cellStyle name="Comma 152 2 2" xfId="9045"/>
    <cellStyle name="Comma 152 2 2 2" xfId="9046"/>
    <cellStyle name="Comma 152 2 2 3" xfId="9047"/>
    <cellStyle name="Comma 152 2 3" xfId="9048"/>
    <cellStyle name="Comma 152 2 4" xfId="9049"/>
    <cellStyle name="Comma 152 3" xfId="9050"/>
    <cellStyle name="Comma 152 3 2" xfId="9051"/>
    <cellStyle name="Comma 152 3 3" xfId="9052"/>
    <cellStyle name="Comma 152 4" xfId="9053"/>
    <cellStyle name="Comma 152 5" xfId="9054"/>
    <cellStyle name="Comma 153" xfId="9055"/>
    <cellStyle name="Comma 153 2" xfId="9056"/>
    <cellStyle name="Comma 153 2 2" xfId="9057"/>
    <cellStyle name="Comma 153 2 2 2" xfId="9058"/>
    <cellStyle name="Comma 153 2 2 3" xfId="9059"/>
    <cellStyle name="Comma 153 2 3" xfId="9060"/>
    <cellStyle name="Comma 153 2 4" xfId="9061"/>
    <cellStyle name="Comma 153 3" xfId="9062"/>
    <cellStyle name="Comma 153 3 2" xfId="9063"/>
    <cellStyle name="Comma 153 3 3" xfId="9064"/>
    <cellStyle name="Comma 153 4" xfId="9065"/>
    <cellStyle name="Comma 153 5" xfId="9066"/>
    <cellStyle name="Comma 154" xfId="9067"/>
    <cellStyle name="Comma 154 2" xfId="9068"/>
    <cellStyle name="Comma 154 2 2" xfId="9069"/>
    <cellStyle name="Comma 154 2 2 2" xfId="9070"/>
    <cellStyle name="Comma 154 2 2 3" xfId="9071"/>
    <cellStyle name="Comma 154 2 3" xfId="9072"/>
    <cellStyle name="Comma 154 2 4" xfId="9073"/>
    <cellStyle name="Comma 154 3" xfId="9074"/>
    <cellStyle name="Comma 154 3 2" xfId="9075"/>
    <cellStyle name="Comma 154 3 3" xfId="9076"/>
    <cellStyle name="Comma 154 4" xfId="9077"/>
    <cellStyle name="Comma 154 5" xfId="9078"/>
    <cellStyle name="Comma 155" xfId="9079"/>
    <cellStyle name="Comma 155 2" xfId="9080"/>
    <cellStyle name="Comma 156" xfId="9081"/>
    <cellStyle name="Comma 156 2" xfId="9082"/>
    <cellStyle name="Comma 157" xfId="9083"/>
    <cellStyle name="Comma 157 2" xfId="9084"/>
    <cellStyle name="Comma 158" xfId="9085"/>
    <cellStyle name="Comma 158 2" xfId="9086"/>
    <cellStyle name="Comma 159" xfId="9087"/>
    <cellStyle name="Comma 159 2" xfId="9088"/>
    <cellStyle name="Comma 16" xfId="9089"/>
    <cellStyle name="Comma 16 2" xfId="9090"/>
    <cellStyle name="Comma 16 2 2" xfId="9091"/>
    <cellStyle name="Comma 16 2 2 2" xfId="9092"/>
    <cellStyle name="Comma 16 2 3" xfId="9093"/>
    <cellStyle name="Comma 16 3" xfId="9094"/>
    <cellStyle name="Comma 16 3 2" xfId="9095"/>
    <cellStyle name="Comma 16 4" xfId="9096"/>
    <cellStyle name="Comma 16 4 2" xfId="9097"/>
    <cellStyle name="Comma 16 5" xfId="9098"/>
    <cellStyle name="Comma 160" xfId="9099"/>
    <cellStyle name="Comma 160 2" xfId="9100"/>
    <cellStyle name="Comma 161" xfId="9101"/>
    <cellStyle name="Comma 161 2" xfId="9102"/>
    <cellStyle name="Comma 162" xfId="9103"/>
    <cellStyle name="Comma 162 2" xfId="9104"/>
    <cellStyle name="Comma 163" xfId="9105"/>
    <cellStyle name="Comma 163 2" xfId="9106"/>
    <cellStyle name="Comma 164" xfId="9107"/>
    <cellStyle name="Comma 164 2" xfId="9108"/>
    <cellStyle name="Comma 165" xfId="9109"/>
    <cellStyle name="Comma 165 2" xfId="9110"/>
    <cellStyle name="Comma 165 3" xfId="9111"/>
    <cellStyle name="Comma 166" xfId="9112"/>
    <cellStyle name="Comma 166 2" xfId="9113"/>
    <cellStyle name="Comma 166 3" xfId="9114"/>
    <cellStyle name="Comma 167" xfId="9115"/>
    <cellStyle name="Comma 167 2" xfId="9116"/>
    <cellStyle name="Comma 167 3" xfId="9117"/>
    <cellStyle name="Comma 168" xfId="9118"/>
    <cellStyle name="Comma 168 2" xfId="9119"/>
    <cellStyle name="Comma 168 3" xfId="9120"/>
    <cellStyle name="Comma 169" xfId="9121"/>
    <cellStyle name="Comma 169 2" xfId="9122"/>
    <cellStyle name="Comma 169 3" xfId="9123"/>
    <cellStyle name="Comma 17" xfId="9124"/>
    <cellStyle name="Comma 17 2" xfId="9125"/>
    <cellStyle name="Comma 17 2 2" xfId="9126"/>
    <cellStyle name="Comma 17 2 2 2" xfId="9127"/>
    <cellStyle name="Comma 17 2 3" xfId="9128"/>
    <cellStyle name="Comma 17 3" xfId="9129"/>
    <cellStyle name="Comma 17 3 2" xfId="9130"/>
    <cellStyle name="Comma 17 4" xfId="9131"/>
    <cellStyle name="Comma 17 4 2" xfId="9132"/>
    <cellStyle name="Comma 17 5" xfId="9133"/>
    <cellStyle name="Comma 170" xfId="9134"/>
    <cellStyle name="Comma 170 2" xfId="9135"/>
    <cellStyle name="Comma 170 3" xfId="9136"/>
    <cellStyle name="Comma 171" xfId="9137"/>
    <cellStyle name="Comma 171 2" xfId="9138"/>
    <cellStyle name="Comma 171 3" xfId="9139"/>
    <cellStyle name="Comma 172" xfId="9140"/>
    <cellStyle name="Comma 172 2" xfId="9141"/>
    <cellStyle name="Comma 172 3" xfId="9142"/>
    <cellStyle name="Comma 173" xfId="9143"/>
    <cellStyle name="Comma 173 2" xfId="9144"/>
    <cellStyle name="Comma 173 3" xfId="9145"/>
    <cellStyle name="Comma 174" xfId="9146"/>
    <cellStyle name="Comma 174 2" xfId="9147"/>
    <cellStyle name="Comma 174 3" xfId="9148"/>
    <cellStyle name="Comma 175" xfId="9149"/>
    <cellStyle name="Comma 175 2" xfId="9150"/>
    <cellStyle name="Comma 176" xfId="9151"/>
    <cellStyle name="Comma 176 2" xfId="9152"/>
    <cellStyle name="Comma 177" xfId="9153"/>
    <cellStyle name="Comma 177 2" xfId="9154"/>
    <cellStyle name="Comma 178" xfId="9155"/>
    <cellStyle name="Comma 178 2" xfId="9156"/>
    <cellStyle name="Comma 179" xfId="9157"/>
    <cellStyle name="Comma 179 2" xfId="9158"/>
    <cellStyle name="Comma 18" xfId="9159"/>
    <cellStyle name="Comma 18 2" xfId="9160"/>
    <cellStyle name="Comma 18 2 2" xfId="9161"/>
    <cellStyle name="Comma 18 2 2 2" xfId="9162"/>
    <cellStyle name="Comma 18 2 3" xfId="9163"/>
    <cellStyle name="Comma 18 3" xfId="9164"/>
    <cellStyle name="Comma 18 3 2" xfId="9165"/>
    <cellStyle name="Comma 18 4" xfId="9166"/>
    <cellStyle name="Comma 180" xfId="9167"/>
    <cellStyle name="Comma 180 2" xfId="9168"/>
    <cellStyle name="Comma 181" xfId="9169"/>
    <cellStyle name="Comma 181 2" xfId="9170"/>
    <cellStyle name="Comma 182" xfId="9171"/>
    <cellStyle name="Comma 182 2" xfId="9172"/>
    <cellStyle name="Comma 183" xfId="9173"/>
    <cellStyle name="Comma 183 2" xfId="9174"/>
    <cellStyle name="Comma 184" xfId="9175"/>
    <cellStyle name="Comma 184 2" xfId="9176"/>
    <cellStyle name="Comma 185" xfId="9177"/>
    <cellStyle name="Comma 185 2" xfId="9178"/>
    <cellStyle name="Comma 186" xfId="9179"/>
    <cellStyle name="Comma 186 2" xfId="9180"/>
    <cellStyle name="Comma 187" xfId="9181"/>
    <cellStyle name="Comma 187 2" xfId="9182"/>
    <cellStyle name="Comma 188" xfId="9183"/>
    <cellStyle name="Comma 188 2" xfId="9184"/>
    <cellStyle name="Comma 189" xfId="9185"/>
    <cellStyle name="Comma 189 2" xfId="9186"/>
    <cellStyle name="Comma 19" xfId="9187"/>
    <cellStyle name="Comma 19 2" xfId="9188"/>
    <cellStyle name="Comma 19 2 2" xfId="9189"/>
    <cellStyle name="Comma 19 2 2 2" xfId="9190"/>
    <cellStyle name="Comma 19 2 2 3" xfId="9191"/>
    <cellStyle name="Comma 19 2 3" xfId="9192"/>
    <cellStyle name="Comma 19 3" xfId="9193"/>
    <cellStyle name="Comma 19 4" xfId="9194"/>
    <cellStyle name="Comma 190" xfId="9195"/>
    <cellStyle name="Comma 190 2" xfId="9196"/>
    <cellStyle name="Comma 191" xfId="9197"/>
    <cellStyle name="Comma 191 2" xfId="9198"/>
    <cellStyle name="Comma 192" xfId="9199"/>
    <cellStyle name="Comma 192 2" xfId="9200"/>
    <cellStyle name="Comma 193" xfId="9201"/>
    <cellStyle name="Comma 193 2" xfId="9202"/>
    <cellStyle name="Comma 194" xfId="9203"/>
    <cellStyle name="Comma 194 2" xfId="9204"/>
    <cellStyle name="Comma 195" xfId="9205"/>
    <cellStyle name="Comma 195 2" xfId="9206"/>
    <cellStyle name="Comma 196" xfId="9207"/>
    <cellStyle name="Comma 196 2" xfId="9208"/>
    <cellStyle name="Comma 197" xfId="9209"/>
    <cellStyle name="Comma 197 2" xfId="9210"/>
    <cellStyle name="Comma 198" xfId="9211"/>
    <cellStyle name="Comma 198 2" xfId="9212"/>
    <cellStyle name="Comma 198 3" xfId="9213"/>
    <cellStyle name="Comma 199" xfId="9214"/>
    <cellStyle name="Comma 199 2" xfId="9215"/>
    <cellStyle name="Comma 199 3" xfId="9216"/>
    <cellStyle name="Comma 2" xfId="9217"/>
    <cellStyle name="Comma 2 10" xfId="9218"/>
    <cellStyle name="Comma 2 10 2"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xfId="2" builtinId="4"/>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4"/>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3"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theme" Target="theme/theme1.xml"/><Relationship Id="rId35"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T$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T$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T$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T$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T$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T$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T$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fmlaLink="$T$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T$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T$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firstButton="1" fmlaLink="$T$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T$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firstButton="1" fmlaLink="$T$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T$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firstButton="1" fmlaLink="$T$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firstButton="1" fmlaLink="$T$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firstButton="1" fmlaLink="$T$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firstButton="1" fmlaLink="$T$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T$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T$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fmlaLink="$T$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firstButton="1" fmlaLink="$T$1" lockText="1" noThreeD="1"/>
</file>

<file path=xl/ctrlProps/ctrlProp4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1265" name="Option 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123825</xdr:colOff>
          <xdr:row>18</xdr:row>
          <xdr:rowOff>133350</xdr:rowOff>
        </xdr:to>
        <xdr:sp macro="" textlink="">
          <xdr:nvSpPr>
            <xdr:cNvPr id="11266" name="Option Button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2289" name="Option 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123825</xdr:colOff>
          <xdr:row>18</xdr:row>
          <xdr:rowOff>133350</xdr:rowOff>
        </xdr:to>
        <xdr:sp macro="" textlink="">
          <xdr:nvSpPr>
            <xdr:cNvPr id="12290" name="Option Button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3313" name="Option 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123825</xdr:colOff>
          <xdr:row>18</xdr:row>
          <xdr:rowOff>133350</xdr:rowOff>
        </xdr:to>
        <xdr:sp macro="" textlink="">
          <xdr:nvSpPr>
            <xdr:cNvPr id="13314" name="Option Button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123825</xdr:colOff>
          <xdr:row>18</xdr:row>
          <xdr:rowOff>133350</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4337" name="Option 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123825</xdr:colOff>
          <xdr:row>18</xdr:row>
          <xdr:rowOff>133350</xdr:rowOff>
        </xdr:to>
        <xdr:sp macro="" textlink="">
          <xdr:nvSpPr>
            <xdr:cNvPr id="14338" name="Option 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5361" name="Option Button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123825</xdr:colOff>
          <xdr:row>18</xdr:row>
          <xdr:rowOff>133350</xdr:rowOff>
        </xdr:to>
        <xdr:sp macro="" textlink="">
          <xdr:nvSpPr>
            <xdr:cNvPr id="15362" name="Option Button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6385" name="Option 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123825</xdr:colOff>
          <xdr:row>18</xdr:row>
          <xdr:rowOff>133350</xdr:rowOff>
        </xdr:to>
        <xdr:sp macro="" textlink="">
          <xdr:nvSpPr>
            <xdr:cNvPr id="16386" name="Option Button 2" hidden="1">
              <a:extLst>
                <a:ext uri="{63B3BB69-23CF-44E3-9099-C40C66FF867C}">
                  <a14:compatExt spid="_x0000_s16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123825</xdr:colOff>
          <xdr:row>18</xdr:row>
          <xdr:rowOff>133350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7409" name="Option 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123825</xdr:colOff>
          <xdr:row>18</xdr:row>
          <xdr:rowOff>133350</xdr:rowOff>
        </xdr:to>
        <xdr:sp macro="" textlink="">
          <xdr:nvSpPr>
            <xdr:cNvPr id="17410" name="Option Button 2" hidden="1">
              <a:extLst>
                <a:ext uri="{63B3BB69-23CF-44E3-9099-C40C66FF867C}">
                  <a14:compatExt spid="_x0000_s17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742950</xdr:colOff>
          <xdr:row>18</xdr:row>
          <xdr:rowOff>28575</xdr:rowOff>
        </xdr:to>
        <xdr:sp macro="" textlink="">
          <xdr:nvSpPr>
            <xdr:cNvPr id="18433" name="Option Button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123825</xdr:colOff>
          <xdr:row>18</xdr:row>
          <xdr:rowOff>133350</xdr:rowOff>
        </xdr:to>
        <xdr:sp macro="" textlink="">
          <xdr:nvSpPr>
            <xdr:cNvPr id="18434" name="Option Button 2" hidden="1">
              <a:extLst>
                <a:ext uri="{63B3BB69-23CF-44E3-9099-C40C66FF867C}">
                  <a14:compatExt spid="_x0000_s18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685800</xdr:colOff>
          <xdr:row>18</xdr:row>
          <xdr:rowOff>28575</xdr:rowOff>
        </xdr:to>
        <xdr:sp macro="" textlink="">
          <xdr:nvSpPr>
            <xdr:cNvPr id="30721" name="Option Button 1" hidden="1">
              <a:extLst>
                <a:ext uri="{63B3BB69-23CF-44E3-9099-C40C66FF867C}">
                  <a14:compatExt spid="_x0000_s307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66675</xdr:colOff>
          <xdr:row>18</xdr:row>
          <xdr:rowOff>133350</xdr:rowOff>
        </xdr:to>
        <xdr:sp macro="" textlink="">
          <xdr:nvSpPr>
            <xdr:cNvPr id="30722" name="Option Button 2" hidden="1">
              <a:extLst>
                <a:ext uri="{63B3BB69-23CF-44E3-9099-C40C66FF867C}">
                  <a14:compatExt spid="_x0000_s307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685800</xdr:colOff>
          <xdr:row>18</xdr:row>
          <xdr:rowOff>28575</xdr:rowOff>
        </xdr:to>
        <xdr:sp macro="" textlink="">
          <xdr:nvSpPr>
            <xdr:cNvPr id="31745" name="Option Button 1" hidden="1">
              <a:extLst>
                <a:ext uri="{63B3BB69-23CF-44E3-9099-C40C66FF867C}">
                  <a14:compatExt spid="_x0000_s317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16</xdr:col>
          <xdr:colOff>66675</xdr:colOff>
          <xdr:row>18</xdr:row>
          <xdr:rowOff>133350</xdr:rowOff>
        </xdr:to>
        <xdr:sp macro="" textlink="">
          <xdr:nvSpPr>
            <xdr:cNvPr id="31746" name="Option Button 2" hidden="1">
              <a:extLst>
                <a:ext uri="{63B3BB69-23CF-44E3-9099-C40C66FF867C}">
                  <a14:compatExt spid="_x0000_s317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552450</xdr:colOff>
          <xdr:row>18</xdr:row>
          <xdr:rowOff>28575</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552450</xdr:colOff>
          <xdr:row>18</xdr:row>
          <xdr:rowOff>28575</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514350</xdr:colOff>
          <xdr:row>18</xdr:row>
          <xdr:rowOff>28575</xdr:rowOff>
        </xdr:to>
        <xdr:sp macro="" textlink="">
          <xdr:nvSpPr>
            <xdr:cNvPr id="5121" name="Option 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5122" name="Option 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514350</xdr:colOff>
          <xdr:row>18</xdr:row>
          <xdr:rowOff>28575</xdr:rowOff>
        </xdr:to>
        <xdr:sp macro="" textlink="">
          <xdr:nvSpPr>
            <xdr:cNvPr id="32769" name="Option Button 1" hidden="1">
              <a:extLst>
                <a:ext uri="{63B3BB69-23CF-44E3-9099-C40C66FF867C}">
                  <a14:compatExt spid="_x0000_s327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32770" name="Option Button 2" hidden="1">
              <a:extLst>
                <a:ext uri="{63B3BB69-23CF-44E3-9099-C40C66FF867C}">
                  <a14:compatExt spid="_x0000_s327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66675</xdr:colOff>
          <xdr:row>18</xdr:row>
          <xdr:rowOff>28575</xdr:rowOff>
        </xdr:to>
        <xdr:sp macro="" textlink="">
          <xdr:nvSpPr>
            <xdr:cNvPr id="6145" name="Option 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14</xdr:col>
          <xdr:colOff>619125</xdr:colOff>
          <xdr:row>18</xdr:row>
          <xdr:rowOff>133350</xdr:rowOff>
        </xdr:to>
        <xdr:sp macro="" textlink="">
          <xdr:nvSpPr>
            <xdr:cNvPr id="6146" name="Option 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419100</xdr:colOff>
          <xdr:row>18</xdr:row>
          <xdr:rowOff>28575</xdr:rowOff>
        </xdr:to>
        <xdr:sp macro="" textlink="">
          <xdr:nvSpPr>
            <xdr:cNvPr id="35841" name="Option Button 1" hidden="1">
              <a:extLst>
                <a:ext uri="{63B3BB69-23CF-44E3-9099-C40C66FF867C}">
                  <a14:compatExt spid="_x0000_s358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35842" name="Option Button 2" hidden="1">
              <a:extLst>
                <a:ext uri="{63B3BB69-23CF-44E3-9099-C40C66FF867C}">
                  <a14:compatExt spid="_x0000_s358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419100</xdr:colOff>
          <xdr:row>18</xdr:row>
          <xdr:rowOff>28575</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419100</xdr:colOff>
          <xdr:row>18</xdr:row>
          <xdr:rowOff>28575</xdr:rowOff>
        </xdr:to>
        <xdr:sp macro="" textlink="">
          <xdr:nvSpPr>
            <xdr:cNvPr id="37889" name="Option Button 1" hidden="1">
              <a:extLst>
                <a:ext uri="{63B3BB69-23CF-44E3-9099-C40C66FF867C}">
                  <a14:compatExt spid="_x0000_s378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37890" name="Option Button 2" hidden="1">
              <a:extLst>
                <a:ext uri="{63B3BB69-23CF-44E3-9099-C40C66FF867C}">
                  <a14:compatExt spid="_x0000_s378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552450</xdr:colOff>
          <xdr:row>18</xdr:row>
          <xdr:rowOff>28575</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552450</xdr:colOff>
          <xdr:row>18</xdr:row>
          <xdr:rowOff>28575</xdr:rowOff>
        </xdr:to>
        <xdr:sp macro="" textlink="">
          <xdr:nvSpPr>
            <xdr:cNvPr id="9217" name="Option 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9218" name="Option 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476250</xdr:colOff>
          <xdr:row>16</xdr:row>
          <xdr:rowOff>171450</xdr:rowOff>
        </xdr:from>
        <xdr:to>
          <xdr:col>9</xdr:col>
          <xdr:colOff>552450</xdr:colOff>
          <xdr:row>18</xdr:row>
          <xdr:rowOff>28575</xdr:rowOff>
        </xdr:to>
        <xdr:sp macro="" textlink="">
          <xdr:nvSpPr>
            <xdr:cNvPr id="10241" name="Option 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May 1 - October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16</xdr:row>
          <xdr:rowOff>114300</xdr:rowOff>
        </xdr:from>
        <xdr:to>
          <xdr:col>15</xdr:col>
          <xdr:colOff>190500</xdr:colOff>
          <xdr:row>18</xdr:row>
          <xdr:rowOff>133350</xdr:rowOff>
        </xdr:to>
        <xdr:sp macro="" textlink="">
          <xdr:nvSpPr>
            <xdr:cNvPr id="10242" name="Option 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November 1 - April 30 (Select this radio button for applications filed after Oct 31)</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Admin/2015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 2-Z_Tariff"/>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7.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8.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10.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11.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12.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3.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4.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omments" Target="../comments15.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omments" Target="../comments16.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omments" Target="../comments17.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omments" Target="../comments18.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omments" Target="../comments1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omments" Target="../comments20.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omments" Target="../comments21.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omments" Target="../comments22.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omments" Target="../comments23.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Q92"/>
  <sheetViews>
    <sheetView showGridLines="0" tabSelected="1" zoomScale="85" zoomScaleNormal="85" workbookViewId="0">
      <selection activeCell="Q11" sqref="Q1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9.7109375" style="6"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9.7109375" style="6"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9.7109375" style="6"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9.7109375" style="6"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3</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100</v>
      </c>
      <c r="G18" s="12" t="s">
        <v>7</v>
      </c>
    </row>
    <row r="19" spans="2:43" x14ac:dyDescent="0.2">
      <c r="B19" s="11"/>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9.67</v>
      </c>
      <c r="G23" s="25">
        <v>1</v>
      </c>
      <c r="H23" s="26">
        <f>G23*F23</f>
        <v>9.67</v>
      </c>
      <c r="I23" s="27"/>
      <c r="J23" s="28">
        <v>12.25</v>
      </c>
      <c r="K23" s="29">
        <v>1</v>
      </c>
      <c r="L23" s="26">
        <f>K23*J23</f>
        <v>12.25</v>
      </c>
      <c r="M23" s="27"/>
      <c r="N23" s="30">
        <f>L23-H23</f>
        <v>2.58</v>
      </c>
      <c r="O23" s="31">
        <f>IF((H23)=0,"",(N23/H23))</f>
        <v>0.26680455015511895</v>
      </c>
      <c r="Q23" s="28">
        <v>14.25</v>
      </c>
      <c r="R23" s="29">
        <v>1</v>
      </c>
      <c r="S23" s="26">
        <f>R23*Q23</f>
        <v>14.25</v>
      </c>
      <c r="T23" s="27"/>
      <c r="U23" s="30">
        <f>S23-L23</f>
        <v>2</v>
      </c>
      <c r="V23" s="31">
        <f>IF((L23)=0,"",(U23/L23))</f>
        <v>0.16326530612244897</v>
      </c>
      <c r="X23" s="28">
        <v>16.5</v>
      </c>
      <c r="Y23" s="29">
        <v>1</v>
      </c>
      <c r="Z23" s="26">
        <f>Y23*X23</f>
        <v>16.5</v>
      </c>
      <c r="AA23" s="27"/>
      <c r="AB23" s="30">
        <f>Z23-S23</f>
        <v>2.25</v>
      </c>
      <c r="AC23" s="31">
        <f>IF((S23)=0,"",(AB23/S23))</f>
        <v>0.15789473684210525</v>
      </c>
      <c r="AE23" s="28">
        <v>19</v>
      </c>
      <c r="AF23" s="29">
        <v>1</v>
      </c>
      <c r="AG23" s="26">
        <f>AF23*AE23</f>
        <v>19</v>
      </c>
      <c r="AH23" s="27"/>
      <c r="AI23" s="30">
        <f>AG23-Z23</f>
        <v>2.5</v>
      </c>
      <c r="AJ23" s="31">
        <f>IF((Z23)=0,"",(AI23/Z23))</f>
        <v>0.15151515151515152</v>
      </c>
      <c r="AL23" s="28">
        <v>20.75</v>
      </c>
      <c r="AM23" s="29">
        <v>1</v>
      </c>
      <c r="AN23" s="26">
        <f>AM23*AL23</f>
        <v>20.75</v>
      </c>
      <c r="AO23" s="27"/>
      <c r="AP23" s="30">
        <f>AN23-AG23</f>
        <v>1.75</v>
      </c>
      <c r="AQ23" s="31">
        <f>IF((AG23)=0,"",(AP23/AG23))</f>
        <v>9.2105263157894732E-2</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2.3400000000000001E-2</v>
      </c>
      <c r="G29" s="25">
        <f>$F$18</f>
        <v>100</v>
      </c>
      <c r="H29" s="26">
        <f t="shared" si="0"/>
        <v>2.34</v>
      </c>
      <c r="I29" s="27"/>
      <c r="J29" s="28">
        <v>2.35E-2</v>
      </c>
      <c r="K29" s="25">
        <f>$F$18</f>
        <v>100</v>
      </c>
      <c r="L29" s="26">
        <f t="shared" si="9"/>
        <v>2.35</v>
      </c>
      <c r="M29" s="27"/>
      <c r="N29" s="30">
        <f t="shared" si="10"/>
        <v>1.0000000000000231E-2</v>
      </c>
      <c r="O29" s="31">
        <f t="shared" si="11"/>
        <v>4.2735042735043728E-3</v>
      </c>
      <c r="Q29" s="28">
        <v>2.2800000000000001E-2</v>
      </c>
      <c r="R29" s="25">
        <f>$F$18</f>
        <v>100</v>
      </c>
      <c r="S29" s="26">
        <f t="shared" si="12"/>
        <v>2.2800000000000002</v>
      </c>
      <c r="T29" s="27"/>
      <c r="U29" s="30">
        <f t="shared" si="1"/>
        <v>-6.999999999999984E-2</v>
      </c>
      <c r="V29" s="31">
        <f t="shared" si="2"/>
        <v>-2.9787234042553123E-2</v>
      </c>
      <c r="X29" s="28">
        <v>2.1600000000000001E-2</v>
      </c>
      <c r="Y29" s="25">
        <f>$F$18</f>
        <v>100</v>
      </c>
      <c r="Z29" s="26">
        <f t="shared" si="13"/>
        <v>2.16</v>
      </c>
      <c r="AA29" s="27"/>
      <c r="AB29" s="30">
        <f t="shared" si="3"/>
        <v>-0.12000000000000011</v>
      </c>
      <c r="AC29" s="31">
        <f t="shared" si="4"/>
        <v>-5.263157894736846E-2</v>
      </c>
      <c r="AE29" s="28">
        <v>1.9599999999999999E-2</v>
      </c>
      <c r="AF29" s="25">
        <f>$F$18</f>
        <v>100</v>
      </c>
      <c r="AG29" s="26">
        <f t="shared" si="14"/>
        <v>1.96</v>
      </c>
      <c r="AH29" s="27"/>
      <c r="AI29" s="30">
        <f t="shared" si="5"/>
        <v>-0.20000000000000018</v>
      </c>
      <c r="AJ29" s="31">
        <f t="shared" si="6"/>
        <v>-9.2592592592592671E-2</v>
      </c>
      <c r="AL29" s="28">
        <v>1.7999999999999999E-2</v>
      </c>
      <c r="AM29" s="25">
        <f>$F$18</f>
        <v>100</v>
      </c>
      <c r="AN29" s="26">
        <f t="shared" si="15"/>
        <v>1.7999999999999998</v>
      </c>
      <c r="AO29" s="27"/>
      <c r="AP29" s="30">
        <f t="shared" si="7"/>
        <v>-0.16000000000000014</v>
      </c>
      <c r="AQ29" s="31">
        <f t="shared" si="8"/>
        <v>-8.1632653061224567E-2</v>
      </c>
    </row>
    <row r="30" spans="2:43" x14ac:dyDescent="0.2">
      <c r="B30" s="21" t="s">
        <v>31</v>
      </c>
      <c r="C30" s="21"/>
      <c r="D30" s="22"/>
      <c r="E30" s="23"/>
      <c r="F30" s="24"/>
      <c r="G30" s="25">
        <f t="shared" ref="G30" si="16">$F$18</f>
        <v>100</v>
      </c>
      <c r="H30" s="26">
        <f t="shared" si="0"/>
        <v>0</v>
      </c>
      <c r="I30" s="27"/>
      <c r="J30" s="28"/>
      <c r="K30" s="25">
        <f t="shared" ref="K30:K38" si="17">$F$18</f>
        <v>100</v>
      </c>
      <c r="L30" s="26">
        <f t="shared" si="9"/>
        <v>0</v>
      </c>
      <c r="M30" s="27"/>
      <c r="N30" s="30">
        <f t="shared" si="10"/>
        <v>0</v>
      </c>
      <c r="O30" s="31" t="str">
        <f t="shared" si="11"/>
        <v/>
      </c>
      <c r="Q30" s="28"/>
      <c r="R30" s="25">
        <f t="shared" ref="R30:R38" si="18">$F$18</f>
        <v>100</v>
      </c>
      <c r="S30" s="26">
        <f t="shared" si="12"/>
        <v>0</v>
      </c>
      <c r="T30" s="27"/>
      <c r="U30" s="30">
        <f t="shared" si="1"/>
        <v>0</v>
      </c>
      <c r="V30" s="31" t="str">
        <f t="shared" si="2"/>
        <v/>
      </c>
      <c r="X30" s="28"/>
      <c r="Y30" s="25">
        <f t="shared" ref="Y30:Y38" si="19">$F$18</f>
        <v>100</v>
      </c>
      <c r="Z30" s="26">
        <f t="shared" si="13"/>
        <v>0</v>
      </c>
      <c r="AA30" s="27"/>
      <c r="AB30" s="30">
        <f t="shared" si="3"/>
        <v>0</v>
      </c>
      <c r="AC30" s="31" t="str">
        <f t="shared" si="4"/>
        <v/>
      </c>
      <c r="AE30" s="28"/>
      <c r="AF30" s="25">
        <f t="shared" ref="AF30:AF38" si="20">$F$18</f>
        <v>100</v>
      </c>
      <c r="AG30" s="26">
        <f t="shared" si="14"/>
        <v>0</v>
      </c>
      <c r="AH30" s="27"/>
      <c r="AI30" s="30">
        <f t="shared" si="5"/>
        <v>0</v>
      </c>
      <c r="AJ30" s="31" t="str">
        <f t="shared" si="6"/>
        <v/>
      </c>
      <c r="AL30" s="28"/>
      <c r="AM30" s="25">
        <f t="shared" ref="AM30:AM38" si="21">$F$18</f>
        <v>100</v>
      </c>
      <c r="AN30" s="26">
        <f t="shared" si="15"/>
        <v>0</v>
      </c>
      <c r="AO30" s="27"/>
      <c r="AP30" s="30">
        <f t="shared" si="7"/>
        <v>0</v>
      </c>
      <c r="AQ30" s="31" t="str">
        <f t="shared" si="8"/>
        <v/>
      </c>
    </row>
    <row r="31" spans="2:43" x14ac:dyDescent="0.2">
      <c r="B31" s="21" t="s">
        <v>32</v>
      </c>
      <c r="C31" s="21"/>
      <c r="D31" s="22" t="s">
        <v>30</v>
      </c>
      <c r="E31" s="23"/>
      <c r="F31" s="24">
        <v>0</v>
      </c>
      <c r="G31" s="25">
        <f>$F$18</f>
        <v>100</v>
      </c>
      <c r="H31" s="26">
        <f t="shared" si="0"/>
        <v>0</v>
      </c>
      <c r="I31" s="27"/>
      <c r="J31" s="28">
        <v>-2.9999999999999997E-4</v>
      </c>
      <c r="K31" s="25">
        <f t="shared" si="17"/>
        <v>100</v>
      </c>
      <c r="L31" s="26">
        <f t="shared" si="9"/>
        <v>-0.03</v>
      </c>
      <c r="M31" s="27"/>
      <c r="N31" s="30">
        <f t="shared" si="10"/>
        <v>-0.03</v>
      </c>
      <c r="O31" s="31" t="str">
        <f t="shared" si="11"/>
        <v/>
      </c>
      <c r="Q31" s="28"/>
      <c r="R31" s="25">
        <f t="shared" si="18"/>
        <v>100</v>
      </c>
      <c r="S31" s="26">
        <f t="shared" si="12"/>
        <v>0</v>
      </c>
      <c r="T31" s="27"/>
      <c r="U31" s="30">
        <f t="shared" si="1"/>
        <v>0.03</v>
      </c>
      <c r="V31" s="31">
        <f t="shared" si="2"/>
        <v>-1</v>
      </c>
      <c r="X31" s="28"/>
      <c r="Y31" s="25">
        <f t="shared" si="19"/>
        <v>100</v>
      </c>
      <c r="Z31" s="26">
        <f t="shared" si="13"/>
        <v>0</v>
      </c>
      <c r="AA31" s="27"/>
      <c r="AB31" s="30">
        <f t="shared" si="3"/>
        <v>0</v>
      </c>
      <c r="AC31" s="31" t="str">
        <f t="shared" si="4"/>
        <v/>
      </c>
      <c r="AE31" s="28"/>
      <c r="AF31" s="25">
        <f t="shared" si="20"/>
        <v>100</v>
      </c>
      <c r="AG31" s="26">
        <f t="shared" si="14"/>
        <v>0</v>
      </c>
      <c r="AH31" s="27"/>
      <c r="AI31" s="30">
        <f t="shared" si="5"/>
        <v>0</v>
      </c>
      <c r="AJ31" s="31" t="str">
        <f t="shared" si="6"/>
        <v/>
      </c>
      <c r="AL31" s="28"/>
      <c r="AM31" s="25">
        <f t="shared" si="21"/>
        <v>100</v>
      </c>
      <c r="AN31" s="26">
        <f t="shared" si="15"/>
        <v>0</v>
      </c>
      <c r="AO31" s="27"/>
      <c r="AP31" s="30">
        <f t="shared" si="7"/>
        <v>0</v>
      </c>
      <c r="AQ31" s="31" t="str">
        <f t="shared" si="8"/>
        <v/>
      </c>
    </row>
    <row r="32" spans="2:43" x14ac:dyDescent="0.2">
      <c r="B32" s="33"/>
      <c r="C32" s="21"/>
      <c r="D32" s="22"/>
      <c r="E32" s="23"/>
      <c r="F32" s="24"/>
      <c r="G32" s="25">
        <f t="shared" ref="G32:G38" si="22">$F$18</f>
        <v>100</v>
      </c>
      <c r="H32" s="26">
        <f t="shared" si="0"/>
        <v>0</v>
      </c>
      <c r="I32" s="27"/>
      <c r="J32" s="28"/>
      <c r="K32" s="25">
        <f t="shared" si="17"/>
        <v>100</v>
      </c>
      <c r="L32" s="26">
        <f t="shared" si="9"/>
        <v>0</v>
      </c>
      <c r="M32" s="27"/>
      <c r="N32" s="30">
        <f t="shared" si="10"/>
        <v>0</v>
      </c>
      <c r="O32" s="31" t="str">
        <f t="shared" si="11"/>
        <v/>
      </c>
      <c r="Q32" s="28"/>
      <c r="R32" s="25">
        <f t="shared" si="18"/>
        <v>100</v>
      </c>
      <c r="S32" s="26">
        <f t="shared" si="12"/>
        <v>0</v>
      </c>
      <c r="T32" s="27"/>
      <c r="U32" s="30">
        <f t="shared" si="1"/>
        <v>0</v>
      </c>
      <c r="V32" s="31" t="str">
        <f t="shared" si="2"/>
        <v/>
      </c>
      <c r="X32" s="28"/>
      <c r="Y32" s="25">
        <f t="shared" si="19"/>
        <v>100</v>
      </c>
      <c r="Z32" s="26">
        <f t="shared" si="13"/>
        <v>0</v>
      </c>
      <c r="AA32" s="27"/>
      <c r="AB32" s="30">
        <f t="shared" si="3"/>
        <v>0</v>
      </c>
      <c r="AC32" s="31" t="str">
        <f t="shared" si="4"/>
        <v/>
      </c>
      <c r="AE32" s="28"/>
      <c r="AF32" s="25">
        <f t="shared" si="20"/>
        <v>100</v>
      </c>
      <c r="AG32" s="26">
        <f t="shared" si="14"/>
        <v>0</v>
      </c>
      <c r="AH32" s="27"/>
      <c r="AI32" s="30">
        <f t="shared" si="5"/>
        <v>0</v>
      </c>
      <c r="AJ32" s="31" t="str">
        <f t="shared" si="6"/>
        <v/>
      </c>
      <c r="AL32" s="28"/>
      <c r="AM32" s="25">
        <f t="shared" si="21"/>
        <v>100</v>
      </c>
      <c r="AN32" s="26">
        <f t="shared" si="15"/>
        <v>0</v>
      </c>
      <c r="AO32" s="27"/>
      <c r="AP32" s="30">
        <f t="shared" si="7"/>
        <v>0</v>
      </c>
      <c r="AQ32" s="31" t="str">
        <f t="shared" si="8"/>
        <v/>
      </c>
    </row>
    <row r="33" spans="2:43" x14ac:dyDescent="0.2">
      <c r="B33" s="33"/>
      <c r="C33" s="21"/>
      <c r="D33" s="22"/>
      <c r="E33" s="23"/>
      <c r="F33" s="24"/>
      <c r="G33" s="25">
        <f t="shared" si="22"/>
        <v>100</v>
      </c>
      <c r="H33" s="26">
        <f t="shared" si="0"/>
        <v>0</v>
      </c>
      <c r="I33" s="27"/>
      <c r="J33" s="28"/>
      <c r="K33" s="25">
        <f t="shared" si="17"/>
        <v>100</v>
      </c>
      <c r="L33" s="26">
        <f t="shared" si="9"/>
        <v>0</v>
      </c>
      <c r="M33" s="27"/>
      <c r="N33" s="30">
        <f t="shared" si="10"/>
        <v>0</v>
      </c>
      <c r="O33" s="31" t="str">
        <f t="shared" si="11"/>
        <v/>
      </c>
      <c r="Q33" s="28"/>
      <c r="R33" s="25">
        <f t="shared" si="18"/>
        <v>100</v>
      </c>
      <c r="S33" s="26">
        <f t="shared" si="12"/>
        <v>0</v>
      </c>
      <c r="T33" s="27"/>
      <c r="U33" s="30">
        <f t="shared" si="1"/>
        <v>0</v>
      </c>
      <c r="V33" s="31" t="str">
        <f t="shared" si="2"/>
        <v/>
      </c>
      <c r="X33" s="28"/>
      <c r="Y33" s="25">
        <f t="shared" si="19"/>
        <v>100</v>
      </c>
      <c r="Z33" s="26">
        <f t="shared" si="13"/>
        <v>0</v>
      </c>
      <c r="AA33" s="27"/>
      <c r="AB33" s="30">
        <f t="shared" si="3"/>
        <v>0</v>
      </c>
      <c r="AC33" s="31" t="str">
        <f t="shared" si="4"/>
        <v/>
      </c>
      <c r="AE33" s="28"/>
      <c r="AF33" s="25">
        <f t="shared" si="20"/>
        <v>100</v>
      </c>
      <c r="AG33" s="26">
        <f t="shared" si="14"/>
        <v>0</v>
      </c>
      <c r="AH33" s="27"/>
      <c r="AI33" s="30">
        <f t="shared" si="5"/>
        <v>0</v>
      </c>
      <c r="AJ33" s="31" t="str">
        <f t="shared" si="6"/>
        <v/>
      </c>
      <c r="AL33" s="28"/>
      <c r="AM33" s="25">
        <f t="shared" si="21"/>
        <v>100</v>
      </c>
      <c r="AN33" s="26">
        <f t="shared" si="15"/>
        <v>0</v>
      </c>
      <c r="AO33" s="27"/>
      <c r="AP33" s="30">
        <f t="shared" si="7"/>
        <v>0</v>
      </c>
      <c r="AQ33" s="31" t="str">
        <f t="shared" si="8"/>
        <v/>
      </c>
    </row>
    <row r="34" spans="2:43" x14ac:dyDescent="0.2">
      <c r="B34" s="33"/>
      <c r="C34" s="21"/>
      <c r="D34" s="22"/>
      <c r="E34" s="23"/>
      <c r="F34" s="24"/>
      <c r="G34" s="25">
        <f t="shared" si="22"/>
        <v>100</v>
      </c>
      <c r="H34" s="26">
        <f t="shared" si="0"/>
        <v>0</v>
      </c>
      <c r="I34" s="27"/>
      <c r="J34" s="28"/>
      <c r="K34" s="25">
        <f t="shared" si="17"/>
        <v>100</v>
      </c>
      <c r="L34" s="26">
        <f t="shared" si="9"/>
        <v>0</v>
      </c>
      <c r="M34" s="27"/>
      <c r="N34" s="30">
        <f t="shared" si="10"/>
        <v>0</v>
      </c>
      <c r="O34" s="31" t="str">
        <f t="shared" si="11"/>
        <v/>
      </c>
      <c r="Q34" s="28"/>
      <c r="R34" s="25">
        <f t="shared" si="18"/>
        <v>100</v>
      </c>
      <c r="S34" s="26">
        <f t="shared" si="12"/>
        <v>0</v>
      </c>
      <c r="T34" s="27"/>
      <c r="U34" s="30">
        <f t="shared" si="1"/>
        <v>0</v>
      </c>
      <c r="V34" s="31" t="str">
        <f t="shared" si="2"/>
        <v/>
      </c>
      <c r="X34" s="28"/>
      <c r="Y34" s="25">
        <f t="shared" si="19"/>
        <v>100</v>
      </c>
      <c r="Z34" s="26">
        <f t="shared" si="13"/>
        <v>0</v>
      </c>
      <c r="AA34" s="27"/>
      <c r="AB34" s="30">
        <f t="shared" si="3"/>
        <v>0</v>
      </c>
      <c r="AC34" s="31" t="str">
        <f t="shared" si="4"/>
        <v/>
      </c>
      <c r="AE34" s="28"/>
      <c r="AF34" s="25">
        <f t="shared" si="20"/>
        <v>100</v>
      </c>
      <c r="AG34" s="26">
        <f t="shared" si="14"/>
        <v>0</v>
      </c>
      <c r="AH34" s="27"/>
      <c r="AI34" s="30">
        <f t="shared" si="5"/>
        <v>0</v>
      </c>
      <c r="AJ34" s="31" t="str">
        <f t="shared" si="6"/>
        <v/>
      </c>
      <c r="AL34" s="28"/>
      <c r="AM34" s="25">
        <f t="shared" si="21"/>
        <v>100</v>
      </c>
      <c r="AN34" s="26">
        <f t="shared" si="15"/>
        <v>0</v>
      </c>
      <c r="AO34" s="27"/>
      <c r="AP34" s="30">
        <f t="shared" si="7"/>
        <v>0</v>
      </c>
      <c r="AQ34" s="31" t="str">
        <f t="shared" si="8"/>
        <v/>
      </c>
    </row>
    <row r="35" spans="2:43" x14ac:dyDescent="0.2">
      <c r="B35" s="33"/>
      <c r="C35" s="21"/>
      <c r="D35" s="22"/>
      <c r="E35" s="23"/>
      <c r="F35" s="24"/>
      <c r="G35" s="25">
        <f t="shared" si="22"/>
        <v>100</v>
      </c>
      <c r="H35" s="26">
        <f t="shared" si="0"/>
        <v>0</v>
      </c>
      <c r="I35" s="27"/>
      <c r="J35" s="28"/>
      <c r="K35" s="25">
        <f t="shared" si="17"/>
        <v>100</v>
      </c>
      <c r="L35" s="26">
        <f t="shared" si="9"/>
        <v>0</v>
      </c>
      <c r="M35" s="27"/>
      <c r="N35" s="30">
        <f t="shared" si="10"/>
        <v>0</v>
      </c>
      <c r="O35" s="31" t="str">
        <f t="shared" si="11"/>
        <v/>
      </c>
      <c r="Q35" s="28"/>
      <c r="R35" s="25">
        <f t="shared" si="18"/>
        <v>100</v>
      </c>
      <c r="S35" s="26">
        <f t="shared" si="12"/>
        <v>0</v>
      </c>
      <c r="T35" s="27"/>
      <c r="U35" s="30">
        <f t="shared" si="1"/>
        <v>0</v>
      </c>
      <c r="V35" s="31" t="str">
        <f t="shared" si="2"/>
        <v/>
      </c>
      <c r="X35" s="28"/>
      <c r="Y35" s="25">
        <f t="shared" si="19"/>
        <v>100</v>
      </c>
      <c r="Z35" s="26">
        <f t="shared" si="13"/>
        <v>0</v>
      </c>
      <c r="AA35" s="27"/>
      <c r="AB35" s="30">
        <f t="shared" si="3"/>
        <v>0</v>
      </c>
      <c r="AC35" s="31" t="str">
        <f t="shared" si="4"/>
        <v/>
      </c>
      <c r="AE35" s="28"/>
      <c r="AF35" s="25">
        <f t="shared" si="20"/>
        <v>100</v>
      </c>
      <c r="AG35" s="26">
        <f t="shared" si="14"/>
        <v>0</v>
      </c>
      <c r="AH35" s="27"/>
      <c r="AI35" s="30">
        <f t="shared" si="5"/>
        <v>0</v>
      </c>
      <c r="AJ35" s="31" t="str">
        <f t="shared" si="6"/>
        <v/>
      </c>
      <c r="AL35" s="28"/>
      <c r="AM35" s="25">
        <f t="shared" si="21"/>
        <v>100</v>
      </c>
      <c r="AN35" s="26">
        <f t="shared" si="15"/>
        <v>0</v>
      </c>
      <c r="AO35" s="27"/>
      <c r="AP35" s="30">
        <f t="shared" si="7"/>
        <v>0</v>
      </c>
      <c r="AQ35" s="31" t="str">
        <f t="shared" si="8"/>
        <v/>
      </c>
    </row>
    <row r="36" spans="2:43" x14ac:dyDescent="0.2">
      <c r="B36" s="33"/>
      <c r="C36" s="21"/>
      <c r="D36" s="22"/>
      <c r="E36" s="23"/>
      <c r="F36" s="24"/>
      <c r="G36" s="25">
        <f t="shared" si="22"/>
        <v>100</v>
      </c>
      <c r="H36" s="26">
        <f t="shared" si="0"/>
        <v>0</v>
      </c>
      <c r="I36" s="27"/>
      <c r="J36" s="28"/>
      <c r="K36" s="25">
        <f t="shared" si="17"/>
        <v>100</v>
      </c>
      <c r="L36" s="26">
        <f t="shared" si="9"/>
        <v>0</v>
      </c>
      <c r="M36" s="27"/>
      <c r="N36" s="30">
        <f t="shared" si="10"/>
        <v>0</v>
      </c>
      <c r="O36" s="31" t="str">
        <f t="shared" si="11"/>
        <v/>
      </c>
      <c r="Q36" s="28"/>
      <c r="R36" s="25">
        <f t="shared" si="18"/>
        <v>100</v>
      </c>
      <c r="S36" s="26">
        <f t="shared" si="12"/>
        <v>0</v>
      </c>
      <c r="T36" s="27"/>
      <c r="U36" s="30">
        <f t="shared" si="1"/>
        <v>0</v>
      </c>
      <c r="V36" s="31" t="str">
        <f t="shared" si="2"/>
        <v/>
      </c>
      <c r="X36" s="28"/>
      <c r="Y36" s="25">
        <f t="shared" si="19"/>
        <v>100</v>
      </c>
      <c r="Z36" s="26">
        <f t="shared" si="13"/>
        <v>0</v>
      </c>
      <c r="AA36" s="27"/>
      <c r="AB36" s="30">
        <f t="shared" si="3"/>
        <v>0</v>
      </c>
      <c r="AC36" s="31" t="str">
        <f t="shared" si="4"/>
        <v/>
      </c>
      <c r="AE36" s="28"/>
      <c r="AF36" s="25">
        <f t="shared" si="20"/>
        <v>100</v>
      </c>
      <c r="AG36" s="26">
        <f t="shared" si="14"/>
        <v>0</v>
      </c>
      <c r="AH36" s="27"/>
      <c r="AI36" s="30">
        <f t="shared" si="5"/>
        <v>0</v>
      </c>
      <c r="AJ36" s="31" t="str">
        <f t="shared" si="6"/>
        <v/>
      </c>
      <c r="AL36" s="28"/>
      <c r="AM36" s="25">
        <f t="shared" si="21"/>
        <v>100</v>
      </c>
      <c r="AN36" s="26">
        <f t="shared" si="15"/>
        <v>0</v>
      </c>
      <c r="AO36" s="27"/>
      <c r="AP36" s="30">
        <f t="shared" si="7"/>
        <v>0</v>
      </c>
      <c r="AQ36" s="31" t="str">
        <f t="shared" si="8"/>
        <v/>
      </c>
    </row>
    <row r="37" spans="2:43" x14ac:dyDescent="0.2">
      <c r="B37" s="33"/>
      <c r="C37" s="21"/>
      <c r="D37" s="22"/>
      <c r="E37" s="23"/>
      <c r="F37" s="24"/>
      <c r="G37" s="25">
        <f t="shared" si="22"/>
        <v>100</v>
      </c>
      <c r="H37" s="26">
        <f t="shared" si="0"/>
        <v>0</v>
      </c>
      <c r="I37" s="27"/>
      <c r="J37" s="28"/>
      <c r="K37" s="25">
        <f t="shared" si="17"/>
        <v>100</v>
      </c>
      <c r="L37" s="26">
        <f t="shared" si="9"/>
        <v>0</v>
      </c>
      <c r="M37" s="27"/>
      <c r="N37" s="30">
        <f t="shared" si="10"/>
        <v>0</v>
      </c>
      <c r="O37" s="31" t="str">
        <f t="shared" si="11"/>
        <v/>
      </c>
      <c r="Q37" s="28"/>
      <c r="R37" s="25">
        <f t="shared" si="18"/>
        <v>100</v>
      </c>
      <c r="S37" s="26">
        <f t="shared" si="12"/>
        <v>0</v>
      </c>
      <c r="T37" s="27"/>
      <c r="U37" s="30">
        <f t="shared" si="1"/>
        <v>0</v>
      </c>
      <c r="V37" s="31" t="str">
        <f t="shared" si="2"/>
        <v/>
      </c>
      <c r="X37" s="28"/>
      <c r="Y37" s="25">
        <f t="shared" si="19"/>
        <v>100</v>
      </c>
      <c r="Z37" s="26">
        <f t="shared" si="13"/>
        <v>0</v>
      </c>
      <c r="AA37" s="27"/>
      <c r="AB37" s="30">
        <f t="shared" si="3"/>
        <v>0</v>
      </c>
      <c r="AC37" s="31" t="str">
        <f t="shared" si="4"/>
        <v/>
      </c>
      <c r="AE37" s="28"/>
      <c r="AF37" s="25">
        <f t="shared" si="20"/>
        <v>100</v>
      </c>
      <c r="AG37" s="26">
        <f t="shared" si="14"/>
        <v>0</v>
      </c>
      <c r="AH37" s="27"/>
      <c r="AI37" s="30">
        <f t="shared" si="5"/>
        <v>0</v>
      </c>
      <c r="AJ37" s="31" t="str">
        <f t="shared" si="6"/>
        <v/>
      </c>
      <c r="AL37" s="28"/>
      <c r="AM37" s="25">
        <f t="shared" si="21"/>
        <v>100</v>
      </c>
      <c r="AN37" s="26">
        <f t="shared" si="15"/>
        <v>0</v>
      </c>
      <c r="AO37" s="27"/>
      <c r="AP37" s="30">
        <f t="shared" si="7"/>
        <v>0</v>
      </c>
      <c r="AQ37" s="31" t="str">
        <f t="shared" si="8"/>
        <v/>
      </c>
    </row>
    <row r="38" spans="2:43" x14ac:dyDescent="0.2">
      <c r="B38" s="33"/>
      <c r="C38" s="21"/>
      <c r="D38" s="22"/>
      <c r="E38" s="23"/>
      <c r="F38" s="24"/>
      <c r="G38" s="25">
        <f t="shared" si="22"/>
        <v>100</v>
      </c>
      <c r="H38" s="26">
        <f t="shared" si="0"/>
        <v>0</v>
      </c>
      <c r="I38" s="27"/>
      <c r="J38" s="28"/>
      <c r="K38" s="25">
        <f t="shared" si="17"/>
        <v>100</v>
      </c>
      <c r="L38" s="26">
        <f t="shared" si="9"/>
        <v>0</v>
      </c>
      <c r="M38" s="27"/>
      <c r="N38" s="30">
        <f t="shared" si="10"/>
        <v>0</v>
      </c>
      <c r="O38" s="31" t="str">
        <f t="shared" si="11"/>
        <v/>
      </c>
      <c r="Q38" s="28"/>
      <c r="R38" s="25">
        <f t="shared" si="18"/>
        <v>100</v>
      </c>
      <c r="S38" s="26">
        <f t="shared" si="12"/>
        <v>0</v>
      </c>
      <c r="T38" s="27"/>
      <c r="U38" s="30">
        <f t="shared" si="1"/>
        <v>0</v>
      </c>
      <c r="V38" s="31" t="str">
        <f t="shared" si="2"/>
        <v/>
      </c>
      <c r="X38" s="28"/>
      <c r="Y38" s="25">
        <f t="shared" si="19"/>
        <v>100</v>
      </c>
      <c r="Z38" s="26">
        <f t="shared" si="13"/>
        <v>0</v>
      </c>
      <c r="AA38" s="27"/>
      <c r="AB38" s="30">
        <f t="shared" si="3"/>
        <v>0</v>
      </c>
      <c r="AC38" s="31" t="str">
        <f t="shared" si="4"/>
        <v/>
      </c>
      <c r="AE38" s="28"/>
      <c r="AF38" s="25">
        <f t="shared" si="20"/>
        <v>100</v>
      </c>
      <c r="AG38" s="26">
        <f t="shared" si="14"/>
        <v>0</v>
      </c>
      <c r="AH38" s="27"/>
      <c r="AI38" s="30">
        <f t="shared" si="5"/>
        <v>0</v>
      </c>
      <c r="AJ38" s="31" t="str">
        <f t="shared" si="6"/>
        <v/>
      </c>
      <c r="AL38" s="28"/>
      <c r="AM38" s="25">
        <f t="shared" si="21"/>
        <v>100</v>
      </c>
      <c r="AN38" s="26">
        <f t="shared" si="15"/>
        <v>0</v>
      </c>
      <c r="AO38" s="27"/>
      <c r="AP38" s="30">
        <f t="shared" si="7"/>
        <v>0</v>
      </c>
      <c r="AQ38" s="31" t="str">
        <f t="shared" si="8"/>
        <v/>
      </c>
    </row>
    <row r="39" spans="2:43" s="45" customFormat="1" x14ac:dyDescent="0.2">
      <c r="B39" s="34" t="s">
        <v>33</v>
      </c>
      <c r="C39" s="35"/>
      <c r="D39" s="36"/>
      <c r="E39" s="35"/>
      <c r="F39" s="37"/>
      <c r="G39" s="38"/>
      <c r="H39" s="39">
        <f>SUM(H23:H38)</f>
        <v>12.01</v>
      </c>
      <c r="I39" s="40"/>
      <c r="J39" s="41"/>
      <c r="K39" s="42"/>
      <c r="L39" s="39">
        <f>SUM(L23:L38)</f>
        <v>14.57</v>
      </c>
      <c r="M39" s="40"/>
      <c r="N39" s="43">
        <f t="shared" si="10"/>
        <v>2.5600000000000005</v>
      </c>
      <c r="O39" s="44">
        <f t="shared" si="11"/>
        <v>0.21315570358034974</v>
      </c>
      <c r="Q39" s="41"/>
      <c r="R39" s="42"/>
      <c r="S39" s="39">
        <f>SUM(S23:S38)</f>
        <v>16.53</v>
      </c>
      <c r="T39" s="40"/>
      <c r="U39" s="43">
        <f t="shared" si="1"/>
        <v>1.9600000000000009</v>
      </c>
      <c r="V39" s="44">
        <f t="shared" si="2"/>
        <v>0.13452299245024027</v>
      </c>
      <c r="X39" s="41"/>
      <c r="Y39" s="42"/>
      <c r="Z39" s="39">
        <f>SUM(Z23:Z38)</f>
        <v>18.66</v>
      </c>
      <c r="AA39" s="40"/>
      <c r="AB39" s="43">
        <f t="shared" si="3"/>
        <v>2.129999999999999</v>
      </c>
      <c r="AC39" s="44">
        <f t="shared" si="4"/>
        <v>0.12885662431941916</v>
      </c>
      <c r="AE39" s="41"/>
      <c r="AF39" s="42"/>
      <c r="AG39" s="39">
        <f>SUM(AG23:AG38)</f>
        <v>20.96</v>
      </c>
      <c r="AH39" s="40"/>
      <c r="AI39" s="43">
        <f t="shared" si="5"/>
        <v>2.3000000000000007</v>
      </c>
      <c r="AJ39" s="44">
        <f t="shared" si="6"/>
        <v>0.12325830653804934</v>
      </c>
      <c r="AL39" s="41"/>
      <c r="AM39" s="42"/>
      <c r="AN39" s="39">
        <f>SUM(AN23:AN38)</f>
        <v>22.55</v>
      </c>
      <c r="AO39" s="40"/>
      <c r="AP39" s="43">
        <f t="shared" si="7"/>
        <v>1.5899999999999999</v>
      </c>
      <c r="AQ39" s="44">
        <f t="shared" si="8"/>
        <v>7.5858778625954193E-2</v>
      </c>
    </row>
    <row r="40" spans="2:43" ht="25.5" x14ac:dyDescent="0.2">
      <c r="B40" s="46" t="s">
        <v>34</v>
      </c>
      <c r="C40" s="21"/>
      <c r="D40" s="22"/>
      <c r="E40" s="23"/>
      <c r="F40" s="24">
        <v>0</v>
      </c>
      <c r="G40" s="25">
        <f>$F$18</f>
        <v>100</v>
      </c>
      <c r="H40" s="26">
        <f>G40*F40</f>
        <v>0</v>
      </c>
      <c r="I40" s="27"/>
      <c r="J40" s="28">
        <v>-5.9999999999999995E-4</v>
      </c>
      <c r="K40" s="25">
        <f>$F$18</f>
        <v>100</v>
      </c>
      <c r="L40" s="26">
        <f>K40*J40</f>
        <v>-0.06</v>
      </c>
      <c r="M40" s="27"/>
      <c r="N40" s="30">
        <f>L40-H40</f>
        <v>-0.06</v>
      </c>
      <c r="O40" s="31" t="str">
        <f>IF((H40)=0,"",(N40/H40))</f>
        <v/>
      </c>
      <c r="Q40" s="28"/>
      <c r="R40" s="25">
        <f>$F$18</f>
        <v>100</v>
      </c>
      <c r="S40" s="26">
        <f>R40*Q40</f>
        <v>0</v>
      </c>
      <c r="T40" s="27"/>
      <c r="U40" s="30">
        <f t="shared" si="1"/>
        <v>0.06</v>
      </c>
      <c r="V40" s="31">
        <f t="shared" si="2"/>
        <v>-1</v>
      </c>
      <c r="X40" s="28"/>
      <c r="Y40" s="25">
        <f>$F$18</f>
        <v>100</v>
      </c>
      <c r="Z40" s="26">
        <f>Y40*X40</f>
        <v>0</v>
      </c>
      <c r="AA40" s="27"/>
      <c r="AB40" s="30">
        <f t="shared" si="3"/>
        <v>0</v>
      </c>
      <c r="AC40" s="31" t="str">
        <f t="shared" si="4"/>
        <v/>
      </c>
      <c r="AE40" s="28"/>
      <c r="AF40" s="25">
        <f>$F$18</f>
        <v>100</v>
      </c>
      <c r="AG40" s="26">
        <f>AF40*AE40</f>
        <v>0</v>
      </c>
      <c r="AH40" s="27"/>
      <c r="AI40" s="30">
        <f t="shared" si="5"/>
        <v>0</v>
      </c>
      <c r="AJ40" s="31" t="str">
        <f t="shared" si="6"/>
        <v/>
      </c>
      <c r="AL40" s="28"/>
      <c r="AM40" s="25">
        <f>$F$18</f>
        <v>100</v>
      </c>
      <c r="AN40" s="26">
        <f>AM40*AL40</f>
        <v>0</v>
      </c>
      <c r="AO40" s="27"/>
      <c r="AP40" s="30">
        <f t="shared" si="7"/>
        <v>0</v>
      </c>
      <c r="AQ40" s="31" t="str">
        <f t="shared" si="8"/>
        <v/>
      </c>
    </row>
    <row r="41" spans="2:43" x14ac:dyDescent="0.2">
      <c r="B41" s="46"/>
      <c r="C41" s="21"/>
      <c r="D41" s="22"/>
      <c r="E41" s="23"/>
      <c r="F41" s="24"/>
      <c r="G41" s="25">
        <f t="shared" ref="G41:G43" si="23">$F$18</f>
        <v>100</v>
      </c>
      <c r="H41" s="26">
        <f t="shared" ref="H41:H45" si="24">G41*F41</f>
        <v>0</v>
      </c>
      <c r="I41" s="47"/>
      <c r="J41" s="28"/>
      <c r="K41" s="25">
        <f t="shared" ref="K41:K43" si="25">$F$18</f>
        <v>100</v>
      </c>
      <c r="L41" s="26">
        <f t="shared" ref="L41:L45" si="26">K41*J41</f>
        <v>0</v>
      </c>
      <c r="M41" s="48"/>
      <c r="N41" s="30">
        <f t="shared" ref="N41:N45" si="27">L41-H41</f>
        <v>0</v>
      </c>
      <c r="O41" s="31" t="str">
        <f t="shared" ref="O41:O65" si="28">IF((H41)=0,"",(N41/H41))</f>
        <v/>
      </c>
      <c r="Q41" s="28"/>
      <c r="R41" s="25">
        <f t="shared" ref="R41:R43" si="29">$F$18</f>
        <v>100</v>
      </c>
      <c r="S41" s="26">
        <f t="shared" ref="S41:S43" si="30">R41*Q41</f>
        <v>0</v>
      </c>
      <c r="T41" s="48"/>
      <c r="U41" s="30">
        <f t="shared" si="1"/>
        <v>0</v>
      </c>
      <c r="V41" s="31" t="str">
        <f t="shared" si="2"/>
        <v/>
      </c>
      <c r="X41" s="28"/>
      <c r="Y41" s="25">
        <f t="shared" ref="Y41:Y43" si="31">$F$18</f>
        <v>100</v>
      </c>
      <c r="Z41" s="26">
        <f t="shared" ref="Z41:Z43" si="32">Y41*X41</f>
        <v>0</v>
      </c>
      <c r="AA41" s="48"/>
      <c r="AB41" s="30">
        <f t="shared" si="3"/>
        <v>0</v>
      </c>
      <c r="AC41" s="31" t="str">
        <f t="shared" si="4"/>
        <v/>
      </c>
      <c r="AE41" s="28"/>
      <c r="AF41" s="25">
        <f t="shared" ref="AF41:AF43" si="33">$F$18</f>
        <v>100</v>
      </c>
      <c r="AG41" s="26">
        <f t="shared" ref="AG41:AG43" si="34">AF41*AE41</f>
        <v>0</v>
      </c>
      <c r="AH41" s="48"/>
      <c r="AI41" s="30">
        <f t="shared" si="5"/>
        <v>0</v>
      </c>
      <c r="AJ41" s="31" t="str">
        <f t="shared" si="6"/>
        <v/>
      </c>
      <c r="AL41" s="28"/>
      <c r="AM41" s="25">
        <f t="shared" ref="AM41:AM43" si="35">$F$18</f>
        <v>100</v>
      </c>
      <c r="AN41" s="26">
        <f t="shared" ref="AN41:AN43" si="36">AM41*AL41</f>
        <v>0</v>
      </c>
      <c r="AO41" s="48"/>
      <c r="AP41" s="30">
        <f t="shared" si="7"/>
        <v>0</v>
      </c>
      <c r="AQ41" s="31" t="str">
        <f t="shared" si="8"/>
        <v/>
      </c>
    </row>
    <row r="42" spans="2:43" x14ac:dyDescent="0.2">
      <c r="B42" s="46"/>
      <c r="C42" s="21"/>
      <c r="D42" s="22"/>
      <c r="E42" s="23"/>
      <c r="F42" s="24"/>
      <c r="G42" s="25">
        <f t="shared" si="23"/>
        <v>100</v>
      </c>
      <c r="H42" s="26">
        <f t="shared" si="24"/>
        <v>0</v>
      </c>
      <c r="I42" s="47"/>
      <c r="J42" s="28"/>
      <c r="K42" s="25">
        <f t="shared" si="25"/>
        <v>100</v>
      </c>
      <c r="L42" s="26">
        <f t="shared" si="26"/>
        <v>0</v>
      </c>
      <c r="M42" s="48"/>
      <c r="N42" s="30">
        <f t="shared" si="27"/>
        <v>0</v>
      </c>
      <c r="O42" s="31" t="str">
        <f t="shared" si="28"/>
        <v/>
      </c>
      <c r="Q42" s="28"/>
      <c r="R42" s="25">
        <f t="shared" si="29"/>
        <v>100</v>
      </c>
      <c r="S42" s="26">
        <f t="shared" si="30"/>
        <v>0</v>
      </c>
      <c r="T42" s="48"/>
      <c r="U42" s="30">
        <f t="shared" si="1"/>
        <v>0</v>
      </c>
      <c r="V42" s="31" t="str">
        <f t="shared" si="2"/>
        <v/>
      </c>
      <c r="X42" s="28"/>
      <c r="Y42" s="25">
        <f t="shared" si="31"/>
        <v>100</v>
      </c>
      <c r="Z42" s="26">
        <f t="shared" si="32"/>
        <v>0</v>
      </c>
      <c r="AA42" s="48"/>
      <c r="AB42" s="30">
        <f t="shared" si="3"/>
        <v>0</v>
      </c>
      <c r="AC42" s="31" t="str">
        <f t="shared" si="4"/>
        <v/>
      </c>
      <c r="AE42" s="28"/>
      <c r="AF42" s="25">
        <f t="shared" si="33"/>
        <v>100</v>
      </c>
      <c r="AG42" s="26">
        <f t="shared" si="34"/>
        <v>0</v>
      </c>
      <c r="AH42" s="48"/>
      <c r="AI42" s="30">
        <f t="shared" si="5"/>
        <v>0</v>
      </c>
      <c r="AJ42" s="31" t="str">
        <f t="shared" si="6"/>
        <v/>
      </c>
      <c r="AL42" s="28"/>
      <c r="AM42" s="25">
        <f t="shared" si="35"/>
        <v>100</v>
      </c>
      <c r="AN42" s="26">
        <f t="shared" si="36"/>
        <v>0</v>
      </c>
      <c r="AO42" s="48"/>
      <c r="AP42" s="30">
        <f t="shared" si="7"/>
        <v>0</v>
      </c>
      <c r="AQ42" s="31" t="str">
        <f t="shared" si="8"/>
        <v/>
      </c>
    </row>
    <row r="43" spans="2:43" x14ac:dyDescent="0.2">
      <c r="B43" s="46"/>
      <c r="C43" s="21"/>
      <c r="D43" s="22"/>
      <c r="E43" s="23"/>
      <c r="F43" s="24"/>
      <c r="G43" s="25">
        <f t="shared" si="23"/>
        <v>100</v>
      </c>
      <c r="H43" s="26">
        <f t="shared" si="24"/>
        <v>0</v>
      </c>
      <c r="I43" s="47"/>
      <c r="J43" s="28"/>
      <c r="K43" s="25">
        <f t="shared" si="25"/>
        <v>100</v>
      </c>
      <c r="L43" s="26">
        <f t="shared" si="26"/>
        <v>0</v>
      </c>
      <c r="M43" s="48"/>
      <c r="N43" s="30">
        <f t="shared" si="27"/>
        <v>0</v>
      </c>
      <c r="O43" s="31" t="str">
        <f t="shared" si="28"/>
        <v/>
      </c>
      <c r="Q43" s="28"/>
      <c r="R43" s="25">
        <f t="shared" si="29"/>
        <v>100</v>
      </c>
      <c r="S43" s="26">
        <f t="shared" si="30"/>
        <v>0</v>
      </c>
      <c r="T43" s="48"/>
      <c r="U43" s="30">
        <f t="shared" si="1"/>
        <v>0</v>
      </c>
      <c r="V43" s="31" t="str">
        <f t="shared" si="2"/>
        <v/>
      </c>
      <c r="X43" s="28"/>
      <c r="Y43" s="25">
        <f t="shared" si="31"/>
        <v>100</v>
      </c>
      <c r="Z43" s="26">
        <f t="shared" si="32"/>
        <v>0</v>
      </c>
      <c r="AA43" s="48"/>
      <c r="AB43" s="30">
        <f t="shared" si="3"/>
        <v>0</v>
      </c>
      <c r="AC43" s="31" t="str">
        <f t="shared" si="4"/>
        <v/>
      </c>
      <c r="AE43" s="28"/>
      <c r="AF43" s="25">
        <f t="shared" si="33"/>
        <v>100</v>
      </c>
      <c r="AG43" s="26">
        <f t="shared" si="34"/>
        <v>0</v>
      </c>
      <c r="AH43" s="48"/>
      <c r="AI43" s="30">
        <f t="shared" si="5"/>
        <v>0</v>
      </c>
      <c r="AJ43" s="31" t="str">
        <f t="shared" si="6"/>
        <v/>
      </c>
      <c r="AL43" s="28"/>
      <c r="AM43" s="25">
        <f t="shared" si="35"/>
        <v>100</v>
      </c>
      <c r="AN43" s="26">
        <f t="shared" si="36"/>
        <v>0</v>
      </c>
      <c r="AO43" s="48"/>
      <c r="AP43" s="30">
        <f t="shared" si="7"/>
        <v>0</v>
      </c>
      <c r="AQ43" s="31" t="str">
        <f t="shared" si="8"/>
        <v/>
      </c>
    </row>
    <row r="44" spans="2:43" x14ac:dyDescent="0.2">
      <c r="B44" s="49" t="s">
        <v>35</v>
      </c>
      <c r="C44" s="21"/>
      <c r="D44" s="22" t="s">
        <v>30</v>
      </c>
      <c r="E44" s="23"/>
      <c r="F44" s="50">
        <v>6.0000000000000002E-5</v>
      </c>
      <c r="G44" s="51">
        <f>$F$18*(1+F74)</f>
        <v>103.58000000000001</v>
      </c>
      <c r="H44" s="26">
        <f>G44*F44</f>
        <v>6.2148000000000012E-3</v>
      </c>
      <c r="I44" s="27"/>
      <c r="J44" s="52">
        <v>6.9999999999999994E-5</v>
      </c>
      <c r="K44" s="51">
        <f>$F$18*(1+J74)</f>
        <v>103.38000000000001</v>
      </c>
      <c r="L44" s="26">
        <f>K44*J44</f>
        <v>7.2366000000000002E-3</v>
      </c>
      <c r="M44" s="27"/>
      <c r="N44" s="30">
        <f>L44-H44</f>
        <v>1.0217999999999989E-3</v>
      </c>
      <c r="O44" s="31">
        <f>IF((H44)=0,"",(N44/H44))</f>
        <v>0.16441397953272813</v>
      </c>
      <c r="Q44" s="52">
        <f>+J44</f>
        <v>6.9999999999999994E-5</v>
      </c>
      <c r="R44" s="51">
        <f>$F$18*(1+Q74)</f>
        <v>103.38000000000001</v>
      </c>
      <c r="S44" s="26">
        <f>R44*Q44</f>
        <v>7.2366000000000002E-3</v>
      </c>
      <c r="T44" s="27"/>
      <c r="U44" s="30">
        <f t="shared" si="1"/>
        <v>0</v>
      </c>
      <c r="V44" s="31">
        <f t="shared" si="2"/>
        <v>0</v>
      </c>
      <c r="X44" s="52">
        <f>+Q44</f>
        <v>6.9999999999999994E-5</v>
      </c>
      <c r="Y44" s="51">
        <f>$F$18*(1+X74)</f>
        <v>103.38000000000001</v>
      </c>
      <c r="Z44" s="26">
        <f>Y44*X44</f>
        <v>7.2366000000000002E-3</v>
      </c>
      <c r="AA44" s="27"/>
      <c r="AB44" s="30">
        <f t="shared" si="3"/>
        <v>0</v>
      </c>
      <c r="AC44" s="31">
        <f t="shared" si="4"/>
        <v>0</v>
      </c>
      <c r="AE44" s="52">
        <f>+X44</f>
        <v>6.9999999999999994E-5</v>
      </c>
      <c r="AF44" s="51">
        <f>$F$18*(1+AE74)</f>
        <v>103.38000000000001</v>
      </c>
      <c r="AG44" s="26">
        <f>AF44*AE44</f>
        <v>7.2366000000000002E-3</v>
      </c>
      <c r="AH44" s="27"/>
      <c r="AI44" s="30">
        <f t="shared" si="5"/>
        <v>0</v>
      </c>
      <c r="AJ44" s="31">
        <f t="shared" si="6"/>
        <v>0</v>
      </c>
      <c r="AL44" s="52">
        <f>+AE44</f>
        <v>6.9999999999999994E-5</v>
      </c>
      <c r="AM44" s="51">
        <f>$F$18*(1+AL74)</f>
        <v>103.38000000000001</v>
      </c>
      <c r="AN44" s="26">
        <f>AM44*AL44</f>
        <v>7.2366000000000002E-3</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3.5800000000000125</v>
      </c>
      <c r="H45" s="26">
        <f t="shared" si="24"/>
        <v>0.3656612000000013</v>
      </c>
      <c r="I45" s="27"/>
      <c r="J45" s="55">
        <f>0.64*$J$55+0.18*$J$56+0.18*$J$57</f>
        <v>0.10214000000000001</v>
      </c>
      <c r="K45" s="54">
        <f>$F$18*(1+$J$74)-$F$18</f>
        <v>3.3800000000000097</v>
      </c>
      <c r="L45" s="26">
        <f t="shared" si="26"/>
        <v>0.34523320000000102</v>
      </c>
      <c r="M45" s="27"/>
      <c r="N45" s="30">
        <f t="shared" si="27"/>
        <v>-2.0428000000000279E-2</v>
      </c>
      <c r="O45" s="31">
        <f t="shared" si="28"/>
        <v>-5.5865921787710063E-2</v>
      </c>
      <c r="Q45" s="55">
        <f>0.64*$Q$55+0.18*$Q$56+0.18*$Q$57</f>
        <v>0.10214000000000001</v>
      </c>
      <c r="R45" s="54">
        <f>$F$18*(1+Q74)-$F$18</f>
        <v>3.3800000000000097</v>
      </c>
      <c r="S45" s="26">
        <f t="shared" ref="S45" si="37">R45*Q45</f>
        <v>0.34523320000000102</v>
      </c>
      <c r="T45" s="27"/>
      <c r="U45" s="30">
        <f t="shared" si="1"/>
        <v>0</v>
      </c>
      <c r="V45" s="31">
        <f t="shared" si="2"/>
        <v>0</v>
      </c>
      <c r="X45" s="55">
        <f>0.64*$X$55+0.18*$X$56+0.18*$X$57</f>
        <v>0.10214000000000001</v>
      </c>
      <c r="Y45" s="54">
        <f>$F$18*(1+X74)-$F$18</f>
        <v>3.3800000000000097</v>
      </c>
      <c r="Z45" s="26">
        <f t="shared" ref="Z45" si="38">Y45*X45</f>
        <v>0.34523320000000102</v>
      </c>
      <c r="AA45" s="27"/>
      <c r="AB45" s="30">
        <f t="shared" si="3"/>
        <v>0</v>
      </c>
      <c r="AC45" s="31">
        <f t="shared" si="4"/>
        <v>0</v>
      </c>
      <c r="AE45" s="55">
        <f>0.64*$AE$55+0.18*$AE$56+0.18*$AE$57</f>
        <v>0.10214000000000001</v>
      </c>
      <c r="AF45" s="54">
        <f>$F$18*(1+AE74)-$F$18</f>
        <v>3.3800000000000097</v>
      </c>
      <c r="AG45" s="26">
        <f t="shared" ref="AG45" si="39">AF45*AE45</f>
        <v>0.34523320000000102</v>
      </c>
      <c r="AH45" s="27"/>
      <c r="AI45" s="30">
        <f t="shared" si="5"/>
        <v>0</v>
      </c>
      <c r="AJ45" s="31">
        <f t="shared" si="6"/>
        <v>0</v>
      </c>
      <c r="AL45" s="55">
        <f>0.64*$AL$55+0.18*$AL$56+0.18*$AL$57</f>
        <v>0.10214000000000001</v>
      </c>
      <c r="AM45" s="54">
        <f>$F$18*(1+AL74)-$F$18</f>
        <v>3.3800000000000097</v>
      </c>
      <c r="AN45" s="26">
        <f t="shared" ref="AN45" si="40">AM45*AL45</f>
        <v>0.34523320000000102</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13.171876000000001</v>
      </c>
      <c r="I47" s="40"/>
      <c r="J47" s="59"/>
      <c r="K47" s="61"/>
      <c r="L47" s="60">
        <f>SUM(L40:L46)+L39</f>
        <v>15.652469800000002</v>
      </c>
      <c r="M47" s="40"/>
      <c r="N47" s="43">
        <f t="shared" ref="N47:N65" si="41">L47-H47</f>
        <v>2.4805938000000012</v>
      </c>
      <c r="O47" s="44">
        <f t="shared" si="28"/>
        <v>0.18832501915444702</v>
      </c>
      <c r="Q47" s="59"/>
      <c r="R47" s="61"/>
      <c r="S47" s="60">
        <f>SUM(S40:S46)+S39</f>
        <v>17.672469800000002</v>
      </c>
      <c r="T47" s="40"/>
      <c r="U47" s="43">
        <f t="shared" si="1"/>
        <v>2.0199999999999996</v>
      </c>
      <c r="V47" s="44">
        <f t="shared" si="2"/>
        <v>0.12905311594979083</v>
      </c>
      <c r="X47" s="59"/>
      <c r="Y47" s="61"/>
      <c r="Z47" s="60">
        <f>SUM(Z40:Z46)+Z39</f>
        <v>19.802469800000001</v>
      </c>
      <c r="AA47" s="40"/>
      <c r="AB47" s="43">
        <f t="shared" si="3"/>
        <v>2.129999999999999</v>
      </c>
      <c r="AC47" s="44">
        <f t="shared" si="4"/>
        <v>0.12052644729940344</v>
      </c>
      <c r="AE47" s="59"/>
      <c r="AF47" s="61"/>
      <c r="AG47" s="60">
        <f>SUM(AG40:AG46)+AG39</f>
        <v>22.102469800000001</v>
      </c>
      <c r="AH47" s="40"/>
      <c r="AI47" s="43">
        <f t="shared" si="5"/>
        <v>2.3000000000000007</v>
      </c>
      <c r="AJ47" s="44">
        <f t="shared" si="6"/>
        <v>0.11614712827386817</v>
      </c>
      <c r="AL47" s="59"/>
      <c r="AM47" s="61"/>
      <c r="AN47" s="60">
        <f>SUM(AN40:AN46)+AN39</f>
        <v>23.692469800000001</v>
      </c>
      <c r="AO47" s="40"/>
      <c r="AP47" s="43">
        <f t="shared" si="7"/>
        <v>1.5899999999999999</v>
      </c>
      <c r="AQ47" s="44">
        <f t="shared" si="8"/>
        <v>7.1937661916859616E-2</v>
      </c>
    </row>
    <row r="48" spans="2:43" x14ac:dyDescent="0.2">
      <c r="B48" s="27" t="s">
        <v>39</v>
      </c>
      <c r="C48" s="27"/>
      <c r="D48" s="62" t="s">
        <v>30</v>
      </c>
      <c r="E48" s="63"/>
      <c r="F48" s="28">
        <v>7.7000000000000002E-3</v>
      </c>
      <c r="G48" s="64">
        <f>F18*(1+F74)</f>
        <v>103.58000000000001</v>
      </c>
      <c r="H48" s="26">
        <f>G48*F48</f>
        <v>0.79756600000000011</v>
      </c>
      <c r="I48" s="27"/>
      <c r="J48" s="28">
        <v>7.7000000000000002E-3</v>
      </c>
      <c r="K48" s="65">
        <f>F18*(1+J74)</f>
        <v>103.38000000000001</v>
      </c>
      <c r="L48" s="26">
        <f>K48*J48</f>
        <v>0.79602600000000012</v>
      </c>
      <c r="M48" s="27"/>
      <c r="N48" s="30">
        <f t="shared" si="41"/>
        <v>-1.5399999999999858E-3</v>
      </c>
      <c r="O48" s="31">
        <f t="shared" si="28"/>
        <v>-1.9308746862328455E-3</v>
      </c>
      <c r="Q48" s="28">
        <f>+J48</f>
        <v>7.7000000000000002E-3</v>
      </c>
      <c r="R48" s="65">
        <f>$F$18*(1+Q74)</f>
        <v>103.38000000000001</v>
      </c>
      <c r="S48" s="26">
        <f>R48*Q48</f>
        <v>0.79602600000000012</v>
      </c>
      <c r="T48" s="27"/>
      <c r="U48" s="30">
        <f t="shared" si="1"/>
        <v>0</v>
      </c>
      <c r="V48" s="31">
        <f t="shared" si="2"/>
        <v>0</v>
      </c>
      <c r="X48" s="28">
        <f>+Q48</f>
        <v>7.7000000000000002E-3</v>
      </c>
      <c r="Y48" s="65">
        <f>$F$18*(1+X74)</f>
        <v>103.38000000000001</v>
      </c>
      <c r="Z48" s="26">
        <f>Y48*X48</f>
        <v>0.79602600000000012</v>
      </c>
      <c r="AA48" s="27"/>
      <c r="AB48" s="30">
        <f t="shared" si="3"/>
        <v>0</v>
      </c>
      <c r="AC48" s="31">
        <f t="shared" si="4"/>
        <v>0</v>
      </c>
      <c r="AE48" s="28">
        <f>+X48</f>
        <v>7.7000000000000002E-3</v>
      </c>
      <c r="AF48" s="65">
        <f>$F$18*(1+AE74)</f>
        <v>103.38000000000001</v>
      </c>
      <c r="AG48" s="26">
        <f>AF48*AE48</f>
        <v>0.79602600000000012</v>
      </c>
      <c r="AH48" s="27"/>
      <c r="AI48" s="30">
        <f t="shared" si="5"/>
        <v>0</v>
      </c>
      <c r="AJ48" s="31">
        <f t="shared" si="6"/>
        <v>0</v>
      </c>
      <c r="AL48" s="28">
        <f>+AE48</f>
        <v>7.7000000000000002E-3</v>
      </c>
      <c r="AM48" s="65">
        <f>$F$18*(1+AL74)</f>
        <v>103.38000000000001</v>
      </c>
      <c r="AN48" s="26">
        <f>AM48*AL48</f>
        <v>0.79602600000000012</v>
      </c>
      <c r="AO48" s="27"/>
      <c r="AP48" s="30">
        <f t="shared" si="7"/>
        <v>0</v>
      </c>
      <c r="AQ48" s="31">
        <f t="shared" si="8"/>
        <v>0</v>
      </c>
    </row>
    <row r="49" spans="2:43" ht="25.5" x14ac:dyDescent="0.2">
      <c r="B49" s="66" t="s">
        <v>40</v>
      </c>
      <c r="C49" s="27"/>
      <c r="D49" s="62" t="s">
        <v>30</v>
      </c>
      <c r="E49" s="63"/>
      <c r="F49" s="28">
        <v>4.1999999999999997E-3</v>
      </c>
      <c r="G49" s="64">
        <f>G48</f>
        <v>103.58000000000001</v>
      </c>
      <c r="H49" s="26">
        <f>G49*F49</f>
        <v>0.43503600000000003</v>
      </c>
      <c r="I49" s="27"/>
      <c r="J49" s="28">
        <v>4.1999999999999997E-3</v>
      </c>
      <c r="K49" s="65">
        <f>K48</f>
        <v>103.38000000000001</v>
      </c>
      <c r="L49" s="26">
        <f>K49*J49</f>
        <v>0.43419600000000003</v>
      </c>
      <c r="M49" s="27"/>
      <c r="N49" s="30">
        <f t="shared" si="41"/>
        <v>-8.4000000000000741E-4</v>
      </c>
      <c r="O49" s="31">
        <f t="shared" si="28"/>
        <v>-1.9308746862328804E-3</v>
      </c>
      <c r="Q49" s="28">
        <f>+J49</f>
        <v>4.1999999999999997E-3</v>
      </c>
      <c r="R49" s="65">
        <f>R48</f>
        <v>103.38000000000001</v>
      </c>
      <c r="S49" s="26">
        <f>R49*Q49</f>
        <v>0.43419600000000003</v>
      </c>
      <c r="T49" s="27"/>
      <c r="U49" s="30">
        <f t="shared" si="1"/>
        <v>0</v>
      </c>
      <c r="V49" s="31">
        <f t="shared" si="2"/>
        <v>0</v>
      </c>
      <c r="X49" s="28">
        <f>+Q49</f>
        <v>4.1999999999999997E-3</v>
      </c>
      <c r="Y49" s="65">
        <f>Y48</f>
        <v>103.38000000000001</v>
      </c>
      <c r="Z49" s="26">
        <f>Y49*X49</f>
        <v>0.43419600000000003</v>
      </c>
      <c r="AA49" s="27"/>
      <c r="AB49" s="30">
        <f t="shared" si="3"/>
        <v>0</v>
      </c>
      <c r="AC49" s="31">
        <f t="shared" si="4"/>
        <v>0</v>
      </c>
      <c r="AE49" s="28">
        <f>+X49</f>
        <v>4.1999999999999997E-3</v>
      </c>
      <c r="AF49" s="65">
        <f>AF48</f>
        <v>103.38000000000001</v>
      </c>
      <c r="AG49" s="26">
        <f>AF49*AE49</f>
        <v>0.43419600000000003</v>
      </c>
      <c r="AH49" s="27"/>
      <c r="AI49" s="30">
        <f t="shared" si="5"/>
        <v>0</v>
      </c>
      <c r="AJ49" s="31">
        <f t="shared" si="6"/>
        <v>0</v>
      </c>
      <c r="AL49" s="28">
        <f>+AE49</f>
        <v>4.1999999999999997E-3</v>
      </c>
      <c r="AM49" s="65">
        <f>AM48</f>
        <v>103.38000000000001</v>
      </c>
      <c r="AN49" s="26">
        <f>AM49*AL49</f>
        <v>0.43419600000000003</v>
      </c>
      <c r="AO49" s="27"/>
      <c r="AP49" s="30">
        <f t="shared" si="7"/>
        <v>0</v>
      </c>
      <c r="AQ49" s="31">
        <f t="shared" si="8"/>
        <v>0</v>
      </c>
    </row>
    <row r="50" spans="2:43" ht="25.5" x14ac:dyDescent="0.2">
      <c r="B50" s="56" t="s">
        <v>41</v>
      </c>
      <c r="C50" s="35"/>
      <c r="D50" s="35"/>
      <c r="E50" s="35"/>
      <c r="F50" s="67"/>
      <c r="G50" s="59"/>
      <c r="H50" s="60">
        <f>SUM(H47:H49)</f>
        <v>14.404478000000001</v>
      </c>
      <c r="I50" s="68"/>
      <c r="J50" s="69"/>
      <c r="K50" s="70"/>
      <c r="L50" s="60">
        <f>SUM(L47:L49)</f>
        <v>16.882691800000003</v>
      </c>
      <c r="M50" s="68"/>
      <c r="N50" s="43">
        <f t="shared" si="41"/>
        <v>2.4782138000000025</v>
      </c>
      <c r="O50" s="44">
        <f t="shared" si="28"/>
        <v>0.17204467943926899</v>
      </c>
      <c r="Q50" s="69"/>
      <c r="R50" s="70"/>
      <c r="S50" s="60">
        <f>SUM(S47:S49)</f>
        <v>18.902691800000003</v>
      </c>
      <c r="T50" s="68"/>
      <c r="U50" s="43">
        <f t="shared" si="1"/>
        <v>2.0199999999999996</v>
      </c>
      <c r="V50" s="44">
        <f t="shared" si="2"/>
        <v>0.11964916637286473</v>
      </c>
      <c r="X50" s="69"/>
      <c r="Y50" s="70"/>
      <c r="Z50" s="60">
        <f>SUM(Z47:Z49)</f>
        <v>21.032691800000002</v>
      </c>
      <c r="AA50" s="68"/>
      <c r="AB50" s="43">
        <f t="shared" si="3"/>
        <v>2.129999999999999</v>
      </c>
      <c r="AC50" s="44">
        <f t="shared" si="4"/>
        <v>0.11268236410647073</v>
      </c>
      <c r="AE50" s="69"/>
      <c r="AF50" s="70"/>
      <c r="AG50" s="60">
        <f>SUM(AG47:AG49)</f>
        <v>23.332691800000003</v>
      </c>
      <c r="AH50" s="68"/>
      <c r="AI50" s="43">
        <f t="shared" si="5"/>
        <v>2.3000000000000007</v>
      </c>
      <c r="AJ50" s="44">
        <f t="shared" si="6"/>
        <v>0.10935357308853831</v>
      </c>
      <c r="AL50" s="69"/>
      <c r="AM50" s="70"/>
      <c r="AN50" s="60">
        <f>SUM(AN47:AN49)</f>
        <v>24.922691800000003</v>
      </c>
      <c r="AO50" s="68"/>
      <c r="AP50" s="43">
        <f t="shared" si="7"/>
        <v>1.5899999999999999</v>
      </c>
      <c r="AQ50" s="44">
        <f t="shared" si="8"/>
        <v>6.8144730733553843E-2</v>
      </c>
    </row>
    <row r="51" spans="2:43" ht="25.5" x14ac:dyDescent="0.2">
      <c r="B51" s="71" t="s">
        <v>42</v>
      </c>
      <c r="C51" s="21"/>
      <c r="D51" s="22" t="s">
        <v>30</v>
      </c>
      <c r="E51" s="23"/>
      <c r="F51" s="72">
        <v>4.4000000000000003E-3</v>
      </c>
      <c r="G51" s="64">
        <f>G49</f>
        <v>103.58000000000001</v>
      </c>
      <c r="H51" s="73">
        <f t="shared" ref="H51:H57" si="42">G51*F51</f>
        <v>0.4557520000000001</v>
      </c>
      <c r="I51" s="27"/>
      <c r="J51" s="72">
        <v>4.4000000000000003E-3</v>
      </c>
      <c r="K51" s="65">
        <f>K49</f>
        <v>103.38000000000001</v>
      </c>
      <c r="L51" s="73">
        <f t="shared" ref="L51:L57" si="43">K51*J51</f>
        <v>0.45487200000000005</v>
      </c>
      <c r="M51" s="27"/>
      <c r="N51" s="30">
        <f t="shared" si="41"/>
        <v>-8.8000000000004741E-4</v>
      </c>
      <c r="O51" s="74">
        <f t="shared" si="28"/>
        <v>-1.9308746862329671E-3</v>
      </c>
      <c r="Q51" s="72">
        <f>+J51</f>
        <v>4.4000000000000003E-3</v>
      </c>
      <c r="R51" s="65">
        <f>R49</f>
        <v>103.38000000000001</v>
      </c>
      <c r="S51" s="73">
        <f t="shared" ref="S51:S57" si="44">R51*Q51</f>
        <v>0.45487200000000005</v>
      </c>
      <c r="T51" s="27"/>
      <c r="U51" s="30">
        <f t="shared" si="1"/>
        <v>0</v>
      </c>
      <c r="V51" s="74">
        <f t="shared" si="2"/>
        <v>0</v>
      </c>
      <c r="X51" s="72">
        <f>+Q51</f>
        <v>4.4000000000000003E-3</v>
      </c>
      <c r="Y51" s="65">
        <f>Y49</f>
        <v>103.38000000000001</v>
      </c>
      <c r="Z51" s="73">
        <f t="shared" ref="Z51:Z57" si="45">Y51*X51</f>
        <v>0.45487200000000005</v>
      </c>
      <c r="AA51" s="27"/>
      <c r="AB51" s="30">
        <f t="shared" si="3"/>
        <v>0</v>
      </c>
      <c r="AC51" s="74">
        <f t="shared" si="4"/>
        <v>0</v>
      </c>
      <c r="AE51" s="72">
        <f>+X51</f>
        <v>4.4000000000000003E-3</v>
      </c>
      <c r="AF51" s="65">
        <f>AF49</f>
        <v>103.38000000000001</v>
      </c>
      <c r="AG51" s="73">
        <f t="shared" ref="AG51:AG57" si="46">AF51*AE51</f>
        <v>0.45487200000000005</v>
      </c>
      <c r="AH51" s="27"/>
      <c r="AI51" s="30">
        <f t="shared" si="5"/>
        <v>0</v>
      </c>
      <c r="AJ51" s="74">
        <f t="shared" si="6"/>
        <v>0</v>
      </c>
      <c r="AL51" s="72">
        <f>+AE51</f>
        <v>4.4000000000000003E-3</v>
      </c>
      <c r="AM51" s="65">
        <f>AM49</f>
        <v>103.38000000000001</v>
      </c>
      <c r="AN51" s="73">
        <f t="shared" ref="AN51:AN57" si="47">AM51*AL51</f>
        <v>0.45487200000000005</v>
      </c>
      <c r="AO51" s="27"/>
      <c r="AP51" s="30">
        <f t="shared" si="7"/>
        <v>0</v>
      </c>
      <c r="AQ51" s="74">
        <f t="shared" si="8"/>
        <v>0</v>
      </c>
    </row>
    <row r="52" spans="2:43" ht="25.5" x14ac:dyDescent="0.2">
      <c r="B52" s="71" t="s">
        <v>43</v>
      </c>
      <c r="C52" s="21"/>
      <c r="D52" s="22" t="s">
        <v>30</v>
      </c>
      <c r="E52" s="23"/>
      <c r="F52" s="72">
        <v>1.2999999999999999E-3</v>
      </c>
      <c r="G52" s="64">
        <f>G49</f>
        <v>103.58000000000001</v>
      </c>
      <c r="H52" s="73">
        <f t="shared" si="42"/>
        <v>0.13465400000000002</v>
      </c>
      <c r="I52" s="27"/>
      <c r="J52" s="72">
        <v>1.2999999999999999E-3</v>
      </c>
      <c r="K52" s="65">
        <f>K49</f>
        <v>103.38000000000001</v>
      </c>
      <c r="L52" s="73">
        <f t="shared" si="43"/>
        <v>0.13439400000000001</v>
      </c>
      <c r="M52" s="27"/>
      <c r="N52" s="30">
        <f t="shared" si="41"/>
        <v>-2.6000000000001022E-4</v>
      </c>
      <c r="O52" s="74">
        <f t="shared" si="28"/>
        <v>-1.9308746862329391E-3</v>
      </c>
      <c r="Q52" s="72">
        <f>+J52</f>
        <v>1.2999999999999999E-3</v>
      </c>
      <c r="R52" s="65">
        <f>R49</f>
        <v>103.38000000000001</v>
      </c>
      <c r="S52" s="73">
        <f t="shared" si="44"/>
        <v>0.13439400000000001</v>
      </c>
      <c r="T52" s="27"/>
      <c r="U52" s="30">
        <f t="shared" si="1"/>
        <v>0</v>
      </c>
      <c r="V52" s="74">
        <f t="shared" si="2"/>
        <v>0</v>
      </c>
      <c r="X52" s="72">
        <f>+Q52</f>
        <v>1.2999999999999999E-3</v>
      </c>
      <c r="Y52" s="65">
        <f>Y49</f>
        <v>103.38000000000001</v>
      </c>
      <c r="Z52" s="73">
        <f t="shared" si="45"/>
        <v>0.13439400000000001</v>
      </c>
      <c r="AA52" s="27"/>
      <c r="AB52" s="30">
        <f t="shared" si="3"/>
        <v>0</v>
      </c>
      <c r="AC52" s="74">
        <f t="shared" si="4"/>
        <v>0</v>
      </c>
      <c r="AE52" s="72">
        <f>+X52</f>
        <v>1.2999999999999999E-3</v>
      </c>
      <c r="AF52" s="65">
        <f>AF49</f>
        <v>103.38000000000001</v>
      </c>
      <c r="AG52" s="73">
        <f t="shared" si="46"/>
        <v>0.13439400000000001</v>
      </c>
      <c r="AH52" s="27"/>
      <c r="AI52" s="30">
        <f t="shared" si="5"/>
        <v>0</v>
      </c>
      <c r="AJ52" s="74">
        <f t="shared" si="6"/>
        <v>0</v>
      </c>
      <c r="AL52" s="72">
        <f>+AE52</f>
        <v>1.2999999999999999E-3</v>
      </c>
      <c r="AM52" s="65">
        <f>AM49</f>
        <v>103.38000000000001</v>
      </c>
      <c r="AN52" s="73">
        <f t="shared" si="47"/>
        <v>0.13439400000000001</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100</v>
      </c>
      <c r="H54" s="73">
        <f t="shared" si="42"/>
        <v>0.69399999999999995</v>
      </c>
      <c r="I54" s="27"/>
      <c r="J54" s="72">
        <f>+F54</f>
        <v>6.94E-3</v>
      </c>
      <c r="K54" s="76">
        <f>$F$18</f>
        <v>100</v>
      </c>
      <c r="L54" s="73">
        <f t="shared" si="43"/>
        <v>0.69399999999999995</v>
      </c>
      <c r="M54" s="27"/>
      <c r="N54" s="30">
        <f t="shared" si="41"/>
        <v>0</v>
      </c>
      <c r="O54" s="74">
        <f t="shared" si="28"/>
        <v>0</v>
      </c>
      <c r="Q54" s="72">
        <f>+J54</f>
        <v>6.94E-3</v>
      </c>
      <c r="R54" s="76">
        <f>$F$18</f>
        <v>100</v>
      </c>
      <c r="S54" s="73">
        <f t="shared" si="44"/>
        <v>0.69399999999999995</v>
      </c>
      <c r="T54" s="27"/>
      <c r="U54" s="30">
        <f t="shared" si="1"/>
        <v>0</v>
      </c>
      <c r="V54" s="74">
        <f t="shared" si="2"/>
        <v>0</v>
      </c>
      <c r="X54" s="72">
        <f>+Q54</f>
        <v>6.94E-3</v>
      </c>
      <c r="Y54" s="76">
        <f>$F$18</f>
        <v>100</v>
      </c>
      <c r="Z54" s="73">
        <f t="shared" si="45"/>
        <v>0.69399999999999995</v>
      </c>
      <c r="AA54" s="27"/>
      <c r="AB54" s="30">
        <f t="shared" si="3"/>
        <v>0</v>
      </c>
      <c r="AC54" s="74">
        <f t="shared" si="4"/>
        <v>0</v>
      </c>
      <c r="AE54" s="72">
        <f>+X54</f>
        <v>6.94E-3</v>
      </c>
      <c r="AF54" s="76">
        <f>$F$18</f>
        <v>100</v>
      </c>
      <c r="AG54" s="73">
        <f t="shared" si="46"/>
        <v>0.69399999999999995</v>
      </c>
      <c r="AH54" s="27"/>
      <c r="AI54" s="30">
        <f t="shared" si="5"/>
        <v>0</v>
      </c>
      <c r="AJ54" s="74">
        <f t="shared" si="6"/>
        <v>0</v>
      </c>
      <c r="AL54" s="72">
        <f>+AE54</f>
        <v>6.94E-3</v>
      </c>
      <c r="AM54" s="76">
        <f>$F$18</f>
        <v>100</v>
      </c>
      <c r="AN54" s="73">
        <f t="shared" si="47"/>
        <v>0.69399999999999995</v>
      </c>
      <c r="AO54" s="27"/>
      <c r="AP54" s="30">
        <f t="shared" si="7"/>
        <v>0</v>
      </c>
      <c r="AQ54" s="74">
        <f t="shared" si="8"/>
        <v>0</v>
      </c>
    </row>
    <row r="55" spans="2:43" x14ac:dyDescent="0.2">
      <c r="B55" s="49" t="s">
        <v>46</v>
      </c>
      <c r="C55" s="21"/>
      <c r="D55" s="22"/>
      <c r="E55" s="23"/>
      <c r="F55" s="72">
        <v>0.08</v>
      </c>
      <c r="G55" s="77">
        <f>0.64*$F$18</f>
        <v>64</v>
      </c>
      <c r="H55" s="73">
        <f t="shared" si="42"/>
        <v>5.12</v>
      </c>
      <c r="I55" s="27"/>
      <c r="J55" s="72">
        <v>0.08</v>
      </c>
      <c r="K55" s="77">
        <f>$G$55</f>
        <v>64</v>
      </c>
      <c r="L55" s="73">
        <f t="shared" si="43"/>
        <v>5.12</v>
      </c>
      <c r="M55" s="27"/>
      <c r="N55" s="30">
        <f t="shared" si="41"/>
        <v>0</v>
      </c>
      <c r="O55" s="74">
        <f t="shared" si="28"/>
        <v>0</v>
      </c>
      <c r="Q55" s="72">
        <v>0.08</v>
      </c>
      <c r="R55" s="77">
        <f>$G$55</f>
        <v>64</v>
      </c>
      <c r="S55" s="73">
        <f t="shared" si="44"/>
        <v>5.12</v>
      </c>
      <c r="T55" s="27"/>
      <c r="U55" s="30">
        <f t="shared" si="1"/>
        <v>0</v>
      </c>
      <c r="V55" s="74">
        <f t="shared" si="2"/>
        <v>0</v>
      </c>
      <c r="X55" s="72">
        <v>0.08</v>
      </c>
      <c r="Y55" s="77">
        <f>$G$55</f>
        <v>64</v>
      </c>
      <c r="Z55" s="73">
        <f t="shared" si="45"/>
        <v>5.12</v>
      </c>
      <c r="AA55" s="27"/>
      <c r="AB55" s="30">
        <f t="shared" si="3"/>
        <v>0</v>
      </c>
      <c r="AC55" s="74">
        <f t="shared" si="4"/>
        <v>0</v>
      </c>
      <c r="AE55" s="72">
        <v>0.08</v>
      </c>
      <c r="AF55" s="77">
        <f>$G$55</f>
        <v>64</v>
      </c>
      <c r="AG55" s="73">
        <f t="shared" si="46"/>
        <v>5.12</v>
      </c>
      <c r="AH55" s="27"/>
      <c r="AI55" s="30">
        <f t="shared" si="5"/>
        <v>0</v>
      </c>
      <c r="AJ55" s="74">
        <f t="shared" si="6"/>
        <v>0</v>
      </c>
      <c r="AL55" s="72">
        <v>0.08</v>
      </c>
      <c r="AM55" s="77">
        <f>$G$55</f>
        <v>64</v>
      </c>
      <c r="AN55" s="73">
        <f t="shared" si="47"/>
        <v>5.12</v>
      </c>
      <c r="AO55" s="27"/>
      <c r="AP55" s="30">
        <f t="shared" si="7"/>
        <v>0</v>
      </c>
      <c r="AQ55" s="74">
        <f t="shared" si="8"/>
        <v>0</v>
      </c>
    </row>
    <row r="56" spans="2:43" x14ac:dyDescent="0.2">
      <c r="B56" s="49" t="s">
        <v>47</v>
      </c>
      <c r="C56" s="21"/>
      <c r="D56" s="22"/>
      <c r="E56" s="23"/>
      <c r="F56" s="72">
        <v>0.122</v>
      </c>
      <c r="G56" s="77">
        <f>0.18*$F$18</f>
        <v>18</v>
      </c>
      <c r="H56" s="73">
        <f t="shared" si="42"/>
        <v>2.1959999999999997</v>
      </c>
      <c r="I56" s="27"/>
      <c r="J56" s="72">
        <v>0.122</v>
      </c>
      <c r="K56" s="77">
        <f>$G$56</f>
        <v>18</v>
      </c>
      <c r="L56" s="73">
        <f t="shared" si="43"/>
        <v>2.1959999999999997</v>
      </c>
      <c r="M56" s="27"/>
      <c r="N56" s="30">
        <f t="shared" si="41"/>
        <v>0</v>
      </c>
      <c r="O56" s="74">
        <f t="shared" si="28"/>
        <v>0</v>
      </c>
      <c r="Q56" s="72">
        <v>0.122</v>
      </c>
      <c r="R56" s="77">
        <f>$G$56</f>
        <v>18</v>
      </c>
      <c r="S56" s="73">
        <f t="shared" si="44"/>
        <v>2.1959999999999997</v>
      </c>
      <c r="T56" s="27"/>
      <c r="U56" s="30">
        <f t="shared" si="1"/>
        <v>0</v>
      </c>
      <c r="V56" s="74">
        <f t="shared" si="2"/>
        <v>0</v>
      </c>
      <c r="X56" s="72">
        <v>0.122</v>
      </c>
      <c r="Y56" s="77">
        <f>$G$56</f>
        <v>18</v>
      </c>
      <c r="Z56" s="73">
        <f t="shared" si="45"/>
        <v>2.1959999999999997</v>
      </c>
      <c r="AA56" s="27"/>
      <c r="AB56" s="30">
        <f t="shared" si="3"/>
        <v>0</v>
      </c>
      <c r="AC56" s="74">
        <f t="shared" si="4"/>
        <v>0</v>
      </c>
      <c r="AE56" s="72">
        <v>0.122</v>
      </c>
      <c r="AF56" s="77">
        <f>$G$56</f>
        <v>18</v>
      </c>
      <c r="AG56" s="73">
        <f t="shared" si="46"/>
        <v>2.1959999999999997</v>
      </c>
      <c r="AH56" s="27"/>
      <c r="AI56" s="30">
        <f t="shared" si="5"/>
        <v>0</v>
      </c>
      <c r="AJ56" s="74">
        <f t="shared" si="6"/>
        <v>0</v>
      </c>
      <c r="AL56" s="72">
        <v>0.122</v>
      </c>
      <c r="AM56" s="77">
        <f>$G$56</f>
        <v>18</v>
      </c>
      <c r="AN56" s="73">
        <f t="shared" si="47"/>
        <v>2.1959999999999997</v>
      </c>
      <c r="AO56" s="27"/>
      <c r="AP56" s="30">
        <f t="shared" si="7"/>
        <v>0</v>
      </c>
      <c r="AQ56" s="74">
        <f t="shared" si="8"/>
        <v>0</v>
      </c>
    </row>
    <row r="57" spans="2:43" x14ac:dyDescent="0.2">
      <c r="B57" s="11" t="s">
        <v>48</v>
      </c>
      <c r="C57" s="21"/>
      <c r="D57" s="22"/>
      <c r="E57" s="23"/>
      <c r="F57" s="72">
        <v>0.161</v>
      </c>
      <c r="G57" s="77">
        <f>0.18*$F$18</f>
        <v>18</v>
      </c>
      <c r="H57" s="73">
        <f t="shared" si="42"/>
        <v>2.8980000000000001</v>
      </c>
      <c r="I57" s="27"/>
      <c r="J57" s="72">
        <v>0.161</v>
      </c>
      <c r="K57" s="77">
        <f>$G$57</f>
        <v>18</v>
      </c>
      <c r="L57" s="73">
        <f t="shared" si="43"/>
        <v>2.8980000000000001</v>
      </c>
      <c r="M57" s="27"/>
      <c r="N57" s="30">
        <f t="shared" si="41"/>
        <v>0</v>
      </c>
      <c r="O57" s="74">
        <f t="shared" si="28"/>
        <v>0</v>
      </c>
      <c r="Q57" s="72">
        <v>0.161</v>
      </c>
      <c r="R57" s="77">
        <f>$G$57</f>
        <v>18</v>
      </c>
      <c r="S57" s="73">
        <f t="shared" si="44"/>
        <v>2.8980000000000001</v>
      </c>
      <c r="T57" s="27"/>
      <c r="U57" s="30">
        <f t="shared" si="1"/>
        <v>0</v>
      </c>
      <c r="V57" s="74">
        <f t="shared" si="2"/>
        <v>0</v>
      </c>
      <c r="X57" s="72">
        <v>0.161</v>
      </c>
      <c r="Y57" s="77">
        <f>$G$57</f>
        <v>18</v>
      </c>
      <c r="Z57" s="73">
        <f t="shared" si="45"/>
        <v>2.8980000000000001</v>
      </c>
      <c r="AA57" s="27"/>
      <c r="AB57" s="30">
        <f t="shared" si="3"/>
        <v>0</v>
      </c>
      <c r="AC57" s="74">
        <f t="shared" si="4"/>
        <v>0</v>
      </c>
      <c r="AE57" s="72">
        <v>0.161</v>
      </c>
      <c r="AF57" s="77">
        <f>$G$57</f>
        <v>18</v>
      </c>
      <c r="AG57" s="73">
        <f t="shared" si="46"/>
        <v>2.8980000000000001</v>
      </c>
      <c r="AH57" s="27"/>
      <c r="AI57" s="30">
        <f t="shared" si="5"/>
        <v>0</v>
      </c>
      <c r="AJ57" s="74">
        <f t="shared" si="6"/>
        <v>0</v>
      </c>
      <c r="AL57" s="72">
        <v>0.161</v>
      </c>
      <c r="AM57" s="77">
        <f>$G$57</f>
        <v>18</v>
      </c>
      <c r="AN57" s="73">
        <f t="shared" si="47"/>
        <v>2.8980000000000001</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100</v>
      </c>
      <c r="H58" s="73">
        <f>G58*F58</f>
        <v>9.4</v>
      </c>
      <c r="I58" s="83"/>
      <c r="J58" s="72">
        <v>9.4E-2</v>
      </c>
      <c r="K58" s="82">
        <f>$G$58</f>
        <v>100</v>
      </c>
      <c r="L58" s="73">
        <f>K58*J58</f>
        <v>9.4</v>
      </c>
      <c r="M58" s="83"/>
      <c r="N58" s="84">
        <f t="shared" si="41"/>
        <v>0</v>
      </c>
      <c r="O58" s="74">
        <f t="shared" si="28"/>
        <v>0</v>
      </c>
      <c r="Q58" s="72">
        <v>9.4E-2</v>
      </c>
      <c r="R58" s="82">
        <f>$G$58</f>
        <v>100</v>
      </c>
      <c r="S58" s="73">
        <f>R58*Q58</f>
        <v>9.4</v>
      </c>
      <c r="T58" s="83"/>
      <c r="U58" s="84">
        <f t="shared" si="1"/>
        <v>0</v>
      </c>
      <c r="V58" s="74">
        <f t="shared" si="2"/>
        <v>0</v>
      </c>
      <c r="X58" s="72">
        <v>9.4E-2</v>
      </c>
      <c r="Y58" s="82">
        <f>$G$58</f>
        <v>100</v>
      </c>
      <c r="Z58" s="73">
        <f>Y58*X58</f>
        <v>9.4</v>
      </c>
      <c r="AA58" s="83"/>
      <c r="AB58" s="84">
        <f t="shared" si="3"/>
        <v>0</v>
      </c>
      <c r="AC58" s="74">
        <f t="shared" si="4"/>
        <v>0</v>
      </c>
      <c r="AE58" s="72">
        <v>9.4E-2</v>
      </c>
      <c r="AF58" s="82">
        <f>$G$58</f>
        <v>100</v>
      </c>
      <c r="AG58" s="73">
        <f>AF58*AE58</f>
        <v>9.4</v>
      </c>
      <c r="AH58" s="83"/>
      <c r="AI58" s="84">
        <f t="shared" si="5"/>
        <v>0</v>
      </c>
      <c r="AJ58" s="74">
        <f t="shared" si="6"/>
        <v>0</v>
      </c>
      <c r="AL58" s="72">
        <v>9.4E-2</v>
      </c>
      <c r="AM58" s="82">
        <f>$G$58</f>
        <v>100</v>
      </c>
      <c r="AN58" s="73">
        <f>AM58*AL58</f>
        <v>9.4</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0</v>
      </c>
      <c r="H59" s="73">
        <f>G59*F59</f>
        <v>0</v>
      </c>
      <c r="I59" s="83"/>
      <c r="J59" s="72">
        <v>0.11</v>
      </c>
      <c r="K59" s="82">
        <f>$G$59</f>
        <v>0</v>
      </c>
      <c r="L59" s="73">
        <f>K59*J59</f>
        <v>0</v>
      </c>
      <c r="M59" s="83"/>
      <c r="N59" s="84">
        <f t="shared" si="41"/>
        <v>0</v>
      </c>
      <c r="O59" s="74" t="str">
        <f t="shared" si="28"/>
        <v/>
      </c>
      <c r="Q59" s="72">
        <v>0.11</v>
      </c>
      <c r="R59" s="82">
        <f>$G$59</f>
        <v>0</v>
      </c>
      <c r="S59" s="73">
        <f>R59*Q59</f>
        <v>0</v>
      </c>
      <c r="T59" s="83"/>
      <c r="U59" s="84">
        <f t="shared" si="1"/>
        <v>0</v>
      </c>
      <c r="V59" s="74" t="str">
        <f t="shared" si="2"/>
        <v/>
      </c>
      <c r="X59" s="72">
        <v>0.11</v>
      </c>
      <c r="Y59" s="82">
        <f>$G$59</f>
        <v>0</v>
      </c>
      <c r="Z59" s="73">
        <f>Y59*X59</f>
        <v>0</v>
      </c>
      <c r="AA59" s="83"/>
      <c r="AB59" s="84">
        <f t="shared" si="3"/>
        <v>0</v>
      </c>
      <c r="AC59" s="74" t="str">
        <f t="shared" si="4"/>
        <v/>
      </c>
      <c r="AE59" s="72">
        <v>0.11</v>
      </c>
      <c r="AF59" s="82">
        <f>$G$59</f>
        <v>0</v>
      </c>
      <c r="AG59" s="73">
        <f>AF59*AE59</f>
        <v>0</v>
      </c>
      <c r="AH59" s="83"/>
      <c r="AI59" s="84">
        <f t="shared" si="5"/>
        <v>0</v>
      </c>
      <c r="AJ59" s="74" t="str">
        <f t="shared" si="6"/>
        <v/>
      </c>
      <c r="AL59" s="72">
        <v>0.11</v>
      </c>
      <c r="AM59" s="82">
        <f>$G$59</f>
        <v>0</v>
      </c>
      <c r="AN59" s="73">
        <f>AM59*AL59</f>
        <v>0</v>
      </c>
      <c r="AO59" s="83"/>
      <c r="AP59" s="84">
        <f t="shared" si="7"/>
        <v>0</v>
      </c>
      <c r="AQ59" s="74" t="str">
        <f t="shared" si="8"/>
        <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26.152884</v>
      </c>
      <c r="I61" s="100"/>
      <c r="J61" s="101"/>
      <c r="K61" s="101"/>
      <c r="L61" s="99">
        <f>SUM(L51:L57,L50)</f>
        <v>28.629957800000003</v>
      </c>
      <c r="M61" s="102"/>
      <c r="N61" s="103">
        <f t="shared" ref="N61" si="48">L61-H61</f>
        <v>2.477073800000003</v>
      </c>
      <c r="O61" s="104">
        <f t="shared" ref="O61" si="49">IF((H61)=0,"",(N61/H61))</f>
        <v>9.4715129696594957E-2</v>
      </c>
      <c r="Q61" s="101"/>
      <c r="R61" s="101"/>
      <c r="S61" s="103">
        <f>SUM(S51:S57,S50)</f>
        <v>30.649957800000003</v>
      </c>
      <c r="T61" s="102"/>
      <c r="U61" s="103">
        <f t="shared" si="1"/>
        <v>2.0199999999999996</v>
      </c>
      <c r="V61" s="104">
        <f>IF((L61)=0,"",(U61/L61))</f>
        <v>7.0555465506134951E-2</v>
      </c>
      <c r="X61" s="101"/>
      <c r="Y61" s="101"/>
      <c r="Z61" s="103">
        <f>SUM(Z51:Z57,Z50)</f>
        <v>32.779957800000005</v>
      </c>
      <c r="AA61" s="102"/>
      <c r="AB61" s="103">
        <f t="shared" si="3"/>
        <v>2.1300000000000026</v>
      </c>
      <c r="AC61" s="104">
        <f>IF((S61)=0,"",(AB61/S61))</f>
        <v>6.9494386057523463E-2</v>
      </c>
      <c r="AE61" s="101"/>
      <c r="AF61" s="101"/>
      <c r="AG61" s="103">
        <f>SUM(AG51:AG57,AG50)</f>
        <v>35.079957800000003</v>
      </c>
      <c r="AH61" s="102"/>
      <c r="AI61" s="103">
        <f t="shared" ref="AI61:AI65" si="50">AG61-Z61</f>
        <v>2.2999999999999972</v>
      </c>
      <c r="AJ61" s="104">
        <f>IF((Z61)=0,"",(AI61/Z61))</f>
        <v>7.0164824922379757E-2</v>
      </c>
      <c r="AL61" s="101"/>
      <c r="AM61" s="101"/>
      <c r="AN61" s="103">
        <f>SUM(AN51:AN57,AN50)</f>
        <v>36.669957800000006</v>
      </c>
      <c r="AO61" s="102"/>
      <c r="AP61" s="103">
        <f t="shared" ref="AP61:AP65" si="51">AN61-AG61</f>
        <v>1.5900000000000034</v>
      </c>
      <c r="AQ61" s="104">
        <f>IF((AG61)=0,"",(AP61/AG61))</f>
        <v>4.5325026018132875E-2</v>
      </c>
    </row>
    <row r="62" spans="2:43" x14ac:dyDescent="0.2">
      <c r="B62" s="105" t="s">
        <v>52</v>
      </c>
      <c r="C62" s="21"/>
      <c r="D62" s="21"/>
      <c r="E62" s="21"/>
      <c r="F62" s="106">
        <v>0.13</v>
      </c>
      <c r="G62" s="107"/>
      <c r="H62" s="108">
        <f>H61*F62</f>
        <v>3.3998749200000002</v>
      </c>
      <c r="I62" s="109"/>
      <c r="J62" s="110">
        <v>0.13</v>
      </c>
      <c r="K62" s="109"/>
      <c r="L62" s="111">
        <f>L61*J62</f>
        <v>3.7218945140000006</v>
      </c>
      <c r="M62" s="112"/>
      <c r="N62" s="113">
        <f t="shared" si="41"/>
        <v>0.32201959400000035</v>
      </c>
      <c r="O62" s="114">
        <f t="shared" si="28"/>
        <v>9.471512969659493E-2</v>
      </c>
      <c r="Q62" s="110">
        <v>0.13</v>
      </c>
      <c r="R62" s="109"/>
      <c r="S62" s="111">
        <f>S61*Q62</f>
        <v>3.9844945140000005</v>
      </c>
      <c r="T62" s="112"/>
      <c r="U62" s="113">
        <f t="shared" si="1"/>
        <v>0.26259999999999994</v>
      </c>
      <c r="V62" s="114">
        <f t="shared" ref="V62:V71" si="52">IF((L62)=0,"",(U62/L62))</f>
        <v>7.0555465506134951E-2</v>
      </c>
      <c r="X62" s="110">
        <v>0.13</v>
      </c>
      <c r="Y62" s="109"/>
      <c r="Z62" s="111">
        <f>Z61*X62</f>
        <v>4.2613945140000009</v>
      </c>
      <c r="AA62" s="112"/>
      <c r="AB62" s="113">
        <f t="shared" si="3"/>
        <v>0.27690000000000037</v>
      </c>
      <c r="AC62" s="114">
        <f t="shared" ref="AC62:AC71" si="53">IF((S62)=0,"",(AB62/S62))</f>
        <v>6.9494386057523463E-2</v>
      </c>
      <c r="AE62" s="110">
        <v>0.13</v>
      </c>
      <c r="AF62" s="109"/>
      <c r="AG62" s="111">
        <f>AG61*AE62</f>
        <v>4.5603945140000004</v>
      </c>
      <c r="AH62" s="112"/>
      <c r="AI62" s="113">
        <f t="shared" si="50"/>
        <v>0.29899999999999949</v>
      </c>
      <c r="AJ62" s="114">
        <f t="shared" ref="AJ62:AJ71" si="54">IF((Z62)=0,"",(AI62/Z62))</f>
        <v>7.0164824922379729E-2</v>
      </c>
      <c r="AL62" s="110">
        <v>0.13</v>
      </c>
      <c r="AM62" s="109"/>
      <c r="AN62" s="111">
        <f>AN61*AL62</f>
        <v>4.7670945140000009</v>
      </c>
      <c r="AO62" s="112"/>
      <c r="AP62" s="113">
        <f t="shared" si="51"/>
        <v>0.20670000000000055</v>
      </c>
      <c r="AQ62" s="114">
        <f t="shared" ref="AQ62:AQ71" si="55">IF((AG62)=0,"",(AP62/AG62))</f>
        <v>4.5325026018132895E-2</v>
      </c>
    </row>
    <row r="63" spans="2:43" x14ac:dyDescent="0.2">
      <c r="B63" s="115" t="s">
        <v>53</v>
      </c>
      <c r="C63" s="21"/>
      <c r="D63" s="21"/>
      <c r="E63" s="21"/>
      <c r="F63" s="116"/>
      <c r="G63" s="107"/>
      <c r="H63" s="108">
        <f>H61+H62</f>
        <v>29.552758920000002</v>
      </c>
      <c r="I63" s="109"/>
      <c r="J63" s="109"/>
      <c r="K63" s="109"/>
      <c r="L63" s="111">
        <f>L61+L62</f>
        <v>32.351852314000006</v>
      </c>
      <c r="M63" s="112"/>
      <c r="N63" s="113">
        <f t="shared" si="41"/>
        <v>2.7990933940000033</v>
      </c>
      <c r="O63" s="114">
        <f t="shared" si="28"/>
        <v>9.4715129696594944E-2</v>
      </c>
      <c r="Q63" s="109"/>
      <c r="R63" s="109"/>
      <c r="S63" s="111">
        <f>S61+S62</f>
        <v>34.634452314000001</v>
      </c>
      <c r="T63" s="112"/>
      <c r="U63" s="113">
        <f t="shared" si="1"/>
        <v>2.2825999999999951</v>
      </c>
      <c r="V63" s="114">
        <f t="shared" si="52"/>
        <v>7.0555465506134812E-2</v>
      </c>
      <c r="X63" s="109"/>
      <c r="Y63" s="109"/>
      <c r="Z63" s="111">
        <f>Z61+Z62</f>
        <v>37.041352314000008</v>
      </c>
      <c r="AA63" s="112"/>
      <c r="AB63" s="113">
        <f t="shared" si="3"/>
        <v>2.4069000000000074</v>
      </c>
      <c r="AC63" s="114">
        <f t="shared" si="53"/>
        <v>6.9494386057523588E-2</v>
      </c>
      <c r="AE63" s="109"/>
      <c r="AF63" s="109"/>
      <c r="AG63" s="111">
        <f>AG61+AG62</f>
        <v>39.640352314000005</v>
      </c>
      <c r="AH63" s="112"/>
      <c r="AI63" s="113">
        <f t="shared" si="50"/>
        <v>2.5989999999999966</v>
      </c>
      <c r="AJ63" s="114">
        <f t="shared" si="54"/>
        <v>7.0164824922379757E-2</v>
      </c>
      <c r="AL63" s="109"/>
      <c r="AM63" s="109"/>
      <c r="AN63" s="111">
        <f>AN61+AN62</f>
        <v>41.437052314000006</v>
      </c>
      <c r="AO63" s="112"/>
      <c r="AP63" s="113">
        <f t="shared" si="51"/>
        <v>1.7967000000000013</v>
      </c>
      <c r="AQ63" s="114">
        <f t="shared" si="55"/>
        <v>4.5325026018132805E-2</v>
      </c>
    </row>
    <row r="64" spans="2:43" ht="15.75" customHeight="1" x14ac:dyDescent="0.2">
      <c r="B64" s="203" t="s">
        <v>54</v>
      </c>
      <c r="C64" s="203"/>
      <c r="D64" s="203"/>
      <c r="E64" s="21"/>
      <c r="F64" s="116"/>
      <c r="G64" s="107"/>
      <c r="H64" s="117">
        <f>ROUND(-H63*10%,2)</f>
        <v>-2.96</v>
      </c>
      <c r="I64" s="109"/>
      <c r="J64" s="109"/>
      <c r="K64" s="109"/>
      <c r="L64" s="118">
        <f>ROUND(-L63*10%,2)</f>
        <v>-3.24</v>
      </c>
      <c r="M64" s="112"/>
      <c r="N64" s="118">
        <f t="shared" si="41"/>
        <v>-0.28000000000000025</v>
      </c>
      <c r="O64" s="119">
        <f t="shared" si="28"/>
        <v>9.4594594594594683E-2</v>
      </c>
      <c r="Q64" s="109"/>
      <c r="R64" s="109"/>
      <c r="S64" s="118">
        <f>ROUND(-S63*10%,2)</f>
        <v>-3.46</v>
      </c>
      <c r="T64" s="112"/>
      <c r="U64" s="118">
        <f t="shared" si="1"/>
        <v>-0.21999999999999975</v>
      </c>
      <c r="V64" s="119">
        <f t="shared" si="52"/>
        <v>6.7901234567901148E-2</v>
      </c>
      <c r="X64" s="109"/>
      <c r="Y64" s="109"/>
      <c r="Z64" s="118">
        <f>ROUND(-Z63*10%,2)</f>
        <v>-3.7</v>
      </c>
      <c r="AA64" s="112"/>
      <c r="AB64" s="118">
        <f t="shared" si="3"/>
        <v>-0.24000000000000021</v>
      </c>
      <c r="AC64" s="119">
        <f t="shared" si="53"/>
        <v>6.9364161849711045E-2</v>
      </c>
      <c r="AE64" s="109"/>
      <c r="AF64" s="109"/>
      <c r="AG64" s="118">
        <f>ROUND(-AG63*10%,2)</f>
        <v>-3.96</v>
      </c>
      <c r="AH64" s="112"/>
      <c r="AI64" s="118">
        <f t="shared" si="50"/>
        <v>-0.25999999999999979</v>
      </c>
      <c r="AJ64" s="119">
        <f t="shared" si="54"/>
        <v>7.0270270270270205E-2</v>
      </c>
      <c r="AL64" s="109"/>
      <c r="AM64" s="109"/>
      <c r="AN64" s="118">
        <f>ROUND(-AN63*10%,2)</f>
        <v>-4.1399999999999997</v>
      </c>
      <c r="AO64" s="112"/>
      <c r="AP64" s="118">
        <f t="shared" si="51"/>
        <v>-0.17999999999999972</v>
      </c>
      <c r="AQ64" s="119">
        <f t="shared" si="55"/>
        <v>4.5454545454545386E-2</v>
      </c>
    </row>
    <row r="65" spans="1:43" ht="13.5" thickBot="1" x14ac:dyDescent="0.25">
      <c r="B65" s="204" t="s">
        <v>55</v>
      </c>
      <c r="C65" s="204"/>
      <c r="D65" s="204"/>
      <c r="E65" s="120"/>
      <c r="F65" s="121"/>
      <c r="G65" s="122"/>
      <c r="H65" s="123">
        <f>H63+H64</f>
        <v>26.592758920000001</v>
      </c>
      <c r="I65" s="124"/>
      <c r="J65" s="124"/>
      <c r="K65" s="124"/>
      <c r="L65" s="125">
        <f>L63+L64</f>
        <v>29.111852314000004</v>
      </c>
      <c r="M65" s="126"/>
      <c r="N65" s="127">
        <f t="shared" si="41"/>
        <v>2.5190933940000022</v>
      </c>
      <c r="O65" s="128">
        <f t="shared" si="28"/>
        <v>9.4728546277514328E-2</v>
      </c>
      <c r="Q65" s="124"/>
      <c r="R65" s="124"/>
      <c r="S65" s="125">
        <f>S63+S64</f>
        <v>31.174452314</v>
      </c>
      <c r="T65" s="126"/>
      <c r="U65" s="127">
        <f t="shared" si="1"/>
        <v>2.0625999999999962</v>
      </c>
      <c r="V65" s="128">
        <f t="shared" si="52"/>
        <v>7.0850867809881132E-2</v>
      </c>
      <c r="X65" s="124"/>
      <c r="Y65" s="124"/>
      <c r="Z65" s="125">
        <f>Z63+Z64</f>
        <v>33.341352314000005</v>
      </c>
      <c r="AA65" s="126"/>
      <c r="AB65" s="127">
        <f t="shared" si="3"/>
        <v>2.1669000000000054</v>
      </c>
      <c r="AC65" s="128">
        <f t="shared" si="53"/>
        <v>6.9508839423199159E-2</v>
      </c>
      <c r="AE65" s="124"/>
      <c r="AF65" s="124"/>
      <c r="AG65" s="125">
        <f>AG63+AG64</f>
        <v>35.680352314000004</v>
      </c>
      <c r="AH65" s="126"/>
      <c r="AI65" s="127">
        <f t="shared" si="50"/>
        <v>2.3389999999999986</v>
      </c>
      <c r="AJ65" s="128">
        <f t="shared" si="54"/>
        <v>7.0153123303815554E-2</v>
      </c>
      <c r="AL65" s="124"/>
      <c r="AM65" s="124"/>
      <c r="AN65" s="125">
        <f>AN63+AN64</f>
        <v>37.297052314000005</v>
      </c>
      <c r="AO65" s="126"/>
      <c r="AP65" s="127">
        <f t="shared" si="51"/>
        <v>1.6167000000000016</v>
      </c>
      <c r="AQ65" s="128">
        <f t="shared" si="55"/>
        <v>4.5310651245045366E-2</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25.338884000000004</v>
      </c>
      <c r="I67" s="140"/>
      <c r="J67" s="141"/>
      <c r="K67" s="141"/>
      <c r="L67" s="139">
        <f>SUM(L58:L59,L50,L51:L54)</f>
        <v>27.815957800000003</v>
      </c>
      <c r="M67" s="142"/>
      <c r="N67" s="143">
        <f t="shared" ref="N67:N71" si="56">L67-H67</f>
        <v>2.4770737999999994</v>
      </c>
      <c r="O67" s="104">
        <f t="shared" ref="O67:O71" si="57">IF((H67)=0,"",(N67/H67))</f>
        <v>9.7757809696749035E-2</v>
      </c>
      <c r="Q67" s="141"/>
      <c r="R67" s="141"/>
      <c r="S67" s="143">
        <f>SUM(S58:S59,S50,S51:S54)</f>
        <v>29.835957800000006</v>
      </c>
      <c r="T67" s="142"/>
      <c r="U67" s="143">
        <f t="shared" si="1"/>
        <v>2.0200000000000031</v>
      </c>
      <c r="V67" s="104">
        <f t="shared" si="52"/>
        <v>7.2620184950093758E-2</v>
      </c>
      <c r="X67" s="141"/>
      <c r="Y67" s="141"/>
      <c r="Z67" s="143">
        <f>SUM(Z58:Z59,Z50,Z51:Z54)</f>
        <v>31.965957800000002</v>
      </c>
      <c r="AA67" s="142"/>
      <c r="AB67" s="143">
        <f t="shared" si="3"/>
        <v>2.1299999999999955</v>
      </c>
      <c r="AC67" s="104">
        <f t="shared" si="53"/>
        <v>7.1390367766239263E-2</v>
      </c>
      <c r="AE67" s="141"/>
      <c r="AF67" s="141"/>
      <c r="AG67" s="143">
        <f>SUM(AG58:AG59,AG50,AG51:AG54)</f>
        <v>34.26595780000001</v>
      </c>
      <c r="AH67" s="142"/>
      <c r="AI67" s="143">
        <f t="shared" ref="AI67:AI71" si="58">AG67-Z67</f>
        <v>2.3000000000000078</v>
      </c>
      <c r="AJ67" s="104">
        <f t="shared" si="54"/>
        <v>7.1951543400961618E-2</v>
      </c>
      <c r="AL67" s="141"/>
      <c r="AM67" s="141"/>
      <c r="AN67" s="143">
        <f>SUM(AN58:AN59,AN50,AN51:AN54)</f>
        <v>35.855957800000006</v>
      </c>
      <c r="AO67" s="142"/>
      <c r="AP67" s="143">
        <f t="shared" ref="AP67:AP71" si="59">AN67-AG67</f>
        <v>1.5899999999999963</v>
      </c>
      <c r="AQ67" s="104">
        <f t="shared" si="55"/>
        <v>4.6401738112220398E-2</v>
      </c>
    </row>
    <row r="68" spans="1:43" s="85" customFormat="1" x14ac:dyDescent="0.2">
      <c r="B68" s="144" t="s">
        <v>52</v>
      </c>
      <c r="C68" s="79"/>
      <c r="D68" s="79"/>
      <c r="E68" s="79"/>
      <c r="F68" s="145">
        <v>0.13</v>
      </c>
      <c r="G68" s="138"/>
      <c r="H68" s="146">
        <f>H67*F68</f>
        <v>3.2940549200000007</v>
      </c>
      <c r="I68" s="147"/>
      <c r="J68" s="148">
        <v>0.13</v>
      </c>
      <c r="K68" s="149"/>
      <c r="L68" s="150">
        <f>L67*J68</f>
        <v>3.6160745140000006</v>
      </c>
      <c r="M68" s="151"/>
      <c r="N68" s="152">
        <f t="shared" si="56"/>
        <v>0.32201959399999991</v>
      </c>
      <c r="O68" s="114">
        <f t="shared" si="57"/>
        <v>9.7757809696749035E-2</v>
      </c>
      <c r="Q68" s="148">
        <v>0.13</v>
      </c>
      <c r="R68" s="149"/>
      <c r="S68" s="150">
        <f>S67*Q68</f>
        <v>3.878674514000001</v>
      </c>
      <c r="T68" s="151"/>
      <c r="U68" s="152">
        <f t="shared" si="1"/>
        <v>0.26260000000000039</v>
      </c>
      <c r="V68" s="114">
        <f t="shared" si="52"/>
        <v>7.2620184950093744E-2</v>
      </c>
      <c r="X68" s="148">
        <v>0.13</v>
      </c>
      <c r="Y68" s="149"/>
      <c r="Z68" s="150">
        <f>Z67*X68</f>
        <v>4.1555745140000004</v>
      </c>
      <c r="AA68" s="151"/>
      <c r="AB68" s="152">
        <f t="shared" si="3"/>
        <v>0.27689999999999948</v>
      </c>
      <c r="AC68" s="114">
        <f t="shared" si="53"/>
        <v>7.1390367766239277E-2</v>
      </c>
      <c r="AE68" s="148">
        <v>0.13</v>
      </c>
      <c r="AF68" s="149"/>
      <c r="AG68" s="150">
        <f>AG67*AE68</f>
        <v>4.4545745140000017</v>
      </c>
      <c r="AH68" s="151"/>
      <c r="AI68" s="152">
        <f t="shared" si="58"/>
        <v>0.29900000000000126</v>
      </c>
      <c r="AJ68" s="114">
        <f t="shared" si="54"/>
        <v>7.1951543400961673E-2</v>
      </c>
      <c r="AL68" s="148">
        <v>0.13</v>
      </c>
      <c r="AM68" s="149"/>
      <c r="AN68" s="150">
        <f>AN67*AL68</f>
        <v>4.6612745140000005</v>
      </c>
      <c r="AO68" s="151"/>
      <c r="AP68" s="152">
        <f t="shared" si="59"/>
        <v>0.20669999999999877</v>
      </c>
      <c r="AQ68" s="114">
        <f t="shared" si="55"/>
        <v>4.6401738112220224E-2</v>
      </c>
    </row>
    <row r="69" spans="1:43" s="85" customFormat="1" x14ac:dyDescent="0.2">
      <c r="B69" s="153" t="s">
        <v>53</v>
      </c>
      <c r="C69" s="79"/>
      <c r="D69" s="79"/>
      <c r="E69" s="79"/>
      <c r="F69" s="154"/>
      <c r="G69" s="155"/>
      <c r="H69" s="146">
        <f>H67+H68</f>
        <v>28.632938920000004</v>
      </c>
      <c r="I69" s="147"/>
      <c r="J69" s="147"/>
      <c r="K69" s="147"/>
      <c r="L69" s="150">
        <f>L67+L68</f>
        <v>31.432032314000004</v>
      </c>
      <c r="M69" s="151"/>
      <c r="N69" s="152">
        <f t="shared" si="56"/>
        <v>2.7990933939999998</v>
      </c>
      <c r="O69" s="114">
        <f t="shared" si="57"/>
        <v>9.7757809696749048E-2</v>
      </c>
      <c r="Q69" s="147"/>
      <c r="R69" s="147"/>
      <c r="S69" s="150">
        <f>S67+S68</f>
        <v>33.714632314000006</v>
      </c>
      <c r="T69" s="151"/>
      <c r="U69" s="152">
        <f t="shared" si="1"/>
        <v>2.2826000000000022</v>
      </c>
      <c r="V69" s="114">
        <f t="shared" si="52"/>
        <v>7.2620184950093702E-2</v>
      </c>
      <c r="X69" s="147"/>
      <c r="Y69" s="147"/>
      <c r="Z69" s="150">
        <f>Z67+Z68</f>
        <v>36.121532314</v>
      </c>
      <c r="AA69" s="151"/>
      <c r="AB69" s="152">
        <f t="shared" si="3"/>
        <v>2.4068999999999932</v>
      </c>
      <c r="AC69" s="114">
        <f t="shared" si="53"/>
        <v>7.1390367766239221E-2</v>
      </c>
      <c r="AE69" s="147"/>
      <c r="AF69" s="147"/>
      <c r="AG69" s="150">
        <f>AG67+AG68</f>
        <v>38.72053231400001</v>
      </c>
      <c r="AH69" s="151"/>
      <c r="AI69" s="152">
        <f t="shared" si="58"/>
        <v>2.5990000000000109</v>
      </c>
      <c r="AJ69" s="114">
        <f t="shared" si="54"/>
        <v>7.1951543400961687E-2</v>
      </c>
      <c r="AL69" s="147"/>
      <c r="AM69" s="147"/>
      <c r="AN69" s="150">
        <f>AN67+AN68</f>
        <v>40.517232314000005</v>
      </c>
      <c r="AO69" s="151"/>
      <c r="AP69" s="152">
        <f t="shared" si="59"/>
        <v>1.7966999999999942</v>
      </c>
      <c r="AQ69" s="114">
        <f t="shared" si="55"/>
        <v>4.6401738112220356E-2</v>
      </c>
    </row>
    <row r="70" spans="1:43" s="85" customFormat="1" ht="15.75" customHeight="1" x14ac:dyDescent="0.2">
      <c r="B70" s="205" t="s">
        <v>54</v>
      </c>
      <c r="C70" s="205"/>
      <c r="D70" s="205"/>
      <c r="E70" s="79"/>
      <c r="F70" s="154"/>
      <c r="G70" s="155"/>
      <c r="H70" s="156">
        <f>ROUND(-H69*10%,2)</f>
        <v>-2.86</v>
      </c>
      <c r="I70" s="147"/>
      <c r="J70" s="147"/>
      <c r="K70" s="147"/>
      <c r="L70" s="118">
        <f>ROUND(-L69*10%,2)</f>
        <v>-3.14</v>
      </c>
      <c r="M70" s="151"/>
      <c r="N70" s="157">
        <f t="shared" si="56"/>
        <v>-0.28000000000000025</v>
      </c>
      <c r="O70" s="119">
        <f t="shared" si="57"/>
        <v>9.7902097902097987E-2</v>
      </c>
      <c r="Q70" s="147"/>
      <c r="R70" s="147"/>
      <c r="S70" s="118">
        <f>ROUND(-S69*10%,2)</f>
        <v>-3.37</v>
      </c>
      <c r="T70" s="151"/>
      <c r="U70" s="157">
        <f t="shared" si="1"/>
        <v>-0.22999999999999998</v>
      </c>
      <c r="V70" s="119">
        <f t="shared" si="52"/>
        <v>7.32484076433121E-2</v>
      </c>
      <c r="X70" s="147"/>
      <c r="Y70" s="147"/>
      <c r="Z70" s="118">
        <f>ROUND(-Z69*10%,2)</f>
        <v>-3.61</v>
      </c>
      <c r="AA70" s="151"/>
      <c r="AB70" s="157">
        <f t="shared" si="3"/>
        <v>-0.23999999999999977</v>
      </c>
      <c r="AC70" s="119">
        <f t="shared" si="53"/>
        <v>7.1216617210682426E-2</v>
      </c>
      <c r="AE70" s="147"/>
      <c r="AF70" s="147"/>
      <c r="AG70" s="118">
        <f>ROUND(-AG69*10%,2)</f>
        <v>-3.87</v>
      </c>
      <c r="AH70" s="151"/>
      <c r="AI70" s="157">
        <f t="shared" si="58"/>
        <v>-0.26000000000000023</v>
      </c>
      <c r="AJ70" s="119">
        <f t="shared" si="54"/>
        <v>7.2022160664820006E-2</v>
      </c>
      <c r="AL70" s="147"/>
      <c r="AM70" s="147"/>
      <c r="AN70" s="118">
        <f>ROUND(-AN69*10%,2)</f>
        <v>-4.05</v>
      </c>
      <c r="AO70" s="151"/>
      <c r="AP70" s="157">
        <f t="shared" si="59"/>
        <v>-0.17999999999999972</v>
      </c>
      <c r="AQ70" s="119">
        <f t="shared" si="55"/>
        <v>4.6511627906976667E-2</v>
      </c>
    </row>
    <row r="71" spans="1:43" s="85" customFormat="1" ht="13.5" thickBot="1" x14ac:dyDescent="0.25">
      <c r="B71" s="198" t="s">
        <v>57</v>
      </c>
      <c r="C71" s="198"/>
      <c r="D71" s="198"/>
      <c r="E71" s="158"/>
      <c r="F71" s="159"/>
      <c r="G71" s="160"/>
      <c r="H71" s="161">
        <f>SUM(H69:H70)</f>
        <v>25.772938920000005</v>
      </c>
      <c r="I71" s="162"/>
      <c r="J71" s="162"/>
      <c r="K71" s="162"/>
      <c r="L71" s="163">
        <f>SUM(L69:L70)</f>
        <v>28.292032314000004</v>
      </c>
      <c r="M71" s="164"/>
      <c r="N71" s="165">
        <f t="shared" si="56"/>
        <v>2.5190933939999987</v>
      </c>
      <c r="O71" s="166">
        <f t="shared" si="57"/>
        <v>9.7741798163544405E-2</v>
      </c>
      <c r="Q71" s="162"/>
      <c r="R71" s="162"/>
      <c r="S71" s="163">
        <f>SUM(S69:S70)</f>
        <v>30.344632314000005</v>
      </c>
      <c r="T71" s="164"/>
      <c r="U71" s="165">
        <f t="shared" si="1"/>
        <v>2.0526000000000018</v>
      </c>
      <c r="V71" s="166">
        <f t="shared" si="52"/>
        <v>7.2550461459224863E-2</v>
      </c>
      <c r="X71" s="162"/>
      <c r="Y71" s="162"/>
      <c r="Z71" s="163">
        <f>SUM(Z69:Z70)</f>
        <v>32.511532314</v>
      </c>
      <c r="AA71" s="164"/>
      <c r="AB71" s="165">
        <f t="shared" si="3"/>
        <v>2.1668999999999947</v>
      </c>
      <c r="AC71" s="166">
        <f t="shared" si="53"/>
        <v>7.1409664074270532E-2</v>
      </c>
      <c r="AE71" s="162"/>
      <c r="AF71" s="162"/>
      <c r="AG71" s="163">
        <f>SUM(AG69:AG70)</f>
        <v>34.850532314000013</v>
      </c>
      <c r="AH71" s="164"/>
      <c r="AI71" s="165">
        <f t="shared" si="58"/>
        <v>2.3390000000000128</v>
      </c>
      <c r="AJ71" s="166">
        <f t="shared" si="54"/>
        <v>7.1943702234938983E-2</v>
      </c>
      <c r="AL71" s="162"/>
      <c r="AM71" s="162"/>
      <c r="AN71" s="163">
        <f>SUM(AN69:AN70)</f>
        <v>36.467232314000007</v>
      </c>
      <c r="AO71" s="164"/>
      <c r="AP71" s="165">
        <f t="shared" si="59"/>
        <v>1.6166999999999945</v>
      </c>
      <c r="AQ71" s="166">
        <f t="shared" si="55"/>
        <v>4.6389535328576328E-2</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9</xdr:col>
                    <xdr:colOff>361950</xdr:colOff>
                    <xdr:row>16</xdr:row>
                    <xdr:rowOff>114300</xdr:rowOff>
                  </from>
                  <to>
                    <xdr:col>16</xdr:col>
                    <xdr:colOff>123825</xdr:colOff>
                    <xdr:row>18</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Q92"/>
  <sheetViews>
    <sheetView showGridLines="0" zoomScale="85" zoomScaleNormal="85" workbookViewId="0">
      <selection activeCell="B5" sqref="B5"/>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9.7109375" style="6"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9.7109375" style="6"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9.7109375" style="6"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9.7109375" style="6"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3</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250</v>
      </c>
      <c r="G18" s="12" t="s">
        <v>7</v>
      </c>
    </row>
    <row r="19" spans="2:43" x14ac:dyDescent="0.2">
      <c r="B19" s="11"/>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9.67</v>
      </c>
      <c r="G23" s="25">
        <v>1</v>
      </c>
      <c r="H23" s="26">
        <f>G23*F23</f>
        <v>9.67</v>
      </c>
      <c r="I23" s="27"/>
      <c r="J23" s="28">
        <v>12.25</v>
      </c>
      <c r="K23" s="29">
        <v>1</v>
      </c>
      <c r="L23" s="26">
        <f>K23*J23</f>
        <v>12.25</v>
      </c>
      <c r="M23" s="27"/>
      <c r="N23" s="30">
        <f>L23-H23</f>
        <v>2.58</v>
      </c>
      <c r="O23" s="31">
        <f>IF((H23)=0,"",(N23/H23))</f>
        <v>0.26680455015511895</v>
      </c>
      <c r="Q23" s="28">
        <v>14.25</v>
      </c>
      <c r="R23" s="29">
        <v>1</v>
      </c>
      <c r="S23" s="26">
        <f>R23*Q23</f>
        <v>14.25</v>
      </c>
      <c r="T23" s="27"/>
      <c r="U23" s="30">
        <f>S23-L23</f>
        <v>2</v>
      </c>
      <c r="V23" s="31">
        <f>IF((L23)=0,"",(U23/L23))</f>
        <v>0.16326530612244897</v>
      </c>
      <c r="X23" s="28">
        <v>16.5</v>
      </c>
      <c r="Y23" s="29">
        <v>1</v>
      </c>
      <c r="Z23" s="26">
        <f>Y23*X23</f>
        <v>16.5</v>
      </c>
      <c r="AA23" s="27"/>
      <c r="AB23" s="30">
        <f>Z23-S23</f>
        <v>2.25</v>
      </c>
      <c r="AC23" s="31">
        <f>IF((S23)=0,"",(AB23/S23))</f>
        <v>0.15789473684210525</v>
      </c>
      <c r="AE23" s="28">
        <v>19</v>
      </c>
      <c r="AF23" s="29">
        <v>1</v>
      </c>
      <c r="AG23" s="26">
        <f>AF23*AE23</f>
        <v>19</v>
      </c>
      <c r="AH23" s="27"/>
      <c r="AI23" s="30">
        <f>AG23-Z23</f>
        <v>2.5</v>
      </c>
      <c r="AJ23" s="31">
        <f>IF((Z23)=0,"",(AI23/Z23))</f>
        <v>0.15151515151515152</v>
      </c>
      <c r="AL23" s="28">
        <v>20.75</v>
      </c>
      <c r="AM23" s="29">
        <v>1</v>
      </c>
      <c r="AN23" s="26">
        <f>AM23*AL23</f>
        <v>20.75</v>
      </c>
      <c r="AO23" s="27"/>
      <c r="AP23" s="30">
        <f>AN23-AG23</f>
        <v>1.75</v>
      </c>
      <c r="AQ23" s="31">
        <f>IF((AG23)=0,"",(AP23/AG23))</f>
        <v>9.2105263157894732E-2</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2.3400000000000001E-2</v>
      </c>
      <c r="G29" s="25">
        <f>$F$18</f>
        <v>250</v>
      </c>
      <c r="H29" s="26">
        <f t="shared" si="0"/>
        <v>5.8500000000000005</v>
      </c>
      <c r="I29" s="27"/>
      <c r="J29" s="28">
        <v>2.35E-2</v>
      </c>
      <c r="K29" s="25">
        <f>$F$18</f>
        <v>250</v>
      </c>
      <c r="L29" s="26">
        <f t="shared" si="9"/>
        <v>5.875</v>
      </c>
      <c r="M29" s="27"/>
      <c r="N29" s="30">
        <f t="shared" si="10"/>
        <v>2.4999999999999467E-2</v>
      </c>
      <c r="O29" s="31">
        <f t="shared" si="11"/>
        <v>4.273504273504182E-3</v>
      </c>
      <c r="Q29" s="28">
        <v>2.2800000000000001E-2</v>
      </c>
      <c r="R29" s="25">
        <f>$F$18</f>
        <v>250</v>
      </c>
      <c r="S29" s="26">
        <f t="shared" si="12"/>
        <v>5.7</v>
      </c>
      <c r="T29" s="27"/>
      <c r="U29" s="30">
        <f t="shared" si="1"/>
        <v>-0.17499999999999982</v>
      </c>
      <c r="V29" s="31">
        <f t="shared" si="2"/>
        <v>-2.9787234042553162E-2</v>
      </c>
      <c r="X29" s="28">
        <v>2.1600000000000001E-2</v>
      </c>
      <c r="Y29" s="25">
        <f>$F$18</f>
        <v>250</v>
      </c>
      <c r="Z29" s="26">
        <f t="shared" si="13"/>
        <v>5.4</v>
      </c>
      <c r="AA29" s="27"/>
      <c r="AB29" s="30">
        <f t="shared" si="3"/>
        <v>-0.29999999999999982</v>
      </c>
      <c r="AC29" s="31">
        <f t="shared" si="4"/>
        <v>-5.263157894736839E-2</v>
      </c>
      <c r="AE29" s="28">
        <v>1.9599999999999999E-2</v>
      </c>
      <c r="AF29" s="25">
        <f>$F$18</f>
        <v>250</v>
      </c>
      <c r="AG29" s="26">
        <f t="shared" si="14"/>
        <v>4.8999999999999995</v>
      </c>
      <c r="AH29" s="27"/>
      <c r="AI29" s="30">
        <f t="shared" si="5"/>
        <v>-0.50000000000000089</v>
      </c>
      <c r="AJ29" s="31">
        <f t="shared" si="6"/>
        <v>-9.2592592592592754E-2</v>
      </c>
      <c r="AL29" s="28">
        <v>1.7999999999999999E-2</v>
      </c>
      <c r="AM29" s="25">
        <f>$F$18</f>
        <v>250</v>
      </c>
      <c r="AN29" s="26">
        <f t="shared" si="15"/>
        <v>4.5</v>
      </c>
      <c r="AO29" s="27"/>
      <c r="AP29" s="30">
        <f t="shared" si="7"/>
        <v>-0.39999999999999947</v>
      </c>
      <c r="AQ29" s="31">
        <f t="shared" si="8"/>
        <v>-8.1632653061224386E-2</v>
      </c>
    </row>
    <row r="30" spans="2:43" x14ac:dyDescent="0.2">
      <c r="B30" s="21" t="s">
        <v>31</v>
      </c>
      <c r="C30" s="21"/>
      <c r="D30" s="22"/>
      <c r="E30" s="23"/>
      <c r="F30" s="24"/>
      <c r="G30" s="25">
        <f t="shared" ref="G30" si="16">$F$18</f>
        <v>250</v>
      </c>
      <c r="H30" s="26">
        <f t="shared" si="0"/>
        <v>0</v>
      </c>
      <c r="I30" s="27"/>
      <c r="J30" s="28"/>
      <c r="K30" s="25">
        <f t="shared" ref="K30:K38" si="17">$F$18</f>
        <v>250</v>
      </c>
      <c r="L30" s="26">
        <f t="shared" si="9"/>
        <v>0</v>
      </c>
      <c r="M30" s="27"/>
      <c r="N30" s="30">
        <f t="shared" si="10"/>
        <v>0</v>
      </c>
      <c r="O30" s="31" t="str">
        <f t="shared" si="11"/>
        <v/>
      </c>
      <c r="Q30" s="28"/>
      <c r="R30" s="25">
        <f t="shared" ref="R30:R38" si="18">$F$18</f>
        <v>250</v>
      </c>
      <c r="S30" s="26">
        <f t="shared" si="12"/>
        <v>0</v>
      </c>
      <c r="T30" s="27"/>
      <c r="U30" s="30">
        <f t="shared" si="1"/>
        <v>0</v>
      </c>
      <c r="V30" s="31" t="str">
        <f t="shared" si="2"/>
        <v/>
      </c>
      <c r="X30" s="28"/>
      <c r="Y30" s="25">
        <f t="shared" ref="Y30:Y38" si="19">$F$18</f>
        <v>250</v>
      </c>
      <c r="Z30" s="26">
        <f t="shared" si="13"/>
        <v>0</v>
      </c>
      <c r="AA30" s="27"/>
      <c r="AB30" s="30">
        <f t="shared" si="3"/>
        <v>0</v>
      </c>
      <c r="AC30" s="31" t="str">
        <f t="shared" si="4"/>
        <v/>
      </c>
      <c r="AE30" s="28"/>
      <c r="AF30" s="25">
        <f t="shared" ref="AF30:AF38" si="20">$F$18</f>
        <v>250</v>
      </c>
      <c r="AG30" s="26">
        <f t="shared" si="14"/>
        <v>0</v>
      </c>
      <c r="AH30" s="27"/>
      <c r="AI30" s="30">
        <f t="shared" si="5"/>
        <v>0</v>
      </c>
      <c r="AJ30" s="31" t="str">
        <f t="shared" si="6"/>
        <v/>
      </c>
      <c r="AL30" s="28"/>
      <c r="AM30" s="25">
        <f t="shared" ref="AM30:AM38" si="21">$F$18</f>
        <v>250</v>
      </c>
      <c r="AN30" s="26">
        <f t="shared" si="15"/>
        <v>0</v>
      </c>
      <c r="AO30" s="27"/>
      <c r="AP30" s="30">
        <f t="shared" si="7"/>
        <v>0</v>
      </c>
      <c r="AQ30" s="31" t="str">
        <f t="shared" si="8"/>
        <v/>
      </c>
    </row>
    <row r="31" spans="2:43" x14ac:dyDescent="0.2">
      <c r="B31" s="21" t="s">
        <v>32</v>
      </c>
      <c r="C31" s="21"/>
      <c r="D31" s="22" t="s">
        <v>30</v>
      </c>
      <c r="E31" s="23"/>
      <c r="F31" s="24">
        <v>0</v>
      </c>
      <c r="G31" s="25">
        <f>$F$18</f>
        <v>250</v>
      </c>
      <c r="H31" s="26">
        <f t="shared" si="0"/>
        <v>0</v>
      </c>
      <c r="I31" s="27"/>
      <c r="J31" s="28">
        <v>-2.9999999999999997E-4</v>
      </c>
      <c r="K31" s="25">
        <f t="shared" si="17"/>
        <v>250</v>
      </c>
      <c r="L31" s="26">
        <f t="shared" si="9"/>
        <v>-7.4999999999999997E-2</v>
      </c>
      <c r="M31" s="27"/>
      <c r="N31" s="30">
        <f t="shared" si="10"/>
        <v>-7.4999999999999997E-2</v>
      </c>
      <c r="O31" s="31" t="str">
        <f t="shared" si="11"/>
        <v/>
      </c>
      <c r="Q31" s="28"/>
      <c r="R31" s="25">
        <f t="shared" si="18"/>
        <v>250</v>
      </c>
      <c r="S31" s="26">
        <f t="shared" si="12"/>
        <v>0</v>
      </c>
      <c r="T31" s="27"/>
      <c r="U31" s="30">
        <f t="shared" si="1"/>
        <v>7.4999999999999997E-2</v>
      </c>
      <c r="V31" s="31">
        <f t="shared" si="2"/>
        <v>-1</v>
      </c>
      <c r="X31" s="28"/>
      <c r="Y31" s="25">
        <f t="shared" si="19"/>
        <v>250</v>
      </c>
      <c r="Z31" s="26">
        <f t="shared" si="13"/>
        <v>0</v>
      </c>
      <c r="AA31" s="27"/>
      <c r="AB31" s="30">
        <f t="shared" si="3"/>
        <v>0</v>
      </c>
      <c r="AC31" s="31" t="str">
        <f t="shared" si="4"/>
        <v/>
      </c>
      <c r="AE31" s="28"/>
      <c r="AF31" s="25">
        <f t="shared" si="20"/>
        <v>250</v>
      </c>
      <c r="AG31" s="26">
        <f t="shared" si="14"/>
        <v>0</v>
      </c>
      <c r="AH31" s="27"/>
      <c r="AI31" s="30">
        <f t="shared" si="5"/>
        <v>0</v>
      </c>
      <c r="AJ31" s="31" t="str">
        <f t="shared" si="6"/>
        <v/>
      </c>
      <c r="AL31" s="28"/>
      <c r="AM31" s="25">
        <f t="shared" si="21"/>
        <v>250</v>
      </c>
      <c r="AN31" s="26">
        <f t="shared" si="15"/>
        <v>0</v>
      </c>
      <c r="AO31" s="27"/>
      <c r="AP31" s="30">
        <f t="shared" si="7"/>
        <v>0</v>
      </c>
      <c r="AQ31" s="31" t="str">
        <f t="shared" si="8"/>
        <v/>
      </c>
    </row>
    <row r="32" spans="2:43" x14ac:dyDescent="0.2">
      <c r="B32" s="33"/>
      <c r="C32" s="21"/>
      <c r="D32" s="22"/>
      <c r="E32" s="23"/>
      <c r="F32" s="24"/>
      <c r="G32" s="25">
        <f t="shared" ref="G32:G38" si="22">$F$18</f>
        <v>250</v>
      </c>
      <c r="H32" s="26">
        <f t="shared" si="0"/>
        <v>0</v>
      </c>
      <c r="I32" s="27"/>
      <c r="J32" s="28"/>
      <c r="K32" s="25">
        <f t="shared" si="17"/>
        <v>250</v>
      </c>
      <c r="L32" s="26">
        <f t="shared" si="9"/>
        <v>0</v>
      </c>
      <c r="M32" s="27"/>
      <c r="N32" s="30">
        <f t="shared" si="10"/>
        <v>0</v>
      </c>
      <c r="O32" s="31" t="str">
        <f t="shared" si="11"/>
        <v/>
      </c>
      <c r="Q32" s="28"/>
      <c r="R32" s="25">
        <f t="shared" si="18"/>
        <v>250</v>
      </c>
      <c r="S32" s="26">
        <f t="shared" si="12"/>
        <v>0</v>
      </c>
      <c r="T32" s="27"/>
      <c r="U32" s="30">
        <f t="shared" si="1"/>
        <v>0</v>
      </c>
      <c r="V32" s="31" t="str">
        <f t="shared" si="2"/>
        <v/>
      </c>
      <c r="X32" s="28"/>
      <c r="Y32" s="25">
        <f t="shared" si="19"/>
        <v>250</v>
      </c>
      <c r="Z32" s="26">
        <f t="shared" si="13"/>
        <v>0</v>
      </c>
      <c r="AA32" s="27"/>
      <c r="AB32" s="30">
        <f t="shared" si="3"/>
        <v>0</v>
      </c>
      <c r="AC32" s="31" t="str">
        <f t="shared" si="4"/>
        <v/>
      </c>
      <c r="AE32" s="28"/>
      <c r="AF32" s="25">
        <f t="shared" si="20"/>
        <v>250</v>
      </c>
      <c r="AG32" s="26">
        <f t="shared" si="14"/>
        <v>0</v>
      </c>
      <c r="AH32" s="27"/>
      <c r="AI32" s="30">
        <f t="shared" si="5"/>
        <v>0</v>
      </c>
      <c r="AJ32" s="31" t="str">
        <f t="shared" si="6"/>
        <v/>
      </c>
      <c r="AL32" s="28"/>
      <c r="AM32" s="25">
        <f t="shared" si="21"/>
        <v>250</v>
      </c>
      <c r="AN32" s="26">
        <f t="shared" si="15"/>
        <v>0</v>
      </c>
      <c r="AO32" s="27"/>
      <c r="AP32" s="30">
        <f t="shared" si="7"/>
        <v>0</v>
      </c>
      <c r="AQ32" s="31" t="str">
        <f t="shared" si="8"/>
        <v/>
      </c>
    </row>
    <row r="33" spans="2:43" x14ac:dyDescent="0.2">
      <c r="B33" s="33"/>
      <c r="C33" s="21"/>
      <c r="D33" s="22"/>
      <c r="E33" s="23"/>
      <c r="F33" s="24"/>
      <c r="G33" s="25">
        <f t="shared" si="22"/>
        <v>250</v>
      </c>
      <c r="H33" s="26">
        <f t="shared" si="0"/>
        <v>0</v>
      </c>
      <c r="I33" s="27"/>
      <c r="J33" s="28"/>
      <c r="K33" s="25">
        <f t="shared" si="17"/>
        <v>250</v>
      </c>
      <c r="L33" s="26">
        <f t="shared" si="9"/>
        <v>0</v>
      </c>
      <c r="M33" s="27"/>
      <c r="N33" s="30">
        <f t="shared" si="10"/>
        <v>0</v>
      </c>
      <c r="O33" s="31" t="str">
        <f t="shared" si="11"/>
        <v/>
      </c>
      <c r="Q33" s="28"/>
      <c r="R33" s="25">
        <f t="shared" si="18"/>
        <v>250</v>
      </c>
      <c r="S33" s="26">
        <f t="shared" si="12"/>
        <v>0</v>
      </c>
      <c r="T33" s="27"/>
      <c r="U33" s="30">
        <f t="shared" si="1"/>
        <v>0</v>
      </c>
      <c r="V33" s="31" t="str">
        <f t="shared" si="2"/>
        <v/>
      </c>
      <c r="X33" s="28"/>
      <c r="Y33" s="25">
        <f t="shared" si="19"/>
        <v>250</v>
      </c>
      <c r="Z33" s="26">
        <f t="shared" si="13"/>
        <v>0</v>
      </c>
      <c r="AA33" s="27"/>
      <c r="AB33" s="30">
        <f t="shared" si="3"/>
        <v>0</v>
      </c>
      <c r="AC33" s="31" t="str">
        <f t="shared" si="4"/>
        <v/>
      </c>
      <c r="AE33" s="28"/>
      <c r="AF33" s="25">
        <f t="shared" si="20"/>
        <v>250</v>
      </c>
      <c r="AG33" s="26">
        <f t="shared" si="14"/>
        <v>0</v>
      </c>
      <c r="AH33" s="27"/>
      <c r="AI33" s="30">
        <f t="shared" si="5"/>
        <v>0</v>
      </c>
      <c r="AJ33" s="31" t="str">
        <f t="shared" si="6"/>
        <v/>
      </c>
      <c r="AL33" s="28"/>
      <c r="AM33" s="25">
        <f t="shared" si="21"/>
        <v>250</v>
      </c>
      <c r="AN33" s="26">
        <f t="shared" si="15"/>
        <v>0</v>
      </c>
      <c r="AO33" s="27"/>
      <c r="AP33" s="30">
        <f t="shared" si="7"/>
        <v>0</v>
      </c>
      <c r="AQ33" s="31" t="str">
        <f t="shared" si="8"/>
        <v/>
      </c>
    </row>
    <row r="34" spans="2:43" x14ac:dyDescent="0.2">
      <c r="B34" s="33"/>
      <c r="C34" s="21"/>
      <c r="D34" s="22"/>
      <c r="E34" s="23"/>
      <c r="F34" s="24"/>
      <c r="G34" s="25">
        <f t="shared" si="22"/>
        <v>250</v>
      </c>
      <c r="H34" s="26">
        <f t="shared" si="0"/>
        <v>0</v>
      </c>
      <c r="I34" s="27"/>
      <c r="J34" s="28"/>
      <c r="K34" s="25">
        <f t="shared" si="17"/>
        <v>250</v>
      </c>
      <c r="L34" s="26">
        <f t="shared" si="9"/>
        <v>0</v>
      </c>
      <c r="M34" s="27"/>
      <c r="N34" s="30">
        <f t="shared" si="10"/>
        <v>0</v>
      </c>
      <c r="O34" s="31" t="str">
        <f t="shared" si="11"/>
        <v/>
      </c>
      <c r="Q34" s="28"/>
      <c r="R34" s="25">
        <f t="shared" si="18"/>
        <v>250</v>
      </c>
      <c r="S34" s="26">
        <f t="shared" si="12"/>
        <v>0</v>
      </c>
      <c r="T34" s="27"/>
      <c r="U34" s="30">
        <f t="shared" si="1"/>
        <v>0</v>
      </c>
      <c r="V34" s="31" t="str">
        <f t="shared" si="2"/>
        <v/>
      </c>
      <c r="X34" s="28"/>
      <c r="Y34" s="25">
        <f t="shared" si="19"/>
        <v>250</v>
      </c>
      <c r="Z34" s="26">
        <f t="shared" si="13"/>
        <v>0</v>
      </c>
      <c r="AA34" s="27"/>
      <c r="AB34" s="30">
        <f t="shared" si="3"/>
        <v>0</v>
      </c>
      <c r="AC34" s="31" t="str">
        <f t="shared" si="4"/>
        <v/>
      </c>
      <c r="AE34" s="28"/>
      <c r="AF34" s="25">
        <f t="shared" si="20"/>
        <v>250</v>
      </c>
      <c r="AG34" s="26">
        <f t="shared" si="14"/>
        <v>0</v>
      </c>
      <c r="AH34" s="27"/>
      <c r="AI34" s="30">
        <f t="shared" si="5"/>
        <v>0</v>
      </c>
      <c r="AJ34" s="31" t="str">
        <f t="shared" si="6"/>
        <v/>
      </c>
      <c r="AL34" s="28"/>
      <c r="AM34" s="25">
        <f t="shared" si="21"/>
        <v>250</v>
      </c>
      <c r="AN34" s="26">
        <f t="shared" si="15"/>
        <v>0</v>
      </c>
      <c r="AO34" s="27"/>
      <c r="AP34" s="30">
        <f t="shared" si="7"/>
        <v>0</v>
      </c>
      <c r="AQ34" s="31" t="str">
        <f t="shared" si="8"/>
        <v/>
      </c>
    </row>
    <row r="35" spans="2:43" x14ac:dyDescent="0.2">
      <c r="B35" s="33"/>
      <c r="C35" s="21"/>
      <c r="D35" s="22"/>
      <c r="E35" s="23"/>
      <c r="F35" s="24"/>
      <c r="G35" s="25">
        <f t="shared" si="22"/>
        <v>250</v>
      </c>
      <c r="H35" s="26">
        <f t="shared" si="0"/>
        <v>0</v>
      </c>
      <c r="I35" s="27"/>
      <c r="J35" s="28"/>
      <c r="K35" s="25">
        <f t="shared" si="17"/>
        <v>250</v>
      </c>
      <c r="L35" s="26">
        <f t="shared" si="9"/>
        <v>0</v>
      </c>
      <c r="M35" s="27"/>
      <c r="N35" s="30">
        <f t="shared" si="10"/>
        <v>0</v>
      </c>
      <c r="O35" s="31" t="str">
        <f t="shared" si="11"/>
        <v/>
      </c>
      <c r="Q35" s="28"/>
      <c r="R35" s="25">
        <f t="shared" si="18"/>
        <v>250</v>
      </c>
      <c r="S35" s="26">
        <f t="shared" si="12"/>
        <v>0</v>
      </c>
      <c r="T35" s="27"/>
      <c r="U35" s="30">
        <f t="shared" si="1"/>
        <v>0</v>
      </c>
      <c r="V35" s="31" t="str">
        <f t="shared" si="2"/>
        <v/>
      </c>
      <c r="X35" s="28"/>
      <c r="Y35" s="25">
        <f t="shared" si="19"/>
        <v>250</v>
      </c>
      <c r="Z35" s="26">
        <f t="shared" si="13"/>
        <v>0</v>
      </c>
      <c r="AA35" s="27"/>
      <c r="AB35" s="30">
        <f t="shared" si="3"/>
        <v>0</v>
      </c>
      <c r="AC35" s="31" t="str">
        <f t="shared" si="4"/>
        <v/>
      </c>
      <c r="AE35" s="28"/>
      <c r="AF35" s="25">
        <f t="shared" si="20"/>
        <v>250</v>
      </c>
      <c r="AG35" s="26">
        <f t="shared" si="14"/>
        <v>0</v>
      </c>
      <c r="AH35" s="27"/>
      <c r="AI35" s="30">
        <f t="shared" si="5"/>
        <v>0</v>
      </c>
      <c r="AJ35" s="31" t="str">
        <f t="shared" si="6"/>
        <v/>
      </c>
      <c r="AL35" s="28"/>
      <c r="AM35" s="25">
        <f t="shared" si="21"/>
        <v>250</v>
      </c>
      <c r="AN35" s="26">
        <f t="shared" si="15"/>
        <v>0</v>
      </c>
      <c r="AO35" s="27"/>
      <c r="AP35" s="30">
        <f t="shared" si="7"/>
        <v>0</v>
      </c>
      <c r="AQ35" s="31" t="str">
        <f t="shared" si="8"/>
        <v/>
      </c>
    </row>
    <row r="36" spans="2:43" x14ac:dyDescent="0.2">
      <c r="B36" s="33"/>
      <c r="C36" s="21"/>
      <c r="D36" s="22"/>
      <c r="E36" s="23"/>
      <c r="F36" s="24"/>
      <c r="G36" s="25">
        <f t="shared" si="22"/>
        <v>250</v>
      </c>
      <c r="H36" s="26">
        <f t="shared" si="0"/>
        <v>0</v>
      </c>
      <c r="I36" s="27"/>
      <c r="J36" s="28"/>
      <c r="K36" s="25">
        <f t="shared" si="17"/>
        <v>250</v>
      </c>
      <c r="L36" s="26">
        <f t="shared" si="9"/>
        <v>0</v>
      </c>
      <c r="M36" s="27"/>
      <c r="N36" s="30">
        <f t="shared" si="10"/>
        <v>0</v>
      </c>
      <c r="O36" s="31" t="str">
        <f t="shared" si="11"/>
        <v/>
      </c>
      <c r="Q36" s="28"/>
      <c r="R36" s="25">
        <f t="shared" si="18"/>
        <v>250</v>
      </c>
      <c r="S36" s="26">
        <f t="shared" si="12"/>
        <v>0</v>
      </c>
      <c r="T36" s="27"/>
      <c r="U36" s="30">
        <f t="shared" si="1"/>
        <v>0</v>
      </c>
      <c r="V36" s="31" t="str">
        <f t="shared" si="2"/>
        <v/>
      </c>
      <c r="X36" s="28"/>
      <c r="Y36" s="25">
        <f t="shared" si="19"/>
        <v>250</v>
      </c>
      <c r="Z36" s="26">
        <f t="shared" si="13"/>
        <v>0</v>
      </c>
      <c r="AA36" s="27"/>
      <c r="AB36" s="30">
        <f t="shared" si="3"/>
        <v>0</v>
      </c>
      <c r="AC36" s="31" t="str">
        <f t="shared" si="4"/>
        <v/>
      </c>
      <c r="AE36" s="28"/>
      <c r="AF36" s="25">
        <f t="shared" si="20"/>
        <v>250</v>
      </c>
      <c r="AG36" s="26">
        <f t="shared" si="14"/>
        <v>0</v>
      </c>
      <c r="AH36" s="27"/>
      <c r="AI36" s="30">
        <f t="shared" si="5"/>
        <v>0</v>
      </c>
      <c r="AJ36" s="31" t="str">
        <f t="shared" si="6"/>
        <v/>
      </c>
      <c r="AL36" s="28"/>
      <c r="AM36" s="25">
        <f t="shared" si="21"/>
        <v>250</v>
      </c>
      <c r="AN36" s="26">
        <f t="shared" si="15"/>
        <v>0</v>
      </c>
      <c r="AO36" s="27"/>
      <c r="AP36" s="30">
        <f t="shared" si="7"/>
        <v>0</v>
      </c>
      <c r="AQ36" s="31" t="str">
        <f t="shared" si="8"/>
        <v/>
      </c>
    </row>
    <row r="37" spans="2:43" x14ac:dyDescent="0.2">
      <c r="B37" s="33"/>
      <c r="C37" s="21"/>
      <c r="D37" s="22"/>
      <c r="E37" s="23"/>
      <c r="F37" s="24"/>
      <c r="G37" s="25">
        <f t="shared" si="22"/>
        <v>250</v>
      </c>
      <c r="H37" s="26">
        <f t="shared" si="0"/>
        <v>0</v>
      </c>
      <c r="I37" s="27"/>
      <c r="J37" s="28"/>
      <c r="K37" s="25">
        <f t="shared" si="17"/>
        <v>250</v>
      </c>
      <c r="L37" s="26">
        <f t="shared" si="9"/>
        <v>0</v>
      </c>
      <c r="M37" s="27"/>
      <c r="N37" s="30">
        <f t="shared" si="10"/>
        <v>0</v>
      </c>
      <c r="O37" s="31" t="str">
        <f t="shared" si="11"/>
        <v/>
      </c>
      <c r="Q37" s="28"/>
      <c r="R37" s="25">
        <f t="shared" si="18"/>
        <v>250</v>
      </c>
      <c r="S37" s="26">
        <f t="shared" si="12"/>
        <v>0</v>
      </c>
      <c r="T37" s="27"/>
      <c r="U37" s="30">
        <f t="shared" si="1"/>
        <v>0</v>
      </c>
      <c r="V37" s="31" t="str">
        <f t="shared" si="2"/>
        <v/>
      </c>
      <c r="X37" s="28"/>
      <c r="Y37" s="25">
        <f t="shared" si="19"/>
        <v>250</v>
      </c>
      <c r="Z37" s="26">
        <f t="shared" si="13"/>
        <v>0</v>
      </c>
      <c r="AA37" s="27"/>
      <c r="AB37" s="30">
        <f t="shared" si="3"/>
        <v>0</v>
      </c>
      <c r="AC37" s="31" t="str">
        <f t="shared" si="4"/>
        <v/>
      </c>
      <c r="AE37" s="28"/>
      <c r="AF37" s="25">
        <f t="shared" si="20"/>
        <v>250</v>
      </c>
      <c r="AG37" s="26">
        <f t="shared" si="14"/>
        <v>0</v>
      </c>
      <c r="AH37" s="27"/>
      <c r="AI37" s="30">
        <f t="shared" si="5"/>
        <v>0</v>
      </c>
      <c r="AJ37" s="31" t="str">
        <f t="shared" si="6"/>
        <v/>
      </c>
      <c r="AL37" s="28"/>
      <c r="AM37" s="25">
        <f t="shared" si="21"/>
        <v>250</v>
      </c>
      <c r="AN37" s="26">
        <f t="shared" si="15"/>
        <v>0</v>
      </c>
      <c r="AO37" s="27"/>
      <c r="AP37" s="30">
        <f t="shared" si="7"/>
        <v>0</v>
      </c>
      <c r="AQ37" s="31" t="str">
        <f t="shared" si="8"/>
        <v/>
      </c>
    </row>
    <row r="38" spans="2:43" x14ac:dyDescent="0.2">
      <c r="B38" s="33"/>
      <c r="C38" s="21"/>
      <c r="D38" s="22"/>
      <c r="E38" s="23"/>
      <c r="F38" s="24"/>
      <c r="G38" s="25">
        <f t="shared" si="22"/>
        <v>250</v>
      </c>
      <c r="H38" s="26">
        <f t="shared" si="0"/>
        <v>0</v>
      </c>
      <c r="I38" s="27"/>
      <c r="J38" s="28"/>
      <c r="K38" s="25">
        <f t="shared" si="17"/>
        <v>250</v>
      </c>
      <c r="L38" s="26">
        <f t="shared" si="9"/>
        <v>0</v>
      </c>
      <c r="M38" s="27"/>
      <c r="N38" s="30">
        <f t="shared" si="10"/>
        <v>0</v>
      </c>
      <c r="O38" s="31" t="str">
        <f t="shared" si="11"/>
        <v/>
      </c>
      <c r="Q38" s="28"/>
      <c r="R38" s="25">
        <f t="shared" si="18"/>
        <v>250</v>
      </c>
      <c r="S38" s="26">
        <f t="shared" si="12"/>
        <v>0</v>
      </c>
      <c r="T38" s="27"/>
      <c r="U38" s="30">
        <f t="shared" si="1"/>
        <v>0</v>
      </c>
      <c r="V38" s="31" t="str">
        <f t="shared" si="2"/>
        <v/>
      </c>
      <c r="X38" s="28"/>
      <c r="Y38" s="25">
        <f t="shared" si="19"/>
        <v>250</v>
      </c>
      <c r="Z38" s="26">
        <f t="shared" si="13"/>
        <v>0</v>
      </c>
      <c r="AA38" s="27"/>
      <c r="AB38" s="30">
        <f t="shared" si="3"/>
        <v>0</v>
      </c>
      <c r="AC38" s="31" t="str">
        <f t="shared" si="4"/>
        <v/>
      </c>
      <c r="AE38" s="28"/>
      <c r="AF38" s="25">
        <f t="shared" si="20"/>
        <v>250</v>
      </c>
      <c r="AG38" s="26">
        <f t="shared" si="14"/>
        <v>0</v>
      </c>
      <c r="AH38" s="27"/>
      <c r="AI38" s="30">
        <f t="shared" si="5"/>
        <v>0</v>
      </c>
      <c r="AJ38" s="31" t="str">
        <f t="shared" si="6"/>
        <v/>
      </c>
      <c r="AL38" s="28"/>
      <c r="AM38" s="25">
        <f t="shared" si="21"/>
        <v>250</v>
      </c>
      <c r="AN38" s="26">
        <f t="shared" si="15"/>
        <v>0</v>
      </c>
      <c r="AO38" s="27"/>
      <c r="AP38" s="30">
        <f t="shared" si="7"/>
        <v>0</v>
      </c>
      <c r="AQ38" s="31" t="str">
        <f t="shared" si="8"/>
        <v/>
      </c>
    </row>
    <row r="39" spans="2:43" s="45" customFormat="1" x14ac:dyDescent="0.2">
      <c r="B39" s="34" t="s">
        <v>33</v>
      </c>
      <c r="C39" s="35"/>
      <c r="D39" s="36"/>
      <c r="E39" s="35"/>
      <c r="F39" s="37"/>
      <c r="G39" s="38"/>
      <c r="H39" s="39">
        <f>SUM(H23:H38)</f>
        <v>15.52</v>
      </c>
      <c r="I39" s="40"/>
      <c r="J39" s="41"/>
      <c r="K39" s="42"/>
      <c r="L39" s="39">
        <f>SUM(L23:L38)</f>
        <v>18.05</v>
      </c>
      <c r="M39" s="40"/>
      <c r="N39" s="43">
        <f t="shared" si="10"/>
        <v>2.5300000000000011</v>
      </c>
      <c r="O39" s="44">
        <f t="shared" si="11"/>
        <v>0.16301546391752586</v>
      </c>
      <c r="Q39" s="41"/>
      <c r="R39" s="42"/>
      <c r="S39" s="39">
        <f>SUM(S23:S38)</f>
        <v>19.95</v>
      </c>
      <c r="T39" s="40"/>
      <c r="U39" s="43">
        <f t="shared" si="1"/>
        <v>1.8999999999999986</v>
      </c>
      <c r="V39" s="44">
        <f t="shared" si="2"/>
        <v>0.10526315789473675</v>
      </c>
      <c r="X39" s="41"/>
      <c r="Y39" s="42"/>
      <c r="Z39" s="39">
        <f>SUM(Z23:Z38)</f>
        <v>21.9</v>
      </c>
      <c r="AA39" s="40"/>
      <c r="AB39" s="43">
        <f t="shared" si="3"/>
        <v>1.9499999999999993</v>
      </c>
      <c r="AC39" s="44">
        <f t="shared" si="4"/>
        <v>9.7744360902255606E-2</v>
      </c>
      <c r="AE39" s="41"/>
      <c r="AF39" s="42"/>
      <c r="AG39" s="39">
        <f>SUM(AG23:AG38)</f>
        <v>23.9</v>
      </c>
      <c r="AH39" s="40"/>
      <c r="AI39" s="43">
        <f t="shared" si="5"/>
        <v>2</v>
      </c>
      <c r="AJ39" s="44">
        <f t="shared" si="6"/>
        <v>9.1324200913242018E-2</v>
      </c>
      <c r="AL39" s="41"/>
      <c r="AM39" s="42"/>
      <c r="AN39" s="39">
        <f>SUM(AN23:AN38)</f>
        <v>25.25</v>
      </c>
      <c r="AO39" s="40"/>
      <c r="AP39" s="43">
        <f t="shared" si="7"/>
        <v>1.3500000000000014</v>
      </c>
      <c r="AQ39" s="44">
        <f t="shared" si="8"/>
        <v>5.6485355648535629E-2</v>
      </c>
    </row>
    <row r="40" spans="2:43" ht="25.5" x14ac:dyDescent="0.2">
      <c r="B40" s="46" t="s">
        <v>34</v>
      </c>
      <c r="C40" s="21"/>
      <c r="D40" s="22"/>
      <c r="E40" s="23"/>
      <c r="F40" s="24">
        <v>0</v>
      </c>
      <c r="G40" s="25">
        <f>$F$18</f>
        <v>250</v>
      </c>
      <c r="H40" s="26">
        <f>G40*F40</f>
        <v>0</v>
      </c>
      <c r="I40" s="27"/>
      <c r="J40" s="28">
        <v>-5.9999999999999995E-4</v>
      </c>
      <c r="K40" s="25">
        <f>$F$18</f>
        <v>250</v>
      </c>
      <c r="L40" s="26">
        <f>K40*J40</f>
        <v>-0.15</v>
      </c>
      <c r="M40" s="27"/>
      <c r="N40" s="30">
        <f>L40-H40</f>
        <v>-0.15</v>
      </c>
      <c r="O40" s="31" t="str">
        <f>IF((H40)=0,"",(N40/H40))</f>
        <v/>
      </c>
      <c r="Q40" s="28"/>
      <c r="R40" s="25">
        <f>$F$18</f>
        <v>250</v>
      </c>
      <c r="S40" s="26">
        <f>R40*Q40</f>
        <v>0</v>
      </c>
      <c r="T40" s="27"/>
      <c r="U40" s="30">
        <f t="shared" si="1"/>
        <v>0.15</v>
      </c>
      <c r="V40" s="31">
        <f t="shared" si="2"/>
        <v>-1</v>
      </c>
      <c r="X40" s="28"/>
      <c r="Y40" s="25">
        <f>$F$18</f>
        <v>250</v>
      </c>
      <c r="Z40" s="26">
        <f>Y40*X40</f>
        <v>0</v>
      </c>
      <c r="AA40" s="27"/>
      <c r="AB40" s="30">
        <f t="shared" si="3"/>
        <v>0</v>
      </c>
      <c r="AC40" s="31" t="str">
        <f t="shared" si="4"/>
        <v/>
      </c>
      <c r="AE40" s="28"/>
      <c r="AF40" s="25">
        <f>$F$18</f>
        <v>250</v>
      </c>
      <c r="AG40" s="26">
        <f>AF40*AE40</f>
        <v>0</v>
      </c>
      <c r="AH40" s="27"/>
      <c r="AI40" s="30">
        <f t="shared" si="5"/>
        <v>0</v>
      </c>
      <c r="AJ40" s="31" t="str">
        <f t="shared" si="6"/>
        <v/>
      </c>
      <c r="AL40" s="28"/>
      <c r="AM40" s="25">
        <f>$F$18</f>
        <v>250</v>
      </c>
      <c r="AN40" s="26">
        <f>AM40*AL40</f>
        <v>0</v>
      </c>
      <c r="AO40" s="27"/>
      <c r="AP40" s="30">
        <f t="shared" si="7"/>
        <v>0</v>
      </c>
      <c r="AQ40" s="31" t="str">
        <f t="shared" si="8"/>
        <v/>
      </c>
    </row>
    <row r="41" spans="2:43" x14ac:dyDescent="0.2">
      <c r="B41" s="46"/>
      <c r="C41" s="21"/>
      <c r="D41" s="22"/>
      <c r="E41" s="23"/>
      <c r="F41" s="24"/>
      <c r="G41" s="25">
        <f t="shared" ref="G41:G43" si="23">$F$18</f>
        <v>250</v>
      </c>
      <c r="H41" s="26">
        <f t="shared" ref="H41:H45" si="24">G41*F41</f>
        <v>0</v>
      </c>
      <c r="I41" s="47"/>
      <c r="J41" s="28"/>
      <c r="K41" s="25">
        <f t="shared" ref="K41:K43" si="25">$F$18</f>
        <v>250</v>
      </c>
      <c r="L41" s="26">
        <f t="shared" ref="L41:L45" si="26">K41*J41</f>
        <v>0</v>
      </c>
      <c r="M41" s="48"/>
      <c r="N41" s="30">
        <f t="shared" ref="N41:N45" si="27">L41-H41</f>
        <v>0</v>
      </c>
      <c r="O41" s="31" t="str">
        <f t="shared" ref="O41:O65" si="28">IF((H41)=0,"",(N41/H41))</f>
        <v/>
      </c>
      <c r="Q41" s="28"/>
      <c r="R41" s="25">
        <f t="shared" ref="R41:R43" si="29">$F$18</f>
        <v>250</v>
      </c>
      <c r="S41" s="26">
        <f t="shared" ref="S41:S43" si="30">R41*Q41</f>
        <v>0</v>
      </c>
      <c r="T41" s="48"/>
      <c r="U41" s="30">
        <f t="shared" si="1"/>
        <v>0</v>
      </c>
      <c r="V41" s="31" t="str">
        <f t="shared" si="2"/>
        <v/>
      </c>
      <c r="X41" s="28"/>
      <c r="Y41" s="25">
        <f t="shared" ref="Y41:Y43" si="31">$F$18</f>
        <v>250</v>
      </c>
      <c r="Z41" s="26">
        <f t="shared" ref="Z41:Z43" si="32">Y41*X41</f>
        <v>0</v>
      </c>
      <c r="AA41" s="48"/>
      <c r="AB41" s="30">
        <f t="shared" si="3"/>
        <v>0</v>
      </c>
      <c r="AC41" s="31" t="str">
        <f t="shared" si="4"/>
        <v/>
      </c>
      <c r="AE41" s="28"/>
      <c r="AF41" s="25">
        <f t="shared" ref="AF41:AF43" si="33">$F$18</f>
        <v>250</v>
      </c>
      <c r="AG41" s="26">
        <f t="shared" ref="AG41:AG43" si="34">AF41*AE41</f>
        <v>0</v>
      </c>
      <c r="AH41" s="48"/>
      <c r="AI41" s="30">
        <f t="shared" si="5"/>
        <v>0</v>
      </c>
      <c r="AJ41" s="31" t="str">
        <f t="shared" si="6"/>
        <v/>
      </c>
      <c r="AL41" s="28"/>
      <c r="AM41" s="25">
        <f t="shared" ref="AM41:AM43" si="35">$F$18</f>
        <v>250</v>
      </c>
      <c r="AN41" s="26">
        <f t="shared" ref="AN41:AN43" si="36">AM41*AL41</f>
        <v>0</v>
      </c>
      <c r="AO41" s="48"/>
      <c r="AP41" s="30">
        <f t="shared" si="7"/>
        <v>0</v>
      </c>
      <c r="AQ41" s="31" t="str">
        <f t="shared" si="8"/>
        <v/>
      </c>
    </row>
    <row r="42" spans="2:43" x14ac:dyDescent="0.2">
      <c r="B42" s="46"/>
      <c r="C42" s="21"/>
      <c r="D42" s="22"/>
      <c r="E42" s="23"/>
      <c r="F42" s="24"/>
      <c r="G42" s="25">
        <f t="shared" si="23"/>
        <v>250</v>
      </c>
      <c r="H42" s="26">
        <f t="shared" si="24"/>
        <v>0</v>
      </c>
      <c r="I42" s="47"/>
      <c r="J42" s="28"/>
      <c r="K42" s="25">
        <f t="shared" si="25"/>
        <v>250</v>
      </c>
      <c r="L42" s="26">
        <f t="shared" si="26"/>
        <v>0</v>
      </c>
      <c r="M42" s="48"/>
      <c r="N42" s="30">
        <f t="shared" si="27"/>
        <v>0</v>
      </c>
      <c r="O42" s="31" t="str">
        <f t="shared" si="28"/>
        <v/>
      </c>
      <c r="Q42" s="28"/>
      <c r="R42" s="25">
        <f t="shared" si="29"/>
        <v>250</v>
      </c>
      <c r="S42" s="26">
        <f t="shared" si="30"/>
        <v>0</v>
      </c>
      <c r="T42" s="48"/>
      <c r="U42" s="30">
        <f t="shared" si="1"/>
        <v>0</v>
      </c>
      <c r="V42" s="31" t="str">
        <f t="shared" si="2"/>
        <v/>
      </c>
      <c r="X42" s="28"/>
      <c r="Y42" s="25">
        <f t="shared" si="31"/>
        <v>250</v>
      </c>
      <c r="Z42" s="26">
        <f t="shared" si="32"/>
        <v>0</v>
      </c>
      <c r="AA42" s="48"/>
      <c r="AB42" s="30">
        <f t="shared" si="3"/>
        <v>0</v>
      </c>
      <c r="AC42" s="31" t="str">
        <f t="shared" si="4"/>
        <v/>
      </c>
      <c r="AE42" s="28"/>
      <c r="AF42" s="25">
        <f t="shared" si="33"/>
        <v>250</v>
      </c>
      <c r="AG42" s="26">
        <f t="shared" si="34"/>
        <v>0</v>
      </c>
      <c r="AH42" s="48"/>
      <c r="AI42" s="30">
        <f t="shared" si="5"/>
        <v>0</v>
      </c>
      <c r="AJ42" s="31" t="str">
        <f t="shared" si="6"/>
        <v/>
      </c>
      <c r="AL42" s="28"/>
      <c r="AM42" s="25">
        <f t="shared" si="35"/>
        <v>250</v>
      </c>
      <c r="AN42" s="26">
        <f t="shared" si="36"/>
        <v>0</v>
      </c>
      <c r="AO42" s="48"/>
      <c r="AP42" s="30">
        <f t="shared" si="7"/>
        <v>0</v>
      </c>
      <c r="AQ42" s="31" t="str">
        <f t="shared" si="8"/>
        <v/>
      </c>
    </row>
    <row r="43" spans="2:43" x14ac:dyDescent="0.2">
      <c r="B43" s="46"/>
      <c r="C43" s="21"/>
      <c r="D43" s="22"/>
      <c r="E43" s="23"/>
      <c r="F43" s="24"/>
      <c r="G43" s="25">
        <f t="shared" si="23"/>
        <v>250</v>
      </c>
      <c r="H43" s="26">
        <f t="shared" si="24"/>
        <v>0</v>
      </c>
      <c r="I43" s="47"/>
      <c r="J43" s="28"/>
      <c r="K43" s="25">
        <f t="shared" si="25"/>
        <v>250</v>
      </c>
      <c r="L43" s="26">
        <f t="shared" si="26"/>
        <v>0</v>
      </c>
      <c r="M43" s="48"/>
      <c r="N43" s="30">
        <f t="shared" si="27"/>
        <v>0</v>
      </c>
      <c r="O43" s="31" t="str">
        <f t="shared" si="28"/>
        <v/>
      </c>
      <c r="Q43" s="28"/>
      <c r="R43" s="25">
        <f t="shared" si="29"/>
        <v>250</v>
      </c>
      <c r="S43" s="26">
        <f t="shared" si="30"/>
        <v>0</v>
      </c>
      <c r="T43" s="48"/>
      <c r="U43" s="30">
        <f t="shared" si="1"/>
        <v>0</v>
      </c>
      <c r="V43" s="31" t="str">
        <f t="shared" si="2"/>
        <v/>
      </c>
      <c r="X43" s="28"/>
      <c r="Y43" s="25">
        <f t="shared" si="31"/>
        <v>250</v>
      </c>
      <c r="Z43" s="26">
        <f t="shared" si="32"/>
        <v>0</v>
      </c>
      <c r="AA43" s="48"/>
      <c r="AB43" s="30">
        <f t="shared" si="3"/>
        <v>0</v>
      </c>
      <c r="AC43" s="31" t="str">
        <f t="shared" si="4"/>
        <v/>
      </c>
      <c r="AE43" s="28"/>
      <c r="AF43" s="25">
        <f t="shared" si="33"/>
        <v>250</v>
      </c>
      <c r="AG43" s="26">
        <f t="shared" si="34"/>
        <v>0</v>
      </c>
      <c r="AH43" s="48"/>
      <c r="AI43" s="30">
        <f t="shared" si="5"/>
        <v>0</v>
      </c>
      <c r="AJ43" s="31" t="str">
        <f t="shared" si="6"/>
        <v/>
      </c>
      <c r="AL43" s="28"/>
      <c r="AM43" s="25">
        <f t="shared" si="35"/>
        <v>250</v>
      </c>
      <c r="AN43" s="26">
        <f t="shared" si="36"/>
        <v>0</v>
      </c>
      <c r="AO43" s="48"/>
      <c r="AP43" s="30">
        <f t="shared" si="7"/>
        <v>0</v>
      </c>
      <c r="AQ43" s="31" t="str">
        <f t="shared" si="8"/>
        <v/>
      </c>
    </row>
    <row r="44" spans="2:43" x14ac:dyDescent="0.2">
      <c r="B44" s="49" t="s">
        <v>35</v>
      </c>
      <c r="C44" s="21"/>
      <c r="D44" s="22" t="s">
        <v>30</v>
      </c>
      <c r="E44" s="23"/>
      <c r="F44" s="50">
        <v>6.0000000000000002E-5</v>
      </c>
      <c r="G44" s="51">
        <f>$F$18*(1+F74)</f>
        <v>258.95</v>
      </c>
      <c r="H44" s="26">
        <f>G44*F44</f>
        <v>1.5537E-2</v>
      </c>
      <c r="I44" s="27"/>
      <c r="J44" s="52">
        <v>6.9999999999999994E-5</v>
      </c>
      <c r="K44" s="51">
        <f>$F$18*(1+J74)</f>
        <v>258.45</v>
      </c>
      <c r="L44" s="26">
        <f>K44*J44</f>
        <v>1.8091499999999996E-2</v>
      </c>
      <c r="M44" s="27"/>
      <c r="N44" s="30">
        <f>L44-H44</f>
        <v>2.554499999999996E-3</v>
      </c>
      <c r="O44" s="31">
        <f>IF((H44)=0,"",(N44/H44))</f>
        <v>0.16441397953272807</v>
      </c>
      <c r="Q44" s="52">
        <f>+J44</f>
        <v>6.9999999999999994E-5</v>
      </c>
      <c r="R44" s="51">
        <f>$F$18*(1+Q74)</f>
        <v>258.45</v>
      </c>
      <c r="S44" s="26">
        <f>R44*Q44</f>
        <v>1.8091499999999996E-2</v>
      </c>
      <c r="T44" s="27"/>
      <c r="U44" s="30">
        <f t="shared" si="1"/>
        <v>0</v>
      </c>
      <c r="V44" s="31">
        <f t="shared" si="2"/>
        <v>0</v>
      </c>
      <c r="X44" s="52">
        <f>+Q44</f>
        <v>6.9999999999999994E-5</v>
      </c>
      <c r="Y44" s="51">
        <f>$F$18*(1+X74)</f>
        <v>258.45</v>
      </c>
      <c r="Z44" s="26">
        <f>Y44*X44</f>
        <v>1.8091499999999996E-2</v>
      </c>
      <c r="AA44" s="27"/>
      <c r="AB44" s="30">
        <f t="shared" si="3"/>
        <v>0</v>
      </c>
      <c r="AC44" s="31">
        <f t="shared" si="4"/>
        <v>0</v>
      </c>
      <c r="AE44" s="52">
        <f>+X44</f>
        <v>6.9999999999999994E-5</v>
      </c>
      <c r="AF44" s="51">
        <f>$F$18*(1+AE74)</f>
        <v>258.45</v>
      </c>
      <c r="AG44" s="26">
        <f>AF44*AE44</f>
        <v>1.8091499999999996E-2</v>
      </c>
      <c r="AH44" s="27"/>
      <c r="AI44" s="30">
        <f t="shared" si="5"/>
        <v>0</v>
      </c>
      <c r="AJ44" s="31">
        <f t="shared" si="6"/>
        <v>0</v>
      </c>
      <c r="AL44" s="52">
        <f>+AE44</f>
        <v>6.9999999999999994E-5</v>
      </c>
      <c r="AM44" s="51">
        <f>$F$18*(1+AL74)</f>
        <v>258.45</v>
      </c>
      <c r="AN44" s="26">
        <f>AM44*AL44</f>
        <v>1.8091499999999996E-2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8.9499999999999886</v>
      </c>
      <c r="H45" s="26">
        <f t="shared" si="24"/>
        <v>0.91415299999999888</v>
      </c>
      <c r="I45" s="27"/>
      <c r="J45" s="55">
        <f>0.64*$J$55+0.18*$J$56+0.18*$J$57</f>
        <v>0.10214000000000001</v>
      </c>
      <c r="K45" s="54">
        <f>$F$18*(1+$J$74)-$F$18</f>
        <v>8.4499999999999886</v>
      </c>
      <c r="L45" s="26">
        <f t="shared" si="26"/>
        <v>0.86308299999999893</v>
      </c>
      <c r="M45" s="27"/>
      <c r="N45" s="30">
        <f t="shared" si="27"/>
        <v>-5.1069999999999949E-2</v>
      </c>
      <c r="O45" s="31">
        <f t="shared" si="28"/>
        <v>-5.5865921787709508E-2</v>
      </c>
      <c r="Q45" s="55">
        <f>0.64*$Q$55+0.18*$Q$56+0.18*$Q$57</f>
        <v>0.10214000000000001</v>
      </c>
      <c r="R45" s="54">
        <f>$F$18*(1+Q74)-$F$18</f>
        <v>8.4499999999999886</v>
      </c>
      <c r="S45" s="26">
        <f t="shared" ref="S45" si="37">R45*Q45</f>
        <v>0.86308299999999893</v>
      </c>
      <c r="T45" s="27"/>
      <c r="U45" s="30">
        <f t="shared" si="1"/>
        <v>0</v>
      </c>
      <c r="V45" s="31">
        <f t="shared" si="2"/>
        <v>0</v>
      </c>
      <c r="X45" s="55">
        <f>0.64*$X$55+0.18*$X$56+0.18*$X$57</f>
        <v>0.10214000000000001</v>
      </c>
      <c r="Y45" s="54">
        <f>$F$18*(1+X74)-$F$18</f>
        <v>8.4499999999999886</v>
      </c>
      <c r="Z45" s="26">
        <f t="shared" ref="Z45" si="38">Y45*X45</f>
        <v>0.86308299999999893</v>
      </c>
      <c r="AA45" s="27"/>
      <c r="AB45" s="30">
        <f t="shared" si="3"/>
        <v>0</v>
      </c>
      <c r="AC45" s="31">
        <f t="shared" si="4"/>
        <v>0</v>
      </c>
      <c r="AE45" s="55">
        <f>0.64*$AE$55+0.18*$AE$56+0.18*$AE$57</f>
        <v>0.10214000000000001</v>
      </c>
      <c r="AF45" s="54">
        <f>$F$18*(1+AE74)-$F$18</f>
        <v>8.4499999999999886</v>
      </c>
      <c r="AG45" s="26">
        <f t="shared" ref="AG45" si="39">AF45*AE45</f>
        <v>0.86308299999999893</v>
      </c>
      <c r="AH45" s="27"/>
      <c r="AI45" s="30">
        <f t="shared" si="5"/>
        <v>0</v>
      </c>
      <c r="AJ45" s="31">
        <f t="shared" si="6"/>
        <v>0</v>
      </c>
      <c r="AL45" s="55">
        <f>0.64*$AL$55+0.18*$AL$56+0.18*$AL$57</f>
        <v>0.10214000000000001</v>
      </c>
      <c r="AM45" s="54">
        <f>$F$18*(1+AL74)-$F$18</f>
        <v>8.4499999999999886</v>
      </c>
      <c r="AN45" s="26">
        <f t="shared" ref="AN45" si="40">AM45*AL45</f>
        <v>0.86308299999999893</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17.23969</v>
      </c>
      <c r="I47" s="40"/>
      <c r="J47" s="59"/>
      <c r="K47" s="61"/>
      <c r="L47" s="60">
        <f>SUM(L40:L46)+L39</f>
        <v>19.571174499999998</v>
      </c>
      <c r="M47" s="40"/>
      <c r="N47" s="43">
        <f t="shared" ref="N47:N65" si="41">L47-H47</f>
        <v>2.3314844999999984</v>
      </c>
      <c r="O47" s="44">
        <f t="shared" si="28"/>
        <v>0.13523935175168453</v>
      </c>
      <c r="Q47" s="59"/>
      <c r="R47" s="61"/>
      <c r="S47" s="60">
        <f>SUM(S40:S46)+S39</f>
        <v>21.621174499999999</v>
      </c>
      <c r="T47" s="40"/>
      <c r="U47" s="43">
        <f t="shared" si="1"/>
        <v>2.0500000000000007</v>
      </c>
      <c r="V47" s="44">
        <f t="shared" si="2"/>
        <v>0.10474588533253336</v>
      </c>
      <c r="X47" s="59"/>
      <c r="Y47" s="61"/>
      <c r="Z47" s="60">
        <f>SUM(Z40:Z46)+Z39</f>
        <v>23.571174499999998</v>
      </c>
      <c r="AA47" s="40"/>
      <c r="AB47" s="43">
        <f t="shared" si="3"/>
        <v>1.9499999999999993</v>
      </c>
      <c r="AC47" s="44">
        <f t="shared" si="4"/>
        <v>9.0189365059701057E-2</v>
      </c>
      <c r="AE47" s="59"/>
      <c r="AF47" s="61"/>
      <c r="AG47" s="60">
        <f>SUM(AG40:AG46)+AG39</f>
        <v>25.571174499999998</v>
      </c>
      <c r="AH47" s="40"/>
      <c r="AI47" s="43">
        <f t="shared" si="5"/>
        <v>2</v>
      </c>
      <c r="AJ47" s="44">
        <f t="shared" si="6"/>
        <v>8.4849399422162866E-2</v>
      </c>
      <c r="AL47" s="59"/>
      <c r="AM47" s="61"/>
      <c r="AN47" s="60">
        <f>SUM(AN40:AN46)+AN39</f>
        <v>26.921174499999999</v>
      </c>
      <c r="AO47" s="40"/>
      <c r="AP47" s="43">
        <f t="shared" si="7"/>
        <v>1.3500000000000014</v>
      </c>
      <c r="AQ47" s="44">
        <f t="shared" si="8"/>
        <v>5.2793820635810118E-2</v>
      </c>
    </row>
    <row r="48" spans="2:43" x14ac:dyDescent="0.2">
      <c r="B48" s="27" t="s">
        <v>39</v>
      </c>
      <c r="C48" s="27"/>
      <c r="D48" s="62" t="s">
        <v>30</v>
      </c>
      <c r="E48" s="63"/>
      <c r="F48" s="28">
        <v>7.7000000000000002E-3</v>
      </c>
      <c r="G48" s="64">
        <f>F18*(1+F74)</f>
        <v>258.95</v>
      </c>
      <c r="H48" s="26">
        <f>G48*F48</f>
        <v>1.9939149999999999</v>
      </c>
      <c r="I48" s="27"/>
      <c r="J48" s="28">
        <v>7.7000000000000002E-3</v>
      </c>
      <c r="K48" s="65">
        <f>F18*(1+J74)</f>
        <v>258.45</v>
      </c>
      <c r="L48" s="26">
        <f>K48*J48</f>
        <v>1.990065</v>
      </c>
      <c r="M48" s="27"/>
      <c r="N48" s="30">
        <f t="shared" si="41"/>
        <v>-3.8499999999999091E-3</v>
      </c>
      <c r="O48" s="31">
        <f t="shared" si="28"/>
        <v>-1.9308746862328179E-3</v>
      </c>
      <c r="Q48" s="28">
        <f>+J48</f>
        <v>7.7000000000000002E-3</v>
      </c>
      <c r="R48" s="65">
        <f>$F$18*(1+Q74)</f>
        <v>258.45</v>
      </c>
      <c r="S48" s="26">
        <f>R48*Q48</f>
        <v>1.990065</v>
      </c>
      <c r="T48" s="27"/>
      <c r="U48" s="30">
        <f t="shared" si="1"/>
        <v>0</v>
      </c>
      <c r="V48" s="31">
        <f t="shared" si="2"/>
        <v>0</v>
      </c>
      <c r="X48" s="28">
        <f>+Q48</f>
        <v>7.7000000000000002E-3</v>
      </c>
      <c r="Y48" s="65">
        <f>$F$18*(1+X74)</f>
        <v>258.45</v>
      </c>
      <c r="Z48" s="26">
        <f>Y48*X48</f>
        <v>1.990065</v>
      </c>
      <c r="AA48" s="27"/>
      <c r="AB48" s="30">
        <f t="shared" si="3"/>
        <v>0</v>
      </c>
      <c r="AC48" s="31">
        <f t="shared" si="4"/>
        <v>0</v>
      </c>
      <c r="AE48" s="28">
        <f>+X48</f>
        <v>7.7000000000000002E-3</v>
      </c>
      <c r="AF48" s="65">
        <f>$F$18*(1+AE74)</f>
        <v>258.45</v>
      </c>
      <c r="AG48" s="26">
        <f>AF48*AE48</f>
        <v>1.990065</v>
      </c>
      <c r="AH48" s="27"/>
      <c r="AI48" s="30">
        <f t="shared" si="5"/>
        <v>0</v>
      </c>
      <c r="AJ48" s="31">
        <f t="shared" si="6"/>
        <v>0</v>
      </c>
      <c r="AL48" s="28">
        <f>+AE48</f>
        <v>7.7000000000000002E-3</v>
      </c>
      <c r="AM48" s="65">
        <f>$F$18*(1+AL74)</f>
        <v>258.45</v>
      </c>
      <c r="AN48" s="26">
        <f>AM48*AL48</f>
        <v>1.990065</v>
      </c>
      <c r="AO48" s="27"/>
      <c r="AP48" s="30">
        <f t="shared" si="7"/>
        <v>0</v>
      </c>
      <c r="AQ48" s="31">
        <f t="shared" si="8"/>
        <v>0</v>
      </c>
    </row>
    <row r="49" spans="2:43" ht="25.5" x14ac:dyDescent="0.2">
      <c r="B49" s="66" t="s">
        <v>40</v>
      </c>
      <c r="C49" s="27"/>
      <c r="D49" s="62" t="s">
        <v>30</v>
      </c>
      <c r="E49" s="63"/>
      <c r="F49" s="28">
        <v>4.1999999999999997E-3</v>
      </c>
      <c r="G49" s="64">
        <f>G48</f>
        <v>258.95</v>
      </c>
      <c r="H49" s="26">
        <f>G49*F49</f>
        <v>1.0875899999999998</v>
      </c>
      <c r="I49" s="27"/>
      <c r="J49" s="28">
        <v>4.1999999999999997E-3</v>
      </c>
      <c r="K49" s="65">
        <f>K48</f>
        <v>258.45</v>
      </c>
      <c r="L49" s="26">
        <f>K49*J49</f>
        <v>1.0854899999999998</v>
      </c>
      <c r="M49" s="27"/>
      <c r="N49" s="30">
        <f t="shared" si="41"/>
        <v>-2.0999999999999908E-3</v>
      </c>
      <c r="O49" s="31">
        <f t="shared" si="28"/>
        <v>-1.9308746862328552E-3</v>
      </c>
      <c r="Q49" s="28">
        <f>+J49</f>
        <v>4.1999999999999997E-3</v>
      </c>
      <c r="R49" s="65">
        <f>R48</f>
        <v>258.45</v>
      </c>
      <c r="S49" s="26">
        <f>R49*Q49</f>
        <v>1.0854899999999998</v>
      </c>
      <c r="T49" s="27"/>
      <c r="U49" s="30">
        <f t="shared" si="1"/>
        <v>0</v>
      </c>
      <c r="V49" s="31">
        <f t="shared" si="2"/>
        <v>0</v>
      </c>
      <c r="X49" s="28">
        <f>+Q49</f>
        <v>4.1999999999999997E-3</v>
      </c>
      <c r="Y49" s="65">
        <f>Y48</f>
        <v>258.45</v>
      </c>
      <c r="Z49" s="26">
        <f>Y49*X49</f>
        <v>1.0854899999999998</v>
      </c>
      <c r="AA49" s="27"/>
      <c r="AB49" s="30">
        <f t="shared" si="3"/>
        <v>0</v>
      </c>
      <c r="AC49" s="31">
        <f t="shared" si="4"/>
        <v>0</v>
      </c>
      <c r="AE49" s="28">
        <f>+X49</f>
        <v>4.1999999999999997E-3</v>
      </c>
      <c r="AF49" s="65">
        <f>AF48</f>
        <v>258.45</v>
      </c>
      <c r="AG49" s="26">
        <f>AF49*AE49</f>
        <v>1.0854899999999998</v>
      </c>
      <c r="AH49" s="27"/>
      <c r="AI49" s="30">
        <f t="shared" si="5"/>
        <v>0</v>
      </c>
      <c r="AJ49" s="31">
        <f t="shared" si="6"/>
        <v>0</v>
      </c>
      <c r="AL49" s="28">
        <f>+AE49</f>
        <v>4.1999999999999997E-3</v>
      </c>
      <c r="AM49" s="65">
        <f>AM48</f>
        <v>258.45</v>
      </c>
      <c r="AN49" s="26">
        <f>AM49*AL49</f>
        <v>1.0854899999999998</v>
      </c>
      <c r="AO49" s="27"/>
      <c r="AP49" s="30">
        <f t="shared" si="7"/>
        <v>0</v>
      </c>
      <c r="AQ49" s="31">
        <f t="shared" si="8"/>
        <v>0</v>
      </c>
    </row>
    <row r="50" spans="2:43" ht="25.5" x14ac:dyDescent="0.2">
      <c r="B50" s="56" t="s">
        <v>41</v>
      </c>
      <c r="C50" s="35"/>
      <c r="D50" s="35"/>
      <c r="E50" s="35"/>
      <c r="F50" s="67"/>
      <c r="G50" s="59"/>
      <c r="H50" s="60">
        <f>SUM(H47:H49)</f>
        <v>20.321194999999999</v>
      </c>
      <c r="I50" s="68"/>
      <c r="J50" s="69"/>
      <c r="K50" s="70"/>
      <c r="L50" s="60">
        <f>SUM(L47:L49)</f>
        <v>22.646729499999999</v>
      </c>
      <c r="M50" s="68"/>
      <c r="N50" s="43">
        <f t="shared" si="41"/>
        <v>2.3255344999999998</v>
      </c>
      <c r="O50" s="44">
        <f t="shared" si="28"/>
        <v>0.11443886543089617</v>
      </c>
      <c r="Q50" s="69"/>
      <c r="R50" s="70"/>
      <c r="S50" s="60">
        <f>SUM(S47:S49)</f>
        <v>24.6967295</v>
      </c>
      <c r="T50" s="68"/>
      <c r="U50" s="43">
        <f t="shared" si="1"/>
        <v>2.0500000000000007</v>
      </c>
      <c r="V50" s="44">
        <f t="shared" si="2"/>
        <v>9.0520796832937872E-2</v>
      </c>
      <c r="X50" s="69"/>
      <c r="Y50" s="70"/>
      <c r="Z50" s="60">
        <f>SUM(Z47:Z49)</f>
        <v>26.646729499999999</v>
      </c>
      <c r="AA50" s="68"/>
      <c r="AB50" s="43">
        <f t="shared" si="3"/>
        <v>1.9499999999999993</v>
      </c>
      <c r="AC50" s="44">
        <f t="shared" si="4"/>
        <v>7.8957823140104411E-2</v>
      </c>
      <c r="AE50" s="69"/>
      <c r="AF50" s="70"/>
      <c r="AG50" s="60">
        <f>SUM(AG47:AG49)</f>
        <v>28.646729499999999</v>
      </c>
      <c r="AH50" s="68"/>
      <c r="AI50" s="43">
        <f t="shared" si="5"/>
        <v>2</v>
      </c>
      <c r="AJ50" s="44">
        <f t="shared" si="6"/>
        <v>7.5056115235455065E-2</v>
      </c>
      <c r="AL50" s="69"/>
      <c r="AM50" s="70"/>
      <c r="AN50" s="60">
        <f>SUM(AN47:AN49)</f>
        <v>29.996729500000001</v>
      </c>
      <c r="AO50" s="68"/>
      <c r="AP50" s="43">
        <f t="shared" si="7"/>
        <v>1.3500000000000014</v>
      </c>
      <c r="AQ50" s="44">
        <f t="shared" si="8"/>
        <v>4.7125798426658143E-2</v>
      </c>
    </row>
    <row r="51" spans="2:43" ht="25.5" x14ac:dyDescent="0.2">
      <c r="B51" s="71" t="s">
        <v>42</v>
      </c>
      <c r="C51" s="21"/>
      <c r="D51" s="22" t="s">
        <v>30</v>
      </c>
      <c r="E51" s="23"/>
      <c r="F51" s="72">
        <v>4.4000000000000003E-3</v>
      </c>
      <c r="G51" s="64">
        <f>G49</f>
        <v>258.95</v>
      </c>
      <c r="H51" s="73">
        <f t="shared" ref="H51:H57" si="42">G51*F51</f>
        <v>1.1393800000000001</v>
      </c>
      <c r="I51" s="27"/>
      <c r="J51" s="72">
        <v>4.4000000000000003E-3</v>
      </c>
      <c r="K51" s="65">
        <f>K49</f>
        <v>258.45</v>
      </c>
      <c r="L51" s="73">
        <f t="shared" ref="L51:L57" si="43">K51*J51</f>
        <v>1.1371800000000001</v>
      </c>
      <c r="M51" s="27"/>
      <c r="N51" s="30">
        <f t="shared" si="41"/>
        <v>-2.1999999999999797E-3</v>
      </c>
      <c r="O51" s="74">
        <f t="shared" si="28"/>
        <v>-1.9308746862328457E-3</v>
      </c>
      <c r="Q51" s="72">
        <f>+J51</f>
        <v>4.4000000000000003E-3</v>
      </c>
      <c r="R51" s="65">
        <f>R49</f>
        <v>258.45</v>
      </c>
      <c r="S51" s="73">
        <f t="shared" ref="S51:S57" si="44">R51*Q51</f>
        <v>1.1371800000000001</v>
      </c>
      <c r="T51" s="27"/>
      <c r="U51" s="30">
        <f t="shared" si="1"/>
        <v>0</v>
      </c>
      <c r="V51" s="74">
        <f t="shared" si="2"/>
        <v>0</v>
      </c>
      <c r="X51" s="72">
        <f>+Q51</f>
        <v>4.4000000000000003E-3</v>
      </c>
      <c r="Y51" s="65">
        <f>Y49</f>
        <v>258.45</v>
      </c>
      <c r="Z51" s="73">
        <f t="shared" ref="Z51:Z57" si="45">Y51*X51</f>
        <v>1.1371800000000001</v>
      </c>
      <c r="AA51" s="27"/>
      <c r="AB51" s="30">
        <f t="shared" si="3"/>
        <v>0</v>
      </c>
      <c r="AC51" s="74">
        <f t="shared" si="4"/>
        <v>0</v>
      </c>
      <c r="AE51" s="72">
        <f>+X51</f>
        <v>4.4000000000000003E-3</v>
      </c>
      <c r="AF51" s="65">
        <f>AF49</f>
        <v>258.45</v>
      </c>
      <c r="AG51" s="73">
        <f t="shared" ref="AG51:AG57" si="46">AF51*AE51</f>
        <v>1.1371800000000001</v>
      </c>
      <c r="AH51" s="27"/>
      <c r="AI51" s="30">
        <f t="shared" si="5"/>
        <v>0</v>
      </c>
      <c r="AJ51" s="74">
        <f t="shared" si="6"/>
        <v>0</v>
      </c>
      <c r="AL51" s="72">
        <f>+AE51</f>
        <v>4.4000000000000003E-3</v>
      </c>
      <c r="AM51" s="65">
        <f>AM49</f>
        <v>258.45</v>
      </c>
      <c r="AN51" s="73">
        <f t="shared" ref="AN51:AN57" si="47">AM51*AL51</f>
        <v>1.1371800000000001</v>
      </c>
      <c r="AO51" s="27"/>
      <c r="AP51" s="30">
        <f t="shared" si="7"/>
        <v>0</v>
      </c>
      <c r="AQ51" s="74">
        <f t="shared" si="8"/>
        <v>0</v>
      </c>
    </row>
    <row r="52" spans="2:43" ht="25.5" x14ac:dyDescent="0.2">
      <c r="B52" s="71" t="s">
        <v>43</v>
      </c>
      <c r="C52" s="21"/>
      <c r="D52" s="22" t="s">
        <v>30</v>
      </c>
      <c r="E52" s="23"/>
      <c r="F52" s="72">
        <v>1.2999999999999999E-3</v>
      </c>
      <c r="G52" s="64">
        <f>G49</f>
        <v>258.95</v>
      </c>
      <c r="H52" s="73">
        <f t="shared" si="42"/>
        <v>0.33663499999999996</v>
      </c>
      <c r="I52" s="27"/>
      <c r="J52" s="72">
        <v>1.2999999999999999E-3</v>
      </c>
      <c r="K52" s="65">
        <f>K49</f>
        <v>258.45</v>
      </c>
      <c r="L52" s="73">
        <f t="shared" si="43"/>
        <v>0.33598499999999998</v>
      </c>
      <c r="M52" s="27"/>
      <c r="N52" s="30">
        <f t="shared" si="41"/>
        <v>-6.4999999999998392E-4</v>
      </c>
      <c r="O52" s="74">
        <f t="shared" si="28"/>
        <v>-1.930874686232816E-3</v>
      </c>
      <c r="Q52" s="72">
        <f>+J52</f>
        <v>1.2999999999999999E-3</v>
      </c>
      <c r="R52" s="65">
        <f>R49</f>
        <v>258.45</v>
      </c>
      <c r="S52" s="73">
        <f t="shared" si="44"/>
        <v>0.33598499999999998</v>
      </c>
      <c r="T52" s="27"/>
      <c r="U52" s="30">
        <f t="shared" si="1"/>
        <v>0</v>
      </c>
      <c r="V52" s="74">
        <f t="shared" si="2"/>
        <v>0</v>
      </c>
      <c r="X52" s="72">
        <f>+Q52</f>
        <v>1.2999999999999999E-3</v>
      </c>
      <c r="Y52" s="65">
        <f>Y49</f>
        <v>258.45</v>
      </c>
      <c r="Z52" s="73">
        <f t="shared" si="45"/>
        <v>0.33598499999999998</v>
      </c>
      <c r="AA52" s="27"/>
      <c r="AB52" s="30">
        <f t="shared" si="3"/>
        <v>0</v>
      </c>
      <c r="AC52" s="74">
        <f t="shared" si="4"/>
        <v>0</v>
      </c>
      <c r="AE52" s="72">
        <f>+X52</f>
        <v>1.2999999999999999E-3</v>
      </c>
      <c r="AF52" s="65">
        <f>AF49</f>
        <v>258.45</v>
      </c>
      <c r="AG52" s="73">
        <f t="shared" si="46"/>
        <v>0.33598499999999998</v>
      </c>
      <c r="AH52" s="27"/>
      <c r="AI52" s="30">
        <f t="shared" si="5"/>
        <v>0</v>
      </c>
      <c r="AJ52" s="74">
        <f t="shared" si="6"/>
        <v>0</v>
      </c>
      <c r="AL52" s="72">
        <f>+AE52</f>
        <v>1.2999999999999999E-3</v>
      </c>
      <c r="AM52" s="65">
        <f>AM49</f>
        <v>258.45</v>
      </c>
      <c r="AN52" s="73">
        <f t="shared" si="47"/>
        <v>0.33598499999999998</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250</v>
      </c>
      <c r="H54" s="73">
        <f t="shared" si="42"/>
        <v>1.7350000000000001</v>
      </c>
      <c r="I54" s="27"/>
      <c r="J54" s="72">
        <f>+F54</f>
        <v>6.94E-3</v>
      </c>
      <c r="K54" s="76">
        <f>$F$18</f>
        <v>250</v>
      </c>
      <c r="L54" s="73">
        <f t="shared" si="43"/>
        <v>1.7350000000000001</v>
      </c>
      <c r="M54" s="27"/>
      <c r="N54" s="30">
        <f t="shared" si="41"/>
        <v>0</v>
      </c>
      <c r="O54" s="74">
        <f t="shared" si="28"/>
        <v>0</v>
      </c>
      <c r="Q54" s="72">
        <f>+J54</f>
        <v>6.94E-3</v>
      </c>
      <c r="R54" s="76">
        <f>$F$18</f>
        <v>250</v>
      </c>
      <c r="S54" s="73">
        <f t="shared" si="44"/>
        <v>1.7350000000000001</v>
      </c>
      <c r="T54" s="27"/>
      <c r="U54" s="30">
        <f t="shared" si="1"/>
        <v>0</v>
      </c>
      <c r="V54" s="74">
        <f t="shared" si="2"/>
        <v>0</v>
      </c>
      <c r="X54" s="72">
        <f>+Q54</f>
        <v>6.94E-3</v>
      </c>
      <c r="Y54" s="76">
        <f>$F$18</f>
        <v>250</v>
      </c>
      <c r="Z54" s="73">
        <f t="shared" si="45"/>
        <v>1.7350000000000001</v>
      </c>
      <c r="AA54" s="27"/>
      <c r="AB54" s="30">
        <f t="shared" si="3"/>
        <v>0</v>
      </c>
      <c r="AC54" s="74">
        <f t="shared" si="4"/>
        <v>0</v>
      </c>
      <c r="AE54" s="72">
        <f>+X54</f>
        <v>6.94E-3</v>
      </c>
      <c r="AF54" s="76">
        <f>$F$18</f>
        <v>250</v>
      </c>
      <c r="AG54" s="73">
        <f t="shared" si="46"/>
        <v>1.7350000000000001</v>
      </c>
      <c r="AH54" s="27"/>
      <c r="AI54" s="30">
        <f t="shared" si="5"/>
        <v>0</v>
      </c>
      <c r="AJ54" s="74">
        <f t="shared" si="6"/>
        <v>0</v>
      </c>
      <c r="AL54" s="72">
        <f>+AE54</f>
        <v>6.94E-3</v>
      </c>
      <c r="AM54" s="76">
        <f>$F$18</f>
        <v>250</v>
      </c>
      <c r="AN54" s="73">
        <f t="shared" si="47"/>
        <v>1.7350000000000001</v>
      </c>
      <c r="AO54" s="27"/>
      <c r="AP54" s="30">
        <f t="shared" si="7"/>
        <v>0</v>
      </c>
      <c r="AQ54" s="74">
        <f t="shared" si="8"/>
        <v>0</v>
      </c>
    </row>
    <row r="55" spans="2:43" x14ac:dyDescent="0.2">
      <c r="B55" s="49" t="s">
        <v>46</v>
      </c>
      <c r="C55" s="21"/>
      <c r="D55" s="22"/>
      <c r="E55" s="23"/>
      <c r="F55" s="72">
        <v>0.08</v>
      </c>
      <c r="G55" s="77">
        <f>0.64*$F$18</f>
        <v>160</v>
      </c>
      <c r="H55" s="73">
        <f t="shared" si="42"/>
        <v>12.8</v>
      </c>
      <c r="I55" s="27"/>
      <c r="J55" s="72">
        <v>0.08</v>
      </c>
      <c r="K55" s="77">
        <f>$G$55</f>
        <v>160</v>
      </c>
      <c r="L55" s="73">
        <f t="shared" si="43"/>
        <v>12.8</v>
      </c>
      <c r="M55" s="27"/>
      <c r="N55" s="30">
        <f t="shared" si="41"/>
        <v>0</v>
      </c>
      <c r="O55" s="74">
        <f t="shared" si="28"/>
        <v>0</v>
      </c>
      <c r="Q55" s="72">
        <v>0.08</v>
      </c>
      <c r="R55" s="77">
        <f>$G$55</f>
        <v>160</v>
      </c>
      <c r="S55" s="73">
        <f t="shared" si="44"/>
        <v>12.8</v>
      </c>
      <c r="T55" s="27"/>
      <c r="U55" s="30">
        <f t="shared" si="1"/>
        <v>0</v>
      </c>
      <c r="V55" s="74">
        <f t="shared" si="2"/>
        <v>0</v>
      </c>
      <c r="X55" s="72">
        <v>0.08</v>
      </c>
      <c r="Y55" s="77">
        <f>$G$55</f>
        <v>160</v>
      </c>
      <c r="Z55" s="73">
        <f t="shared" si="45"/>
        <v>12.8</v>
      </c>
      <c r="AA55" s="27"/>
      <c r="AB55" s="30">
        <f t="shared" si="3"/>
        <v>0</v>
      </c>
      <c r="AC55" s="74">
        <f t="shared" si="4"/>
        <v>0</v>
      </c>
      <c r="AE55" s="72">
        <v>0.08</v>
      </c>
      <c r="AF55" s="77">
        <f>$G$55</f>
        <v>160</v>
      </c>
      <c r="AG55" s="73">
        <f t="shared" si="46"/>
        <v>12.8</v>
      </c>
      <c r="AH55" s="27"/>
      <c r="AI55" s="30">
        <f t="shared" si="5"/>
        <v>0</v>
      </c>
      <c r="AJ55" s="74">
        <f t="shared" si="6"/>
        <v>0</v>
      </c>
      <c r="AL55" s="72">
        <v>0.08</v>
      </c>
      <c r="AM55" s="77">
        <f>$G$55</f>
        <v>160</v>
      </c>
      <c r="AN55" s="73">
        <f t="shared" si="47"/>
        <v>12.8</v>
      </c>
      <c r="AO55" s="27"/>
      <c r="AP55" s="30">
        <f t="shared" si="7"/>
        <v>0</v>
      </c>
      <c r="AQ55" s="74">
        <f t="shared" si="8"/>
        <v>0</v>
      </c>
    </row>
    <row r="56" spans="2:43" x14ac:dyDescent="0.2">
      <c r="B56" s="49" t="s">
        <v>47</v>
      </c>
      <c r="C56" s="21"/>
      <c r="D56" s="22"/>
      <c r="E56" s="23"/>
      <c r="F56" s="72">
        <v>0.122</v>
      </c>
      <c r="G56" s="77">
        <f>0.18*$F$18</f>
        <v>45</v>
      </c>
      <c r="H56" s="73">
        <f t="shared" si="42"/>
        <v>5.49</v>
      </c>
      <c r="I56" s="27"/>
      <c r="J56" s="72">
        <v>0.122</v>
      </c>
      <c r="K56" s="77">
        <f>$G$56</f>
        <v>45</v>
      </c>
      <c r="L56" s="73">
        <f t="shared" si="43"/>
        <v>5.49</v>
      </c>
      <c r="M56" s="27"/>
      <c r="N56" s="30">
        <f t="shared" si="41"/>
        <v>0</v>
      </c>
      <c r="O56" s="74">
        <f t="shared" si="28"/>
        <v>0</v>
      </c>
      <c r="Q56" s="72">
        <v>0.122</v>
      </c>
      <c r="R56" s="77">
        <f>$G$56</f>
        <v>45</v>
      </c>
      <c r="S56" s="73">
        <f t="shared" si="44"/>
        <v>5.49</v>
      </c>
      <c r="T56" s="27"/>
      <c r="U56" s="30">
        <f t="shared" si="1"/>
        <v>0</v>
      </c>
      <c r="V56" s="74">
        <f t="shared" si="2"/>
        <v>0</v>
      </c>
      <c r="X56" s="72">
        <v>0.122</v>
      </c>
      <c r="Y56" s="77">
        <f>$G$56</f>
        <v>45</v>
      </c>
      <c r="Z56" s="73">
        <f t="shared" si="45"/>
        <v>5.49</v>
      </c>
      <c r="AA56" s="27"/>
      <c r="AB56" s="30">
        <f t="shared" si="3"/>
        <v>0</v>
      </c>
      <c r="AC56" s="74">
        <f t="shared" si="4"/>
        <v>0</v>
      </c>
      <c r="AE56" s="72">
        <v>0.122</v>
      </c>
      <c r="AF56" s="77">
        <f>$G$56</f>
        <v>45</v>
      </c>
      <c r="AG56" s="73">
        <f t="shared" si="46"/>
        <v>5.49</v>
      </c>
      <c r="AH56" s="27"/>
      <c r="AI56" s="30">
        <f t="shared" si="5"/>
        <v>0</v>
      </c>
      <c r="AJ56" s="74">
        <f t="shared" si="6"/>
        <v>0</v>
      </c>
      <c r="AL56" s="72">
        <v>0.122</v>
      </c>
      <c r="AM56" s="77">
        <f>$G$56</f>
        <v>45</v>
      </c>
      <c r="AN56" s="73">
        <f t="shared" si="47"/>
        <v>5.49</v>
      </c>
      <c r="AO56" s="27"/>
      <c r="AP56" s="30">
        <f t="shared" si="7"/>
        <v>0</v>
      </c>
      <c r="AQ56" s="74">
        <f t="shared" si="8"/>
        <v>0</v>
      </c>
    </row>
    <row r="57" spans="2:43" x14ac:dyDescent="0.2">
      <c r="B57" s="11" t="s">
        <v>48</v>
      </c>
      <c r="C57" s="21"/>
      <c r="D57" s="22"/>
      <c r="E57" s="23"/>
      <c r="F57" s="72">
        <v>0.161</v>
      </c>
      <c r="G57" s="77">
        <f>0.18*$F$18</f>
        <v>45</v>
      </c>
      <c r="H57" s="73">
        <f t="shared" si="42"/>
        <v>7.2450000000000001</v>
      </c>
      <c r="I57" s="27"/>
      <c r="J57" s="72">
        <v>0.161</v>
      </c>
      <c r="K57" s="77">
        <f>$G$57</f>
        <v>45</v>
      </c>
      <c r="L57" s="73">
        <f t="shared" si="43"/>
        <v>7.2450000000000001</v>
      </c>
      <c r="M57" s="27"/>
      <c r="N57" s="30">
        <f t="shared" si="41"/>
        <v>0</v>
      </c>
      <c r="O57" s="74">
        <f t="shared" si="28"/>
        <v>0</v>
      </c>
      <c r="Q57" s="72">
        <v>0.161</v>
      </c>
      <c r="R57" s="77">
        <f>$G$57</f>
        <v>45</v>
      </c>
      <c r="S57" s="73">
        <f t="shared" si="44"/>
        <v>7.2450000000000001</v>
      </c>
      <c r="T57" s="27"/>
      <c r="U57" s="30">
        <f t="shared" si="1"/>
        <v>0</v>
      </c>
      <c r="V57" s="74">
        <f t="shared" si="2"/>
        <v>0</v>
      </c>
      <c r="X57" s="72">
        <v>0.161</v>
      </c>
      <c r="Y57" s="77">
        <f>$G$57</f>
        <v>45</v>
      </c>
      <c r="Z57" s="73">
        <f t="shared" si="45"/>
        <v>7.2450000000000001</v>
      </c>
      <c r="AA57" s="27"/>
      <c r="AB57" s="30">
        <f t="shared" si="3"/>
        <v>0</v>
      </c>
      <c r="AC57" s="74">
        <f t="shared" si="4"/>
        <v>0</v>
      </c>
      <c r="AE57" s="72">
        <v>0.161</v>
      </c>
      <c r="AF57" s="77">
        <f>$G$57</f>
        <v>45</v>
      </c>
      <c r="AG57" s="73">
        <f t="shared" si="46"/>
        <v>7.2450000000000001</v>
      </c>
      <c r="AH57" s="27"/>
      <c r="AI57" s="30">
        <f t="shared" si="5"/>
        <v>0</v>
      </c>
      <c r="AJ57" s="74">
        <f t="shared" si="6"/>
        <v>0</v>
      </c>
      <c r="AL57" s="72">
        <v>0.161</v>
      </c>
      <c r="AM57" s="77">
        <f>$G$57</f>
        <v>45</v>
      </c>
      <c r="AN57" s="73">
        <f t="shared" si="47"/>
        <v>7.2450000000000001</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250</v>
      </c>
      <c r="H58" s="73">
        <f>G58*F58</f>
        <v>23.5</v>
      </c>
      <c r="I58" s="83"/>
      <c r="J58" s="72">
        <v>9.4E-2</v>
      </c>
      <c r="K58" s="82">
        <f>$G$58</f>
        <v>250</v>
      </c>
      <c r="L58" s="73">
        <f>K58*J58</f>
        <v>23.5</v>
      </c>
      <c r="M58" s="83"/>
      <c r="N58" s="84">
        <f t="shared" si="41"/>
        <v>0</v>
      </c>
      <c r="O58" s="74">
        <f t="shared" si="28"/>
        <v>0</v>
      </c>
      <c r="Q58" s="72">
        <v>9.4E-2</v>
      </c>
      <c r="R58" s="82">
        <f>$G$58</f>
        <v>250</v>
      </c>
      <c r="S58" s="73">
        <f>R58*Q58</f>
        <v>23.5</v>
      </c>
      <c r="T58" s="83"/>
      <c r="U58" s="84">
        <f t="shared" si="1"/>
        <v>0</v>
      </c>
      <c r="V58" s="74">
        <f t="shared" si="2"/>
        <v>0</v>
      </c>
      <c r="X58" s="72">
        <v>9.4E-2</v>
      </c>
      <c r="Y58" s="82">
        <f>$G$58</f>
        <v>250</v>
      </c>
      <c r="Z58" s="73">
        <f>Y58*X58</f>
        <v>23.5</v>
      </c>
      <c r="AA58" s="83"/>
      <c r="AB58" s="84">
        <f t="shared" si="3"/>
        <v>0</v>
      </c>
      <c r="AC58" s="74">
        <f t="shared" si="4"/>
        <v>0</v>
      </c>
      <c r="AE58" s="72">
        <v>9.4E-2</v>
      </c>
      <c r="AF58" s="82">
        <f>$G$58</f>
        <v>250</v>
      </c>
      <c r="AG58" s="73">
        <f>AF58*AE58</f>
        <v>23.5</v>
      </c>
      <c r="AH58" s="83"/>
      <c r="AI58" s="84">
        <f t="shared" si="5"/>
        <v>0</v>
      </c>
      <c r="AJ58" s="74">
        <f t="shared" si="6"/>
        <v>0</v>
      </c>
      <c r="AL58" s="72">
        <v>9.4E-2</v>
      </c>
      <c r="AM58" s="82">
        <f>$G$58</f>
        <v>250</v>
      </c>
      <c r="AN58" s="73">
        <f>AM58*AL58</f>
        <v>23.5</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0</v>
      </c>
      <c r="H59" s="73">
        <f>G59*F59</f>
        <v>0</v>
      </c>
      <c r="I59" s="83"/>
      <c r="J59" s="72">
        <v>0.11</v>
      </c>
      <c r="K59" s="82">
        <f>$G$59</f>
        <v>0</v>
      </c>
      <c r="L59" s="73">
        <f>K59*J59</f>
        <v>0</v>
      </c>
      <c r="M59" s="83"/>
      <c r="N59" s="84">
        <f t="shared" si="41"/>
        <v>0</v>
      </c>
      <c r="O59" s="74" t="str">
        <f t="shared" si="28"/>
        <v/>
      </c>
      <c r="Q59" s="72">
        <v>0.11</v>
      </c>
      <c r="R59" s="82">
        <f>$G$59</f>
        <v>0</v>
      </c>
      <c r="S59" s="73">
        <f>R59*Q59</f>
        <v>0</v>
      </c>
      <c r="T59" s="83"/>
      <c r="U59" s="84">
        <f t="shared" si="1"/>
        <v>0</v>
      </c>
      <c r="V59" s="74" t="str">
        <f t="shared" si="2"/>
        <v/>
      </c>
      <c r="X59" s="72">
        <v>0.11</v>
      </c>
      <c r="Y59" s="82">
        <f>$G$59</f>
        <v>0</v>
      </c>
      <c r="Z59" s="73">
        <f>Y59*X59</f>
        <v>0</v>
      </c>
      <c r="AA59" s="83"/>
      <c r="AB59" s="84">
        <f t="shared" si="3"/>
        <v>0</v>
      </c>
      <c r="AC59" s="74" t="str">
        <f t="shared" si="4"/>
        <v/>
      </c>
      <c r="AE59" s="72">
        <v>0.11</v>
      </c>
      <c r="AF59" s="82">
        <f>$G$59</f>
        <v>0</v>
      </c>
      <c r="AG59" s="73">
        <f>AF59*AE59</f>
        <v>0</v>
      </c>
      <c r="AH59" s="83"/>
      <c r="AI59" s="84">
        <f t="shared" si="5"/>
        <v>0</v>
      </c>
      <c r="AJ59" s="74" t="str">
        <f t="shared" si="6"/>
        <v/>
      </c>
      <c r="AL59" s="72">
        <v>0.11</v>
      </c>
      <c r="AM59" s="82">
        <f>$G$59</f>
        <v>0</v>
      </c>
      <c r="AN59" s="73">
        <f>AM59*AL59</f>
        <v>0</v>
      </c>
      <c r="AO59" s="83"/>
      <c r="AP59" s="84">
        <f t="shared" si="7"/>
        <v>0</v>
      </c>
      <c r="AQ59" s="74" t="str">
        <f t="shared" si="8"/>
        <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49.317210000000003</v>
      </c>
      <c r="I61" s="100"/>
      <c r="J61" s="101"/>
      <c r="K61" s="101"/>
      <c r="L61" s="99">
        <f>SUM(L51:L57,L50)</f>
        <v>51.639894499999997</v>
      </c>
      <c r="M61" s="102"/>
      <c r="N61" s="103">
        <f t="shared" ref="N61" si="48">L61-H61</f>
        <v>2.322684499999994</v>
      </c>
      <c r="O61" s="104">
        <f t="shared" ref="O61" si="49">IF((H61)=0,"",(N61/H61))</f>
        <v>4.7096834958830679E-2</v>
      </c>
      <c r="Q61" s="101"/>
      <c r="R61" s="101"/>
      <c r="S61" s="103">
        <f>SUM(S51:S57,S50)</f>
        <v>53.689894500000001</v>
      </c>
      <c r="T61" s="102"/>
      <c r="U61" s="103">
        <f t="shared" si="1"/>
        <v>2.0500000000000043</v>
      </c>
      <c r="V61" s="104">
        <f>IF((L61)=0,"",(U61/L61))</f>
        <v>3.9697989700579354E-2</v>
      </c>
      <c r="X61" s="101"/>
      <c r="Y61" s="101"/>
      <c r="Z61" s="103">
        <f>SUM(Z51:Z57,Z50)</f>
        <v>55.639894499999997</v>
      </c>
      <c r="AA61" s="102"/>
      <c r="AB61" s="103">
        <f t="shared" si="3"/>
        <v>1.9499999999999957</v>
      </c>
      <c r="AC61" s="104">
        <f>IF((S61)=0,"",(AB61/S61))</f>
        <v>3.6319683958402932E-2</v>
      </c>
      <c r="AE61" s="101"/>
      <c r="AF61" s="101"/>
      <c r="AG61" s="103">
        <f>SUM(AG51:AG57,AG50)</f>
        <v>57.639894499999997</v>
      </c>
      <c r="AH61" s="102"/>
      <c r="AI61" s="103">
        <f t="shared" ref="AI61:AI65" si="50">AG61-Z61</f>
        <v>2</v>
      </c>
      <c r="AJ61" s="104">
        <f>IF((Z61)=0,"",(AI61/Z61))</f>
        <v>3.5945431204942348E-2</v>
      </c>
      <c r="AL61" s="101"/>
      <c r="AM61" s="101"/>
      <c r="AN61" s="103">
        <f>SUM(AN51:AN57,AN50)</f>
        <v>58.989894500000005</v>
      </c>
      <c r="AO61" s="102"/>
      <c r="AP61" s="103">
        <f t="shared" ref="AP61:AP65" si="51">AN61-AG61</f>
        <v>1.3500000000000085</v>
      </c>
      <c r="AQ61" s="104">
        <f>IF((AG61)=0,"",(AP61/AG61))</f>
        <v>2.3421278121874573E-2</v>
      </c>
    </row>
    <row r="62" spans="2:43" x14ac:dyDescent="0.2">
      <c r="B62" s="105" t="s">
        <v>52</v>
      </c>
      <c r="C62" s="21"/>
      <c r="D62" s="21"/>
      <c r="E62" s="21"/>
      <c r="F62" s="106">
        <v>0.13</v>
      </c>
      <c r="G62" s="107"/>
      <c r="H62" s="108">
        <f>H61*F62</f>
        <v>6.4112373000000007</v>
      </c>
      <c r="I62" s="109"/>
      <c r="J62" s="110">
        <v>0.13</v>
      </c>
      <c r="K62" s="109"/>
      <c r="L62" s="111">
        <f>L61*J62</f>
        <v>6.7131862849999999</v>
      </c>
      <c r="M62" s="112"/>
      <c r="N62" s="113">
        <f t="shared" si="41"/>
        <v>0.30194898499999923</v>
      </c>
      <c r="O62" s="114">
        <f t="shared" si="28"/>
        <v>4.7096834958830679E-2</v>
      </c>
      <c r="Q62" s="110">
        <v>0.13</v>
      </c>
      <c r="R62" s="109"/>
      <c r="S62" s="111">
        <f>S61*Q62</f>
        <v>6.9796862850000005</v>
      </c>
      <c r="T62" s="112"/>
      <c r="U62" s="113">
        <f t="shared" si="1"/>
        <v>0.26650000000000063</v>
      </c>
      <c r="V62" s="114">
        <f t="shared" ref="V62:V71" si="52">IF((L62)=0,"",(U62/L62))</f>
        <v>3.9697989700579361E-2</v>
      </c>
      <c r="X62" s="110">
        <v>0.13</v>
      </c>
      <c r="Y62" s="109"/>
      <c r="Z62" s="111">
        <f>Z61*X62</f>
        <v>7.2331862849999995</v>
      </c>
      <c r="AA62" s="112"/>
      <c r="AB62" s="113">
        <f t="shared" si="3"/>
        <v>0.25349999999999895</v>
      </c>
      <c r="AC62" s="114">
        <f t="shared" ref="AC62:AC71" si="53">IF((S62)=0,"",(AB62/S62))</f>
        <v>3.6319683958402856E-2</v>
      </c>
      <c r="AE62" s="110">
        <v>0.13</v>
      </c>
      <c r="AF62" s="109"/>
      <c r="AG62" s="111">
        <f>AG61*AE62</f>
        <v>7.4931862850000002</v>
      </c>
      <c r="AH62" s="112"/>
      <c r="AI62" s="113">
        <f t="shared" si="50"/>
        <v>0.26000000000000068</v>
      </c>
      <c r="AJ62" s="114">
        <f t="shared" ref="AJ62:AJ71" si="54">IF((Z62)=0,"",(AI62/Z62))</f>
        <v>3.5945431204942445E-2</v>
      </c>
      <c r="AL62" s="110">
        <v>0.13</v>
      </c>
      <c r="AM62" s="109"/>
      <c r="AN62" s="111">
        <f>AN61*AL62</f>
        <v>7.6686862850000006</v>
      </c>
      <c r="AO62" s="112"/>
      <c r="AP62" s="113">
        <f t="shared" si="51"/>
        <v>0.17550000000000043</v>
      </c>
      <c r="AQ62" s="114">
        <f t="shared" ref="AQ62:AQ71" si="55">IF((AG62)=0,"",(AP62/AG62))</f>
        <v>2.3421278121874483E-2</v>
      </c>
    </row>
    <row r="63" spans="2:43" x14ac:dyDescent="0.2">
      <c r="B63" s="115" t="s">
        <v>53</v>
      </c>
      <c r="C63" s="21"/>
      <c r="D63" s="21"/>
      <c r="E63" s="21"/>
      <c r="F63" s="116"/>
      <c r="G63" s="107"/>
      <c r="H63" s="108">
        <f>H61+H62</f>
        <v>55.728447300000006</v>
      </c>
      <c r="I63" s="109"/>
      <c r="J63" s="109"/>
      <c r="K63" s="109"/>
      <c r="L63" s="111">
        <f>L61+L62</f>
        <v>58.353080784999996</v>
      </c>
      <c r="M63" s="112"/>
      <c r="N63" s="113">
        <f t="shared" si="41"/>
        <v>2.6246334849999897</v>
      </c>
      <c r="O63" s="114">
        <f t="shared" si="28"/>
        <v>4.7096834958830609E-2</v>
      </c>
      <c r="Q63" s="109"/>
      <c r="R63" s="109"/>
      <c r="S63" s="111">
        <f>S61+S62</f>
        <v>60.669580785000001</v>
      </c>
      <c r="T63" s="112"/>
      <c r="U63" s="113">
        <f t="shared" si="1"/>
        <v>2.3165000000000049</v>
      </c>
      <c r="V63" s="114">
        <f t="shared" si="52"/>
        <v>3.9697989700579354E-2</v>
      </c>
      <c r="X63" s="109"/>
      <c r="Y63" s="109"/>
      <c r="Z63" s="111">
        <f>Z61+Z62</f>
        <v>62.873080784999999</v>
      </c>
      <c r="AA63" s="112"/>
      <c r="AB63" s="113">
        <f t="shared" si="3"/>
        <v>2.2034999999999982</v>
      </c>
      <c r="AC63" s="114">
        <f t="shared" si="53"/>
        <v>3.631968395840298E-2</v>
      </c>
      <c r="AE63" s="109"/>
      <c r="AF63" s="109"/>
      <c r="AG63" s="111">
        <f>AG61+AG62</f>
        <v>65.133080785000004</v>
      </c>
      <c r="AH63" s="112"/>
      <c r="AI63" s="113">
        <f t="shared" si="50"/>
        <v>2.2600000000000051</v>
      </c>
      <c r="AJ63" s="114">
        <f t="shared" si="54"/>
        <v>3.5945431204942431E-2</v>
      </c>
      <c r="AL63" s="109"/>
      <c r="AM63" s="109"/>
      <c r="AN63" s="111">
        <f>AN61+AN62</f>
        <v>66.658580785000012</v>
      </c>
      <c r="AO63" s="112"/>
      <c r="AP63" s="113">
        <f t="shared" si="51"/>
        <v>1.5255000000000081</v>
      </c>
      <c r="AQ63" s="114">
        <f t="shared" si="55"/>
        <v>2.3421278121874549E-2</v>
      </c>
    </row>
    <row r="64" spans="2:43" ht="15.75" customHeight="1" x14ac:dyDescent="0.2">
      <c r="B64" s="203" t="s">
        <v>54</v>
      </c>
      <c r="C64" s="203"/>
      <c r="D64" s="203"/>
      <c r="E64" s="21"/>
      <c r="F64" s="116"/>
      <c r="G64" s="107"/>
      <c r="H64" s="117">
        <f>ROUND(-H63*10%,2)</f>
        <v>-5.57</v>
      </c>
      <c r="I64" s="109"/>
      <c r="J64" s="109"/>
      <c r="K64" s="109"/>
      <c r="L64" s="118">
        <f>ROUND(-L63*10%,2)</f>
        <v>-5.84</v>
      </c>
      <c r="M64" s="112"/>
      <c r="N64" s="118">
        <f t="shared" si="41"/>
        <v>-0.26999999999999957</v>
      </c>
      <c r="O64" s="119">
        <f t="shared" si="28"/>
        <v>4.8473967684021464E-2</v>
      </c>
      <c r="Q64" s="109"/>
      <c r="R64" s="109"/>
      <c r="S64" s="118">
        <f>ROUND(-S63*10%,2)</f>
        <v>-6.07</v>
      </c>
      <c r="T64" s="112"/>
      <c r="U64" s="118">
        <f t="shared" si="1"/>
        <v>-0.23000000000000043</v>
      </c>
      <c r="V64" s="119">
        <f t="shared" si="52"/>
        <v>3.9383561643835691E-2</v>
      </c>
      <c r="X64" s="109"/>
      <c r="Y64" s="109"/>
      <c r="Z64" s="118">
        <f>ROUND(-Z63*10%,2)</f>
        <v>-6.29</v>
      </c>
      <c r="AA64" s="112"/>
      <c r="AB64" s="118">
        <f t="shared" si="3"/>
        <v>-0.21999999999999975</v>
      </c>
      <c r="AC64" s="119">
        <f t="shared" si="53"/>
        <v>3.6243822075782493E-2</v>
      </c>
      <c r="AE64" s="109"/>
      <c r="AF64" s="109"/>
      <c r="AG64" s="118">
        <f>ROUND(-AG63*10%,2)</f>
        <v>-6.51</v>
      </c>
      <c r="AH64" s="112"/>
      <c r="AI64" s="118">
        <f t="shared" si="50"/>
        <v>-0.21999999999999975</v>
      </c>
      <c r="AJ64" s="119">
        <f t="shared" si="54"/>
        <v>3.4976152623211409E-2</v>
      </c>
      <c r="AL64" s="109"/>
      <c r="AM64" s="109"/>
      <c r="AN64" s="118">
        <f>ROUND(-AN63*10%,2)</f>
        <v>-6.67</v>
      </c>
      <c r="AO64" s="112"/>
      <c r="AP64" s="118">
        <f t="shared" si="51"/>
        <v>-0.16000000000000014</v>
      </c>
      <c r="AQ64" s="119">
        <f t="shared" si="55"/>
        <v>2.4577572964669763E-2</v>
      </c>
    </row>
    <row r="65" spans="1:43" ht="13.5" thickBot="1" x14ac:dyDescent="0.25">
      <c r="B65" s="204" t="s">
        <v>55</v>
      </c>
      <c r="C65" s="204"/>
      <c r="D65" s="204"/>
      <c r="E65" s="120"/>
      <c r="F65" s="121"/>
      <c r="G65" s="122"/>
      <c r="H65" s="123">
        <f>H63+H64</f>
        <v>50.158447300000006</v>
      </c>
      <c r="I65" s="124"/>
      <c r="J65" s="124"/>
      <c r="K65" s="124"/>
      <c r="L65" s="125">
        <f>L63+L64</f>
        <v>52.513080785</v>
      </c>
      <c r="M65" s="126"/>
      <c r="N65" s="127">
        <f t="shared" si="41"/>
        <v>2.3546334849999937</v>
      </c>
      <c r="O65" s="128">
        <f t="shared" si="28"/>
        <v>4.6943906993707783E-2</v>
      </c>
      <c r="Q65" s="124"/>
      <c r="R65" s="124"/>
      <c r="S65" s="125">
        <f>S63+S64</f>
        <v>54.599580785000001</v>
      </c>
      <c r="T65" s="126"/>
      <c r="U65" s="127">
        <f t="shared" si="1"/>
        <v>2.0865000000000009</v>
      </c>
      <c r="V65" s="128">
        <f t="shared" si="52"/>
        <v>3.973295736623389E-2</v>
      </c>
      <c r="X65" s="124"/>
      <c r="Y65" s="124"/>
      <c r="Z65" s="125">
        <f>Z63+Z64</f>
        <v>56.583080785</v>
      </c>
      <c r="AA65" s="126"/>
      <c r="AB65" s="127">
        <f t="shared" si="3"/>
        <v>1.9834999999999994</v>
      </c>
      <c r="AC65" s="128">
        <f t="shared" si="53"/>
        <v>3.6328117752598588E-2</v>
      </c>
      <c r="AE65" s="124"/>
      <c r="AF65" s="124"/>
      <c r="AG65" s="125">
        <f>AG63+AG64</f>
        <v>58.623080785000006</v>
      </c>
      <c r="AH65" s="126"/>
      <c r="AI65" s="127">
        <f t="shared" si="50"/>
        <v>2.0400000000000063</v>
      </c>
      <c r="AJ65" s="128">
        <f t="shared" si="54"/>
        <v>3.6053180061924164E-2</v>
      </c>
      <c r="AL65" s="124"/>
      <c r="AM65" s="124"/>
      <c r="AN65" s="125">
        <f>AN63+AN64</f>
        <v>59.988580785000011</v>
      </c>
      <c r="AO65" s="126"/>
      <c r="AP65" s="127">
        <f t="shared" si="51"/>
        <v>1.3655000000000044</v>
      </c>
      <c r="AQ65" s="128">
        <f t="shared" si="55"/>
        <v>2.3292873416325081E-2</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47.282210000000006</v>
      </c>
      <c r="I67" s="140"/>
      <c r="J67" s="141"/>
      <c r="K67" s="141"/>
      <c r="L67" s="139">
        <f>SUM(L58:L59,L50,L51:L54)</f>
        <v>49.6048945</v>
      </c>
      <c r="M67" s="142"/>
      <c r="N67" s="143">
        <f t="shared" ref="N67:N71" si="56">L67-H67</f>
        <v>2.322684499999994</v>
      </c>
      <c r="O67" s="104">
        <f t="shared" ref="O67:O71" si="57">IF((H67)=0,"",(N67/H67))</f>
        <v>4.9123856520242891E-2</v>
      </c>
      <c r="Q67" s="141"/>
      <c r="R67" s="141"/>
      <c r="S67" s="143">
        <f>SUM(S58:S59,S50,S51:S54)</f>
        <v>51.654894500000005</v>
      </c>
      <c r="T67" s="142"/>
      <c r="U67" s="143">
        <f t="shared" si="1"/>
        <v>2.0500000000000043</v>
      </c>
      <c r="V67" s="104">
        <f t="shared" si="52"/>
        <v>4.1326567078980567E-2</v>
      </c>
      <c r="X67" s="141"/>
      <c r="Y67" s="141"/>
      <c r="Z67" s="143">
        <f>SUM(Z58:Z59,Z50,Z51:Z54)</f>
        <v>53.6048945</v>
      </c>
      <c r="AA67" s="142"/>
      <c r="AB67" s="143">
        <f t="shared" si="3"/>
        <v>1.9499999999999957</v>
      </c>
      <c r="AC67" s="104">
        <f t="shared" si="53"/>
        <v>3.7750536882811665E-2</v>
      </c>
      <c r="AE67" s="141"/>
      <c r="AF67" s="141"/>
      <c r="AG67" s="143">
        <f>SUM(AG58:AG59,AG50,AG51:AG54)</f>
        <v>55.6048945</v>
      </c>
      <c r="AH67" s="142"/>
      <c r="AI67" s="143">
        <f t="shared" ref="AI67:AI71" si="58">AG67-Z67</f>
        <v>2</v>
      </c>
      <c r="AJ67" s="104">
        <f t="shared" si="54"/>
        <v>3.7310025859672198E-2</v>
      </c>
      <c r="AL67" s="141"/>
      <c r="AM67" s="141"/>
      <c r="AN67" s="143">
        <f>SUM(AN58:AN59,AN50,AN51:AN54)</f>
        <v>56.954894500000002</v>
      </c>
      <c r="AO67" s="142"/>
      <c r="AP67" s="143">
        <f t="shared" ref="AP67:AP71" si="59">AN67-AG67</f>
        <v>1.3500000000000014</v>
      </c>
      <c r="AQ67" s="104">
        <f t="shared" si="55"/>
        <v>2.4278438294672088E-2</v>
      </c>
    </row>
    <row r="68" spans="1:43" s="85" customFormat="1" x14ac:dyDescent="0.2">
      <c r="B68" s="144" t="s">
        <v>52</v>
      </c>
      <c r="C68" s="79"/>
      <c r="D68" s="79"/>
      <c r="E68" s="79"/>
      <c r="F68" s="145">
        <v>0.13</v>
      </c>
      <c r="G68" s="138"/>
      <c r="H68" s="146">
        <f>H67*F68</f>
        <v>6.1466873000000009</v>
      </c>
      <c r="I68" s="147"/>
      <c r="J68" s="148">
        <v>0.13</v>
      </c>
      <c r="K68" s="149"/>
      <c r="L68" s="150">
        <f>L67*J68</f>
        <v>6.4486362850000001</v>
      </c>
      <c r="M68" s="151"/>
      <c r="N68" s="152">
        <f t="shared" si="56"/>
        <v>0.30194898499999923</v>
      </c>
      <c r="O68" s="114">
        <f t="shared" si="57"/>
        <v>4.9123856520242891E-2</v>
      </c>
      <c r="Q68" s="148">
        <v>0.13</v>
      </c>
      <c r="R68" s="149"/>
      <c r="S68" s="150">
        <f>S67*Q68</f>
        <v>6.7151362850000007</v>
      </c>
      <c r="T68" s="151"/>
      <c r="U68" s="152">
        <f t="shared" si="1"/>
        <v>0.26650000000000063</v>
      </c>
      <c r="V68" s="114">
        <f t="shared" si="52"/>
        <v>4.1326567078980581E-2</v>
      </c>
      <c r="X68" s="148">
        <v>0.13</v>
      </c>
      <c r="Y68" s="149"/>
      <c r="Z68" s="150">
        <f>Z67*X68</f>
        <v>6.9686362850000005</v>
      </c>
      <c r="AA68" s="151"/>
      <c r="AB68" s="152">
        <f t="shared" si="3"/>
        <v>0.25349999999999984</v>
      </c>
      <c r="AC68" s="114">
        <f t="shared" si="53"/>
        <v>3.7750536882811728E-2</v>
      </c>
      <c r="AE68" s="148">
        <v>0.13</v>
      </c>
      <c r="AF68" s="149"/>
      <c r="AG68" s="150">
        <f>AG67*AE68</f>
        <v>7.2286362850000003</v>
      </c>
      <c r="AH68" s="151"/>
      <c r="AI68" s="152">
        <f t="shared" si="58"/>
        <v>0.25999999999999979</v>
      </c>
      <c r="AJ68" s="114">
        <f t="shared" si="54"/>
        <v>3.7310025859672163E-2</v>
      </c>
      <c r="AL68" s="148">
        <v>0.13</v>
      </c>
      <c r="AM68" s="149"/>
      <c r="AN68" s="150">
        <f>AN67*AL68</f>
        <v>7.4041362850000008</v>
      </c>
      <c r="AO68" s="151"/>
      <c r="AP68" s="152">
        <f t="shared" si="59"/>
        <v>0.17550000000000043</v>
      </c>
      <c r="AQ68" s="114">
        <f t="shared" si="55"/>
        <v>2.4278438294672123E-2</v>
      </c>
    </row>
    <row r="69" spans="1:43" s="85" customFormat="1" x14ac:dyDescent="0.2">
      <c r="B69" s="153" t="s">
        <v>53</v>
      </c>
      <c r="C69" s="79"/>
      <c r="D69" s="79"/>
      <c r="E69" s="79"/>
      <c r="F69" s="154"/>
      <c r="G69" s="155"/>
      <c r="H69" s="146">
        <f>H67+H68</f>
        <v>53.42889730000001</v>
      </c>
      <c r="I69" s="147"/>
      <c r="J69" s="147"/>
      <c r="K69" s="147"/>
      <c r="L69" s="150">
        <f>L67+L68</f>
        <v>56.053530785</v>
      </c>
      <c r="M69" s="151"/>
      <c r="N69" s="152">
        <f t="shared" si="56"/>
        <v>2.6246334849999897</v>
      </c>
      <c r="O69" s="114">
        <f t="shared" si="57"/>
        <v>4.9123856520242822E-2</v>
      </c>
      <c r="Q69" s="147"/>
      <c r="R69" s="147"/>
      <c r="S69" s="150">
        <f>S67+S68</f>
        <v>58.370030785000004</v>
      </c>
      <c r="T69" s="151"/>
      <c r="U69" s="152">
        <f t="shared" si="1"/>
        <v>2.3165000000000049</v>
      </c>
      <c r="V69" s="114">
        <f t="shared" si="52"/>
        <v>4.1326567078980567E-2</v>
      </c>
      <c r="X69" s="147"/>
      <c r="Y69" s="147"/>
      <c r="Z69" s="150">
        <f>Z67+Z68</f>
        <v>60.573530785000003</v>
      </c>
      <c r="AA69" s="151"/>
      <c r="AB69" s="152">
        <f t="shared" si="3"/>
        <v>2.2034999999999982</v>
      </c>
      <c r="AC69" s="114">
        <f t="shared" si="53"/>
        <v>3.7750536882811721E-2</v>
      </c>
      <c r="AE69" s="147"/>
      <c r="AF69" s="147"/>
      <c r="AG69" s="150">
        <f>AG67+AG68</f>
        <v>62.833530785000001</v>
      </c>
      <c r="AH69" s="151"/>
      <c r="AI69" s="152">
        <f t="shared" si="58"/>
        <v>2.259999999999998</v>
      </c>
      <c r="AJ69" s="114">
        <f t="shared" si="54"/>
        <v>3.7310025859672163E-2</v>
      </c>
      <c r="AL69" s="147"/>
      <c r="AM69" s="147"/>
      <c r="AN69" s="150">
        <f>AN67+AN68</f>
        <v>64.359030785000002</v>
      </c>
      <c r="AO69" s="151"/>
      <c r="AP69" s="152">
        <f t="shared" si="59"/>
        <v>1.525500000000001</v>
      </c>
      <c r="AQ69" s="114">
        <f t="shared" si="55"/>
        <v>2.4278438294672078E-2</v>
      </c>
    </row>
    <row r="70" spans="1:43" s="85" customFormat="1" ht="15.75" customHeight="1" x14ac:dyDescent="0.2">
      <c r="B70" s="205" t="s">
        <v>54</v>
      </c>
      <c r="C70" s="205"/>
      <c r="D70" s="205"/>
      <c r="E70" s="79"/>
      <c r="F70" s="154"/>
      <c r="G70" s="155"/>
      <c r="H70" s="156">
        <f>ROUND(-H69*10%,2)</f>
        <v>-5.34</v>
      </c>
      <c r="I70" s="147"/>
      <c r="J70" s="147"/>
      <c r="K70" s="147"/>
      <c r="L70" s="118">
        <f>ROUND(-L69*10%,2)</f>
        <v>-5.61</v>
      </c>
      <c r="M70" s="151"/>
      <c r="N70" s="157">
        <f t="shared" si="56"/>
        <v>-0.27000000000000046</v>
      </c>
      <c r="O70" s="119">
        <f t="shared" si="57"/>
        <v>5.0561797752809078E-2</v>
      </c>
      <c r="Q70" s="147"/>
      <c r="R70" s="147"/>
      <c r="S70" s="118">
        <f>ROUND(-S69*10%,2)</f>
        <v>-5.84</v>
      </c>
      <c r="T70" s="151"/>
      <c r="U70" s="157">
        <f t="shared" si="1"/>
        <v>-0.22999999999999954</v>
      </c>
      <c r="V70" s="119">
        <f t="shared" si="52"/>
        <v>4.0998217468805623E-2</v>
      </c>
      <c r="X70" s="147"/>
      <c r="Y70" s="147"/>
      <c r="Z70" s="118">
        <f>ROUND(-Z69*10%,2)</f>
        <v>-6.06</v>
      </c>
      <c r="AA70" s="151"/>
      <c r="AB70" s="157">
        <f t="shared" si="3"/>
        <v>-0.21999999999999975</v>
      </c>
      <c r="AC70" s="119">
        <f t="shared" si="53"/>
        <v>3.7671232876712285E-2</v>
      </c>
      <c r="AE70" s="147"/>
      <c r="AF70" s="147"/>
      <c r="AG70" s="118">
        <f>ROUND(-AG69*10%,2)</f>
        <v>-6.28</v>
      </c>
      <c r="AH70" s="151"/>
      <c r="AI70" s="157">
        <f t="shared" si="58"/>
        <v>-0.22000000000000064</v>
      </c>
      <c r="AJ70" s="119">
        <f t="shared" si="54"/>
        <v>3.630363036303641E-2</v>
      </c>
      <c r="AL70" s="147"/>
      <c r="AM70" s="147"/>
      <c r="AN70" s="118">
        <f>ROUND(-AN69*10%,2)</f>
        <v>-6.44</v>
      </c>
      <c r="AO70" s="151"/>
      <c r="AP70" s="157">
        <f t="shared" si="59"/>
        <v>-0.16000000000000014</v>
      </c>
      <c r="AQ70" s="119">
        <f t="shared" si="55"/>
        <v>2.5477707006369449E-2</v>
      </c>
    </row>
    <row r="71" spans="1:43" s="85" customFormat="1" ht="13.5" thickBot="1" x14ac:dyDescent="0.25">
      <c r="B71" s="198" t="s">
        <v>57</v>
      </c>
      <c r="C71" s="198"/>
      <c r="D71" s="198"/>
      <c r="E71" s="158"/>
      <c r="F71" s="159"/>
      <c r="G71" s="160"/>
      <c r="H71" s="161">
        <f>SUM(H69:H70)</f>
        <v>48.088897300000014</v>
      </c>
      <c r="I71" s="162"/>
      <c r="J71" s="162"/>
      <c r="K71" s="162"/>
      <c r="L71" s="163">
        <f>SUM(L69:L70)</f>
        <v>50.443530785</v>
      </c>
      <c r="M71" s="164"/>
      <c r="N71" s="165">
        <f t="shared" si="56"/>
        <v>2.3546334849999866</v>
      </c>
      <c r="O71" s="166">
        <f t="shared" si="57"/>
        <v>4.8964181280987409E-2</v>
      </c>
      <c r="Q71" s="162"/>
      <c r="R71" s="162"/>
      <c r="S71" s="163">
        <f>SUM(S69:S70)</f>
        <v>52.530030785000008</v>
      </c>
      <c r="T71" s="164"/>
      <c r="U71" s="165">
        <f t="shared" si="1"/>
        <v>2.086500000000008</v>
      </c>
      <c r="V71" s="166">
        <f t="shared" si="52"/>
        <v>4.1363083977865686E-2</v>
      </c>
      <c r="X71" s="162"/>
      <c r="Y71" s="162"/>
      <c r="Z71" s="163">
        <f>SUM(Z69:Z70)</f>
        <v>54.513530785</v>
      </c>
      <c r="AA71" s="164"/>
      <c r="AB71" s="165">
        <f t="shared" si="3"/>
        <v>1.9834999999999923</v>
      </c>
      <c r="AC71" s="166">
        <f t="shared" si="53"/>
        <v>3.7759353466177335E-2</v>
      </c>
      <c r="AE71" s="162"/>
      <c r="AF71" s="162"/>
      <c r="AG71" s="163">
        <f>SUM(AG69:AG70)</f>
        <v>56.553530785</v>
      </c>
      <c r="AH71" s="164"/>
      <c r="AI71" s="165">
        <f t="shared" si="58"/>
        <v>2.0399999999999991</v>
      </c>
      <c r="AJ71" s="166">
        <f t="shared" si="54"/>
        <v>3.7421901876906638E-2</v>
      </c>
      <c r="AL71" s="162"/>
      <c r="AM71" s="162"/>
      <c r="AN71" s="163">
        <f>SUM(AN69:AN70)</f>
        <v>57.919030785000004</v>
      </c>
      <c r="AO71" s="164"/>
      <c r="AP71" s="165">
        <f t="shared" si="59"/>
        <v>1.3655000000000044</v>
      </c>
      <c r="AQ71" s="166">
        <f t="shared" si="55"/>
        <v>2.4145265221215566E-2</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9</xdr:col>
                    <xdr:colOff>361950</xdr:colOff>
                    <xdr:row>16</xdr:row>
                    <xdr:rowOff>114300</xdr:rowOff>
                  </from>
                  <to>
                    <xdr:col>16</xdr:col>
                    <xdr:colOff>123825</xdr:colOff>
                    <xdr:row>18</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Q92"/>
  <sheetViews>
    <sheetView showGridLines="0" zoomScale="85" zoomScaleNormal="85" workbookViewId="0">
      <selection activeCell="B5" sqref="B5"/>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9.7109375" style="6"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9.7109375" style="6"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9.7109375" style="6"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9.7109375" style="6"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3</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500</v>
      </c>
      <c r="G18" s="12" t="s">
        <v>7</v>
      </c>
    </row>
    <row r="19" spans="2:43" x14ac:dyDescent="0.2">
      <c r="B19" s="11"/>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9.67</v>
      </c>
      <c r="G23" s="25">
        <v>1</v>
      </c>
      <c r="H23" s="26">
        <f>G23*F23</f>
        <v>9.67</v>
      </c>
      <c r="I23" s="27"/>
      <c r="J23" s="28">
        <v>12.25</v>
      </c>
      <c r="K23" s="29">
        <v>1</v>
      </c>
      <c r="L23" s="26">
        <f>K23*J23</f>
        <v>12.25</v>
      </c>
      <c r="M23" s="27"/>
      <c r="N23" s="30">
        <f>L23-H23</f>
        <v>2.58</v>
      </c>
      <c r="O23" s="31">
        <f>IF((H23)=0,"",(N23/H23))</f>
        <v>0.26680455015511895</v>
      </c>
      <c r="Q23" s="28">
        <v>14.25</v>
      </c>
      <c r="R23" s="29">
        <v>1</v>
      </c>
      <c r="S23" s="26">
        <f>R23*Q23</f>
        <v>14.25</v>
      </c>
      <c r="T23" s="27"/>
      <c r="U23" s="30">
        <f>S23-L23</f>
        <v>2</v>
      </c>
      <c r="V23" s="31">
        <f>IF((L23)=0,"",(U23/L23))</f>
        <v>0.16326530612244897</v>
      </c>
      <c r="X23" s="28">
        <v>16.5</v>
      </c>
      <c r="Y23" s="29">
        <v>1</v>
      </c>
      <c r="Z23" s="26">
        <f>Y23*X23</f>
        <v>16.5</v>
      </c>
      <c r="AA23" s="27"/>
      <c r="AB23" s="30">
        <f>Z23-S23</f>
        <v>2.25</v>
      </c>
      <c r="AC23" s="31">
        <f>IF((S23)=0,"",(AB23/S23))</f>
        <v>0.15789473684210525</v>
      </c>
      <c r="AE23" s="28">
        <v>19</v>
      </c>
      <c r="AF23" s="29">
        <v>1</v>
      </c>
      <c r="AG23" s="26">
        <f>AF23*AE23</f>
        <v>19</v>
      </c>
      <c r="AH23" s="27"/>
      <c r="AI23" s="30">
        <f>AG23-Z23</f>
        <v>2.5</v>
      </c>
      <c r="AJ23" s="31">
        <f>IF((Z23)=0,"",(AI23/Z23))</f>
        <v>0.15151515151515152</v>
      </c>
      <c r="AL23" s="28">
        <v>20.75</v>
      </c>
      <c r="AM23" s="29">
        <v>1</v>
      </c>
      <c r="AN23" s="26">
        <f>AM23*AL23</f>
        <v>20.75</v>
      </c>
      <c r="AO23" s="27"/>
      <c r="AP23" s="30">
        <f>AN23-AG23</f>
        <v>1.75</v>
      </c>
      <c r="AQ23" s="31">
        <f>IF((AG23)=0,"",(AP23/AG23))</f>
        <v>9.2105263157894732E-2</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2.3400000000000001E-2</v>
      </c>
      <c r="G29" s="25">
        <f>$F$18</f>
        <v>500</v>
      </c>
      <c r="H29" s="26">
        <f t="shared" si="0"/>
        <v>11.700000000000001</v>
      </c>
      <c r="I29" s="27"/>
      <c r="J29" s="28">
        <v>2.35E-2</v>
      </c>
      <c r="K29" s="25">
        <f>$F$18</f>
        <v>500</v>
      </c>
      <c r="L29" s="26">
        <f t="shared" si="9"/>
        <v>11.75</v>
      </c>
      <c r="M29" s="27"/>
      <c r="N29" s="30">
        <f t="shared" si="10"/>
        <v>4.9999999999998934E-2</v>
      </c>
      <c r="O29" s="31">
        <f t="shared" si="11"/>
        <v>4.273504273504182E-3</v>
      </c>
      <c r="Q29" s="28">
        <v>2.2800000000000001E-2</v>
      </c>
      <c r="R29" s="25">
        <f>$F$18</f>
        <v>500</v>
      </c>
      <c r="S29" s="26">
        <f t="shared" si="12"/>
        <v>11.4</v>
      </c>
      <c r="T29" s="27"/>
      <c r="U29" s="30">
        <f t="shared" si="1"/>
        <v>-0.34999999999999964</v>
      </c>
      <c r="V29" s="31">
        <f t="shared" si="2"/>
        <v>-2.9787234042553162E-2</v>
      </c>
      <c r="X29" s="28">
        <v>2.1600000000000001E-2</v>
      </c>
      <c r="Y29" s="25">
        <f>$F$18</f>
        <v>500</v>
      </c>
      <c r="Z29" s="26">
        <f t="shared" si="13"/>
        <v>10.8</v>
      </c>
      <c r="AA29" s="27"/>
      <c r="AB29" s="30">
        <f t="shared" si="3"/>
        <v>-0.59999999999999964</v>
      </c>
      <c r="AC29" s="31">
        <f t="shared" si="4"/>
        <v>-5.263157894736839E-2</v>
      </c>
      <c r="AE29" s="28">
        <v>1.9599999999999999E-2</v>
      </c>
      <c r="AF29" s="25">
        <f>$F$18</f>
        <v>500</v>
      </c>
      <c r="AG29" s="26">
        <f t="shared" si="14"/>
        <v>9.7999999999999989</v>
      </c>
      <c r="AH29" s="27"/>
      <c r="AI29" s="30">
        <f t="shared" si="5"/>
        <v>-1.0000000000000018</v>
      </c>
      <c r="AJ29" s="31">
        <f t="shared" si="6"/>
        <v>-9.2592592592592754E-2</v>
      </c>
      <c r="AL29" s="28">
        <v>1.7999999999999999E-2</v>
      </c>
      <c r="AM29" s="25">
        <f>$F$18</f>
        <v>500</v>
      </c>
      <c r="AN29" s="26">
        <f t="shared" si="15"/>
        <v>9</v>
      </c>
      <c r="AO29" s="27"/>
      <c r="AP29" s="30">
        <f t="shared" si="7"/>
        <v>-0.79999999999999893</v>
      </c>
      <c r="AQ29" s="31">
        <f t="shared" si="8"/>
        <v>-8.1632653061224386E-2</v>
      </c>
    </row>
    <row r="30" spans="2:43" x14ac:dyDescent="0.2">
      <c r="B30" s="21" t="s">
        <v>31</v>
      </c>
      <c r="C30" s="21"/>
      <c r="D30" s="22"/>
      <c r="E30" s="23"/>
      <c r="F30" s="24"/>
      <c r="G30" s="25">
        <f t="shared" ref="G30" si="16">$F$18</f>
        <v>500</v>
      </c>
      <c r="H30" s="26">
        <f t="shared" si="0"/>
        <v>0</v>
      </c>
      <c r="I30" s="27"/>
      <c r="J30" s="28"/>
      <c r="K30" s="25">
        <f t="shared" ref="K30:K38" si="17">$F$18</f>
        <v>500</v>
      </c>
      <c r="L30" s="26">
        <f t="shared" si="9"/>
        <v>0</v>
      </c>
      <c r="M30" s="27"/>
      <c r="N30" s="30">
        <f t="shared" si="10"/>
        <v>0</v>
      </c>
      <c r="O30" s="31" t="str">
        <f t="shared" si="11"/>
        <v/>
      </c>
      <c r="Q30" s="28"/>
      <c r="R30" s="25">
        <f t="shared" ref="R30:R38" si="18">$F$18</f>
        <v>500</v>
      </c>
      <c r="S30" s="26">
        <f t="shared" si="12"/>
        <v>0</v>
      </c>
      <c r="T30" s="27"/>
      <c r="U30" s="30">
        <f t="shared" si="1"/>
        <v>0</v>
      </c>
      <c r="V30" s="31" t="str">
        <f t="shared" si="2"/>
        <v/>
      </c>
      <c r="X30" s="28"/>
      <c r="Y30" s="25">
        <f t="shared" ref="Y30:Y38" si="19">$F$18</f>
        <v>500</v>
      </c>
      <c r="Z30" s="26">
        <f t="shared" si="13"/>
        <v>0</v>
      </c>
      <c r="AA30" s="27"/>
      <c r="AB30" s="30">
        <f t="shared" si="3"/>
        <v>0</v>
      </c>
      <c r="AC30" s="31" t="str">
        <f t="shared" si="4"/>
        <v/>
      </c>
      <c r="AE30" s="28"/>
      <c r="AF30" s="25">
        <f t="shared" ref="AF30:AF38" si="20">$F$18</f>
        <v>500</v>
      </c>
      <c r="AG30" s="26">
        <f t="shared" si="14"/>
        <v>0</v>
      </c>
      <c r="AH30" s="27"/>
      <c r="AI30" s="30">
        <f t="shared" si="5"/>
        <v>0</v>
      </c>
      <c r="AJ30" s="31" t="str">
        <f t="shared" si="6"/>
        <v/>
      </c>
      <c r="AL30" s="28"/>
      <c r="AM30" s="25">
        <f t="shared" ref="AM30:AM38" si="21">$F$18</f>
        <v>500</v>
      </c>
      <c r="AN30" s="26">
        <f t="shared" si="15"/>
        <v>0</v>
      </c>
      <c r="AO30" s="27"/>
      <c r="AP30" s="30">
        <f t="shared" si="7"/>
        <v>0</v>
      </c>
      <c r="AQ30" s="31" t="str">
        <f t="shared" si="8"/>
        <v/>
      </c>
    </row>
    <row r="31" spans="2:43" x14ac:dyDescent="0.2">
      <c r="B31" s="21" t="s">
        <v>32</v>
      </c>
      <c r="C31" s="21"/>
      <c r="D31" s="22" t="s">
        <v>30</v>
      </c>
      <c r="E31" s="23"/>
      <c r="F31" s="24">
        <v>0</v>
      </c>
      <c r="G31" s="25">
        <f>$F$18</f>
        <v>500</v>
      </c>
      <c r="H31" s="26">
        <f t="shared" si="0"/>
        <v>0</v>
      </c>
      <c r="I31" s="27"/>
      <c r="J31" s="28">
        <v>-2.9999999999999997E-4</v>
      </c>
      <c r="K31" s="25">
        <f t="shared" si="17"/>
        <v>500</v>
      </c>
      <c r="L31" s="26">
        <f t="shared" si="9"/>
        <v>-0.15</v>
      </c>
      <c r="M31" s="27"/>
      <c r="N31" s="30">
        <f t="shared" si="10"/>
        <v>-0.15</v>
      </c>
      <c r="O31" s="31" t="str">
        <f t="shared" si="11"/>
        <v/>
      </c>
      <c r="Q31" s="28"/>
      <c r="R31" s="25">
        <f t="shared" si="18"/>
        <v>500</v>
      </c>
      <c r="S31" s="26">
        <f t="shared" si="12"/>
        <v>0</v>
      </c>
      <c r="T31" s="27"/>
      <c r="U31" s="30">
        <f t="shared" si="1"/>
        <v>0.15</v>
      </c>
      <c r="V31" s="31">
        <f t="shared" si="2"/>
        <v>-1</v>
      </c>
      <c r="X31" s="28"/>
      <c r="Y31" s="25">
        <f t="shared" si="19"/>
        <v>500</v>
      </c>
      <c r="Z31" s="26">
        <f t="shared" si="13"/>
        <v>0</v>
      </c>
      <c r="AA31" s="27"/>
      <c r="AB31" s="30">
        <f t="shared" si="3"/>
        <v>0</v>
      </c>
      <c r="AC31" s="31" t="str">
        <f t="shared" si="4"/>
        <v/>
      </c>
      <c r="AE31" s="28"/>
      <c r="AF31" s="25">
        <f t="shared" si="20"/>
        <v>500</v>
      </c>
      <c r="AG31" s="26">
        <f t="shared" si="14"/>
        <v>0</v>
      </c>
      <c r="AH31" s="27"/>
      <c r="AI31" s="30">
        <f t="shared" si="5"/>
        <v>0</v>
      </c>
      <c r="AJ31" s="31" t="str">
        <f t="shared" si="6"/>
        <v/>
      </c>
      <c r="AL31" s="28"/>
      <c r="AM31" s="25">
        <f t="shared" si="21"/>
        <v>500</v>
      </c>
      <c r="AN31" s="26">
        <f t="shared" si="15"/>
        <v>0</v>
      </c>
      <c r="AO31" s="27"/>
      <c r="AP31" s="30">
        <f t="shared" si="7"/>
        <v>0</v>
      </c>
      <c r="AQ31" s="31" t="str">
        <f t="shared" si="8"/>
        <v/>
      </c>
    </row>
    <row r="32" spans="2:43" x14ac:dyDescent="0.2">
      <c r="B32" s="33"/>
      <c r="C32" s="21"/>
      <c r="D32" s="22"/>
      <c r="E32" s="23"/>
      <c r="F32" s="24"/>
      <c r="G32" s="25">
        <f t="shared" ref="G32:G38" si="22">$F$18</f>
        <v>500</v>
      </c>
      <c r="H32" s="26">
        <f t="shared" si="0"/>
        <v>0</v>
      </c>
      <c r="I32" s="27"/>
      <c r="J32" s="28"/>
      <c r="K32" s="25">
        <f t="shared" si="17"/>
        <v>500</v>
      </c>
      <c r="L32" s="26">
        <f t="shared" si="9"/>
        <v>0</v>
      </c>
      <c r="M32" s="27"/>
      <c r="N32" s="30">
        <f t="shared" si="10"/>
        <v>0</v>
      </c>
      <c r="O32" s="31" t="str">
        <f t="shared" si="11"/>
        <v/>
      </c>
      <c r="Q32" s="28"/>
      <c r="R32" s="25">
        <f t="shared" si="18"/>
        <v>500</v>
      </c>
      <c r="S32" s="26">
        <f t="shared" si="12"/>
        <v>0</v>
      </c>
      <c r="T32" s="27"/>
      <c r="U32" s="30">
        <f t="shared" si="1"/>
        <v>0</v>
      </c>
      <c r="V32" s="31" t="str">
        <f t="shared" si="2"/>
        <v/>
      </c>
      <c r="X32" s="28"/>
      <c r="Y32" s="25">
        <f t="shared" si="19"/>
        <v>500</v>
      </c>
      <c r="Z32" s="26">
        <f t="shared" si="13"/>
        <v>0</v>
      </c>
      <c r="AA32" s="27"/>
      <c r="AB32" s="30">
        <f t="shared" si="3"/>
        <v>0</v>
      </c>
      <c r="AC32" s="31" t="str">
        <f t="shared" si="4"/>
        <v/>
      </c>
      <c r="AE32" s="28"/>
      <c r="AF32" s="25">
        <f t="shared" si="20"/>
        <v>500</v>
      </c>
      <c r="AG32" s="26">
        <f t="shared" si="14"/>
        <v>0</v>
      </c>
      <c r="AH32" s="27"/>
      <c r="AI32" s="30">
        <f t="shared" si="5"/>
        <v>0</v>
      </c>
      <c r="AJ32" s="31" t="str">
        <f t="shared" si="6"/>
        <v/>
      </c>
      <c r="AL32" s="28"/>
      <c r="AM32" s="25">
        <f t="shared" si="21"/>
        <v>500</v>
      </c>
      <c r="AN32" s="26">
        <f t="shared" si="15"/>
        <v>0</v>
      </c>
      <c r="AO32" s="27"/>
      <c r="AP32" s="30">
        <f t="shared" si="7"/>
        <v>0</v>
      </c>
      <c r="AQ32" s="31" t="str">
        <f t="shared" si="8"/>
        <v/>
      </c>
    </row>
    <row r="33" spans="2:43" x14ac:dyDescent="0.2">
      <c r="B33" s="33"/>
      <c r="C33" s="21"/>
      <c r="D33" s="22"/>
      <c r="E33" s="23"/>
      <c r="F33" s="24"/>
      <c r="G33" s="25">
        <f t="shared" si="22"/>
        <v>500</v>
      </c>
      <c r="H33" s="26">
        <f t="shared" si="0"/>
        <v>0</v>
      </c>
      <c r="I33" s="27"/>
      <c r="J33" s="28"/>
      <c r="K33" s="25">
        <f t="shared" si="17"/>
        <v>500</v>
      </c>
      <c r="L33" s="26">
        <f t="shared" si="9"/>
        <v>0</v>
      </c>
      <c r="M33" s="27"/>
      <c r="N33" s="30">
        <f t="shared" si="10"/>
        <v>0</v>
      </c>
      <c r="O33" s="31" t="str">
        <f t="shared" si="11"/>
        <v/>
      </c>
      <c r="Q33" s="28"/>
      <c r="R33" s="25">
        <f t="shared" si="18"/>
        <v>500</v>
      </c>
      <c r="S33" s="26">
        <f t="shared" si="12"/>
        <v>0</v>
      </c>
      <c r="T33" s="27"/>
      <c r="U33" s="30">
        <f t="shared" si="1"/>
        <v>0</v>
      </c>
      <c r="V33" s="31" t="str">
        <f t="shared" si="2"/>
        <v/>
      </c>
      <c r="X33" s="28"/>
      <c r="Y33" s="25">
        <f t="shared" si="19"/>
        <v>500</v>
      </c>
      <c r="Z33" s="26">
        <f t="shared" si="13"/>
        <v>0</v>
      </c>
      <c r="AA33" s="27"/>
      <c r="AB33" s="30">
        <f t="shared" si="3"/>
        <v>0</v>
      </c>
      <c r="AC33" s="31" t="str">
        <f t="shared" si="4"/>
        <v/>
      </c>
      <c r="AE33" s="28"/>
      <c r="AF33" s="25">
        <f t="shared" si="20"/>
        <v>500</v>
      </c>
      <c r="AG33" s="26">
        <f t="shared" si="14"/>
        <v>0</v>
      </c>
      <c r="AH33" s="27"/>
      <c r="AI33" s="30">
        <f t="shared" si="5"/>
        <v>0</v>
      </c>
      <c r="AJ33" s="31" t="str">
        <f t="shared" si="6"/>
        <v/>
      </c>
      <c r="AL33" s="28"/>
      <c r="AM33" s="25">
        <f t="shared" si="21"/>
        <v>500</v>
      </c>
      <c r="AN33" s="26">
        <f t="shared" si="15"/>
        <v>0</v>
      </c>
      <c r="AO33" s="27"/>
      <c r="AP33" s="30">
        <f t="shared" si="7"/>
        <v>0</v>
      </c>
      <c r="AQ33" s="31" t="str">
        <f t="shared" si="8"/>
        <v/>
      </c>
    </row>
    <row r="34" spans="2:43" x14ac:dyDescent="0.2">
      <c r="B34" s="33"/>
      <c r="C34" s="21"/>
      <c r="D34" s="22"/>
      <c r="E34" s="23"/>
      <c r="F34" s="24"/>
      <c r="G34" s="25">
        <f t="shared" si="22"/>
        <v>500</v>
      </c>
      <c r="H34" s="26">
        <f t="shared" si="0"/>
        <v>0</v>
      </c>
      <c r="I34" s="27"/>
      <c r="J34" s="28"/>
      <c r="K34" s="25">
        <f t="shared" si="17"/>
        <v>500</v>
      </c>
      <c r="L34" s="26">
        <f t="shared" si="9"/>
        <v>0</v>
      </c>
      <c r="M34" s="27"/>
      <c r="N34" s="30">
        <f t="shared" si="10"/>
        <v>0</v>
      </c>
      <c r="O34" s="31" t="str">
        <f t="shared" si="11"/>
        <v/>
      </c>
      <c r="Q34" s="28"/>
      <c r="R34" s="25">
        <f t="shared" si="18"/>
        <v>500</v>
      </c>
      <c r="S34" s="26">
        <f t="shared" si="12"/>
        <v>0</v>
      </c>
      <c r="T34" s="27"/>
      <c r="U34" s="30">
        <f t="shared" si="1"/>
        <v>0</v>
      </c>
      <c r="V34" s="31" t="str">
        <f t="shared" si="2"/>
        <v/>
      </c>
      <c r="X34" s="28"/>
      <c r="Y34" s="25">
        <f t="shared" si="19"/>
        <v>500</v>
      </c>
      <c r="Z34" s="26">
        <f t="shared" si="13"/>
        <v>0</v>
      </c>
      <c r="AA34" s="27"/>
      <c r="AB34" s="30">
        <f t="shared" si="3"/>
        <v>0</v>
      </c>
      <c r="AC34" s="31" t="str">
        <f t="shared" si="4"/>
        <v/>
      </c>
      <c r="AE34" s="28"/>
      <c r="AF34" s="25">
        <f t="shared" si="20"/>
        <v>500</v>
      </c>
      <c r="AG34" s="26">
        <f t="shared" si="14"/>
        <v>0</v>
      </c>
      <c r="AH34" s="27"/>
      <c r="AI34" s="30">
        <f t="shared" si="5"/>
        <v>0</v>
      </c>
      <c r="AJ34" s="31" t="str">
        <f t="shared" si="6"/>
        <v/>
      </c>
      <c r="AL34" s="28"/>
      <c r="AM34" s="25">
        <f t="shared" si="21"/>
        <v>500</v>
      </c>
      <c r="AN34" s="26">
        <f t="shared" si="15"/>
        <v>0</v>
      </c>
      <c r="AO34" s="27"/>
      <c r="AP34" s="30">
        <f t="shared" si="7"/>
        <v>0</v>
      </c>
      <c r="AQ34" s="31" t="str">
        <f t="shared" si="8"/>
        <v/>
      </c>
    </row>
    <row r="35" spans="2:43" x14ac:dyDescent="0.2">
      <c r="B35" s="33"/>
      <c r="C35" s="21"/>
      <c r="D35" s="22"/>
      <c r="E35" s="23"/>
      <c r="F35" s="24"/>
      <c r="G35" s="25">
        <f t="shared" si="22"/>
        <v>500</v>
      </c>
      <c r="H35" s="26">
        <f t="shared" si="0"/>
        <v>0</v>
      </c>
      <c r="I35" s="27"/>
      <c r="J35" s="28"/>
      <c r="K35" s="25">
        <f t="shared" si="17"/>
        <v>500</v>
      </c>
      <c r="L35" s="26">
        <f t="shared" si="9"/>
        <v>0</v>
      </c>
      <c r="M35" s="27"/>
      <c r="N35" s="30">
        <f t="shared" si="10"/>
        <v>0</v>
      </c>
      <c r="O35" s="31" t="str">
        <f t="shared" si="11"/>
        <v/>
      </c>
      <c r="Q35" s="28"/>
      <c r="R35" s="25">
        <f t="shared" si="18"/>
        <v>500</v>
      </c>
      <c r="S35" s="26">
        <f t="shared" si="12"/>
        <v>0</v>
      </c>
      <c r="T35" s="27"/>
      <c r="U35" s="30">
        <f t="shared" si="1"/>
        <v>0</v>
      </c>
      <c r="V35" s="31" t="str">
        <f t="shared" si="2"/>
        <v/>
      </c>
      <c r="X35" s="28"/>
      <c r="Y35" s="25">
        <f t="shared" si="19"/>
        <v>500</v>
      </c>
      <c r="Z35" s="26">
        <f t="shared" si="13"/>
        <v>0</v>
      </c>
      <c r="AA35" s="27"/>
      <c r="AB35" s="30">
        <f t="shared" si="3"/>
        <v>0</v>
      </c>
      <c r="AC35" s="31" t="str">
        <f t="shared" si="4"/>
        <v/>
      </c>
      <c r="AE35" s="28"/>
      <c r="AF35" s="25">
        <f t="shared" si="20"/>
        <v>500</v>
      </c>
      <c r="AG35" s="26">
        <f t="shared" si="14"/>
        <v>0</v>
      </c>
      <c r="AH35" s="27"/>
      <c r="AI35" s="30">
        <f t="shared" si="5"/>
        <v>0</v>
      </c>
      <c r="AJ35" s="31" t="str">
        <f t="shared" si="6"/>
        <v/>
      </c>
      <c r="AL35" s="28"/>
      <c r="AM35" s="25">
        <f t="shared" si="21"/>
        <v>500</v>
      </c>
      <c r="AN35" s="26">
        <f t="shared" si="15"/>
        <v>0</v>
      </c>
      <c r="AO35" s="27"/>
      <c r="AP35" s="30">
        <f t="shared" si="7"/>
        <v>0</v>
      </c>
      <c r="AQ35" s="31" t="str">
        <f t="shared" si="8"/>
        <v/>
      </c>
    </row>
    <row r="36" spans="2:43" x14ac:dyDescent="0.2">
      <c r="B36" s="33"/>
      <c r="C36" s="21"/>
      <c r="D36" s="22"/>
      <c r="E36" s="23"/>
      <c r="F36" s="24"/>
      <c r="G36" s="25">
        <f t="shared" si="22"/>
        <v>500</v>
      </c>
      <c r="H36" s="26">
        <f t="shared" si="0"/>
        <v>0</v>
      </c>
      <c r="I36" s="27"/>
      <c r="J36" s="28"/>
      <c r="K36" s="25">
        <f t="shared" si="17"/>
        <v>500</v>
      </c>
      <c r="L36" s="26">
        <f t="shared" si="9"/>
        <v>0</v>
      </c>
      <c r="M36" s="27"/>
      <c r="N36" s="30">
        <f t="shared" si="10"/>
        <v>0</v>
      </c>
      <c r="O36" s="31" t="str">
        <f t="shared" si="11"/>
        <v/>
      </c>
      <c r="Q36" s="28"/>
      <c r="R36" s="25">
        <f t="shared" si="18"/>
        <v>500</v>
      </c>
      <c r="S36" s="26">
        <f t="shared" si="12"/>
        <v>0</v>
      </c>
      <c r="T36" s="27"/>
      <c r="U36" s="30">
        <f t="shared" si="1"/>
        <v>0</v>
      </c>
      <c r="V36" s="31" t="str">
        <f t="shared" si="2"/>
        <v/>
      </c>
      <c r="X36" s="28"/>
      <c r="Y36" s="25">
        <f t="shared" si="19"/>
        <v>500</v>
      </c>
      <c r="Z36" s="26">
        <f t="shared" si="13"/>
        <v>0</v>
      </c>
      <c r="AA36" s="27"/>
      <c r="AB36" s="30">
        <f t="shared" si="3"/>
        <v>0</v>
      </c>
      <c r="AC36" s="31" t="str">
        <f t="shared" si="4"/>
        <v/>
      </c>
      <c r="AE36" s="28"/>
      <c r="AF36" s="25">
        <f t="shared" si="20"/>
        <v>500</v>
      </c>
      <c r="AG36" s="26">
        <f t="shared" si="14"/>
        <v>0</v>
      </c>
      <c r="AH36" s="27"/>
      <c r="AI36" s="30">
        <f t="shared" si="5"/>
        <v>0</v>
      </c>
      <c r="AJ36" s="31" t="str">
        <f t="shared" si="6"/>
        <v/>
      </c>
      <c r="AL36" s="28"/>
      <c r="AM36" s="25">
        <f t="shared" si="21"/>
        <v>500</v>
      </c>
      <c r="AN36" s="26">
        <f t="shared" si="15"/>
        <v>0</v>
      </c>
      <c r="AO36" s="27"/>
      <c r="AP36" s="30">
        <f t="shared" si="7"/>
        <v>0</v>
      </c>
      <c r="AQ36" s="31" t="str">
        <f t="shared" si="8"/>
        <v/>
      </c>
    </row>
    <row r="37" spans="2:43" x14ac:dyDescent="0.2">
      <c r="B37" s="33"/>
      <c r="C37" s="21"/>
      <c r="D37" s="22"/>
      <c r="E37" s="23"/>
      <c r="F37" s="24"/>
      <c r="G37" s="25">
        <f t="shared" si="22"/>
        <v>500</v>
      </c>
      <c r="H37" s="26">
        <f t="shared" si="0"/>
        <v>0</v>
      </c>
      <c r="I37" s="27"/>
      <c r="J37" s="28"/>
      <c r="K37" s="25">
        <f t="shared" si="17"/>
        <v>500</v>
      </c>
      <c r="L37" s="26">
        <f t="shared" si="9"/>
        <v>0</v>
      </c>
      <c r="M37" s="27"/>
      <c r="N37" s="30">
        <f t="shared" si="10"/>
        <v>0</v>
      </c>
      <c r="O37" s="31" t="str">
        <f t="shared" si="11"/>
        <v/>
      </c>
      <c r="Q37" s="28"/>
      <c r="R37" s="25">
        <f t="shared" si="18"/>
        <v>500</v>
      </c>
      <c r="S37" s="26">
        <f t="shared" si="12"/>
        <v>0</v>
      </c>
      <c r="T37" s="27"/>
      <c r="U37" s="30">
        <f t="shared" si="1"/>
        <v>0</v>
      </c>
      <c r="V37" s="31" t="str">
        <f t="shared" si="2"/>
        <v/>
      </c>
      <c r="X37" s="28"/>
      <c r="Y37" s="25">
        <f t="shared" si="19"/>
        <v>500</v>
      </c>
      <c r="Z37" s="26">
        <f t="shared" si="13"/>
        <v>0</v>
      </c>
      <c r="AA37" s="27"/>
      <c r="AB37" s="30">
        <f t="shared" si="3"/>
        <v>0</v>
      </c>
      <c r="AC37" s="31" t="str">
        <f t="shared" si="4"/>
        <v/>
      </c>
      <c r="AE37" s="28"/>
      <c r="AF37" s="25">
        <f t="shared" si="20"/>
        <v>500</v>
      </c>
      <c r="AG37" s="26">
        <f t="shared" si="14"/>
        <v>0</v>
      </c>
      <c r="AH37" s="27"/>
      <c r="AI37" s="30">
        <f t="shared" si="5"/>
        <v>0</v>
      </c>
      <c r="AJ37" s="31" t="str">
        <f t="shared" si="6"/>
        <v/>
      </c>
      <c r="AL37" s="28"/>
      <c r="AM37" s="25">
        <f t="shared" si="21"/>
        <v>500</v>
      </c>
      <c r="AN37" s="26">
        <f t="shared" si="15"/>
        <v>0</v>
      </c>
      <c r="AO37" s="27"/>
      <c r="AP37" s="30">
        <f t="shared" si="7"/>
        <v>0</v>
      </c>
      <c r="AQ37" s="31" t="str">
        <f t="shared" si="8"/>
        <v/>
      </c>
    </row>
    <row r="38" spans="2:43" x14ac:dyDescent="0.2">
      <c r="B38" s="33"/>
      <c r="C38" s="21"/>
      <c r="D38" s="22"/>
      <c r="E38" s="23"/>
      <c r="F38" s="24"/>
      <c r="G38" s="25">
        <f t="shared" si="22"/>
        <v>500</v>
      </c>
      <c r="H38" s="26">
        <f t="shared" si="0"/>
        <v>0</v>
      </c>
      <c r="I38" s="27"/>
      <c r="J38" s="28"/>
      <c r="K38" s="25">
        <f t="shared" si="17"/>
        <v>500</v>
      </c>
      <c r="L38" s="26">
        <f t="shared" si="9"/>
        <v>0</v>
      </c>
      <c r="M38" s="27"/>
      <c r="N38" s="30">
        <f t="shared" si="10"/>
        <v>0</v>
      </c>
      <c r="O38" s="31" t="str">
        <f t="shared" si="11"/>
        <v/>
      </c>
      <c r="Q38" s="28"/>
      <c r="R38" s="25">
        <f t="shared" si="18"/>
        <v>500</v>
      </c>
      <c r="S38" s="26">
        <f t="shared" si="12"/>
        <v>0</v>
      </c>
      <c r="T38" s="27"/>
      <c r="U38" s="30">
        <f t="shared" si="1"/>
        <v>0</v>
      </c>
      <c r="V38" s="31" t="str">
        <f t="shared" si="2"/>
        <v/>
      </c>
      <c r="X38" s="28"/>
      <c r="Y38" s="25">
        <f t="shared" si="19"/>
        <v>500</v>
      </c>
      <c r="Z38" s="26">
        <f t="shared" si="13"/>
        <v>0</v>
      </c>
      <c r="AA38" s="27"/>
      <c r="AB38" s="30">
        <f t="shared" si="3"/>
        <v>0</v>
      </c>
      <c r="AC38" s="31" t="str">
        <f t="shared" si="4"/>
        <v/>
      </c>
      <c r="AE38" s="28"/>
      <c r="AF38" s="25">
        <f t="shared" si="20"/>
        <v>500</v>
      </c>
      <c r="AG38" s="26">
        <f t="shared" si="14"/>
        <v>0</v>
      </c>
      <c r="AH38" s="27"/>
      <c r="AI38" s="30">
        <f t="shared" si="5"/>
        <v>0</v>
      </c>
      <c r="AJ38" s="31" t="str">
        <f t="shared" si="6"/>
        <v/>
      </c>
      <c r="AL38" s="28"/>
      <c r="AM38" s="25">
        <f t="shared" si="21"/>
        <v>500</v>
      </c>
      <c r="AN38" s="26">
        <f t="shared" si="15"/>
        <v>0</v>
      </c>
      <c r="AO38" s="27"/>
      <c r="AP38" s="30">
        <f t="shared" si="7"/>
        <v>0</v>
      </c>
      <c r="AQ38" s="31" t="str">
        <f t="shared" si="8"/>
        <v/>
      </c>
    </row>
    <row r="39" spans="2:43" s="45" customFormat="1" x14ac:dyDescent="0.2">
      <c r="B39" s="34" t="s">
        <v>33</v>
      </c>
      <c r="C39" s="35"/>
      <c r="D39" s="36"/>
      <c r="E39" s="35"/>
      <c r="F39" s="37"/>
      <c r="G39" s="38"/>
      <c r="H39" s="39">
        <f>SUM(H23:H38)</f>
        <v>21.37</v>
      </c>
      <c r="I39" s="40"/>
      <c r="J39" s="41"/>
      <c r="K39" s="42"/>
      <c r="L39" s="39">
        <f>SUM(L23:L38)</f>
        <v>23.85</v>
      </c>
      <c r="M39" s="40"/>
      <c r="N39" s="43">
        <f t="shared" si="10"/>
        <v>2.4800000000000004</v>
      </c>
      <c r="O39" s="44">
        <f t="shared" si="11"/>
        <v>0.11605053813757606</v>
      </c>
      <c r="Q39" s="41"/>
      <c r="R39" s="42"/>
      <c r="S39" s="39">
        <f>SUM(S23:S38)</f>
        <v>25.65</v>
      </c>
      <c r="T39" s="40"/>
      <c r="U39" s="43">
        <f t="shared" si="1"/>
        <v>1.7999999999999972</v>
      </c>
      <c r="V39" s="44">
        <f t="shared" si="2"/>
        <v>7.5471698113207419E-2</v>
      </c>
      <c r="X39" s="41"/>
      <c r="Y39" s="42"/>
      <c r="Z39" s="39">
        <f>SUM(Z23:Z38)</f>
        <v>27.3</v>
      </c>
      <c r="AA39" s="40"/>
      <c r="AB39" s="43">
        <f t="shared" si="3"/>
        <v>1.6500000000000021</v>
      </c>
      <c r="AC39" s="44">
        <f t="shared" si="4"/>
        <v>6.4327485380117053E-2</v>
      </c>
      <c r="AE39" s="41"/>
      <c r="AF39" s="42"/>
      <c r="AG39" s="39">
        <f>SUM(AG23:AG38)</f>
        <v>28.799999999999997</v>
      </c>
      <c r="AH39" s="40"/>
      <c r="AI39" s="43">
        <f t="shared" si="5"/>
        <v>1.4999999999999964</v>
      </c>
      <c r="AJ39" s="44">
        <f t="shared" si="6"/>
        <v>5.4945054945054812E-2</v>
      </c>
      <c r="AL39" s="41"/>
      <c r="AM39" s="42"/>
      <c r="AN39" s="39">
        <f>SUM(AN23:AN38)</f>
        <v>29.75</v>
      </c>
      <c r="AO39" s="40"/>
      <c r="AP39" s="43">
        <f t="shared" si="7"/>
        <v>0.95000000000000284</v>
      </c>
      <c r="AQ39" s="44">
        <f t="shared" si="8"/>
        <v>3.2986111111111216E-2</v>
      </c>
    </row>
    <row r="40" spans="2:43" ht="25.5" x14ac:dyDescent="0.2">
      <c r="B40" s="46" t="s">
        <v>34</v>
      </c>
      <c r="C40" s="21"/>
      <c r="D40" s="22"/>
      <c r="E40" s="23"/>
      <c r="F40" s="24">
        <v>0</v>
      </c>
      <c r="G40" s="25">
        <f>$F$18</f>
        <v>500</v>
      </c>
      <c r="H40" s="26">
        <f>G40*F40</f>
        <v>0</v>
      </c>
      <c r="I40" s="27"/>
      <c r="J40" s="28">
        <v>-5.9999999999999995E-4</v>
      </c>
      <c r="K40" s="25">
        <f>$F$18</f>
        <v>500</v>
      </c>
      <c r="L40" s="26">
        <f>K40*J40</f>
        <v>-0.3</v>
      </c>
      <c r="M40" s="27"/>
      <c r="N40" s="30">
        <f>L40-H40</f>
        <v>-0.3</v>
      </c>
      <c r="O40" s="31" t="str">
        <f>IF((H40)=0,"",(N40/H40))</f>
        <v/>
      </c>
      <c r="Q40" s="28"/>
      <c r="R40" s="25">
        <f>$F$18</f>
        <v>500</v>
      </c>
      <c r="S40" s="26">
        <f>R40*Q40</f>
        <v>0</v>
      </c>
      <c r="T40" s="27"/>
      <c r="U40" s="30">
        <f t="shared" si="1"/>
        <v>0.3</v>
      </c>
      <c r="V40" s="31">
        <f t="shared" si="2"/>
        <v>-1</v>
      </c>
      <c r="X40" s="28"/>
      <c r="Y40" s="25">
        <f>$F$18</f>
        <v>500</v>
      </c>
      <c r="Z40" s="26">
        <f>Y40*X40</f>
        <v>0</v>
      </c>
      <c r="AA40" s="27"/>
      <c r="AB40" s="30">
        <f t="shared" si="3"/>
        <v>0</v>
      </c>
      <c r="AC40" s="31" t="str">
        <f t="shared" si="4"/>
        <v/>
      </c>
      <c r="AE40" s="28"/>
      <c r="AF40" s="25">
        <f>$F$18</f>
        <v>500</v>
      </c>
      <c r="AG40" s="26">
        <f>AF40*AE40</f>
        <v>0</v>
      </c>
      <c r="AH40" s="27"/>
      <c r="AI40" s="30">
        <f t="shared" si="5"/>
        <v>0</v>
      </c>
      <c r="AJ40" s="31" t="str">
        <f t="shared" si="6"/>
        <v/>
      </c>
      <c r="AL40" s="28"/>
      <c r="AM40" s="25">
        <f>$F$18</f>
        <v>500</v>
      </c>
      <c r="AN40" s="26">
        <f>AM40*AL40</f>
        <v>0</v>
      </c>
      <c r="AO40" s="27"/>
      <c r="AP40" s="30">
        <f t="shared" si="7"/>
        <v>0</v>
      </c>
      <c r="AQ40" s="31" t="str">
        <f t="shared" si="8"/>
        <v/>
      </c>
    </row>
    <row r="41" spans="2:43" x14ac:dyDescent="0.2">
      <c r="B41" s="46"/>
      <c r="C41" s="21"/>
      <c r="D41" s="22"/>
      <c r="E41" s="23"/>
      <c r="F41" s="24"/>
      <c r="G41" s="25">
        <f t="shared" ref="G41:G43" si="23">$F$18</f>
        <v>500</v>
      </c>
      <c r="H41" s="26">
        <f t="shared" ref="H41:H45" si="24">G41*F41</f>
        <v>0</v>
      </c>
      <c r="I41" s="47"/>
      <c r="J41" s="28"/>
      <c r="K41" s="25">
        <f t="shared" ref="K41:K43" si="25">$F$18</f>
        <v>500</v>
      </c>
      <c r="L41" s="26">
        <f t="shared" ref="L41:L45" si="26">K41*J41</f>
        <v>0</v>
      </c>
      <c r="M41" s="48"/>
      <c r="N41" s="30">
        <f t="shared" ref="N41:N45" si="27">L41-H41</f>
        <v>0</v>
      </c>
      <c r="O41" s="31" t="str">
        <f t="shared" ref="O41:O65" si="28">IF((H41)=0,"",(N41/H41))</f>
        <v/>
      </c>
      <c r="Q41" s="28"/>
      <c r="R41" s="25">
        <f t="shared" ref="R41:R43" si="29">$F$18</f>
        <v>500</v>
      </c>
      <c r="S41" s="26">
        <f t="shared" ref="S41:S43" si="30">R41*Q41</f>
        <v>0</v>
      </c>
      <c r="T41" s="48"/>
      <c r="U41" s="30">
        <f t="shared" si="1"/>
        <v>0</v>
      </c>
      <c r="V41" s="31" t="str">
        <f t="shared" si="2"/>
        <v/>
      </c>
      <c r="X41" s="28"/>
      <c r="Y41" s="25">
        <f t="shared" ref="Y41:Y43" si="31">$F$18</f>
        <v>500</v>
      </c>
      <c r="Z41" s="26">
        <f t="shared" ref="Z41:Z43" si="32">Y41*X41</f>
        <v>0</v>
      </c>
      <c r="AA41" s="48"/>
      <c r="AB41" s="30">
        <f t="shared" si="3"/>
        <v>0</v>
      </c>
      <c r="AC41" s="31" t="str">
        <f t="shared" si="4"/>
        <v/>
      </c>
      <c r="AE41" s="28"/>
      <c r="AF41" s="25">
        <f t="shared" ref="AF41:AF43" si="33">$F$18</f>
        <v>500</v>
      </c>
      <c r="AG41" s="26">
        <f t="shared" ref="AG41:AG43" si="34">AF41*AE41</f>
        <v>0</v>
      </c>
      <c r="AH41" s="48"/>
      <c r="AI41" s="30">
        <f t="shared" si="5"/>
        <v>0</v>
      </c>
      <c r="AJ41" s="31" t="str">
        <f t="shared" si="6"/>
        <v/>
      </c>
      <c r="AL41" s="28"/>
      <c r="AM41" s="25">
        <f t="shared" ref="AM41:AM43" si="35">$F$18</f>
        <v>500</v>
      </c>
      <c r="AN41" s="26">
        <f t="shared" ref="AN41:AN43" si="36">AM41*AL41</f>
        <v>0</v>
      </c>
      <c r="AO41" s="48"/>
      <c r="AP41" s="30">
        <f t="shared" si="7"/>
        <v>0</v>
      </c>
      <c r="AQ41" s="31" t="str">
        <f t="shared" si="8"/>
        <v/>
      </c>
    </row>
    <row r="42" spans="2:43" x14ac:dyDescent="0.2">
      <c r="B42" s="46"/>
      <c r="C42" s="21"/>
      <c r="D42" s="22"/>
      <c r="E42" s="23"/>
      <c r="F42" s="24"/>
      <c r="G42" s="25">
        <f t="shared" si="23"/>
        <v>500</v>
      </c>
      <c r="H42" s="26">
        <f t="shared" si="24"/>
        <v>0</v>
      </c>
      <c r="I42" s="47"/>
      <c r="J42" s="28"/>
      <c r="K42" s="25">
        <f t="shared" si="25"/>
        <v>500</v>
      </c>
      <c r="L42" s="26">
        <f t="shared" si="26"/>
        <v>0</v>
      </c>
      <c r="M42" s="48"/>
      <c r="N42" s="30">
        <f t="shared" si="27"/>
        <v>0</v>
      </c>
      <c r="O42" s="31" t="str">
        <f t="shared" si="28"/>
        <v/>
      </c>
      <c r="Q42" s="28"/>
      <c r="R42" s="25">
        <f t="shared" si="29"/>
        <v>500</v>
      </c>
      <c r="S42" s="26">
        <f t="shared" si="30"/>
        <v>0</v>
      </c>
      <c r="T42" s="48"/>
      <c r="U42" s="30">
        <f t="shared" si="1"/>
        <v>0</v>
      </c>
      <c r="V42" s="31" t="str">
        <f t="shared" si="2"/>
        <v/>
      </c>
      <c r="X42" s="28"/>
      <c r="Y42" s="25">
        <f t="shared" si="31"/>
        <v>500</v>
      </c>
      <c r="Z42" s="26">
        <f t="shared" si="32"/>
        <v>0</v>
      </c>
      <c r="AA42" s="48"/>
      <c r="AB42" s="30">
        <f t="shared" si="3"/>
        <v>0</v>
      </c>
      <c r="AC42" s="31" t="str">
        <f t="shared" si="4"/>
        <v/>
      </c>
      <c r="AE42" s="28"/>
      <c r="AF42" s="25">
        <f t="shared" si="33"/>
        <v>500</v>
      </c>
      <c r="AG42" s="26">
        <f t="shared" si="34"/>
        <v>0</v>
      </c>
      <c r="AH42" s="48"/>
      <c r="AI42" s="30">
        <f t="shared" si="5"/>
        <v>0</v>
      </c>
      <c r="AJ42" s="31" t="str">
        <f t="shared" si="6"/>
        <v/>
      </c>
      <c r="AL42" s="28"/>
      <c r="AM42" s="25">
        <f t="shared" si="35"/>
        <v>500</v>
      </c>
      <c r="AN42" s="26">
        <f t="shared" si="36"/>
        <v>0</v>
      </c>
      <c r="AO42" s="48"/>
      <c r="AP42" s="30">
        <f t="shared" si="7"/>
        <v>0</v>
      </c>
      <c r="AQ42" s="31" t="str">
        <f t="shared" si="8"/>
        <v/>
      </c>
    </row>
    <row r="43" spans="2:43" x14ac:dyDescent="0.2">
      <c r="B43" s="46"/>
      <c r="C43" s="21"/>
      <c r="D43" s="22"/>
      <c r="E43" s="23"/>
      <c r="F43" s="24"/>
      <c r="G43" s="25">
        <f t="shared" si="23"/>
        <v>500</v>
      </c>
      <c r="H43" s="26">
        <f t="shared" si="24"/>
        <v>0</v>
      </c>
      <c r="I43" s="47"/>
      <c r="J43" s="28"/>
      <c r="K43" s="25">
        <f t="shared" si="25"/>
        <v>500</v>
      </c>
      <c r="L43" s="26">
        <f t="shared" si="26"/>
        <v>0</v>
      </c>
      <c r="M43" s="48"/>
      <c r="N43" s="30">
        <f t="shared" si="27"/>
        <v>0</v>
      </c>
      <c r="O43" s="31" t="str">
        <f t="shared" si="28"/>
        <v/>
      </c>
      <c r="Q43" s="28"/>
      <c r="R43" s="25">
        <f t="shared" si="29"/>
        <v>500</v>
      </c>
      <c r="S43" s="26">
        <f t="shared" si="30"/>
        <v>0</v>
      </c>
      <c r="T43" s="48"/>
      <c r="U43" s="30">
        <f t="shared" si="1"/>
        <v>0</v>
      </c>
      <c r="V43" s="31" t="str">
        <f t="shared" si="2"/>
        <v/>
      </c>
      <c r="X43" s="28"/>
      <c r="Y43" s="25">
        <f t="shared" si="31"/>
        <v>500</v>
      </c>
      <c r="Z43" s="26">
        <f t="shared" si="32"/>
        <v>0</v>
      </c>
      <c r="AA43" s="48"/>
      <c r="AB43" s="30">
        <f t="shared" si="3"/>
        <v>0</v>
      </c>
      <c r="AC43" s="31" t="str">
        <f t="shared" si="4"/>
        <v/>
      </c>
      <c r="AE43" s="28"/>
      <c r="AF43" s="25">
        <f t="shared" si="33"/>
        <v>500</v>
      </c>
      <c r="AG43" s="26">
        <f t="shared" si="34"/>
        <v>0</v>
      </c>
      <c r="AH43" s="48"/>
      <c r="AI43" s="30">
        <f t="shared" si="5"/>
        <v>0</v>
      </c>
      <c r="AJ43" s="31" t="str">
        <f t="shared" si="6"/>
        <v/>
      </c>
      <c r="AL43" s="28"/>
      <c r="AM43" s="25">
        <f t="shared" si="35"/>
        <v>500</v>
      </c>
      <c r="AN43" s="26">
        <f t="shared" si="36"/>
        <v>0</v>
      </c>
      <c r="AO43" s="48"/>
      <c r="AP43" s="30">
        <f t="shared" si="7"/>
        <v>0</v>
      </c>
      <c r="AQ43" s="31" t="str">
        <f t="shared" si="8"/>
        <v/>
      </c>
    </row>
    <row r="44" spans="2:43" x14ac:dyDescent="0.2">
      <c r="B44" s="49" t="s">
        <v>35</v>
      </c>
      <c r="C44" s="21"/>
      <c r="D44" s="22" t="s">
        <v>30</v>
      </c>
      <c r="E44" s="23"/>
      <c r="F44" s="50">
        <v>6.0000000000000002E-5</v>
      </c>
      <c r="G44" s="51">
        <f>$F$18*(1+F74)</f>
        <v>517.9</v>
      </c>
      <c r="H44" s="26">
        <f>G44*F44</f>
        <v>3.1074000000000001E-2</v>
      </c>
      <c r="I44" s="27"/>
      <c r="J44" s="52">
        <v>6.9999999999999994E-5</v>
      </c>
      <c r="K44" s="51">
        <f>$F$18*(1+J74)</f>
        <v>516.9</v>
      </c>
      <c r="L44" s="26">
        <f>K44*J44</f>
        <v>3.6182999999999993E-2</v>
      </c>
      <c r="M44" s="27"/>
      <c r="N44" s="30">
        <f>L44-H44</f>
        <v>5.108999999999992E-3</v>
      </c>
      <c r="O44" s="31">
        <f>IF((H44)=0,"",(N44/H44))</f>
        <v>0.16441397953272807</v>
      </c>
      <c r="Q44" s="52">
        <f>+J44</f>
        <v>6.9999999999999994E-5</v>
      </c>
      <c r="R44" s="51">
        <f>$F$18*(1+Q74)</f>
        <v>516.9</v>
      </c>
      <c r="S44" s="26">
        <f>R44*Q44</f>
        <v>3.6182999999999993E-2</v>
      </c>
      <c r="T44" s="27"/>
      <c r="U44" s="30">
        <f t="shared" si="1"/>
        <v>0</v>
      </c>
      <c r="V44" s="31">
        <f t="shared" si="2"/>
        <v>0</v>
      </c>
      <c r="X44" s="52">
        <f>+Q44</f>
        <v>6.9999999999999994E-5</v>
      </c>
      <c r="Y44" s="51">
        <f>$F$18*(1+X74)</f>
        <v>516.9</v>
      </c>
      <c r="Z44" s="26">
        <f>Y44*X44</f>
        <v>3.6182999999999993E-2</v>
      </c>
      <c r="AA44" s="27"/>
      <c r="AB44" s="30">
        <f t="shared" si="3"/>
        <v>0</v>
      </c>
      <c r="AC44" s="31">
        <f t="shared" si="4"/>
        <v>0</v>
      </c>
      <c r="AE44" s="52">
        <f>+X44</f>
        <v>6.9999999999999994E-5</v>
      </c>
      <c r="AF44" s="51">
        <f>$F$18*(1+AE74)</f>
        <v>516.9</v>
      </c>
      <c r="AG44" s="26">
        <f>AF44*AE44</f>
        <v>3.6182999999999993E-2</v>
      </c>
      <c r="AH44" s="27"/>
      <c r="AI44" s="30">
        <f t="shared" si="5"/>
        <v>0</v>
      </c>
      <c r="AJ44" s="31">
        <f t="shared" si="6"/>
        <v>0</v>
      </c>
      <c r="AL44" s="52">
        <f>+AE44</f>
        <v>6.9999999999999994E-5</v>
      </c>
      <c r="AM44" s="51">
        <f>$F$18*(1+AL74)</f>
        <v>516.9</v>
      </c>
      <c r="AN44" s="26">
        <f>AM44*AL44</f>
        <v>3.6182999999999993E-2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17.899999999999977</v>
      </c>
      <c r="H45" s="26">
        <f t="shared" si="24"/>
        <v>1.8283059999999978</v>
      </c>
      <c r="I45" s="27"/>
      <c r="J45" s="55">
        <f>0.64*$J$55+0.18*$J$56+0.18*$J$57</f>
        <v>0.10214000000000001</v>
      </c>
      <c r="K45" s="54">
        <f>$F$18*(1+$J$74)-$F$18</f>
        <v>16.899999999999977</v>
      </c>
      <c r="L45" s="26">
        <f t="shared" si="26"/>
        <v>1.7261659999999979</v>
      </c>
      <c r="M45" s="27"/>
      <c r="N45" s="30">
        <f t="shared" si="27"/>
        <v>-0.1021399999999999</v>
      </c>
      <c r="O45" s="31">
        <f t="shared" si="28"/>
        <v>-5.5865921787709508E-2</v>
      </c>
      <c r="Q45" s="55">
        <f>0.64*$Q$55+0.18*$Q$56+0.18*$Q$57</f>
        <v>0.10214000000000001</v>
      </c>
      <c r="R45" s="54">
        <f>$F$18*(1+Q74)-$F$18</f>
        <v>16.899999999999977</v>
      </c>
      <c r="S45" s="26">
        <f t="shared" ref="S45" si="37">R45*Q45</f>
        <v>1.7261659999999979</v>
      </c>
      <c r="T45" s="27"/>
      <c r="U45" s="30">
        <f t="shared" si="1"/>
        <v>0</v>
      </c>
      <c r="V45" s="31">
        <f t="shared" si="2"/>
        <v>0</v>
      </c>
      <c r="X45" s="55">
        <f>0.64*$X$55+0.18*$X$56+0.18*$X$57</f>
        <v>0.10214000000000001</v>
      </c>
      <c r="Y45" s="54">
        <f>$F$18*(1+X74)-$F$18</f>
        <v>16.899999999999977</v>
      </c>
      <c r="Z45" s="26">
        <f t="shared" ref="Z45" si="38">Y45*X45</f>
        <v>1.7261659999999979</v>
      </c>
      <c r="AA45" s="27"/>
      <c r="AB45" s="30">
        <f t="shared" si="3"/>
        <v>0</v>
      </c>
      <c r="AC45" s="31">
        <f t="shared" si="4"/>
        <v>0</v>
      </c>
      <c r="AE45" s="55">
        <f>0.64*$AE$55+0.18*$AE$56+0.18*$AE$57</f>
        <v>0.10214000000000001</v>
      </c>
      <c r="AF45" s="54">
        <f>$F$18*(1+AE74)-$F$18</f>
        <v>16.899999999999977</v>
      </c>
      <c r="AG45" s="26">
        <f t="shared" ref="AG45" si="39">AF45*AE45</f>
        <v>1.7261659999999979</v>
      </c>
      <c r="AH45" s="27"/>
      <c r="AI45" s="30">
        <f t="shared" si="5"/>
        <v>0</v>
      </c>
      <c r="AJ45" s="31">
        <f t="shared" si="6"/>
        <v>0</v>
      </c>
      <c r="AL45" s="55">
        <f>0.64*$AL$55+0.18*$AL$56+0.18*$AL$57</f>
        <v>0.10214000000000001</v>
      </c>
      <c r="AM45" s="54">
        <f>$F$18*(1+AL74)-$F$18</f>
        <v>16.899999999999977</v>
      </c>
      <c r="AN45" s="26">
        <f t="shared" ref="AN45" si="40">AM45*AL45</f>
        <v>1.7261659999999979</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24.019379999999998</v>
      </c>
      <c r="I47" s="40"/>
      <c r="J47" s="59"/>
      <c r="K47" s="61"/>
      <c r="L47" s="60">
        <f>SUM(L40:L46)+L39</f>
        <v>26.102349</v>
      </c>
      <c r="M47" s="40"/>
      <c r="N47" s="43">
        <f t="shared" ref="N47:N65" si="41">L47-H47</f>
        <v>2.0829690000000021</v>
      </c>
      <c r="O47" s="44">
        <f t="shared" si="28"/>
        <v>8.672034831873271E-2</v>
      </c>
      <c r="Q47" s="59"/>
      <c r="R47" s="61"/>
      <c r="S47" s="60">
        <f>SUM(S40:S46)+S39</f>
        <v>28.202348999999998</v>
      </c>
      <c r="T47" s="40"/>
      <c r="U47" s="43">
        <f t="shared" si="1"/>
        <v>2.0999999999999979</v>
      </c>
      <c r="V47" s="44">
        <f t="shared" si="2"/>
        <v>8.0452529387297592E-2</v>
      </c>
      <c r="X47" s="59"/>
      <c r="Y47" s="61"/>
      <c r="Z47" s="60">
        <f>SUM(Z40:Z46)+Z39</f>
        <v>29.852348999999997</v>
      </c>
      <c r="AA47" s="40"/>
      <c r="AB47" s="43">
        <f t="shared" si="3"/>
        <v>1.6499999999999986</v>
      </c>
      <c r="AC47" s="44">
        <f t="shared" si="4"/>
        <v>5.850576489213713E-2</v>
      </c>
      <c r="AE47" s="59"/>
      <c r="AF47" s="61"/>
      <c r="AG47" s="60">
        <f>SUM(AG40:AG46)+AG39</f>
        <v>31.352348999999997</v>
      </c>
      <c r="AH47" s="40"/>
      <c r="AI47" s="43">
        <f t="shared" si="5"/>
        <v>1.5</v>
      </c>
      <c r="AJ47" s="44">
        <f t="shared" si="6"/>
        <v>5.0247302146976779E-2</v>
      </c>
      <c r="AL47" s="59"/>
      <c r="AM47" s="61"/>
      <c r="AN47" s="60">
        <f>SUM(AN40:AN46)+AN39</f>
        <v>32.302349</v>
      </c>
      <c r="AO47" s="40"/>
      <c r="AP47" s="43">
        <f t="shared" si="7"/>
        <v>0.95000000000000284</v>
      </c>
      <c r="AQ47" s="44">
        <f t="shared" si="8"/>
        <v>3.0300759920732029E-2</v>
      </c>
    </row>
    <row r="48" spans="2:43" x14ac:dyDescent="0.2">
      <c r="B48" s="27" t="s">
        <v>39</v>
      </c>
      <c r="C48" s="27"/>
      <c r="D48" s="62" t="s">
        <v>30</v>
      </c>
      <c r="E48" s="63"/>
      <c r="F48" s="28">
        <v>7.7000000000000002E-3</v>
      </c>
      <c r="G48" s="64">
        <f>F18*(1+F74)</f>
        <v>517.9</v>
      </c>
      <c r="H48" s="26">
        <f>G48*F48</f>
        <v>3.9878299999999998</v>
      </c>
      <c r="I48" s="27"/>
      <c r="J48" s="28">
        <v>7.7000000000000002E-3</v>
      </c>
      <c r="K48" s="65">
        <f>F18*(1+J74)</f>
        <v>516.9</v>
      </c>
      <c r="L48" s="26">
        <f>K48*J48</f>
        <v>3.9801299999999999</v>
      </c>
      <c r="M48" s="27"/>
      <c r="N48" s="30">
        <f t="shared" si="41"/>
        <v>-7.6999999999998181E-3</v>
      </c>
      <c r="O48" s="31">
        <f t="shared" si="28"/>
        <v>-1.9308746862328179E-3</v>
      </c>
      <c r="Q48" s="28">
        <f>+J48</f>
        <v>7.7000000000000002E-3</v>
      </c>
      <c r="R48" s="65">
        <f>$F$18*(1+Q74)</f>
        <v>516.9</v>
      </c>
      <c r="S48" s="26">
        <f>R48*Q48</f>
        <v>3.9801299999999999</v>
      </c>
      <c r="T48" s="27"/>
      <c r="U48" s="30">
        <f t="shared" si="1"/>
        <v>0</v>
      </c>
      <c r="V48" s="31">
        <f t="shared" si="2"/>
        <v>0</v>
      </c>
      <c r="X48" s="28">
        <f>+Q48</f>
        <v>7.7000000000000002E-3</v>
      </c>
      <c r="Y48" s="65">
        <f>$F$18*(1+X74)</f>
        <v>516.9</v>
      </c>
      <c r="Z48" s="26">
        <f>Y48*X48</f>
        <v>3.9801299999999999</v>
      </c>
      <c r="AA48" s="27"/>
      <c r="AB48" s="30">
        <f t="shared" si="3"/>
        <v>0</v>
      </c>
      <c r="AC48" s="31">
        <f t="shared" si="4"/>
        <v>0</v>
      </c>
      <c r="AE48" s="28">
        <f>+X48</f>
        <v>7.7000000000000002E-3</v>
      </c>
      <c r="AF48" s="65">
        <f>$F$18*(1+AE74)</f>
        <v>516.9</v>
      </c>
      <c r="AG48" s="26">
        <f>AF48*AE48</f>
        <v>3.9801299999999999</v>
      </c>
      <c r="AH48" s="27"/>
      <c r="AI48" s="30">
        <f t="shared" si="5"/>
        <v>0</v>
      </c>
      <c r="AJ48" s="31">
        <f t="shared" si="6"/>
        <v>0</v>
      </c>
      <c r="AL48" s="28">
        <f>+AE48</f>
        <v>7.7000000000000002E-3</v>
      </c>
      <c r="AM48" s="65">
        <f>$F$18*(1+AL74)</f>
        <v>516.9</v>
      </c>
      <c r="AN48" s="26">
        <f>AM48*AL48</f>
        <v>3.9801299999999999</v>
      </c>
      <c r="AO48" s="27"/>
      <c r="AP48" s="30">
        <f t="shared" si="7"/>
        <v>0</v>
      </c>
      <c r="AQ48" s="31">
        <f t="shared" si="8"/>
        <v>0</v>
      </c>
    </row>
    <row r="49" spans="2:43" ht="25.5" x14ac:dyDescent="0.2">
      <c r="B49" s="66" t="s">
        <v>40</v>
      </c>
      <c r="C49" s="27"/>
      <c r="D49" s="62" t="s">
        <v>30</v>
      </c>
      <c r="E49" s="63"/>
      <c r="F49" s="28">
        <v>4.1999999999999997E-3</v>
      </c>
      <c r="G49" s="64">
        <f>G48</f>
        <v>517.9</v>
      </c>
      <c r="H49" s="26">
        <f>G49*F49</f>
        <v>2.1751799999999997</v>
      </c>
      <c r="I49" s="27"/>
      <c r="J49" s="28">
        <v>4.1999999999999997E-3</v>
      </c>
      <c r="K49" s="65">
        <f>K48</f>
        <v>516.9</v>
      </c>
      <c r="L49" s="26">
        <f>K49*J49</f>
        <v>2.1709799999999997</v>
      </c>
      <c r="M49" s="27"/>
      <c r="N49" s="30">
        <f t="shared" si="41"/>
        <v>-4.1999999999999815E-3</v>
      </c>
      <c r="O49" s="31">
        <f t="shared" si="28"/>
        <v>-1.9308746862328552E-3</v>
      </c>
      <c r="Q49" s="28">
        <f>+J49</f>
        <v>4.1999999999999997E-3</v>
      </c>
      <c r="R49" s="65">
        <f>R48</f>
        <v>516.9</v>
      </c>
      <c r="S49" s="26">
        <f>R49*Q49</f>
        <v>2.1709799999999997</v>
      </c>
      <c r="T49" s="27"/>
      <c r="U49" s="30">
        <f t="shared" si="1"/>
        <v>0</v>
      </c>
      <c r="V49" s="31">
        <f t="shared" si="2"/>
        <v>0</v>
      </c>
      <c r="X49" s="28">
        <f>+Q49</f>
        <v>4.1999999999999997E-3</v>
      </c>
      <c r="Y49" s="65">
        <f>Y48</f>
        <v>516.9</v>
      </c>
      <c r="Z49" s="26">
        <f>Y49*X49</f>
        <v>2.1709799999999997</v>
      </c>
      <c r="AA49" s="27"/>
      <c r="AB49" s="30">
        <f t="shared" si="3"/>
        <v>0</v>
      </c>
      <c r="AC49" s="31">
        <f t="shared" si="4"/>
        <v>0</v>
      </c>
      <c r="AE49" s="28">
        <f>+X49</f>
        <v>4.1999999999999997E-3</v>
      </c>
      <c r="AF49" s="65">
        <f>AF48</f>
        <v>516.9</v>
      </c>
      <c r="AG49" s="26">
        <f>AF49*AE49</f>
        <v>2.1709799999999997</v>
      </c>
      <c r="AH49" s="27"/>
      <c r="AI49" s="30">
        <f t="shared" si="5"/>
        <v>0</v>
      </c>
      <c r="AJ49" s="31">
        <f t="shared" si="6"/>
        <v>0</v>
      </c>
      <c r="AL49" s="28">
        <f>+AE49</f>
        <v>4.1999999999999997E-3</v>
      </c>
      <c r="AM49" s="65">
        <f>AM48</f>
        <v>516.9</v>
      </c>
      <c r="AN49" s="26">
        <f>AM49*AL49</f>
        <v>2.1709799999999997</v>
      </c>
      <c r="AO49" s="27"/>
      <c r="AP49" s="30">
        <f t="shared" si="7"/>
        <v>0</v>
      </c>
      <c r="AQ49" s="31">
        <f t="shared" si="8"/>
        <v>0</v>
      </c>
    </row>
    <row r="50" spans="2:43" ht="25.5" x14ac:dyDescent="0.2">
      <c r="B50" s="56" t="s">
        <v>41</v>
      </c>
      <c r="C50" s="35"/>
      <c r="D50" s="35"/>
      <c r="E50" s="35"/>
      <c r="F50" s="67"/>
      <c r="G50" s="59"/>
      <c r="H50" s="60">
        <f>SUM(H47:H49)</f>
        <v>30.182389999999998</v>
      </c>
      <c r="I50" s="68"/>
      <c r="J50" s="69"/>
      <c r="K50" s="70"/>
      <c r="L50" s="60">
        <f>SUM(L47:L49)</f>
        <v>32.253458999999999</v>
      </c>
      <c r="M50" s="68"/>
      <c r="N50" s="43">
        <f t="shared" si="41"/>
        <v>2.0710690000000014</v>
      </c>
      <c r="O50" s="44">
        <f t="shared" si="28"/>
        <v>6.8618455993710289E-2</v>
      </c>
      <c r="Q50" s="69"/>
      <c r="R50" s="70"/>
      <c r="S50" s="60">
        <f>SUM(S47:S49)</f>
        <v>34.353459000000001</v>
      </c>
      <c r="T50" s="68"/>
      <c r="U50" s="43">
        <f t="shared" si="1"/>
        <v>2.1000000000000014</v>
      </c>
      <c r="V50" s="44">
        <f t="shared" si="2"/>
        <v>6.5109295719259178E-2</v>
      </c>
      <c r="X50" s="69"/>
      <c r="Y50" s="70"/>
      <c r="Z50" s="60">
        <f>SUM(Z47:Z49)</f>
        <v>36.003458999999999</v>
      </c>
      <c r="AA50" s="68"/>
      <c r="AB50" s="43">
        <f t="shared" si="3"/>
        <v>1.6499999999999986</v>
      </c>
      <c r="AC50" s="44">
        <f t="shared" si="4"/>
        <v>4.8030097929876538E-2</v>
      </c>
      <c r="AE50" s="69"/>
      <c r="AF50" s="70"/>
      <c r="AG50" s="60">
        <f>SUM(AG47:AG49)</f>
        <v>37.503458999999999</v>
      </c>
      <c r="AH50" s="68"/>
      <c r="AI50" s="43">
        <f t="shared" si="5"/>
        <v>1.5</v>
      </c>
      <c r="AJ50" s="44">
        <f t="shared" si="6"/>
        <v>4.1662663579074444E-2</v>
      </c>
      <c r="AL50" s="69"/>
      <c r="AM50" s="70"/>
      <c r="AN50" s="60">
        <f>SUM(AN47:AN49)</f>
        <v>38.453459000000002</v>
      </c>
      <c r="AO50" s="68"/>
      <c r="AP50" s="43">
        <f t="shared" si="7"/>
        <v>0.95000000000000284</v>
      </c>
      <c r="AQ50" s="44">
        <f t="shared" si="8"/>
        <v>2.5330996802188376E-2</v>
      </c>
    </row>
    <row r="51" spans="2:43" ht="25.5" x14ac:dyDescent="0.2">
      <c r="B51" s="71" t="s">
        <v>42</v>
      </c>
      <c r="C51" s="21"/>
      <c r="D51" s="22" t="s">
        <v>30</v>
      </c>
      <c r="E51" s="23"/>
      <c r="F51" s="72">
        <v>4.4000000000000003E-3</v>
      </c>
      <c r="G51" s="64">
        <f>G49</f>
        <v>517.9</v>
      </c>
      <c r="H51" s="73">
        <f t="shared" ref="H51:H57" si="42">G51*F51</f>
        <v>2.2787600000000001</v>
      </c>
      <c r="I51" s="27"/>
      <c r="J51" s="72">
        <v>4.4000000000000003E-3</v>
      </c>
      <c r="K51" s="65">
        <f>K49</f>
        <v>516.9</v>
      </c>
      <c r="L51" s="73">
        <f t="shared" ref="L51:L57" si="43">K51*J51</f>
        <v>2.2743600000000002</v>
      </c>
      <c r="M51" s="27"/>
      <c r="N51" s="30">
        <f t="shared" si="41"/>
        <v>-4.3999999999999595E-3</v>
      </c>
      <c r="O51" s="74">
        <f t="shared" si="28"/>
        <v>-1.9308746862328457E-3</v>
      </c>
      <c r="Q51" s="72">
        <f>+J51</f>
        <v>4.4000000000000003E-3</v>
      </c>
      <c r="R51" s="65">
        <f>R49</f>
        <v>516.9</v>
      </c>
      <c r="S51" s="73">
        <f t="shared" ref="S51:S57" si="44">R51*Q51</f>
        <v>2.2743600000000002</v>
      </c>
      <c r="T51" s="27"/>
      <c r="U51" s="30">
        <f t="shared" si="1"/>
        <v>0</v>
      </c>
      <c r="V51" s="74">
        <f t="shared" si="2"/>
        <v>0</v>
      </c>
      <c r="X51" s="72">
        <f>+Q51</f>
        <v>4.4000000000000003E-3</v>
      </c>
      <c r="Y51" s="65">
        <f>Y49</f>
        <v>516.9</v>
      </c>
      <c r="Z51" s="73">
        <f t="shared" ref="Z51:Z57" si="45">Y51*X51</f>
        <v>2.2743600000000002</v>
      </c>
      <c r="AA51" s="27"/>
      <c r="AB51" s="30">
        <f t="shared" si="3"/>
        <v>0</v>
      </c>
      <c r="AC51" s="74">
        <f t="shared" si="4"/>
        <v>0</v>
      </c>
      <c r="AE51" s="72">
        <f>+X51</f>
        <v>4.4000000000000003E-3</v>
      </c>
      <c r="AF51" s="65">
        <f>AF49</f>
        <v>516.9</v>
      </c>
      <c r="AG51" s="73">
        <f t="shared" ref="AG51:AG57" si="46">AF51*AE51</f>
        <v>2.2743600000000002</v>
      </c>
      <c r="AH51" s="27"/>
      <c r="AI51" s="30">
        <f t="shared" si="5"/>
        <v>0</v>
      </c>
      <c r="AJ51" s="74">
        <f t="shared" si="6"/>
        <v>0</v>
      </c>
      <c r="AL51" s="72">
        <f>+AE51</f>
        <v>4.4000000000000003E-3</v>
      </c>
      <c r="AM51" s="65">
        <f>AM49</f>
        <v>516.9</v>
      </c>
      <c r="AN51" s="73">
        <f t="shared" ref="AN51:AN57" si="47">AM51*AL51</f>
        <v>2.2743600000000002</v>
      </c>
      <c r="AO51" s="27"/>
      <c r="AP51" s="30">
        <f t="shared" si="7"/>
        <v>0</v>
      </c>
      <c r="AQ51" s="74">
        <f t="shared" si="8"/>
        <v>0</v>
      </c>
    </row>
    <row r="52" spans="2:43" ht="25.5" x14ac:dyDescent="0.2">
      <c r="B52" s="71" t="s">
        <v>43</v>
      </c>
      <c r="C52" s="21"/>
      <c r="D52" s="22" t="s">
        <v>30</v>
      </c>
      <c r="E52" s="23"/>
      <c r="F52" s="72">
        <v>1.2999999999999999E-3</v>
      </c>
      <c r="G52" s="64">
        <f>G49</f>
        <v>517.9</v>
      </c>
      <c r="H52" s="73">
        <f t="shared" si="42"/>
        <v>0.67326999999999992</v>
      </c>
      <c r="I52" s="27"/>
      <c r="J52" s="72">
        <v>1.2999999999999999E-3</v>
      </c>
      <c r="K52" s="65">
        <f>K49</f>
        <v>516.9</v>
      </c>
      <c r="L52" s="73">
        <f t="shared" si="43"/>
        <v>0.67196999999999996</v>
      </c>
      <c r="M52" s="27"/>
      <c r="N52" s="30">
        <f t="shared" si="41"/>
        <v>-1.2999999999999678E-3</v>
      </c>
      <c r="O52" s="74">
        <f t="shared" si="28"/>
        <v>-1.930874686232816E-3</v>
      </c>
      <c r="Q52" s="72">
        <f>+J52</f>
        <v>1.2999999999999999E-3</v>
      </c>
      <c r="R52" s="65">
        <f>R49</f>
        <v>516.9</v>
      </c>
      <c r="S52" s="73">
        <f t="shared" si="44"/>
        <v>0.67196999999999996</v>
      </c>
      <c r="T52" s="27"/>
      <c r="U52" s="30">
        <f t="shared" si="1"/>
        <v>0</v>
      </c>
      <c r="V52" s="74">
        <f t="shared" si="2"/>
        <v>0</v>
      </c>
      <c r="X52" s="72">
        <f>+Q52</f>
        <v>1.2999999999999999E-3</v>
      </c>
      <c r="Y52" s="65">
        <f>Y49</f>
        <v>516.9</v>
      </c>
      <c r="Z52" s="73">
        <f t="shared" si="45"/>
        <v>0.67196999999999996</v>
      </c>
      <c r="AA52" s="27"/>
      <c r="AB52" s="30">
        <f t="shared" si="3"/>
        <v>0</v>
      </c>
      <c r="AC52" s="74">
        <f t="shared" si="4"/>
        <v>0</v>
      </c>
      <c r="AE52" s="72">
        <f>+X52</f>
        <v>1.2999999999999999E-3</v>
      </c>
      <c r="AF52" s="65">
        <f>AF49</f>
        <v>516.9</v>
      </c>
      <c r="AG52" s="73">
        <f t="shared" si="46"/>
        <v>0.67196999999999996</v>
      </c>
      <c r="AH52" s="27"/>
      <c r="AI52" s="30">
        <f t="shared" si="5"/>
        <v>0</v>
      </c>
      <c r="AJ52" s="74">
        <f t="shared" si="6"/>
        <v>0</v>
      </c>
      <c r="AL52" s="72">
        <f>+AE52</f>
        <v>1.2999999999999999E-3</v>
      </c>
      <c r="AM52" s="65">
        <f>AM49</f>
        <v>516.9</v>
      </c>
      <c r="AN52" s="73">
        <f t="shared" si="47"/>
        <v>0.67196999999999996</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500</v>
      </c>
      <c r="H54" s="73">
        <f t="shared" si="42"/>
        <v>3.47</v>
      </c>
      <c r="I54" s="27"/>
      <c r="J54" s="72">
        <f>+F54</f>
        <v>6.94E-3</v>
      </c>
      <c r="K54" s="76">
        <f>$F$18</f>
        <v>500</v>
      </c>
      <c r="L54" s="73">
        <f t="shared" si="43"/>
        <v>3.47</v>
      </c>
      <c r="M54" s="27"/>
      <c r="N54" s="30">
        <f t="shared" si="41"/>
        <v>0</v>
      </c>
      <c r="O54" s="74">
        <f t="shared" si="28"/>
        <v>0</v>
      </c>
      <c r="Q54" s="72">
        <f>+J54</f>
        <v>6.94E-3</v>
      </c>
      <c r="R54" s="76">
        <f>$F$18</f>
        <v>500</v>
      </c>
      <c r="S54" s="73">
        <f t="shared" si="44"/>
        <v>3.47</v>
      </c>
      <c r="T54" s="27"/>
      <c r="U54" s="30">
        <f t="shared" si="1"/>
        <v>0</v>
      </c>
      <c r="V54" s="74">
        <f t="shared" si="2"/>
        <v>0</v>
      </c>
      <c r="X54" s="72">
        <f>+Q54</f>
        <v>6.94E-3</v>
      </c>
      <c r="Y54" s="76">
        <f>$F$18</f>
        <v>500</v>
      </c>
      <c r="Z54" s="73">
        <f t="shared" si="45"/>
        <v>3.47</v>
      </c>
      <c r="AA54" s="27"/>
      <c r="AB54" s="30">
        <f t="shared" si="3"/>
        <v>0</v>
      </c>
      <c r="AC54" s="74">
        <f t="shared" si="4"/>
        <v>0</v>
      </c>
      <c r="AE54" s="72">
        <f>+X54</f>
        <v>6.94E-3</v>
      </c>
      <c r="AF54" s="76">
        <f>$F$18</f>
        <v>500</v>
      </c>
      <c r="AG54" s="73">
        <f t="shared" si="46"/>
        <v>3.47</v>
      </c>
      <c r="AH54" s="27"/>
      <c r="AI54" s="30">
        <f t="shared" si="5"/>
        <v>0</v>
      </c>
      <c r="AJ54" s="74">
        <f t="shared" si="6"/>
        <v>0</v>
      </c>
      <c r="AL54" s="72">
        <f>+AE54</f>
        <v>6.94E-3</v>
      </c>
      <c r="AM54" s="76">
        <f>$F$18</f>
        <v>500</v>
      </c>
      <c r="AN54" s="73">
        <f t="shared" si="47"/>
        <v>3.47</v>
      </c>
      <c r="AO54" s="27"/>
      <c r="AP54" s="30">
        <f t="shared" si="7"/>
        <v>0</v>
      </c>
      <c r="AQ54" s="74">
        <f t="shared" si="8"/>
        <v>0</v>
      </c>
    </row>
    <row r="55" spans="2:43" x14ac:dyDescent="0.2">
      <c r="B55" s="49" t="s">
        <v>46</v>
      </c>
      <c r="C55" s="21"/>
      <c r="D55" s="22"/>
      <c r="E55" s="23"/>
      <c r="F55" s="72">
        <v>0.08</v>
      </c>
      <c r="G55" s="77">
        <f>0.64*$F$18</f>
        <v>320</v>
      </c>
      <c r="H55" s="73">
        <f t="shared" si="42"/>
        <v>25.6</v>
      </c>
      <c r="I55" s="27"/>
      <c r="J55" s="72">
        <v>0.08</v>
      </c>
      <c r="K55" s="77">
        <f>$G$55</f>
        <v>320</v>
      </c>
      <c r="L55" s="73">
        <f t="shared" si="43"/>
        <v>25.6</v>
      </c>
      <c r="M55" s="27"/>
      <c r="N55" s="30">
        <f t="shared" si="41"/>
        <v>0</v>
      </c>
      <c r="O55" s="74">
        <f t="shared" si="28"/>
        <v>0</v>
      </c>
      <c r="Q55" s="72">
        <v>0.08</v>
      </c>
      <c r="R55" s="77">
        <f>$G$55</f>
        <v>320</v>
      </c>
      <c r="S55" s="73">
        <f t="shared" si="44"/>
        <v>25.6</v>
      </c>
      <c r="T55" s="27"/>
      <c r="U55" s="30">
        <f t="shared" si="1"/>
        <v>0</v>
      </c>
      <c r="V55" s="74">
        <f t="shared" si="2"/>
        <v>0</v>
      </c>
      <c r="X55" s="72">
        <v>0.08</v>
      </c>
      <c r="Y55" s="77">
        <f>$G$55</f>
        <v>320</v>
      </c>
      <c r="Z55" s="73">
        <f t="shared" si="45"/>
        <v>25.6</v>
      </c>
      <c r="AA55" s="27"/>
      <c r="AB55" s="30">
        <f t="shared" si="3"/>
        <v>0</v>
      </c>
      <c r="AC55" s="74">
        <f t="shared" si="4"/>
        <v>0</v>
      </c>
      <c r="AE55" s="72">
        <v>0.08</v>
      </c>
      <c r="AF55" s="77">
        <f>$G$55</f>
        <v>320</v>
      </c>
      <c r="AG55" s="73">
        <f t="shared" si="46"/>
        <v>25.6</v>
      </c>
      <c r="AH55" s="27"/>
      <c r="AI55" s="30">
        <f t="shared" si="5"/>
        <v>0</v>
      </c>
      <c r="AJ55" s="74">
        <f t="shared" si="6"/>
        <v>0</v>
      </c>
      <c r="AL55" s="72">
        <v>0.08</v>
      </c>
      <c r="AM55" s="77">
        <f>$G$55</f>
        <v>320</v>
      </c>
      <c r="AN55" s="73">
        <f t="shared" si="47"/>
        <v>25.6</v>
      </c>
      <c r="AO55" s="27"/>
      <c r="AP55" s="30">
        <f t="shared" si="7"/>
        <v>0</v>
      </c>
      <c r="AQ55" s="74">
        <f t="shared" si="8"/>
        <v>0</v>
      </c>
    </row>
    <row r="56" spans="2:43" x14ac:dyDescent="0.2">
      <c r="B56" s="49" t="s">
        <v>47</v>
      </c>
      <c r="C56" s="21"/>
      <c r="D56" s="22"/>
      <c r="E56" s="23"/>
      <c r="F56" s="72">
        <v>0.122</v>
      </c>
      <c r="G56" s="77">
        <f>0.18*$F$18</f>
        <v>90</v>
      </c>
      <c r="H56" s="73">
        <f t="shared" si="42"/>
        <v>10.98</v>
      </c>
      <c r="I56" s="27"/>
      <c r="J56" s="72">
        <v>0.122</v>
      </c>
      <c r="K56" s="77">
        <f>$G$56</f>
        <v>90</v>
      </c>
      <c r="L56" s="73">
        <f t="shared" si="43"/>
        <v>10.98</v>
      </c>
      <c r="M56" s="27"/>
      <c r="N56" s="30">
        <f t="shared" si="41"/>
        <v>0</v>
      </c>
      <c r="O56" s="74">
        <f t="shared" si="28"/>
        <v>0</v>
      </c>
      <c r="Q56" s="72">
        <v>0.122</v>
      </c>
      <c r="R56" s="77">
        <f>$G$56</f>
        <v>90</v>
      </c>
      <c r="S56" s="73">
        <f t="shared" si="44"/>
        <v>10.98</v>
      </c>
      <c r="T56" s="27"/>
      <c r="U56" s="30">
        <f t="shared" si="1"/>
        <v>0</v>
      </c>
      <c r="V56" s="74">
        <f t="shared" si="2"/>
        <v>0</v>
      </c>
      <c r="X56" s="72">
        <v>0.122</v>
      </c>
      <c r="Y56" s="77">
        <f>$G$56</f>
        <v>90</v>
      </c>
      <c r="Z56" s="73">
        <f t="shared" si="45"/>
        <v>10.98</v>
      </c>
      <c r="AA56" s="27"/>
      <c r="AB56" s="30">
        <f t="shared" si="3"/>
        <v>0</v>
      </c>
      <c r="AC56" s="74">
        <f t="shared" si="4"/>
        <v>0</v>
      </c>
      <c r="AE56" s="72">
        <v>0.122</v>
      </c>
      <c r="AF56" s="77">
        <f>$G$56</f>
        <v>90</v>
      </c>
      <c r="AG56" s="73">
        <f t="shared" si="46"/>
        <v>10.98</v>
      </c>
      <c r="AH56" s="27"/>
      <c r="AI56" s="30">
        <f t="shared" si="5"/>
        <v>0</v>
      </c>
      <c r="AJ56" s="74">
        <f t="shared" si="6"/>
        <v>0</v>
      </c>
      <c r="AL56" s="72">
        <v>0.122</v>
      </c>
      <c r="AM56" s="77">
        <f>$G$56</f>
        <v>90</v>
      </c>
      <c r="AN56" s="73">
        <f t="shared" si="47"/>
        <v>10.98</v>
      </c>
      <c r="AO56" s="27"/>
      <c r="AP56" s="30">
        <f t="shared" si="7"/>
        <v>0</v>
      </c>
      <c r="AQ56" s="74">
        <f t="shared" si="8"/>
        <v>0</v>
      </c>
    </row>
    <row r="57" spans="2:43" x14ac:dyDescent="0.2">
      <c r="B57" s="11" t="s">
        <v>48</v>
      </c>
      <c r="C57" s="21"/>
      <c r="D57" s="22"/>
      <c r="E57" s="23"/>
      <c r="F57" s="72">
        <v>0.161</v>
      </c>
      <c r="G57" s="77">
        <f>0.18*$F$18</f>
        <v>90</v>
      </c>
      <c r="H57" s="73">
        <f t="shared" si="42"/>
        <v>14.49</v>
      </c>
      <c r="I57" s="27"/>
      <c r="J57" s="72">
        <v>0.161</v>
      </c>
      <c r="K57" s="77">
        <f>$G$57</f>
        <v>90</v>
      </c>
      <c r="L57" s="73">
        <f t="shared" si="43"/>
        <v>14.49</v>
      </c>
      <c r="M57" s="27"/>
      <c r="N57" s="30">
        <f t="shared" si="41"/>
        <v>0</v>
      </c>
      <c r="O57" s="74">
        <f t="shared" si="28"/>
        <v>0</v>
      </c>
      <c r="Q57" s="72">
        <v>0.161</v>
      </c>
      <c r="R57" s="77">
        <f>$G$57</f>
        <v>90</v>
      </c>
      <c r="S57" s="73">
        <f t="shared" si="44"/>
        <v>14.49</v>
      </c>
      <c r="T57" s="27"/>
      <c r="U57" s="30">
        <f t="shared" si="1"/>
        <v>0</v>
      </c>
      <c r="V57" s="74">
        <f t="shared" si="2"/>
        <v>0</v>
      </c>
      <c r="X57" s="72">
        <v>0.161</v>
      </c>
      <c r="Y57" s="77">
        <f>$G$57</f>
        <v>90</v>
      </c>
      <c r="Z57" s="73">
        <f t="shared" si="45"/>
        <v>14.49</v>
      </c>
      <c r="AA57" s="27"/>
      <c r="AB57" s="30">
        <f t="shared" si="3"/>
        <v>0</v>
      </c>
      <c r="AC57" s="74">
        <f t="shared" si="4"/>
        <v>0</v>
      </c>
      <c r="AE57" s="72">
        <v>0.161</v>
      </c>
      <c r="AF57" s="77">
        <f>$G$57</f>
        <v>90</v>
      </c>
      <c r="AG57" s="73">
        <f t="shared" si="46"/>
        <v>14.49</v>
      </c>
      <c r="AH57" s="27"/>
      <c r="AI57" s="30">
        <f t="shared" si="5"/>
        <v>0</v>
      </c>
      <c r="AJ57" s="74">
        <f t="shared" si="6"/>
        <v>0</v>
      </c>
      <c r="AL57" s="72">
        <v>0.161</v>
      </c>
      <c r="AM57" s="77">
        <f>$G$57</f>
        <v>90</v>
      </c>
      <c r="AN57" s="73">
        <f t="shared" si="47"/>
        <v>14.49</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500</v>
      </c>
      <c r="H58" s="73">
        <f>G58*F58</f>
        <v>47</v>
      </c>
      <c r="I58" s="83"/>
      <c r="J58" s="72">
        <v>9.4E-2</v>
      </c>
      <c r="K58" s="82">
        <f>$G$58</f>
        <v>500</v>
      </c>
      <c r="L58" s="73">
        <f>K58*J58</f>
        <v>47</v>
      </c>
      <c r="M58" s="83"/>
      <c r="N58" s="84">
        <f t="shared" si="41"/>
        <v>0</v>
      </c>
      <c r="O58" s="74">
        <f t="shared" si="28"/>
        <v>0</v>
      </c>
      <c r="Q58" s="72">
        <v>9.4E-2</v>
      </c>
      <c r="R58" s="82">
        <f>$G$58</f>
        <v>500</v>
      </c>
      <c r="S58" s="73">
        <f>R58*Q58</f>
        <v>47</v>
      </c>
      <c r="T58" s="83"/>
      <c r="U58" s="84">
        <f t="shared" si="1"/>
        <v>0</v>
      </c>
      <c r="V58" s="74">
        <f t="shared" si="2"/>
        <v>0</v>
      </c>
      <c r="X58" s="72">
        <v>9.4E-2</v>
      </c>
      <c r="Y58" s="82">
        <f>$G$58</f>
        <v>500</v>
      </c>
      <c r="Z58" s="73">
        <f>Y58*X58</f>
        <v>47</v>
      </c>
      <c r="AA58" s="83"/>
      <c r="AB58" s="84">
        <f t="shared" si="3"/>
        <v>0</v>
      </c>
      <c r="AC58" s="74">
        <f t="shared" si="4"/>
        <v>0</v>
      </c>
      <c r="AE58" s="72">
        <v>9.4E-2</v>
      </c>
      <c r="AF58" s="82">
        <f>$G$58</f>
        <v>500</v>
      </c>
      <c r="AG58" s="73">
        <f>AF58*AE58</f>
        <v>47</v>
      </c>
      <c r="AH58" s="83"/>
      <c r="AI58" s="84">
        <f t="shared" si="5"/>
        <v>0</v>
      </c>
      <c r="AJ58" s="74">
        <f t="shared" si="6"/>
        <v>0</v>
      </c>
      <c r="AL58" s="72">
        <v>9.4E-2</v>
      </c>
      <c r="AM58" s="82">
        <f>$G$58</f>
        <v>500</v>
      </c>
      <c r="AN58" s="73">
        <f>AM58*AL58</f>
        <v>47</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0</v>
      </c>
      <c r="H59" s="73">
        <f>G59*F59</f>
        <v>0</v>
      </c>
      <c r="I59" s="83"/>
      <c r="J59" s="72">
        <v>0.11</v>
      </c>
      <c r="K59" s="82">
        <f>$G$59</f>
        <v>0</v>
      </c>
      <c r="L59" s="73">
        <f>K59*J59</f>
        <v>0</v>
      </c>
      <c r="M59" s="83"/>
      <c r="N59" s="84">
        <f t="shared" si="41"/>
        <v>0</v>
      </c>
      <c r="O59" s="74" t="str">
        <f t="shared" si="28"/>
        <v/>
      </c>
      <c r="Q59" s="72">
        <v>0.11</v>
      </c>
      <c r="R59" s="82">
        <f>$G$59</f>
        <v>0</v>
      </c>
      <c r="S59" s="73">
        <f>R59*Q59</f>
        <v>0</v>
      </c>
      <c r="T59" s="83"/>
      <c r="U59" s="84">
        <f t="shared" si="1"/>
        <v>0</v>
      </c>
      <c r="V59" s="74" t="str">
        <f t="shared" si="2"/>
        <v/>
      </c>
      <c r="X59" s="72">
        <v>0.11</v>
      </c>
      <c r="Y59" s="82">
        <f>$G$59</f>
        <v>0</v>
      </c>
      <c r="Z59" s="73">
        <f>Y59*X59</f>
        <v>0</v>
      </c>
      <c r="AA59" s="83"/>
      <c r="AB59" s="84">
        <f t="shared" si="3"/>
        <v>0</v>
      </c>
      <c r="AC59" s="74" t="str">
        <f t="shared" si="4"/>
        <v/>
      </c>
      <c r="AE59" s="72">
        <v>0.11</v>
      </c>
      <c r="AF59" s="82">
        <f>$G$59</f>
        <v>0</v>
      </c>
      <c r="AG59" s="73">
        <f>AF59*AE59</f>
        <v>0</v>
      </c>
      <c r="AH59" s="83"/>
      <c r="AI59" s="84">
        <f t="shared" si="5"/>
        <v>0</v>
      </c>
      <c r="AJ59" s="74" t="str">
        <f t="shared" si="6"/>
        <v/>
      </c>
      <c r="AL59" s="72">
        <v>0.11</v>
      </c>
      <c r="AM59" s="82">
        <f>$G$59</f>
        <v>0</v>
      </c>
      <c r="AN59" s="73">
        <f>AM59*AL59</f>
        <v>0</v>
      </c>
      <c r="AO59" s="83"/>
      <c r="AP59" s="84">
        <f t="shared" si="7"/>
        <v>0</v>
      </c>
      <c r="AQ59" s="74" t="str">
        <f t="shared" si="8"/>
        <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87.924419999999998</v>
      </c>
      <c r="I61" s="100"/>
      <c r="J61" s="101"/>
      <c r="K61" s="101"/>
      <c r="L61" s="99">
        <f>SUM(L51:L57,L50)</f>
        <v>89.989789000000002</v>
      </c>
      <c r="M61" s="102"/>
      <c r="N61" s="103">
        <f t="shared" ref="N61" si="48">L61-H61</f>
        <v>2.065369000000004</v>
      </c>
      <c r="O61" s="104">
        <f t="shared" ref="O61" si="49">IF((H61)=0,"",(N61/H61))</f>
        <v>2.3490277217637648E-2</v>
      </c>
      <c r="Q61" s="101"/>
      <c r="R61" s="101"/>
      <c r="S61" s="103">
        <f>SUM(S51:S57,S50)</f>
        <v>92.089788999999996</v>
      </c>
      <c r="T61" s="102"/>
      <c r="U61" s="103">
        <f t="shared" si="1"/>
        <v>2.0999999999999943</v>
      </c>
      <c r="V61" s="104">
        <f>IF((L61)=0,"",(U61/L61))</f>
        <v>2.3335980930014117E-2</v>
      </c>
      <c r="X61" s="101"/>
      <c r="Y61" s="101"/>
      <c r="Z61" s="103">
        <f>SUM(Z51:Z57,Z50)</f>
        <v>93.739789000000002</v>
      </c>
      <c r="AA61" s="102"/>
      <c r="AB61" s="103">
        <f t="shared" si="3"/>
        <v>1.6500000000000057</v>
      </c>
      <c r="AC61" s="104">
        <f>IF((S61)=0,"",(AB61/S61))</f>
        <v>1.7917295912145109E-2</v>
      </c>
      <c r="AE61" s="101"/>
      <c r="AF61" s="101"/>
      <c r="AG61" s="103">
        <f>SUM(AG51:AG57,AG50)</f>
        <v>95.239789000000002</v>
      </c>
      <c r="AH61" s="102"/>
      <c r="AI61" s="103">
        <f t="shared" ref="AI61:AI65" si="50">AG61-Z61</f>
        <v>1.5</v>
      </c>
      <c r="AJ61" s="104">
        <f>IF((Z61)=0,"",(AI61/Z61))</f>
        <v>1.6001742867161776E-2</v>
      </c>
      <c r="AL61" s="101"/>
      <c r="AM61" s="101"/>
      <c r="AN61" s="103">
        <f>SUM(AN51:AN57,AN50)</f>
        <v>96.189789000000005</v>
      </c>
      <c r="AO61" s="102"/>
      <c r="AP61" s="103">
        <f t="shared" ref="AP61:AP65" si="51">AN61-AG61</f>
        <v>0.95000000000000284</v>
      </c>
      <c r="AQ61" s="104">
        <f>IF((AG61)=0,"",(AP61/AG61))</f>
        <v>9.97482260276745E-3</v>
      </c>
    </row>
    <row r="62" spans="2:43" x14ac:dyDescent="0.2">
      <c r="B62" s="105" t="s">
        <v>52</v>
      </c>
      <c r="C62" s="21"/>
      <c r="D62" s="21"/>
      <c r="E62" s="21"/>
      <c r="F62" s="106">
        <v>0.13</v>
      </c>
      <c r="G62" s="107"/>
      <c r="H62" s="108">
        <f>H61*F62</f>
        <v>11.430174600000001</v>
      </c>
      <c r="I62" s="109"/>
      <c r="J62" s="110">
        <v>0.13</v>
      </c>
      <c r="K62" s="109"/>
      <c r="L62" s="111">
        <f>L61*J62</f>
        <v>11.698672570000001</v>
      </c>
      <c r="M62" s="112"/>
      <c r="N62" s="113">
        <f t="shared" si="41"/>
        <v>0.26849797000000031</v>
      </c>
      <c r="O62" s="114">
        <f t="shared" si="28"/>
        <v>2.3490277217637627E-2</v>
      </c>
      <c r="Q62" s="110">
        <v>0.13</v>
      </c>
      <c r="R62" s="109"/>
      <c r="S62" s="111">
        <f>S61*Q62</f>
        <v>11.971672569999999</v>
      </c>
      <c r="T62" s="112"/>
      <c r="U62" s="113">
        <f t="shared" si="1"/>
        <v>0.27299999999999791</v>
      </c>
      <c r="V62" s="114">
        <f t="shared" ref="V62:V71" si="52">IF((L62)=0,"",(U62/L62))</f>
        <v>2.3335980930014003E-2</v>
      </c>
      <c r="X62" s="110">
        <v>0.13</v>
      </c>
      <c r="Y62" s="109"/>
      <c r="Z62" s="111">
        <f>Z61*X62</f>
        <v>12.18617257</v>
      </c>
      <c r="AA62" s="112"/>
      <c r="AB62" s="113">
        <f t="shared" si="3"/>
        <v>0.21450000000000102</v>
      </c>
      <c r="AC62" s="114">
        <f t="shared" ref="AC62:AC71" si="53">IF((S62)=0,"",(AB62/S62))</f>
        <v>1.7917295912145133E-2</v>
      </c>
      <c r="AE62" s="110">
        <v>0.13</v>
      </c>
      <c r="AF62" s="109"/>
      <c r="AG62" s="111">
        <f>AG61*AE62</f>
        <v>12.38117257</v>
      </c>
      <c r="AH62" s="112"/>
      <c r="AI62" s="113">
        <f t="shared" si="50"/>
        <v>0.19500000000000028</v>
      </c>
      <c r="AJ62" s="114">
        <f t="shared" ref="AJ62:AJ71" si="54">IF((Z62)=0,"",(AI62/Z62))</f>
        <v>1.60017428671618E-2</v>
      </c>
      <c r="AL62" s="110">
        <v>0.13</v>
      </c>
      <c r="AM62" s="109"/>
      <c r="AN62" s="111">
        <f>AN61*AL62</f>
        <v>12.50467257</v>
      </c>
      <c r="AO62" s="112"/>
      <c r="AP62" s="113">
        <f t="shared" si="51"/>
        <v>0.12349999999999994</v>
      </c>
      <c r="AQ62" s="114">
        <f t="shared" ref="AQ62:AQ71" si="55">IF((AG62)=0,"",(AP62/AG62))</f>
        <v>9.9748226027674153E-3</v>
      </c>
    </row>
    <row r="63" spans="2:43" x14ac:dyDescent="0.2">
      <c r="B63" s="115" t="s">
        <v>53</v>
      </c>
      <c r="C63" s="21"/>
      <c r="D63" s="21"/>
      <c r="E63" s="21"/>
      <c r="F63" s="116"/>
      <c r="G63" s="107"/>
      <c r="H63" s="108">
        <f>H61+H62</f>
        <v>99.354594599999999</v>
      </c>
      <c r="I63" s="109"/>
      <c r="J63" s="109"/>
      <c r="K63" s="109"/>
      <c r="L63" s="111">
        <f>L61+L62</f>
        <v>101.68846157</v>
      </c>
      <c r="M63" s="112"/>
      <c r="N63" s="113">
        <f t="shared" si="41"/>
        <v>2.3338669700000025</v>
      </c>
      <c r="O63" s="114">
        <f t="shared" si="28"/>
        <v>2.3490277217637627E-2</v>
      </c>
      <c r="Q63" s="109"/>
      <c r="R63" s="109"/>
      <c r="S63" s="111">
        <f>S61+S62</f>
        <v>104.06146156999999</v>
      </c>
      <c r="T63" s="112"/>
      <c r="U63" s="113">
        <f t="shared" si="1"/>
        <v>2.3729999999999905</v>
      </c>
      <c r="V63" s="114">
        <f t="shared" si="52"/>
        <v>2.3335980930014089E-2</v>
      </c>
      <c r="X63" s="109"/>
      <c r="Y63" s="109"/>
      <c r="Z63" s="111">
        <f>Z61+Z62</f>
        <v>105.92596157</v>
      </c>
      <c r="AA63" s="112"/>
      <c r="AB63" s="113">
        <f t="shared" si="3"/>
        <v>1.8645000000000067</v>
      </c>
      <c r="AC63" s="114">
        <f t="shared" si="53"/>
        <v>1.7917295912145113E-2</v>
      </c>
      <c r="AE63" s="109"/>
      <c r="AF63" s="109"/>
      <c r="AG63" s="111">
        <f>AG61+AG62</f>
        <v>107.62096157000001</v>
      </c>
      <c r="AH63" s="112"/>
      <c r="AI63" s="113">
        <f t="shared" si="50"/>
        <v>1.6950000000000074</v>
      </c>
      <c r="AJ63" s="114">
        <f t="shared" si="54"/>
        <v>1.6001742867161849E-2</v>
      </c>
      <c r="AL63" s="109"/>
      <c r="AM63" s="109"/>
      <c r="AN63" s="111">
        <f>AN61+AN62</f>
        <v>108.69446157</v>
      </c>
      <c r="AO63" s="112"/>
      <c r="AP63" s="113">
        <f t="shared" si="51"/>
        <v>1.0734999999999957</v>
      </c>
      <c r="AQ63" s="114">
        <f t="shared" si="55"/>
        <v>9.9748226027673807E-3</v>
      </c>
    </row>
    <row r="64" spans="2:43" ht="15.75" customHeight="1" x14ac:dyDescent="0.2">
      <c r="B64" s="203" t="s">
        <v>54</v>
      </c>
      <c r="C64" s="203"/>
      <c r="D64" s="203"/>
      <c r="E64" s="21"/>
      <c r="F64" s="116"/>
      <c r="G64" s="107"/>
      <c r="H64" s="117">
        <f>ROUND(-H63*10%,2)</f>
        <v>-9.94</v>
      </c>
      <c r="I64" s="109"/>
      <c r="J64" s="109"/>
      <c r="K64" s="109"/>
      <c r="L64" s="118">
        <f>ROUND(-L63*10%,2)</f>
        <v>-10.17</v>
      </c>
      <c r="M64" s="112"/>
      <c r="N64" s="118">
        <f t="shared" si="41"/>
        <v>-0.23000000000000043</v>
      </c>
      <c r="O64" s="119">
        <f t="shared" si="28"/>
        <v>2.3138832997987972E-2</v>
      </c>
      <c r="Q64" s="109"/>
      <c r="R64" s="109"/>
      <c r="S64" s="118">
        <f>ROUND(-S63*10%,2)</f>
        <v>-10.41</v>
      </c>
      <c r="T64" s="112"/>
      <c r="U64" s="118">
        <f t="shared" si="1"/>
        <v>-0.24000000000000021</v>
      </c>
      <c r="V64" s="119">
        <f t="shared" si="52"/>
        <v>2.3598820058997071E-2</v>
      </c>
      <c r="X64" s="109"/>
      <c r="Y64" s="109"/>
      <c r="Z64" s="118">
        <f>ROUND(-Z63*10%,2)</f>
        <v>-10.59</v>
      </c>
      <c r="AA64" s="112"/>
      <c r="AB64" s="118">
        <f t="shared" si="3"/>
        <v>-0.17999999999999972</v>
      </c>
      <c r="AC64" s="119">
        <f t="shared" si="53"/>
        <v>1.7291066282420723E-2</v>
      </c>
      <c r="AE64" s="109"/>
      <c r="AF64" s="109"/>
      <c r="AG64" s="118">
        <f>ROUND(-AG63*10%,2)</f>
        <v>-10.76</v>
      </c>
      <c r="AH64" s="112"/>
      <c r="AI64" s="118">
        <f t="shared" si="50"/>
        <v>-0.16999999999999993</v>
      </c>
      <c r="AJ64" s="119">
        <f t="shared" si="54"/>
        <v>1.6052880075542959E-2</v>
      </c>
      <c r="AL64" s="109"/>
      <c r="AM64" s="109"/>
      <c r="AN64" s="118">
        <f>ROUND(-AN63*10%,2)</f>
        <v>-10.87</v>
      </c>
      <c r="AO64" s="112"/>
      <c r="AP64" s="118">
        <f t="shared" si="51"/>
        <v>-0.10999999999999943</v>
      </c>
      <c r="AQ64" s="119">
        <f t="shared" si="55"/>
        <v>1.0223048327137494E-2</v>
      </c>
    </row>
    <row r="65" spans="1:43" ht="13.5" thickBot="1" x14ac:dyDescent="0.25">
      <c r="B65" s="204" t="s">
        <v>55</v>
      </c>
      <c r="C65" s="204"/>
      <c r="D65" s="204"/>
      <c r="E65" s="120"/>
      <c r="F65" s="121"/>
      <c r="G65" s="122"/>
      <c r="H65" s="123">
        <f>H63+H64</f>
        <v>89.414594600000001</v>
      </c>
      <c r="I65" s="124"/>
      <c r="J65" s="124"/>
      <c r="K65" s="124"/>
      <c r="L65" s="125">
        <f>L63+L64</f>
        <v>91.518461569999999</v>
      </c>
      <c r="M65" s="126"/>
      <c r="N65" s="127">
        <f t="shared" si="41"/>
        <v>2.1038669699999986</v>
      </c>
      <c r="O65" s="128">
        <f t="shared" si="28"/>
        <v>2.3529346404932407E-2</v>
      </c>
      <c r="Q65" s="124"/>
      <c r="R65" s="124"/>
      <c r="S65" s="125">
        <f>S63+S64</f>
        <v>93.651461569999995</v>
      </c>
      <c r="T65" s="126"/>
      <c r="U65" s="127">
        <f t="shared" si="1"/>
        <v>2.1329999999999956</v>
      </c>
      <c r="V65" s="128">
        <f t="shared" si="52"/>
        <v>2.3306772900334664E-2</v>
      </c>
      <c r="X65" s="124"/>
      <c r="Y65" s="124"/>
      <c r="Z65" s="125">
        <f>Z63+Z64</f>
        <v>95.335961569999995</v>
      </c>
      <c r="AA65" s="126"/>
      <c r="AB65" s="127">
        <f t="shared" si="3"/>
        <v>1.6844999999999999</v>
      </c>
      <c r="AC65" s="128">
        <f t="shared" si="53"/>
        <v>1.7986905615358886E-2</v>
      </c>
      <c r="AE65" s="124"/>
      <c r="AF65" s="124"/>
      <c r="AG65" s="125">
        <f>AG63+AG64</f>
        <v>96.860961570000001</v>
      </c>
      <c r="AH65" s="126"/>
      <c r="AI65" s="127">
        <f t="shared" si="50"/>
        <v>1.5250000000000057</v>
      </c>
      <c r="AJ65" s="128">
        <f t="shared" si="54"/>
        <v>1.5996062502398756E-2</v>
      </c>
      <c r="AL65" s="124"/>
      <c r="AM65" s="124"/>
      <c r="AN65" s="125">
        <f>AN63+AN64</f>
        <v>97.824461569999997</v>
      </c>
      <c r="AO65" s="126"/>
      <c r="AP65" s="127">
        <f t="shared" si="51"/>
        <v>0.96349999999999625</v>
      </c>
      <c r="AQ65" s="128">
        <f t="shared" si="55"/>
        <v>9.9472479354201834E-3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83.854420000000005</v>
      </c>
      <c r="I67" s="140"/>
      <c r="J67" s="141"/>
      <c r="K67" s="141"/>
      <c r="L67" s="139">
        <f>SUM(L58:L59,L50,L51:L54)</f>
        <v>85.919788999999994</v>
      </c>
      <c r="M67" s="142"/>
      <c r="N67" s="143">
        <f t="shared" ref="N67:N71" si="56">L67-H67</f>
        <v>2.0653689999999898</v>
      </c>
      <c r="O67" s="104">
        <f t="shared" ref="O67:O71" si="57">IF((H67)=0,"",(N67/H67))</f>
        <v>2.4630413042031531E-2</v>
      </c>
      <c r="Q67" s="141"/>
      <c r="R67" s="141"/>
      <c r="S67" s="143">
        <f>SUM(S58:S59,S50,S51:S54)</f>
        <v>88.019789000000003</v>
      </c>
      <c r="T67" s="142"/>
      <c r="U67" s="143">
        <f t="shared" si="1"/>
        <v>2.1000000000000085</v>
      </c>
      <c r="V67" s="104">
        <f t="shared" si="52"/>
        <v>2.4441400804650588E-2</v>
      </c>
      <c r="X67" s="141"/>
      <c r="Y67" s="141"/>
      <c r="Z67" s="143">
        <f>SUM(Z58:Z59,Z50,Z51:Z54)</f>
        <v>89.669788999999994</v>
      </c>
      <c r="AA67" s="142"/>
      <c r="AB67" s="143">
        <f t="shared" si="3"/>
        <v>1.6499999999999915</v>
      </c>
      <c r="AC67" s="104">
        <f t="shared" si="53"/>
        <v>1.8745784541701088E-2</v>
      </c>
      <c r="AE67" s="141"/>
      <c r="AF67" s="141"/>
      <c r="AG67" s="143">
        <f>SUM(AG58:AG59,AG50,AG51:AG54)</f>
        <v>91.169788999999994</v>
      </c>
      <c r="AH67" s="142"/>
      <c r="AI67" s="143">
        <f t="shared" ref="AI67:AI71" si="58">AG67-Z67</f>
        <v>1.5</v>
      </c>
      <c r="AJ67" s="104">
        <f t="shared" si="54"/>
        <v>1.6728042038774062E-2</v>
      </c>
      <c r="AL67" s="141"/>
      <c r="AM67" s="141"/>
      <c r="AN67" s="143">
        <f>SUM(AN58:AN59,AN50,AN51:AN54)</f>
        <v>92.119789000000011</v>
      </c>
      <c r="AO67" s="142"/>
      <c r="AP67" s="143">
        <f t="shared" ref="AP67:AP71" si="59">AN67-AG67</f>
        <v>0.95000000000001705</v>
      </c>
      <c r="AQ67" s="104">
        <f t="shared" si="55"/>
        <v>1.0420118445157497E-2</v>
      </c>
    </row>
    <row r="68" spans="1:43" s="85" customFormat="1" x14ac:dyDescent="0.2">
      <c r="B68" s="144" t="s">
        <v>52</v>
      </c>
      <c r="C68" s="79"/>
      <c r="D68" s="79"/>
      <c r="E68" s="79"/>
      <c r="F68" s="145">
        <v>0.13</v>
      </c>
      <c r="G68" s="138"/>
      <c r="H68" s="146">
        <f>H67*F68</f>
        <v>10.901074600000001</v>
      </c>
      <c r="I68" s="147"/>
      <c r="J68" s="148">
        <v>0.13</v>
      </c>
      <c r="K68" s="149"/>
      <c r="L68" s="150">
        <f>L67*J68</f>
        <v>11.16957257</v>
      </c>
      <c r="M68" s="151"/>
      <c r="N68" s="152">
        <f t="shared" si="56"/>
        <v>0.26849796999999853</v>
      </c>
      <c r="O68" s="114">
        <f t="shared" si="57"/>
        <v>2.4630413042031517E-2</v>
      </c>
      <c r="Q68" s="148">
        <v>0.13</v>
      </c>
      <c r="R68" s="149"/>
      <c r="S68" s="150">
        <f>S67*Q68</f>
        <v>11.442572570000001</v>
      </c>
      <c r="T68" s="151"/>
      <c r="U68" s="152">
        <f t="shared" si="1"/>
        <v>0.27300000000000146</v>
      </c>
      <c r="V68" s="114">
        <f t="shared" si="52"/>
        <v>2.4441400804650619E-2</v>
      </c>
      <c r="X68" s="148">
        <v>0.13</v>
      </c>
      <c r="Y68" s="149"/>
      <c r="Z68" s="150">
        <f>Z67*X68</f>
        <v>11.65707257</v>
      </c>
      <c r="AA68" s="151"/>
      <c r="AB68" s="152">
        <f t="shared" si="3"/>
        <v>0.21449999999999925</v>
      </c>
      <c r="AC68" s="114">
        <f t="shared" si="53"/>
        <v>1.8745784541701116E-2</v>
      </c>
      <c r="AE68" s="148">
        <v>0.13</v>
      </c>
      <c r="AF68" s="149"/>
      <c r="AG68" s="150">
        <f>AG67*AE68</f>
        <v>11.852072569999999</v>
      </c>
      <c r="AH68" s="151"/>
      <c r="AI68" s="152">
        <f t="shared" si="58"/>
        <v>0.19499999999999851</v>
      </c>
      <c r="AJ68" s="114">
        <f t="shared" si="54"/>
        <v>1.6728042038773934E-2</v>
      </c>
      <c r="AL68" s="148">
        <v>0.13</v>
      </c>
      <c r="AM68" s="149"/>
      <c r="AN68" s="150">
        <f>AN67*AL68</f>
        <v>11.975572570000002</v>
      </c>
      <c r="AO68" s="151"/>
      <c r="AP68" s="152">
        <f t="shared" si="59"/>
        <v>0.1235000000000035</v>
      </c>
      <c r="AQ68" s="114">
        <f t="shared" si="55"/>
        <v>1.0420118445157606E-2</v>
      </c>
    </row>
    <row r="69" spans="1:43" s="85" customFormat="1" x14ac:dyDescent="0.2">
      <c r="B69" s="153" t="s">
        <v>53</v>
      </c>
      <c r="C69" s="79"/>
      <c r="D69" s="79"/>
      <c r="E69" s="79"/>
      <c r="F69" s="154"/>
      <c r="G69" s="155"/>
      <c r="H69" s="146">
        <f>H67+H68</f>
        <v>94.755494600000006</v>
      </c>
      <c r="I69" s="147"/>
      <c r="J69" s="147"/>
      <c r="K69" s="147"/>
      <c r="L69" s="150">
        <f>L67+L68</f>
        <v>97.089361569999994</v>
      </c>
      <c r="M69" s="151"/>
      <c r="N69" s="152">
        <f t="shared" si="56"/>
        <v>2.3338669699999883</v>
      </c>
      <c r="O69" s="114">
        <f t="shared" si="57"/>
        <v>2.4630413042031531E-2</v>
      </c>
      <c r="Q69" s="147"/>
      <c r="R69" s="147"/>
      <c r="S69" s="150">
        <f>S67+S68</f>
        <v>99.462361569999999</v>
      </c>
      <c r="T69" s="151"/>
      <c r="U69" s="152">
        <f t="shared" si="1"/>
        <v>2.3730000000000047</v>
      </c>
      <c r="V69" s="114">
        <f t="shared" si="52"/>
        <v>2.4441400804650536E-2</v>
      </c>
      <c r="X69" s="147"/>
      <c r="Y69" s="147"/>
      <c r="Z69" s="150">
        <f>Z67+Z68</f>
        <v>101.32686156999999</v>
      </c>
      <c r="AA69" s="151"/>
      <c r="AB69" s="152">
        <f t="shared" si="3"/>
        <v>1.8644999999999925</v>
      </c>
      <c r="AC69" s="114">
        <f t="shared" si="53"/>
        <v>1.8745784541701109E-2</v>
      </c>
      <c r="AE69" s="147"/>
      <c r="AF69" s="147"/>
      <c r="AG69" s="150">
        <f>AG67+AG68</f>
        <v>103.02186157</v>
      </c>
      <c r="AH69" s="151"/>
      <c r="AI69" s="152">
        <f t="shared" si="58"/>
        <v>1.6950000000000074</v>
      </c>
      <c r="AJ69" s="114">
        <f t="shared" si="54"/>
        <v>1.6728042038774135E-2</v>
      </c>
      <c r="AL69" s="147"/>
      <c r="AM69" s="147"/>
      <c r="AN69" s="150">
        <f>AN67+AN68</f>
        <v>104.09536157000001</v>
      </c>
      <c r="AO69" s="151"/>
      <c r="AP69" s="152">
        <f t="shared" si="59"/>
        <v>1.0735000000000099</v>
      </c>
      <c r="AQ69" s="114">
        <f t="shared" si="55"/>
        <v>1.0420118445157407E-2</v>
      </c>
    </row>
    <row r="70" spans="1:43" s="85" customFormat="1" ht="15.75" customHeight="1" x14ac:dyDescent="0.2">
      <c r="B70" s="205" t="s">
        <v>54</v>
      </c>
      <c r="C70" s="205"/>
      <c r="D70" s="205"/>
      <c r="E70" s="79"/>
      <c r="F70" s="154"/>
      <c r="G70" s="155"/>
      <c r="H70" s="156">
        <f>ROUND(-H69*10%,2)</f>
        <v>-9.48</v>
      </c>
      <c r="I70" s="147"/>
      <c r="J70" s="147"/>
      <c r="K70" s="147"/>
      <c r="L70" s="118">
        <f>ROUND(-L69*10%,2)</f>
        <v>-9.7100000000000009</v>
      </c>
      <c r="M70" s="151"/>
      <c r="N70" s="157">
        <f t="shared" si="56"/>
        <v>-0.23000000000000043</v>
      </c>
      <c r="O70" s="119">
        <f t="shared" si="57"/>
        <v>2.426160337552747E-2</v>
      </c>
      <c r="Q70" s="147"/>
      <c r="R70" s="147"/>
      <c r="S70" s="118">
        <f>ROUND(-S69*10%,2)</f>
        <v>-9.9499999999999993</v>
      </c>
      <c r="T70" s="151"/>
      <c r="U70" s="157">
        <f t="shared" si="1"/>
        <v>-0.23999999999999844</v>
      </c>
      <c r="V70" s="119">
        <f t="shared" si="52"/>
        <v>2.4716786817713533E-2</v>
      </c>
      <c r="X70" s="147"/>
      <c r="Y70" s="147"/>
      <c r="Z70" s="118">
        <f>ROUND(-Z69*10%,2)</f>
        <v>-10.130000000000001</v>
      </c>
      <c r="AA70" s="151"/>
      <c r="AB70" s="157">
        <f t="shared" si="3"/>
        <v>-0.18000000000000149</v>
      </c>
      <c r="AC70" s="119">
        <f t="shared" si="53"/>
        <v>1.8090452261306685E-2</v>
      </c>
      <c r="AE70" s="147"/>
      <c r="AF70" s="147"/>
      <c r="AG70" s="118">
        <f>ROUND(-AG69*10%,2)</f>
        <v>-10.3</v>
      </c>
      <c r="AH70" s="151"/>
      <c r="AI70" s="157">
        <f t="shared" si="58"/>
        <v>-0.16999999999999993</v>
      </c>
      <c r="AJ70" s="119">
        <f t="shared" si="54"/>
        <v>1.6781836130306014E-2</v>
      </c>
      <c r="AL70" s="147"/>
      <c r="AM70" s="147"/>
      <c r="AN70" s="118">
        <f>ROUND(-AN69*10%,2)</f>
        <v>-10.41</v>
      </c>
      <c r="AO70" s="151"/>
      <c r="AP70" s="157">
        <f t="shared" si="59"/>
        <v>-0.10999999999999943</v>
      </c>
      <c r="AQ70" s="119">
        <f t="shared" si="55"/>
        <v>1.0679611650485381E-2</v>
      </c>
    </row>
    <row r="71" spans="1:43" s="85" customFormat="1" ht="13.5" thickBot="1" x14ac:dyDescent="0.25">
      <c r="B71" s="198" t="s">
        <v>57</v>
      </c>
      <c r="C71" s="198"/>
      <c r="D71" s="198"/>
      <c r="E71" s="158"/>
      <c r="F71" s="159"/>
      <c r="G71" s="160"/>
      <c r="H71" s="161">
        <f>SUM(H69:H70)</f>
        <v>85.275494600000002</v>
      </c>
      <c r="I71" s="162"/>
      <c r="J71" s="162"/>
      <c r="K71" s="162"/>
      <c r="L71" s="163">
        <f>SUM(L69:L70)</f>
        <v>87.379361569999986</v>
      </c>
      <c r="M71" s="164"/>
      <c r="N71" s="165">
        <f t="shared" si="56"/>
        <v>2.1038669699999843</v>
      </c>
      <c r="O71" s="166">
        <f t="shared" si="57"/>
        <v>2.4671413280785408E-2</v>
      </c>
      <c r="Q71" s="162"/>
      <c r="R71" s="162"/>
      <c r="S71" s="163">
        <f>SUM(S69:S70)</f>
        <v>89.512361569999996</v>
      </c>
      <c r="T71" s="164"/>
      <c r="U71" s="165">
        <f t="shared" si="1"/>
        <v>2.1330000000000098</v>
      </c>
      <c r="V71" s="166">
        <f t="shared" si="52"/>
        <v>2.4410798633396447E-2</v>
      </c>
      <c r="X71" s="162"/>
      <c r="Y71" s="162"/>
      <c r="Z71" s="163">
        <f>SUM(Z69:Z70)</f>
        <v>91.196861569999996</v>
      </c>
      <c r="AA71" s="164"/>
      <c r="AB71" s="165">
        <f t="shared" si="3"/>
        <v>1.6844999999999999</v>
      </c>
      <c r="AC71" s="166">
        <f t="shared" si="53"/>
        <v>1.8818629856868382E-2</v>
      </c>
      <c r="AE71" s="162"/>
      <c r="AF71" s="162"/>
      <c r="AG71" s="163">
        <f>SUM(AG69:AG70)</f>
        <v>92.721861570000002</v>
      </c>
      <c r="AH71" s="164"/>
      <c r="AI71" s="165">
        <f t="shared" si="58"/>
        <v>1.5250000000000057</v>
      </c>
      <c r="AJ71" s="166">
        <f t="shared" si="54"/>
        <v>1.6722066678023357E-2</v>
      </c>
      <c r="AL71" s="162"/>
      <c r="AM71" s="162"/>
      <c r="AN71" s="163">
        <f>SUM(AN69:AN70)</f>
        <v>93.685361570000012</v>
      </c>
      <c r="AO71" s="164"/>
      <c r="AP71" s="165">
        <f t="shared" si="59"/>
        <v>0.96350000000001046</v>
      </c>
      <c r="AQ71" s="166">
        <f t="shared" si="55"/>
        <v>1.0391292664811523E-2</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9</xdr:col>
                    <xdr:colOff>361950</xdr:colOff>
                    <xdr:row>16</xdr:row>
                    <xdr:rowOff>114300</xdr:rowOff>
                  </from>
                  <to>
                    <xdr:col>16</xdr:col>
                    <xdr:colOff>123825</xdr:colOff>
                    <xdr:row>18</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92"/>
  <sheetViews>
    <sheetView showGridLines="0" zoomScale="85" zoomScaleNormal="85" workbookViewId="0">
      <selection activeCell="B5" sqref="B5"/>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9.7109375" style="6"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9.7109375" style="6"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9.7109375" style="6"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9.7109375" style="6"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45"/>
      <c r="O8" s="195"/>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3</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800</v>
      </c>
      <c r="G18" s="12" t="s">
        <v>7</v>
      </c>
    </row>
    <row r="19" spans="2:43" x14ac:dyDescent="0.2">
      <c r="B19" s="11"/>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9.67</v>
      </c>
      <c r="G23" s="25">
        <v>1</v>
      </c>
      <c r="H23" s="26">
        <f>G23*F23</f>
        <v>9.67</v>
      </c>
      <c r="I23" s="27"/>
      <c r="J23" s="28">
        <v>12.25</v>
      </c>
      <c r="K23" s="29">
        <v>1</v>
      </c>
      <c r="L23" s="26">
        <f>K23*J23</f>
        <v>12.25</v>
      </c>
      <c r="M23" s="27"/>
      <c r="N23" s="30">
        <f>L23-H23</f>
        <v>2.58</v>
      </c>
      <c r="O23" s="31">
        <f>IF((H23)=0,"",(N23/H23))</f>
        <v>0.26680455015511895</v>
      </c>
      <c r="Q23" s="28">
        <v>14.25</v>
      </c>
      <c r="R23" s="29">
        <v>1</v>
      </c>
      <c r="S23" s="26">
        <f>R23*Q23</f>
        <v>14.25</v>
      </c>
      <c r="T23" s="27"/>
      <c r="U23" s="30">
        <f>S23-L23</f>
        <v>2</v>
      </c>
      <c r="V23" s="31">
        <f>IF((L23)=0,"",(U23/L23))</f>
        <v>0.16326530612244897</v>
      </c>
      <c r="X23" s="28">
        <v>16.5</v>
      </c>
      <c r="Y23" s="29">
        <v>1</v>
      </c>
      <c r="Z23" s="26">
        <f>Y23*X23</f>
        <v>16.5</v>
      </c>
      <c r="AA23" s="27"/>
      <c r="AB23" s="30">
        <f>Z23-S23</f>
        <v>2.25</v>
      </c>
      <c r="AC23" s="31">
        <f>IF((S23)=0,"",(AB23/S23))</f>
        <v>0.15789473684210525</v>
      </c>
      <c r="AE23" s="28">
        <v>19</v>
      </c>
      <c r="AF23" s="29">
        <v>1</v>
      </c>
      <c r="AG23" s="26">
        <f>AF23*AE23</f>
        <v>19</v>
      </c>
      <c r="AH23" s="27"/>
      <c r="AI23" s="30">
        <f>AG23-Z23</f>
        <v>2.5</v>
      </c>
      <c r="AJ23" s="31">
        <f>IF((Z23)=0,"",(AI23/Z23))</f>
        <v>0.15151515151515152</v>
      </c>
      <c r="AL23" s="28">
        <v>20.75</v>
      </c>
      <c r="AM23" s="29">
        <v>1</v>
      </c>
      <c r="AN23" s="26">
        <f>AM23*AL23</f>
        <v>20.75</v>
      </c>
      <c r="AO23" s="27"/>
      <c r="AP23" s="30">
        <f>AN23-AG23</f>
        <v>1.75</v>
      </c>
      <c r="AQ23" s="31">
        <f>IF((AG23)=0,"",(AP23/AG23))</f>
        <v>9.2105263157894732E-2</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2.3400000000000001E-2</v>
      </c>
      <c r="G29" s="25">
        <f>$F$18</f>
        <v>800</v>
      </c>
      <c r="H29" s="26">
        <f t="shared" si="0"/>
        <v>18.72</v>
      </c>
      <c r="I29" s="27"/>
      <c r="J29" s="28">
        <v>2.35E-2</v>
      </c>
      <c r="K29" s="25">
        <f>$F$18</f>
        <v>800</v>
      </c>
      <c r="L29" s="26">
        <f t="shared" si="9"/>
        <v>18.8</v>
      </c>
      <c r="M29" s="27"/>
      <c r="N29" s="30">
        <f t="shared" si="10"/>
        <v>8.0000000000001847E-2</v>
      </c>
      <c r="O29" s="31">
        <f t="shared" si="11"/>
        <v>4.2735042735043728E-3</v>
      </c>
      <c r="Q29" s="28">
        <v>2.2800000000000001E-2</v>
      </c>
      <c r="R29" s="25">
        <f>$F$18</f>
        <v>800</v>
      </c>
      <c r="S29" s="26">
        <f t="shared" si="12"/>
        <v>18.240000000000002</v>
      </c>
      <c r="T29" s="27"/>
      <c r="U29" s="30">
        <f t="shared" si="1"/>
        <v>-0.55999999999999872</v>
      </c>
      <c r="V29" s="31">
        <f t="shared" si="2"/>
        <v>-2.9787234042553123E-2</v>
      </c>
      <c r="X29" s="28">
        <v>2.1600000000000001E-2</v>
      </c>
      <c r="Y29" s="25">
        <f>$F$18</f>
        <v>800</v>
      </c>
      <c r="Z29" s="26">
        <f t="shared" si="13"/>
        <v>17.28</v>
      </c>
      <c r="AA29" s="27"/>
      <c r="AB29" s="30">
        <f t="shared" si="3"/>
        <v>-0.96000000000000085</v>
      </c>
      <c r="AC29" s="31">
        <f t="shared" si="4"/>
        <v>-5.263157894736846E-2</v>
      </c>
      <c r="AE29" s="28">
        <v>1.9599999999999999E-2</v>
      </c>
      <c r="AF29" s="25">
        <f>$F$18</f>
        <v>800</v>
      </c>
      <c r="AG29" s="26">
        <f t="shared" si="14"/>
        <v>15.68</v>
      </c>
      <c r="AH29" s="27"/>
      <c r="AI29" s="30">
        <f t="shared" si="5"/>
        <v>-1.6000000000000014</v>
      </c>
      <c r="AJ29" s="31">
        <f t="shared" si="6"/>
        <v>-9.2592592592592671E-2</v>
      </c>
      <c r="AL29" s="28">
        <v>1.7999999999999999E-2</v>
      </c>
      <c r="AM29" s="25">
        <f>$F$18</f>
        <v>800</v>
      </c>
      <c r="AN29" s="26">
        <f t="shared" si="15"/>
        <v>14.399999999999999</v>
      </c>
      <c r="AO29" s="27"/>
      <c r="AP29" s="30">
        <f t="shared" si="7"/>
        <v>-1.2800000000000011</v>
      </c>
      <c r="AQ29" s="31">
        <f t="shared" si="8"/>
        <v>-8.1632653061224567E-2</v>
      </c>
    </row>
    <row r="30" spans="2:43" x14ac:dyDescent="0.2">
      <c r="B30" s="21" t="s">
        <v>31</v>
      </c>
      <c r="C30" s="21"/>
      <c r="D30" s="22"/>
      <c r="E30" s="23"/>
      <c r="F30" s="24"/>
      <c r="G30" s="25">
        <f t="shared" ref="G30" si="16">$F$18</f>
        <v>800</v>
      </c>
      <c r="H30" s="26">
        <f t="shared" si="0"/>
        <v>0</v>
      </c>
      <c r="I30" s="27"/>
      <c r="J30" s="28"/>
      <c r="K30" s="25">
        <f t="shared" ref="K30:K38" si="17">$F$18</f>
        <v>800</v>
      </c>
      <c r="L30" s="26">
        <f t="shared" si="9"/>
        <v>0</v>
      </c>
      <c r="M30" s="27"/>
      <c r="N30" s="30">
        <f t="shared" si="10"/>
        <v>0</v>
      </c>
      <c r="O30" s="31" t="str">
        <f t="shared" si="11"/>
        <v/>
      </c>
      <c r="Q30" s="28"/>
      <c r="R30" s="25">
        <f t="shared" ref="R30:R38" si="18">$F$18</f>
        <v>800</v>
      </c>
      <c r="S30" s="26">
        <f t="shared" si="12"/>
        <v>0</v>
      </c>
      <c r="T30" s="27"/>
      <c r="U30" s="30">
        <f t="shared" si="1"/>
        <v>0</v>
      </c>
      <c r="V30" s="31" t="str">
        <f t="shared" si="2"/>
        <v/>
      </c>
      <c r="X30" s="28"/>
      <c r="Y30" s="25">
        <f t="shared" ref="Y30:Y38" si="19">$F$18</f>
        <v>800</v>
      </c>
      <c r="Z30" s="26">
        <f t="shared" si="13"/>
        <v>0</v>
      </c>
      <c r="AA30" s="27"/>
      <c r="AB30" s="30">
        <f t="shared" si="3"/>
        <v>0</v>
      </c>
      <c r="AC30" s="31" t="str">
        <f t="shared" si="4"/>
        <v/>
      </c>
      <c r="AE30" s="28"/>
      <c r="AF30" s="25">
        <f t="shared" ref="AF30:AF38" si="20">$F$18</f>
        <v>800</v>
      </c>
      <c r="AG30" s="26">
        <f t="shared" si="14"/>
        <v>0</v>
      </c>
      <c r="AH30" s="27"/>
      <c r="AI30" s="30">
        <f t="shared" si="5"/>
        <v>0</v>
      </c>
      <c r="AJ30" s="31" t="str">
        <f t="shared" si="6"/>
        <v/>
      </c>
      <c r="AL30" s="28"/>
      <c r="AM30" s="25">
        <f t="shared" ref="AM30:AM38" si="21">$F$18</f>
        <v>800</v>
      </c>
      <c r="AN30" s="26">
        <f t="shared" si="15"/>
        <v>0</v>
      </c>
      <c r="AO30" s="27"/>
      <c r="AP30" s="30">
        <f t="shared" si="7"/>
        <v>0</v>
      </c>
      <c r="AQ30" s="31" t="str">
        <f t="shared" si="8"/>
        <v/>
      </c>
    </row>
    <row r="31" spans="2:43" x14ac:dyDescent="0.2">
      <c r="B31" s="21" t="s">
        <v>32</v>
      </c>
      <c r="C31" s="21"/>
      <c r="D31" s="22" t="s">
        <v>30</v>
      </c>
      <c r="E31" s="23"/>
      <c r="F31" s="24">
        <v>0</v>
      </c>
      <c r="G31" s="25">
        <f>$F$18</f>
        <v>800</v>
      </c>
      <c r="H31" s="26">
        <f t="shared" si="0"/>
        <v>0</v>
      </c>
      <c r="I31" s="27"/>
      <c r="J31" s="28">
        <v>-2.9999999999999997E-4</v>
      </c>
      <c r="K31" s="25">
        <f t="shared" si="17"/>
        <v>800</v>
      </c>
      <c r="L31" s="26">
        <f t="shared" si="9"/>
        <v>-0.24</v>
      </c>
      <c r="M31" s="27"/>
      <c r="N31" s="30">
        <f t="shared" si="10"/>
        <v>-0.24</v>
      </c>
      <c r="O31" s="31" t="str">
        <f t="shared" si="11"/>
        <v/>
      </c>
      <c r="Q31" s="28"/>
      <c r="R31" s="25">
        <f t="shared" si="18"/>
        <v>800</v>
      </c>
      <c r="S31" s="26">
        <f t="shared" si="12"/>
        <v>0</v>
      </c>
      <c r="T31" s="27"/>
      <c r="U31" s="30">
        <f t="shared" si="1"/>
        <v>0.24</v>
      </c>
      <c r="V31" s="31">
        <f t="shared" si="2"/>
        <v>-1</v>
      </c>
      <c r="X31" s="28"/>
      <c r="Y31" s="25">
        <f t="shared" si="19"/>
        <v>800</v>
      </c>
      <c r="Z31" s="26">
        <f t="shared" si="13"/>
        <v>0</v>
      </c>
      <c r="AA31" s="27"/>
      <c r="AB31" s="30">
        <f t="shared" si="3"/>
        <v>0</v>
      </c>
      <c r="AC31" s="31" t="str">
        <f t="shared" si="4"/>
        <v/>
      </c>
      <c r="AE31" s="28"/>
      <c r="AF31" s="25">
        <f t="shared" si="20"/>
        <v>800</v>
      </c>
      <c r="AG31" s="26">
        <f t="shared" si="14"/>
        <v>0</v>
      </c>
      <c r="AH31" s="27"/>
      <c r="AI31" s="30">
        <f t="shared" si="5"/>
        <v>0</v>
      </c>
      <c r="AJ31" s="31" t="str">
        <f t="shared" si="6"/>
        <v/>
      </c>
      <c r="AL31" s="28"/>
      <c r="AM31" s="25">
        <f t="shared" si="21"/>
        <v>800</v>
      </c>
      <c r="AN31" s="26">
        <f t="shared" si="15"/>
        <v>0</v>
      </c>
      <c r="AO31" s="27"/>
      <c r="AP31" s="30">
        <f t="shared" si="7"/>
        <v>0</v>
      </c>
      <c r="AQ31" s="31" t="str">
        <f t="shared" si="8"/>
        <v/>
      </c>
    </row>
    <row r="32" spans="2:43" x14ac:dyDescent="0.2">
      <c r="B32" s="33"/>
      <c r="C32" s="21"/>
      <c r="D32" s="22"/>
      <c r="E32" s="23"/>
      <c r="F32" s="24"/>
      <c r="G32" s="25">
        <f t="shared" ref="G32:G38" si="22">$F$18</f>
        <v>800</v>
      </c>
      <c r="H32" s="26">
        <f t="shared" si="0"/>
        <v>0</v>
      </c>
      <c r="I32" s="27"/>
      <c r="J32" s="28"/>
      <c r="K32" s="25">
        <f t="shared" si="17"/>
        <v>800</v>
      </c>
      <c r="L32" s="26">
        <f t="shared" si="9"/>
        <v>0</v>
      </c>
      <c r="M32" s="27"/>
      <c r="N32" s="30">
        <f t="shared" si="10"/>
        <v>0</v>
      </c>
      <c r="O32" s="31" t="str">
        <f t="shared" si="11"/>
        <v/>
      </c>
      <c r="Q32" s="28"/>
      <c r="R32" s="25">
        <f t="shared" si="18"/>
        <v>800</v>
      </c>
      <c r="S32" s="26">
        <f t="shared" si="12"/>
        <v>0</v>
      </c>
      <c r="T32" s="27"/>
      <c r="U32" s="30">
        <f t="shared" si="1"/>
        <v>0</v>
      </c>
      <c r="V32" s="31" t="str">
        <f t="shared" si="2"/>
        <v/>
      </c>
      <c r="X32" s="28"/>
      <c r="Y32" s="25">
        <f t="shared" si="19"/>
        <v>800</v>
      </c>
      <c r="Z32" s="26">
        <f t="shared" si="13"/>
        <v>0</v>
      </c>
      <c r="AA32" s="27"/>
      <c r="AB32" s="30">
        <f t="shared" si="3"/>
        <v>0</v>
      </c>
      <c r="AC32" s="31" t="str">
        <f t="shared" si="4"/>
        <v/>
      </c>
      <c r="AE32" s="28"/>
      <c r="AF32" s="25">
        <f t="shared" si="20"/>
        <v>800</v>
      </c>
      <c r="AG32" s="26">
        <f t="shared" si="14"/>
        <v>0</v>
      </c>
      <c r="AH32" s="27"/>
      <c r="AI32" s="30">
        <f t="shared" si="5"/>
        <v>0</v>
      </c>
      <c r="AJ32" s="31" t="str">
        <f t="shared" si="6"/>
        <v/>
      </c>
      <c r="AL32" s="28"/>
      <c r="AM32" s="25">
        <f t="shared" si="21"/>
        <v>800</v>
      </c>
      <c r="AN32" s="26">
        <f t="shared" si="15"/>
        <v>0</v>
      </c>
      <c r="AO32" s="27"/>
      <c r="AP32" s="30">
        <f t="shared" si="7"/>
        <v>0</v>
      </c>
      <c r="AQ32" s="31" t="str">
        <f t="shared" si="8"/>
        <v/>
      </c>
    </row>
    <row r="33" spans="2:43" x14ac:dyDescent="0.2">
      <c r="B33" s="33"/>
      <c r="C33" s="21"/>
      <c r="D33" s="22"/>
      <c r="E33" s="23"/>
      <c r="F33" s="24"/>
      <c r="G33" s="25">
        <f t="shared" si="22"/>
        <v>800</v>
      </c>
      <c r="H33" s="26">
        <f t="shared" si="0"/>
        <v>0</v>
      </c>
      <c r="I33" s="27"/>
      <c r="J33" s="28"/>
      <c r="K33" s="25">
        <f t="shared" si="17"/>
        <v>800</v>
      </c>
      <c r="L33" s="26">
        <f t="shared" si="9"/>
        <v>0</v>
      </c>
      <c r="M33" s="27"/>
      <c r="N33" s="30">
        <f t="shared" si="10"/>
        <v>0</v>
      </c>
      <c r="O33" s="31" t="str">
        <f t="shared" si="11"/>
        <v/>
      </c>
      <c r="Q33" s="28"/>
      <c r="R33" s="25">
        <f t="shared" si="18"/>
        <v>800</v>
      </c>
      <c r="S33" s="26">
        <f t="shared" si="12"/>
        <v>0</v>
      </c>
      <c r="T33" s="27"/>
      <c r="U33" s="30">
        <f t="shared" si="1"/>
        <v>0</v>
      </c>
      <c r="V33" s="31" t="str">
        <f t="shared" si="2"/>
        <v/>
      </c>
      <c r="X33" s="28"/>
      <c r="Y33" s="25">
        <f t="shared" si="19"/>
        <v>800</v>
      </c>
      <c r="Z33" s="26">
        <f t="shared" si="13"/>
        <v>0</v>
      </c>
      <c r="AA33" s="27"/>
      <c r="AB33" s="30">
        <f t="shared" si="3"/>
        <v>0</v>
      </c>
      <c r="AC33" s="31" t="str">
        <f t="shared" si="4"/>
        <v/>
      </c>
      <c r="AE33" s="28"/>
      <c r="AF33" s="25">
        <f t="shared" si="20"/>
        <v>800</v>
      </c>
      <c r="AG33" s="26">
        <f t="shared" si="14"/>
        <v>0</v>
      </c>
      <c r="AH33" s="27"/>
      <c r="AI33" s="30">
        <f t="shared" si="5"/>
        <v>0</v>
      </c>
      <c r="AJ33" s="31" t="str">
        <f t="shared" si="6"/>
        <v/>
      </c>
      <c r="AL33" s="28"/>
      <c r="AM33" s="25">
        <f t="shared" si="21"/>
        <v>800</v>
      </c>
      <c r="AN33" s="26">
        <f t="shared" si="15"/>
        <v>0</v>
      </c>
      <c r="AO33" s="27"/>
      <c r="AP33" s="30">
        <f t="shared" si="7"/>
        <v>0</v>
      </c>
      <c r="AQ33" s="31" t="str">
        <f t="shared" si="8"/>
        <v/>
      </c>
    </row>
    <row r="34" spans="2:43" x14ac:dyDescent="0.2">
      <c r="B34" s="33"/>
      <c r="C34" s="21"/>
      <c r="D34" s="22"/>
      <c r="E34" s="23"/>
      <c r="F34" s="24"/>
      <c r="G34" s="25">
        <f t="shared" si="22"/>
        <v>800</v>
      </c>
      <c r="H34" s="26">
        <f t="shared" si="0"/>
        <v>0</v>
      </c>
      <c r="I34" s="27"/>
      <c r="J34" s="28"/>
      <c r="K34" s="25">
        <f t="shared" si="17"/>
        <v>800</v>
      </c>
      <c r="L34" s="26">
        <f t="shared" si="9"/>
        <v>0</v>
      </c>
      <c r="M34" s="27"/>
      <c r="N34" s="30">
        <f t="shared" si="10"/>
        <v>0</v>
      </c>
      <c r="O34" s="31" t="str">
        <f t="shared" si="11"/>
        <v/>
      </c>
      <c r="Q34" s="28"/>
      <c r="R34" s="25">
        <f t="shared" si="18"/>
        <v>800</v>
      </c>
      <c r="S34" s="26">
        <f t="shared" si="12"/>
        <v>0</v>
      </c>
      <c r="T34" s="27"/>
      <c r="U34" s="30">
        <f t="shared" si="1"/>
        <v>0</v>
      </c>
      <c r="V34" s="31" t="str">
        <f t="shared" si="2"/>
        <v/>
      </c>
      <c r="X34" s="28"/>
      <c r="Y34" s="25">
        <f t="shared" si="19"/>
        <v>800</v>
      </c>
      <c r="Z34" s="26">
        <f t="shared" si="13"/>
        <v>0</v>
      </c>
      <c r="AA34" s="27"/>
      <c r="AB34" s="30">
        <f t="shared" si="3"/>
        <v>0</v>
      </c>
      <c r="AC34" s="31" t="str">
        <f t="shared" si="4"/>
        <v/>
      </c>
      <c r="AE34" s="28"/>
      <c r="AF34" s="25">
        <f t="shared" si="20"/>
        <v>800</v>
      </c>
      <c r="AG34" s="26">
        <f t="shared" si="14"/>
        <v>0</v>
      </c>
      <c r="AH34" s="27"/>
      <c r="AI34" s="30">
        <f t="shared" si="5"/>
        <v>0</v>
      </c>
      <c r="AJ34" s="31" t="str">
        <f t="shared" si="6"/>
        <v/>
      </c>
      <c r="AL34" s="28"/>
      <c r="AM34" s="25">
        <f t="shared" si="21"/>
        <v>800</v>
      </c>
      <c r="AN34" s="26">
        <f t="shared" si="15"/>
        <v>0</v>
      </c>
      <c r="AO34" s="27"/>
      <c r="AP34" s="30">
        <f t="shared" si="7"/>
        <v>0</v>
      </c>
      <c r="AQ34" s="31" t="str">
        <f t="shared" si="8"/>
        <v/>
      </c>
    </row>
    <row r="35" spans="2:43" x14ac:dyDescent="0.2">
      <c r="B35" s="33"/>
      <c r="C35" s="21"/>
      <c r="D35" s="22"/>
      <c r="E35" s="23"/>
      <c r="F35" s="24"/>
      <c r="G35" s="25">
        <f t="shared" si="22"/>
        <v>800</v>
      </c>
      <c r="H35" s="26">
        <f t="shared" si="0"/>
        <v>0</v>
      </c>
      <c r="I35" s="27"/>
      <c r="J35" s="28"/>
      <c r="K35" s="25">
        <f t="shared" si="17"/>
        <v>800</v>
      </c>
      <c r="L35" s="26">
        <f t="shared" si="9"/>
        <v>0</v>
      </c>
      <c r="M35" s="27"/>
      <c r="N35" s="30">
        <f t="shared" si="10"/>
        <v>0</v>
      </c>
      <c r="O35" s="31" t="str">
        <f t="shared" si="11"/>
        <v/>
      </c>
      <c r="Q35" s="28"/>
      <c r="R35" s="25">
        <f t="shared" si="18"/>
        <v>800</v>
      </c>
      <c r="S35" s="26">
        <f t="shared" si="12"/>
        <v>0</v>
      </c>
      <c r="T35" s="27"/>
      <c r="U35" s="30">
        <f t="shared" si="1"/>
        <v>0</v>
      </c>
      <c r="V35" s="31" t="str">
        <f t="shared" si="2"/>
        <v/>
      </c>
      <c r="X35" s="28"/>
      <c r="Y35" s="25">
        <f t="shared" si="19"/>
        <v>800</v>
      </c>
      <c r="Z35" s="26">
        <f t="shared" si="13"/>
        <v>0</v>
      </c>
      <c r="AA35" s="27"/>
      <c r="AB35" s="30">
        <f t="shared" si="3"/>
        <v>0</v>
      </c>
      <c r="AC35" s="31" t="str">
        <f t="shared" si="4"/>
        <v/>
      </c>
      <c r="AE35" s="28"/>
      <c r="AF35" s="25">
        <f t="shared" si="20"/>
        <v>800</v>
      </c>
      <c r="AG35" s="26">
        <f t="shared" si="14"/>
        <v>0</v>
      </c>
      <c r="AH35" s="27"/>
      <c r="AI35" s="30">
        <f t="shared" si="5"/>
        <v>0</v>
      </c>
      <c r="AJ35" s="31" t="str">
        <f t="shared" si="6"/>
        <v/>
      </c>
      <c r="AL35" s="28"/>
      <c r="AM35" s="25">
        <f t="shared" si="21"/>
        <v>800</v>
      </c>
      <c r="AN35" s="26">
        <f t="shared" si="15"/>
        <v>0</v>
      </c>
      <c r="AO35" s="27"/>
      <c r="AP35" s="30">
        <f t="shared" si="7"/>
        <v>0</v>
      </c>
      <c r="AQ35" s="31" t="str">
        <f t="shared" si="8"/>
        <v/>
      </c>
    </row>
    <row r="36" spans="2:43" x14ac:dyDescent="0.2">
      <c r="B36" s="33"/>
      <c r="C36" s="21"/>
      <c r="D36" s="22"/>
      <c r="E36" s="23"/>
      <c r="F36" s="24"/>
      <c r="G36" s="25">
        <f t="shared" si="22"/>
        <v>800</v>
      </c>
      <c r="H36" s="26">
        <f t="shared" si="0"/>
        <v>0</v>
      </c>
      <c r="I36" s="27"/>
      <c r="J36" s="28"/>
      <c r="K36" s="25">
        <f t="shared" si="17"/>
        <v>800</v>
      </c>
      <c r="L36" s="26">
        <f t="shared" si="9"/>
        <v>0</v>
      </c>
      <c r="M36" s="27"/>
      <c r="N36" s="30">
        <f t="shared" si="10"/>
        <v>0</v>
      </c>
      <c r="O36" s="31" t="str">
        <f t="shared" si="11"/>
        <v/>
      </c>
      <c r="Q36" s="28"/>
      <c r="R36" s="25">
        <f t="shared" si="18"/>
        <v>800</v>
      </c>
      <c r="S36" s="26">
        <f t="shared" si="12"/>
        <v>0</v>
      </c>
      <c r="T36" s="27"/>
      <c r="U36" s="30">
        <f t="shared" si="1"/>
        <v>0</v>
      </c>
      <c r="V36" s="31" t="str">
        <f t="shared" si="2"/>
        <v/>
      </c>
      <c r="X36" s="28"/>
      <c r="Y36" s="25">
        <f t="shared" si="19"/>
        <v>800</v>
      </c>
      <c r="Z36" s="26">
        <f t="shared" si="13"/>
        <v>0</v>
      </c>
      <c r="AA36" s="27"/>
      <c r="AB36" s="30">
        <f t="shared" si="3"/>
        <v>0</v>
      </c>
      <c r="AC36" s="31" t="str">
        <f t="shared" si="4"/>
        <v/>
      </c>
      <c r="AE36" s="28"/>
      <c r="AF36" s="25">
        <f t="shared" si="20"/>
        <v>800</v>
      </c>
      <c r="AG36" s="26">
        <f t="shared" si="14"/>
        <v>0</v>
      </c>
      <c r="AH36" s="27"/>
      <c r="AI36" s="30">
        <f t="shared" si="5"/>
        <v>0</v>
      </c>
      <c r="AJ36" s="31" t="str">
        <f t="shared" si="6"/>
        <v/>
      </c>
      <c r="AL36" s="28"/>
      <c r="AM36" s="25">
        <f t="shared" si="21"/>
        <v>800</v>
      </c>
      <c r="AN36" s="26">
        <f t="shared" si="15"/>
        <v>0</v>
      </c>
      <c r="AO36" s="27"/>
      <c r="AP36" s="30">
        <f t="shared" si="7"/>
        <v>0</v>
      </c>
      <c r="AQ36" s="31" t="str">
        <f t="shared" si="8"/>
        <v/>
      </c>
    </row>
    <row r="37" spans="2:43" x14ac:dyDescent="0.2">
      <c r="B37" s="33"/>
      <c r="C37" s="21"/>
      <c r="D37" s="22"/>
      <c r="E37" s="23"/>
      <c r="F37" s="24"/>
      <c r="G37" s="25">
        <f t="shared" si="22"/>
        <v>800</v>
      </c>
      <c r="H37" s="26">
        <f t="shared" si="0"/>
        <v>0</v>
      </c>
      <c r="I37" s="27"/>
      <c r="J37" s="28"/>
      <c r="K37" s="25">
        <f t="shared" si="17"/>
        <v>800</v>
      </c>
      <c r="L37" s="26">
        <f t="shared" si="9"/>
        <v>0</v>
      </c>
      <c r="M37" s="27"/>
      <c r="N37" s="30">
        <f t="shared" si="10"/>
        <v>0</v>
      </c>
      <c r="O37" s="31" t="str">
        <f t="shared" si="11"/>
        <v/>
      </c>
      <c r="Q37" s="28"/>
      <c r="R37" s="25">
        <f t="shared" si="18"/>
        <v>800</v>
      </c>
      <c r="S37" s="26">
        <f t="shared" si="12"/>
        <v>0</v>
      </c>
      <c r="T37" s="27"/>
      <c r="U37" s="30">
        <f t="shared" si="1"/>
        <v>0</v>
      </c>
      <c r="V37" s="31" t="str">
        <f t="shared" si="2"/>
        <v/>
      </c>
      <c r="X37" s="28"/>
      <c r="Y37" s="25">
        <f t="shared" si="19"/>
        <v>800</v>
      </c>
      <c r="Z37" s="26">
        <f t="shared" si="13"/>
        <v>0</v>
      </c>
      <c r="AA37" s="27"/>
      <c r="AB37" s="30">
        <f t="shared" si="3"/>
        <v>0</v>
      </c>
      <c r="AC37" s="31" t="str">
        <f t="shared" si="4"/>
        <v/>
      </c>
      <c r="AE37" s="28"/>
      <c r="AF37" s="25">
        <f t="shared" si="20"/>
        <v>800</v>
      </c>
      <c r="AG37" s="26">
        <f t="shared" si="14"/>
        <v>0</v>
      </c>
      <c r="AH37" s="27"/>
      <c r="AI37" s="30">
        <f t="shared" si="5"/>
        <v>0</v>
      </c>
      <c r="AJ37" s="31" t="str">
        <f t="shared" si="6"/>
        <v/>
      </c>
      <c r="AL37" s="28"/>
      <c r="AM37" s="25">
        <f t="shared" si="21"/>
        <v>800</v>
      </c>
      <c r="AN37" s="26">
        <f t="shared" si="15"/>
        <v>0</v>
      </c>
      <c r="AO37" s="27"/>
      <c r="AP37" s="30">
        <f t="shared" si="7"/>
        <v>0</v>
      </c>
      <c r="AQ37" s="31" t="str">
        <f t="shared" si="8"/>
        <v/>
      </c>
    </row>
    <row r="38" spans="2:43" x14ac:dyDescent="0.2">
      <c r="B38" s="33"/>
      <c r="C38" s="21"/>
      <c r="D38" s="22"/>
      <c r="E38" s="23"/>
      <c r="F38" s="24"/>
      <c r="G38" s="25">
        <f t="shared" si="22"/>
        <v>800</v>
      </c>
      <c r="H38" s="26">
        <f t="shared" si="0"/>
        <v>0</v>
      </c>
      <c r="I38" s="27"/>
      <c r="J38" s="28"/>
      <c r="K38" s="25">
        <f t="shared" si="17"/>
        <v>800</v>
      </c>
      <c r="L38" s="26">
        <f t="shared" si="9"/>
        <v>0</v>
      </c>
      <c r="M38" s="27"/>
      <c r="N38" s="30">
        <f t="shared" si="10"/>
        <v>0</v>
      </c>
      <c r="O38" s="31" t="str">
        <f t="shared" si="11"/>
        <v/>
      </c>
      <c r="Q38" s="28"/>
      <c r="R38" s="25">
        <f t="shared" si="18"/>
        <v>800</v>
      </c>
      <c r="S38" s="26">
        <f t="shared" si="12"/>
        <v>0</v>
      </c>
      <c r="T38" s="27"/>
      <c r="U38" s="30">
        <f t="shared" si="1"/>
        <v>0</v>
      </c>
      <c r="V38" s="31" t="str">
        <f t="shared" si="2"/>
        <v/>
      </c>
      <c r="X38" s="28"/>
      <c r="Y38" s="25">
        <f t="shared" si="19"/>
        <v>800</v>
      </c>
      <c r="Z38" s="26">
        <f t="shared" si="13"/>
        <v>0</v>
      </c>
      <c r="AA38" s="27"/>
      <c r="AB38" s="30">
        <f t="shared" si="3"/>
        <v>0</v>
      </c>
      <c r="AC38" s="31" t="str">
        <f t="shared" si="4"/>
        <v/>
      </c>
      <c r="AE38" s="28"/>
      <c r="AF38" s="25">
        <f t="shared" si="20"/>
        <v>800</v>
      </c>
      <c r="AG38" s="26">
        <f t="shared" si="14"/>
        <v>0</v>
      </c>
      <c r="AH38" s="27"/>
      <c r="AI38" s="30">
        <f t="shared" si="5"/>
        <v>0</v>
      </c>
      <c r="AJ38" s="31" t="str">
        <f t="shared" si="6"/>
        <v/>
      </c>
      <c r="AL38" s="28"/>
      <c r="AM38" s="25">
        <f t="shared" si="21"/>
        <v>800</v>
      </c>
      <c r="AN38" s="26">
        <f t="shared" si="15"/>
        <v>0</v>
      </c>
      <c r="AO38" s="27"/>
      <c r="AP38" s="30">
        <f t="shared" si="7"/>
        <v>0</v>
      </c>
      <c r="AQ38" s="31" t="str">
        <f t="shared" si="8"/>
        <v/>
      </c>
    </row>
    <row r="39" spans="2:43" s="45" customFormat="1" x14ac:dyDescent="0.2">
      <c r="B39" s="34" t="s">
        <v>33</v>
      </c>
      <c r="C39" s="35"/>
      <c r="D39" s="36"/>
      <c r="E39" s="35"/>
      <c r="F39" s="37"/>
      <c r="G39" s="38"/>
      <c r="H39" s="39">
        <f>SUM(H23:H38)</f>
        <v>28.39</v>
      </c>
      <c r="I39" s="40"/>
      <c r="J39" s="41"/>
      <c r="K39" s="42"/>
      <c r="L39" s="39">
        <f>SUM(L23:L38)</f>
        <v>30.810000000000002</v>
      </c>
      <c r="M39" s="40"/>
      <c r="N39" s="43">
        <f t="shared" si="10"/>
        <v>2.4200000000000017</v>
      </c>
      <c r="O39" s="44">
        <f t="shared" si="11"/>
        <v>8.5241282141599206E-2</v>
      </c>
      <c r="Q39" s="41"/>
      <c r="R39" s="42"/>
      <c r="S39" s="39">
        <f>SUM(S23:S38)</f>
        <v>32.49</v>
      </c>
      <c r="T39" s="40"/>
      <c r="U39" s="43">
        <f t="shared" si="1"/>
        <v>1.6799999999999997</v>
      </c>
      <c r="V39" s="44">
        <f t="shared" si="2"/>
        <v>5.4527750730282362E-2</v>
      </c>
      <c r="X39" s="41"/>
      <c r="Y39" s="42"/>
      <c r="Z39" s="39">
        <f>SUM(Z23:Z38)</f>
        <v>33.78</v>
      </c>
      <c r="AA39" s="40"/>
      <c r="AB39" s="43">
        <f t="shared" si="3"/>
        <v>1.2899999999999991</v>
      </c>
      <c r="AC39" s="44">
        <f t="shared" si="4"/>
        <v>3.970452446906738E-2</v>
      </c>
      <c r="AE39" s="41"/>
      <c r="AF39" s="42"/>
      <c r="AG39" s="39">
        <f>SUM(AG23:AG38)</f>
        <v>34.68</v>
      </c>
      <c r="AH39" s="40"/>
      <c r="AI39" s="43">
        <f t="shared" si="5"/>
        <v>0.89999999999999858</v>
      </c>
      <c r="AJ39" s="44">
        <f t="shared" si="6"/>
        <v>2.6642984014209548E-2</v>
      </c>
      <c r="AL39" s="41"/>
      <c r="AM39" s="42"/>
      <c r="AN39" s="39">
        <f>SUM(AN23:AN38)</f>
        <v>35.15</v>
      </c>
      <c r="AO39" s="40"/>
      <c r="AP39" s="43">
        <f t="shared" si="7"/>
        <v>0.46999999999999886</v>
      </c>
      <c r="AQ39" s="44">
        <f t="shared" si="8"/>
        <v>1.3552479815455562E-2</v>
      </c>
    </row>
    <row r="40" spans="2:43" ht="25.5" x14ac:dyDescent="0.2">
      <c r="B40" s="46" t="s">
        <v>34</v>
      </c>
      <c r="C40" s="21"/>
      <c r="D40" s="22"/>
      <c r="E40" s="23"/>
      <c r="F40" s="24">
        <v>0</v>
      </c>
      <c r="G40" s="25">
        <f>$F$18</f>
        <v>800</v>
      </c>
      <c r="H40" s="26">
        <f>G40*F40</f>
        <v>0</v>
      </c>
      <c r="I40" s="27"/>
      <c r="J40" s="28">
        <v>-5.9999999999999995E-4</v>
      </c>
      <c r="K40" s="25">
        <f>$F$18</f>
        <v>800</v>
      </c>
      <c r="L40" s="26">
        <f>K40*J40</f>
        <v>-0.48</v>
      </c>
      <c r="M40" s="27"/>
      <c r="N40" s="30">
        <f>L40-H40</f>
        <v>-0.48</v>
      </c>
      <c r="O40" s="31" t="str">
        <f>IF((H40)=0,"",(N40/H40))</f>
        <v/>
      </c>
      <c r="Q40" s="28"/>
      <c r="R40" s="25">
        <f>$F$18</f>
        <v>800</v>
      </c>
      <c r="S40" s="26">
        <f>R40*Q40</f>
        <v>0</v>
      </c>
      <c r="T40" s="27"/>
      <c r="U40" s="30">
        <f t="shared" si="1"/>
        <v>0.48</v>
      </c>
      <c r="V40" s="31">
        <f t="shared" si="2"/>
        <v>-1</v>
      </c>
      <c r="X40" s="28"/>
      <c r="Y40" s="25">
        <f>$F$18</f>
        <v>800</v>
      </c>
      <c r="Z40" s="26">
        <f>Y40*X40</f>
        <v>0</v>
      </c>
      <c r="AA40" s="27"/>
      <c r="AB40" s="30">
        <f t="shared" si="3"/>
        <v>0</v>
      </c>
      <c r="AC40" s="31" t="str">
        <f t="shared" si="4"/>
        <v/>
      </c>
      <c r="AE40" s="28"/>
      <c r="AF40" s="25">
        <f>$F$18</f>
        <v>800</v>
      </c>
      <c r="AG40" s="26">
        <f>AF40*AE40</f>
        <v>0</v>
      </c>
      <c r="AH40" s="27"/>
      <c r="AI40" s="30">
        <f t="shared" si="5"/>
        <v>0</v>
      </c>
      <c r="AJ40" s="31" t="str">
        <f t="shared" si="6"/>
        <v/>
      </c>
      <c r="AL40" s="28"/>
      <c r="AM40" s="25">
        <f>$F$18</f>
        <v>800</v>
      </c>
      <c r="AN40" s="26">
        <f>AM40*AL40</f>
        <v>0</v>
      </c>
      <c r="AO40" s="27"/>
      <c r="AP40" s="30">
        <f t="shared" si="7"/>
        <v>0</v>
      </c>
      <c r="AQ40" s="31" t="str">
        <f t="shared" si="8"/>
        <v/>
      </c>
    </row>
    <row r="41" spans="2:43" x14ac:dyDescent="0.2">
      <c r="B41" s="46"/>
      <c r="C41" s="21"/>
      <c r="D41" s="22"/>
      <c r="E41" s="23"/>
      <c r="F41" s="24"/>
      <c r="G41" s="25">
        <f t="shared" ref="G41:G43" si="23">$F$18</f>
        <v>800</v>
      </c>
      <c r="H41" s="26">
        <f t="shared" ref="H41:H45" si="24">G41*F41</f>
        <v>0</v>
      </c>
      <c r="I41" s="47"/>
      <c r="J41" s="28"/>
      <c r="K41" s="25">
        <f t="shared" ref="K41:K43" si="25">$F$18</f>
        <v>800</v>
      </c>
      <c r="L41" s="26">
        <f t="shared" ref="L41:L45" si="26">K41*J41</f>
        <v>0</v>
      </c>
      <c r="M41" s="48"/>
      <c r="N41" s="30">
        <f t="shared" ref="N41:N45" si="27">L41-H41</f>
        <v>0</v>
      </c>
      <c r="O41" s="31" t="str">
        <f t="shared" ref="O41:O65" si="28">IF((H41)=0,"",(N41/H41))</f>
        <v/>
      </c>
      <c r="Q41" s="28"/>
      <c r="R41" s="25">
        <f t="shared" ref="R41:R43" si="29">$F$18</f>
        <v>800</v>
      </c>
      <c r="S41" s="26">
        <f t="shared" ref="S41:S43" si="30">R41*Q41</f>
        <v>0</v>
      </c>
      <c r="T41" s="48"/>
      <c r="U41" s="30">
        <f t="shared" si="1"/>
        <v>0</v>
      </c>
      <c r="V41" s="31" t="str">
        <f t="shared" si="2"/>
        <v/>
      </c>
      <c r="X41" s="28"/>
      <c r="Y41" s="25">
        <f t="shared" ref="Y41:Y43" si="31">$F$18</f>
        <v>800</v>
      </c>
      <c r="Z41" s="26">
        <f t="shared" ref="Z41:Z43" si="32">Y41*X41</f>
        <v>0</v>
      </c>
      <c r="AA41" s="48"/>
      <c r="AB41" s="30">
        <f t="shared" si="3"/>
        <v>0</v>
      </c>
      <c r="AC41" s="31" t="str">
        <f t="shared" si="4"/>
        <v/>
      </c>
      <c r="AE41" s="28"/>
      <c r="AF41" s="25">
        <f t="shared" ref="AF41:AF43" si="33">$F$18</f>
        <v>800</v>
      </c>
      <c r="AG41" s="26">
        <f t="shared" ref="AG41:AG43" si="34">AF41*AE41</f>
        <v>0</v>
      </c>
      <c r="AH41" s="48"/>
      <c r="AI41" s="30">
        <f t="shared" si="5"/>
        <v>0</v>
      </c>
      <c r="AJ41" s="31" t="str">
        <f t="shared" si="6"/>
        <v/>
      </c>
      <c r="AL41" s="28"/>
      <c r="AM41" s="25">
        <f t="shared" ref="AM41:AM43" si="35">$F$18</f>
        <v>800</v>
      </c>
      <c r="AN41" s="26">
        <f t="shared" ref="AN41:AN43" si="36">AM41*AL41</f>
        <v>0</v>
      </c>
      <c r="AO41" s="48"/>
      <c r="AP41" s="30">
        <f t="shared" si="7"/>
        <v>0</v>
      </c>
      <c r="AQ41" s="31" t="str">
        <f t="shared" si="8"/>
        <v/>
      </c>
    </row>
    <row r="42" spans="2:43" x14ac:dyDescent="0.2">
      <c r="B42" s="46"/>
      <c r="C42" s="21"/>
      <c r="D42" s="22"/>
      <c r="E42" s="23"/>
      <c r="F42" s="24"/>
      <c r="G42" s="25">
        <f t="shared" si="23"/>
        <v>800</v>
      </c>
      <c r="H42" s="26">
        <f t="shared" si="24"/>
        <v>0</v>
      </c>
      <c r="I42" s="47"/>
      <c r="J42" s="28"/>
      <c r="K42" s="25">
        <f t="shared" si="25"/>
        <v>800</v>
      </c>
      <c r="L42" s="26">
        <f t="shared" si="26"/>
        <v>0</v>
      </c>
      <c r="M42" s="48"/>
      <c r="N42" s="30">
        <f t="shared" si="27"/>
        <v>0</v>
      </c>
      <c r="O42" s="31" t="str">
        <f t="shared" si="28"/>
        <v/>
      </c>
      <c r="Q42" s="28"/>
      <c r="R42" s="25">
        <f t="shared" si="29"/>
        <v>800</v>
      </c>
      <c r="S42" s="26">
        <f t="shared" si="30"/>
        <v>0</v>
      </c>
      <c r="T42" s="48"/>
      <c r="U42" s="30">
        <f t="shared" si="1"/>
        <v>0</v>
      </c>
      <c r="V42" s="31" t="str">
        <f t="shared" si="2"/>
        <v/>
      </c>
      <c r="X42" s="28"/>
      <c r="Y42" s="25">
        <f t="shared" si="31"/>
        <v>800</v>
      </c>
      <c r="Z42" s="26">
        <f t="shared" si="32"/>
        <v>0</v>
      </c>
      <c r="AA42" s="48"/>
      <c r="AB42" s="30">
        <f t="shared" si="3"/>
        <v>0</v>
      </c>
      <c r="AC42" s="31" t="str">
        <f t="shared" si="4"/>
        <v/>
      </c>
      <c r="AE42" s="28"/>
      <c r="AF42" s="25">
        <f t="shared" si="33"/>
        <v>800</v>
      </c>
      <c r="AG42" s="26">
        <f t="shared" si="34"/>
        <v>0</v>
      </c>
      <c r="AH42" s="48"/>
      <c r="AI42" s="30">
        <f t="shared" si="5"/>
        <v>0</v>
      </c>
      <c r="AJ42" s="31" t="str">
        <f t="shared" si="6"/>
        <v/>
      </c>
      <c r="AL42" s="28"/>
      <c r="AM42" s="25">
        <f t="shared" si="35"/>
        <v>800</v>
      </c>
      <c r="AN42" s="26">
        <f t="shared" si="36"/>
        <v>0</v>
      </c>
      <c r="AO42" s="48"/>
      <c r="AP42" s="30">
        <f t="shared" si="7"/>
        <v>0</v>
      </c>
      <c r="AQ42" s="31" t="str">
        <f t="shared" si="8"/>
        <v/>
      </c>
    </row>
    <row r="43" spans="2:43" x14ac:dyDescent="0.2">
      <c r="B43" s="46"/>
      <c r="C43" s="21"/>
      <c r="D43" s="22"/>
      <c r="E43" s="23"/>
      <c r="F43" s="24"/>
      <c r="G43" s="25">
        <f t="shared" si="23"/>
        <v>800</v>
      </c>
      <c r="H43" s="26">
        <f t="shared" si="24"/>
        <v>0</v>
      </c>
      <c r="I43" s="47"/>
      <c r="J43" s="28"/>
      <c r="K43" s="25">
        <f t="shared" si="25"/>
        <v>800</v>
      </c>
      <c r="L43" s="26">
        <f t="shared" si="26"/>
        <v>0</v>
      </c>
      <c r="M43" s="48"/>
      <c r="N43" s="30">
        <f t="shared" si="27"/>
        <v>0</v>
      </c>
      <c r="O43" s="31" t="str">
        <f t="shared" si="28"/>
        <v/>
      </c>
      <c r="Q43" s="28"/>
      <c r="R43" s="25">
        <f t="shared" si="29"/>
        <v>800</v>
      </c>
      <c r="S43" s="26">
        <f t="shared" si="30"/>
        <v>0</v>
      </c>
      <c r="T43" s="48"/>
      <c r="U43" s="30">
        <f t="shared" si="1"/>
        <v>0</v>
      </c>
      <c r="V43" s="31" t="str">
        <f t="shared" si="2"/>
        <v/>
      </c>
      <c r="X43" s="28"/>
      <c r="Y43" s="25">
        <f t="shared" si="31"/>
        <v>800</v>
      </c>
      <c r="Z43" s="26">
        <f t="shared" si="32"/>
        <v>0</v>
      </c>
      <c r="AA43" s="48"/>
      <c r="AB43" s="30">
        <f t="shared" si="3"/>
        <v>0</v>
      </c>
      <c r="AC43" s="31" t="str">
        <f t="shared" si="4"/>
        <v/>
      </c>
      <c r="AE43" s="28"/>
      <c r="AF43" s="25">
        <f t="shared" si="33"/>
        <v>800</v>
      </c>
      <c r="AG43" s="26">
        <f t="shared" si="34"/>
        <v>0</v>
      </c>
      <c r="AH43" s="48"/>
      <c r="AI43" s="30">
        <f t="shared" si="5"/>
        <v>0</v>
      </c>
      <c r="AJ43" s="31" t="str">
        <f t="shared" si="6"/>
        <v/>
      </c>
      <c r="AL43" s="28"/>
      <c r="AM43" s="25">
        <f t="shared" si="35"/>
        <v>800</v>
      </c>
      <c r="AN43" s="26">
        <f t="shared" si="36"/>
        <v>0</v>
      </c>
      <c r="AO43" s="48"/>
      <c r="AP43" s="30">
        <f t="shared" si="7"/>
        <v>0</v>
      </c>
      <c r="AQ43" s="31" t="str">
        <f t="shared" si="8"/>
        <v/>
      </c>
    </row>
    <row r="44" spans="2:43" x14ac:dyDescent="0.2">
      <c r="B44" s="49" t="s">
        <v>35</v>
      </c>
      <c r="C44" s="21"/>
      <c r="D44" s="22" t="s">
        <v>30</v>
      </c>
      <c r="E44" s="23"/>
      <c r="F44" s="50">
        <v>6.0000000000000002E-5</v>
      </c>
      <c r="G44" s="51">
        <f>$F$18*(1+F74)</f>
        <v>828.6400000000001</v>
      </c>
      <c r="H44" s="26">
        <f>G44*F44</f>
        <v>4.971840000000001E-2</v>
      </c>
      <c r="I44" s="27"/>
      <c r="J44" s="52">
        <v>6.9999999999999994E-5</v>
      </c>
      <c r="K44" s="51">
        <f>$F$18*(1+J74)</f>
        <v>827.04000000000008</v>
      </c>
      <c r="L44" s="26">
        <f>K44*J44</f>
        <v>5.7892800000000001E-2</v>
      </c>
      <c r="M44" s="27"/>
      <c r="N44" s="30">
        <f>L44-H44</f>
        <v>8.1743999999999914E-3</v>
      </c>
      <c r="O44" s="31">
        <f>IF((H44)=0,"",(N44/H44))</f>
        <v>0.16441397953272813</v>
      </c>
      <c r="Q44" s="52">
        <f>+J44</f>
        <v>6.9999999999999994E-5</v>
      </c>
      <c r="R44" s="51">
        <f>$F$18*(1+Q74)</f>
        <v>827.04000000000008</v>
      </c>
      <c r="S44" s="26">
        <f>R44*Q44</f>
        <v>5.7892800000000001E-2</v>
      </c>
      <c r="T44" s="27"/>
      <c r="U44" s="30">
        <f t="shared" si="1"/>
        <v>0</v>
      </c>
      <c r="V44" s="31">
        <f t="shared" si="2"/>
        <v>0</v>
      </c>
      <c r="X44" s="52">
        <f>+Q44</f>
        <v>6.9999999999999994E-5</v>
      </c>
      <c r="Y44" s="51">
        <f>$F$18*(1+X74)</f>
        <v>827.04000000000008</v>
      </c>
      <c r="Z44" s="26">
        <f>Y44*X44</f>
        <v>5.7892800000000001E-2</v>
      </c>
      <c r="AA44" s="27"/>
      <c r="AB44" s="30">
        <f t="shared" si="3"/>
        <v>0</v>
      </c>
      <c r="AC44" s="31">
        <f t="shared" si="4"/>
        <v>0</v>
      </c>
      <c r="AE44" s="52">
        <f>+X44</f>
        <v>6.9999999999999994E-5</v>
      </c>
      <c r="AF44" s="51">
        <f>$F$18*(1+AE74)</f>
        <v>827.04000000000008</v>
      </c>
      <c r="AG44" s="26">
        <f>AF44*AE44</f>
        <v>5.7892800000000001E-2</v>
      </c>
      <c r="AH44" s="27"/>
      <c r="AI44" s="30">
        <f t="shared" si="5"/>
        <v>0</v>
      </c>
      <c r="AJ44" s="31">
        <f t="shared" si="6"/>
        <v>0</v>
      </c>
      <c r="AL44" s="52">
        <f>+AE44</f>
        <v>6.9999999999999994E-5</v>
      </c>
      <c r="AM44" s="51">
        <f>$F$18*(1+AL74)</f>
        <v>827.04000000000008</v>
      </c>
      <c r="AN44" s="26">
        <f>AM44*AL44</f>
        <v>5.7892800000000001E-2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28.6400000000001</v>
      </c>
      <c r="H45" s="26">
        <f t="shared" si="24"/>
        <v>2.9252896000000104</v>
      </c>
      <c r="I45" s="27"/>
      <c r="J45" s="55">
        <f>0.64*$J$55+0.18*$J$56+0.18*$J$57</f>
        <v>0.10214000000000001</v>
      </c>
      <c r="K45" s="54">
        <f>$F$18*(1+$J$74)-$F$18</f>
        <v>27.040000000000077</v>
      </c>
      <c r="L45" s="26">
        <f t="shared" si="26"/>
        <v>2.7618656000000081</v>
      </c>
      <c r="M45" s="27"/>
      <c r="N45" s="30">
        <f t="shared" si="27"/>
        <v>-0.16342400000000223</v>
      </c>
      <c r="O45" s="31">
        <f t="shared" si="28"/>
        <v>-5.5865921787710063E-2</v>
      </c>
      <c r="Q45" s="55">
        <f>0.64*$Q$55+0.18*$Q$56+0.18*$Q$57</f>
        <v>0.10214000000000001</v>
      </c>
      <c r="R45" s="54">
        <f>$F$18*(1+Q74)-$F$18</f>
        <v>27.040000000000077</v>
      </c>
      <c r="S45" s="26">
        <f t="shared" ref="S45" si="37">R45*Q45</f>
        <v>2.7618656000000081</v>
      </c>
      <c r="T45" s="27"/>
      <c r="U45" s="30">
        <f t="shared" si="1"/>
        <v>0</v>
      </c>
      <c r="V45" s="31">
        <f t="shared" si="2"/>
        <v>0</v>
      </c>
      <c r="X45" s="55">
        <f>0.64*$X$55+0.18*$X$56+0.18*$X$57</f>
        <v>0.10214000000000001</v>
      </c>
      <c r="Y45" s="54">
        <f>$F$18*(1+X74)-$F$18</f>
        <v>27.040000000000077</v>
      </c>
      <c r="Z45" s="26">
        <f t="shared" ref="Z45" si="38">Y45*X45</f>
        <v>2.7618656000000081</v>
      </c>
      <c r="AA45" s="27"/>
      <c r="AB45" s="30">
        <f t="shared" si="3"/>
        <v>0</v>
      </c>
      <c r="AC45" s="31">
        <f t="shared" si="4"/>
        <v>0</v>
      </c>
      <c r="AE45" s="55">
        <f>0.64*$AE$55+0.18*$AE$56+0.18*$AE$57</f>
        <v>0.10214000000000001</v>
      </c>
      <c r="AF45" s="54">
        <f>$F$18*(1+AE74)-$F$18</f>
        <v>27.040000000000077</v>
      </c>
      <c r="AG45" s="26">
        <f t="shared" ref="AG45" si="39">AF45*AE45</f>
        <v>2.7618656000000081</v>
      </c>
      <c r="AH45" s="27"/>
      <c r="AI45" s="30">
        <f t="shared" si="5"/>
        <v>0</v>
      </c>
      <c r="AJ45" s="31">
        <f t="shared" si="6"/>
        <v>0</v>
      </c>
      <c r="AL45" s="55">
        <f>0.64*$AL$55+0.18*$AL$56+0.18*$AL$57</f>
        <v>0.10214000000000001</v>
      </c>
      <c r="AM45" s="54">
        <f>$F$18*(1+AL74)-$F$18</f>
        <v>27.040000000000077</v>
      </c>
      <c r="AN45" s="26">
        <f t="shared" ref="AN45" si="40">AM45*AL45</f>
        <v>2.7618656000000081</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32.155008000000009</v>
      </c>
      <c r="I47" s="40"/>
      <c r="J47" s="59"/>
      <c r="K47" s="61"/>
      <c r="L47" s="60">
        <f>SUM(L40:L46)+L39</f>
        <v>33.939758400000009</v>
      </c>
      <c r="M47" s="40"/>
      <c r="N47" s="43">
        <f t="shared" ref="N47:N65" si="41">L47-H47</f>
        <v>1.7847504000000001</v>
      </c>
      <c r="O47" s="44">
        <f t="shared" si="28"/>
        <v>5.5504585786450421E-2</v>
      </c>
      <c r="Q47" s="59"/>
      <c r="R47" s="61"/>
      <c r="S47" s="60">
        <f>SUM(S40:S46)+S39</f>
        <v>36.099758400000013</v>
      </c>
      <c r="T47" s="40"/>
      <c r="U47" s="43">
        <f t="shared" si="1"/>
        <v>2.1600000000000037</v>
      </c>
      <c r="V47" s="44">
        <f t="shared" si="2"/>
        <v>6.3642173716828912E-2</v>
      </c>
      <c r="X47" s="59"/>
      <c r="Y47" s="61"/>
      <c r="Z47" s="60">
        <f>SUM(Z40:Z46)+Z39</f>
        <v>37.389758400000012</v>
      </c>
      <c r="AA47" s="40"/>
      <c r="AB47" s="43">
        <f t="shared" si="3"/>
        <v>1.2899999999999991</v>
      </c>
      <c r="AC47" s="44">
        <f t="shared" si="4"/>
        <v>3.573431117478057E-2</v>
      </c>
      <c r="AE47" s="59"/>
      <c r="AF47" s="61"/>
      <c r="AG47" s="60">
        <f>SUM(AG40:AG46)+AG39</f>
        <v>38.289758400000011</v>
      </c>
      <c r="AH47" s="40"/>
      <c r="AI47" s="43">
        <f t="shared" si="5"/>
        <v>0.89999999999999858</v>
      </c>
      <c r="AJ47" s="44">
        <f t="shared" si="6"/>
        <v>2.4070762650341124E-2</v>
      </c>
      <c r="AL47" s="59"/>
      <c r="AM47" s="61"/>
      <c r="AN47" s="60">
        <f>SUM(AN40:AN46)+AN39</f>
        <v>38.75975840000001</v>
      </c>
      <c r="AO47" s="40"/>
      <c r="AP47" s="43">
        <f t="shared" si="7"/>
        <v>0.46999999999999886</v>
      </c>
      <c r="AQ47" s="44">
        <f t="shared" si="8"/>
        <v>1.2274822815283127E-2</v>
      </c>
    </row>
    <row r="48" spans="2:43" x14ac:dyDescent="0.2">
      <c r="B48" s="27" t="s">
        <v>39</v>
      </c>
      <c r="C48" s="27"/>
      <c r="D48" s="62" t="s">
        <v>30</v>
      </c>
      <c r="E48" s="63"/>
      <c r="F48" s="28">
        <v>7.7000000000000002E-3</v>
      </c>
      <c r="G48" s="64">
        <f>F18*(1+F74)</f>
        <v>828.6400000000001</v>
      </c>
      <c r="H48" s="26">
        <f>G48*F48</f>
        <v>6.3805280000000009</v>
      </c>
      <c r="I48" s="27"/>
      <c r="J48" s="28">
        <v>7.7000000000000002E-3</v>
      </c>
      <c r="K48" s="65">
        <f>F18*(1+J74)</f>
        <v>827.04000000000008</v>
      </c>
      <c r="L48" s="26">
        <f>K48*J48</f>
        <v>6.368208000000001</v>
      </c>
      <c r="M48" s="27"/>
      <c r="N48" s="30">
        <f t="shared" si="41"/>
        <v>-1.2319999999999887E-2</v>
      </c>
      <c r="O48" s="31">
        <f t="shared" si="28"/>
        <v>-1.9308746862328455E-3</v>
      </c>
      <c r="Q48" s="28">
        <f>+J48</f>
        <v>7.7000000000000002E-3</v>
      </c>
      <c r="R48" s="65">
        <f>$F$18*(1+Q74)</f>
        <v>827.04000000000008</v>
      </c>
      <c r="S48" s="26">
        <f>R48*Q48</f>
        <v>6.368208000000001</v>
      </c>
      <c r="T48" s="27"/>
      <c r="U48" s="30">
        <f t="shared" si="1"/>
        <v>0</v>
      </c>
      <c r="V48" s="31">
        <f t="shared" si="2"/>
        <v>0</v>
      </c>
      <c r="X48" s="28">
        <f>+Q48</f>
        <v>7.7000000000000002E-3</v>
      </c>
      <c r="Y48" s="65">
        <f>$F$18*(1+X74)</f>
        <v>827.04000000000008</v>
      </c>
      <c r="Z48" s="26">
        <f>Y48*X48</f>
        <v>6.368208000000001</v>
      </c>
      <c r="AA48" s="27"/>
      <c r="AB48" s="30">
        <f t="shared" si="3"/>
        <v>0</v>
      </c>
      <c r="AC48" s="31">
        <f t="shared" si="4"/>
        <v>0</v>
      </c>
      <c r="AE48" s="28">
        <f>+X48</f>
        <v>7.7000000000000002E-3</v>
      </c>
      <c r="AF48" s="65">
        <f>$F$18*(1+AE74)</f>
        <v>827.04000000000008</v>
      </c>
      <c r="AG48" s="26">
        <f>AF48*AE48</f>
        <v>6.368208000000001</v>
      </c>
      <c r="AH48" s="27"/>
      <c r="AI48" s="30">
        <f t="shared" si="5"/>
        <v>0</v>
      </c>
      <c r="AJ48" s="31">
        <f t="shared" si="6"/>
        <v>0</v>
      </c>
      <c r="AL48" s="28">
        <f>+AE48</f>
        <v>7.7000000000000002E-3</v>
      </c>
      <c r="AM48" s="65">
        <f>$F$18*(1+AL74)</f>
        <v>827.04000000000008</v>
      </c>
      <c r="AN48" s="26">
        <f>AM48*AL48</f>
        <v>6.368208000000001</v>
      </c>
      <c r="AO48" s="27"/>
      <c r="AP48" s="30">
        <f t="shared" si="7"/>
        <v>0</v>
      </c>
      <c r="AQ48" s="31">
        <f t="shared" si="8"/>
        <v>0</v>
      </c>
    </row>
    <row r="49" spans="2:43" ht="25.5" x14ac:dyDescent="0.2">
      <c r="B49" s="66" t="s">
        <v>40</v>
      </c>
      <c r="C49" s="27"/>
      <c r="D49" s="62" t="s">
        <v>30</v>
      </c>
      <c r="E49" s="63"/>
      <c r="F49" s="28">
        <v>4.1999999999999997E-3</v>
      </c>
      <c r="G49" s="64">
        <f>G48</f>
        <v>828.6400000000001</v>
      </c>
      <c r="H49" s="26">
        <f>G49*F49</f>
        <v>3.4802880000000003</v>
      </c>
      <c r="I49" s="27"/>
      <c r="J49" s="28">
        <v>4.1999999999999997E-3</v>
      </c>
      <c r="K49" s="65">
        <f>K48</f>
        <v>827.04000000000008</v>
      </c>
      <c r="L49" s="26">
        <f>K49*J49</f>
        <v>3.4735680000000002</v>
      </c>
      <c r="M49" s="27"/>
      <c r="N49" s="30">
        <f t="shared" si="41"/>
        <v>-6.7200000000000593E-3</v>
      </c>
      <c r="O49" s="31">
        <f t="shared" si="28"/>
        <v>-1.9308746862328804E-3</v>
      </c>
      <c r="Q49" s="28">
        <f>+J49</f>
        <v>4.1999999999999997E-3</v>
      </c>
      <c r="R49" s="65">
        <f>R48</f>
        <v>827.04000000000008</v>
      </c>
      <c r="S49" s="26">
        <f>R49*Q49</f>
        <v>3.4735680000000002</v>
      </c>
      <c r="T49" s="27"/>
      <c r="U49" s="30">
        <f t="shared" si="1"/>
        <v>0</v>
      </c>
      <c r="V49" s="31">
        <f t="shared" si="2"/>
        <v>0</v>
      </c>
      <c r="X49" s="28">
        <f>+Q49</f>
        <v>4.1999999999999997E-3</v>
      </c>
      <c r="Y49" s="65">
        <f>Y48</f>
        <v>827.04000000000008</v>
      </c>
      <c r="Z49" s="26">
        <f>Y49*X49</f>
        <v>3.4735680000000002</v>
      </c>
      <c r="AA49" s="27"/>
      <c r="AB49" s="30">
        <f t="shared" si="3"/>
        <v>0</v>
      </c>
      <c r="AC49" s="31">
        <f t="shared" si="4"/>
        <v>0</v>
      </c>
      <c r="AE49" s="28">
        <f>+X49</f>
        <v>4.1999999999999997E-3</v>
      </c>
      <c r="AF49" s="65">
        <f>AF48</f>
        <v>827.04000000000008</v>
      </c>
      <c r="AG49" s="26">
        <f>AF49*AE49</f>
        <v>3.4735680000000002</v>
      </c>
      <c r="AH49" s="27"/>
      <c r="AI49" s="30">
        <f t="shared" si="5"/>
        <v>0</v>
      </c>
      <c r="AJ49" s="31">
        <f t="shared" si="6"/>
        <v>0</v>
      </c>
      <c r="AL49" s="28">
        <f>+AE49</f>
        <v>4.1999999999999997E-3</v>
      </c>
      <c r="AM49" s="65">
        <f>AM48</f>
        <v>827.04000000000008</v>
      </c>
      <c r="AN49" s="26">
        <f>AM49*AL49</f>
        <v>3.4735680000000002</v>
      </c>
      <c r="AO49" s="27"/>
      <c r="AP49" s="30">
        <f t="shared" si="7"/>
        <v>0</v>
      </c>
      <c r="AQ49" s="31">
        <f t="shared" si="8"/>
        <v>0</v>
      </c>
    </row>
    <row r="50" spans="2:43" ht="25.5" x14ac:dyDescent="0.2">
      <c r="B50" s="56" t="s">
        <v>41</v>
      </c>
      <c r="C50" s="35"/>
      <c r="D50" s="35"/>
      <c r="E50" s="35"/>
      <c r="F50" s="67"/>
      <c r="G50" s="59"/>
      <c r="H50" s="60">
        <f>SUM(H47:H49)</f>
        <v>42.015824000000009</v>
      </c>
      <c r="I50" s="68"/>
      <c r="J50" s="69"/>
      <c r="K50" s="70"/>
      <c r="L50" s="60">
        <f>SUM(L47:L49)</f>
        <v>43.781534400000012</v>
      </c>
      <c r="M50" s="68"/>
      <c r="N50" s="43">
        <f t="shared" si="41"/>
        <v>1.7657104000000032</v>
      </c>
      <c r="O50" s="44">
        <f t="shared" si="28"/>
        <v>4.2024890431757396E-2</v>
      </c>
      <c r="Q50" s="69"/>
      <c r="R50" s="70"/>
      <c r="S50" s="60">
        <f>SUM(S47:S49)</f>
        <v>45.941534400000016</v>
      </c>
      <c r="T50" s="68"/>
      <c r="U50" s="43">
        <f t="shared" si="1"/>
        <v>2.1600000000000037</v>
      </c>
      <c r="V50" s="44">
        <f t="shared" si="2"/>
        <v>4.933586795441329E-2</v>
      </c>
      <c r="X50" s="69"/>
      <c r="Y50" s="70"/>
      <c r="Z50" s="60">
        <f>SUM(Z47:Z49)</f>
        <v>47.231534400000015</v>
      </c>
      <c r="AA50" s="68"/>
      <c r="AB50" s="43">
        <f t="shared" si="3"/>
        <v>1.2899999999999991</v>
      </c>
      <c r="AC50" s="44">
        <f t="shared" si="4"/>
        <v>2.8079166637499132E-2</v>
      </c>
      <c r="AE50" s="69"/>
      <c r="AF50" s="70"/>
      <c r="AG50" s="60">
        <f>SUM(AG47:AG49)</f>
        <v>48.131534400000014</v>
      </c>
      <c r="AH50" s="68"/>
      <c r="AI50" s="43">
        <f t="shared" si="5"/>
        <v>0.89999999999999858</v>
      </c>
      <c r="AJ50" s="44">
        <f t="shared" si="6"/>
        <v>1.9055065888352724E-2</v>
      </c>
      <c r="AL50" s="69"/>
      <c r="AM50" s="70"/>
      <c r="AN50" s="60">
        <f>SUM(AN47:AN49)</f>
        <v>48.601534400000013</v>
      </c>
      <c r="AO50" s="68"/>
      <c r="AP50" s="43">
        <f t="shared" si="7"/>
        <v>0.46999999999999886</v>
      </c>
      <c r="AQ50" s="44">
        <f t="shared" si="8"/>
        <v>9.7649078895768321E-3</v>
      </c>
    </row>
    <row r="51" spans="2:43" ht="25.5" x14ac:dyDescent="0.2">
      <c r="B51" s="71" t="s">
        <v>42</v>
      </c>
      <c r="C51" s="21"/>
      <c r="D51" s="22" t="s">
        <v>30</v>
      </c>
      <c r="E51" s="23"/>
      <c r="F51" s="72">
        <v>4.4000000000000003E-3</v>
      </c>
      <c r="G51" s="64">
        <f>G49</f>
        <v>828.6400000000001</v>
      </c>
      <c r="H51" s="73">
        <f t="shared" ref="H51:H57" si="42">G51*F51</f>
        <v>3.6460160000000008</v>
      </c>
      <c r="I51" s="27"/>
      <c r="J51" s="72">
        <v>4.4000000000000003E-3</v>
      </c>
      <c r="K51" s="65">
        <f>K49</f>
        <v>827.04000000000008</v>
      </c>
      <c r="L51" s="73">
        <f t="shared" ref="L51:L57" si="43">K51*J51</f>
        <v>3.6389760000000004</v>
      </c>
      <c r="M51" s="27"/>
      <c r="N51" s="30">
        <f t="shared" si="41"/>
        <v>-7.0400000000003793E-3</v>
      </c>
      <c r="O51" s="74">
        <f t="shared" si="28"/>
        <v>-1.9308746862329671E-3</v>
      </c>
      <c r="Q51" s="72">
        <f>+J51</f>
        <v>4.4000000000000003E-3</v>
      </c>
      <c r="R51" s="65">
        <f>R49</f>
        <v>827.04000000000008</v>
      </c>
      <c r="S51" s="73">
        <f t="shared" ref="S51:S57" si="44">R51*Q51</f>
        <v>3.6389760000000004</v>
      </c>
      <c r="T51" s="27"/>
      <c r="U51" s="30">
        <f t="shared" si="1"/>
        <v>0</v>
      </c>
      <c r="V51" s="74">
        <f t="shared" si="2"/>
        <v>0</v>
      </c>
      <c r="X51" s="72">
        <f>+Q51</f>
        <v>4.4000000000000003E-3</v>
      </c>
      <c r="Y51" s="65">
        <f>Y49</f>
        <v>827.04000000000008</v>
      </c>
      <c r="Z51" s="73">
        <f t="shared" ref="Z51:Z57" si="45">Y51*X51</f>
        <v>3.6389760000000004</v>
      </c>
      <c r="AA51" s="27"/>
      <c r="AB51" s="30">
        <f t="shared" si="3"/>
        <v>0</v>
      </c>
      <c r="AC51" s="74">
        <f t="shared" si="4"/>
        <v>0</v>
      </c>
      <c r="AE51" s="72">
        <f>+X51</f>
        <v>4.4000000000000003E-3</v>
      </c>
      <c r="AF51" s="65">
        <f>AF49</f>
        <v>827.04000000000008</v>
      </c>
      <c r="AG51" s="73">
        <f t="shared" ref="AG51:AG57" si="46">AF51*AE51</f>
        <v>3.6389760000000004</v>
      </c>
      <c r="AH51" s="27"/>
      <c r="AI51" s="30">
        <f t="shared" si="5"/>
        <v>0</v>
      </c>
      <c r="AJ51" s="74">
        <f t="shared" si="6"/>
        <v>0</v>
      </c>
      <c r="AL51" s="72">
        <f>+AE51</f>
        <v>4.4000000000000003E-3</v>
      </c>
      <c r="AM51" s="65">
        <f>AM49</f>
        <v>827.04000000000008</v>
      </c>
      <c r="AN51" s="73">
        <f t="shared" ref="AN51:AN57" si="47">AM51*AL51</f>
        <v>3.6389760000000004</v>
      </c>
      <c r="AO51" s="27"/>
      <c r="AP51" s="30">
        <f t="shared" si="7"/>
        <v>0</v>
      </c>
      <c r="AQ51" s="74">
        <f t="shared" si="8"/>
        <v>0</v>
      </c>
    </row>
    <row r="52" spans="2:43" ht="25.5" x14ac:dyDescent="0.2">
      <c r="B52" s="71" t="s">
        <v>43</v>
      </c>
      <c r="C52" s="21"/>
      <c r="D52" s="22" t="s">
        <v>30</v>
      </c>
      <c r="E52" s="23"/>
      <c r="F52" s="72">
        <v>1.2999999999999999E-3</v>
      </c>
      <c r="G52" s="64">
        <f>G49</f>
        <v>828.6400000000001</v>
      </c>
      <c r="H52" s="73">
        <f t="shared" si="42"/>
        <v>1.0772320000000002</v>
      </c>
      <c r="I52" s="27"/>
      <c r="J52" s="72">
        <v>1.2999999999999999E-3</v>
      </c>
      <c r="K52" s="65">
        <f>K49</f>
        <v>827.04000000000008</v>
      </c>
      <c r="L52" s="73">
        <f t="shared" si="43"/>
        <v>1.0751520000000001</v>
      </c>
      <c r="M52" s="27"/>
      <c r="N52" s="30">
        <f t="shared" si="41"/>
        <v>-2.0800000000000818E-3</v>
      </c>
      <c r="O52" s="74">
        <f t="shared" si="28"/>
        <v>-1.9308746862329391E-3</v>
      </c>
      <c r="Q52" s="72">
        <f>+J52</f>
        <v>1.2999999999999999E-3</v>
      </c>
      <c r="R52" s="65">
        <f>R49</f>
        <v>827.04000000000008</v>
      </c>
      <c r="S52" s="73">
        <f t="shared" si="44"/>
        <v>1.0751520000000001</v>
      </c>
      <c r="T52" s="27"/>
      <c r="U52" s="30">
        <f t="shared" si="1"/>
        <v>0</v>
      </c>
      <c r="V52" s="74">
        <f t="shared" si="2"/>
        <v>0</v>
      </c>
      <c r="X52" s="72">
        <f>+Q52</f>
        <v>1.2999999999999999E-3</v>
      </c>
      <c r="Y52" s="65">
        <f>Y49</f>
        <v>827.04000000000008</v>
      </c>
      <c r="Z52" s="73">
        <f t="shared" si="45"/>
        <v>1.0751520000000001</v>
      </c>
      <c r="AA52" s="27"/>
      <c r="AB52" s="30">
        <f t="shared" si="3"/>
        <v>0</v>
      </c>
      <c r="AC52" s="74">
        <f t="shared" si="4"/>
        <v>0</v>
      </c>
      <c r="AE52" s="72">
        <f>+X52</f>
        <v>1.2999999999999999E-3</v>
      </c>
      <c r="AF52" s="65">
        <f>AF49</f>
        <v>827.04000000000008</v>
      </c>
      <c r="AG52" s="73">
        <f t="shared" si="46"/>
        <v>1.0751520000000001</v>
      </c>
      <c r="AH52" s="27"/>
      <c r="AI52" s="30">
        <f t="shared" si="5"/>
        <v>0</v>
      </c>
      <c r="AJ52" s="74">
        <f t="shared" si="6"/>
        <v>0</v>
      </c>
      <c r="AL52" s="72">
        <f>+AE52</f>
        <v>1.2999999999999999E-3</v>
      </c>
      <c r="AM52" s="65">
        <f>AM49</f>
        <v>827.04000000000008</v>
      </c>
      <c r="AN52" s="73">
        <f t="shared" si="47"/>
        <v>1.0751520000000001</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800</v>
      </c>
      <c r="H54" s="73">
        <f t="shared" si="42"/>
        <v>5.5519999999999996</v>
      </c>
      <c r="I54" s="27"/>
      <c r="J54" s="72">
        <f>+F54</f>
        <v>6.94E-3</v>
      </c>
      <c r="K54" s="76">
        <f>$F$18</f>
        <v>800</v>
      </c>
      <c r="L54" s="73">
        <f t="shared" si="43"/>
        <v>5.5519999999999996</v>
      </c>
      <c r="M54" s="27"/>
      <c r="N54" s="30">
        <f t="shared" si="41"/>
        <v>0</v>
      </c>
      <c r="O54" s="74">
        <f t="shared" si="28"/>
        <v>0</v>
      </c>
      <c r="Q54" s="72">
        <f>+J54</f>
        <v>6.94E-3</v>
      </c>
      <c r="R54" s="76">
        <f>$F$18</f>
        <v>800</v>
      </c>
      <c r="S54" s="73">
        <f t="shared" si="44"/>
        <v>5.5519999999999996</v>
      </c>
      <c r="T54" s="27"/>
      <c r="U54" s="30">
        <f t="shared" si="1"/>
        <v>0</v>
      </c>
      <c r="V54" s="74">
        <f t="shared" si="2"/>
        <v>0</v>
      </c>
      <c r="X54" s="72">
        <f>+Q54</f>
        <v>6.94E-3</v>
      </c>
      <c r="Y54" s="76">
        <f>$F$18</f>
        <v>800</v>
      </c>
      <c r="Z54" s="73">
        <f t="shared" si="45"/>
        <v>5.5519999999999996</v>
      </c>
      <c r="AA54" s="27"/>
      <c r="AB54" s="30">
        <f t="shared" si="3"/>
        <v>0</v>
      </c>
      <c r="AC54" s="74">
        <f t="shared" si="4"/>
        <v>0</v>
      </c>
      <c r="AE54" s="72">
        <f>+X54</f>
        <v>6.94E-3</v>
      </c>
      <c r="AF54" s="76">
        <f>$F$18</f>
        <v>800</v>
      </c>
      <c r="AG54" s="73">
        <f t="shared" si="46"/>
        <v>5.5519999999999996</v>
      </c>
      <c r="AH54" s="27"/>
      <c r="AI54" s="30">
        <f t="shared" si="5"/>
        <v>0</v>
      </c>
      <c r="AJ54" s="74">
        <f t="shared" si="6"/>
        <v>0</v>
      </c>
      <c r="AL54" s="72">
        <f>+AE54</f>
        <v>6.94E-3</v>
      </c>
      <c r="AM54" s="76">
        <f>$F$18</f>
        <v>800</v>
      </c>
      <c r="AN54" s="73">
        <f t="shared" si="47"/>
        <v>5.5519999999999996</v>
      </c>
      <c r="AO54" s="27"/>
      <c r="AP54" s="30">
        <f t="shared" si="7"/>
        <v>0</v>
      </c>
      <c r="AQ54" s="74">
        <f t="shared" si="8"/>
        <v>0</v>
      </c>
    </row>
    <row r="55" spans="2:43" x14ac:dyDescent="0.2">
      <c r="B55" s="49" t="s">
        <v>46</v>
      </c>
      <c r="C55" s="21"/>
      <c r="D55" s="22"/>
      <c r="E55" s="23"/>
      <c r="F55" s="72">
        <v>0.08</v>
      </c>
      <c r="G55" s="77">
        <f>0.64*$F$18</f>
        <v>512</v>
      </c>
      <c r="H55" s="73">
        <f t="shared" si="42"/>
        <v>40.96</v>
      </c>
      <c r="I55" s="27"/>
      <c r="J55" s="72">
        <v>0.08</v>
      </c>
      <c r="K55" s="77">
        <f>$G$55</f>
        <v>512</v>
      </c>
      <c r="L55" s="73">
        <f t="shared" si="43"/>
        <v>40.96</v>
      </c>
      <c r="M55" s="27"/>
      <c r="N55" s="30">
        <f t="shared" si="41"/>
        <v>0</v>
      </c>
      <c r="O55" s="74">
        <f t="shared" si="28"/>
        <v>0</v>
      </c>
      <c r="Q55" s="72">
        <v>0.08</v>
      </c>
      <c r="R55" s="77">
        <f>$G$55</f>
        <v>512</v>
      </c>
      <c r="S55" s="73">
        <f t="shared" si="44"/>
        <v>40.96</v>
      </c>
      <c r="T55" s="27"/>
      <c r="U55" s="30">
        <f t="shared" si="1"/>
        <v>0</v>
      </c>
      <c r="V55" s="74">
        <f t="shared" si="2"/>
        <v>0</v>
      </c>
      <c r="X55" s="72">
        <v>0.08</v>
      </c>
      <c r="Y55" s="77">
        <f>$G$55</f>
        <v>512</v>
      </c>
      <c r="Z55" s="73">
        <f t="shared" si="45"/>
        <v>40.96</v>
      </c>
      <c r="AA55" s="27"/>
      <c r="AB55" s="30">
        <f t="shared" si="3"/>
        <v>0</v>
      </c>
      <c r="AC55" s="74">
        <f t="shared" si="4"/>
        <v>0</v>
      </c>
      <c r="AE55" s="72">
        <v>0.08</v>
      </c>
      <c r="AF55" s="77">
        <f>$G$55</f>
        <v>512</v>
      </c>
      <c r="AG55" s="73">
        <f t="shared" si="46"/>
        <v>40.96</v>
      </c>
      <c r="AH55" s="27"/>
      <c r="AI55" s="30">
        <f t="shared" si="5"/>
        <v>0</v>
      </c>
      <c r="AJ55" s="74">
        <f t="shared" si="6"/>
        <v>0</v>
      </c>
      <c r="AL55" s="72">
        <v>0.08</v>
      </c>
      <c r="AM55" s="77">
        <f>$G$55</f>
        <v>512</v>
      </c>
      <c r="AN55" s="73">
        <f t="shared" si="47"/>
        <v>40.96</v>
      </c>
      <c r="AO55" s="27"/>
      <c r="AP55" s="30">
        <f t="shared" si="7"/>
        <v>0</v>
      </c>
      <c r="AQ55" s="74">
        <f t="shared" si="8"/>
        <v>0</v>
      </c>
    </row>
    <row r="56" spans="2:43" x14ac:dyDescent="0.2">
      <c r="B56" s="49" t="s">
        <v>47</v>
      </c>
      <c r="C56" s="21"/>
      <c r="D56" s="22"/>
      <c r="E56" s="23"/>
      <c r="F56" s="72">
        <v>0.122</v>
      </c>
      <c r="G56" s="77">
        <f>0.18*$F$18</f>
        <v>144</v>
      </c>
      <c r="H56" s="73">
        <f t="shared" si="42"/>
        <v>17.567999999999998</v>
      </c>
      <c r="I56" s="27"/>
      <c r="J56" s="72">
        <v>0.122</v>
      </c>
      <c r="K56" s="77">
        <f>$G$56</f>
        <v>144</v>
      </c>
      <c r="L56" s="73">
        <f t="shared" si="43"/>
        <v>17.567999999999998</v>
      </c>
      <c r="M56" s="27"/>
      <c r="N56" s="30">
        <f t="shared" si="41"/>
        <v>0</v>
      </c>
      <c r="O56" s="74">
        <f t="shared" si="28"/>
        <v>0</v>
      </c>
      <c r="Q56" s="72">
        <v>0.122</v>
      </c>
      <c r="R56" s="77">
        <f>$G$56</f>
        <v>144</v>
      </c>
      <c r="S56" s="73">
        <f t="shared" si="44"/>
        <v>17.567999999999998</v>
      </c>
      <c r="T56" s="27"/>
      <c r="U56" s="30">
        <f t="shared" si="1"/>
        <v>0</v>
      </c>
      <c r="V56" s="74">
        <f t="shared" si="2"/>
        <v>0</v>
      </c>
      <c r="X56" s="72">
        <v>0.122</v>
      </c>
      <c r="Y56" s="77">
        <f>$G$56</f>
        <v>144</v>
      </c>
      <c r="Z56" s="73">
        <f t="shared" si="45"/>
        <v>17.567999999999998</v>
      </c>
      <c r="AA56" s="27"/>
      <c r="AB56" s="30">
        <f t="shared" si="3"/>
        <v>0</v>
      </c>
      <c r="AC56" s="74">
        <f t="shared" si="4"/>
        <v>0</v>
      </c>
      <c r="AE56" s="72">
        <v>0.122</v>
      </c>
      <c r="AF56" s="77">
        <f>$G$56</f>
        <v>144</v>
      </c>
      <c r="AG56" s="73">
        <f t="shared" si="46"/>
        <v>17.567999999999998</v>
      </c>
      <c r="AH56" s="27"/>
      <c r="AI56" s="30">
        <f t="shared" si="5"/>
        <v>0</v>
      </c>
      <c r="AJ56" s="74">
        <f t="shared" si="6"/>
        <v>0</v>
      </c>
      <c r="AL56" s="72">
        <v>0.122</v>
      </c>
      <c r="AM56" s="77">
        <f>$G$56</f>
        <v>144</v>
      </c>
      <c r="AN56" s="73">
        <f t="shared" si="47"/>
        <v>17.567999999999998</v>
      </c>
      <c r="AO56" s="27"/>
      <c r="AP56" s="30">
        <f t="shared" si="7"/>
        <v>0</v>
      </c>
      <c r="AQ56" s="74">
        <f t="shared" si="8"/>
        <v>0</v>
      </c>
    </row>
    <row r="57" spans="2:43" x14ac:dyDescent="0.2">
      <c r="B57" s="11" t="s">
        <v>48</v>
      </c>
      <c r="C57" s="21"/>
      <c r="D57" s="22"/>
      <c r="E57" s="23"/>
      <c r="F57" s="72">
        <v>0.161</v>
      </c>
      <c r="G57" s="77">
        <f>0.18*$F$18</f>
        <v>144</v>
      </c>
      <c r="H57" s="73">
        <f t="shared" si="42"/>
        <v>23.184000000000001</v>
      </c>
      <c r="I57" s="27"/>
      <c r="J57" s="72">
        <v>0.161</v>
      </c>
      <c r="K57" s="77">
        <f>$G$57</f>
        <v>144</v>
      </c>
      <c r="L57" s="73">
        <f t="shared" si="43"/>
        <v>23.184000000000001</v>
      </c>
      <c r="M57" s="27"/>
      <c r="N57" s="30">
        <f t="shared" si="41"/>
        <v>0</v>
      </c>
      <c r="O57" s="74">
        <f t="shared" si="28"/>
        <v>0</v>
      </c>
      <c r="Q57" s="72">
        <v>0.161</v>
      </c>
      <c r="R57" s="77">
        <f>$G$57</f>
        <v>144</v>
      </c>
      <c r="S57" s="73">
        <f t="shared" si="44"/>
        <v>23.184000000000001</v>
      </c>
      <c r="T57" s="27"/>
      <c r="U57" s="30">
        <f t="shared" si="1"/>
        <v>0</v>
      </c>
      <c r="V57" s="74">
        <f t="shared" si="2"/>
        <v>0</v>
      </c>
      <c r="X57" s="72">
        <v>0.161</v>
      </c>
      <c r="Y57" s="77">
        <f>$G$57</f>
        <v>144</v>
      </c>
      <c r="Z57" s="73">
        <f t="shared" si="45"/>
        <v>23.184000000000001</v>
      </c>
      <c r="AA57" s="27"/>
      <c r="AB57" s="30">
        <f t="shared" si="3"/>
        <v>0</v>
      </c>
      <c r="AC57" s="74">
        <f t="shared" si="4"/>
        <v>0</v>
      </c>
      <c r="AE57" s="72">
        <v>0.161</v>
      </c>
      <c r="AF57" s="77">
        <f>$G$57</f>
        <v>144</v>
      </c>
      <c r="AG57" s="73">
        <f t="shared" si="46"/>
        <v>23.184000000000001</v>
      </c>
      <c r="AH57" s="27"/>
      <c r="AI57" s="30">
        <f t="shared" si="5"/>
        <v>0</v>
      </c>
      <c r="AJ57" s="74">
        <f t="shared" si="6"/>
        <v>0</v>
      </c>
      <c r="AL57" s="72">
        <v>0.161</v>
      </c>
      <c r="AM57" s="77">
        <f>$G$57</f>
        <v>144</v>
      </c>
      <c r="AN57" s="73">
        <f t="shared" si="47"/>
        <v>23.184000000000001</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600</v>
      </c>
      <c r="H58" s="73">
        <f>G58*F58</f>
        <v>56.4</v>
      </c>
      <c r="I58" s="83"/>
      <c r="J58" s="72">
        <v>9.4E-2</v>
      </c>
      <c r="K58" s="82">
        <f>$G$58</f>
        <v>600</v>
      </c>
      <c r="L58" s="73">
        <f>K58*J58</f>
        <v>56.4</v>
      </c>
      <c r="M58" s="83"/>
      <c r="N58" s="84">
        <f t="shared" si="41"/>
        <v>0</v>
      </c>
      <c r="O58" s="74">
        <f t="shared" si="28"/>
        <v>0</v>
      </c>
      <c r="Q58" s="72">
        <v>9.4E-2</v>
      </c>
      <c r="R58" s="82">
        <f>$G$58</f>
        <v>600</v>
      </c>
      <c r="S58" s="73">
        <f>R58*Q58</f>
        <v>56.4</v>
      </c>
      <c r="T58" s="83"/>
      <c r="U58" s="84">
        <f t="shared" si="1"/>
        <v>0</v>
      </c>
      <c r="V58" s="74">
        <f t="shared" si="2"/>
        <v>0</v>
      </c>
      <c r="X58" s="72">
        <v>9.4E-2</v>
      </c>
      <c r="Y58" s="82">
        <f>$G$58</f>
        <v>600</v>
      </c>
      <c r="Z58" s="73">
        <f>Y58*X58</f>
        <v>56.4</v>
      </c>
      <c r="AA58" s="83"/>
      <c r="AB58" s="84">
        <f t="shared" si="3"/>
        <v>0</v>
      </c>
      <c r="AC58" s="74">
        <f t="shared" si="4"/>
        <v>0</v>
      </c>
      <c r="AE58" s="72">
        <v>9.4E-2</v>
      </c>
      <c r="AF58" s="82">
        <f>$G$58</f>
        <v>600</v>
      </c>
      <c r="AG58" s="73">
        <f>AF58*AE58</f>
        <v>56.4</v>
      </c>
      <c r="AH58" s="83"/>
      <c r="AI58" s="84">
        <f t="shared" si="5"/>
        <v>0</v>
      </c>
      <c r="AJ58" s="74">
        <f t="shared" si="6"/>
        <v>0</v>
      </c>
      <c r="AL58" s="72">
        <v>9.4E-2</v>
      </c>
      <c r="AM58" s="82">
        <f>$G$58</f>
        <v>600</v>
      </c>
      <c r="AN58" s="73">
        <f>AM58*AL58</f>
        <v>56.4</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200</v>
      </c>
      <c r="H59" s="73">
        <f>G59*F59</f>
        <v>22</v>
      </c>
      <c r="I59" s="83"/>
      <c r="J59" s="72">
        <v>0.11</v>
      </c>
      <c r="K59" s="82">
        <f>$G$59</f>
        <v>200</v>
      </c>
      <c r="L59" s="73">
        <f>K59*J59</f>
        <v>22</v>
      </c>
      <c r="M59" s="83"/>
      <c r="N59" s="84">
        <f t="shared" si="41"/>
        <v>0</v>
      </c>
      <c r="O59" s="74">
        <f t="shared" si="28"/>
        <v>0</v>
      </c>
      <c r="Q59" s="72">
        <v>0.11</v>
      </c>
      <c r="R59" s="82">
        <f>$G$59</f>
        <v>200</v>
      </c>
      <c r="S59" s="73">
        <f>R59*Q59</f>
        <v>22</v>
      </c>
      <c r="T59" s="83"/>
      <c r="U59" s="84">
        <f t="shared" si="1"/>
        <v>0</v>
      </c>
      <c r="V59" s="74">
        <f t="shared" si="2"/>
        <v>0</v>
      </c>
      <c r="X59" s="72">
        <v>0.11</v>
      </c>
      <c r="Y59" s="82">
        <f>$G$59</f>
        <v>200</v>
      </c>
      <c r="Z59" s="73">
        <f>Y59*X59</f>
        <v>22</v>
      </c>
      <c r="AA59" s="83"/>
      <c r="AB59" s="84">
        <f t="shared" si="3"/>
        <v>0</v>
      </c>
      <c r="AC59" s="74">
        <f t="shared" si="4"/>
        <v>0</v>
      </c>
      <c r="AE59" s="72">
        <v>0.11</v>
      </c>
      <c r="AF59" s="82">
        <f>$G$59</f>
        <v>200</v>
      </c>
      <c r="AG59" s="73">
        <f>AF59*AE59</f>
        <v>22</v>
      </c>
      <c r="AH59" s="83"/>
      <c r="AI59" s="84">
        <f t="shared" si="5"/>
        <v>0</v>
      </c>
      <c r="AJ59" s="74">
        <f t="shared" si="6"/>
        <v>0</v>
      </c>
      <c r="AL59" s="72">
        <v>0.11</v>
      </c>
      <c r="AM59" s="82">
        <f>$G$59</f>
        <v>200</v>
      </c>
      <c r="AN59" s="73">
        <f>AM59*AL59</f>
        <v>22</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134.253072</v>
      </c>
      <c r="I61" s="100"/>
      <c r="J61" s="101"/>
      <c r="K61" s="101"/>
      <c r="L61" s="99">
        <f>SUM(L51:L57,L50)</f>
        <v>136.00966240000002</v>
      </c>
      <c r="M61" s="102"/>
      <c r="N61" s="103">
        <f t="shared" ref="N61" si="48">L61-H61</f>
        <v>1.7565904000000216</v>
      </c>
      <c r="O61" s="104">
        <f t="shared" ref="O61" si="49">IF((H61)=0,"",(N61/H61))</f>
        <v>1.3084172852298096E-2</v>
      </c>
      <c r="Q61" s="101"/>
      <c r="R61" s="101"/>
      <c r="S61" s="103">
        <f>SUM(S51:S57,S50)</f>
        <v>138.16966240000002</v>
      </c>
      <c r="T61" s="102"/>
      <c r="U61" s="103">
        <f t="shared" si="1"/>
        <v>2.1599999999999966</v>
      </c>
      <c r="V61" s="104">
        <f>IF((L61)=0,"",(U61/L61))</f>
        <v>1.5881224626876186E-2</v>
      </c>
      <c r="X61" s="101"/>
      <c r="Y61" s="101"/>
      <c r="Z61" s="103">
        <f>SUM(Z51:Z57,Z50)</f>
        <v>139.45966240000001</v>
      </c>
      <c r="AA61" s="102"/>
      <c r="AB61" s="103">
        <f t="shared" si="3"/>
        <v>1.289999999999992</v>
      </c>
      <c r="AC61" s="104">
        <f>IF((S61)=0,"",(AB61/S61))</f>
        <v>9.3363476293765041E-3</v>
      </c>
      <c r="AE61" s="101"/>
      <c r="AF61" s="101"/>
      <c r="AG61" s="103">
        <f>SUM(AG51:AG57,AG50)</f>
        <v>140.35966240000002</v>
      </c>
      <c r="AH61" s="102"/>
      <c r="AI61" s="103">
        <f t="shared" ref="AI61:AI65" si="50">AG61-Z61</f>
        <v>0.90000000000000568</v>
      </c>
      <c r="AJ61" s="104">
        <f>IF((Z61)=0,"",(AI61/Z61))</f>
        <v>6.4534789810304716E-3</v>
      </c>
      <c r="AL61" s="101"/>
      <c r="AM61" s="101"/>
      <c r="AN61" s="103">
        <f>SUM(AN51:AN57,AN50)</f>
        <v>140.82966240000002</v>
      </c>
      <c r="AO61" s="102"/>
      <c r="AP61" s="103">
        <f t="shared" ref="AP61:AP65" si="51">AN61-AG61</f>
        <v>0.46999999999999886</v>
      </c>
      <c r="AQ61" s="104">
        <f>IF((AG61)=0,"",(AP61/AG61))</f>
        <v>3.348540399453104E-3</v>
      </c>
    </row>
    <row r="62" spans="2:43" x14ac:dyDescent="0.2">
      <c r="B62" s="105" t="s">
        <v>52</v>
      </c>
      <c r="C62" s="21"/>
      <c r="D62" s="21"/>
      <c r="E62" s="21"/>
      <c r="F62" s="106">
        <v>0.13</v>
      </c>
      <c r="G62" s="107"/>
      <c r="H62" s="108">
        <f>H61*F62</f>
        <v>17.45289936</v>
      </c>
      <c r="I62" s="109"/>
      <c r="J62" s="110">
        <v>0.13</v>
      </c>
      <c r="K62" s="109"/>
      <c r="L62" s="111">
        <f>L61*J62</f>
        <v>17.681256112000003</v>
      </c>
      <c r="M62" s="112"/>
      <c r="N62" s="113">
        <f t="shared" si="41"/>
        <v>0.22835675200000338</v>
      </c>
      <c r="O62" s="114">
        <f t="shared" si="28"/>
        <v>1.3084172852298128E-2</v>
      </c>
      <c r="Q62" s="110">
        <v>0.13</v>
      </c>
      <c r="R62" s="109"/>
      <c r="S62" s="111">
        <f>S61*Q62</f>
        <v>17.962056112000003</v>
      </c>
      <c r="T62" s="112"/>
      <c r="U62" s="113">
        <f t="shared" si="1"/>
        <v>0.28079999999999927</v>
      </c>
      <c r="V62" s="114">
        <f t="shared" ref="V62:V71" si="52">IF((L62)=0,"",(U62/L62))</f>
        <v>1.5881224626876172E-2</v>
      </c>
      <c r="X62" s="110">
        <v>0.13</v>
      </c>
      <c r="Y62" s="109"/>
      <c r="Z62" s="111">
        <f>Z61*X62</f>
        <v>18.129756112000003</v>
      </c>
      <c r="AA62" s="112"/>
      <c r="AB62" s="113">
        <f t="shared" si="3"/>
        <v>0.16769999999999996</v>
      </c>
      <c r="AC62" s="114">
        <f t="shared" ref="AC62:AC71" si="53">IF((S62)=0,"",(AB62/S62))</f>
        <v>9.3363476293765596E-3</v>
      </c>
      <c r="AE62" s="110">
        <v>0.13</v>
      </c>
      <c r="AF62" s="109"/>
      <c r="AG62" s="111">
        <f>AG61*AE62</f>
        <v>18.246756112000003</v>
      </c>
      <c r="AH62" s="112"/>
      <c r="AI62" s="113">
        <f t="shared" si="50"/>
        <v>0.11700000000000088</v>
      </c>
      <c r="AJ62" s="114">
        <f t="shared" ref="AJ62:AJ71" si="54">IF((Z62)=0,"",(AI62/Z62))</f>
        <v>6.4534789810304794E-3</v>
      </c>
      <c r="AL62" s="110">
        <v>0.13</v>
      </c>
      <c r="AM62" s="109"/>
      <c r="AN62" s="111">
        <f>AN61*AL62</f>
        <v>18.307856112000003</v>
      </c>
      <c r="AO62" s="112"/>
      <c r="AP62" s="113">
        <f t="shared" si="51"/>
        <v>6.109999999999971E-2</v>
      </c>
      <c r="AQ62" s="114">
        <f t="shared" ref="AQ62:AQ71" si="55">IF((AG62)=0,"",(AP62/AG62))</f>
        <v>3.3485403994530957E-3</v>
      </c>
    </row>
    <row r="63" spans="2:43" x14ac:dyDescent="0.2">
      <c r="B63" s="115" t="s">
        <v>53</v>
      </c>
      <c r="C63" s="21"/>
      <c r="D63" s="21"/>
      <c r="E63" s="21"/>
      <c r="F63" s="116"/>
      <c r="G63" s="107"/>
      <c r="H63" s="108">
        <f>H61+H62</f>
        <v>151.70597136000001</v>
      </c>
      <c r="I63" s="109"/>
      <c r="J63" s="109"/>
      <c r="K63" s="109"/>
      <c r="L63" s="111">
        <f>L61+L62</f>
        <v>153.69091851200002</v>
      </c>
      <c r="M63" s="112"/>
      <c r="N63" s="113">
        <f t="shared" si="41"/>
        <v>1.9849471520000179</v>
      </c>
      <c r="O63" s="114">
        <f t="shared" si="28"/>
        <v>1.3084172852298053E-2</v>
      </c>
      <c r="Q63" s="109"/>
      <c r="R63" s="109"/>
      <c r="S63" s="111">
        <f>S61+S62</f>
        <v>156.13171851200002</v>
      </c>
      <c r="T63" s="112"/>
      <c r="U63" s="113">
        <f t="shared" si="1"/>
        <v>2.4407999999999959</v>
      </c>
      <c r="V63" s="114">
        <f t="shared" si="52"/>
        <v>1.5881224626876186E-2</v>
      </c>
      <c r="X63" s="109"/>
      <c r="Y63" s="109"/>
      <c r="Z63" s="111">
        <f>Z61+Z62</f>
        <v>157.58941851200001</v>
      </c>
      <c r="AA63" s="112"/>
      <c r="AB63" s="113">
        <f t="shared" si="3"/>
        <v>1.4576999999999884</v>
      </c>
      <c r="AC63" s="114">
        <f t="shared" si="53"/>
        <v>9.3363476293764867E-3</v>
      </c>
      <c r="AE63" s="109"/>
      <c r="AF63" s="109"/>
      <c r="AG63" s="111">
        <f>AG61+AG62</f>
        <v>158.60641851200003</v>
      </c>
      <c r="AH63" s="112"/>
      <c r="AI63" s="113">
        <f t="shared" si="50"/>
        <v>1.0170000000000243</v>
      </c>
      <c r="AJ63" s="114">
        <f t="shared" si="54"/>
        <v>6.4534789810305852E-3</v>
      </c>
      <c r="AL63" s="109"/>
      <c r="AM63" s="109"/>
      <c r="AN63" s="111">
        <f>AN61+AN62</f>
        <v>159.13751851200001</v>
      </c>
      <c r="AO63" s="112"/>
      <c r="AP63" s="113">
        <f t="shared" si="51"/>
        <v>0.53109999999998081</v>
      </c>
      <c r="AQ63" s="114">
        <f t="shared" si="55"/>
        <v>3.3485403994529908E-3</v>
      </c>
    </row>
    <row r="64" spans="2:43" ht="15.75" customHeight="1" x14ac:dyDescent="0.2">
      <c r="B64" s="203" t="s">
        <v>54</v>
      </c>
      <c r="C64" s="203"/>
      <c r="D64" s="203"/>
      <c r="E64" s="21"/>
      <c r="F64" s="116"/>
      <c r="G64" s="107"/>
      <c r="H64" s="117">
        <f>ROUND(-H63*10%,2)</f>
        <v>-15.17</v>
      </c>
      <c r="I64" s="109"/>
      <c r="J64" s="109"/>
      <c r="K64" s="109"/>
      <c r="L64" s="118">
        <f>ROUND(-L63*10%,2)</f>
        <v>-15.37</v>
      </c>
      <c r="M64" s="112"/>
      <c r="N64" s="118">
        <f t="shared" si="41"/>
        <v>-0.19999999999999929</v>
      </c>
      <c r="O64" s="119">
        <f t="shared" si="28"/>
        <v>1.3183915622939966E-2</v>
      </c>
      <c r="Q64" s="109"/>
      <c r="R64" s="109"/>
      <c r="S64" s="118">
        <f>ROUND(-S63*10%,2)</f>
        <v>-15.61</v>
      </c>
      <c r="T64" s="112"/>
      <c r="U64" s="118">
        <f t="shared" si="1"/>
        <v>-0.24000000000000021</v>
      </c>
      <c r="V64" s="119">
        <f t="shared" si="52"/>
        <v>1.5614834092387782E-2</v>
      </c>
      <c r="X64" s="109"/>
      <c r="Y64" s="109"/>
      <c r="Z64" s="118">
        <f>ROUND(-Z63*10%,2)</f>
        <v>-15.76</v>
      </c>
      <c r="AA64" s="112"/>
      <c r="AB64" s="118">
        <f t="shared" si="3"/>
        <v>-0.15000000000000036</v>
      </c>
      <c r="AC64" s="119">
        <f t="shared" si="53"/>
        <v>9.6092248558616502E-3</v>
      </c>
      <c r="AE64" s="109"/>
      <c r="AF64" s="109"/>
      <c r="AG64" s="118">
        <f>ROUND(-AG63*10%,2)</f>
        <v>-15.86</v>
      </c>
      <c r="AH64" s="112"/>
      <c r="AI64" s="118">
        <f t="shared" si="50"/>
        <v>-9.9999999999999645E-2</v>
      </c>
      <c r="AJ64" s="119">
        <f t="shared" si="54"/>
        <v>6.3451776649745967E-3</v>
      </c>
      <c r="AL64" s="109"/>
      <c r="AM64" s="109"/>
      <c r="AN64" s="118">
        <f>ROUND(-AN63*10%,2)</f>
        <v>-15.91</v>
      </c>
      <c r="AO64" s="112"/>
      <c r="AP64" s="118">
        <f t="shared" si="51"/>
        <v>-5.0000000000000711E-2</v>
      </c>
      <c r="AQ64" s="119">
        <f t="shared" si="55"/>
        <v>3.1525851197982797E-3</v>
      </c>
    </row>
    <row r="65" spans="1:43" ht="13.5" thickBot="1" x14ac:dyDescent="0.25">
      <c r="B65" s="204" t="s">
        <v>55</v>
      </c>
      <c r="C65" s="204"/>
      <c r="D65" s="204"/>
      <c r="E65" s="120"/>
      <c r="F65" s="121"/>
      <c r="G65" s="122"/>
      <c r="H65" s="123">
        <f>H63+H64</f>
        <v>136.53597136000002</v>
      </c>
      <c r="I65" s="124"/>
      <c r="J65" s="124"/>
      <c r="K65" s="124"/>
      <c r="L65" s="125">
        <f>L63+L64</f>
        <v>138.32091851200002</v>
      </c>
      <c r="M65" s="126"/>
      <c r="N65" s="127">
        <f t="shared" si="41"/>
        <v>1.7849471520000009</v>
      </c>
      <c r="O65" s="128">
        <f t="shared" si="28"/>
        <v>1.3073090806917745E-2</v>
      </c>
      <c r="Q65" s="124"/>
      <c r="R65" s="124"/>
      <c r="S65" s="125">
        <f>S63+S64</f>
        <v>140.52171851200001</v>
      </c>
      <c r="T65" s="126"/>
      <c r="U65" s="127">
        <f t="shared" si="1"/>
        <v>2.2007999999999868</v>
      </c>
      <c r="V65" s="128">
        <f t="shared" si="52"/>
        <v>1.5910825518477573E-2</v>
      </c>
      <c r="X65" s="124"/>
      <c r="Y65" s="124"/>
      <c r="Z65" s="125">
        <f>Z63+Z64</f>
        <v>141.82941851200002</v>
      </c>
      <c r="AA65" s="126"/>
      <c r="AB65" s="127">
        <f t="shared" si="3"/>
        <v>1.3077000000000112</v>
      </c>
      <c r="AC65" s="128">
        <f t="shared" si="53"/>
        <v>9.3060347812949553E-3</v>
      </c>
      <c r="AE65" s="124"/>
      <c r="AF65" s="124"/>
      <c r="AG65" s="125">
        <f>AG63+AG64</f>
        <v>142.74641851200005</v>
      </c>
      <c r="AH65" s="126"/>
      <c r="AI65" s="127">
        <f t="shared" si="50"/>
        <v>0.91700000000003001</v>
      </c>
      <c r="AJ65" s="128">
        <f t="shared" si="54"/>
        <v>6.4655133583759548E-3</v>
      </c>
      <c r="AL65" s="124"/>
      <c r="AM65" s="124"/>
      <c r="AN65" s="125">
        <f>AN63+AN64</f>
        <v>143.22751851200002</v>
      </c>
      <c r="AO65" s="126"/>
      <c r="AP65" s="127">
        <f t="shared" si="51"/>
        <v>0.48109999999996944</v>
      </c>
      <c r="AQ65" s="128">
        <f t="shared" si="55"/>
        <v>3.3703122293013994E-3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130.94107200000002</v>
      </c>
      <c r="I67" s="140"/>
      <c r="J67" s="141"/>
      <c r="K67" s="141"/>
      <c r="L67" s="139">
        <f>SUM(L58:L59,L50,L51:L54)</f>
        <v>132.69766240000001</v>
      </c>
      <c r="M67" s="142"/>
      <c r="N67" s="143">
        <f t="shared" ref="N67:N71" si="56">L67-H67</f>
        <v>1.7565903999999932</v>
      </c>
      <c r="O67" s="104">
        <f t="shared" ref="O67:O71" si="57">IF((H67)=0,"",(N67/H67))</f>
        <v>1.3415121574688139E-2</v>
      </c>
      <c r="Q67" s="141"/>
      <c r="R67" s="141"/>
      <c r="S67" s="143">
        <f>SUM(S58:S59,S50,S51:S54)</f>
        <v>134.85766240000001</v>
      </c>
      <c r="T67" s="142"/>
      <c r="U67" s="143">
        <f t="shared" si="1"/>
        <v>2.1599999999999966</v>
      </c>
      <c r="V67" s="104">
        <f t="shared" si="52"/>
        <v>1.6277603997943497E-2</v>
      </c>
      <c r="X67" s="141"/>
      <c r="Y67" s="141"/>
      <c r="Z67" s="143">
        <f>SUM(Z58:Z59,Z50,Z51:Z54)</f>
        <v>136.14766240000003</v>
      </c>
      <c r="AA67" s="142"/>
      <c r="AB67" s="143">
        <f t="shared" si="3"/>
        <v>1.2900000000000205</v>
      </c>
      <c r="AC67" s="104">
        <f t="shared" si="53"/>
        <v>9.5656411140641311E-3</v>
      </c>
      <c r="AE67" s="141"/>
      <c r="AF67" s="141"/>
      <c r="AG67" s="143">
        <f>SUM(AG58:AG59,AG50,AG51:AG54)</f>
        <v>137.04766240000004</v>
      </c>
      <c r="AH67" s="142"/>
      <c r="AI67" s="143">
        <f t="shared" ref="AI67:AI71" si="58">AG67-Z67</f>
        <v>0.90000000000000568</v>
      </c>
      <c r="AJ67" s="104">
        <f t="shared" si="54"/>
        <v>6.6104697218804798E-3</v>
      </c>
      <c r="AL67" s="141"/>
      <c r="AM67" s="141"/>
      <c r="AN67" s="143">
        <f>SUM(AN58:AN59,AN50,AN51:AN54)</f>
        <v>137.51766240000003</v>
      </c>
      <c r="AO67" s="142"/>
      <c r="AP67" s="143">
        <f t="shared" ref="AP67:AP71" si="59">AN67-AG67</f>
        <v>0.46999999999999886</v>
      </c>
      <c r="AQ67" s="104">
        <f t="shared" si="55"/>
        <v>3.4294638213398579E-3</v>
      </c>
    </row>
    <row r="68" spans="1:43" s="85" customFormat="1" x14ac:dyDescent="0.2">
      <c r="B68" s="144" t="s">
        <v>52</v>
      </c>
      <c r="C68" s="79"/>
      <c r="D68" s="79"/>
      <c r="E68" s="79"/>
      <c r="F68" s="145">
        <v>0.13</v>
      </c>
      <c r="G68" s="138"/>
      <c r="H68" s="146">
        <f>H67*F68</f>
        <v>17.022339360000004</v>
      </c>
      <c r="I68" s="147"/>
      <c r="J68" s="148">
        <v>0.13</v>
      </c>
      <c r="K68" s="149"/>
      <c r="L68" s="150">
        <f>L67*J68</f>
        <v>17.250696112000004</v>
      </c>
      <c r="M68" s="151"/>
      <c r="N68" s="152">
        <f t="shared" si="56"/>
        <v>0.22835675199999983</v>
      </c>
      <c r="O68" s="114">
        <f t="shared" si="57"/>
        <v>1.3415121574688179E-2</v>
      </c>
      <c r="Q68" s="148">
        <v>0.13</v>
      </c>
      <c r="R68" s="149"/>
      <c r="S68" s="150">
        <f>S67*Q68</f>
        <v>17.531496112000003</v>
      </c>
      <c r="T68" s="151"/>
      <c r="U68" s="152">
        <f t="shared" si="1"/>
        <v>0.28079999999999927</v>
      </c>
      <c r="V68" s="114">
        <f t="shared" si="52"/>
        <v>1.6277603997943479E-2</v>
      </c>
      <c r="X68" s="148">
        <v>0.13</v>
      </c>
      <c r="Y68" s="149"/>
      <c r="Z68" s="150">
        <f>Z67*X68</f>
        <v>17.699196112000003</v>
      </c>
      <c r="AA68" s="151"/>
      <c r="AB68" s="152">
        <f t="shared" si="3"/>
        <v>0.16769999999999996</v>
      </c>
      <c r="AC68" s="114">
        <f t="shared" si="53"/>
        <v>9.565641114063975E-3</v>
      </c>
      <c r="AE68" s="148">
        <v>0.13</v>
      </c>
      <c r="AF68" s="149"/>
      <c r="AG68" s="150">
        <f>AG67*AE68</f>
        <v>17.816196112000004</v>
      </c>
      <c r="AH68" s="151"/>
      <c r="AI68" s="152">
        <f t="shared" si="58"/>
        <v>0.11700000000000088</v>
      </c>
      <c r="AJ68" s="114">
        <f t="shared" si="54"/>
        <v>6.6104697218804884E-3</v>
      </c>
      <c r="AL68" s="148">
        <v>0.13</v>
      </c>
      <c r="AM68" s="149"/>
      <c r="AN68" s="150">
        <f>AN67*AL68</f>
        <v>17.877296112000003</v>
      </c>
      <c r="AO68" s="151"/>
      <c r="AP68" s="152">
        <f t="shared" si="59"/>
        <v>6.109999999999971E-2</v>
      </c>
      <c r="AQ68" s="114">
        <f t="shared" si="55"/>
        <v>3.4294638213398501E-3</v>
      </c>
    </row>
    <row r="69" spans="1:43" s="85" customFormat="1" x14ac:dyDescent="0.2">
      <c r="B69" s="153" t="s">
        <v>53</v>
      </c>
      <c r="C69" s="79"/>
      <c r="D69" s="79"/>
      <c r="E69" s="79"/>
      <c r="F69" s="154"/>
      <c r="G69" s="155"/>
      <c r="H69" s="146">
        <f>H67+H68</f>
        <v>147.96341136000001</v>
      </c>
      <c r="I69" s="147"/>
      <c r="J69" s="147"/>
      <c r="K69" s="147"/>
      <c r="L69" s="150">
        <f>L67+L68</f>
        <v>149.94835851200003</v>
      </c>
      <c r="M69" s="151"/>
      <c r="N69" s="152">
        <f t="shared" si="56"/>
        <v>1.9849471520000179</v>
      </c>
      <c r="O69" s="114">
        <f t="shared" si="57"/>
        <v>1.3415121574688313E-2</v>
      </c>
      <c r="Q69" s="147"/>
      <c r="R69" s="147"/>
      <c r="S69" s="150">
        <f>S67+S68</f>
        <v>152.38915851200002</v>
      </c>
      <c r="T69" s="151"/>
      <c r="U69" s="152">
        <f t="shared" si="1"/>
        <v>2.4407999999999959</v>
      </c>
      <c r="V69" s="114">
        <f t="shared" si="52"/>
        <v>1.6277603997943493E-2</v>
      </c>
      <c r="X69" s="147"/>
      <c r="Y69" s="147"/>
      <c r="Z69" s="150">
        <f>Z67+Z68</f>
        <v>153.84685851200004</v>
      </c>
      <c r="AA69" s="151"/>
      <c r="AB69" s="152">
        <f t="shared" si="3"/>
        <v>1.4577000000000169</v>
      </c>
      <c r="AC69" s="114">
        <f t="shared" si="53"/>
        <v>9.5656411140640878E-3</v>
      </c>
      <c r="AE69" s="147"/>
      <c r="AF69" s="147"/>
      <c r="AG69" s="150">
        <f>AG67+AG68</f>
        <v>154.86385851200004</v>
      </c>
      <c r="AH69" s="151"/>
      <c r="AI69" s="152">
        <f t="shared" si="58"/>
        <v>1.0169999999999959</v>
      </c>
      <c r="AJ69" s="114">
        <f t="shared" si="54"/>
        <v>6.6104697218804112E-3</v>
      </c>
      <c r="AL69" s="147"/>
      <c r="AM69" s="147"/>
      <c r="AN69" s="150">
        <f>AN67+AN68</f>
        <v>155.39495851200004</v>
      </c>
      <c r="AO69" s="151"/>
      <c r="AP69" s="152">
        <f t="shared" si="59"/>
        <v>0.53110000000000923</v>
      </c>
      <c r="AQ69" s="114">
        <f t="shared" si="55"/>
        <v>3.4294638213399255E-3</v>
      </c>
    </row>
    <row r="70" spans="1:43" s="85" customFormat="1" ht="15.75" customHeight="1" x14ac:dyDescent="0.2">
      <c r="B70" s="205" t="s">
        <v>54</v>
      </c>
      <c r="C70" s="205"/>
      <c r="D70" s="205"/>
      <c r="E70" s="79"/>
      <c r="F70" s="154"/>
      <c r="G70" s="155"/>
      <c r="H70" s="156">
        <f>ROUND(-H69*10%,2)</f>
        <v>-14.8</v>
      </c>
      <c r="I70" s="147"/>
      <c r="J70" s="147"/>
      <c r="K70" s="147"/>
      <c r="L70" s="118">
        <f>ROUND(-L69*10%,2)</f>
        <v>-14.99</v>
      </c>
      <c r="M70" s="151"/>
      <c r="N70" s="157">
        <f t="shared" si="56"/>
        <v>-0.1899999999999995</v>
      </c>
      <c r="O70" s="119">
        <f t="shared" si="57"/>
        <v>1.2837837837837804E-2</v>
      </c>
      <c r="Q70" s="147"/>
      <c r="R70" s="147"/>
      <c r="S70" s="118">
        <f>ROUND(-S69*10%,2)</f>
        <v>-15.24</v>
      </c>
      <c r="T70" s="151"/>
      <c r="U70" s="157">
        <f t="shared" si="1"/>
        <v>-0.25</v>
      </c>
      <c r="V70" s="119">
        <f t="shared" si="52"/>
        <v>1.6677785190126752E-2</v>
      </c>
      <c r="X70" s="147"/>
      <c r="Y70" s="147"/>
      <c r="Z70" s="118">
        <f>ROUND(-Z69*10%,2)</f>
        <v>-15.38</v>
      </c>
      <c r="AA70" s="151"/>
      <c r="AB70" s="157">
        <f t="shared" si="3"/>
        <v>-0.14000000000000057</v>
      </c>
      <c r="AC70" s="119">
        <f t="shared" si="53"/>
        <v>9.1863517060367834E-3</v>
      </c>
      <c r="AE70" s="147"/>
      <c r="AF70" s="147"/>
      <c r="AG70" s="118">
        <f>ROUND(-AG69*10%,2)</f>
        <v>-15.49</v>
      </c>
      <c r="AH70" s="151"/>
      <c r="AI70" s="157">
        <f t="shared" si="58"/>
        <v>-0.10999999999999943</v>
      </c>
      <c r="AJ70" s="119">
        <f t="shared" si="54"/>
        <v>7.1521456436930706E-3</v>
      </c>
      <c r="AL70" s="147"/>
      <c r="AM70" s="147"/>
      <c r="AN70" s="118">
        <f>ROUND(-AN69*10%,2)</f>
        <v>-15.54</v>
      </c>
      <c r="AO70" s="151"/>
      <c r="AP70" s="157">
        <f t="shared" si="59"/>
        <v>-4.9999999999998934E-2</v>
      </c>
      <c r="AQ70" s="119">
        <f t="shared" si="55"/>
        <v>3.2278889606196857E-3</v>
      </c>
    </row>
    <row r="71" spans="1:43" s="85" customFormat="1" ht="13.5" thickBot="1" x14ac:dyDescent="0.25">
      <c r="B71" s="198" t="s">
        <v>57</v>
      </c>
      <c r="C71" s="198"/>
      <c r="D71" s="198"/>
      <c r="E71" s="158"/>
      <c r="F71" s="159"/>
      <c r="G71" s="160"/>
      <c r="H71" s="161">
        <f>SUM(H69:H70)</f>
        <v>133.16341136</v>
      </c>
      <c r="I71" s="162"/>
      <c r="J71" s="162"/>
      <c r="K71" s="162"/>
      <c r="L71" s="163">
        <f>SUM(L69:L70)</f>
        <v>134.95835851200002</v>
      </c>
      <c r="M71" s="164"/>
      <c r="N71" s="165">
        <f t="shared" si="56"/>
        <v>1.7949471520000202</v>
      </c>
      <c r="O71" s="166">
        <f t="shared" si="57"/>
        <v>1.347928183626566E-2</v>
      </c>
      <c r="Q71" s="162"/>
      <c r="R71" s="162"/>
      <c r="S71" s="163">
        <f>SUM(S69:S70)</f>
        <v>137.14915851200001</v>
      </c>
      <c r="T71" s="164"/>
      <c r="U71" s="165">
        <f t="shared" si="1"/>
        <v>2.1907999999999959</v>
      </c>
      <c r="V71" s="166">
        <f t="shared" si="52"/>
        <v>1.6233155353658199E-2</v>
      </c>
      <c r="X71" s="162"/>
      <c r="Y71" s="162"/>
      <c r="Z71" s="163">
        <f>SUM(Z69:Z70)</f>
        <v>138.46685851200004</v>
      </c>
      <c r="AA71" s="164"/>
      <c r="AB71" s="165">
        <f t="shared" si="3"/>
        <v>1.3177000000000305</v>
      </c>
      <c r="AC71" s="166">
        <f t="shared" si="53"/>
        <v>9.6077877130010744E-3</v>
      </c>
      <c r="AE71" s="162"/>
      <c r="AF71" s="162"/>
      <c r="AG71" s="163">
        <f>SUM(AG69:AG70)</f>
        <v>139.37385851200003</v>
      </c>
      <c r="AH71" s="164"/>
      <c r="AI71" s="165">
        <f t="shared" si="58"/>
        <v>0.90699999999998226</v>
      </c>
      <c r="AJ71" s="166">
        <f t="shared" si="54"/>
        <v>6.5503038759370594E-3</v>
      </c>
      <c r="AL71" s="162"/>
      <c r="AM71" s="162"/>
      <c r="AN71" s="163">
        <f>SUM(AN69:AN70)</f>
        <v>139.85495851200005</v>
      </c>
      <c r="AO71" s="164"/>
      <c r="AP71" s="165">
        <f t="shared" si="59"/>
        <v>0.48110000000002628</v>
      </c>
      <c r="AQ71" s="166">
        <f t="shared" si="55"/>
        <v>3.4518668359791718E-3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9</xdr:col>
                    <xdr:colOff>361950</xdr:colOff>
                    <xdr:row>16</xdr:row>
                    <xdr:rowOff>114300</xdr:rowOff>
                  </from>
                  <to>
                    <xdr:col>16</xdr:col>
                    <xdr:colOff>123825</xdr:colOff>
                    <xdr:row>18</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Q92"/>
  <sheetViews>
    <sheetView showGridLines="0" zoomScale="85" zoomScaleNormal="85" workbookViewId="0">
      <selection activeCell="B5" sqref="B5"/>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9.7109375" style="6"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9.7109375" style="6"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9.7109375" style="6"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9.7109375" style="6"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6"/>
      <c r="D10" s="196"/>
      <c r="E10" s="196"/>
      <c r="F10" s="196" t="s">
        <v>0</v>
      </c>
      <c r="G10" s="196"/>
      <c r="H10" s="196"/>
      <c r="I10" s="196"/>
      <c r="J10" s="196"/>
      <c r="K10" s="196"/>
      <c r="L10" s="196"/>
      <c r="M10" s="196"/>
      <c r="N10" s="196"/>
      <c r="O10" s="196"/>
      <c r="P10"/>
    </row>
    <row r="11" spans="1:43" ht="18.75" customHeight="1" x14ac:dyDescent="0.25">
      <c r="C11" s="196"/>
      <c r="D11" s="196"/>
      <c r="E11" s="196"/>
      <c r="F11" s="196" t="s">
        <v>1</v>
      </c>
      <c r="G11" s="196"/>
      <c r="H11" s="196"/>
      <c r="I11" s="196"/>
      <c r="J11" s="196"/>
      <c r="K11" s="196"/>
      <c r="L11" s="196"/>
      <c r="M11" s="196"/>
      <c r="N11" s="196"/>
      <c r="O11" s="196"/>
      <c r="P11"/>
    </row>
    <row r="12" spans="1:43" ht="7.5" customHeight="1" x14ac:dyDescent="0.2">
      <c r="L12"/>
      <c r="M12"/>
      <c r="N12"/>
      <c r="O12"/>
      <c r="P12"/>
    </row>
    <row r="13" spans="1:43" ht="7.5" customHeight="1" x14ac:dyDescent="0.2">
      <c r="L13"/>
      <c r="M13"/>
      <c r="N13"/>
      <c r="O13"/>
      <c r="P13"/>
    </row>
    <row r="14" spans="1:43" ht="15.75" x14ac:dyDescent="0.2">
      <c r="B14" s="7" t="s">
        <v>2</v>
      </c>
      <c r="D14" s="212" t="s">
        <v>3</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1000</v>
      </c>
      <c r="G18" s="12" t="s">
        <v>7</v>
      </c>
    </row>
    <row r="19" spans="2:43" x14ac:dyDescent="0.2">
      <c r="B19" s="11"/>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9.67</v>
      </c>
      <c r="G23" s="25">
        <v>1</v>
      </c>
      <c r="H23" s="26">
        <f>G23*F23</f>
        <v>9.67</v>
      </c>
      <c r="I23" s="27"/>
      <c r="J23" s="28">
        <v>12.25</v>
      </c>
      <c r="K23" s="29">
        <v>1</v>
      </c>
      <c r="L23" s="26">
        <f>K23*J23</f>
        <v>12.25</v>
      </c>
      <c r="M23" s="27"/>
      <c r="N23" s="30">
        <f>L23-H23</f>
        <v>2.58</v>
      </c>
      <c r="O23" s="31">
        <f>IF((H23)=0,"",(N23/H23))</f>
        <v>0.26680455015511895</v>
      </c>
      <c r="Q23" s="28">
        <v>14.25</v>
      </c>
      <c r="R23" s="29">
        <v>1</v>
      </c>
      <c r="S23" s="26">
        <f>R23*Q23</f>
        <v>14.25</v>
      </c>
      <c r="T23" s="27"/>
      <c r="U23" s="30">
        <f>S23-L23</f>
        <v>2</v>
      </c>
      <c r="V23" s="31">
        <f>IF((L23)=0,"",(U23/L23))</f>
        <v>0.16326530612244897</v>
      </c>
      <c r="X23" s="28">
        <v>16.5</v>
      </c>
      <c r="Y23" s="29">
        <v>1</v>
      </c>
      <c r="Z23" s="26">
        <f>Y23*X23</f>
        <v>16.5</v>
      </c>
      <c r="AA23" s="27"/>
      <c r="AB23" s="30">
        <f>Z23-S23</f>
        <v>2.25</v>
      </c>
      <c r="AC23" s="31">
        <f>IF((S23)=0,"",(AB23/S23))</f>
        <v>0.15789473684210525</v>
      </c>
      <c r="AE23" s="28">
        <v>19</v>
      </c>
      <c r="AF23" s="29">
        <v>1</v>
      </c>
      <c r="AG23" s="26">
        <f>AF23*AE23</f>
        <v>19</v>
      </c>
      <c r="AH23" s="27"/>
      <c r="AI23" s="30">
        <f>AG23-Z23</f>
        <v>2.5</v>
      </c>
      <c r="AJ23" s="31">
        <f>IF((Z23)=0,"",(AI23/Z23))</f>
        <v>0.15151515151515152</v>
      </c>
      <c r="AL23" s="28">
        <v>20.75</v>
      </c>
      <c r="AM23" s="29">
        <v>1</v>
      </c>
      <c r="AN23" s="26">
        <f>AM23*AL23</f>
        <v>20.75</v>
      </c>
      <c r="AO23" s="27"/>
      <c r="AP23" s="30">
        <f>AN23-AG23</f>
        <v>1.75</v>
      </c>
      <c r="AQ23" s="31">
        <f>IF((AG23)=0,"",(AP23/AG23))</f>
        <v>9.2105263157894732E-2</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2.3400000000000001E-2</v>
      </c>
      <c r="G29" s="25">
        <f>$F$18</f>
        <v>1000</v>
      </c>
      <c r="H29" s="26">
        <f t="shared" si="0"/>
        <v>23.400000000000002</v>
      </c>
      <c r="I29" s="27"/>
      <c r="J29" s="28">
        <v>2.35E-2</v>
      </c>
      <c r="K29" s="25">
        <f>$F$18</f>
        <v>1000</v>
      </c>
      <c r="L29" s="26">
        <f t="shared" si="9"/>
        <v>23.5</v>
      </c>
      <c r="M29" s="27"/>
      <c r="N29" s="30">
        <f t="shared" si="10"/>
        <v>9.9999999999997868E-2</v>
      </c>
      <c r="O29" s="31">
        <f t="shared" si="11"/>
        <v>4.273504273504182E-3</v>
      </c>
      <c r="Q29" s="28">
        <v>2.2800000000000001E-2</v>
      </c>
      <c r="R29" s="25">
        <f>$F$18</f>
        <v>1000</v>
      </c>
      <c r="S29" s="26">
        <f t="shared" si="12"/>
        <v>22.8</v>
      </c>
      <c r="T29" s="27"/>
      <c r="U29" s="30">
        <f t="shared" si="1"/>
        <v>-0.69999999999999929</v>
      </c>
      <c r="V29" s="31">
        <f t="shared" si="2"/>
        <v>-2.9787234042553162E-2</v>
      </c>
      <c r="X29" s="28">
        <v>2.1600000000000001E-2</v>
      </c>
      <c r="Y29" s="25">
        <f>$F$18</f>
        <v>1000</v>
      </c>
      <c r="Z29" s="26">
        <f t="shared" si="13"/>
        <v>21.6</v>
      </c>
      <c r="AA29" s="27"/>
      <c r="AB29" s="30">
        <f t="shared" si="3"/>
        <v>-1.1999999999999993</v>
      </c>
      <c r="AC29" s="31">
        <f t="shared" si="4"/>
        <v>-5.263157894736839E-2</v>
      </c>
      <c r="AE29" s="28">
        <v>1.9599999999999999E-2</v>
      </c>
      <c r="AF29" s="25">
        <f>$F$18</f>
        <v>1000</v>
      </c>
      <c r="AG29" s="26">
        <f t="shared" si="14"/>
        <v>19.599999999999998</v>
      </c>
      <c r="AH29" s="27"/>
      <c r="AI29" s="30">
        <f t="shared" si="5"/>
        <v>-2.0000000000000036</v>
      </c>
      <c r="AJ29" s="31">
        <f t="shared" si="6"/>
        <v>-9.2592592592592754E-2</v>
      </c>
      <c r="AL29" s="28">
        <v>1.7999999999999999E-2</v>
      </c>
      <c r="AM29" s="25">
        <f>$F$18</f>
        <v>1000</v>
      </c>
      <c r="AN29" s="26">
        <f t="shared" si="15"/>
        <v>18</v>
      </c>
      <c r="AO29" s="27"/>
      <c r="AP29" s="30">
        <f t="shared" si="7"/>
        <v>-1.5999999999999979</v>
      </c>
      <c r="AQ29" s="31">
        <f t="shared" si="8"/>
        <v>-8.1632653061224386E-2</v>
      </c>
    </row>
    <row r="30" spans="2:43" x14ac:dyDescent="0.2">
      <c r="B30" s="21" t="s">
        <v>31</v>
      </c>
      <c r="C30" s="21"/>
      <c r="D30" s="22"/>
      <c r="E30" s="23"/>
      <c r="F30" s="24"/>
      <c r="G30" s="25">
        <f t="shared" ref="G30" si="16">$F$18</f>
        <v>1000</v>
      </c>
      <c r="H30" s="26">
        <f t="shared" si="0"/>
        <v>0</v>
      </c>
      <c r="I30" s="27"/>
      <c r="J30" s="28"/>
      <c r="K30" s="25">
        <f t="shared" ref="K30:K38" si="17">$F$18</f>
        <v>1000</v>
      </c>
      <c r="L30" s="26">
        <f t="shared" si="9"/>
        <v>0</v>
      </c>
      <c r="M30" s="27"/>
      <c r="N30" s="30">
        <f t="shared" si="10"/>
        <v>0</v>
      </c>
      <c r="O30" s="31" t="str">
        <f t="shared" si="11"/>
        <v/>
      </c>
      <c r="Q30" s="28"/>
      <c r="R30" s="25">
        <f t="shared" ref="R30:R38" si="18">$F$18</f>
        <v>1000</v>
      </c>
      <c r="S30" s="26">
        <f t="shared" si="12"/>
        <v>0</v>
      </c>
      <c r="T30" s="27"/>
      <c r="U30" s="30">
        <f t="shared" si="1"/>
        <v>0</v>
      </c>
      <c r="V30" s="31" t="str">
        <f t="shared" si="2"/>
        <v/>
      </c>
      <c r="X30" s="28"/>
      <c r="Y30" s="25">
        <f t="shared" ref="Y30:Y38" si="19">$F$18</f>
        <v>1000</v>
      </c>
      <c r="Z30" s="26">
        <f t="shared" si="13"/>
        <v>0</v>
      </c>
      <c r="AA30" s="27"/>
      <c r="AB30" s="30">
        <f t="shared" si="3"/>
        <v>0</v>
      </c>
      <c r="AC30" s="31" t="str">
        <f t="shared" si="4"/>
        <v/>
      </c>
      <c r="AE30" s="28"/>
      <c r="AF30" s="25">
        <f t="shared" ref="AF30:AF38" si="20">$F$18</f>
        <v>1000</v>
      </c>
      <c r="AG30" s="26">
        <f t="shared" si="14"/>
        <v>0</v>
      </c>
      <c r="AH30" s="27"/>
      <c r="AI30" s="30">
        <f t="shared" si="5"/>
        <v>0</v>
      </c>
      <c r="AJ30" s="31" t="str">
        <f t="shared" si="6"/>
        <v/>
      </c>
      <c r="AL30" s="28"/>
      <c r="AM30" s="25">
        <f t="shared" ref="AM30:AM38" si="21">$F$18</f>
        <v>1000</v>
      </c>
      <c r="AN30" s="26">
        <f t="shared" si="15"/>
        <v>0</v>
      </c>
      <c r="AO30" s="27"/>
      <c r="AP30" s="30">
        <f t="shared" si="7"/>
        <v>0</v>
      </c>
      <c r="AQ30" s="31" t="str">
        <f t="shared" si="8"/>
        <v/>
      </c>
    </row>
    <row r="31" spans="2:43" x14ac:dyDescent="0.2">
      <c r="B31" s="21" t="s">
        <v>32</v>
      </c>
      <c r="C31" s="21"/>
      <c r="D31" s="22" t="s">
        <v>30</v>
      </c>
      <c r="E31" s="23"/>
      <c r="F31" s="24">
        <v>0</v>
      </c>
      <c r="G31" s="25">
        <f>$F$18</f>
        <v>1000</v>
      </c>
      <c r="H31" s="26">
        <f t="shared" si="0"/>
        <v>0</v>
      </c>
      <c r="I31" s="27"/>
      <c r="J31" s="28">
        <v>-2.9999999999999997E-4</v>
      </c>
      <c r="K31" s="25">
        <f t="shared" si="17"/>
        <v>1000</v>
      </c>
      <c r="L31" s="26">
        <f t="shared" si="9"/>
        <v>-0.3</v>
      </c>
      <c r="M31" s="27"/>
      <c r="N31" s="30">
        <f t="shared" si="10"/>
        <v>-0.3</v>
      </c>
      <c r="O31" s="31" t="str">
        <f t="shared" si="11"/>
        <v/>
      </c>
      <c r="Q31" s="28"/>
      <c r="R31" s="25">
        <f t="shared" si="18"/>
        <v>1000</v>
      </c>
      <c r="S31" s="26">
        <f t="shared" si="12"/>
        <v>0</v>
      </c>
      <c r="T31" s="27"/>
      <c r="U31" s="30">
        <f t="shared" si="1"/>
        <v>0.3</v>
      </c>
      <c r="V31" s="31">
        <f t="shared" si="2"/>
        <v>-1</v>
      </c>
      <c r="X31" s="28"/>
      <c r="Y31" s="25">
        <f t="shared" si="19"/>
        <v>1000</v>
      </c>
      <c r="Z31" s="26">
        <f t="shared" si="13"/>
        <v>0</v>
      </c>
      <c r="AA31" s="27"/>
      <c r="AB31" s="30">
        <f t="shared" si="3"/>
        <v>0</v>
      </c>
      <c r="AC31" s="31" t="str">
        <f t="shared" si="4"/>
        <v/>
      </c>
      <c r="AE31" s="28"/>
      <c r="AF31" s="25">
        <f t="shared" si="20"/>
        <v>1000</v>
      </c>
      <c r="AG31" s="26">
        <f t="shared" si="14"/>
        <v>0</v>
      </c>
      <c r="AH31" s="27"/>
      <c r="AI31" s="30">
        <f t="shared" si="5"/>
        <v>0</v>
      </c>
      <c r="AJ31" s="31" t="str">
        <f t="shared" si="6"/>
        <v/>
      </c>
      <c r="AL31" s="28"/>
      <c r="AM31" s="25">
        <f t="shared" si="21"/>
        <v>1000</v>
      </c>
      <c r="AN31" s="26">
        <f t="shared" si="15"/>
        <v>0</v>
      </c>
      <c r="AO31" s="27"/>
      <c r="AP31" s="30">
        <f t="shared" si="7"/>
        <v>0</v>
      </c>
      <c r="AQ31" s="31" t="str">
        <f t="shared" si="8"/>
        <v/>
      </c>
    </row>
    <row r="32" spans="2:43" x14ac:dyDescent="0.2">
      <c r="B32" s="33"/>
      <c r="C32" s="21"/>
      <c r="D32" s="22"/>
      <c r="E32" s="23"/>
      <c r="F32" s="24"/>
      <c r="G32" s="25">
        <f t="shared" ref="G32:G38" si="22">$F$18</f>
        <v>1000</v>
      </c>
      <c r="H32" s="26">
        <f t="shared" si="0"/>
        <v>0</v>
      </c>
      <c r="I32" s="27"/>
      <c r="J32" s="28"/>
      <c r="K32" s="25">
        <f t="shared" si="17"/>
        <v>1000</v>
      </c>
      <c r="L32" s="26">
        <f t="shared" si="9"/>
        <v>0</v>
      </c>
      <c r="M32" s="27"/>
      <c r="N32" s="30">
        <f t="shared" si="10"/>
        <v>0</v>
      </c>
      <c r="O32" s="31" t="str">
        <f t="shared" si="11"/>
        <v/>
      </c>
      <c r="Q32" s="28"/>
      <c r="R32" s="25">
        <f t="shared" si="18"/>
        <v>1000</v>
      </c>
      <c r="S32" s="26">
        <f t="shared" si="12"/>
        <v>0</v>
      </c>
      <c r="T32" s="27"/>
      <c r="U32" s="30">
        <f t="shared" si="1"/>
        <v>0</v>
      </c>
      <c r="V32" s="31" t="str">
        <f t="shared" si="2"/>
        <v/>
      </c>
      <c r="X32" s="28"/>
      <c r="Y32" s="25">
        <f t="shared" si="19"/>
        <v>1000</v>
      </c>
      <c r="Z32" s="26">
        <f t="shared" si="13"/>
        <v>0</v>
      </c>
      <c r="AA32" s="27"/>
      <c r="AB32" s="30">
        <f t="shared" si="3"/>
        <v>0</v>
      </c>
      <c r="AC32" s="31" t="str">
        <f t="shared" si="4"/>
        <v/>
      </c>
      <c r="AE32" s="28"/>
      <c r="AF32" s="25">
        <f t="shared" si="20"/>
        <v>1000</v>
      </c>
      <c r="AG32" s="26">
        <f t="shared" si="14"/>
        <v>0</v>
      </c>
      <c r="AH32" s="27"/>
      <c r="AI32" s="30">
        <f t="shared" si="5"/>
        <v>0</v>
      </c>
      <c r="AJ32" s="31" t="str">
        <f t="shared" si="6"/>
        <v/>
      </c>
      <c r="AL32" s="28"/>
      <c r="AM32" s="25">
        <f t="shared" si="21"/>
        <v>1000</v>
      </c>
      <c r="AN32" s="26">
        <f t="shared" si="15"/>
        <v>0</v>
      </c>
      <c r="AO32" s="27"/>
      <c r="AP32" s="30">
        <f t="shared" si="7"/>
        <v>0</v>
      </c>
      <c r="AQ32" s="31" t="str">
        <f t="shared" si="8"/>
        <v/>
      </c>
    </row>
    <row r="33" spans="2:43" x14ac:dyDescent="0.2">
      <c r="B33" s="33"/>
      <c r="C33" s="21"/>
      <c r="D33" s="22"/>
      <c r="E33" s="23"/>
      <c r="F33" s="24"/>
      <c r="G33" s="25">
        <f t="shared" si="22"/>
        <v>1000</v>
      </c>
      <c r="H33" s="26">
        <f t="shared" si="0"/>
        <v>0</v>
      </c>
      <c r="I33" s="27"/>
      <c r="J33" s="28"/>
      <c r="K33" s="25">
        <f t="shared" si="17"/>
        <v>1000</v>
      </c>
      <c r="L33" s="26">
        <f t="shared" si="9"/>
        <v>0</v>
      </c>
      <c r="M33" s="27"/>
      <c r="N33" s="30">
        <f t="shared" si="10"/>
        <v>0</v>
      </c>
      <c r="O33" s="31" t="str">
        <f t="shared" si="11"/>
        <v/>
      </c>
      <c r="Q33" s="28"/>
      <c r="R33" s="25">
        <f t="shared" si="18"/>
        <v>1000</v>
      </c>
      <c r="S33" s="26">
        <f t="shared" si="12"/>
        <v>0</v>
      </c>
      <c r="T33" s="27"/>
      <c r="U33" s="30">
        <f t="shared" si="1"/>
        <v>0</v>
      </c>
      <c r="V33" s="31" t="str">
        <f t="shared" si="2"/>
        <v/>
      </c>
      <c r="X33" s="28"/>
      <c r="Y33" s="25">
        <f t="shared" si="19"/>
        <v>1000</v>
      </c>
      <c r="Z33" s="26">
        <f t="shared" si="13"/>
        <v>0</v>
      </c>
      <c r="AA33" s="27"/>
      <c r="AB33" s="30">
        <f t="shared" si="3"/>
        <v>0</v>
      </c>
      <c r="AC33" s="31" t="str">
        <f t="shared" si="4"/>
        <v/>
      </c>
      <c r="AE33" s="28"/>
      <c r="AF33" s="25">
        <f t="shared" si="20"/>
        <v>1000</v>
      </c>
      <c r="AG33" s="26">
        <f t="shared" si="14"/>
        <v>0</v>
      </c>
      <c r="AH33" s="27"/>
      <c r="AI33" s="30">
        <f t="shared" si="5"/>
        <v>0</v>
      </c>
      <c r="AJ33" s="31" t="str">
        <f t="shared" si="6"/>
        <v/>
      </c>
      <c r="AL33" s="28"/>
      <c r="AM33" s="25">
        <f t="shared" si="21"/>
        <v>1000</v>
      </c>
      <c r="AN33" s="26">
        <f t="shared" si="15"/>
        <v>0</v>
      </c>
      <c r="AO33" s="27"/>
      <c r="AP33" s="30">
        <f t="shared" si="7"/>
        <v>0</v>
      </c>
      <c r="AQ33" s="31" t="str">
        <f t="shared" si="8"/>
        <v/>
      </c>
    </row>
    <row r="34" spans="2:43" x14ac:dyDescent="0.2">
      <c r="B34" s="33"/>
      <c r="C34" s="21"/>
      <c r="D34" s="22"/>
      <c r="E34" s="23"/>
      <c r="F34" s="24"/>
      <c r="G34" s="25">
        <f t="shared" si="22"/>
        <v>1000</v>
      </c>
      <c r="H34" s="26">
        <f t="shared" si="0"/>
        <v>0</v>
      </c>
      <c r="I34" s="27"/>
      <c r="J34" s="28"/>
      <c r="K34" s="25">
        <f t="shared" si="17"/>
        <v>1000</v>
      </c>
      <c r="L34" s="26">
        <f t="shared" si="9"/>
        <v>0</v>
      </c>
      <c r="M34" s="27"/>
      <c r="N34" s="30">
        <f t="shared" si="10"/>
        <v>0</v>
      </c>
      <c r="O34" s="31" t="str">
        <f t="shared" si="11"/>
        <v/>
      </c>
      <c r="Q34" s="28"/>
      <c r="R34" s="25">
        <f t="shared" si="18"/>
        <v>1000</v>
      </c>
      <c r="S34" s="26">
        <f t="shared" si="12"/>
        <v>0</v>
      </c>
      <c r="T34" s="27"/>
      <c r="U34" s="30">
        <f t="shared" si="1"/>
        <v>0</v>
      </c>
      <c r="V34" s="31" t="str">
        <f t="shared" si="2"/>
        <v/>
      </c>
      <c r="X34" s="28"/>
      <c r="Y34" s="25">
        <f t="shared" si="19"/>
        <v>1000</v>
      </c>
      <c r="Z34" s="26">
        <f t="shared" si="13"/>
        <v>0</v>
      </c>
      <c r="AA34" s="27"/>
      <c r="AB34" s="30">
        <f t="shared" si="3"/>
        <v>0</v>
      </c>
      <c r="AC34" s="31" t="str">
        <f t="shared" si="4"/>
        <v/>
      </c>
      <c r="AE34" s="28"/>
      <c r="AF34" s="25">
        <f t="shared" si="20"/>
        <v>1000</v>
      </c>
      <c r="AG34" s="26">
        <f t="shared" si="14"/>
        <v>0</v>
      </c>
      <c r="AH34" s="27"/>
      <c r="AI34" s="30">
        <f t="shared" si="5"/>
        <v>0</v>
      </c>
      <c r="AJ34" s="31" t="str">
        <f t="shared" si="6"/>
        <v/>
      </c>
      <c r="AL34" s="28"/>
      <c r="AM34" s="25">
        <f t="shared" si="21"/>
        <v>1000</v>
      </c>
      <c r="AN34" s="26">
        <f t="shared" si="15"/>
        <v>0</v>
      </c>
      <c r="AO34" s="27"/>
      <c r="AP34" s="30">
        <f t="shared" si="7"/>
        <v>0</v>
      </c>
      <c r="AQ34" s="31" t="str">
        <f t="shared" si="8"/>
        <v/>
      </c>
    </row>
    <row r="35" spans="2:43" x14ac:dyDescent="0.2">
      <c r="B35" s="33"/>
      <c r="C35" s="21"/>
      <c r="D35" s="22"/>
      <c r="E35" s="23"/>
      <c r="F35" s="24"/>
      <c r="G35" s="25">
        <f t="shared" si="22"/>
        <v>1000</v>
      </c>
      <c r="H35" s="26">
        <f t="shared" si="0"/>
        <v>0</v>
      </c>
      <c r="I35" s="27"/>
      <c r="J35" s="28"/>
      <c r="K35" s="25">
        <f t="shared" si="17"/>
        <v>1000</v>
      </c>
      <c r="L35" s="26">
        <f t="shared" si="9"/>
        <v>0</v>
      </c>
      <c r="M35" s="27"/>
      <c r="N35" s="30">
        <f t="shared" si="10"/>
        <v>0</v>
      </c>
      <c r="O35" s="31" t="str">
        <f t="shared" si="11"/>
        <v/>
      </c>
      <c r="Q35" s="28"/>
      <c r="R35" s="25">
        <f t="shared" si="18"/>
        <v>1000</v>
      </c>
      <c r="S35" s="26">
        <f t="shared" si="12"/>
        <v>0</v>
      </c>
      <c r="T35" s="27"/>
      <c r="U35" s="30">
        <f t="shared" si="1"/>
        <v>0</v>
      </c>
      <c r="V35" s="31" t="str">
        <f t="shared" si="2"/>
        <v/>
      </c>
      <c r="X35" s="28"/>
      <c r="Y35" s="25">
        <f t="shared" si="19"/>
        <v>1000</v>
      </c>
      <c r="Z35" s="26">
        <f t="shared" si="13"/>
        <v>0</v>
      </c>
      <c r="AA35" s="27"/>
      <c r="AB35" s="30">
        <f t="shared" si="3"/>
        <v>0</v>
      </c>
      <c r="AC35" s="31" t="str">
        <f t="shared" si="4"/>
        <v/>
      </c>
      <c r="AE35" s="28"/>
      <c r="AF35" s="25">
        <f t="shared" si="20"/>
        <v>1000</v>
      </c>
      <c r="AG35" s="26">
        <f t="shared" si="14"/>
        <v>0</v>
      </c>
      <c r="AH35" s="27"/>
      <c r="AI35" s="30">
        <f t="shared" si="5"/>
        <v>0</v>
      </c>
      <c r="AJ35" s="31" t="str">
        <f t="shared" si="6"/>
        <v/>
      </c>
      <c r="AL35" s="28"/>
      <c r="AM35" s="25">
        <f t="shared" si="21"/>
        <v>1000</v>
      </c>
      <c r="AN35" s="26">
        <f t="shared" si="15"/>
        <v>0</v>
      </c>
      <c r="AO35" s="27"/>
      <c r="AP35" s="30">
        <f t="shared" si="7"/>
        <v>0</v>
      </c>
      <c r="AQ35" s="31" t="str">
        <f t="shared" si="8"/>
        <v/>
      </c>
    </row>
    <row r="36" spans="2:43" x14ac:dyDescent="0.2">
      <c r="B36" s="33"/>
      <c r="C36" s="21"/>
      <c r="D36" s="22"/>
      <c r="E36" s="23"/>
      <c r="F36" s="24"/>
      <c r="G36" s="25">
        <f t="shared" si="22"/>
        <v>1000</v>
      </c>
      <c r="H36" s="26">
        <f t="shared" si="0"/>
        <v>0</v>
      </c>
      <c r="I36" s="27"/>
      <c r="J36" s="28"/>
      <c r="K36" s="25">
        <f t="shared" si="17"/>
        <v>1000</v>
      </c>
      <c r="L36" s="26">
        <f t="shared" si="9"/>
        <v>0</v>
      </c>
      <c r="M36" s="27"/>
      <c r="N36" s="30">
        <f t="shared" si="10"/>
        <v>0</v>
      </c>
      <c r="O36" s="31" t="str">
        <f t="shared" si="11"/>
        <v/>
      </c>
      <c r="Q36" s="28"/>
      <c r="R36" s="25">
        <f t="shared" si="18"/>
        <v>1000</v>
      </c>
      <c r="S36" s="26">
        <f t="shared" si="12"/>
        <v>0</v>
      </c>
      <c r="T36" s="27"/>
      <c r="U36" s="30">
        <f t="shared" si="1"/>
        <v>0</v>
      </c>
      <c r="V36" s="31" t="str">
        <f t="shared" si="2"/>
        <v/>
      </c>
      <c r="X36" s="28"/>
      <c r="Y36" s="25">
        <f t="shared" si="19"/>
        <v>1000</v>
      </c>
      <c r="Z36" s="26">
        <f t="shared" si="13"/>
        <v>0</v>
      </c>
      <c r="AA36" s="27"/>
      <c r="AB36" s="30">
        <f t="shared" si="3"/>
        <v>0</v>
      </c>
      <c r="AC36" s="31" t="str">
        <f t="shared" si="4"/>
        <v/>
      </c>
      <c r="AE36" s="28"/>
      <c r="AF36" s="25">
        <f t="shared" si="20"/>
        <v>1000</v>
      </c>
      <c r="AG36" s="26">
        <f t="shared" si="14"/>
        <v>0</v>
      </c>
      <c r="AH36" s="27"/>
      <c r="AI36" s="30">
        <f t="shared" si="5"/>
        <v>0</v>
      </c>
      <c r="AJ36" s="31" t="str">
        <f t="shared" si="6"/>
        <v/>
      </c>
      <c r="AL36" s="28"/>
      <c r="AM36" s="25">
        <f t="shared" si="21"/>
        <v>1000</v>
      </c>
      <c r="AN36" s="26">
        <f t="shared" si="15"/>
        <v>0</v>
      </c>
      <c r="AO36" s="27"/>
      <c r="AP36" s="30">
        <f t="shared" si="7"/>
        <v>0</v>
      </c>
      <c r="AQ36" s="31" t="str">
        <f t="shared" si="8"/>
        <v/>
      </c>
    </row>
    <row r="37" spans="2:43" x14ac:dyDescent="0.2">
      <c r="B37" s="33"/>
      <c r="C37" s="21"/>
      <c r="D37" s="22"/>
      <c r="E37" s="23"/>
      <c r="F37" s="24"/>
      <c r="G37" s="25">
        <f t="shared" si="22"/>
        <v>1000</v>
      </c>
      <c r="H37" s="26">
        <f t="shared" si="0"/>
        <v>0</v>
      </c>
      <c r="I37" s="27"/>
      <c r="J37" s="28"/>
      <c r="K37" s="25">
        <f t="shared" si="17"/>
        <v>1000</v>
      </c>
      <c r="L37" s="26">
        <f t="shared" si="9"/>
        <v>0</v>
      </c>
      <c r="M37" s="27"/>
      <c r="N37" s="30">
        <f t="shared" si="10"/>
        <v>0</v>
      </c>
      <c r="O37" s="31" t="str">
        <f t="shared" si="11"/>
        <v/>
      </c>
      <c r="Q37" s="28"/>
      <c r="R37" s="25">
        <f t="shared" si="18"/>
        <v>1000</v>
      </c>
      <c r="S37" s="26">
        <f t="shared" si="12"/>
        <v>0</v>
      </c>
      <c r="T37" s="27"/>
      <c r="U37" s="30">
        <f t="shared" si="1"/>
        <v>0</v>
      </c>
      <c r="V37" s="31" t="str">
        <f t="shared" si="2"/>
        <v/>
      </c>
      <c r="X37" s="28"/>
      <c r="Y37" s="25">
        <f t="shared" si="19"/>
        <v>1000</v>
      </c>
      <c r="Z37" s="26">
        <f t="shared" si="13"/>
        <v>0</v>
      </c>
      <c r="AA37" s="27"/>
      <c r="AB37" s="30">
        <f t="shared" si="3"/>
        <v>0</v>
      </c>
      <c r="AC37" s="31" t="str">
        <f t="shared" si="4"/>
        <v/>
      </c>
      <c r="AE37" s="28"/>
      <c r="AF37" s="25">
        <f t="shared" si="20"/>
        <v>1000</v>
      </c>
      <c r="AG37" s="26">
        <f t="shared" si="14"/>
        <v>0</v>
      </c>
      <c r="AH37" s="27"/>
      <c r="AI37" s="30">
        <f t="shared" si="5"/>
        <v>0</v>
      </c>
      <c r="AJ37" s="31" t="str">
        <f t="shared" si="6"/>
        <v/>
      </c>
      <c r="AL37" s="28"/>
      <c r="AM37" s="25">
        <f t="shared" si="21"/>
        <v>1000</v>
      </c>
      <c r="AN37" s="26">
        <f t="shared" si="15"/>
        <v>0</v>
      </c>
      <c r="AO37" s="27"/>
      <c r="AP37" s="30">
        <f t="shared" si="7"/>
        <v>0</v>
      </c>
      <c r="AQ37" s="31" t="str">
        <f t="shared" si="8"/>
        <v/>
      </c>
    </row>
    <row r="38" spans="2:43" x14ac:dyDescent="0.2">
      <c r="B38" s="33"/>
      <c r="C38" s="21"/>
      <c r="D38" s="22"/>
      <c r="E38" s="23"/>
      <c r="F38" s="24"/>
      <c r="G38" s="25">
        <f t="shared" si="22"/>
        <v>1000</v>
      </c>
      <c r="H38" s="26">
        <f t="shared" si="0"/>
        <v>0</v>
      </c>
      <c r="I38" s="27"/>
      <c r="J38" s="28"/>
      <c r="K38" s="25">
        <f t="shared" si="17"/>
        <v>1000</v>
      </c>
      <c r="L38" s="26">
        <f t="shared" si="9"/>
        <v>0</v>
      </c>
      <c r="M38" s="27"/>
      <c r="N38" s="30">
        <f t="shared" si="10"/>
        <v>0</v>
      </c>
      <c r="O38" s="31" t="str">
        <f t="shared" si="11"/>
        <v/>
      </c>
      <c r="Q38" s="28"/>
      <c r="R38" s="25">
        <f t="shared" si="18"/>
        <v>1000</v>
      </c>
      <c r="S38" s="26">
        <f t="shared" si="12"/>
        <v>0</v>
      </c>
      <c r="T38" s="27"/>
      <c r="U38" s="30">
        <f t="shared" si="1"/>
        <v>0</v>
      </c>
      <c r="V38" s="31" t="str">
        <f t="shared" si="2"/>
        <v/>
      </c>
      <c r="X38" s="28"/>
      <c r="Y38" s="25">
        <f t="shared" si="19"/>
        <v>1000</v>
      </c>
      <c r="Z38" s="26">
        <f t="shared" si="13"/>
        <v>0</v>
      </c>
      <c r="AA38" s="27"/>
      <c r="AB38" s="30">
        <f t="shared" si="3"/>
        <v>0</v>
      </c>
      <c r="AC38" s="31" t="str">
        <f t="shared" si="4"/>
        <v/>
      </c>
      <c r="AE38" s="28"/>
      <c r="AF38" s="25">
        <f t="shared" si="20"/>
        <v>1000</v>
      </c>
      <c r="AG38" s="26">
        <f t="shared" si="14"/>
        <v>0</v>
      </c>
      <c r="AH38" s="27"/>
      <c r="AI38" s="30">
        <f t="shared" si="5"/>
        <v>0</v>
      </c>
      <c r="AJ38" s="31" t="str">
        <f t="shared" si="6"/>
        <v/>
      </c>
      <c r="AL38" s="28"/>
      <c r="AM38" s="25">
        <f t="shared" si="21"/>
        <v>1000</v>
      </c>
      <c r="AN38" s="26">
        <f t="shared" si="15"/>
        <v>0</v>
      </c>
      <c r="AO38" s="27"/>
      <c r="AP38" s="30">
        <f t="shared" si="7"/>
        <v>0</v>
      </c>
      <c r="AQ38" s="31" t="str">
        <f t="shared" si="8"/>
        <v/>
      </c>
    </row>
    <row r="39" spans="2:43" s="45" customFormat="1" x14ac:dyDescent="0.2">
      <c r="B39" s="34" t="s">
        <v>33</v>
      </c>
      <c r="C39" s="35"/>
      <c r="D39" s="36"/>
      <c r="E39" s="35"/>
      <c r="F39" s="37"/>
      <c r="G39" s="38"/>
      <c r="H39" s="39">
        <f>SUM(H23:H38)</f>
        <v>33.07</v>
      </c>
      <c r="I39" s="40"/>
      <c r="J39" s="41"/>
      <c r="K39" s="42"/>
      <c r="L39" s="39">
        <f>SUM(L23:L38)</f>
        <v>35.450000000000003</v>
      </c>
      <c r="M39" s="40"/>
      <c r="N39" s="43">
        <f t="shared" si="10"/>
        <v>2.3800000000000026</v>
      </c>
      <c r="O39" s="44">
        <f t="shared" si="11"/>
        <v>7.1968551557302765E-2</v>
      </c>
      <c r="Q39" s="41"/>
      <c r="R39" s="42"/>
      <c r="S39" s="39">
        <f>SUM(S23:S38)</f>
        <v>37.049999999999997</v>
      </c>
      <c r="T39" s="40"/>
      <c r="U39" s="43">
        <f t="shared" si="1"/>
        <v>1.5999999999999943</v>
      </c>
      <c r="V39" s="44">
        <f t="shared" si="2"/>
        <v>4.5133991537376419E-2</v>
      </c>
      <c r="X39" s="41"/>
      <c r="Y39" s="42"/>
      <c r="Z39" s="39">
        <f>SUM(Z23:Z38)</f>
        <v>38.1</v>
      </c>
      <c r="AA39" s="40"/>
      <c r="AB39" s="43">
        <f t="shared" si="3"/>
        <v>1.0500000000000043</v>
      </c>
      <c r="AC39" s="44">
        <f t="shared" si="4"/>
        <v>2.8340080971660037E-2</v>
      </c>
      <c r="AE39" s="41"/>
      <c r="AF39" s="42"/>
      <c r="AG39" s="39">
        <f>SUM(AG23:AG38)</f>
        <v>38.599999999999994</v>
      </c>
      <c r="AH39" s="40"/>
      <c r="AI39" s="43">
        <f t="shared" si="5"/>
        <v>0.49999999999999289</v>
      </c>
      <c r="AJ39" s="44">
        <f t="shared" si="6"/>
        <v>1.3123359580052306E-2</v>
      </c>
      <c r="AL39" s="41"/>
      <c r="AM39" s="42"/>
      <c r="AN39" s="39">
        <f>SUM(AN23:AN38)</f>
        <v>38.75</v>
      </c>
      <c r="AO39" s="40"/>
      <c r="AP39" s="43">
        <f t="shared" si="7"/>
        <v>0.15000000000000568</v>
      </c>
      <c r="AQ39" s="44">
        <f t="shared" si="8"/>
        <v>3.8860103626944483E-3</v>
      </c>
    </row>
    <row r="40" spans="2:43" ht="25.5" x14ac:dyDescent="0.2">
      <c r="B40" s="46" t="s">
        <v>34</v>
      </c>
      <c r="C40" s="21"/>
      <c r="D40" s="22"/>
      <c r="E40" s="23"/>
      <c r="F40" s="24">
        <v>0</v>
      </c>
      <c r="G40" s="25">
        <f>$F$18</f>
        <v>1000</v>
      </c>
      <c r="H40" s="26">
        <f>G40*F40</f>
        <v>0</v>
      </c>
      <c r="I40" s="27"/>
      <c r="J40" s="28">
        <v>-5.9999999999999995E-4</v>
      </c>
      <c r="K40" s="25">
        <f>$F$18</f>
        <v>1000</v>
      </c>
      <c r="L40" s="26">
        <f>K40*J40</f>
        <v>-0.6</v>
      </c>
      <c r="M40" s="27"/>
      <c r="N40" s="30">
        <f>L40-H40</f>
        <v>-0.6</v>
      </c>
      <c r="O40" s="31" t="str">
        <f>IF((H40)=0,"",(N40/H40))</f>
        <v/>
      </c>
      <c r="Q40" s="28"/>
      <c r="R40" s="25">
        <f>$F$18</f>
        <v>1000</v>
      </c>
      <c r="S40" s="26">
        <f>R40*Q40</f>
        <v>0</v>
      </c>
      <c r="T40" s="27"/>
      <c r="U40" s="30">
        <f t="shared" si="1"/>
        <v>0.6</v>
      </c>
      <c r="V40" s="31">
        <f t="shared" si="2"/>
        <v>-1</v>
      </c>
      <c r="X40" s="28"/>
      <c r="Y40" s="25">
        <f>$F$18</f>
        <v>1000</v>
      </c>
      <c r="Z40" s="26">
        <f>Y40*X40</f>
        <v>0</v>
      </c>
      <c r="AA40" s="27"/>
      <c r="AB40" s="30">
        <f t="shared" si="3"/>
        <v>0</v>
      </c>
      <c r="AC40" s="31" t="str">
        <f t="shared" si="4"/>
        <v/>
      </c>
      <c r="AE40" s="28"/>
      <c r="AF40" s="25">
        <f>$F$18</f>
        <v>1000</v>
      </c>
      <c r="AG40" s="26">
        <f>AF40*AE40</f>
        <v>0</v>
      </c>
      <c r="AH40" s="27"/>
      <c r="AI40" s="30">
        <f t="shared" si="5"/>
        <v>0</v>
      </c>
      <c r="AJ40" s="31" t="str">
        <f t="shared" si="6"/>
        <v/>
      </c>
      <c r="AL40" s="28"/>
      <c r="AM40" s="25">
        <f>$F$18</f>
        <v>1000</v>
      </c>
      <c r="AN40" s="26">
        <f>AM40*AL40</f>
        <v>0</v>
      </c>
      <c r="AO40" s="27"/>
      <c r="AP40" s="30">
        <f t="shared" si="7"/>
        <v>0</v>
      </c>
      <c r="AQ40" s="31" t="str">
        <f t="shared" si="8"/>
        <v/>
      </c>
    </row>
    <row r="41" spans="2:43" x14ac:dyDescent="0.2">
      <c r="B41" s="46"/>
      <c r="C41" s="21"/>
      <c r="D41" s="22"/>
      <c r="E41" s="23"/>
      <c r="F41" s="24"/>
      <c r="G41" s="25">
        <f t="shared" ref="G41:G43" si="23">$F$18</f>
        <v>1000</v>
      </c>
      <c r="H41" s="26">
        <f t="shared" ref="H41:H45" si="24">G41*F41</f>
        <v>0</v>
      </c>
      <c r="I41" s="47"/>
      <c r="J41" s="28"/>
      <c r="K41" s="25">
        <f t="shared" ref="K41:K43" si="25">$F$18</f>
        <v>1000</v>
      </c>
      <c r="L41" s="26">
        <f t="shared" ref="L41:L45" si="26">K41*J41</f>
        <v>0</v>
      </c>
      <c r="M41" s="48"/>
      <c r="N41" s="30">
        <f t="shared" ref="N41:N45" si="27">L41-H41</f>
        <v>0</v>
      </c>
      <c r="O41" s="31" t="str">
        <f t="shared" ref="O41:O65" si="28">IF((H41)=0,"",(N41/H41))</f>
        <v/>
      </c>
      <c r="Q41" s="28"/>
      <c r="R41" s="25">
        <f t="shared" ref="R41:R43" si="29">$F$18</f>
        <v>1000</v>
      </c>
      <c r="S41" s="26">
        <f t="shared" ref="S41:S43" si="30">R41*Q41</f>
        <v>0</v>
      </c>
      <c r="T41" s="48"/>
      <c r="U41" s="30">
        <f t="shared" si="1"/>
        <v>0</v>
      </c>
      <c r="V41" s="31" t="str">
        <f t="shared" si="2"/>
        <v/>
      </c>
      <c r="X41" s="28"/>
      <c r="Y41" s="25">
        <f t="shared" ref="Y41:Y43" si="31">$F$18</f>
        <v>1000</v>
      </c>
      <c r="Z41" s="26">
        <f t="shared" ref="Z41:Z43" si="32">Y41*X41</f>
        <v>0</v>
      </c>
      <c r="AA41" s="48"/>
      <c r="AB41" s="30">
        <f t="shared" si="3"/>
        <v>0</v>
      </c>
      <c r="AC41" s="31" t="str">
        <f t="shared" si="4"/>
        <v/>
      </c>
      <c r="AE41" s="28"/>
      <c r="AF41" s="25">
        <f t="shared" ref="AF41:AF43" si="33">$F$18</f>
        <v>1000</v>
      </c>
      <c r="AG41" s="26">
        <f t="shared" ref="AG41:AG43" si="34">AF41*AE41</f>
        <v>0</v>
      </c>
      <c r="AH41" s="48"/>
      <c r="AI41" s="30">
        <f t="shared" si="5"/>
        <v>0</v>
      </c>
      <c r="AJ41" s="31" t="str">
        <f t="shared" si="6"/>
        <v/>
      </c>
      <c r="AL41" s="28"/>
      <c r="AM41" s="25">
        <f t="shared" ref="AM41:AM43" si="35">$F$18</f>
        <v>1000</v>
      </c>
      <c r="AN41" s="26">
        <f t="shared" ref="AN41:AN43" si="36">AM41*AL41</f>
        <v>0</v>
      </c>
      <c r="AO41" s="48"/>
      <c r="AP41" s="30">
        <f t="shared" si="7"/>
        <v>0</v>
      </c>
      <c r="AQ41" s="31" t="str">
        <f t="shared" si="8"/>
        <v/>
      </c>
    </row>
    <row r="42" spans="2:43" x14ac:dyDescent="0.2">
      <c r="B42" s="46"/>
      <c r="C42" s="21"/>
      <c r="D42" s="22"/>
      <c r="E42" s="23"/>
      <c r="F42" s="24"/>
      <c r="G42" s="25">
        <f t="shared" si="23"/>
        <v>1000</v>
      </c>
      <c r="H42" s="26">
        <f t="shared" si="24"/>
        <v>0</v>
      </c>
      <c r="I42" s="47"/>
      <c r="J42" s="28"/>
      <c r="K42" s="25">
        <f t="shared" si="25"/>
        <v>1000</v>
      </c>
      <c r="L42" s="26">
        <f t="shared" si="26"/>
        <v>0</v>
      </c>
      <c r="M42" s="48"/>
      <c r="N42" s="30">
        <f t="shared" si="27"/>
        <v>0</v>
      </c>
      <c r="O42" s="31" t="str">
        <f t="shared" si="28"/>
        <v/>
      </c>
      <c r="Q42" s="28"/>
      <c r="R42" s="25">
        <f t="shared" si="29"/>
        <v>1000</v>
      </c>
      <c r="S42" s="26">
        <f t="shared" si="30"/>
        <v>0</v>
      </c>
      <c r="T42" s="48"/>
      <c r="U42" s="30">
        <f t="shared" si="1"/>
        <v>0</v>
      </c>
      <c r="V42" s="31" t="str">
        <f t="shared" si="2"/>
        <v/>
      </c>
      <c r="X42" s="28"/>
      <c r="Y42" s="25">
        <f t="shared" si="31"/>
        <v>1000</v>
      </c>
      <c r="Z42" s="26">
        <f t="shared" si="32"/>
        <v>0</v>
      </c>
      <c r="AA42" s="48"/>
      <c r="AB42" s="30">
        <f t="shared" si="3"/>
        <v>0</v>
      </c>
      <c r="AC42" s="31" t="str">
        <f t="shared" si="4"/>
        <v/>
      </c>
      <c r="AE42" s="28"/>
      <c r="AF42" s="25">
        <f t="shared" si="33"/>
        <v>1000</v>
      </c>
      <c r="AG42" s="26">
        <f t="shared" si="34"/>
        <v>0</v>
      </c>
      <c r="AH42" s="48"/>
      <c r="AI42" s="30">
        <f t="shared" si="5"/>
        <v>0</v>
      </c>
      <c r="AJ42" s="31" t="str">
        <f t="shared" si="6"/>
        <v/>
      </c>
      <c r="AL42" s="28"/>
      <c r="AM42" s="25">
        <f t="shared" si="35"/>
        <v>1000</v>
      </c>
      <c r="AN42" s="26">
        <f t="shared" si="36"/>
        <v>0</v>
      </c>
      <c r="AO42" s="48"/>
      <c r="AP42" s="30">
        <f t="shared" si="7"/>
        <v>0</v>
      </c>
      <c r="AQ42" s="31" t="str">
        <f t="shared" si="8"/>
        <v/>
      </c>
    </row>
    <row r="43" spans="2:43" x14ac:dyDescent="0.2">
      <c r="B43" s="46"/>
      <c r="C43" s="21"/>
      <c r="D43" s="22"/>
      <c r="E43" s="23"/>
      <c r="F43" s="24"/>
      <c r="G43" s="25">
        <f t="shared" si="23"/>
        <v>1000</v>
      </c>
      <c r="H43" s="26">
        <f t="shared" si="24"/>
        <v>0</v>
      </c>
      <c r="I43" s="47"/>
      <c r="J43" s="28"/>
      <c r="K43" s="25">
        <f t="shared" si="25"/>
        <v>1000</v>
      </c>
      <c r="L43" s="26">
        <f t="shared" si="26"/>
        <v>0</v>
      </c>
      <c r="M43" s="48"/>
      <c r="N43" s="30">
        <f t="shared" si="27"/>
        <v>0</v>
      </c>
      <c r="O43" s="31" t="str">
        <f t="shared" si="28"/>
        <v/>
      </c>
      <c r="Q43" s="28"/>
      <c r="R43" s="25">
        <f t="shared" si="29"/>
        <v>1000</v>
      </c>
      <c r="S43" s="26">
        <f t="shared" si="30"/>
        <v>0</v>
      </c>
      <c r="T43" s="48"/>
      <c r="U43" s="30">
        <f t="shared" si="1"/>
        <v>0</v>
      </c>
      <c r="V43" s="31" t="str">
        <f t="shared" si="2"/>
        <v/>
      </c>
      <c r="X43" s="28"/>
      <c r="Y43" s="25">
        <f t="shared" si="31"/>
        <v>1000</v>
      </c>
      <c r="Z43" s="26">
        <f t="shared" si="32"/>
        <v>0</v>
      </c>
      <c r="AA43" s="48"/>
      <c r="AB43" s="30">
        <f t="shared" si="3"/>
        <v>0</v>
      </c>
      <c r="AC43" s="31" t="str">
        <f t="shared" si="4"/>
        <v/>
      </c>
      <c r="AE43" s="28"/>
      <c r="AF43" s="25">
        <f t="shared" si="33"/>
        <v>1000</v>
      </c>
      <c r="AG43" s="26">
        <f t="shared" si="34"/>
        <v>0</v>
      </c>
      <c r="AH43" s="48"/>
      <c r="AI43" s="30">
        <f t="shared" si="5"/>
        <v>0</v>
      </c>
      <c r="AJ43" s="31" t="str">
        <f t="shared" si="6"/>
        <v/>
      </c>
      <c r="AL43" s="28"/>
      <c r="AM43" s="25">
        <f t="shared" si="35"/>
        <v>1000</v>
      </c>
      <c r="AN43" s="26">
        <f t="shared" si="36"/>
        <v>0</v>
      </c>
      <c r="AO43" s="48"/>
      <c r="AP43" s="30">
        <f t="shared" si="7"/>
        <v>0</v>
      </c>
      <c r="AQ43" s="31" t="str">
        <f t="shared" si="8"/>
        <v/>
      </c>
    </row>
    <row r="44" spans="2:43" x14ac:dyDescent="0.2">
      <c r="B44" s="49" t="s">
        <v>35</v>
      </c>
      <c r="C44" s="21"/>
      <c r="D44" s="22" t="s">
        <v>30</v>
      </c>
      <c r="E44" s="23"/>
      <c r="F44" s="50">
        <v>6.0000000000000002E-5</v>
      </c>
      <c r="G44" s="51">
        <f>$F$18*(1+F74)</f>
        <v>1035.8</v>
      </c>
      <c r="H44" s="26">
        <f>G44*F44</f>
        <v>6.2148000000000002E-2</v>
      </c>
      <c r="I44" s="27"/>
      <c r="J44" s="52">
        <v>6.9999999999999994E-5</v>
      </c>
      <c r="K44" s="51">
        <f>$F$18*(1+J74)</f>
        <v>1033.8</v>
      </c>
      <c r="L44" s="26">
        <f>K44*J44</f>
        <v>7.2365999999999986E-2</v>
      </c>
      <c r="M44" s="27"/>
      <c r="N44" s="30">
        <f>L44-H44</f>
        <v>1.0217999999999984E-2</v>
      </c>
      <c r="O44" s="31">
        <f>IF((H44)=0,"",(N44/H44))</f>
        <v>0.16441397953272807</v>
      </c>
      <c r="Q44" s="52">
        <f>+J44</f>
        <v>6.9999999999999994E-5</v>
      </c>
      <c r="R44" s="51">
        <f>$F$18*(1+Q74)</f>
        <v>1033.8</v>
      </c>
      <c r="S44" s="26">
        <f>R44*Q44</f>
        <v>7.2365999999999986E-2</v>
      </c>
      <c r="T44" s="27"/>
      <c r="U44" s="30">
        <f t="shared" si="1"/>
        <v>0</v>
      </c>
      <c r="V44" s="31">
        <f t="shared" si="2"/>
        <v>0</v>
      </c>
      <c r="X44" s="52">
        <f>+Q44</f>
        <v>6.9999999999999994E-5</v>
      </c>
      <c r="Y44" s="51">
        <f>$F$18*(1+X74)</f>
        <v>1033.8</v>
      </c>
      <c r="Z44" s="26">
        <f>Y44*X44</f>
        <v>7.2365999999999986E-2</v>
      </c>
      <c r="AA44" s="27"/>
      <c r="AB44" s="30">
        <f t="shared" si="3"/>
        <v>0</v>
      </c>
      <c r="AC44" s="31">
        <f t="shared" si="4"/>
        <v>0</v>
      </c>
      <c r="AE44" s="52">
        <f>+X44</f>
        <v>6.9999999999999994E-5</v>
      </c>
      <c r="AF44" s="51">
        <f>$F$18*(1+AE74)</f>
        <v>1033.8</v>
      </c>
      <c r="AG44" s="26">
        <f>AF44*AE44</f>
        <v>7.2365999999999986E-2</v>
      </c>
      <c r="AH44" s="27"/>
      <c r="AI44" s="30">
        <f t="shared" si="5"/>
        <v>0</v>
      </c>
      <c r="AJ44" s="31">
        <f t="shared" si="6"/>
        <v>0</v>
      </c>
      <c r="AL44" s="52">
        <f>+AE44</f>
        <v>6.9999999999999994E-5</v>
      </c>
      <c r="AM44" s="51">
        <f>$F$18*(1+AL74)</f>
        <v>1033.8</v>
      </c>
      <c r="AN44" s="26">
        <f>AM44*AL44</f>
        <v>7.2365999999999986E-2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35.799999999999955</v>
      </c>
      <c r="H45" s="26">
        <f t="shared" si="24"/>
        <v>3.6566119999999955</v>
      </c>
      <c r="I45" s="27"/>
      <c r="J45" s="55">
        <f>0.64*$J$55+0.18*$J$56+0.18*$J$57</f>
        <v>0.10214000000000001</v>
      </c>
      <c r="K45" s="54">
        <f>$F$18*(1+$J$74)-$F$18</f>
        <v>33.799999999999955</v>
      </c>
      <c r="L45" s="26">
        <f t="shared" si="26"/>
        <v>3.4523319999999957</v>
      </c>
      <c r="M45" s="27"/>
      <c r="N45" s="30">
        <f t="shared" si="27"/>
        <v>-0.2042799999999998</v>
      </c>
      <c r="O45" s="31">
        <f t="shared" si="28"/>
        <v>-5.5865921787709508E-2</v>
      </c>
      <c r="Q45" s="55">
        <f>0.64*$Q$55+0.18*$Q$56+0.18*$Q$57</f>
        <v>0.10214000000000001</v>
      </c>
      <c r="R45" s="54">
        <f>$F$18*(1+Q74)-$F$18</f>
        <v>33.799999999999955</v>
      </c>
      <c r="S45" s="26">
        <f t="shared" ref="S45" si="37">R45*Q45</f>
        <v>3.4523319999999957</v>
      </c>
      <c r="T45" s="27"/>
      <c r="U45" s="30">
        <f t="shared" si="1"/>
        <v>0</v>
      </c>
      <c r="V45" s="31">
        <f t="shared" si="2"/>
        <v>0</v>
      </c>
      <c r="X45" s="55">
        <f>0.64*$X$55+0.18*$X$56+0.18*$X$57</f>
        <v>0.10214000000000001</v>
      </c>
      <c r="Y45" s="54">
        <f>$F$18*(1+X74)-$F$18</f>
        <v>33.799999999999955</v>
      </c>
      <c r="Z45" s="26">
        <f t="shared" ref="Z45" si="38">Y45*X45</f>
        <v>3.4523319999999957</v>
      </c>
      <c r="AA45" s="27"/>
      <c r="AB45" s="30">
        <f t="shared" si="3"/>
        <v>0</v>
      </c>
      <c r="AC45" s="31">
        <f t="shared" si="4"/>
        <v>0</v>
      </c>
      <c r="AE45" s="55">
        <f>0.64*$AE$55+0.18*$AE$56+0.18*$AE$57</f>
        <v>0.10214000000000001</v>
      </c>
      <c r="AF45" s="54">
        <f>$F$18*(1+AE74)-$F$18</f>
        <v>33.799999999999955</v>
      </c>
      <c r="AG45" s="26">
        <f t="shared" ref="AG45" si="39">AF45*AE45</f>
        <v>3.4523319999999957</v>
      </c>
      <c r="AH45" s="27"/>
      <c r="AI45" s="30">
        <f t="shared" si="5"/>
        <v>0</v>
      </c>
      <c r="AJ45" s="31">
        <f t="shared" si="6"/>
        <v>0</v>
      </c>
      <c r="AL45" s="55">
        <f>0.64*$AL$55+0.18*$AL$56+0.18*$AL$57</f>
        <v>0.10214000000000001</v>
      </c>
      <c r="AM45" s="54">
        <f>$F$18*(1+AL74)-$F$18</f>
        <v>33.799999999999955</v>
      </c>
      <c r="AN45" s="26">
        <f t="shared" ref="AN45" si="40">AM45*AL45</f>
        <v>3.4523319999999957</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37.578759999999996</v>
      </c>
      <c r="I47" s="40"/>
      <c r="J47" s="59"/>
      <c r="K47" s="61"/>
      <c r="L47" s="60">
        <f>SUM(L40:L46)+L39</f>
        <v>39.164698000000001</v>
      </c>
      <c r="M47" s="40"/>
      <c r="N47" s="43">
        <f t="shared" ref="N47:N65" si="41">L47-H47</f>
        <v>1.5859380000000058</v>
      </c>
      <c r="O47" s="44">
        <f t="shared" si="28"/>
        <v>4.2203042356906029E-2</v>
      </c>
      <c r="Q47" s="59"/>
      <c r="R47" s="61"/>
      <c r="S47" s="60">
        <f>SUM(S40:S46)+S39</f>
        <v>41.36469799999999</v>
      </c>
      <c r="T47" s="40"/>
      <c r="U47" s="43">
        <f t="shared" si="1"/>
        <v>2.1999999999999886</v>
      </c>
      <c r="V47" s="44">
        <f t="shared" si="2"/>
        <v>5.6173036237889246E-2</v>
      </c>
      <c r="X47" s="59"/>
      <c r="Y47" s="61"/>
      <c r="Z47" s="60">
        <f>SUM(Z40:Z46)+Z39</f>
        <v>42.414698000000001</v>
      </c>
      <c r="AA47" s="40"/>
      <c r="AB47" s="43">
        <f t="shared" si="3"/>
        <v>1.0500000000000114</v>
      </c>
      <c r="AC47" s="44">
        <f t="shared" si="4"/>
        <v>2.5383963881472352E-2</v>
      </c>
      <c r="AE47" s="59"/>
      <c r="AF47" s="61"/>
      <c r="AG47" s="60">
        <f>SUM(AG40:AG46)+AG39</f>
        <v>42.914697999999987</v>
      </c>
      <c r="AH47" s="40"/>
      <c r="AI47" s="43">
        <f t="shared" si="5"/>
        <v>0.49999999999998579</v>
      </c>
      <c r="AJ47" s="44">
        <f t="shared" si="6"/>
        <v>1.1788366381860971E-2</v>
      </c>
      <c r="AL47" s="59"/>
      <c r="AM47" s="61"/>
      <c r="AN47" s="60">
        <f>SUM(AN40:AN46)+AN39</f>
        <v>43.064697999999993</v>
      </c>
      <c r="AO47" s="40"/>
      <c r="AP47" s="43">
        <f t="shared" si="7"/>
        <v>0.15000000000000568</v>
      </c>
      <c r="AQ47" s="44">
        <f t="shared" si="8"/>
        <v>3.4953059672004618E-3</v>
      </c>
    </row>
    <row r="48" spans="2:43" x14ac:dyDescent="0.2">
      <c r="B48" s="27" t="s">
        <v>39</v>
      </c>
      <c r="C48" s="27"/>
      <c r="D48" s="62" t="s">
        <v>30</v>
      </c>
      <c r="E48" s="63"/>
      <c r="F48" s="28">
        <v>7.7000000000000002E-3</v>
      </c>
      <c r="G48" s="64">
        <f>F18*(1+F74)</f>
        <v>1035.8</v>
      </c>
      <c r="H48" s="26">
        <f>G48*F48</f>
        <v>7.9756599999999995</v>
      </c>
      <c r="I48" s="27"/>
      <c r="J48" s="28">
        <v>7.7000000000000002E-3</v>
      </c>
      <c r="K48" s="65">
        <f>F18*(1+J74)</f>
        <v>1033.8</v>
      </c>
      <c r="L48" s="26">
        <f>K48*J48</f>
        <v>7.9602599999999999</v>
      </c>
      <c r="M48" s="27"/>
      <c r="N48" s="30">
        <f t="shared" si="41"/>
        <v>-1.5399999999999636E-2</v>
      </c>
      <c r="O48" s="31">
        <f t="shared" si="28"/>
        <v>-1.9308746862328179E-3</v>
      </c>
      <c r="Q48" s="28">
        <f>+J48</f>
        <v>7.7000000000000002E-3</v>
      </c>
      <c r="R48" s="65">
        <f>$F$18*(1+Q74)</f>
        <v>1033.8</v>
      </c>
      <c r="S48" s="26">
        <f>R48*Q48</f>
        <v>7.9602599999999999</v>
      </c>
      <c r="T48" s="27"/>
      <c r="U48" s="30">
        <f t="shared" si="1"/>
        <v>0</v>
      </c>
      <c r="V48" s="31">
        <f t="shared" si="2"/>
        <v>0</v>
      </c>
      <c r="X48" s="28">
        <f>+Q48</f>
        <v>7.7000000000000002E-3</v>
      </c>
      <c r="Y48" s="65">
        <f>$F$18*(1+X74)</f>
        <v>1033.8</v>
      </c>
      <c r="Z48" s="26">
        <f>Y48*X48</f>
        <v>7.9602599999999999</v>
      </c>
      <c r="AA48" s="27"/>
      <c r="AB48" s="30">
        <f t="shared" si="3"/>
        <v>0</v>
      </c>
      <c r="AC48" s="31">
        <f t="shared" si="4"/>
        <v>0</v>
      </c>
      <c r="AE48" s="28">
        <f>+X48</f>
        <v>7.7000000000000002E-3</v>
      </c>
      <c r="AF48" s="65">
        <f>$F$18*(1+AE74)</f>
        <v>1033.8</v>
      </c>
      <c r="AG48" s="26">
        <f>AF48*AE48</f>
        <v>7.9602599999999999</v>
      </c>
      <c r="AH48" s="27"/>
      <c r="AI48" s="30">
        <f t="shared" si="5"/>
        <v>0</v>
      </c>
      <c r="AJ48" s="31">
        <f t="shared" si="6"/>
        <v>0</v>
      </c>
      <c r="AL48" s="28">
        <f>+AE48</f>
        <v>7.7000000000000002E-3</v>
      </c>
      <c r="AM48" s="65">
        <f>$F$18*(1+AL74)</f>
        <v>1033.8</v>
      </c>
      <c r="AN48" s="26">
        <f>AM48*AL48</f>
        <v>7.9602599999999999</v>
      </c>
      <c r="AO48" s="27"/>
      <c r="AP48" s="30">
        <f t="shared" si="7"/>
        <v>0</v>
      </c>
      <c r="AQ48" s="31">
        <f t="shared" si="8"/>
        <v>0</v>
      </c>
    </row>
    <row r="49" spans="2:43" ht="25.5" x14ac:dyDescent="0.2">
      <c r="B49" s="66" t="s">
        <v>40</v>
      </c>
      <c r="C49" s="27"/>
      <c r="D49" s="62" t="s">
        <v>30</v>
      </c>
      <c r="E49" s="63"/>
      <c r="F49" s="28">
        <v>4.1999999999999997E-3</v>
      </c>
      <c r="G49" s="64">
        <f>G48</f>
        <v>1035.8</v>
      </c>
      <c r="H49" s="26">
        <f>G49*F49</f>
        <v>4.3503599999999993</v>
      </c>
      <c r="I49" s="27"/>
      <c r="J49" s="28">
        <v>4.1999999999999997E-3</v>
      </c>
      <c r="K49" s="65">
        <f>K48</f>
        <v>1033.8</v>
      </c>
      <c r="L49" s="26">
        <f>K49*J49</f>
        <v>4.3419599999999994</v>
      </c>
      <c r="M49" s="27"/>
      <c r="N49" s="30">
        <f t="shared" si="41"/>
        <v>-8.3999999999999631E-3</v>
      </c>
      <c r="O49" s="31">
        <f t="shared" si="28"/>
        <v>-1.9308746862328552E-3</v>
      </c>
      <c r="Q49" s="28">
        <f>+J49</f>
        <v>4.1999999999999997E-3</v>
      </c>
      <c r="R49" s="65">
        <f>R48</f>
        <v>1033.8</v>
      </c>
      <c r="S49" s="26">
        <f>R49*Q49</f>
        <v>4.3419599999999994</v>
      </c>
      <c r="T49" s="27"/>
      <c r="U49" s="30">
        <f t="shared" si="1"/>
        <v>0</v>
      </c>
      <c r="V49" s="31">
        <f t="shared" si="2"/>
        <v>0</v>
      </c>
      <c r="X49" s="28">
        <f>+Q49</f>
        <v>4.1999999999999997E-3</v>
      </c>
      <c r="Y49" s="65">
        <f>Y48</f>
        <v>1033.8</v>
      </c>
      <c r="Z49" s="26">
        <f>Y49*X49</f>
        <v>4.3419599999999994</v>
      </c>
      <c r="AA49" s="27"/>
      <c r="AB49" s="30">
        <f t="shared" si="3"/>
        <v>0</v>
      </c>
      <c r="AC49" s="31">
        <f t="shared" si="4"/>
        <v>0</v>
      </c>
      <c r="AE49" s="28">
        <f>+X49</f>
        <v>4.1999999999999997E-3</v>
      </c>
      <c r="AF49" s="65">
        <f>AF48</f>
        <v>1033.8</v>
      </c>
      <c r="AG49" s="26">
        <f>AF49*AE49</f>
        <v>4.3419599999999994</v>
      </c>
      <c r="AH49" s="27"/>
      <c r="AI49" s="30">
        <f t="shared" si="5"/>
        <v>0</v>
      </c>
      <c r="AJ49" s="31">
        <f t="shared" si="6"/>
        <v>0</v>
      </c>
      <c r="AL49" s="28">
        <f>+AE49</f>
        <v>4.1999999999999997E-3</v>
      </c>
      <c r="AM49" s="65">
        <f>AM48</f>
        <v>1033.8</v>
      </c>
      <c r="AN49" s="26">
        <f>AM49*AL49</f>
        <v>4.3419599999999994</v>
      </c>
      <c r="AO49" s="27"/>
      <c r="AP49" s="30">
        <f t="shared" si="7"/>
        <v>0</v>
      </c>
      <c r="AQ49" s="31">
        <f t="shared" si="8"/>
        <v>0</v>
      </c>
    </row>
    <row r="50" spans="2:43" ht="25.5" x14ac:dyDescent="0.2">
      <c r="B50" s="56" t="s">
        <v>41</v>
      </c>
      <c r="C50" s="35"/>
      <c r="D50" s="35"/>
      <c r="E50" s="35"/>
      <c r="F50" s="67"/>
      <c r="G50" s="59"/>
      <c r="H50" s="60">
        <f>SUM(H47:H49)</f>
        <v>49.904779999999995</v>
      </c>
      <c r="I50" s="68"/>
      <c r="J50" s="69"/>
      <c r="K50" s="70"/>
      <c r="L50" s="60">
        <f>SUM(L47:L49)</f>
        <v>51.466918</v>
      </c>
      <c r="M50" s="68"/>
      <c r="N50" s="43">
        <f t="shared" si="41"/>
        <v>1.5621380000000045</v>
      </c>
      <c r="O50" s="44">
        <f t="shared" si="28"/>
        <v>3.1302372237689551E-2</v>
      </c>
      <c r="Q50" s="69"/>
      <c r="R50" s="70"/>
      <c r="S50" s="60">
        <f>SUM(S47:S49)</f>
        <v>53.666917999999988</v>
      </c>
      <c r="T50" s="68"/>
      <c r="U50" s="43">
        <f t="shared" si="1"/>
        <v>2.1999999999999886</v>
      </c>
      <c r="V50" s="44">
        <f t="shared" si="2"/>
        <v>4.2745905243441788E-2</v>
      </c>
      <c r="X50" s="69"/>
      <c r="Y50" s="70"/>
      <c r="Z50" s="60">
        <f>SUM(Z47:Z49)</f>
        <v>54.716918</v>
      </c>
      <c r="AA50" s="68"/>
      <c r="AB50" s="43">
        <f t="shared" si="3"/>
        <v>1.0500000000000114</v>
      </c>
      <c r="AC50" s="44">
        <f t="shared" si="4"/>
        <v>1.9565125763324281E-2</v>
      </c>
      <c r="AE50" s="69"/>
      <c r="AF50" s="70"/>
      <c r="AG50" s="60">
        <f>SUM(AG47:AG49)</f>
        <v>55.216917999999986</v>
      </c>
      <c r="AH50" s="68"/>
      <c r="AI50" s="43">
        <f t="shared" si="5"/>
        <v>0.49999999999998579</v>
      </c>
      <c r="AJ50" s="44">
        <f t="shared" si="6"/>
        <v>9.1379415777764709E-3</v>
      </c>
      <c r="AL50" s="69"/>
      <c r="AM50" s="70"/>
      <c r="AN50" s="60">
        <f>SUM(AN47:AN49)</f>
        <v>55.366917999999991</v>
      </c>
      <c r="AO50" s="68"/>
      <c r="AP50" s="43">
        <f t="shared" si="7"/>
        <v>0.15000000000000568</v>
      </c>
      <c r="AQ50" s="44">
        <f t="shared" si="8"/>
        <v>2.7165587184711346E-3</v>
      </c>
    </row>
    <row r="51" spans="2:43" ht="25.5" x14ac:dyDescent="0.2">
      <c r="B51" s="71" t="s">
        <v>42</v>
      </c>
      <c r="C51" s="21"/>
      <c r="D51" s="22" t="s">
        <v>30</v>
      </c>
      <c r="E51" s="23"/>
      <c r="F51" s="72">
        <v>4.4000000000000003E-3</v>
      </c>
      <c r="G51" s="64">
        <f>G49</f>
        <v>1035.8</v>
      </c>
      <c r="H51" s="73">
        <f t="shared" ref="H51:H57" si="42">G51*F51</f>
        <v>4.5575200000000002</v>
      </c>
      <c r="I51" s="27"/>
      <c r="J51" s="72">
        <v>4.4000000000000003E-3</v>
      </c>
      <c r="K51" s="65">
        <f>K49</f>
        <v>1033.8</v>
      </c>
      <c r="L51" s="73">
        <f t="shared" ref="L51:L57" si="43">K51*J51</f>
        <v>4.5487200000000003</v>
      </c>
      <c r="M51" s="27"/>
      <c r="N51" s="30">
        <f t="shared" si="41"/>
        <v>-8.799999999999919E-3</v>
      </c>
      <c r="O51" s="74">
        <f t="shared" si="28"/>
        <v>-1.9308746862328457E-3</v>
      </c>
      <c r="Q51" s="72">
        <f>+J51</f>
        <v>4.4000000000000003E-3</v>
      </c>
      <c r="R51" s="65">
        <f>R49</f>
        <v>1033.8</v>
      </c>
      <c r="S51" s="73">
        <f t="shared" ref="S51:S57" si="44">R51*Q51</f>
        <v>4.5487200000000003</v>
      </c>
      <c r="T51" s="27"/>
      <c r="U51" s="30">
        <f t="shared" si="1"/>
        <v>0</v>
      </c>
      <c r="V51" s="74">
        <f t="shared" si="2"/>
        <v>0</v>
      </c>
      <c r="X51" s="72">
        <f>+Q51</f>
        <v>4.4000000000000003E-3</v>
      </c>
      <c r="Y51" s="65">
        <f>Y49</f>
        <v>1033.8</v>
      </c>
      <c r="Z51" s="73">
        <f t="shared" ref="Z51:Z57" si="45">Y51*X51</f>
        <v>4.5487200000000003</v>
      </c>
      <c r="AA51" s="27"/>
      <c r="AB51" s="30">
        <f t="shared" si="3"/>
        <v>0</v>
      </c>
      <c r="AC51" s="74">
        <f t="shared" si="4"/>
        <v>0</v>
      </c>
      <c r="AE51" s="72">
        <f>+X51</f>
        <v>4.4000000000000003E-3</v>
      </c>
      <c r="AF51" s="65">
        <f>AF49</f>
        <v>1033.8</v>
      </c>
      <c r="AG51" s="73">
        <f t="shared" ref="AG51:AG57" si="46">AF51*AE51</f>
        <v>4.5487200000000003</v>
      </c>
      <c r="AH51" s="27"/>
      <c r="AI51" s="30">
        <f t="shared" si="5"/>
        <v>0</v>
      </c>
      <c r="AJ51" s="74">
        <f t="shared" si="6"/>
        <v>0</v>
      </c>
      <c r="AL51" s="72">
        <f>+AE51</f>
        <v>4.4000000000000003E-3</v>
      </c>
      <c r="AM51" s="65">
        <f>AM49</f>
        <v>1033.8</v>
      </c>
      <c r="AN51" s="73">
        <f t="shared" ref="AN51:AN57" si="47">AM51*AL51</f>
        <v>4.5487200000000003</v>
      </c>
      <c r="AO51" s="27"/>
      <c r="AP51" s="30">
        <f t="shared" si="7"/>
        <v>0</v>
      </c>
      <c r="AQ51" s="74">
        <f t="shared" si="8"/>
        <v>0</v>
      </c>
    </row>
    <row r="52" spans="2:43" ht="25.5" x14ac:dyDescent="0.2">
      <c r="B52" s="71" t="s">
        <v>43</v>
      </c>
      <c r="C52" s="21"/>
      <c r="D52" s="22" t="s">
        <v>30</v>
      </c>
      <c r="E52" s="23"/>
      <c r="F52" s="72">
        <v>1.2999999999999999E-3</v>
      </c>
      <c r="G52" s="64">
        <f>G49</f>
        <v>1035.8</v>
      </c>
      <c r="H52" s="73">
        <f t="shared" si="42"/>
        <v>1.3465399999999998</v>
      </c>
      <c r="I52" s="27"/>
      <c r="J52" s="72">
        <v>1.2999999999999999E-3</v>
      </c>
      <c r="K52" s="65">
        <f>K49</f>
        <v>1033.8</v>
      </c>
      <c r="L52" s="73">
        <f t="shared" si="43"/>
        <v>1.3439399999999999</v>
      </c>
      <c r="M52" s="27"/>
      <c r="N52" s="30">
        <f t="shared" si="41"/>
        <v>-2.5999999999999357E-3</v>
      </c>
      <c r="O52" s="74">
        <f t="shared" si="28"/>
        <v>-1.930874686232816E-3</v>
      </c>
      <c r="Q52" s="72">
        <f>+J52</f>
        <v>1.2999999999999999E-3</v>
      </c>
      <c r="R52" s="65">
        <f>R49</f>
        <v>1033.8</v>
      </c>
      <c r="S52" s="73">
        <f t="shared" si="44"/>
        <v>1.3439399999999999</v>
      </c>
      <c r="T52" s="27"/>
      <c r="U52" s="30">
        <f t="shared" si="1"/>
        <v>0</v>
      </c>
      <c r="V52" s="74">
        <f t="shared" si="2"/>
        <v>0</v>
      </c>
      <c r="X52" s="72">
        <f>+Q52</f>
        <v>1.2999999999999999E-3</v>
      </c>
      <c r="Y52" s="65">
        <f>Y49</f>
        <v>1033.8</v>
      </c>
      <c r="Z52" s="73">
        <f t="shared" si="45"/>
        <v>1.3439399999999999</v>
      </c>
      <c r="AA52" s="27"/>
      <c r="AB52" s="30">
        <f t="shared" si="3"/>
        <v>0</v>
      </c>
      <c r="AC52" s="74">
        <f t="shared" si="4"/>
        <v>0</v>
      </c>
      <c r="AE52" s="72">
        <f>+X52</f>
        <v>1.2999999999999999E-3</v>
      </c>
      <c r="AF52" s="65">
        <f>AF49</f>
        <v>1033.8</v>
      </c>
      <c r="AG52" s="73">
        <f t="shared" si="46"/>
        <v>1.3439399999999999</v>
      </c>
      <c r="AH52" s="27"/>
      <c r="AI52" s="30">
        <f t="shared" si="5"/>
        <v>0</v>
      </c>
      <c r="AJ52" s="74">
        <f t="shared" si="6"/>
        <v>0</v>
      </c>
      <c r="AL52" s="72">
        <f>+AE52</f>
        <v>1.2999999999999999E-3</v>
      </c>
      <c r="AM52" s="65">
        <f>AM49</f>
        <v>1033.8</v>
      </c>
      <c r="AN52" s="73">
        <f t="shared" si="47"/>
        <v>1.3439399999999999</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1000</v>
      </c>
      <c r="H54" s="73">
        <f t="shared" si="42"/>
        <v>6.94</v>
      </c>
      <c r="I54" s="27"/>
      <c r="J54" s="72">
        <f>+F54</f>
        <v>6.94E-3</v>
      </c>
      <c r="K54" s="76">
        <f>$F$18</f>
        <v>1000</v>
      </c>
      <c r="L54" s="73">
        <f t="shared" si="43"/>
        <v>6.94</v>
      </c>
      <c r="M54" s="27"/>
      <c r="N54" s="30">
        <f t="shared" si="41"/>
        <v>0</v>
      </c>
      <c r="O54" s="74">
        <f t="shared" si="28"/>
        <v>0</v>
      </c>
      <c r="Q54" s="72">
        <f>+J54</f>
        <v>6.94E-3</v>
      </c>
      <c r="R54" s="76">
        <f>$F$18</f>
        <v>1000</v>
      </c>
      <c r="S54" s="73">
        <f t="shared" si="44"/>
        <v>6.94</v>
      </c>
      <c r="T54" s="27"/>
      <c r="U54" s="30">
        <f t="shared" si="1"/>
        <v>0</v>
      </c>
      <c r="V54" s="74">
        <f t="shared" si="2"/>
        <v>0</v>
      </c>
      <c r="X54" s="72">
        <f>+Q54</f>
        <v>6.94E-3</v>
      </c>
      <c r="Y54" s="76">
        <f>$F$18</f>
        <v>1000</v>
      </c>
      <c r="Z54" s="73">
        <f t="shared" si="45"/>
        <v>6.94</v>
      </c>
      <c r="AA54" s="27"/>
      <c r="AB54" s="30">
        <f t="shared" si="3"/>
        <v>0</v>
      </c>
      <c r="AC54" s="74">
        <f t="shared" si="4"/>
        <v>0</v>
      </c>
      <c r="AE54" s="72">
        <f>+X54</f>
        <v>6.94E-3</v>
      </c>
      <c r="AF54" s="76">
        <f>$F$18</f>
        <v>1000</v>
      </c>
      <c r="AG54" s="73">
        <f t="shared" si="46"/>
        <v>6.94</v>
      </c>
      <c r="AH54" s="27"/>
      <c r="AI54" s="30">
        <f t="shared" si="5"/>
        <v>0</v>
      </c>
      <c r="AJ54" s="74">
        <f t="shared" si="6"/>
        <v>0</v>
      </c>
      <c r="AL54" s="72">
        <f>+AE54</f>
        <v>6.94E-3</v>
      </c>
      <c r="AM54" s="76">
        <f>$F$18</f>
        <v>1000</v>
      </c>
      <c r="AN54" s="73">
        <f t="shared" si="47"/>
        <v>6.94</v>
      </c>
      <c r="AO54" s="27"/>
      <c r="AP54" s="30">
        <f t="shared" si="7"/>
        <v>0</v>
      </c>
      <c r="AQ54" s="74">
        <f t="shared" si="8"/>
        <v>0</v>
      </c>
    </row>
    <row r="55" spans="2:43" x14ac:dyDescent="0.2">
      <c r="B55" s="49" t="s">
        <v>46</v>
      </c>
      <c r="C55" s="21"/>
      <c r="D55" s="22"/>
      <c r="E55" s="23"/>
      <c r="F55" s="72">
        <v>0.08</v>
      </c>
      <c r="G55" s="77">
        <f>0.64*$F$18</f>
        <v>640</v>
      </c>
      <c r="H55" s="73">
        <f t="shared" si="42"/>
        <v>51.2</v>
      </c>
      <c r="I55" s="27"/>
      <c r="J55" s="72">
        <v>0.08</v>
      </c>
      <c r="K55" s="77">
        <f>$G$55</f>
        <v>640</v>
      </c>
      <c r="L55" s="73">
        <f t="shared" si="43"/>
        <v>51.2</v>
      </c>
      <c r="M55" s="27"/>
      <c r="N55" s="30">
        <f t="shared" si="41"/>
        <v>0</v>
      </c>
      <c r="O55" s="74">
        <f t="shared" si="28"/>
        <v>0</v>
      </c>
      <c r="Q55" s="72">
        <v>0.08</v>
      </c>
      <c r="R55" s="77">
        <f>$G$55</f>
        <v>640</v>
      </c>
      <c r="S55" s="73">
        <f t="shared" si="44"/>
        <v>51.2</v>
      </c>
      <c r="T55" s="27"/>
      <c r="U55" s="30">
        <f t="shared" si="1"/>
        <v>0</v>
      </c>
      <c r="V55" s="74">
        <f t="shared" si="2"/>
        <v>0</v>
      </c>
      <c r="X55" s="72">
        <v>0.08</v>
      </c>
      <c r="Y55" s="77">
        <f>$G$55</f>
        <v>640</v>
      </c>
      <c r="Z55" s="73">
        <f t="shared" si="45"/>
        <v>51.2</v>
      </c>
      <c r="AA55" s="27"/>
      <c r="AB55" s="30">
        <f t="shared" si="3"/>
        <v>0</v>
      </c>
      <c r="AC55" s="74">
        <f t="shared" si="4"/>
        <v>0</v>
      </c>
      <c r="AE55" s="72">
        <v>0.08</v>
      </c>
      <c r="AF55" s="77">
        <f>$G$55</f>
        <v>640</v>
      </c>
      <c r="AG55" s="73">
        <f t="shared" si="46"/>
        <v>51.2</v>
      </c>
      <c r="AH55" s="27"/>
      <c r="AI55" s="30">
        <f t="shared" si="5"/>
        <v>0</v>
      </c>
      <c r="AJ55" s="74">
        <f t="shared" si="6"/>
        <v>0</v>
      </c>
      <c r="AL55" s="72">
        <v>0.08</v>
      </c>
      <c r="AM55" s="77">
        <f>$G$55</f>
        <v>640</v>
      </c>
      <c r="AN55" s="73">
        <f t="shared" si="47"/>
        <v>51.2</v>
      </c>
      <c r="AO55" s="27"/>
      <c r="AP55" s="30">
        <f t="shared" si="7"/>
        <v>0</v>
      </c>
      <c r="AQ55" s="74">
        <f t="shared" si="8"/>
        <v>0</v>
      </c>
    </row>
    <row r="56" spans="2:43" x14ac:dyDescent="0.2">
      <c r="B56" s="49" t="s">
        <v>47</v>
      </c>
      <c r="C56" s="21"/>
      <c r="D56" s="22"/>
      <c r="E56" s="23"/>
      <c r="F56" s="72">
        <v>0.122</v>
      </c>
      <c r="G56" s="77">
        <f>0.18*$F$18</f>
        <v>180</v>
      </c>
      <c r="H56" s="73">
        <f t="shared" si="42"/>
        <v>21.96</v>
      </c>
      <c r="I56" s="27"/>
      <c r="J56" s="72">
        <v>0.122</v>
      </c>
      <c r="K56" s="77">
        <f>$G$56</f>
        <v>180</v>
      </c>
      <c r="L56" s="73">
        <f t="shared" si="43"/>
        <v>21.96</v>
      </c>
      <c r="M56" s="27"/>
      <c r="N56" s="30">
        <f t="shared" si="41"/>
        <v>0</v>
      </c>
      <c r="O56" s="74">
        <f t="shared" si="28"/>
        <v>0</v>
      </c>
      <c r="Q56" s="72">
        <v>0.122</v>
      </c>
      <c r="R56" s="77">
        <f>$G$56</f>
        <v>180</v>
      </c>
      <c r="S56" s="73">
        <f t="shared" si="44"/>
        <v>21.96</v>
      </c>
      <c r="T56" s="27"/>
      <c r="U56" s="30">
        <f t="shared" si="1"/>
        <v>0</v>
      </c>
      <c r="V56" s="74">
        <f t="shared" si="2"/>
        <v>0</v>
      </c>
      <c r="X56" s="72">
        <v>0.122</v>
      </c>
      <c r="Y56" s="77">
        <f>$G$56</f>
        <v>180</v>
      </c>
      <c r="Z56" s="73">
        <f t="shared" si="45"/>
        <v>21.96</v>
      </c>
      <c r="AA56" s="27"/>
      <c r="AB56" s="30">
        <f t="shared" si="3"/>
        <v>0</v>
      </c>
      <c r="AC56" s="74">
        <f t="shared" si="4"/>
        <v>0</v>
      </c>
      <c r="AE56" s="72">
        <v>0.122</v>
      </c>
      <c r="AF56" s="77">
        <f>$G$56</f>
        <v>180</v>
      </c>
      <c r="AG56" s="73">
        <f t="shared" si="46"/>
        <v>21.96</v>
      </c>
      <c r="AH56" s="27"/>
      <c r="AI56" s="30">
        <f t="shared" si="5"/>
        <v>0</v>
      </c>
      <c r="AJ56" s="74">
        <f t="shared" si="6"/>
        <v>0</v>
      </c>
      <c r="AL56" s="72">
        <v>0.122</v>
      </c>
      <c r="AM56" s="77">
        <f>$G$56</f>
        <v>180</v>
      </c>
      <c r="AN56" s="73">
        <f t="shared" si="47"/>
        <v>21.96</v>
      </c>
      <c r="AO56" s="27"/>
      <c r="AP56" s="30">
        <f t="shared" si="7"/>
        <v>0</v>
      </c>
      <c r="AQ56" s="74">
        <f t="shared" si="8"/>
        <v>0</v>
      </c>
    </row>
    <row r="57" spans="2:43" x14ac:dyDescent="0.2">
      <c r="B57" s="11" t="s">
        <v>48</v>
      </c>
      <c r="C57" s="21"/>
      <c r="D57" s="22"/>
      <c r="E57" s="23"/>
      <c r="F57" s="72">
        <v>0.161</v>
      </c>
      <c r="G57" s="77">
        <f>0.18*$F$18</f>
        <v>180</v>
      </c>
      <c r="H57" s="73">
        <f t="shared" si="42"/>
        <v>28.98</v>
      </c>
      <c r="I57" s="27"/>
      <c r="J57" s="72">
        <v>0.161</v>
      </c>
      <c r="K57" s="77">
        <f>$G$57</f>
        <v>180</v>
      </c>
      <c r="L57" s="73">
        <f t="shared" si="43"/>
        <v>28.98</v>
      </c>
      <c r="M57" s="27"/>
      <c r="N57" s="30">
        <f t="shared" si="41"/>
        <v>0</v>
      </c>
      <c r="O57" s="74">
        <f t="shared" si="28"/>
        <v>0</v>
      </c>
      <c r="Q57" s="72">
        <v>0.161</v>
      </c>
      <c r="R57" s="77">
        <f>$G$57</f>
        <v>180</v>
      </c>
      <c r="S57" s="73">
        <f t="shared" si="44"/>
        <v>28.98</v>
      </c>
      <c r="T57" s="27"/>
      <c r="U57" s="30">
        <f t="shared" si="1"/>
        <v>0</v>
      </c>
      <c r="V57" s="74">
        <f t="shared" si="2"/>
        <v>0</v>
      </c>
      <c r="X57" s="72">
        <v>0.161</v>
      </c>
      <c r="Y57" s="77">
        <f>$G$57</f>
        <v>180</v>
      </c>
      <c r="Z57" s="73">
        <f t="shared" si="45"/>
        <v>28.98</v>
      </c>
      <c r="AA57" s="27"/>
      <c r="AB57" s="30">
        <f t="shared" si="3"/>
        <v>0</v>
      </c>
      <c r="AC57" s="74">
        <f t="shared" si="4"/>
        <v>0</v>
      </c>
      <c r="AE57" s="72">
        <v>0.161</v>
      </c>
      <c r="AF57" s="77">
        <f>$G$57</f>
        <v>180</v>
      </c>
      <c r="AG57" s="73">
        <f t="shared" si="46"/>
        <v>28.98</v>
      </c>
      <c r="AH57" s="27"/>
      <c r="AI57" s="30">
        <f t="shared" si="5"/>
        <v>0</v>
      </c>
      <c r="AJ57" s="74">
        <f t="shared" si="6"/>
        <v>0</v>
      </c>
      <c r="AL57" s="72">
        <v>0.161</v>
      </c>
      <c r="AM57" s="77">
        <f>$G$57</f>
        <v>180</v>
      </c>
      <c r="AN57" s="73">
        <f t="shared" si="47"/>
        <v>28.98</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600</v>
      </c>
      <c r="H58" s="73">
        <f>G58*F58</f>
        <v>56.4</v>
      </c>
      <c r="I58" s="83"/>
      <c r="J58" s="72">
        <v>9.4E-2</v>
      </c>
      <c r="K58" s="82">
        <f>$G$58</f>
        <v>600</v>
      </c>
      <c r="L58" s="73">
        <f>K58*J58</f>
        <v>56.4</v>
      </c>
      <c r="M58" s="83"/>
      <c r="N58" s="84">
        <f t="shared" si="41"/>
        <v>0</v>
      </c>
      <c r="O58" s="74">
        <f t="shared" si="28"/>
        <v>0</v>
      </c>
      <c r="Q58" s="72">
        <v>9.4E-2</v>
      </c>
      <c r="R58" s="82">
        <f>$G$58</f>
        <v>600</v>
      </c>
      <c r="S58" s="73">
        <f>R58*Q58</f>
        <v>56.4</v>
      </c>
      <c r="T58" s="83"/>
      <c r="U58" s="84">
        <f t="shared" si="1"/>
        <v>0</v>
      </c>
      <c r="V58" s="74">
        <f t="shared" si="2"/>
        <v>0</v>
      </c>
      <c r="X58" s="72">
        <v>9.4E-2</v>
      </c>
      <c r="Y58" s="82">
        <f>$G$58</f>
        <v>600</v>
      </c>
      <c r="Z58" s="73">
        <f>Y58*X58</f>
        <v>56.4</v>
      </c>
      <c r="AA58" s="83"/>
      <c r="AB58" s="84">
        <f t="shared" si="3"/>
        <v>0</v>
      </c>
      <c r="AC58" s="74">
        <f t="shared" si="4"/>
        <v>0</v>
      </c>
      <c r="AE58" s="72">
        <v>9.4E-2</v>
      </c>
      <c r="AF58" s="82">
        <f>$G$58</f>
        <v>600</v>
      </c>
      <c r="AG58" s="73">
        <f>AF58*AE58</f>
        <v>56.4</v>
      </c>
      <c r="AH58" s="83"/>
      <c r="AI58" s="84">
        <f t="shared" si="5"/>
        <v>0</v>
      </c>
      <c r="AJ58" s="74">
        <f t="shared" si="6"/>
        <v>0</v>
      </c>
      <c r="AL58" s="72">
        <v>9.4E-2</v>
      </c>
      <c r="AM58" s="82">
        <f>$G$58</f>
        <v>600</v>
      </c>
      <c r="AN58" s="73">
        <f>AM58*AL58</f>
        <v>56.4</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400</v>
      </c>
      <c r="H59" s="73">
        <f>G59*F59</f>
        <v>44</v>
      </c>
      <c r="I59" s="83"/>
      <c r="J59" s="72">
        <v>0.11</v>
      </c>
      <c r="K59" s="82">
        <f>$G$59</f>
        <v>400</v>
      </c>
      <c r="L59" s="73">
        <f>K59*J59</f>
        <v>44</v>
      </c>
      <c r="M59" s="83"/>
      <c r="N59" s="84">
        <f t="shared" si="41"/>
        <v>0</v>
      </c>
      <c r="O59" s="74">
        <f t="shared" si="28"/>
        <v>0</v>
      </c>
      <c r="Q59" s="72">
        <v>0.11</v>
      </c>
      <c r="R59" s="82">
        <f>$G$59</f>
        <v>400</v>
      </c>
      <c r="S59" s="73">
        <f>R59*Q59</f>
        <v>44</v>
      </c>
      <c r="T59" s="83"/>
      <c r="U59" s="84">
        <f t="shared" si="1"/>
        <v>0</v>
      </c>
      <c r="V59" s="74">
        <f t="shared" si="2"/>
        <v>0</v>
      </c>
      <c r="X59" s="72">
        <v>0.11</v>
      </c>
      <c r="Y59" s="82">
        <f>$G$59</f>
        <v>400</v>
      </c>
      <c r="Z59" s="73">
        <f>Y59*X59</f>
        <v>44</v>
      </c>
      <c r="AA59" s="83"/>
      <c r="AB59" s="84">
        <f t="shared" si="3"/>
        <v>0</v>
      </c>
      <c r="AC59" s="74">
        <f t="shared" si="4"/>
        <v>0</v>
      </c>
      <c r="AE59" s="72">
        <v>0.11</v>
      </c>
      <c r="AF59" s="82">
        <f>$G$59</f>
        <v>400</v>
      </c>
      <c r="AG59" s="73">
        <f>AF59*AE59</f>
        <v>44</v>
      </c>
      <c r="AH59" s="83"/>
      <c r="AI59" s="84">
        <f t="shared" si="5"/>
        <v>0</v>
      </c>
      <c r="AJ59" s="74">
        <f t="shared" si="6"/>
        <v>0</v>
      </c>
      <c r="AL59" s="72">
        <v>0.11</v>
      </c>
      <c r="AM59" s="82">
        <f>$G$59</f>
        <v>400</v>
      </c>
      <c r="AN59" s="73">
        <f>AM59*AL59</f>
        <v>44</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165.13884000000002</v>
      </c>
      <c r="I61" s="100"/>
      <c r="J61" s="101"/>
      <c r="K61" s="101"/>
      <c r="L61" s="99">
        <f>SUM(L51:L57,L50)</f>
        <v>166.68957800000001</v>
      </c>
      <c r="M61" s="102"/>
      <c r="N61" s="103">
        <f t="shared" ref="N61" si="48">L61-H61</f>
        <v>1.5507379999999955</v>
      </c>
      <c r="O61" s="104">
        <f t="shared" ref="O61" si="49">IF((H61)=0,"",(N61/H61))</f>
        <v>9.3905104335236661E-3</v>
      </c>
      <c r="Q61" s="101"/>
      <c r="R61" s="101"/>
      <c r="S61" s="103">
        <f>SUM(S51:S57,S50)</f>
        <v>168.889578</v>
      </c>
      <c r="T61" s="102"/>
      <c r="U61" s="103">
        <f t="shared" si="1"/>
        <v>2.1999999999999886</v>
      </c>
      <c r="V61" s="104">
        <f>IF((L61)=0,"",(U61/L61))</f>
        <v>1.3198185671811998E-2</v>
      </c>
      <c r="X61" s="101"/>
      <c r="Y61" s="101"/>
      <c r="Z61" s="103">
        <f>SUM(Z51:Z57,Z50)</f>
        <v>169.93957800000001</v>
      </c>
      <c r="AA61" s="102"/>
      <c r="AB61" s="103">
        <f t="shared" si="3"/>
        <v>1.0500000000000114</v>
      </c>
      <c r="AC61" s="104">
        <f>IF((S61)=0,"",(AB61/S61))</f>
        <v>6.2170798958359136E-3</v>
      </c>
      <c r="AE61" s="101"/>
      <c r="AF61" s="101"/>
      <c r="AG61" s="103">
        <f>SUM(AG51:AG57,AG50)</f>
        <v>170.43957799999998</v>
      </c>
      <c r="AH61" s="102"/>
      <c r="AI61" s="103">
        <f t="shared" ref="AI61:AI65" si="50">AG61-Z61</f>
        <v>0.49999999999997158</v>
      </c>
      <c r="AJ61" s="104">
        <f>IF((Z61)=0,"",(AI61/Z61))</f>
        <v>2.9422222055886919E-3</v>
      </c>
      <c r="AL61" s="101"/>
      <c r="AM61" s="101"/>
      <c r="AN61" s="103">
        <f>SUM(AN51:AN57,AN50)</f>
        <v>170.58957799999999</v>
      </c>
      <c r="AO61" s="102"/>
      <c r="AP61" s="103">
        <f t="shared" ref="AP61:AP65" si="51">AN61-AG61</f>
        <v>0.15000000000000568</v>
      </c>
      <c r="AQ61" s="104">
        <f>IF((AG61)=0,"",(AP61/AG61))</f>
        <v>8.8007727876447629E-4</v>
      </c>
    </row>
    <row r="62" spans="2:43" x14ac:dyDescent="0.2">
      <c r="B62" s="105" t="s">
        <v>52</v>
      </c>
      <c r="C62" s="21"/>
      <c r="D62" s="21"/>
      <c r="E62" s="21"/>
      <c r="F62" s="106">
        <v>0.13</v>
      </c>
      <c r="G62" s="107"/>
      <c r="H62" s="108">
        <f>H61*F62</f>
        <v>21.468049200000003</v>
      </c>
      <c r="I62" s="109"/>
      <c r="J62" s="110">
        <v>0.13</v>
      </c>
      <c r="K62" s="109"/>
      <c r="L62" s="111">
        <f>L61*J62</f>
        <v>21.669645140000004</v>
      </c>
      <c r="M62" s="112"/>
      <c r="N62" s="113">
        <f t="shared" si="41"/>
        <v>0.2015959400000007</v>
      </c>
      <c r="O62" s="114">
        <f t="shared" si="28"/>
        <v>9.3905104335237251E-3</v>
      </c>
      <c r="Q62" s="110">
        <v>0.13</v>
      </c>
      <c r="R62" s="109"/>
      <c r="S62" s="111">
        <f>S61*Q62</f>
        <v>21.955645140000001</v>
      </c>
      <c r="T62" s="112"/>
      <c r="U62" s="113">
        <f t="shared" si="1"/>
        <v>0.28599999999999781</v>
      </c>
      <c r="V62" s="114">
        <f t="shared" ref="V62:V71" si="52">IF((L62)=0,"",(U62/L62))</f>
        <v>1.3198185671811965E-2</v>
      </c>
      <c r="X62" s="110">
        <v>0.13</v>
      </c>
      <c r="Y62" s="109"/>
      <c r="Z62" s="111">
        <f>Z61*X62</f>
        <v>22.092145140000003</v>
      </c>
      <c r="AA62" s="112"/>
      <c r="AB62" s="113">
        <f t="shared" si="3"/>
        <v>0.13650000000000162</v>
      </c>
      <c r="AC62" s="114">
        <f t="shared" ref="AC62:AC71" si="53">IF((S62)=0,"",(AB62/S62))</f>
        <v>6.2170798958359197E-3</v>
      </c>
      <c r="AE62" s="110">
        <v>0.13</v>
      </c>
      <c r="AF62" s="109"/>
      <c r="AG62" s="111">
        <f>AG61*AE62</f>
        <v>22.157145139999997</v>
      </c>
      <c r="AH62" s="112"/>
      <c r="AI62" s="113">
        <f t="shared" si="50"/>
        <v>6.4999999999994174E-2</v>
      </c>
      <c r="AJ62" s="114">
        <f t="shared" ref="AJ62:AJ71" si="54">IF((Z62)=0,"",(AI62/Z62))</f>
        <v>2.9422222055885952E-3</v>
      </c>
      <c r="AL62" s="110">
        <v>0.13</v>
      </c>
      <c r="AM62" s="109"/>
      <c r="AN62" s="111">
        <f>AN61*AL62</f>
        <v>22.176645139999998</v>
      </c>
      <c r="AO62" s="112"/>
      <c r="AP62" s="113">
        <f t="shared" si="51"/>
        <v>1.9500000000000739E-2</v>
      </c>
      <c r="AQ62" s="114">
        <f t="shared" ref="AQ62:AQ71" si="55">IF((AG62)=0,"",(AP62/AG62))</f>
        <v>8.8007727876447629E-4</v>
      </c>
    </row>
    <row r="63" spans="2:43" x14ac:dyDescent="0.2">
      <c r="B63" s="115" t="s">
        <v>53</v>
      </c>
      <c r="C63" s="21"/>
      <c r="D63" s="21"/>
      <c r="E63" s="21"/>
      <c r="F63" s="116"/>
      <c r="G63" s="107"/>
      <c r="H63" s="108">
        <f>H61+H62</f>
        <v>186.60688920000001</v>
      </c>
      <c r="I63" s="109"/>
      <c r="J63" s="109"/>
      <c r="K63" s="109"/>
      <c r="L63" s="111">
        <f>L61+L62</f>
        <v>188.35922314000001</v>
      </c>
      <c r="M63" s="112"/>
      <c r="N63" s="113">
        <f t="shared" si="41"/>
        <v>1.7523339399999998</v>
      </c>
      <c r="O63" s="114">
        <f t="shared" si="28"/>
        <v>9.3905104335236921E-3</v>
      </c>
      <c r="Q63" s="109"/>
      <c r="R63" s="109"/>
      <c r="S63" s="111">
        <f>S61+S62</f>
        <v>190.84522314</v>
      </c>
      <c r="T63" s="112"/>
      <c r="U63" s="113">
        <f t="shared" si="1"/>
        <v>2.48599999999999</v>
      </c>
      <c r="V63" s="114">
        <f t="shared" si="52"/>
        <v>1.3198185671812013E-2</v>
      </c>
      <c r="X63" s="109"/>
      <c r="Y63" s="109"/>
      <c r="Z63" s="111">
        <f>Z61+Z62</f>
        <v>192.03172314000003</v>
      </c>
      <c r="AA63" s="112"/>
      <c r="AB63" s="113">
        <f t="shared" si="3"/>
        <v>1.1865000000000236</v>
      </c>
      <c r="AC63" s="114">
        <f t="shared" si="53"/>
        <v>6.21707989583597E-3</v>
      </c>
      <c r="AE63" s="109"/>
      <c r="AF63" s="109"/>
      <c r="AG63" s="111">
        <f>AG61+AG62</f>
        <v>192.59672313999999</v>
      </c>
      <c r="AH63" s="112"/>
      <c r="AI63" s="113">
        <f t="shared" si="50"/>
        <v>0.5649999999999693</v>
      </c>
      <c r="AJ63" s="114">
        <f t="shared" si="54"/>
        <v>2.9422222055886993E-3</v>
      </c>
      <c r="AL63" s="109"/>
      <c r="AM63" s="109"/>
      <c r="AN63" s="111">
        <f>AN61+AN62</f>
        <v>192.76622313999999</v>
      </c>
      <c r="AO63" s="112"/>
      <c r="AP63" s="113">
        <f t="shared" si="51"/>
        <v>0.16949999999999932</v>
      </c>
      <c r="AQ63" s="114">
        <f t="shared" si="55"/>
        <v>8.8007727876443932E-4</v>
      </c>
    </row>
    <row r="64" spans="2:43" ht="15.75" customHeight="1" x14ac:dyDescent="0.2">
      <c r="B64" s="203" t="s">
        <v>54</v>
      </c>
      <c r="C64" s="203"/>
      <c r="D64" s="203"/>
      <c r="E64" s="21"/>
      <c r="F64" s="116"/>
      <c r="G64" s="107"/>
      <c r="H64" s="117">
        <f>ROUND(-H63*10%,2)</f>
        <v>-18.66</v>
      </c>
      <c r="I64" s="109"/>
      <c r="J64" s="109"/>
      <c r="K64" s="109"/>
      <c r="L64" s="118">
        <f>ROUND(-L63*10%,2)</f>
        <v>-18.84</v>
      </c>
      <c r="M64" s="112"/>
      <c r="N64" s="118">
        <f t="shared" si="41"/>
        <v>-0.17999999999999972</v>
      </c>
      <c r="O64" s="119">
        <f t="shared" si="28"/>
        <v>9.6463022508038437E-3</v>
      </c>
      <c r="Q64" s="109"/>
      <c r="R64" s="109"/>
      <c r="S64" s="118">
        <f>ROUND(-S63*10%,2)</f>
        <v>-19.079999999999998</v>
      </c>
      <c r="T64" s="112"/>
      <c r="U64" s="118">
        <f t="shared" si="1"/>
        <v>-0.23999999999999844</v>
      </c>
      <c r="V64" s="119">
        <f t="shared" si="52"/>
        <v>1.2738853503184631E-2</v>
      </c>
      <c r="X64" s="109"/>
      <c r="Y64" s="109"/>
      <c r="Z64" s="118">
        <f>ROUND(-Z63*10%,2)</f>
        <v>-19.2</v>
      </c>
      <c r="AA64" s="112"/>
      <c r="AB64" s="118">
        <f t="shared" si="3"/>
        <v>-0.12000000000000099</v>
      </c>
      <c r="AC64" s="119">
        <f t="shared" si="53"/>
        <v>6.2893081761006813E-3</v>
      </c>
      <c r="AE64" s="109"/>
      <c r="AF64" s="109"/>
      <c r="AG64" s="118">
        <f>ROUND(-AG63*10%,2)</f>
        <v>-19.260000000000002</v>
      </c>
      <c r="AH64" s="112"/>
      <c r="AI64" s="118">
        <f t="shared" si="50"/>
        <v>-6.0000000000002274E-2</v>
      </c>
      <c r="AJ64" s="119">
        <f t="shared" si="54"/>
        <v>3.1250000000001186E-3</v>
      </c>
      <c r="AL64" s="109"/>
      <c r="AM64" s="109"/>
      <c r="AN64" s="118">
        <f>ROUND(-AN63*10%,2)</f>
        <v>-19.28</v>
      </c>
      <c r="AO64" s="112"/>
      <c r="AP64" s="118">
        <f t="shared" si="51"/>
        <v>-1.9999999999999574E-2</v>
      </c>
      <c r="AQ64" s="119">
        <f t="shared" si="55"/>
        <v>1.0384215991692406E-3</v>
      </c>
    </row>
    <row r="65" spans="1:43" ht="13.5" thickBot="1" x14ac:dyDescent="0.25">
      <c r="B65" s="204" t="s">
        <v>55</v>
      </c>
      <c r="C65" s="204"/>
      <c r="D65" s="204"/>
      <c r="E65" s="120"/>
      <c r="F65" s="121"/>
      <c r="G65" s="122"/>
      <c r="H65" s="123">
        <f>H63+H64</f>
        <v>167.94688920000002</v>
      </c>
      <c r="I65" s="124"/>
      <c r="J65" s="124"/>
      <c r="K65" s="124"/>
      <c r="L65" s="125">
        <f>L63+L64</f>
        <v>169.51922314000001</v>
      </c>
      <c r="M65" s="126"/>
      <c r="N65" s="127">
        <f t="shared" si="41"/>
        <v>1.5723339399999929</v>
      </c>
      <c r="O65" s="128">
        <f t="shared" si="28"/>
        <v>9.3620902863379308E-3</v>
      </c>
      <c r="Q65" s="124"/>
      <c r="R65" s="124"/>
      <c r="S65" s="125">
        <f>S63+S64</f>
        <v>171.76522313999999</v>
      </c>
      <c r="T65" s="126"/>
      <c r="U65" s="127">
        <f t="shared" si="1"/>
        <v>2.2459999999999809</v>
      </c>
      <c r="V65" s="128">
        <f t="shared" si="52"/>
        <v>1.3249234856067551E-2</v>
      </c>
      <c r="X65" s="124"/>
      <c r="Y65" s="124"/>
      <c r="Z65" s="125">
        <f>Z63+Z64</f>
        <v>172.83172314000004</v>
      </c>
      <c r="AA65" s="126"/>
      <c r="AB65" s="127">
        <f t="shared" si="3"/>
        <v>1.0665000000000475</v>
      </c>
      <c r="AC65" s="128">
        <f t="shared" si="53"/>
        <v>6.2090566443172238E-3</v>
      </c>
      <c r="AE65" s="124"/>
      <c r="AF65" s="124"/>
      <c r="AG65" s="125">
        <f>AG63+AG64</f>
        <v>173.33672314</v>
      </c>
      <c r="AH65" s="126"/>
      <c r="AI65" s="127">
        <f t="shared" si="50"/>
        <v>0.50499999999996703</v>
      </c>
      <c r="AJ65" s="128">
        <f t="shared" si="54"/>
        <v>2.9219172894023541E-3</v>
      </c>
      <c r="AL65" s="124"/>
      <c r="AM65" s="124"/>
      <c r="AN65" s="125">
        <f>AN63+AN64</f>
        <v>173.48622313999999</v>
      </c>
      <c r="AO65" s="126"/>
      <c r="AP65" s="127">
        <f t="shared" si="51"/>
        <v>0.14949999999998909</v>
      </c>
      <c r="AQ65" s="128">
        <f t="shared" si="55"/>
        <v>8.6248313278220595E-4</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163.39884000000001</v>
      </c>
      <c r="I67" s="140"/>
      <c r="J67" s="141"/>
      <c r="K67" s="141"/>
      <c r="L67" s="139">
        <f>SUM(L58:L59,L50,L51:L54)</f>
        <v>164.949578</v>
      </c>
      <c r="M67" s="142"/>
      <c r="N67" s="143">
        <f t="shared" ref="N67:N71" si="56">L67-H67</f>
        <v>1.5507379999999955</v>
      </c>
      <c r="O67" s="104">
        <f t="shared" ref="O67:O71" si="57">IF((H67)=0,"",(N67/H67))</f>
        <v>9.4905080109503551E-3</v>
      </c>
      <c r="Q67" s="141"/>
      <c r="R67" s="141"/>
      <c r="S67" s="143">
        <f>SUM(S58:S59,S50,S51:S54)</f>
        <v>167.14957799999999</v>
      </c>
      <c r="T67" s="142"/>
      <c r="U67" s="143">
        <f t="shared" si="1"/>
        <v>2.1999999999999886</v>
      </c>
      <c r="V67" s="104">
        <f t="shared" si="52"/>
        <v>1.3337409083883735E-2</v>
      </c>
      <c r="X67" s="141"/>
      <c r="Y67" s="141"/>
      <c r="Z67" s="143">
        <f>SUM(Z58:Z59,Z50,Z51:Z54)</f>
        <v>168.199578</v>
      </c>
      <c r="AA67" s="142"/>
      <c r="AB67" s="143">
        <f t="shared" si="3"/>
        <v>1.0500000000000114</v>
      </c>
      <c r="AC67" s="104">
        <f t="shared" si="53"/>
        <v>6.2817986893153356E-3</v>
      </c>
      <c r="AE67" s="141"/>
      <c r="AF67" s="141"/>
      <c r="AG67" s="143">
        <f>SUM(AG58:AG59,AG50,AG51:AG54)</f>
        <v>168.699578</v>
      </c>
      <c r="AH67" s="142"/>
      <c r="AI67" s="143">
        <f t="shared" ref="AI67:AI71" si="58">AG67-Z67</f>
        <v>0.5</v>
      </c>
      <c r="AJ67" s="104">
        <f t="shared" si="54"/>
        <v>2.9726590633895643E-3</v>
      </c>
      <c r="AL67" s="141"/>
      <c r="AM67" s="141"/>
      <c r="AN67" s="143">
        <f>SUM(AN58:AN59,AN50,AN51:AN54)</f>
        <v>168.84957800000001</v>
      </c>
      <c r="AO67" s="142"/>
      <c r="AP67" s="143">
        <f t="shared" ref="AP67:AP71" si="59">AN67-AG67</f>
        <v>0.15000000000000568</v>
      </c>
      <c r="AQ67" s="104">
        <f t="shared" si="55"/>
        <v>8.891545656386033E-4</v>
      </c>
    </row>
    <row r="68" spans="1:43" s="85" customFormat="1" x14ac:dyDescent="0.2">
      <c r="B68" s="144" t="s">
        <v>52</v>
      </c>
      <c r="C68" s="79"/>
      <c r="D68" s="79"/>
      <c r="E68" s="79"/>
      <c r="F68" s="145">
        <v>0.13</v>
      </c>
      <c r="G68" s="138"/>
      <c r="H68" s="146">
        <f>H67*F68</f>
        <v>21.241849200000001</v>
      </c>
      <c r="I68" s="147"/>
      <c r="J68" s="148">
        <v>0.13</v>
      </c>
      <c r="K68" s="149"/>
      <c r="L68" s="150">
        <f>L67*J68</f>
        <v>21.443445140000001</v>
      </c>
      <c r="M68" s="151"/>
      <c r="N68" s="152">
        <f t="shared" si="56"/>
        <v>0.2015959400000007</v>
      </c>
      <c r="O68" s="114">
        <f t="shared" si="57"/>
        <v>9.4905080109504159E-3</v>
      </c>
      <c r="Q68" s="148">
        <v>0.13</v>
      </c>
      <c r="R68" s="149"/>
      <c r="S68" s="150">
        <f>S67*Q68</f>
        <v>21.729445139999999</v>
      </c>
      <c r="T68" s="151"/>
      <c r="U68" s="152">
        <f t="shared" si="1"/>
        <v>0.28599999999999781</v>
      </c>
      <c r="V68" s="114">
        <f t="shared" si="52"/>
        <v>1.33374090838837E-2</v>
      </c>
      <c r="X68" s="148">
        <v>0.13</v>
      </c>
      <c r="Y68" s="149"/>
      <c r="Z68" s="150">
        <f>Z67*X68</f>
        <v>21.865945140000001</v>
      </c>
      <c r="AA68" s="151"/>
      <c r="AB68" s="152">
        <f t="shared" si="3"/>
        <v>0.13650000000000162</v>
      </c>
      <c r="AC68" s="114">
        <f t="shared" si="53"/>
        <v>6.2817986893153417E-3</v>
      </c>
      <c r="AE68" s="148">
        <v>0.13</v>
      </c>
      <c r="AF68" s="149"/>
      <c r="AG68" s="150">
        <f>AG67*AE68</f>
        <v>21.930945140000002</v>
      </c>
      <c r="AH68" s="151"/>
      <c r="AI68" s="152">
        <f t="shared" si="58"/>
        <v>6.5000000000001279E-2</v>
      </c>
      <c r="AJ68" s="114">
        <f t="shared" si="54"/>
        <v>2.9726590633896229E-3</v>
      </c>
      <c r="AL68" s="148">
        <v>0.13</v>
      </c>
      <c r="AM68" s="149"/>
      <c r="AN68" s="150">
        <f>AN67*AL68</f>
        <v>21.950445140000003</v>
      </c>
      <c r="AO68" s="151"/>
      <c r="AP68" s="152">
        <f t="shared" si="59"/>
        <v>1.9500000000000739E-2</v>
      </c>
      <c r="AQ68" s="114">
        <f t="shared" si="55"/>
        <v>8.891545656386033E-4</v>
      </c>
    </row>
    <row r="69" spans="1:43" s="85" customFormat="1" x14ac:dyDescent="0.2">
      <c r="B69" s="153" t="s">
        <v>53</v>
      </c>
      <c r="C69" s="79"/>
      <c r="D69" s="79"/>
      <c r="E69" s="79"/>
      <c r="F69" s="154"/>
      <c r="G69" s="155"/>
      <c r="H69" s="146">
        <f>H67+H68</f>
        <v>184.6406892</v>
      </c>
      <c r="I69" s="147"/>
      <c r="J69" s="147"/>
      <c r="K69" s="147"/>
      <c r="L69" s="150">
        <f>L67+L68</f>
        <v>186.39302314</v>
      </c>
      <c r="M69" s="151"/>
      <c r="N69" s="152">
        <f t="shared" si="56"/>
        <v>1.7523339399999998</v>
      </c>
      <c r="O69" s="114">
        <f t="shared" si="57"/>
        <v>9.4905080109503829E-3</v>
      </c>
      <c r="Q69" s="147"/>
      <c r="R69" s="147"/>
      <c r="S69" s="150">
        <f>S67+S68</f>
        <v>188.87902313999999</v>
      </c>
      <c r="T69" s="151"/>
      <c r="U69" s="152">
        <f t="shared" si="1"/>
        <v>2.48599999999999</v>
      </c>
      <c r="V69" s="114">
        <f t="shared" si="52"/>
        <v>1.333740908388375E-2</v>
      </c>
      <c r="X69" s="147"/>
      <c r="Y69" s="147"/>
      <c r="Z69" s="150">
        <f>Z67+Z68</f>
        <v>190.06552314000001</v>
      </c>
      <c r="AA69" s="151"/>
      <c r="AB69" s="152">
        <f t="shared" si="3"/>
        <v>1.1865000000000236</v>
      </c>
      <c r="AC69" s="114">
        <f t="shared" si="53"/>
        <v>6.2817986893153929E-3</v>
      </c>
      <c r="AE69" s="147"/>
      <c r="AF69" s="147"/>
      <c r="AG69" s="150">
        <f>AG67+AG68</f>
        <v>190.63052314000001</v>
      </c>
      <c r="AH69" s="151"/>
      <c r="AI69" s="152">
        <f t="shared" si="58"/>
        <v>0.56499999999999773</v>
      </c>
      <c r="AJ69" s="114">
        <f t="shared" si="54"/>
        <v>2.9726590633895522E-3</v>
      </c>
      <c r="AL69" s="147"/>
      <c r="AM69" s="147"/>
      <c r="AN69" s="150">
        <f>AN67+AN68</f>
        <v>190.80002314000001</v>
      </c>
      <c r="AO69" s="151"/>
      <c r="AP69" s="152">
        <f t="shared" si="59"/>
        <v>0.16949999999999932</v>
      </c>
      <c r="AQ69" s="114">
        <f t="shared" si="55"/>
        <v>8.8915456563856601E-4</v>
      </c>
    </row>
    <row r="70" spans="1:43" s="85" customFormat="1" ht="15.75" customHeight="1" x14ac:dyDescent="0.2">
      <c r="B70" s="205" t="s">
        <v>54</v>
      </c>
      <c r="C70" s="205"/>
      <c r="D70" s="205"/>
      <c r="E70" s="79"/>
      <c r="F70" s="154"/>
      <c r="G70" s="155"/>
      <c r="H70" s="156">
        <f>ROUND(-H69*10%,2)</f>
        <v>-18.46</v>
      </c>
      <c r="I70" s="147"/>
      <c r="J70" s="147"/>
      <c r="K70" s="147"/>
      <c r="L70" s="118">
        <f>ROUND(-L69*10%,2)</f>
        <v>-18.64</v>
      </c>
      <c r="M70" s="151"/>
      <c r="N70" s="157">
        <f t="shared" si="56"/>
        <v>-0.17999999999999972</v>
      </c>
      <c r="O70" s="119">
        <f t="shared" si="57"/>
        <v>9.7508125677139602E-3</v>
      </c>
      <c r="Q70" s="147"/>
      <c r="R70" s="147"/>
      <c r="S70" s="118">
        <f>ROUND(-S69*10%,2)</f>
        <v>-18.89</v>
      </c>
      <c r="T70" s="151"/>
      <c r="U70" s="157">
        <f t="shared" si="1"/>
        <v>-0.25</v>
      </c>
      <c r="V70" s="119">
        <f t="shared" si="52"/>
        <v>1.3412017167381975E-2</v>
      </c>
      <c r="X70" s="147"/>
      <c r="Y70" s="147"/>
      <c r="Z70" s="118">
        <f>ROUND(-Z69*10%,2)</f>
        <v>-19.010000000000002</v>
      </c>
      <c r="AA70" s="151"/>
      <c r="AB70" s="157">
        <f t="shared" si="3"/>
        <v>-0.12000000000000099</v>
      </c>
      <c r="AC70" s="119">
        <f t="shared" si="53"/>
        <v>6.3525674960296982E-3</v>
      </c>
      <c r="AE70" s="147"/>
      <c r="AF70" s="147"/>
      <c r="AG70" s="118">
        <f>ROUND(-AG69*10%,2)</f>
        <v>-19.059999999999999</v>
      </c>
      <c r="AH70" s="151"/>
      <c r="AI70" s="157">
        <f t="shared" si="58"/>
        <v>-4.9999999999997158E-2</v>
      </c>
      <c r="AJ70" s="119">
        <f t="shared" si="54"/>
        <v>2.6301946344027961E-3</v>
      </c>
      <c r="AL70" s="147"/>
      <c r="AM70" s="147"/>
      <c r="AN70" s="118">
        <f>ROUND(-AN69*10%,2)</f>
        <v>-19.079999999999998</v>
      </c>
      <c r="AO70" s="151"/>
      <c r="AP70" s="157">
        <f t="shared" si="59"/>
        <v>-1.9999999999999574E-2</v>
      </c>
      <c r="AQ70" s="119">
        <f t="shared" si="55"/>
        <v>1.0493179433368088E-3</v>
      </c>
    </row>
    <row r="71" spans="1:43" s="85" customFormat="1" ht="13.5" thickBot="1" x14ac:dyDescent="0.25">
      <c r="B71" s="198" t="s">
        <v>57</v>
      </c>
      <c r="C71" s="198"/>
      <c r="D71" s="198"/>
      <c r="E71" s="158"/>
      <c r="F71" s="159"/>
      <c r="G71" s="160"/>
      <c r="H71" s="161">
        <f>SUM(H69:H70)</f>
        <v>166.18068919999999</v>
      </c>
      <c r="I71" s="162"/>
      <c r="J71" s="162"/>
      <c r="K71" s="162"/>
      <c r="L71" s="163">
        <f>SUM(L69:L70)</f>
        <v>167.75302313999998</v>
      </c>
      <c r="M71" s="164"/>
      <c r="N71" s="165">
        <f t="shared" si="56"/>
        <v>1.5723339399999929</v>
      </c>
      <c r="O71" s="166">
        <f t="shared" si="57"/>
        <v>9.4615923641264629E-3</v>
      </c>
      <c r="Q71" s="162"/>
      <c r="R71" s="162"/>
      <c r="S71" s="163">
        <f>SUM(S69:S70)</f>
        <v>169.98902313999997</v>
      </c>
      <c r="T71" s="164"/>
      <c r="U71" s="165">
        <f t="shared" si="1"/>
        <v>2.23599999999999</v>
      </c>
      <c r="V71" s="166">
        <f t="shared" si="52"/>
        <v>1.3329118952055567E-2</v>
      </c>
      <c r="X71" s="162"/>
      <c r="Y71" s="162"/>
      <c r="Z71" s="163">
        <f>SUM(Z69:Z70)</f>
        <v>171.05552314000002</v>
      </c>
      <c r="AA71" s="164"/>
      <c r="AB71" s="165">
        <f t="shared" si="3"/>
        <v>1.0665000000000475</v>
      </c>
      <c r="AC71" s="166">
        <f t="shared" si="53"/>
        <v>6.2739345182406094E-3</v>
      </c>
      <c r="AE71" s="162"/>
      <c r="AF71" s="162"/>
      <c r="AG71" s="163">
        <f>SUM(AG69:AG70)</f>
        <v>171.57052314000001</v>
      </c>
      <c r="AH71" s="164"/>
      <c r="AI71" s="165">
        <f t="shared" si="58"/>
        <v>0.51499999999998636</v>
      </c>
      <c r="AJ71" s="166">
        <f t="shared" si="54"/>
        <v>3.0107183360486159E-3</v>
      </c>
      <c r="AL71" s="162"/>
      <c r="AM71" s="162"/>
      <c r="AN71" s="163">
        <f>SUM(AN69:AN70)</f>
        <v>171.72002314000002</v>
      </c>
      <c r="AO71" s="164"/>
      <c r="AP71" s="165">
        <f t="shared" si="59"/>
        <v>0.14950000000001751</v>
      </c>
      <c r="AQ71" s="166">
        <f t="shared" si="55"/>
        <v>8.7136180075657202E-4</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9</xdr:col>
                    <xdr:colOff>361950</xdr:colOff>
                    <xdr:row>16</xdr:row>
                    <xdr:rowOff>114300</xdr:rowOff>
                  </from>
                  <to>
                    <xdr:col>16</xdr:col>
                    <xdr:colOff>123825</xdr:colOff>
                    <xdr:row>18</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Q92"/>
  <sheetViews>
    <sheetView showGridLines="0" topLeftCell="A2" zoomScale="85" zoomScaleNormal="85" workbookViewId="0">
      <selection activeCell="B6" sqref="B6"/>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9.7109375" style="6"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9.7109375" style="6"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9.7109375" style="6"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9.7109375" style="6"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45"/>
      <c r="O8" s="195"/>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3</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1500</v>
      </c>
      <c r="G18" s="12" t="s">
        <v>7</v>
      </c>
    </row>
    <row r="19" spans="2:43" x14ac:dyDescent="0.2">
      <c r="B19" s="11"/>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9.67</v>
      </c>
      <c r="G23" s="25">
        <v>1</v>
      </c>
      <c r="H23" s="26">
        <f>G23*F23</f>
        <v>9.67</v>
      </c>
      <c r="I23" s="27"/>
      <c r="J23" s="28">
        <v>12.25</v>
      </c>
      <c r="K23" s="29">
        <v>1</v>
      </c>
      <c r="L23" s="26">
        <f>K23*J23</f>
        <v>12.25</v>
      </c>
      <c r="M23" s="27"/>
      <c r="N23" s="30">
        <f>L23-H23</f>
        <v>2.58</v>
      </c>
      <c r="O23" s="31">
        <f>IF((H23)=0,"",(N23/H23))</f>
        <v>0.26680455015511895</v>
      </c>
      <c r="Q23" s="28">
        <v>14.25</v>
      </c>
      <c r="R23" s="29">
        <v>1</v>
      </c>
      <c r="S23" s="26">
        <f>R23*Q23</f>
        <v>14.25</v>
      </c>
      <c r="T23" s="27"/>
      <c r="U23" s="30">
        <f>S23-L23</f>
        <v>2</v>
      </c>
      <c r="V23" s="31">
        <f>IF((L23)=0,"",(U23/L23))</f>
        <v>0.16326530612244897</v>
      </c>
      <c r="X23" s="28">
        <v>16.5</v>
      </c>
      <c r="Y23" s="29">
        <v>1</v>
      </c>
      <c r="Z23" s="26">
        <f>Y23*X23</f>
        <v>16.5</v>
      </c>
      <c r="AA23" s="27"/>
      <c r="AB23" s="30">
        <f>Z23-S23</f>
        <v>2.25</v>
      </c>
      <c r="AC23" s="31">
        <f>IF((S23)=0,"",(AB23/S23))</f>
        <v>0.15789473684210525</v>
      </c>
      <c r="AE23" s="28">
        <v>19</v>
      </c>
      <c r="AF23" s="29">
        <v>1</v>
      </c>
      <c r="AG23" s="26">
        <f>AF23*AE23</f>
        <v>19</v>
      </c>
      <c r="AH23" s="27"/>
      <c r="AI23" s="30">
        <f>AG23-Z23</f>
        <v>2.5</v>
      </c>
      <c r="AJ23" s="31">
        <f>IF((Z23)=0,"",(AI23/Z23))</f>
        <v>0.15151515151515152</v>
      </c>
      <c r="AL23" s="28">
        <v>20.75</v>
      </c>
      <c r="AM23" s="29">
        <v>1</v>
      </c>
      <c r="AN23" s="26">
        <f>AM23*AL23</f>
        <v>20.75</v>
      </c>
      <c r="AO23" s="27"/>
      <c r="AP23" s="30">
        <f>AN23-AG23</f>
        <v>1.75</v>
      </c>
      <c r="AQ23" s="31">
        <f>IF((AG23)=0,"",(AP23/AG23))</f>
        <v>9.2105263157894732E-2</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2.3400000000000001E-2</v>
      </c>
      <c r="G29" s="25">
        <f>$F$18</f>
        <v>1500</v>
      </c>
      <c r="H29" s="26">
        <f t="shared" si="0"/>
        <v>35.1</v>
      </c>
      <c r="I29" s="27"/>
      <c r="J29" s="28">
        <v>2.35E-2</v>
      </c>
      <c r="K29" s="25">
        <f>$F$18</f>
        <v>1500</v>
      </c>
      <c r="L29" s="26">
        <f t="shared" si="9"/>
        <v>35.25</v>
      </c>
      <c r="M29" s="27"/>
      <c r="N29" s="30">
        <f t="shared" si="10"/>
        <v>0.14999999999999858</v>
      </c>
      <c r="O29" s="31">
        <f t="shared" si="11"/>
        <v>4.2735042735042332E-3</v>
      </c>
      <c r="Q29" s="28">
        <v>2.2800000000000001E-2</v>
      </c>
      <c r="R29" s="25">
        <f>$F$18</f>
        <v>1500</v>
      </c>
      <c r="S29" s="26">
        <f t="shared" si="12"/>
        <v>34.200000000000003</v>
      </c>
      <c r="T29" s="27"/>
      <c r="U29" s="30">
        <f t="shared" si="1"/>
        <v>-1.0499999999999972</v>
      </c>
      <c r="V29" s="31">
        <f t="shared" si="2"/>
        <v>-2.978723404255311E-2</v>
      </c>
      <c r="X29" s="28">
        <v>2.1600000000000001E-2</v>
      </c>
      <c r="Y29" s="25">
        <f>$F$18</f>
        <v>1500</v>
      </c>
      <c r="Z29" s="26">
        <f t="shared" si="13"/>
        <v>32.4</v>
      </c>
      <c r="AA29" s="27"/>
      <c r="AB29" s="30">
        <f t="shared" si="3"/>
        <v>-1.8000000000000043</v>
      </c>
      <c r="AC29" s="31">
        <f t="shared" si="4"/>
        <v>-5.2631578947368543E-2</v>
      </c>
      <c r="AE29" s="28">
        <v>1.9599999999999999E-2</v>
      </c>
      <c r="AF29" s="25">
        <f>$F$18</f>
        <v>1500</v>
      </c>
      <c r="AG29" s="26">
        <f t="shared" si="14"/>
        <v>29.4</v>
      </c>
      <c r="AH29" s="27"/>
      <c r="AI29" s="30">
        <f t="shared" si="5"/>
        <v>-3</v>
      </c>
      <c r="AJ29" s="31">
        <f t="shared" si="6"/>
        <v>-9.2592592592592601E-2</v>
      </c>
      <c r="AL29" s="28">
        <v>1.7999999999999999E-2</v>
      </c>
      <c r="AM29" s="25">
        <f>$F$18</f>
        <v>1500</v>
      </c>
      <c r="AN29" s="26">
        <f t="shared" si="15"/>
        <v>26.999999999999996</v>
      </c>
      <c r="AO29" s="27"/>
      <c r="AP29" s="30">
        <f t="shared" si="7"/>
        <v>-2.4000000000000021</v>
      </c>
      <c r="AQ29" s="31">
        <f t="shared" si="8"/>
        <v>-8.1632653061224567E-2</v>
      </c>
    </row>
    <row r="30" spans="2:43" x14ac:dyDescent="0.2">
      <c r="B30" s="21" t="s">
        <v>31</v>
      </c>
      <c r="C30" s="21"/>
      <c r="D30" s="22"/>
      <c r="E30" s="23"/>
      <c r="F30" s="24"/>
      <c r="G30" s="25">
        <f t="shared" ref="G30" si="16">$F$18</f>
        <v>1500</v>
      </c>
      <c r="H30" s="26">
        <f t="shared" si="0"/>
        <v>0</v>
      </c>
      <c r="I30" s="27"/>
      <c r="J30" s="28"/>
      <c r="K30" s="25">
        <f t="shared" ref="K30:K38" si="17">$F$18</f>
        <v>1500</v>
      </c>
      <c r="L30" s="26">
        <f t="shared" si="9"/>
        <v>0</v>
      </c>
      <c r="M30" s="27"/>
      <c r="N30" s="30">
        <f t="shared" si="10"/>
        <v>0</v>
      </c>
      <c r="O30" s="31" t="str">
        <f t="shared" si="11"/>
        <v/>
      </c>
      <c r="Q30" s="28"/>
      <c r="R30" s="25">
        <f t="shared" ref="R30:R38" si="18">$F$18</f>
        <v>1500</v>
      </c>
      <c r="S30" s="26">
        <f t="shared" si="12"/>
        <v>0</v>
      </c>
      <c r="T30" s="27"/>
      <c r="U30" s="30">
        <f t="shared" si="1"/>
        <v>0</v>
      </c>
      <c r="V30" s="31" t="str">
        <f t="shared" si="2"/>
        <v/>
      </c>
      <c r="X30" s="28"/>
      <c r="Y30" s="25">
        <f t="shared" ref="Y30:Y38" si="19">$F$18</f>
        <v>1500</v>
      </c>
      <c r="Z30" s="26">
        <f t="shared" si="13"/>
        <v>0</v>
      </c>
      <c r="AA30" s="27"/>
      <c r="AB30" s="30">
        <f t="shared" si="3"/>
        <v>0</v>
      </c>
      <c r="AC30" s="31" t="str">
        <f t="shared" si="4"/>
        <v/>
      </c>
      <c r="AE30" s="28"/>
      <c r="AF30" s="25">
        <f t="shared" ref="AF30:AF38" si="20">$F$18</f>
        <v>1500</v>
      </c>
      <c r="AG30" s="26">
        <f t="shared" si="14"/>
        <v>0</v>
      </c>
      <c r="AH30" s="27"/>
      <c r="AI30" s="30">
        <f t="shared" si="5"/>
        <v>0</v>
      </c>
      <c r="AJ30" s="31" t="str">
        <f t="shared" si="6"/>
        <v/>
      </c>
      <c r="AL30" s="28"/>
      <c r="AM30" s="25">
        <f t="shared" ref="AM30:AM38" si="21">$F$18</f>
        <v>1500</v>
      </c>
      <c r="AN30" s="26">
        <f t="shared" si="15"/>
        <v>0</v>
      </c>
      <c r="AO30" s="27"/>
      <c r="AP30" s="30">
        <f t="shared" si="7"/>
        <v>0</v>
      </c>
      <c r="AQ30" s="31" t="str">
        <f t="shared" si="8"/>
        <v/>
      </c>
    </row>
    <row r="31" spans="2:43" x14ac:dyDescent="0.2">
      <c r="B31" s="21" t="s">
        <v>32</v>
      </c>
      <c r="C31" s="21"/>
      <c r="D31" s="22" t="s">
        <v>30</v>
      </c>
      <c r="E31" s="23"/>
      <c r="F31" s="24">
        <v>0</v>
      </c>
      <c r="G31" s="25">
        <f>$F$18</f>
        <v>1500</v>
      </c>
      <c r="H31" s="26">
        <f t="shared" si="0"/>
        <v>0</v>
      </c>
      <c r="I31" s="27"/>
      <c r="J31" s="28">
        <v>-2.9999999999999997E-4</v>
      </c>
      <c r="K31" s="25">
        <f t="shared" si="17"/>
        <v>1500</v>
      </c>
      <c r="L31" s="26">
        <f t="shared" si="9"/>
        <v>-0.44999999999999996</v>
      </c>
      <c r="M31" s="27"/>
      <c r="N31" s="30">
        <f t="shared" si="10"/>
        <v>-0.44999999999999996</v>
      </c>
      <c r="O31" s="31" t="str">
        <f t="shared" si="11"/>
        <v/>
      </c>
      <c r="Q31" s="28"/>
      <c r="R31" s="25">
        <f t="shared" si="18"/>
        <v>1500</v>
      </c>
      <c r="S31" s="26">
        <f t="shared" si="12"/>
        <v>0</v>
      </c>
      <c r="T31" s="27"/>
      <c r="U31" s="30">
        <f t="shared" si="1"/>
        <v>0.44999999999999996</v>
      </c>
      <c r="V31" s="31">
        <f t="shared" si="2"/>
        <v>-1</v>
      </c>
      <c r="X31" s="28"/>
      <c r="Y31" s="25">
        <f t="shared" si="19"/>
        <v>1500</v>
      </c>
      <c r="Z31" s="26">
        <f t="shared" si="13"/>
        <v>0</v>
      </c>
      <c r="AA31" s="27"/>
      <c r="AB31" s="30">
        <f t="shared" si="3"/>
        <v>0</v>
      </c>
      <c r="AC31" s="31" t="str">
        <f t="shared" si="4"/>
        <v/>
      </c>
      <c r="AE31" s="28"/>
      <c r="AF31" s="25">
        <f t="shared" si="20"/>
        <v>1500</v>
      </c>
      <c r="AG31" s="26">
        <f t="shared" si="14"/>
        <v>0</v>
      </c>
      <c r="AH31" s="27"/>
      <c r="AI31" s="30">
        <f t="shared" si="5"/>
        <v>0</v>
      </c>
      <c r="AJ31" s="31" t="str">
        <f t="shared" si="6"/>
        <v/>
      </c>
      <c r="AL31" s="28"/>
      <c r="AM31" s="25">
        <f t="shared" si="21"/>
        <v>1500</v>
      </c>
      <c r="AN31" s="26">
        <f t="shared" si="15"/>
        <v>0</v>
      </c>
      <c r="AO31" s="27"/>
      <c r="AP31" s="30">
        <f t="shared" si="7"/>
        <v>0</v>
      </c>
      <c r="AQ31" s="31" t="str">
        <f t="shared" si="8"/>
        <v/>
      </c>
    </row>
    <row r="32" spans="2:43" x14ac:dyDescent="0.2">
      <c r="B32" s="33"/>
      <c r="C32" s="21"/>
      <c r="D32" s="22"/>
      <c r="E32" s="23"/>
      <c r="F32" s="24"/>
      <c r="G32" s="25">
        <f t="shared" ref="G32:G38" si="22">$F$18</f>
        <v>1500</v>
      </c>
      <c r="H32" s="26">
        <f t="shared" si="0"/>
        <v>0</v>
      </c>
      <c r="I32" s="27"/>
      <c r="J32" s="28"/>
      <c r="K32" s="25">
        <f t="shared" si="17"/>
        <v>1500</v>
      </c>
      <c r="L32" s="26">
        <f t="shared" si="9"/>
        <v>0</v>
      </c>
      <c r="M32" s="27"/>
      <c r="N32" s="30">
        <f t="shared" si="10"/>
        <v>0</v>
      </c>
      <c r="O32" s="31" t="str">
        <f t="shared" si="11"/>
        <v/>
      </c>
      <c r="Q32" s="28"/>
      <c r="R32" s="25">
        <f t="shared" si="18"/>
        <v>1500</v>
      </c>
      <c r="S32" s="26">
        <f t="shared" si="12"/>
        <v>0</v>
      </c>
      <c r="T32" s="27"/>
      <c r="U32" s="30">
        <f t="shared" si="1"/>
        <v>0</v>
      </c>
      <c r="V32" s="31" t="str">
        <f t="shared" si="2"/>
        <v/>
      </c>
      <c r="X32" s="28"/>
      <c r="Y32" s="25">
        <f t="shared" si="19"/>
        <v>1500</v>
      </c>
      <c r="Z32" s="26">
        <f t="shared" si="13"/>
        <v>0</v>
      </c>
      <c r="AA32" s="27"/>
      <c r="AB32" s="30">
        <f t="shared" si="3"/>
        <v>0</v>
      </c>
      <c r="AC32" s="31" t="str">
        <f t="shared" si="4"/>
        <v/>
      </c>
      <c r="AE32" s="28"/>
      <c r="AF32" s="25">
        <f t="shared" si="20"/>
        <v>1500</v>
      </c>
      <c r="AG32" s="26">
        <f t="shared" si="14"/>
        <v>0</v>
      </c>
      <c r="AH32" s="27"/>
      <c r="AI32" s="30">
        <f t="shared" si="5"/>
        <v>0</v>
      </c>
      <c r="AJ32" s="31" t="str">
        <f t="shared" si="6"/>
        <v/>
      </c>
      <c r="AL32" s="28"/>
      <c r="AM32" s="25">
        <f t="shared" si="21"/>
        <v>1500</v>
      </c>
      <c r="AN32" s="26">
        <f t="shared" si="15"/>
        <v>0</v>
      </c>
      <c r="AO32" s="27"/>
      <c r="AP32" s="30">
        <f t="shared" si="7"/>
        <v>0</v>
      </c>
      <c r="AQ32" s="31" t="str">
        <f t="shared" si="8"/>
        <v/>
      </c>
    </row>
    <row r="33" spans="2:43" x14ac:dyDescent="0.2">
      <c r="B33" s="33"/>
      <c r="C33" s="21"/>
      <c r="D33" s="22"/>
      <c r="E33" s="23"/>
      <c r="F33" s="24"/>
      <c r="G33" s="25">
        <f t="shared" si="22"/>
        <v>1500</v>
      </c>
      <c r="H33" s="26">
        <f t="shared" si="0"/>
        <v>0</v>
      </c>
      <c r="I33" s="27"/>
      <c r="J33" s="28"/>
      <c r="K33" s="25">
        <f t="shared" si="17"/>
        <v>1500</v>
      </c>
      <c r="L33" s="26">
        <f t="shared" si="9"/>
        <v>0</v>
      </c>
      <c r="M33" s="27"/>
      <c r="N33" s="30">
        <f t="shared" si="10"/>
        <v>0</v>
      </c>
      <c r="O33" s="31" t="str">
        <f t="shared" si="11"/>
        <v/>
      </c>
      <c r="Q33" s="28"/>
      <c r="R33" s="25">
        <f t="shared" si="18"/>
        <v>1500</v>
      </c>
      <c r="S33" s="26">
        <f t="shared" si="12"/>
        <v>0</v>
      </c>
      <c r="T33" s="27"/>
      <c r="U33" s="30">
        <f t="shared" si="1"/>
        <v>0</v>
      </c>
      <c r="V33" s="31" t="str">
        <f t="shared" si="2"/>
        <v/>
      </c>
      <c r="X33" s="28"/>
      <c r="Y33" s="25">
        <f t="shared" si="19"/>
        <v>1500</v>
      </c>
      <c r="Z33" s="26">
        <f t="shared" si="13"/>
        <v>0</v>
      </c>
      <c r="AA33" s="27"/>
      <c r="AB33" s="30">
        <f t="shared" si="3"/>
        <v>0</v>
      </c>
      <c r="AC33" s="31" t="str">
        <f t="shared" si="4"/>
        <v/>
      </c>
      <c r="AE33" s="28"/>
      <c r="AF33" s="25">
        <f t="shared" si="20"/>
        <v>1500</v>
      </c>
      <c r="AG33" s="26">
        <f t="shared" si="14"/>
        <v>0</v>
      </c>
      <c r="AH33" s="27"/>
      <c r="AI33" s="30">
        <f t="shared" si="5"/>
        <v>0</v>
      </c>
      <c r="AJ33" s="31" t="str">
        <f t="shared" si="6"/>
        <v/>
      </c>
      <c r="AL33" s="28"/>
      <c r="AM33" s="25">
        <f t="shared" si="21"/>
        <v>1500</v>
      </c>
      <c r="AN33" s="26">
        <f t="shared" si="15"/>
        <v>0</v>
      </c>
      <c r="AO33" s="27"/>
      <c r="AP33" s="30">
        <f t="shared" si="7"/>
        <v>0</v>
      </c>
      <c r="AQ33" s="31" t="str">
        <f t="shared" si="8"/>
        <v/>
      </c>
    </row>
    <row r="34" spans="2:43" x14ac:dyDescent="0.2">
      <c r="B34" s="33"/>
      <c r="C34" s="21"/>
      <c r="D34" s="22"/>
      <c r="E34" s="23"/>
      <c r="F34" s="24"/>
      <c r="G34" s="25">
        <f t="shared" si="22"/>
        <v>1500</v>
      </c>
      <c r="H34" s="26">
        <f t="shared" si="0"/>
        <v>0</v>
      </c>
      <c r="I34" s="27"/>
      <c r="J34" s="28"/>
      <c r="K34" s="25">
        <f t="shared" si="17"/>
        <v>1500</v>
      </c>
      <c r="L34" s="26">
        <f t="shared" si="9"/>
        <v>0</v>
      </c>
      <c r="M34" s="27"/>
      <c r="N34" s="30">
        <f t="shared" si="10"/>
        <v>0</v>
      </c>
      <c r="O34" s="31" t="str">
        <f t="shared" si="11"/>
        <v/>
      </c>
      <c r="Q34" s="28"/>
      <c r="R34" s="25">
        <f t="shared" si="18"/>
        <v>1500</v>
      </c>
      <c r="S34" s="26">
        <f t="shared" si="12"/>
        <v>0</v>
      </c>
      <c r="T34" s="27"/>
      <c r="U34" s="30">
        <f t="shared" si="1"/>
        <v>0</v>
      </c>
      <c r="V34" s="31" t="str">
        <f t="shared" si="2"/>
        <v/>
      </c>
      <c r="X34" s="28"/>
      <c r="Y34" s="25">
        <f t="shared" si="19"/>
        <v>1500</v>
      </c>
      <c r="Z34" s="26">
        <f t="shared" si="13"/>
        <v>0</v>
      </c>
      <c r="AA34" s="27"/>
      <c r="AB34" s="30">
        <f t="shared" si="3"/>
        <v>0</v>
      </c>
      <c r="AC34" s="31" t="str">
        <f t="shared" si="4"/>
        <v/>
      </c>
      <c r="AE34" s="28"/>
      <c r="AF34" s="25">
        <f t="shared" si="20"/>
        <v>1500</v>
      </c>
      <c r="AG34" s="26">
        <f t="shared" si="14"/>
        <v>0</v>
      </c>
      <c r="AH34" s="27"/>
      <c r="AI34" s="30">
        <f t="shared" si="5"/>
        <v>0</v>
      </c>
      <c r="AJ34" s="31" t="str">
        <f t="shared" si="6"/>
        <v/>
      </c>
      <c r="AL34" s="28"/>
      <c r="AM34" s="25">
        <f t="shared" si="21"/>
        <v>1500</v>
      </c>
      <c r="AN34" s="26">
        <f t="shared" si="15"/>
        <v>0</v>
      </c>
      <c r="AO34" s="27"/>
      <c r="AP34" s="30">
        <f t="shared" si="7"/>
        <v>0</v>
      </c>
      <c r="AQ34" s="31" t="str">
        <f t="shared" si="8"/>
        <v/>
      </c>
    </row>
    <row r="35" spans="2:43" x14ac:dyDescent="0.2">
      <c r="B35" s="33"/>
      <c r="C35" s="21"/>
      <c r="D35" s="22"/>
      <c r="E35" s="23"/>
      <c r="F35" s="24"/>
      <c r="G35" s="25">
        <f t="shared" si="22"/>
        <v>1500</v>
      </c>
      <c r="H35" s="26">
        <f t="shared" si="0"/>
        <v>0</v>
      </c>
      <c r="I35" s="27"/>
      <c r="J35" s="28"/>
      <c r="K35" s="25">
        <f t="shared" si="17"/>
        <v>1500</v>
      </c>
      <c r="L35" s="26">
        <f t="shared" si="9"/>
        <v>0</v>
      </c>
      <c r="M35" s="27"/>
      <c r="N35" s="30">
        <f t="shared" si="10"/>
        <v>0</v>
      </c>
      <c r="O35" s="31" t="str">
        <f t="shared" si="11"/>
        <v/>
      </c>
      <c r="Q35" s="28"/>
      <c r="R35" s="25">
        <f t="shared" si="18"/>
        <v>1500</v>
      </c>
      <c r="S35" s="26">
        <f t="shared" si="12"/>
        <v>0</v>
      </c>
      <c r="T35" s="27"/>
      <c r="U35" s="30">
        <f t="shared" si="1"/>
        <v>0</v>
      </c>
      <c r="V35" s="31" t="str">
        <f t="shared" si="2"/>
        <v/>
      </c>
      <c r="X35" s="28"/>
      <c r="Y35" s="25">
        <f t="shared" si="19"/>
        <v>1500</v>
      </c>
      <c r="Z35" s="26">
        <f t="shared" si="13"/>
        <v>0</v>
      </c>
      <c r="AA35" s="27"/>
      <c r="AB35" s="30">
        <f t="shared" si="3"/>
        <v>0</v>
      </c>
      <c r="AC35" s="31" t="str">
        <f t="shared" si="4"/>
        <v/>
      </c>
      <c r="AE35" s="28"/>
      <c r="AF35" s="25">
        <f t="shared" si="20"/>
        <v>1500</v>
      </c>
      <c r="AG35" s="26">
        <f t="shared" si="14"/>
        <v>0</v>
      </c>
      <c r="AH35" s="27"/>
      <c r="AI35" s="30">
        <f t="shared" si="5"/>
        <v>0</v>
      </c>
      <c r="AJ35" s="31" t="str">
        <f t="shared" si="6"/>
        <v/>
      </c>
      <c r="AL35" s="28"/>
      <c r="AM35" s="25">
        <f t="shared" si="21"/>
        <v>1500</v>
      </c>
      <c r="AN35" s="26">
        <f t="shared" si="15"/>
        <v>0</v>
      </c>
      <c r="AO35" s="27"/>
      <c r="AP35" s="30">
        <f t="shared" si="7"/>
        <v>0</v>
      </c>
      <c r="AQ35" s="31" t="str">
        <f t="shared" si="8"/>
        <v/>
      </c>
    </row>
    <row r="36" spans="2:43" x14ac:dyDescent="0.2">
      <c r="B36" s="33"/>
      <c r="C36" s="21"/>
      <c r="D36" s="22"/>
      <c r="E36" s="23"/>
      <c r="F36" s="24"/>
      <c r="G36" s="25">
        <f t="shared" si="22"/>
        <v>1500</v>
      </c>
      <c r="H36" s="26">
        <f t="shared" si="0"/>
        <v>0</v>
      </c>
      <c r="I36" s="27"/>
      <c r="J36" s="28"/>
      <c r="K36" s="25">
        <f t="shared" si="17"/>
        <v>1500</v>
      </c>
      <c r="L36" s="26">
        <f t="shared" si="9"/>
        <v>0</v>
      </c>
      <c r="M36" s="27"/>
      <c r="N36" s="30">
        <f t="shared" si="10"/>
        <v>0</v>
      </c>
      <c r="O36" s="31" t="str">
        <f t="shared" si="11"/>
        <v/>
      </c>
      <c r="Q36" s="28"/>
      <c r="R36" s="25">
        <f t="shared" si="18"/>
        <v>1500</v>
      </c>
      <c r="S36" s="26">
        <f t="shared" si="12"/>
        <v>0</v>
      </c>
      <c r="T36" s="27"/>
      <c r="U36" s="30">
        <f t="shared" si="1"/>
        <v>0</v>
      </c>
      <c r="V36" s="31" t="str">
        <f t="shared" si="2"/>
        <v/>
      </c>
      <c r="X36" s="28"/>
      <c r="Y36" s="25">
        <f t="shared" si="19"/>
        <v>1500</v>
      </c>
      <c r="Z36" s="26">
        <f t="shared" si="13"/>
        <v>0</v>
      </c>
      <c r="AA36" s="27"/>
      <c r="AB36" s="30">
        <f t="shared" si="3"/>
        <v>0</v>
      </c>
      <c r="AC36" s="31" t="str">
        <f t="shared" si="4"/>
        <v/>
      </c>
      <c r="AE36" s="28"/>
      <c r="AF36" s="25">
        <f t="shared" si="20"/>
        <v>1500</v>
      </c>
      <c r="AG36" s="26">
        <f t="shared" si="14"/>
        <v>0</v>
      </c>
      <c r="AH36" s="27"/>
      <c r="AI36" s="30">
        <f t="shared" si="5"/>
        <v>0</v>
      </c>
      <c r="AJ36" s="31" t="str">
        <f t="shared" si="6"/>
        <v/>
      </c>
      <c r="AL36" s="28"/>
      <c r="AM36" s="25">
        <f t="shared" si="21"/>
        <v>1500</v>
      </c>
      <c r="AN36" s="26">
        <f t="shared" si="15"/>
        <v>0</v>
      </c>
      <c r="AO36" s="27"/>
      <c r="AP36" s="30">
        <f t="shared" si="7"/>
        <v>0</v>
      </c>
      <c r="AQ36" s="31" t="str">
        <f t="shared" si="8"/>
        <v/>
      </c>
    </row>
    <row r="37" spans="2:43" x14ac:dyDescent="0.2">
      <c r="B37" s="33"/>
      <c r="C37" s="21"/>
      <c r="D37" s="22"/>
      <c r="E37" s="23"/>
      <c r="F37" s="24"/>
      <c r="G37" s="25">
        <f t="shared" si="22"/>
        <v>1500</v>
      </c>
      <c r="H37" s="26">
        <f t="shared" si="0"/>
        <v>0</v>
      </c>
      <c r="I37" s="27"/>
      <c r="J37" s="28"/>
      <c r="K37" s="25">
        <f t="shared" si="17"/>
        <v>1500</v>
      </c>
      <c r="L37" s="26">
        <f t="shared" si="9"/>
        <v>0</v>
      </c>
      <c r="M37" s="27"/>
      <c r="N37" s="30">
        <f t="shared" si="10"/>
        <v>0</v>
      </c>
      <c r="O37" s="31" t="str">
        <f t="shared" si="11"/>
        <v/>
      </c>
      <c r="Q37" s="28"/>
      <c r="R37" s="25">
        <f t="shared" si="18"/>
        <v>1500</v>
      </c>
      <c r="S37" s="26">
        <f t="shared" si="12"/>
        <v>0</v>
      </c>
      <c r="T37" s="27"/>
      <c r="U37" s="30">
        <f t="shared" si="1"/>
        <v>0</v>
      </c>
      <c r="V37" s="31" t="str">
        <f t="shared" si="2"/>
        <v/>
      </c>
      <c r="X37" s="28"/>
      <c r="Y37" s="25">
        <f t="shared" si="19"/>
        <v>1500</v>
      </c>
      <c r="Z37" s="26">
        <f t="shared" si="13"/>
        <v>0</v>
      </c>
      <c r="AA37" s="27"/>
      <c r="AB37" s="30">
        <f t="shared" si="3"/>
        <v>0</v>
      </c>
      <c r="AC37" s="31" t="str">
        <f t="shared" si="4"/>
        <v/>
      </c>
      <c r="AE37" s="28"/>
      <c r="AF37" s="25">
        <f t="shared" si="20"/>
        <v>1500</v>
      </c>
      <c r="AG37" s="26">
        <f t="shared" si="14"/>
        <v>0</v>
      </c>
      <c r="AH37" s="27"/>
      <c r="AI37" s="30">
        <f t="shared" si="5"/>
        <v>0</v>
      </c>
      <c r="AJ37" s="31" t="str">
        <f t="shared" si="6"/>
        <v/>
      </c>
      <c r="AL37" s="28"/>
      <c r="AM37" s="25">
        <f t="shared" si="21"/>
        <v>1500</v>
      </c>
      <c r="AN37" s="26">
        <f t="shared" si="15"/>
        <v>0</v>
      </c>
      <c r="AO37" s="27"/>
      <c r="AP37" s="30">
        <f t="shared" si="7"/>
        <v>0</v>
      </c>
      <c r="AQ37" s="31" t="str">
        <f t="shared" si="8"/>
        <v/>
      </c>
    </row>
    <row r="38" spans="2:43" x14ac:dyDescent="0.2">
      <c r="B38" s="33"/>
      <c r="C38" s="21"/>
      <c r="D38" s="22"/>
      <c r="E38" s="23"/>
      <c r="F38" s="24"/>
      <c r="G38" s="25">
        <f t="shared" si="22"/>
        <v>1500</v>
      </c>
      <c r="H38" s="26">
        <f t="shared" si="0"/>
        <v>0</v>
      </c>
      <c r="I38" s="27"/>
      <c r="J38" s="28"/>
      <c r="K38" s="25">
        <f t="shared" si="17"/>
        <v>1500</v>
      </c>
      <c r="L38" s="26">
        <f t="shared" si="9"/>
        <v>0</v>
      </c>
      <c r="M38" s="27"/>
      <c r="N38" s="30">
        <f t="shared" si="10"/>
        <v>0</v>
      </c>
      <c r="O38" s="31" t="str">
        <f t="shared" si="11"/>
        <v/>
      </c>
      <c r="Q38" s="28"/>
      <c r="R38" s="25">
        <f t="shared" si="18"/>
        <v>1500</v>
      </c>
      <c r="S38" s="26">
        <f t="shared" si="12"/>
        <v>0</v>
      </c>
      <c r="T38" s="27"/>
      <c r="U38" s="30">
        <f t="shared" si="1"/>
        <v>0</v>
      </c>
      <c r="V38" s="31" t="str">
        <f t="shared" si="2"/>
        <v/>
      </c>
      <c r="X38" s="28"/>
      <c r="Y38" s="25">
        <f t="shared" si="19"/>
        <v>1500</v>
      </c>
      <c r="Z38" s="26">
        <f t="shared" si="13"/>
        <v>0</v>
      </c>
      <c r="AA38" s="27"/>
      <c r="AB38" s="30">
        <f t="shared" si="3"/>
        <v>0</v>
      </c>
      <c r="AC38" s="31" t="str">
        <f t="shared" si="4"/>
        <v/>
      </c>
      <c r="AE38" s="28"/>
      <c r="AF38" s="25">
        <f t="shared" si="20"/>
        <v>1500</v>
      </c>
      <c r="AG38" s="26">
        <f t="shared" si="14"/>
        <v>0</v>
      </c>
      <c r="AH38" s="27"/>
      <c r="AI38" s="30">
        <f t="shared" si="5"/>
        <v>0</v>
      </c>
      <c r="AJ38" s="31" t="str">
        <f t="shared" si="6"/>
        <v/>
      </c>
      <c r="AL38" s="28"/>
      <c r="AM38" s="25">
        <f t="shared" si="21"/>
        <v>1500</v>
      </c>
      <c r="AN38" s="26">
        <f t="shared" si="15"/>
        <v>0</v>
      </c>
      <c r="AO38" s="27"/>
      <c r="AP38" s="30">
        <f t="shared" si="7"/>
        <v>0</v>
      </c>
      <c r="AQ38" s="31" t="str">
        <f t="shared" si="8"/>
        <v/>
      </c>
    </row>
    <row r="39" spans="2:43" s="45" customFormat="1" x14ac:dyDescent="0.2">
      <c r="B39" s="34" t="s">
        <v>33</v>
      </c>
      <c r="C39" s="35"/>
      <c r="D39" s="36"/>
      <c r="E39" s="35"/>
      <c r="F39" s="37"/>
      <c r="G39" s="38"/>
      <c r="H39" s="39">
        <f>SUM(H23:H38)</f>
        <v>44.77</v>
      </c>
      <c r="I39" s="40"/>
      <c r="J39" s="41"/>
      <c r="K39" s="42"/>
      <c r="L39" s="39">
        <f>SUM(L23:L38)</f>
        <v>47.05</v>
      </c>
      <c r="M39" s="40"/>
      <c r="N39" s="43">
        <f t="shared" si="10"/>
        <v>2.279999999999994</v>
      </c>
      <c r="O39" s="44">
        <f t="shared" si="11"/>
        <v>5.092696001786897E-2</v>
      </c>
      <c r="Q39" s="41"/>
      <c r="R39" s="42"/>
      <c r="S39" s="39">
        <f>SUM(S23:S38)</f>
        <v>48.45</v>
      </c>
      <c r="T39" s="40"/>
      <c r="U39" s="43">
        <f t="shared" si="1"/>
        <v>1.4000000000000057</v>
      </c>
      <c r="V39" s="44">
        <f t="shared" si="2"/>
        <v>2.9755579171094702E-2</v>
      </c>
      <c r="X39" s="41"/>
      <c r="Y39" s="42"/>
      <c r="Z39" s="39">
        <f>SUM(Z23:Z38)</f>
        <v>48.9</v>
      </c>
      <c r="AA39" s="40"/>
      <c r="AB39" s="43">
        <f t="shared" si="3"/>
        <v>0.44999999999999574</v>
      </c>
      <c r="AC39" s="44">
        <f t="shared" si="4"/>
        <v>9.2879256965943385E-3</v>
      </c>
      <c r="AE39" s="41"/>
      <c r="AF39" s="42"/>
      <c r="AG39" s="39">
        <f>SUM(AG23:AG38)</f>
        <v>48.4</v>
      </c>
      <c r="AH39" s="40"/>
      <c r="AI39" s="43">
        <f t="shared" si="5"/>
        <v>-0.5</v>
      </c>
      <c r="AJ39" s="44">
        <f t="shared" si="6"/>
        <v>-1.0224948875255624E-2</v>
      </c>
      <c r="AL39" s="41"/>
      <c r="AM39" s="42"/>
      <c r="AN39" s="39">
        <f>SUM(AN23:AN38)</f>
        <v>47.75</v>
      </c>
      <c r="AO39" s="40"/>
      <c r="AP39" s="43">
        <f t="shared" si="7"/>
        <v>-0.64999999999999858</v>
      </c>
      <c r="AQ39" s="44">
        <f t="shared" si="8"/>
        <v>-1.3429752066115673E-2</v>
      </c>
    </row>
    <row r="40" spans="2:43" ht="25.5" x14ac:dyDescent="0.2">
      <c r="B40" s="46" t="s">
        <v>34</v>
      </c>
      <c r="C40" s="21"/>
      <c r="D40" s="22"/>
      <c r="E40" s="23"/>
      <c r="F40" s="24">
        <v>0</v>
      </c>
      <c r="G40" s="25">
        <f>$F$18</f>
        <v>1500</v>
      </c>
      <c r="H40" s="26">
        <f>G40*F40</f>
        <v>0</v>
      </c>
      <c r="I40" s="27"/>
      <c r="J40" s="28">
        <v>-5.9999999999999995E-4</v>
      </c>
      <c r="K40" s="25">
        <f>$F$18</f>
        <v>1500</v>
      </c>
      <c r="L40" s="26">
        <f>K40*J40</f>
        <v>-0.89999999999999991</v>
      </c>
      <c r="M40" s="27"/>
      <c r="N40" s="30">
        <f>L40-H40</f>
        <v>-0.89999999999999991</v>
      </c>
      <c r="O40" s="31" t="str">
        <f>IF((H40)=0,"",(N40/H40))</f>
        <v/>
      </c>
      <c r="Q40" s="28"/>
      <c r="R40" s="25">
        <f>$F$18</f>
        <v>1500</v>
      </c>
      <c r="S40" s="26">
        <f>R40*Q40</f>
        <v>0</v>
      </c>
      <c r="T40" s="27"/>
      <c r="U40" s="30">
        <f t="shared" si="1"/>
        <v>0.89999999999999991</v>
      </c>
      <c r="V40" s="31">
        <f t="shared" si="2"/>
        <v>-1</v>
      </c>
      <c r="X40" s="28"/>
      <c r="Y40" s="25">
        <f>$F$18</f>
        <v>1500</v>
      </c>
      <c r="Z40" s="26">
        <f>Y40*X40</f>
        <v>0</v>
      </c>
      <c r="AA40" s="27"/>
      <c r="AB40" s="30">
        <f t="shared" si="3"/>
        <v>0</v>
      </c>
      <c r="AC40" s="31" t="str">
        <f t="shared" si="4"/>
        <v/>
      </c>
      <c r="AE40" s="28"/>
      <c r="AF40" s="25">
        <f>$F$18</f>
        <v>1500</v>
      </c>
      <c r="AG40" s="26">
        <f>AF40*AE40</f>
        <v>0</v>
      </c>
      <c r="AH40" s="27"/>
      <c r="AI40" s="30">
        <f t="shared" si="5"/>
        <v>0</v>
      </c>
      <c r="AJ40" s="31" t="str">
        <f t="shared" si="6"/>
        <v/>
      </c>
      <c r="AL40" s="28"/>
      <c r="AM40" s="25">
        <f>$F$18</f>
        <v>1500</v>
      </c>
      <c r="AN40" s="26">
        <f>AM40*AL40</f>
        <v>0</v>
      </c>
      <c r="AO40" s="27"/>
      <c r="AP40" s="30">
        <f t="shared" si="7"/>
        <v>0</v>
      </c>
      <c r="AQ40" s="31" t="str">
        <f t="shared" si="8"/>
        <v/>
      </c>
    </row>
    <row r="41" spans="2:43" x14ac:dyDescent="0.2">
      <c r="B41" s="46"/>
      <c r="C41" s="21"/>
      <c r="D41" s="22"/>
      <c r="E41" s="23"/>
      <c r="F41" s="24"/>
      <c r="G41" s="25">
        <f t="shared" ref="G41:G43" si="23">$F$18</f>
        <v>1500</v>
      </c>
      <c r="H41" s="26">
        <f t="shared" ref="H41:H45" si="24">G41*F41</f>
        <v>0</v>
      </c>
      <c r="I41" s="47"/>
      <c r="J41" s="28"/>
      <c r="K41" s="25">
        <f t="shared" ref="K41:K43" si="25">$F$18</f>
        <v>1500</v>
      </c>
      <c r="L41" s="26">
        <f t="shared" ref="L41:L45" si="26">K41*J41</f>
        <v>0</v>
      </c>
      <c r="M41" s="48"/>
      <c r="N41" s="30">
        <f t="shared" ref="N41:N45" si="27">L41-H41</f>
        <v>0</v>
      </c>
      <c r="O41" s="31" t="str">
        <f t="shared" ref="O41:O65" si="28">IF((H41)=0,"",(N41/H41))</f>
        <v/>
      </c>
      <c r="Q41" s="28"/>
      <c r="R41" s="25">
        <f t="shared" ref="R41:R43" si="29">$F$18</f>
        <v>1500</v>
      </c>
      <c r="S41" s="26">
        <f t="shared" ref="S41:S43" si="30">R41*Q41</f>
        <v>0</v>
      </c>
      <c r="T41" s="48"/>
      <c r="U41" s="30">
        <f t="shared" si="1"/>
        <v>0</v>
      </c>
      <c r="V41" s="31" t="str">
        <f t="shared" si="2"/>
        <v/>
      </c>
      <c r="X41" s="28"/>
      <c r="Y41" s="25">
        <f t="shared" ref="Y41:Y43" si="31">$F$18</f>
        <v>1500</v>
      </c>
      <c r="Z41" s="26">
        <f t="shared" ref="Z41:Z43" si="32">Y41*X41</f>
        <v>0</v>
      </c>
      <c r="AA41" s="48"/>
      <c r="AB41" s="30">
        <f t="shared" si="3"/>
        <v>0</v>
      </c>
      <c r="AC41" s="31" t="str">
        <f t="shared" si="4"/>
        <v/>
      </c>
      <c r="AE41" s="28"/>
      <c r="AF41" s="25">
        <f t="shared" ref="AF41:AF43" si="33">$F$18</f>
        <v>1500</v>
      </c>
      <c r="AG41" s="26">
        <f t="shared" ref="AG41:AG43" si="34">AF41*AE41</f>
        <v>0</v>
      </c>
      <c r="AH41" s="48"/>
      <c r="AI41" s="30">
        <f t="shared" si="5"/>
        <v>0</v>
      </c>
      <c r="AJ41" s="31" t="str">
        <f t="shared" si="6"/>
        <v/>
      </c>
      <c r="AL41" s="28"/>
      <c r="AM41" s="25">
        <f t="shared" ref="AM41:AM43" si="35">$F$18</f>
        <v>1500</v>
      </c>
      <c r="AN41" s="26">
        <f t="shared" ref="AN41:AN43" si="36">AM41*AL41</f>
        <v>0</v>
      </c>
      <c r="AO41" s="48"/>
      <c r="AP41" s="30">
        <f t="shared" si="7"/>
        <v>0</v>
      </c>
      <c r="AQ41" s="31" t="str">
        <f t="shared" si="8"/>
        <v/>
      </c>
    </row>
    <row r="42" spans="2:43" x14ac:dyDescent="0.2">
      <c r="B42" s="46"/>
      <c r="C42" s="21"/>
      <c r="D42" s="22"/>
      <c r="E42" s="23"/>
      <c r="F42" s="24"/>
      <c r="G42" s="25">
        <f t="shared" si="23"/>
        <v>1500</v>
      </c>
      <c r="H42" s="26">
        <f t="shared" si="24"/>
        <v>0</v>
      </c>
      <c r="I42" s="47"/>
      <c r="J42" s="28"/>
      <c r="K42" s="25">
        <f t="shared" si="25"/>
        <v>1500</v>
      </c>
      <c r="L42" s="26">
        <f t="shared" si="26"/>
        <v>0</v>
      </c>
      <c r="M42" s="48"/>
      <c r="N42" s="30">
        <f t="shared" si="27"/>
        <v>0</v>
      </c>
      <c r="O42" s="31" t="str">
        <f t="shared" si="28"/>
        <v/>
      </c>
      <c r="Q42" s="28"/>
      <c r="R42" s="25">
        <f t="shared" si="29"/>
        <v>1500</v>
      </c>
      <c r="S42" s="26">
        <f t="shared" si="30"/>
        <v>0</v>
      </c>
      <c r="T42" s="48"/>
      <c r="U42" s="30">
        <f t="shared" si="1"/>
        <v>0</v>
      </c>
      <c r="V42" s="31" t="str">
        <f t="shared" si="2"/>
        <v/>
      </c>
      <c r="X42" s="28"/>
      <c r="Y42" s="25">
        <f t="shared" si="31"/>
        <v>1500</v>
      </c>
      <c r="Z42" s="26">
        <f t="shared" si="32"/>
        <v>0</v>
      </c>
      <c r="AA42" s="48"/>
      <c r="AB42" s="30">
        <f t="shared" si="3"/>
        <v>0</v>
      </c>
      <c r="AC42" s="31" t="str">
        <f t="shared" si="4"/>
        <v/>
      </c>
      <c r="AE42" s="28"/>
      <c r="AF42" s="25">
        <f t="shared" si="33"/>
        <v>1500</v>
      </c>
      <c r="AG42" s="26">
        <f t="shared" si="34"/>
        <v>0</v>
      </c>
      <c r="AH42" s="48"/>
      <c r="AI42" s="30">
        <f t="shared" si="5"/>
        <v>0</v>
      </c>
      <c r="AJ42" s="31" t="str">
        <f t="shared" si="6"/>
        <v/>
      </c>
      <c r="AL42" s="28"/>
      <c r="AM42" s="25">
        <f t="shared" si="35"/>
        <v>1500</v>
      </c>
      <c r="AN42" s="26">
        <f t="shared" si="36"/>
        <v>0</v>
      </c>
      <c r="AO42" s="48"/>
      <c r="AP42" s="30">
        <f t="shared" si="7"/>
        <v>0</v>
      </c>
      <c r="AQ42" s="31" t="str">
        <f t="shared" si="8"/>
        <v/>
      </c>
    </row>
    <row r="43" spans="2:43" x14ac:dyDescent="0.2">
      <c r="B43" s="46"/>
      <c r="C43" s="21"/>
      <c r="D43" s="22"/>
      <c r="E43" s="23"/>
      <c r="F43" s="24"/>
      <c r="G43" s="25">
        <f t="shared" si="23"/>
        <v>1500</v>
      </c>
      <c r="H43" s="26">
        <f t="shared" si="24"/>
        <v>0</v>
      </c>
      <c r="I43" s="47"/>
      <c r="J43" s="28"/>
      <c r="K43" s="25">
        <f t="shared" si="25"/>
        <v>1500</v>
      </c>
      <c r="L43" s="26">
        <f t="shared" si="26"/>
        <v>0</v>
      </c>
      <c r="M43" s="48"/>
      <c r="N43" s="30">
        <f t="shared" si="27"/>
        <v>0</v>
      </c>
      <c r="O43" s="31" t="str">
        <f t="shared" si="28"/>
        <v/>
      </c>
      <c r="Q43" s="28"/>
      <c r="R43" s="25">
        <f t="shared" si="29"/>
        <v>1500</v>
      </c>
      <c r="S43" s="26">
        <f t="shared" si="30"/>
        <v>0</v>
      </c>
      <c r="T43" s="48"/>
      <c r="U43" s="30">
        <f t="shared" si="1"/>
        <v>0</v>
      </c>
      <c r="V43" s="31" t="str">
        <f t="shared" si="2"/>
        <v/>
      </c>
      <c r="X43" s="28"/>
      <c r="Y43" s="25">
        <f t="shared" si="31"/>
        <v>1500</v>
      </c>
      <c r="Z43" s="26">
        <f t="shared" si="32"/>
        <v>0</v>
      </c>
      <c r="AA43" s="48"/>
      <c r="AB43" s="30">
        <f t="shared" si="3"/>
        <v>0</v>
      </c>
      <c r="AC43" s="31" t="str">
        <f t="shared" si="4"/>
        <v/>
      </c>
      <c r="AE43" s="28"/>
      <c r="AF43" s="25">
        <f t="shared" si="33"/>
        <v>1500</v>
      </c>
      <c r="AG43" s="26">
        <f t="shared" si="34"/>
        <v>0</v>
      </c>
      <c r="AH43" s="48"/>
      <c r="AI43" s="30">
        <f t="shared" si="5"/>
        <v>0</v>
      </c>
      <c r="AJ43" s="31" t="str">
        <f t="shared" si="6"/>
        <v/>
      </c>
      <c r="AL43" s="28"/>
      <c r="AM43" s="25">
        <f t="shared" si="35"/>
        <v>1500</v>
      </c>
      <c r="AN43" s="26">
        <f t="shared" si="36"/>
        <v>0</v>
      </c>
      <c r="AO43" s="48"/>
      <c r="AP43" s="30">
        <f t="shared" si="7"/>
        <v>0</v>
      </c>
      <c r="AQ43" s="31" t="str">
        <f t="shared" si="8"/>
        <v/>
      </c>
    </row>
    <row r="44" spans="2:43" x14ac:dyDescent="0.2">
      <c r="B44" s="49" t="s">
        <v>35</v>
      </c>
      <c r="C44" s="21"/>
      <c r="D44" s="22" t="s">
        <v>30</v>
      </c>
      <c r="E44" s="23"/>
      <c r="F44" s="50">
        <v>6.0000000000000002E-5</v>
      </c>
      <c r="G44" s="51">
        <f>$F$18*(1+F74)</f>
        <v>1553.7</v>
      </c>
      <c r="H44" s="26">
        <f>G44*F44</f>
        <v>9.3221999999999999E-2</v>
      </c>
      <c r="I44" s="27"/>
      <c r="J44" s="52">
        <v>6.9999999999999994E-5</v>
      </c>
      <c r="K44" s="51">
        <f>$F$18*(1+J74)</f>
        <v>1550.7</v>
      </c>
      <c r="L44" s="26">
        <f>K44*J44</f>
        <v>0.10854899999999999</v>
      </c>
      <c r="M44" s="27"/>
      <c r="N44" s="30">
        <f>L44-H44</f>
        <v>1.5326999999999993E-2</v>
      </c>
      <c r="O44" s="31">
        <f>IF((H44)=0,"",(N44/H44))</f>
        <v>0.16441397953272827</v>
      </c>
      <c r="Q44" s="52">
        <f>+J44</f>
        <v>6.9999999999999994E-5</v>
      </c>
      <c r="R44" s="51">
        <f>$F$18*(1+Q74)</f>
        <v>1550.7</v>
      </c>
      <c r="S44" s="26">
        <f>R44*Q44</f>
        <v>0.10854899999999999</v>
      </c>
      <c r="T44" s="27"/>
      <c r="U44" s="30">
        <f t="shared" si="1"/>
        <v>0</v>
      </c>
      <c r="V44" s="31">
        <f t="shared" si="2"/>
        <v>0</v>
      </c>
      <c r="X44" s="52">
        <f>+Q44</f>
        <v>6.9999999999999994E-5</v>
      </c>
      <c r="Y44" s="51">
        <f>$F$18*(1+X74)</f>
        <v>1550.7</v>
      </c>
      <c r="Z44" s="26">
        <f>Y44*X44</f>
        <v>0.10854899999999999</v>
      </c>
      <c r="AA44" s="27"/>
      <c r="AB44" s="30">
        <f t="shared" si="3"/>
        <v>0</v>
      </c>
      <c r="AC44" s="31">
        <f t="shared" si="4"/>
        <v>0</v>
      </c>
      <c r="AE44" s="52">
        <f>+X44</f>
        <v>6.9999999999999994E-5</v>
      </c>
      <c r="AF44" s="51">
        <f>$F$18*(1+AE74)</f>
        <v>1550.7</v>
      </c>
      <c r="AG44" s="26">
        <f>AF44*AE44</f>
        <v>0.10854899999999999</v>
      </c>
      <c r="AH44" s="27"/>
      <c r="AI44" s="30">
        <f t="shared" si="5"/>
        <v>0</v>
      </c>
      <c r="AJ44" s="31">
        <f t="shared" si="6"/>
        <v>0</v>
      </c>
      <c r="AL44" s="52">
        <f>+AE44</f>
        <v>6.9999999999999994E-5</v>
      </c>
      <c r="AM44" s="51">
        <f>$F$18*(1+AL74)</f>
        <v>1550.7</v>
      </c>
      <c r="AN44" s="26">
        <f>AM44*AL44</f>
        <v>0.10854899999999999</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53.700000000000045</v>
      </c>
      <c r="H45" s="26">
        <f t="shared" si="24"/>
        <v>5.4849180000000048</v>
      </c>
      <c r="I45" s="27"/>
      <c r="J45" s="55">
        <f>0.64*$J$55+0.18*$J$56+0.18*$J$57</f>
        <v>0.10214000000000001</v>
      </c>
      <c r="K45" s="54">
        <f>$F$18*(1+$J$74)-$F$18</f>
        <v>50.700000000000045</v>
      </c>
      <c r="L45" s="26">
        <f t="shared" si="26"/>
        <v>5.1784980000000047</v>
      </c>
      <c r="M45" s="27"/>
      <c r="N45" s="30">
        <f t="shared" si="27"/>
        <v>-0.30642000000000014</v>
      </c>
      <c r="O45" s="31">
        <f t="shared" si="28"/>
        <v>-5.5865921787709473E-2</v>
      </c>
      <c r="Q45" s="55">
        <f>0.64*$Q$55+0.18*$Q$56+0.18*$Q$57</f>
        <v>0.10214000000000001</v>
      </c>
      <c r="R45" s="54">
        <f>$F$18*(1+Q74)-$F$18</f>
        <v>50.700000000000045</v>
      </c>
      <c r="S45" s="26">
        <f t="shared" ref="S45" si="37">R45*Q45</f>
        <v>5.1784980000000047</v>
      </c>
      <c r="T45" s="27"/>
      <c r="U45" s="30">
        <f t="shared" si="1"/>
        <v>0</v>
      </c>
      <c r="V45" s="31">
        <f t="shared" si="2"/>
        <v>0</v>
      </c>
      <c r="X45" s="55">
        <f>0.64*$X$55+0.18*$X$56+0.18*$X$57</f>
        <v>0.10214000000000001</v>
      </c>
      <c r="Y45" s="54">
        <f>$F$18*(1+X74)-$F$18</f>
        <v>50.700000000000045</v>
      </c>
      <c r="Z45" s="26">
        <f t="shared" ref="Z45" si="38">Y45*X45</f>
        <v>5.1784980000000047</v>
      </c>
      <c r="AA45" s="27"/>
      <c r="AB45" s="30">
        <f t="shared" si="3"/>
        <v>0</v>
      </c>
      <c r="AC45" s="31">
        <f t="shared" si="4"/>
        <v>0</v>
      </c>
      <c r="AE45" s="55">
        <f>0.64*$AE$55+0.18*$AE$56+0.18*$AE$57</f>
        <v>0.10214000000000001</v>
      </c>
      <c r="AF45" s="54">
        <f>$F$18*(1+AE74)-$F$18</f>
        <v>50.700000000000045</v>
      </c>
      <c r="AG45" s="26">
        <f t="shared" ref="AG45" si="39">AF45*AE45</f>
        <v>5.1784980000000047</v>
      </c>
      <c r="AH45" s="27"/>
      <c r="AI45" s="30">
        <f t="shared" si="5"/>
        <v>0</v>
      </c>
      <c r="AJ45" s="31">
        <f t="shared" si="6"/>
        <v>0</v>
      </c>
      <c r="AL45" s="55">
        <f>0.64*$AL$55+0.18*$AL$56+0.18*$AL$57</f>
        <v>0.10214000000000001</v>
      </c>
      <c r="AM45" s="54">
        <f>$F$18*(1+AL74)-$F$18</f>
        <v>50.700000000000045</v>
      </c>
      <c r="AN45" s="26">
        <f t="shared" ref="AN45" si="40">AM45*AL45</f>
        <v>5.1784980000000047</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51.138140000000007</v>
      </c>
      <c r="I47" s="40"/>
      <c r="J47" s="59"/>
      <c r="K47" s="61"/>
      <c r="L47" s="60">
        <f>SUM(L40:L46)+L39</f>
        <v>52.227046999999999</v>
      </c>
      <c r="M47" s="40"/>
      <c r="N47" s="43">
        <f t="shared" ref="N47:N65" si="41">L47-H47</f>
        <v>1.0889069999999919</v>
      </c>
      <c r="O47" s="44">
        <f t="shared" si="28"/>
        <v>2.1293441646489133E-2</v>
      </c>
      <c r="Q47" s="59"/>
      <c r="R47" s="61"/>
      <c r="S47" s="60">
        <f>SUM(S40:S46)+S39</f>
        <v>54.52704700000001</v>
      </c>
      <c r="T47" s="40"/>
      <c r="U47" s="43">
        <f t="shared" si="1"/>
        <v>2.3000000000000114</v>
      </c>
      <c r="V47" s="44">
        <f t="shared" si="2"/>
        <v>4.4038484504015922E-2</v>
      </c>
      <c r="X47" s="59"/>
      <c r="Y47" s="61"/>
      <c r="Z47" s="60">
        <f>SUM(Z40:Z46)+Z39</f>
        <v>54.977047000000006</v>
      </c>
      <c r="AA47" s="40"/>
      <c r="AB47" s="43">
        <f t="shared" si="3"/>
        <v>0.44999999999999574</v>
      </c>
      <c r="AC47" s="44">
        <f t="shared" si="4"/>
        <v>8.2527850811358935E-3</v>
      </c>
      <c r="AE47" s="59"/>
      <c r="AF47" s="61"/>
      <c r="AG47" s="60">
        <f>SUM(AG40:AG46)+AG39</f>
        <v>54.477047000000006</v>
      </c>
      <c r="AH47" s="40"/>
      <c r="AI47" s="43">
        <f t="shared" si="5"/>
        <v>-0.5</v>
      </c>
      <c r="AJ47" s="44">
        <f t="shared" si="6"/>
        <v>-9.0947045591590232E-3</v>
      </c>
      <c r="AL47" s="59"/>
      <c r="AM47" s="61"/>
      <c r="AN47" s="60">
        <f>SUM(AN40:AN46)+AN39</f>
        <v>53.827047000000007</v>
      </c>
      <c r="AO47" s="40"/>
      <c r="AP47" s="43">
        <f t="shared" si="7"/>
        <v>-0.64999999999999858</v>
      </c>
      <c r="AQ47" s="44">
        <f t="shared" si="8"/>
        <v>-1.1931630581958647E-2</v>
      </c>
    </row>
    <row r="48" spans="2:43" x14ac:dyDescent="0.2">
      <c r="B48" s="27" t="s">
        <v>39</v>
      </c>
      <c r="C48" s="27"/>
      <c r="D48" s="62" t="s">
        <v>30</v>
      </c>
      <c r="E48" s="63"/>
      <c r="F48" s="28">
        <v>7.7000000000000002E-3</v>
      </c>
      <c r="G48" s="64">
        <f>F18*(1+F74)</f>
        <v>1553.7</v>
      </c>
      <c r="H48" s="26">
        <f>G48*F48</f>
        <v>11.96349</v>
      </c>
      <c r="I48" s="27"/>
      <c r="J48" s="28">
        <v>7.7000000000000002E-3</v>
      </c>
      <c r="K48" s="65">
        <f>F18*(1+J74)</f>
        <v>1550.7</v>
      </c>
      <c r="L48" s="26">
        <f>K48*J48</f>
        <v>11.940390000000001</v>
      </c>
      <c r="M48" s="27"/>
      <c r="N48" s="30">
        <f t="shared" si="41"/>
        <v>-2.3099999999999454E-2</v>
      </c>
      <c r="O48" s="31">
        <f t="shared" si="28"/>
        <v>-1.9308746862328179E-3</v>
      </c>
      <c r="Q48" s="28">
        <f>+J48</f>
        <v>7.7000000000000002E-3</v>
      </c>
      <c r="R48" s="65">
        <f>$F$18*(1+Q74)</f>
        <v>1550.7</v>
      </c>
      <c r="S48" s="26">
        <f>R48*Q48</f>
        <v>11.940390000000001</v>
      </c>
      <c r="T48" s="27"/>
      <c r="U48" s="30">
        <f t="shared" si="1"/>
        <v>0</v>
      </c>
      <c r="V48" s="31">
        <f t="shared" si="2"/>
        <v>0</v>
      </c>
      <c r="X48" s="28">
        <f>+Q48</f>
        <v>7.7000000000000002E-3</v>
      </c>
      <c r="Y48" s="65">
        <f>$F$18*(1+X74)</f>
        <v>1550.7</v>
      </c>
      <c r="Z48" s="26">
        <f>Y48*X48</f>
        <v>11.940390000000001</v>
      </c>
      <c r="AA48" s="27"/>
      <c r="AB48" s="30">
        <f t="shared" si="3"/>
        <v>0</v>
      </c>
      <c r="AC48" s="31">
        <f t="shared" si="4"/>
        <v>0</v>
      </c>
      <c r="AE48" s="28">
        <f>+X48</f>
        <v>7.7000000000000002E-3</v>
      </c>
      <c r="AF48" s="65">
        <f>$F$18*(1+AE74)</f>
        <v>1550.7</v>
      </c>
      <c r="AG48" s="26">
        <f>AF48*AE48</f>
        <v>11.940390000000001</v>
      </c>
      <c r="AH48" s="27"/>
      <c r="AI48" s="30">
        <f t="shared" si="5"/>
        <v>0</v>
      </c>
      <c r="AJ48" s="31">
        <f t="shared" si="6"/>
        <v>0</v>
      </c>
      <c r="AL48" s="28">
        <f>+AE48</f>
        <v>7.7000000000000002E-3</v>
      </c>
      <c r="AM48" s="65">
        <f>$F$18*(1+AL74)</f>
        <v>1550.7</v>
      </c>
      <c r="AN48" s="26">
        <f>AM48*AL48</f>
        <v>11.940390000000001</v>
      </c>
      <c r="AO48" s="27"/>
      <c r="AP48" s="30">
        <f t="shared" si="7"/>
        <v>0</v>
      </c>
      <c r="AQ48" s="31">
        <f t="shared" si="8"/>
        <v>0</v>
      </c>
    </row>
    <row r="49" spans="2:43" ht="25.5" x14ac:dyDescent="0.2">
      <c r="B49" s="66" t="s">
        <v>40</v>
      </c>
      <c r="C49" s="27"/>
      <c r="D49" s="62" t="s">
        <v>30</v>
      </c>
      <c r="E49" s="63"/>
      <c r="F49" s="28">
        <v>4.1999999999999997E-3</v>
      </c>
      <c r="G49" s="64">
        <f>G48</f>
        <v>1553.7</v>
      </c>
      <c r="H49" s="26">
        <f>G49*F49</f>
        <v>6.5255399999999995</v>
      </c>
      <c r="I49" s="27"/>
      <c r="J49" s="28">
        <v>4.1999999999999997E-3</v>
      </c>
      <c r="K49" s="65">
        <f>K48</f>
        <v>1550.7</v>
      </c>
      <c r="L49" s="26">
        <f>K49*J49</f>
        <v>6.5129399999999995</v>
      </c>
      <c r="M49" s="27"/>
      <c r="N49" s="30">
        <f t="shared" si="41"/>
        <v>-1.2599999999999945E-2</v>
      </c>
      <c r="O49" s="31">
        <f t="shared" si="28"/>
        <v>-1.9308746862328552E-3</v>
      </c>
      <c r="Q49" s="28">
        <f>+J49</f>
        <v>4.1999999999999997E-3</v>
      </c>
      <c r="R49" s="65">
        <f>R48</f>
        <v>1550.7</v>
      </c>
      <c r="S49" s="26">
        <f>R49*Q49</f>
        <v>6.5129399999999995</v>
      </c>
      <c r="T49" s="27"/>
      <c r="U49" s="30">
        <f t="shared" si="1"/>
        <v>0</v>
      </c>
      <c r="V49" s="31">
        <f t="shared" si="2"/>
        <v>0</v>
      </c>
      <c r="X49" s="28">
        <f>+Q49</f>
        <v>4.1999999999999997E-3</v>
      </c>
      <c r="Y49" s="65">
        <f>Y48</f>
        <v>1550.7</v>
      </c>
      <c r="Z49" s="26">
        <f>Y49*X49</f>
        <v>6.5129399999999995</v>
      </c>
      <c r="AA49" s="27"/>
      <c r="AB49" s="30">
        <f t="shared" si="3"/>
        <v>0</v>
      </c>
      <c r="AC49" s="31">
        <f t="shared" si="4"/>
        <v>0</v>
      </c>
      <c r="AE49" s="28">
        <f>+X49</f>
        <v>4.1999999999999997E-3</v>
      </c>
      <c r="AF49" s="65">
        <f>AF48</f>
        <v>1550.7</v>
      </c>
      <c r="AG49" s="26">
        <f>AF49*AE49</f>
        <v>6.5129399999999995</v>
      </c>
      <c r="AH49" s="27"/>
      <c r="AI49" s="30">
        <f t="shared" si="5"/>
        <v>0</v>
      </c>
      <c r="AJ49" s="31">
        <f t="shared" si="6"/>
        <v>0</v>
      </c>
      <c r="AL49" s="28">
        <f>+AE49</f>
        <v>4.1999999999999997E-3</v>
      </c>
      <c r="AM49" s="65">
        <f>AM48</f>
        <v>1550.7</v>
      </c>
      <c r="AN49" s="26">
        <f>AM49*AL49</f>
        <v>6.5129399999999995</v>
      </c>
      <c r="AO49" s="27"/>
      <c r="AP49" s="30">
        <f t="shared" si="7"/>
        <v>0</v>
      </c>
      <c r="AQ49" s="31">
        <f t="shared" si="8"/>
        <v>0</v>
      </c>
    </row>
    <row r="50" spans="2:43" ht="25.5" x14ac:dyDescent="0.2">
      <c r="B50" s="56" t="s">
        <v>41</v>
      </c>
      <c r="C50" s="35"/>
      <c r="D50" s="35"/>
      <c r="E50" s="35"/>
      <c r="F50" s="67"/>
      <c r="G50" s="59"/>
      <c r="H50" s="60">
        <f>SUM(H47:H49)</f>
        <v>69.627170000000007</v>
      </c>
      <c r="I50" s="68"/>
      <c r="J50" s="69"/>
      <c r="K50" s="70"/>
      <c r="L50" s="60">
        <f>SUM(L47:L49)</f>
        <v>70.680377000000007</v>
      </c>
      <c r="M50" s="68"/>
      <c r="N50" s="43">
        <f t="shared" si="41"/>
        <v>1.0532070000000004</v>
      </c>
      <c r="O50" s="44">
        <f t="shared" si="28"/>
        <v>1.512637954407741E-2</v>
      </c>
      <c r="Q50" s="69"/>
      <c r="R50" s="70"/>
      <c r="S50" s="60">
        <f>SUM(S47:S49)</f>
        <v>72.980377000000018</v>
      </c>
      <c r="T50" s="68"/>
      <c r="U50" s="43">
        <f t="shared" si="1"/>
        <v>2.3000000000000114</v>
      </c>
      <c r="V50" s="44">
        <f t="shared" si="2"/>
        <v>3.2540856424690706E-2</v>
      </c>
      <c r="X50" s="69"/>
      <c r="Y50" s="70"/>
      <c r="Z50" s="60">
        <f>SUM(Z47:Z49)</f>
        <v>73.430377000000007</v>
      </c>
      <c r="AA50" s="68"/>
      <c r="AB50" s="43">
        <f t="shared" si="3"/>
        <v>0.44999999999998863</v>
      </c>
      <c r="AC50" s="44">
        <f t="shared" si="4"/>
        <v>6.1660410441561368E-3</v>
      </c>
      <c r="AE50" s="69"/>
      <c r="AF50" s="70"/>
      <c r="AG50" s="60">
        <f>SUM(AG47:AG49)</f>
        <v>72.930377000000007</v>
      </c>
      <c r="AH50" s="68"/>
      <c r="AI50" s="43">
        <f t="shared" si="5"/>
        <v>-0.5</v>
      </c>
      <c r="AJ50" s="44">
        <f t="shared" si="6"/>
        <v>-6.8091710873280677E-3</v>
      </c>
      <c r="AL50" s="69"/>
      <c r="AM50" s="70"/>
      <c r="AN50" s="60">
        <f>SUM(AN47:AN49)</f>
        <v>72.280377000000001</v>
      </c>
      <c r="AO50" s="68"/>
      <c r="AP50" s="43">
        <f t="shared" si="7"/>
        <v>-0.65000000000000568</v>
      </c>
      <c r="AQ50" s="44">
        <f t="shared" si="8"/>
        <v>-8.9126098991645919E-3</v>
      </c>
    </row>
    <row r="51" spans="2:43" ht="25.5" x14ac:dyDescent="0.2">
      <c r="B51" s="71" t="s">
        <v>42</v>
      </c>
      <c r="C51" s="21"/>
      <c r="D51" s="22" t="s">
        <v>30</v>
      </c>
      <c r="E51" s="23"/>
      <c r="F51" s="72">
        <v>4.4000000000000003E-3</v>
      </c>
      <c r="G51" s="64">
        <f>G49</f>
        <v>1553.7</v>
      </c>
      <c r="H51" s="73">
        <f t="shared" ref="H51:H57" si="42">G51*F51</f>
        <v>6.8362800000000004</v>
      </c>
      <c r="I51" s="27"/>
      <c r="J51" s="72">
        <v>4.4000000000000003E-3</v>
      </c>
      <c r="K51" s="65">
        <f>K49</f>
        <v>1550.7</v>
      </c>
      <c r="L51" s="73">
        <f t="shared" ref="L51:L57" si="43">K51*J51</f>
        <v>6.8230800000000009</v>
      </c>
      <c r="M51" s="27"/>
      <c r="N51" s="30">
        <f t="shared" si="41"/>
        <v>-1.3199999999999434E-2</v>
      </c>
      <c r="O51" s="74">
        <f t="shared" si="28"/>
        <v>-1.9308746862327806E-3</v>
      </c>
      <c r="Q51" s="72">
        <f>+J51</f>
        <v>4.4000000000000003E-3</v>
      </c>
      <c r="R51" s="65">
        <f>R49</f>
        <v>1550.7</v>
      </c>
      <c r="S51" s="73">
        <f t="shared" ref="S51:S57" si="44">R51*Q51</f>
        <v>6.8230800000000009</v>
      </c>
      <c r="T51" s="27"/>
      <c r="U51" s="30">
        <f t="shared" si="1"/>
        <v>0</v>
      </c>
      <c r="V51" s="74">
        <f t="shared" si="2"/>
        <v>0</v>
      </c>
      <c r="X51" s="72">
        <f>+Q51</f>
        <v>4.4000000000000003E-3</v>
      </c>
      <c r="Y51" s="65">
        <f>Y49</f>
        <v>1550.7</v>
      </c>
      <c r="Z51" s="73">
        <f t="shared" ref="Z51:Z57" si="45">Y51*X51</f>
        <v>6.8230800000000009</v>
      </c>
      <c r="AA51" s="27"/>
      <c r="AB51" s="30">
        <f t="shared" si="3"/>
        <v>0</v>
      </c>
      <c r="AC51" s="74">
        <f t="shared" si="4"/>
        <v>0</v>
      </c>
      <c r="AE51" s="72">
        <f>+X51</f>
        <v>4.4000000000000003E-3</v>
      </c>
      <c r="AF51" s="65">
        <f>AF49</f>
        <v>1550.7</v>
      </c>
      <c r="AG51" s="73">
        <f t="shared" ref="AG51:AG57" si="46">AF51*AE51</f>
        <v>6.8230800000000009</v>
      </c>
      <c r="AH51" s="27"/>
      <c r="AI51" s="30">
        <f t="shared" si="5"/>
        <v>0</v>
      </c>
      <c r="AJ51" s="74">
        <f t="shared" si="6"/>
        <v>0</v>
      </c>
      <c r="AL51" s="72">
        <f>+AE51</f>
        <v>4.4000000000000003E-3</v>
      </c>
      <c r="AM51" s="65">
        <f>AM49</f>
        <v>1550.7</v>
      </c>
      <c r="AN51" s="73">
        <f t="shared" ref="AN51:AN57" si="47">AM51*AL51</f>
        <v>6.8230800000000009</v>
      </c>
      <c r="AO51" s="27"/>
      <c r="AP51" s="30">
        <f t="shared" si="7"/>
        <v>0</v>
      </c>
      <c r="AQ51" s="74">
        <f t="shared" si="8"/>
        <v>0</v>
      </c>
    </row>
    <row r="52" spans="2:43" ht="25.5" x14ac:dyDescent="0.2">
      <c r="B52" s="71" t="s">
        <v>43</v>
      </c>
      <c r="C52" s="21"/>
      <c r="D52" s="22" t="s">
        <v>30</v>
      </c>
      <c r="E52" s="23"/>
      <c r="F52" s="72">
        <v>1.2999999999999999E-3</v>
      </c>
      <c r="G52" s="64">
        <f>G49</f>
        <v>1553.7</v>
      </c>
      <c r="H52" s="73">
        <f t="shared" si="42"/>
        <v>2.0198100000000001</v>
      </c>
      <c r="I52" s="27"/>
      <c r="J52" s="72">
        <v>1.2999999999999999E-3</v>
      </c>
      <c r="K52" s="65">
        <f>K49</f>
        <v>1550.7</v>
      </c>
      <c r="L52" s="73">
        <f t="shared" si="43"/>
        <v>2.0159099999999999</v>
      </c>
      <c r="M52" s="27"/>
      <c r="N52" s="30">
        <f t="shared" si="41"/>
        <v>-3.9000000000002366E-3</v>
      </c>
      <c r="O52" s="74">
        <f t="shared" si="28"/>
        <v>-1.9308746862329806E-3</v>
      </c>
      <c r="Q52" s="72">
        <f>+J52</f>
        <v>1.2999999999999999E-3</v>
      </c>
      <c r="R52" s="65">
        <f>R49</f>
        <v>1550.7</v>
      </c>
      <c r="S52" s="73">
        <f t="shared" si="44"/>
        <v>2.0159099999999999</v>
      </c>
      <c r="T52" s="27"/>
      <c r="U52" s="30">
        <f t="shared" si="1"/>
        <v>0</v>
      </c>
      <c r="V52" s="74">
        <f t="shared" si="2"/>
        <v>0</v>
      </c>
      <c r="X52" s="72">
        <f>+Q52</f>
        <v>1.2999999999999999E-3</v>
      </c>
      <c r="Y52" s="65">
        <f>Y49</f>
        <v>1550.7</v>
      </c>
      <c r="Z52" s="73">
        <f t="shared" si="45"/>
        <v>2.0159099999999999</v>
      </c>
      <c r="AA52" s="27"/>
      <c r="AB52" s="30">
        <f t="shared" si="3"/>
        <v>0</v>
      </c>
      <c r="AC52" s="74">
        <f t="shared" si="4"/>
        <v>0</v>
      </c>
      <c r="AE52" s="72">
        <f>+X52</f>
        <v>1.2999999999999999E-3</v>
      </c>
      <c r="AF52" s="65">
        <f>AF49</f>
        <v>1550.7</v>
      </c>
      <c r="AG52" s="73">
        <f t="shared" si="46"/>
        <v>2.0159099999999999</v>
      </c>
      <c r="AH52" s="27"/>
      <c r="AI52" s="30">
        <f t="shared" si="5"/>
        <v>0</v>
      </c>
      <c r="AJ52" s="74">
        <f t="shared" si="6"/>
        <v>0</v>
      </c>
      <c r="AL52" s="72">
        <f>+AE52</f>
        <v>1.2999999999999999E-3</v>
      </c>
      <c r="AM52" s="65">
        <f>AM49</f>
        <v>1550.7</v>
      </c>
      <c r="AN52" s="73">
        <f t="shared" si="47"/>
        <v>2.0159099999999999</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1500</v>
      </c>
      <c r="H54" s="73">
        <f t="shared" si="42"/>
        <v>10.41</v>
      </c>
      <c r="I54" s="27"/>
      <c r="J54" s="72">
        <f>+F54</f>
        <v>6.94E-3</v>
      </c>
      <c r="K54" s="76">
        <f>$F$18</f>
        <v>1500</v>
      </c>
      <c r="L54" s="73">
        <f t="shared" si="43"/>
        <v>10.41</v>
      </c>
      <c r="M54" s="27"/>
      <c r="N54" s="30">
        <f t="shared" si="41"/>
        <v>0</v>
      </c>
      <c r="O54" s="74">
        <f t="shared" si="28"/>
        <v>0</v>
      </c>
      <c r="Q54" s="72">
        <f>+J54</f>
        <v>6.94E-3</v>
      </c>
      <c r="R54" s="76">
        <f>$F$18</f>
        <v>1500</v>
      </c>
      <c r="S54" s="73">
        <f t="shared" si="44"/>
        <v>10.41</v>
      </c>
      <c r="T54" s="27"/>
      <c r="U54" s="30">
        <f t="shared" si="1"/>
        <v>0</v>
      </c>
      <c r="V54" s="74">
        <f t="shared" si="2"/>
        <v>0</v>
      </c>
      <c r="X54" s="72">
        <f>+Q54</f>
        <v>6.94E-3</v>
      </c>
      <c r="Y54" s="76">
        <f>$F$18</f>
        <v>1500</v>
      </c>
      <c r="Z54" s="73">
        <f t="shared" si="45"/>
        <v>10.41</v>
      </c>
      <c r="AA54" s="27"/>
      <c r="AB54" s="30">
        <f t="shared" si="3"/>
        <v>0</v>
      </c>
      <c r="AC54" s="74">
        <f t="shared" si="4"/>
        <v>0</v>
      </c>
      <c r="AE54" s="72">
        <f>+X54</f>
        <v>6.94E-3</v>
      </c>
      <c r="AF54" s="76">
        <f>$F$18</f>
        <v>1500</v>
      </c>
      <c r="AG54" s="73">
        <f t="shared" si="46"/>
        <v>10.41</v>
      </c>
      <c r="AH54" s="27"/>
      <c r="AI54" s="30">
        <f t="shared" si="5"/>
        <v>0</v>
      </c>
      <c r="AJ54" s="74">
        <f t="shared" si="6"/>
        <v>0</v>
      </c>
      <c r="AL54" s="72">
        <f>+AE54</f>
        <v>6.94E-3</v>
      </c>
      <c r="AM54" s="76">
        <f>$F$18</f>
        <v>1500</v>
      </c>
      <c r="AN54" s="73">
        <f t="shared" si="47"/>
        <v>10.41</v>
      </c>
      <c r="AO54" s="27"/>
      <c r="AP54" s="30">
        <f t="shared" si="7"/>
        <v>0</v>
      </c>
      <c r="AQ54" s="74">
        <f t="shared" si="8"/>
        <v>0</v>
      </c>
    </row>
    <row r="55" spans="2:43" x14ac:dyDescent="0.2">
      <c r="B55" s="49" t="s">
        <v>46</v>
      </c>
      <c r="C55" s="21"/>
      <c r="D55" s="22"/>
      <c r="E55" s="23"/>
      <c r="F55" s="72">
        <v>0.08</v>
      </c>
      <c r="G55" s="77">
        <f>0.64*$F$18</f>
        <v>960</v>
      </c>
      <c r="H55" s="73">
        <f t="shared" si="42"/>
        <v>76.8</v>
      </c>
      <c r="I55" s="27"/>
      <c r="J55" s="72">
        <v>0.08</v>
      </c>
      <c r="K55" s="77">
        <f>$G$55</f>
        <v>960</v>
      </c>
      <c r="L55" s="73">
        <f t="shared" si="43"/>
        <v>76.8</v>
      </c>
      <c r="M55" s="27"/>
      <c r="N55" s="30">
        <f t="shared" si="41"/>
        <v>0</v>
      </c>
      <c r="O55" s="74">
        <f t="shared" si="28"/>
        <v>0</v>
      </c>
      <c r="Q55" s="72">
        <v>0.08</v>
      </c>
      <c r="R55" s="77">
        <f>$G$55</f>
        <v>960</v>
      </c>
      <c r="S55" s="73">
        <f t="shared" si="44"/>
        <v>76.8</v>
      </c>
      <c r="T55" s="27"/>
      <c r="U55" s="30">
        <f t="shared" si="1"/>
        <v>0</v>
      </c>
      <c r="V55" s="74">
        <f t="shared" si="2"/>
        <v>0</v>
      </c>
      <c r="X55" s="72">
        <v>0.08</v>
      </c>
      <c r="Y55" s="77">
        <f>$G$55</f>
        <v>960</v>
      </c>
      <c r="Z55" s="73">
        <f t="shared" si="45"/>
        <v>76.8</v>
      </c>
      <c r="AA55" s="27"/>
      <c r="AB55" s="30">
        <f t="shared" si="3"/>
        <v>0</v>
      </c>
      <c r="AC55" s="74">
        <f t="shared" si="4"/>
        <v>0</v>
      </c>
      <c r="AE55" s="72">
        <v>0.08</v>
      </c>
      <c r="AF55" s="77">
        <f>$G$55</f>
        <v>960</v>
      </c>
      <c r="AG55" s="73">
        <f t="shared" si="46"/>
        <v>76.8</v>
      </c>
      <c r="AH55" s="27"/>
      <c r="AI55" s="30">
        <f t="shared" si="5"/>
        <v>0</v>
      </c>
      <c r="AJ55" s="74">
        <f t="shared" si="6"/>
        <v>0</v>
      </c>
      <c r="AL55" s="72">
        <v>0.08</v>
      </c>
      <c r="AM55" s="77">
        <f>$G$55</f>
        <v>960</v>
      </c>
      <c r="AN55" s="73">
        <f t="shared" si="47"/>
        <v>76.8</v>
      </c>
      <c r="AO55" s="27"/>
      <c r="AP55" s="30">
        <f t="shared" si="7"/>
        <v>0</v>
      </c>
      <c r="AQ55" s="74">
        <f t="shared" si="8"/>
        <v>0</v>
      </c>
    </row>
    <row r="56" spans="2:43" x14ac:dyDescent="0.2">
      <c r="B56" s="49" t="s">
        <v>47</v>
      </c>
      <c r="C56" s="21"/>
      <c r="D56" s="22"/>
      <c r="E56" s="23"/>
      <c r="F56" s="72">
        <v>0.122</v>
      </c>
      <c r="G56" s="77">
        <f>0.18*$F$18</f>
        <v>270</v>
      </c>
      <c r="H56" s="73">
        <f t="shared" si="42"/>
        <v>32.94</v>
      </c>
      <c r="I56" s="27"/>
      <c r="J56" s="72">
        <v>0.122</v>
      </c>
      <c r="K56" s="77">
        <f>$G$56</f>
        <v>270</v>
      </c>
      <c r="L56" s="73">
        <f t="shared" si="43"/>
        <v>32.94</v>
      </c>
      <c r="M56" s="27"/>
      <c r="N56" s="30">
        <f t="shared" si="41"/>
        <v>0</v>
      </c>
      <c r="O56" s="74">
        <f t="shared" si="28"/>
        <v>0</v>
      </c>
      <c r="Q56" s="72">
        <v>0.122</v>
      </c>
      <c r="R56" s="77">
        <f>$G$56</f>
        <v>270</v>
      </c>
      <c r="S56" s="73">
        <f t="shared" si="44"/>
        <v>32.94</v>
      </c>
      <c r="T56" s="27"/>
      <c r="U56" s="30">
        <f t="shared" si="1"/>
        <v>0</v>
      </c>
      <c r="V56" s="74">
        <f t="shared" si="2"/>
        <v>0</v>
      </c>
      <c r="X56" s="72">
        <v>0.122</v>
      </c>
      <c r="Y56" s="77">
        <f>$G$56</f>
        <v>270</v>
      </c>
      <c r="Z56" s="73">
        <f t="shared" si="45"/>
        <v>32.94</v>
      </c>
      <c r="AA56" s="27"/>
      <c r="AB56" s="30">
        <f t="shared" si="3"/>
        <v>0</v>
      </c>
      <c r="AC56" s="74">
        <f t="shared" si="4"/>
        <v>0</v>
      </c>
      <c r="AE56" s="72">
        <v>0.122</v>
      </c>
      <c r="AF56" s="77">
        <f>$G$56</f>
        <v>270</v>
      </c>
      <c r="AG56" s="73">
        <f t="shared" si="46"/>
        <v>32.94</v>
      </c>
      <c r="AH56" s="27"/>
      <c r="AI56" s="30">
        <f t="shared" si="5"/>
        <v>0</v>
      </c>
      <c r="AJ56" s="74">
        <f t="shared" si="6"/>
        <v>0</v>
      </c>
      <c r="AL56" s="72">
        <v>0.122</v>
      </c>
      <c r="AM56" s="77">
        <f>$G$56</f>
        <v>270</v>
      </c>
      <c r="AN56" s="73">
        <f t="shared" si="47"/>
        <v>32.94</v>
      </c>
      <c r="AO56" s="27"/>
      <c r="AP56" s="30">
        <f t="shared" si="7"/>
        <v>0</v>
      </c>
      <c r="AQ56" s="74">
        <f t="shared" si="8"/>
        <v>0</v>
      </c>
    </row>
    <row r="57" spans="2:43" x14ac:dyDescent="0.2">
      <c r="B57" s="11" t="s">
        <v>48</v>
      </c>
      <c r="C57" s="21"/>
      <c r="D57" s="22"/>
      <c r="E57" s="23"/>
      <c r="F57" s="72">
        <v>0.161</v>
      </c>
      <c r="G57" s="77">
        <f>0.18*$F$18</f>
        <v>270</v>
      </c>
      <c r="H57" s="73">
        <f t="shared" si="42"/>
        <v>43.47</v>
      </c>
      <c r="I57" s="27"/>
      <c r="J57" s="72">
        <v>0.161</v>
      </c>
      <c r="K57" s="77">
        <f>$G$57</f>
        <v>270</v>
      </c>
      <c r="L57" s="73">
        <f t="shared" si="43"/>
        <v>43.47</v>
      </c>
      <c r="M57" s="27"/>
      <c r="N57" s="30">
        <f t="shared" si="41"/>
        <v>0</v>
      </c>
      <c r="O57" s="74">
        <f t="shared" si="28"/>
        <v>0</v>
      </c>
      <c r="Q57" s="72">
        <v>0.161</v>
      </c>
      <c r="R57" s="77">
        <f>$G$57</f>
        <v>270</v>
      </c>
      <c r="S57" s="73">
        <f t="shared" si="44"/>
        <v>43.47</v>
      </c>
      <c r="T57" s="27"/>
      <c r="U57" s="30">
        <f t="shared" si="1"/>
        <v>0</v>
      </c>
      <c r="V57" s="74">
        <f t="shared" si="2"/>
        <v>0</v>
      </c>
      <c r="X57" s="72">
        <v>0.161</v>
      </c>
      <c r="Y57" s="77">
        <f>$G$57</f>
        <v>270</v>
      </c>
      <c r="Z57" s="73">
        <f t="shared" si="45"/>
        <v>43.47</v>
      </c>
      <c r="AA57" s="27"/>
      <c r="AB57" s="30">
        <f t="shared" si="3"/>
        <v>0</v>
      </c>
      <c r="AC57" s="74">
        <f t="shared" si="4"/>
        <v>0</v>
      </c>
      <c r="AE57" s="72">
        <v>0.161</v>
      </c>
      <c r="AF57" s="77">
        <f>$G$57</f>
        <v>270</v>
      </c>
      <c r="AG57" s="73">
        <f t="shared" si="46"/>
        <v>43.47</v>
      </c>
      <c r="AH57" s="27"/>
      <c r="AI57" s="30">
        <f t="shared" si="5"/>
        <v>0</v>
      </c>
      <c r="AJ57" s="74">
        <f t="shared" si="6"/>
        <v>0</v>
      </c>
      <c r="AL57" s="72">
        <v>0.161</v>
      </c>
      <c r="AM57" s="77">
        <f>$G$57</f>
        <v>270</v>
      </c>
      <c r="AN57" s="73">
        <f t="shared" si="47"/>
        <v>43.47</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600</v>
      </c>
      <c r="H58" s="73">
        <f>G58*F58</f>
        <v>56.4</v>
      </c>
      <c r="I58" s="83"/>
      <c r="J58" s="72">
        <v>9.4E-2</v>
      </c>
      <c r="K58" s="82">
        <f>$G$58</f>
        <v>600</v>
      </c>
      <c r="L58" s="73">
        <f>K58*J58</f>
        <v>56.4</v>
      </c>
      <c r="M58" s="83"/>
      <c r="N58" s="84">
        <f t="shared" si="41"/>
        <v>0</v>
      </c>
      <c r="O58" s="74">
        <f t="shared" si="28"/>
        <v>0</v>
      </c>
      <c r="Q58" s="72">
        <v>9.4E-2</v>
      </c>
      <c r="R58" s="82">
        <f>$G$58</f>
        <v>600</v>
      </c>
      <c r="S58" s="73">
        <f>R58*Q58</f>
        <v>56.4</v>
      </c>
      <c r="T58" s="83"/>
      <c r="U58" s="84">
        <f t="shared" si="1"/>
        <v>0</v>
      </c>
      <c r="V58" s="74">
        <f t="shared" si="2"/>
        <v>0</v>
      </c>
      <c r="X58" s="72">
        <v>9.4E-2</v>
      </c>
      <c r="Y58" s="82">
        <f>$G$58</f>
        <v>600</v>
      </c>
      <c r="Z58" s="73">
        <f>Y58*X58</f>
        <v>56.4</v>
      </c>
      <c r="AA58" s="83"/>
      <c r="AB58" s="84">
        <f t="shared" si="3"/>
        <v>0</v>
      </c>
      <c r="AC58" s="74">
        <f t="shared" si="4"/>
        <v>0</v>
      </c>
      <c r="AE58" s="72">
        <v>9.4E-2</v>
      </c>
      <c r="AF58" s="82">
        <f>$G$58</f>
        <v>600</v>
      </c>
      <c r="AG58" s="73">
        <f>AF58*AE58</f>
        <v>56.4</v>
      </c>
      <c r="AH58" s="83"/>
      <c r="AI58" s="84">
        <f t="shared" si="5"/>
        <v>0</v>
      </c>
      <c r="AJ58" s="74">
        <f t="shared" si="6"/>
        <v>0</v>
      </c>
      <c r="AL58" s="72">
        <v>9.4E-2</v>
      </c>
      <c r="AM58" s="82">
        <f>$G$58</f>
        <v>600</v>
      </c>
      <c r="AN58" s="73">
        <f>AM58*AL58</f>
        <v>56.4</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900</v>
      </c>
      <c r="H59" s="73">
        <f>G59*F59</f>
        <v>99</v>
      </c>
      <c r="I59" s="83"/>
      <c r="J59" s="72">
        <v>0.11</v>
      </c>
      <c r="K59" s="82">
        <f>$G$59</f>
        <v>900</v>
      </c>
      <c r="L59" s="73">
        <f>K59*J59</f>
        <v>99</v>
      </c>
      <c r="M59" s="83"/>
      <c r="N59" s="84">
        <f t="shared" si="41"/>
        <v>0</v>
      </c>
      <c r="O59" s="74">
        <f t="shared" si="28"/>
        <v>0</v>
      </c>
      <c r="Q59" s="72">
        <v>0.11</v>
      </c>
      <c r="R59" s="82">
        <f>$G$59</f>
        <v>900</v>
      </c>
      <c r="S59" s="73">
        <f>R59*Q59</f>
        <v>99</v>
      </c>
      <c r="T59" s="83"/>
      <c r="U59" s="84">
        <f t="shared" si="1"/>
        <v>0</v>
      </c>
      <c r="V59" s="74">
        <f t="shared" si="2"/>
        <v>0</v>
      </c>
      <c r="X59" s="72">
        <v>0.11</v>
      </c>
      <c r="Y59" s="82">
        <f>$G$59</f>
        <v>900</v>
      </c>
      <c r="Z59" s="73">
        <f>Y59*X59</f>
        <v>99</v>
      </c>
      <c r="AA59" s="83"/>
      <c r="AB59" s="84">
        <f t="shared" si="3"/>
        <v>0</v>
      </c>
      <c r="AC59" s="74">
        <f t="shared" si="4"/>
        <v>0</v>
      </c>
      <c r="AE59" s="72">
        <v>0.11</v>
      </c>
      <c r="AF59" s="82">
        <f>$G$59</f>
        <v>900</v>
      </c>
      <c r="AG59" s="73">
        <f>AF59*AE59</f>
        <v>99</v>
      </c>
      <c r="AH59" s="83"/>
      <c r="AI59" s="84">
        <f t="shared" si="5"/>
        <v>0</v>
      </c>
      <c r="AJ59" s="74">
        <f t="shared" si="6"/>
        <v>0</v>
      </c>
      <c r="AL59" s="72">
        <v>0.11</v>
      </c>
      <c r="AM59" s="82">
        <f>$G$59</f>
        <v>900</v>
      </c>
      <c r="AN59" s="73">
        <f>AM59*AL59</f>
        <v>99</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242.35326000000001</v>
      </c>
      <c r="I61" s="100"/>
      <c r="J61" s="101"/>
      <c r="K61" s="101"/>
      <c r="L61" s="99">
        <f>SUM(L51:L57,L50)</f>
        <v>243.38936699999999</v>
      </c>
      <c r="M61" s="102"/>
      <c r="N61" s="103">
        <f t="shared" ref="N61" si="48">L61-H61</f>
        <v>1.036106999999987</v>
      </c>
      <c r="O61" s="104">
        <f t="shared" ref="O61" si="49">IF((H61)=0,"",(N61/H61))</f>
        <v>4.2751931622458349E-3</v>
      </c>
      <c r="Q61" s="101"/>
      <c r="R61" s="101"/>
      <c r="S61" s="103">
        <f>SUM(S51:S57,S50)</f>
        <v>245.689367</v>
      </c>
      <c r="T61" s="102"/>
      <c r="U61" s="103">
        <f t="shared" si="1"/>
        <v>2.3000000000000114</v>
      </c>
      <c r="V61" s="104">
        <f>IF((L61)=0,"",(U61/L61))</f>
        <v>9.4498787204619801E-3</v>
      </c>
      <c r="X61" s="101"/>
      <c r="Y61" s="101"/>
      <c r="Z61" s="103">
        <f>SUM(Z51:Z57,Z50)</f>
        <v>246.13936699999999</v>
      </c>
      <c r="AA61" s="102"/>
      <c r="AB61" s="103">
        <f t="shared" si="3"/>
        <v>0.44999999999998863</v>
      </c>
      <c r="AC61" s="104">
        <f>IF((S61)=0,"",(AB61/S61))</f>
        <v>1.8315810956523349E-3</v>
      </c>
      <c r="AE61" s="101"/>
      <c r="AF61" s="101"/>
      <c r="AG61" s="103">
        <f>SUM(AG51:AG57,AG50)</f>
        <v>245.63936699999999</v>
      </c>
      <c r="AH61" s="102"/>
      <c r="AI61" s="103">
        <f t="shared" ref="AI61:AI65" si="50">AG61-Z61</f>
        <v>-0.5</v>
      </c>
      <c r="AJ61" s="104">
        <f>IF((Z61)=0,"",(AI61/Z61))</f>
        <v>-2.0313694883273181E-3</v>
      </c>
      <c r="AL61" s="101"/>
      <c r="AM61" s="101"/>
      <c r="AN61" s="103">
        <f>SUM(AN51:AN57,AN50)</f>
        <v>244.98936700000002</v>
      </c>
      <c r="AO61" s="102"/>
      <c r="AP61" s="103">
        <f t="shared" ref="AP61:AP65" si="51">AN61-AG61</f>
        <v>-0.64999999999997726</v>
      </c>
      <c r="AQ61" s="104">
        <f>IF((AG61)=0,"",(AP61/AG61))</f>
        <v>-2.6461556546837108E-3</v>
      </c>
    </row>
    <row r="62" spans="2:43" x14ac:dyDescent="0.2">
      <c r="B62" s="105" t="s">
        <v>52</v>
      </c>
      <c r="C62" s="21"/>
      <c r="D62" s="21"/>
      <c r="E62" s="21"/>
      <c r="F62" s="106">
        <v>0.13</v>
      </c>
      <c r="G62" s="107"/>
      <c r="H62" s="108">
        <f>H61*F62</f>
        <v>31.505923800000001</v>
      </c>
      <c r="I62" s="109"/>
      <c r="J62" s="110">
        <v>0.13</v>
      </c>
      <c r="K62" s="109"/>
      <c r="L62" s="111">
        <f>L61*J62</f>
        <v>31.640617710000001</v>
      </c>
      <c r="M62" s="112"/>
      <c r="N62" s="113">
        <f t="shared" si="41"/>
        <v>0.13469390999999931</v>
      </c>
      <c r="O62" s="114">
        <f t="shared" si="28"/>
        <v>4.2751931622458661E-3</v>
      </c>
      <c r="Q62" s="110">
        <v>0.13</v>
      </c>
      <c r="R62" s="109"/>
      <c r="S62" s="111">
        <f>S61*Q62</f>
        <v>31.93961771</v>
      </c>
      <c r="T62" s="112"/>
      <c r="U62" s="113">
        <f t="shared" si="1"/>
        <v>0.29899999999999949</v>
      </c>
      <c r="V62" s="114">
        <f t="shared" ref="V62:V71" si="52">IF((L62)=0,"",(U62/L62))</f>
        <v>9.4498787204619177E-3</v>
      </c>
      <c r="X62" s="110">
        <v>0.13</v>
      </c>
      <c r="Y62" s="109"/>
      <c r="Z62" s="111">
        <f>Z61*X62</f>
        <v>31.998117709999999</v>
      </c>
      <c r="AA62" s="112"/>
      <c r="AB62" s="113">
        <f t="shared" si="3"/>
        <v>5.8499999999998664E-2</v>
      </c>
      <c r="AC62" s="114">
        <f t="shared" ref="AC62:AC71" si="53">IF((S62)=0,"",(AB62/S62))</f>
        <v>1.8315810956523394E-3</v>
      </c>
      <c r="AE62" s="110">
        <v>0.13</v>
      </c>
      <c r="AF62" s="109"/>
      <c r="AG62" s="111">
        <f>AG61*AE62</f>
        <v>31.933117710000001</v>
      </c>
      <c r="AH62" s="112"/>
      <c r="AI62" s="113">
        <f t="shared" si="50"/>
        <v>-6.4999999999997726E-2</v>
      </c>
      <c r="AJ62" s="114">
        <f t="shared" ref="AJ62:AJ71" si="54">IF((Z62)=0,"",(AI62/Z62))</f>
        <v>-2.0313694883272474E-3</v>
      </c>
      <c r="AL62" s="110">
        <v>0.13</v>
      </c>
      <c r="AM62" s="109"/>
      <c r="AN62" s="111">
        <f>AN61*AL62</f>
        <v>31.848617710000003</v>
      </c>
      <c r="AO62" s="112"/>
      <c r="AP62" s="113">
        <f t="shared" si="51"/>
        <v>-8.4499999999998465E-2</v>
      </c>
      <c r="AQ62" s="114">
        <f t="shared" ref="AQ62:AQ71" si="55">IF((AG62)=0,"",(AP62/AG62))</f>
        <v>-2.646155654683755E-3</v>
      </c>
    </row>
    <row r="63" spans="2:43" x14ac:dyDescent="0.2">
      <c r="B63" s="115" t="s">
        <v>53</v>
      </c>
      <c r="C63" s="21"/>
      <c r="D63" s="21"/>
      <c r="E63" s="21"/>
      <c r="F63" s="116"/>
      <c r="G63" s="107"/>
      <c r="H63" s="108">
        <f>H61+H62</f>
        <v>273.85918379999998</v>
      </c>
      <c r="I63" s="109"/>
      <c r="J63" s="109"/>
      <c r="K63" s="109"/>
      <c r="L63" s="111">
        <f>L61+L62</f>
        <v>275.02998471000001</v>
      </c>
      <c r="M63" s="112"/>
      <c r="N63" s="113">
        <f t="shared" si="41"/>
        <v>1.1708009100000254</v>
      </c>
      <c r="O63" s="114">
        <f t="shared" si="28"/>
        <v>4.2751931622459815E-3</v>
      </c>
      <c r="Q63" s="109"/>
      <c r="R63" s="109"/>
      <c r="S63" s="111">
        <f>S61+S62</f>
        <v>277.62898471</v>
      </c>
      <c r="T63" s="112"/>
      <c r="U63" s="113">
        <f t="shared" si="1"/>
        <v>2.5989999999999895</v>
      </c>
      <c r="V63" s="114">
        <f t="shared" si="52"/>
        <v>9.4498787204618951E-3</v>
      </c>
      <c r="X63" s="109"/>
      <c r="Y63" s="109"/>
      <c r="Z63" s="111">
        <f>Z61+Z62</f>
        <v>278.13748470999997</v>
      </c>
      <c r="AA63" s="112"/>
      <c r="AB63" s="113">
        <f t="shared" si="3"/>
        <v>0.50849999999996953</v>
      </c>
      <c r="AC63" s="114">
        <f t="shared" si="53"/>
        <v>1.8315810956522716E-3</v>
      </c>
      <c r="AE63" s="109"/>
      <c r="AF63" s="109"/>
      <c r="AG63" s="111">
        <f>AG61+AG62</f>
        <v>277.57248470999997</v>
      </c>
      <c r="AH63" s="112"/>
      <c r="AI63" s="113">
        <f t="shared" si="50"/>
        <v>-0.56499999999999773</v>
      </c>
      <c r="AJ63" s="114">
        <f t="shared" si="54"/>
        <v>-2.0313694883273103E-3</v>
      </c>
      <c r="AL63" s="109"/>
      <c r="AM63" s="109"/>
      <c r="AN63" s="111">
        <f>AN61+AN62</f>
        <v>276.83798471</v>
      </c>
      <c r="AO63" s="112"/>
      <c r="AP63" s="113">
        <f t="shared" si="51"/>
        <v>-0.73449999999996862</v>
      </c>
      <c r="AQ63" s="114">
        <f t="shared" si="55"/>
        <v>-2.6461556546836904E-3</v>
      </c>
    </row>
    <row r="64" spans="2:43" ht="15.75" customHeight="1" x14ac:dyDescent="0.2">
      <c r="B64" s="203" t="s">
        <v>54</v>
      </c>
      <c r="C64" s="203"/>
      <c r="D64" s="203"/>
      <c r="E64" s="21"/>
      <c r="F64" s="116"/>
      <c r="G64" s="107"/>
      <c r="H64" s="117">
        <f>ROUND(-H63*10%,2)</f>
        <v>-27.39</v>
      </c>
      <c r="I64" s="109"/>
      <c r="J64" s="109"/>
      <c r="K64" s="109"/>
      <c r="L64" s="118">
        <f>ROUND(-L63*10%,2)</f>
        <v>-27.5</v>
      </c>
      <c r="M64" s="112"/>
      <c r="N64" s="118">
        <f t="shared" si="41"/>
        <v>-0.10999999999999943</v>
      </c>
      <c r="O64" s="119">
        <f t="shared" si="28"/>
        <v>4.0160642570280913E-3</v>
      </c>
      <c r="Q64" s="109"/>
      <c r="R64" s="109"/>
      <c r="S64" s="118">
        <f>ROUND(-S63*10%,2)</f>
        <v>-27.76</v>
      </c>
      <c r="T64" s="112"/>
      <c r="U64" s="118">
        <f t="shared" si="1"/>
        <v>-0.26000000000000156</v>
      </c>
      <c r="V64" s="119">
        <f t="shared" si="52"/>
        <v>9.4545454545455106E-3</v>
      </c>
      <c r="X64" s="109"/>
      <c r="Y64" s="109"/>
      <c r="Z64" s="118">
        <f>ROUND(-Z63*10%,2)</f>
        <v>-27.81</v>
      </c>
      <c r="AA64" s="112"/>
      <c r="AB64" s="118">
        <f t="shared" si="3"/>
        <v>-4.9999999999997158E-2</v>
      </c>
      <c r="AC64" s="119">
        <f t="shared" si="53"/>
        <v>1.801152737752059E-3</v>
      </c>
      <c r="AE64" s="109"/>
      <c r="AF64" s="109"/>
      <c r="AG64" s="118">
        <f>ROUND(-AG63*10%,2)</f>
        <v>-27.76</v>
      </c>
      <c r="AH64" s="112"/>
      <c r="AI64" s="118">
        <f t="shared" si="50"/>
        <v>4.9999999999997158E-2</v>
      </c>
      <c r="AJ64" s="119">
        <f t="shared" si="54"/>
        <v>-1.7979144192735404E-3</v>
      </c>
      <c r="AL64" s="109"/>
      <c r="AM64" s="109"/>
      <c r="AN64" s="118">
        <f>ROUND(-AN63*10%,2)</f>
        <v>-27.68</v>
      </c>
      <c r="AO64" s="112"/>
      <c r="AP64" s="118">
        <f t="shared" si="51"/>
        <v>8.0000000000001847E-2</v>
      </c>
      <c r="AQ64" s="119">
        <f t="shared" si="55"/>
        <v>-2.8818443804035248E-3</v>
      </c>
    </row>
    <row r="65" spans="1:43" ht="13.5" thickBot="1" x14ac:dyDescent="0.25">
      <c r="B65" s="204" t="s">
        <v>55</v>
      </c>
      <c r="C65" s="204"/>
      <c r="D65" s="204"/>
      <c r="E65" s="120"/>
      <c r="F65" s="121"/>
      <c r="G65" s="122"/>
      <c r="H65" s="123">
        <f>H63+H64</f>
        <v>246.4691838</v>
      </c>
      <c r="I65" s="124"/>
      <c r="J65" s="124"/>
      <c r="K65" s="124"/>
      <c r="L65" s="125">
        <f>L63+L64</f>
        <v>247.52998471000001</v>
      </c>
      <c r="M65" s="126"/>
      <c r="N65" s="127">
        <f t="shared" si="41"/>
        <v>1.0608009100000118</v>
      </c>
      <c r="O65" s="128">
        <f t="shared" si="28"/>
        <v>4.3039900309030507E-3</v>
      </c>
      <c r="Q65" s="124"/>
      <c r="R65" s="124"/>
      <c r="S65" s="125">
        <f>S63+S64</f>
        <v>249.86898471000001</v>
      </c>
      <c r="T65" s="126"/>
      <c r="U65" s="127">
        <f t="shared" si="1"/>
        <v>2.3389999999999986</v>
      </c>
      <c r="V65" s="128">
        <f t="shared" si="52"/>
        <v>9.4493602572646423E-3</v>
      </c>
      <c r="X65" s="124"/>
      <c r="Y65" s="124"/>
      <c r="Z65" s="125">
        <f>Z63+Z64</f>
        <v>250.32748470999996</v>
      </c>
      <c r="AA65" s="126"/>
      <c r="AB65" s="127">
        <f t="shared" si="3"/>
        <v>0.45849999999995816</v>
      </c>
      <c r="AC65" s="128">
        <f t="shared" si="53"/>
        <v>1.8349616321213175E-3</v>
      </c>
      <c r="AE65" s="124"/>
      <c r="AF65" s="124"/>
      <c r="AG65" s="125">
        <f>AG63+AG64</f>
        <v>249.81248470999998</v>
      </c>
      <c r="AH65" s="126"/>
      <c r="AI65" s="127">
        <f t="shared" si="50"/>
        <v>-0.51499999999998636</v>
      </c>
      <c r="AJ65" s="128">
        <f t="shared" si="54"/>
        <v>-2.0573050562010995E-3</v>
      </c>
      <c r="AL65" s="124"/>
      <c r="AM65" s="124"/>
      <c r="AN65" s="125">
        <f>AN63+AN64</f>
        <v>249.15798470999999</v>
      </c>
      <c r="AO65" s="126"/>
      <c r="AP65" s="127">
        <f t="shared" si="51"/>
        <v>-0.65449999999998454</v>
      </c>
      <c r="AQ65" s="128">
        <f t="shared" si="55"/>
        <v>-2.6199651340875715E-3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244.54326</v>
      </c>
      <c r="I67" s="140"/>
      <c r="J67" s="141"/>
      <c r="K67" s="141"/>
      <c r="L67" s="139">
        <f>SUM(L58:L59,L50,L51:L54)</f>
        <v>245.57936699999999</v>
      </c>
      <c r="M67" s="142"/>
      <c r="N67" s="143">
        <f t="shared" ref="N67:N71" si="56">L67-H67</f>
        <v>1.036106999999987</v>
      </c>
      <c r="O67" s="104">
        <f t="shared" ref="O67:O71" si="57">IF((H67)=0,"",(N67/H67))</f>
        <v>4.236906795141224E-3</v>
      </c>
      <c r="Q67" s="141"/>
      <c r="R67" s="141"/>
      <c r="S67" s="143">
        <f>SUM(S58:S59,S50,S51:S54)</f>
        <v>247.879367</v>
      </c>
      <c r="T67" s="142"/>
      <c r="U67" s="143">
        <f t="shared" si="1"/>
        <v>2.3000000000000114</v>
      </c>
      <c r="V67" s="104">
        <f t="shared" si="52"/>
        <v>9.3656076570960926E-3</v>
      </c>
      <c r="X67" s="141"/>
      <c r="Y67" s="141"/>
      <c r="Z67" s="143">
        <f>SUM(Z58:Z59,Z50,Z51:Z54)</f>
        <v>248.32936699999999</v>
      </c>
      <c r="AA67" s="142"/>
      <c r="AB67" s="143">
        <f t="shared" si="3"/>
        <v>0.44999999999998863</v>
      </c>
      <c r="AC67" s="104">
        <f t="shared" si="53"/>
        <v>1.8153991816510836E-3</v>
      </c>
      <c r="AE67" s="141"/>
      <c r="AF67" s="141"/>
      <c r="AG67" s="143">
        <f>SUM(AG58:AG59,AG50,AG51:AG54)</f>
        <v>247.82936699999999</v>
      </c>
      <c r="AH67" s="142"/>
      <c r="AI67" s="143">
        <f t="shared" ref="AI67:AI71" si="58">AG67-Z67</f>
        <v>-0.5</v>
      </c>
      <c r="AJ67" s="104">
        <f t="shared" si="54"/>
        <v>-2.0134549773164769E-3</v>
      </c>
      <c r="AL67" s="141"/>
      <c r="AM67" s="141"/>
      <c r="AN67" s="143">
        <f>SUM(AN58:AN59,AN50,AN51:AN54)</f>
        <v>247.17936700000001</v>
      </c>
      <c r="AO67" s="142"/>
      <c r="AP67" s="143">
        <f t="shared" ref="AP67:AP71" si="59">AN67-AG67</f>
        <v>-0.64999999999997726</v>
      </c>
      <c r="AQ67" s="104">
        <f t="shared" si="55"/>
        <v>-2.622772304462115E-3</v>
      </c>
    </row>
    <row r="68" spans="1:43" s="85" customFormat="1" x14ac:dyDescent="0.2">
      <c r="B68" s="144" t="s">
        <v>52</v>
      </c>
      <c r="C68" s="79"/>
      <c r="D68" s="79"/>
      <c r="E68" s="79"/>
      <c r="F68" s="145">
        <v>0.13</v>
      </c>
      <c r="G68" s="138"/>
      <c r="H68" s="146">
        <f>H67*F68</f>
        <v>31.790623800000002</v>
      </c>
      <c r="I68" s="147"/>
      <c r="J68" s="148">
        <v>0.13</v>
      </c>
      <c r="K68" s="149"/>
      <c r="L68" s="150">
        <f>L67*J68</f>
        <v>31.925317710000002</v>
      </c>
      <c r="M68" s="151"/>
      <c r="N68" s="152">
        <f t="shared" si="56"/>
        <v>0.13469390999999931</v>
      </c>
      <c r="O68" s="114">
        <f t="shared" si="57"/>
        <v>4.2369067951412544E-3</v>
      </c>
      <c r="Q68" s="148">
        <v>0.13</v>
      </c>
      <c r="R68" s="149"/>
      <c r="S68" s="150">
        <f>S67*Q68</f>
        <v>32.224317710000001</v>
      </c>
      <c r="T68" s="151"/>
      <c r="U68" s="152">
        <f t="shared" si="1"/>
        <v>0.29899999999999949</v>
      </c>
      <c r="V68" s="114">
        <f t="shared" si="52"/>
        <v>9.3656076570960301E-3</v>
      </c>
      <c r="X68" s="148">
        <v>0.13</v>
      </c>
      <c r="Y68" s="149"/>
      <c r="Z68" s="150">
        <f>Z67*X68</f>
        <v>32.282817710000003</v>
      </c>
      <c r="AA68" s="151"/>
      <c r="AB68" s="152">
        <f t="shared" si="3"/>
        <v>5.8500000000002217E-2</v>
      </c>
      <c r="AC68" s="114">
        <f t="shared" si="53"/>
        <v>1.8153991816511983E-3</v>
      </c>
      <c r="AE68" s="148">
        <v>0.13</v>
      </c>
      <c r="AF68" s="149"/>
      <c r="AG68" s="150">
        <f>AG67*AE68</f>
        <v>32.217817709999998</v>
      </c>
      <c r="AH68" s="151"/>
      <c r="AI68" s="152">
        <f t="shared" si="58"/>
        <v>-6.5000000000004832E-2</v>
      </c>
      <c r="AJ68" s="114">
        <f t="shared" si="54"/>
        <v>-2.0134549773166261E-3</v>
      </c>
      <c r="AL68" s="148">
        <v>0.13</v>
      </c>
      <c r="AM68" s="149"/>
      <c r="AN68" s="150">
        <f>AN67*AL68</f>
        <v>32.13331771</v>
      </c>
      <c r="AO68" s="151"/>
      <c r="AP68" s="152">
        <f t="shared" si="59"/>
        <v>-8.4499999999998465E-2</v>
      </c>
      <c r="AQ68" s="114">
        <f t="shared" si="55"/>
        <v>-2.6227723044621593E-3</v>
      </c>
    </row>
    <row r="69" spans="1:43" s="85" customFormat="1" x14ac:dyDescent="0.2">
      <c r="B69" s="153" t="s">
        <v>53</v>
      </c>
      <c r="C69" s="79"/>
      <c r="D69" s="79"/>
      <c r="E69" s="79"/>
      <c r="F69" s="154"/>
      <c r="G69" s="155"/>
      <c r="H69" s="146">
        <f>H67+H68</f>
        <v>276.33388380000002</v>
      </c>
      <c r="I69" s="147"/>
      <c r="J69" s="147"/>
      <c r="K69" s="147"/>
      <c r="L69" s="150">
        <f>L67+L68</f>
        <v>277.50468470999999</v>
      </c>
      <c r="M69" s="151"/>
      <c r="N69" s="152">
        <f t="shared" si="56"/>
        <v>1.1708009099999686</v>
      </c>
      <c r="O69" s="114">
        <f t="shared" si="57"/>
        <v>4.2369067951411625E-3</v>
      </c>
      <c r="Q69" s="147"/>
      <c r="R69" s="147"/>
      <c r="S69" s="150">
        <f>S67+S68</f>
        <v>280.10368470999998</v>
      </c>
      <c r="T69" s="151"/>
      <c r="U69" s="152">
        <f t="shared" si="1"/>
        <v>2.5989999999999895</v>
      </c>
      <c r="V69" s="114">
        <f t="shared" si="52"/>
        <v>9.3656076570960076E-3</v>
      </c>
      <c r="X69" s="147"/>
      <c r="Y69" s="147"/>
      <c r="Z69" s="150">
        <f>Z67+Z68</f>
        <v>280.61218471000001</v>
      </c>
      <c r="AA69" s="151"/>
      <c r="AB69" s="152">
        <f t="shared" si="3"/>
        <v>0.50850000000002638</v>
      </c>
      <c r="AC69" s="114">
        <f t="shared" si="53"/>
        <v>1.8153991816512239E-3</v>
      </c>
      <c r="AE69" s="147"/>
      <c r="AF69" s="147"/>
      <c r="AG69" s="150">
        <f>AG67+AG68</f>
        <v>280.04718471000001</v>
      </c>
      <c r="AH69" s="151"/>
      <c r="AI69" s="152">
        <f t="shared" si="58"/>
        <v>-0.56499999999999773</v>
      </c>
      <c r="AJ69" s="114">
        <f t="shared" si="54"/>
        <v>-2.0134549773164687E-3</v>
      </c>
      <c r="AL69" s="147"/>
      <c r="AM69" s="147"/>
      <c r="AN69" s="150">
        <f>AN67+AN68</f>
        <v>279.31268470999998</v>
      </c>
      <c r="AO69" s="151"/>
      <c r="AP69" s="152">
        <f t="shared" si="59"/>
        <v>-0.73450000000002547</v>
      </c>
      <c r="AQ69" s="114">
        <f t="shared" si="55"/>
        <v>-2.6227723044622976E-3</v>
      </c>
    </row>
    <row r="70" spans="1:43" s="85" customFormat="1" ht="15.75" customHeight="1" x14ac:dyDescent="0.2">
      <c r="B70" s="205" t="s">
        <v>54</v>
      </c>
      <c r="C70" s="205"/>
      <c r="D70" s="205"/>
      <c r="E70" s="79"/>
      <c r="F70" s="154"/>
      <c r="G70" s="155"/>
      <c r="H70" s="156">
        <f>ROUND(-H69*10%,2)</f>
        <v>-27.63</v>
      </c>
      <c r="I70" s="147"/>
      <c r="J70" s="147"/>
      <c r="K70" s="147"/>
      <c r="L70" s="118">
        <f>ROUND(-L69*10%,2)</f>
        <v>-27.75</v>
      </c>
      <c r="M70" s="151"/>
      <c r="N70" s="157">
        <f t="shared" si="56"/>
        <v>-0.12000000000000099</v>
      </c>
      <c r="O70" s="119">
        <f t="shared" si="57"/>
        <v>4.3431053203040531E-3</v>
      </c>
      <c r="Q70" s="147"/>
      <c r="R70" s="147"/>
      <c r="S70" s="118">
        <f>ROUND(-S69*10%,2)</f>
        <v>-28.01</v>
      </c>
      <c r="T70" s="151"/>
      <c r="U70" s="157">
        <f t="shared" si="1"/>
        <v>-0.26000000000000156</v>
      </c>
      <c r="V70" s="119">
        <f t="shared" si="52"/>
        <v>9.3693693693694263E-3</v>
      </c>
      <c r="X70" s="147"/>
      <c r="Y70" s="147"/>
      <c r="Z70" s="118">
        <f>ROUND(-Z69*10%,2)</f>
        <v>-28.06</v>
      </c>
      <c r="AA70" s="151"/>
      <c r="AB70" s="157">
        <f t="shared" si="3"/>
        <v>-4.9999999999997158E-2</v>
      </c>
      <c r="AC70" s="119">
        <f t="shared" si="53"/>
        <v>1.7850767583005053E-3</v>
      </c>
      <c r="AE70" s="147"/>
      <c r="AF70" s="147"/>
      <c r="AG70" s="118">
        <f>ROUND(-AG69*10%,2)</f>
        <v>-28</v>
      </c>
      <c r="AH70" s="151"/>
      <c r="AI70" s="157">
        <f t="shared" si="58"/>
        <v>5.9999999999998721E-2</v>
      </c>
      <c r="AJ70" s="119">
        <f t="shared" si="54"/>
        <v>-2.1382751247326702E-3</v>
      </c>
      <c r="AL70" s="147"/>
      <c r="AM70" s="147"/>
      <c r="AN70" s="118">
        <f>ROUND(-AN69*10%,2)</f>
        <v>-27.93</v>
      </c>
      <c r="AO70" s="151"/>
      <c r="AP70" s="157">
        <f t="shared" si="59"/>
        <v>7.0000000000000284E-2</v>
      </c>
      <c r="AQ70" s="119">
        <f t="shared" si="55"/>
        <v>-2.50000000000001E-3</v>
      </c>
    </row>
    <row r="71" spans="1:43" s="85" customFormat="1" ht="13.5" thickBot="1" x14ac:dyDescent="0.25">
      <c r="B71" s="198" t="s">
        <v>57</v>
      </c>
      <c r="C71" s="198"/>
      <c r="D71" s="198"/>
      <c r="E71" s="158"/>
      <c r="F71" s="159"/>
      <c r="G71" s="160"/>
      <c r="H71" s="161">
        <f>SUM(H69:H70)</f>
        <v>248.70388380000003</v>
      </c>
      <c r="I71" s="162"/>
      <c r="J71" s="162"/>
      <c r="K71" s="162"/>
      <c r="L71" s="163">
        <f>SUM(L69:L70)</f>
        <v>249.75468470999999</v>
      </c>
      <c r="M71" s="164"/>
      <c r="N71" s="165">
        <f t="shared" si="56"/>
        <v>1.050800909999964</v>
      </c>
      <c r="O71" s="166">
        <f t="shared" si="57"/>
        <v>4.2251085666397776E-3</v>
      </c>
      <c r="Q71" s="162"/>
      <c r="R71" s="162"/>
      <c r="S71" s="163">
        <f>SUM(S69:S70)</f>
        <v>252.09368470999999</v>
      </c>
      <c r="T71" s="164"/>
      <c r="U71" s="165">
        <f t="shared" si="1"/>
        <v>2.3389999999999986</v>
      </c>
      <c r="V71" s="166">
        <f t="shared" si="52"/>
        <v>9.3651896969056004E-3</v>
      </c>
      <c r="X71" s="162"/>
      <c r="Y71" s="162"/>
      <c r="Z71" s="163">
        <f>SUM(Z69:Z70)</f>
        <v>252.55218471000001</v>
      </c>
      <c r="AA71" s="164"/>
      <c r="AB71" s="165">
        <f t="shared" si="3"/>
        <v>0.45850000000001501</v>
      </c>
      <c r="AC71" s="166">
        <f t="shared" si="53"/>
        <v>1.8187682905561788E-3</v>
      </c>
      <c r="AE71" s="162"/>
      <c r="AF71" s="162"/>
      <c r="AG71" s="163">
        <f>SUM(AG69:AG70)</f>
        <v>252.04718471000001</v>
      </c>
      <c r="AH71" s="164"/>
      <c r="AI71" s="165">
        <f t="shared" si="58"/>
        <v>-0.50499999999999545</v>
      </c>
      <c r="AJ71" s="166">
        <f t="shared" si="54"/>
        <v>-1.9995867411714361E-3</v>
      </c>
      <c r="AL71" s="162"/>
      <c r="AM71" s="162"/>
      <c r="AN71" s="163">
        <f>SUM(AN69:AN70)</f>
        <v>251.38268470999998</v>
      </c>
      <c r="AO71" s="164"/>
      <c r="AP71" s="165">
        <f t="shared" si="59"/>
        <v>-0.66450000000003229</v>
      </c>
      <c r="AQ71" s="166">
        <f t="shared" si="55"/>
        <v>-2.6364111178809298E-3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9</xdr:col>
                    <xdr:colOff>361950</xdr:colOff>
                    <xdr:row>16</xdr:row>
                    <xdr:rowOff>114300</xdr:rowOff>
                  </from>
                  <to>
                    <xdr:col>16</xdr:col>
                    <xdr:colOff>123825</xdr:colOff>
                    <xdr:row>18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Q92"/>
  <sheetViews>
    <sheetView showGridLines="0" zoomScale="85" zoomScaleNormal="85" workbookViewId="0">
      <selection activeCell="A3" sqref="A3:K3"/>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9.7109375" style="6"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9.7109375" style="6"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9.7109375" style="6"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9.7109375" style="6"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3</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2000</v>
      </c>
      <c r="G18" s="12" t="s">
        <v>7</v>
      </c>
    </row>
    <row r="19" spans="2:43" x14ac:dyDescent="0.2">
      <c r="B19" s="11"/>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9.67</v>
      </c>
      <c r="G23" s="25">
        <v>1</v>
      </c>
      <c r="H23" s="26">
        <f>G23*F23</f>
        <v>9.67</v>
      </c>
      <c r="I23" s="27"/>
      <c r="J23" s="28">
        <v>12.25</v>
      </c>
      <c r="K23" s="29">
        <v>1</v>
      </c>
      <c r="L23" s="26">
        <f>K23*J23</f>
        <v>12.25</v>
      </c>
      <c r="M23" s="27"/>
      <c r="N23" s="30">
        <f>L23-H23</f>
        <v>2.58</v>
      </c>
      <c r="O23" s="31">
        <f>IF((H23)=0,"",(N23/H23))</f>
        <v>0.26680455015511895</v>
      </c>
      <c r="Q23" s="28">
        <v>14.25</v>
      </c>
      <c r="R23" s="29">
        <v>1</v>
      </c>
      <c r="S23" s="26">
        <f>R23*Q23</f>
        <v>14.25</v>
      </c>
      <c r="T23" s="27"/>
      <c r="U23" s="30">
        <f>S23-L23</f>
        <v>2</v>
      </c>
      <c r="V23" s="31">
        <f>IF((L23)=0,"",(U23/L23))</f>
        <v>0.16326530612244897</v>
      </c>
      <c r="X23" s="28">
        <v>16.5</v>
      </c>
      <c r="Y23" s="29">
        <v>1</v>
      </c>
      <c r="Z23" s="26">
        <f>Y23*X23</f>
        <v>16.5</v>
      </c>
      <c r="AA23" s="27"/>
      <c r="AB23" s="30">
        <f>Z23-S23</f>
        <v>2.25</v>
      </c>
      <c r="AC23" s="31">
        <f>IF((S23)=0,"",(AB23/S23))</f>
        <v>0.15789473684210525</v>
      </c>
      <c r="AE23" s="28">
        <v>19</v>
      </c>
      <c r="AF23" s="29">
        <v>1</v>
      </c>
      <c r="AG23" s="26">
        <f>AF23*AE23</f>
        <v>19</v>
      </c>
      <c r="AH23" s="27"/>
      <c r="AI23" s="30">
        <f>AG23-Z23</f>
        <v>2.5</v>
      </c>
      <c r="AJ23" s="31">
        <f>IF((Z23)=0,"",(AI23/Z23))</f>
        <v>0.15151515151515152</v>
      </c>
      <c r="AL23" s="28">
        <v>20.75</v>
      </c>
      <c r="AM23" s="29">
        <v>1</v>
      </c>
      <c r="AN23" s="26">
        <f>AM23*AL23</f>
        <v>20.75</v>
      </c>
      <c r="AO23" s="27"/>
      <c r="AP23" s="30">
        <f>AN23-AG23</f>
        <v>1.75</v>
      </c>
      <c r="AQ23" s="31">
        <f>IF((AG23)=0,"",(AP23/AG23))</f>
        <v>9.2105263157894732E-2</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2.3400000000000001E-2</v>
      </c>
      <c r="G29" s="25">
        <f>$F$18</f>
        <v>2000</v>
      </c>
      <c r="H29" s="26">
        <f t="shared" si="0"/>
        <v>46.800000000000004</v>
      </c>
      <c r="I29" s="27"/>
      <c r="J29" s="28">
        <v>2.35E-2</v>
      </c>
      <c r="K29" s="25">
        <f>$F$18</f>
        <v>2000</v>
      </c>
      <c r="L29" s="26">
        <f t="shared" si="9"/>
        <v>47</v>
      </c>
      <c r="M29" s="27"/>
      <c r="N29" s="30">
        <f t="shared" si="10"/>
        <v>0.19999999999999574</v>
      </c>
      <c r="O29" s="31">
        <f t="shared" si="11"/>
        <v>4.273504273504182E-3</v>
      </c>
      <c r="Q29" s="28">
        <v>2.2800000000000001E-2</v>
      </c>
      <c r="R29" s="25">
        <f>$F$18</f>
        <v>2000</v>
      </c>
      <c r="S29" s="26">
        <f t="shared" si="12"/>
        <v>45.6</v>
      </c>
      <c r="T29" s="27"/>
      <c r="U29" s="30">
        <f t="shared" si="1"/>
        <v>-1.3999999999999986</v>
      </c>
      <c r="V29" s="31">
        <f t="shared" si="2"/>
        <v>-2.9787234042553162E-2</v>
      </c>
      <c r="X29" s="28">
        <v>2.1600000000000001E-2</v>
      </c>
      <c r="Y29" s="25">
        <f>$F$18</f>
        <v>2000</v>
      </c>
      <c r="Z29" s="26">
        <f t="shared" si="13"/>
        <v>43.2</v>
      </c>
      <c r="AA29" s="27"/>
      <c r="AB29" s="30">
        <f t="shared" si="3"/>
        <v>-2.3999999999999986</v>
      </c>
      <c r="AC29" s="31">
        <f t="shared" si="4"/>
        <v>-5.263157894736839E-2</v>
      </c>
      <c r="AE29" s="28">
        <v>1.9599999999999999E-2</v>
      </c>
      <c r="AF29" s="25">
        <f>$F$18</f>
        <v>2000</v>
      </c>
      <c r="AG29" s="26">
        <f t="shared" si="14"/>
        <v>39.199999999999996</v>
      </c>
      <c r="AH29" s="27"/>
      <c r="AI29" s="30">
        <f t="shared" si="5"/>
        <v>-4.0000000000000071</v>
      </c>
      <c r="AJ29" s="31">
        <f t="shared" si="6"/>
        <v>-9.2592592592592754E-2</v>
      </c>
      <c r="AL29" s="28">
        <v>1.7999999999999999E-2</v>
      </c>
      <c r="AM29" s="25">
        <f>$F$18</f>
        <v>2000</v>
      </c>
      <c r="AN29" s="26">
        <f t="shared" si="15"/>
        <v>36</v>
      </c>
      <c r="AO29" s="27"/>
      <c r="AP29" s="30">
        <f t="shared" si="7"/>
        <v>-3.1999999999999957</v>
      </c>
      <c r="AQ29" s="31">
        <f t="shared" si="8"/>
        <v>-8.1632653061224386E-2</v>
      </c>
    </row>
    <row r="30" spans="2:43" x14ac:dyDescent="0.2">
      <c r="B30" s="21" t="s">
        <v>31</v>
      </c>
      <c r="C30" s="21"/>
      <c r="D30" s="22"/>
      <c r="E30" s="23"/>
      <c r="F30" s="24"/>
      <c r="G30" s="25">
        <f t="shared" ref="G30" si="16">$F$18</f>
        <v>2000</v>
      </c>
      <c r="H30" s="26">
        <f t="shared" si="0"/>
        <v>0</v>
      </c>
      <c r="I30" s="27"/>
      <c r="J30" s="28"/>
      <c r="K30" s="25">
        <f t="shared" ref="K30:K38" si="17">$F$18</f>
        <v>2000</v>
      </c>
      <c r="L30" s="26">
        <f t="shared" si="9"/>
        <v>0</v>
      </c>
      <c r="M30" s="27"/>
      <c r="N30" s="30">
        <f t="shared" si="10"/>
        <v>0</v>
      </c>
      <c r="O30" s="31" t="str">
        <f t="shared" si="11"/>
        <v/>
      </c>
      <c r="Q30" s="28"/>
      <c r="R30" s="25">
        <f t="shared" ref="R30:R38" si="18">$F$18</f>
        <v>2000</v>
      </c>
      <c r="S30" s="26">
        <f t="shared" si="12"/>
        <v>0</v>
      </c>
      <c r="T30" s="27"/>
      <c r="U30" s="30">
        <f t="shared" si="1"/>
        <v>0</v>
      </c>
      <c r="V30" s="31" t="str">
        <f t="shared" si="2"/>
        <v/>
      </c>
      <c r="X30" s="28"/>
      <c r="Y30" s="25">
        <f t="shared" ref="Y30:Y38" si="19">$F$18</f>
        <v>2000</v>
      </c>
      <c r="Z30" s="26">
        <f t="shared" si="13"/>
        <v>0</v>
      </c>
      <c r="AA30" s="27"/>
      <c r="AB30" s="30">
        <f t="shared" si="3"/>
        <v>0</v>
      </c>
      <c r="AC30" s="31" t="str">
        <f t="shared" si="4"/>
        <v/>
      </c>
      <c r="AE30" s="28"/>
      <c r="AF30" s="25">
        <f t="shared" ref="AF30:AF38" si="20">$F$18</f>
        <v>2000</v>
      </c>
      <c r="AG30" s="26">
        <f t="shared" si="14"/>
        <v>0</v>
      </c>
      <c r="AH30" s="27"/>
      <c r="AI30" s="30">
        <f t="shared" si="5"/>
        <v>0</v>
      </c>
      <c r="AJ30" s="31" t="str">
        <f t="shared" si="6"/>
        <v/>
      </c>
      <c r="AL30" s="28"/>
      <c r="AM30" s="25">
        <f t="shared" ref="AM30:AM38" si="21">$F$18</f>
        <v>2000</v>
      </c>
      <c r="AN30" s="26">
        <f t="shared" si="15"/>
        <v>0</v>
      </c>
      <c r="AO30" s="27"/>
      <c r="AP30" s="30">
        <f t="shared" si="7"/>
        <v>0</v>
      </c>
      <c r="AQ30" s="31" t="str">
        <f t="shared" si="8"/>
        <v/>
      </c>
    </row>
    <row r="31" spans="2:43" x14ac:dyDescent="0.2">
      <c r="B31" s="21" t="s">
        <v>32</v>
      </c>
      <c r="C31" s="21"/>
      <c r="D31" s="22" t="s">
        <v>30</v>
      </c>
      <c r="E31" s="23"/>
      <c r="F31" s="24">
        <v>0</v>
      </c>
      <c r="G31" s="25">
        <f>$F$18</f>
        <v>2000</v>
      </c>
      <c r="H31" s="26">
        <f t="shared" si="0"/>
        <v>0</v>
      </c>
      <c r="I31" s="27"/>
      <c r="J31" s="28">
        <v>-2.9999999999999997E-4</v>
      </c>
      <c r="K31" s="25">
        <f t="shared" si="17"/>
        <v>2000</v>
      </c>
      <c r="L31" s="26">
        <f t="shared" si="9"/>
        <v>-0.6</v>
      </c>
      <c r="M31" s="27"/>
      <c r="N31" s="30">
        <f t="shared" si="10"/>
        <v>-0.6</v>
      </c>
      <c r="O31" s="31" t="str">
        <f t="shared" si="11"/>
        <v/>
      </c>
      <c r="Q31" s="28"/>
      <c r="R31" s="25">
        <f t="shared" si="18"/>
        <v>2000</v>
      </c>
      <c r="S31" s="26">
        <f t="shared" si="12"/>
        <v>0</v>
      </c>
      <c r="T31" s="27"/>
      <c r="U31" s="30">
        <f t="shared" si="1"/>
        <v>0.6</v>
      </c>
      <c r="V31" s="31">
        <f t="shared" si="2"/>
        <v>-1</v>
      </c>
      <c r="X31" s="28"/>
      <c r="Y31" s="25">
        <f t="shared" si="19"/>
        <v>2000</v>
      </c>
      <c r="Z31" s="26">
        <f t="shared" si="13"/>
        <v>0</v>
      </c>
      <c r="AA31" s="27"/>
      <c r="AB31" s="30">
        <f t="shared" si="3"/>
        <v>0</v>
      </c>
      <c r="AC31" s="31" t="str">
        <f t="shared" si="4"/>
        <v/>
      </c>
      <c r="AE31" s="28"/>
      <c r="AF31" s="25">
        <f t="shared" si="20"/>
        <v>2000</v>
      </c>
      <c r="AG31" s="26">
        <f t="shared" si="14"/>
        <v>0</v>
      </c>
      <c r="AH31" s="27"/>
      <c r="AI31" s="30">
        <f t="shared" si="5"/>
        <v>0</v>
      </c>
      <c r="AJ31" s="31" t="str">
        <f t="shared" si="6"/>
        <v/>
      </c>
      <c r="AL31" s="28"/>
      <c r="AM31" s="25">
        <f t="shared" si="21"/>
        <v>2000</v>
      </c>
      <c r="AN31" s="26">
        <f t="shared" si="15"/>
        <v>0</v>
      </c>
      <c r="AO31" s="27"/>
      <c r="AP31" s="30">
        <f t="shared" si="7"/>
        <v>0</v>
      </c>
      <c r="AQ31" s="31" t="str">
        <f t="shared" si="8"/>
        <v/>
      </c>
    </row>
    <row r="32" spans="2:43" x14ac:dyDescent="0.2">
      <c r="B32" s="33"/>
      <c r="C32" s="21"/>
      <c r="D32" s="22"/>
      <c r="E32" s="23"/>
      <c r="F32" s="24"/>
      <c r="G32" s="25">
        <f t="shared" ref="G32:G38" si="22">$F$18</f>
        <v>2000</v>
      </c>
      <c r="H32" s="26">
        <f t="shared" si="0"/>
        <v>0</v>
      </c>
      <c r="I32" s="27"/>
      <c r="J32" s="28"/>
      <c r="K32" s="25">
        <f t="shared" si="17"/>
        <v>2000</v>
      </c>
      <c r="L32" s="26">
        <f t="shared" si="9"/>
        <v>0</v>
      </c>
      <c r="M32" s="27"/>
      <c r="N32" s="30">
        <f t="shared" si="10"/>
        <v>0</v>
      </c>
      <c r="O32" s="31" t="str">
        <f t="shared" si="11"/>
        <v/>
      </c>
      <c r="Q32" s="28"/>
      <c r="R32" s="25">
        <f t="shared" si="18"/>
        <v>2000</v>
      </c>
      <c r="S32" s="26">
        <f t="shared" si="12"/>
        <v>0</v>
      </c>
      <c r="T32" s="27"/>
      <c r="U32" s="30">
        <f t="shared" si="1"/>
        <v>0</v>
      </c>
      <c r="V32" s="31" t="str">
        <f t="shared" si="2"/>
        <v/>
      </c>
      <c r="X32" s="28"/>
      <c r="Y32" s="25">
        <f t="shared" si="19"/>
        <v>2000</v>
      </c>
      <c r="Z32" s="26">
        <f t="shared" si="13"/>
        <v>0</v>
      </c>
      <c r="AA32" s="27"/>
      <c r="AB32" s="30">
        <f t="shared" si="3"/>
        <v>0</v>
      </c>
      <c r="AC32" s="31" t="str">
        <f t="shared" si="4"/>
        <v/>
      </c>
      <c r="AE32" s="28"/>
      <c r="AF32" s="25">
        <f t="shared" si="20"/>
        <v>2000</v>
      </c>
      <c r="AG32" s="26">
        <f t="shared" si="14"/>
        <v>0</v>
      </c>
      <c r="AH32" s="27"/>
      <c r="AI32" s="30">
        <f t="shared" si="5"/>
        <v>0</v>
      </c>
      <c r="AJ32" s="31" t="str">
        <f t="shared" si="6"/>
        <v/>
      </c>
      <c r="AL32" s="28"/>
      <c r="AM32" s="25">
        <f t="shared" si="21"/>
        <v>2000</v>
      </c>
      <c r="AN32" s="26">
        <f t="shared" si="15"/>
        <v>0</v>
      </c>
      <c r="AO32" s="27"/>
      <c r="AP32" s="30">
        <f t="shared" si="7"/>
        <v>0</v>
      </c>
      <c r="AQ32" s="31" t="str">
        <f t="shared" si="8"/>
        <v/>
      </c>
    </row>
    <row r="33" spans="2:43" x14ac:dyDescent="0.2">
      <c r="B33" s="33"/>
      <c r="C33" s="21"/>
      <c r="D33" s="22"/>
      <c r="E33" s="23"/>
      <c r="F33" s="24"/>
      <c r="G33" s="25">
        <f t="shared" si="22"/>
        <v>2000</v>
      </c>
      <c r="H33" s="26">
        <f t="shared" si="0"/>
        <v>0</v>
      </c>
      <c r="I33" s="27"/>
      <c r="J33" s="28"/>
      <c r="K33" s="25">
        <f t="shared" si="17"/>
        <v>2000</v>
      </c>
      <c r="L33" s="26">
        <f t="shared" si="9"/>
        <v>0</v>
      </c>
      <c r="M33" s="27"/>
      <c r="N33" s="30">
        <f t="shared" si="10"/>
        <v>0</v>
      </c>
      <c r="O33" s="31" t="str">
        <f t="shared" si="11"/>
        <v/>
      </c>
      <c r="Q33" s="28"/>
      <c r="R33" s="25">
        <f t="shared" si="18"/>
        <v>2000</v>
      </c>
      <c r="S33" s="26">
        <f t="shared" si="12"/>
        <v>0</v>
      </c>
      <c r="T33" s="27"/>
      <c r="U33" s="30">
        <f t="shared" si="1"/>
        <v>0</v>
      </c>
      <c r="V33" s="31" t="str">
        <f t="shared" si="2"/>
        <v/>
      </c>
      <c r="X33" s="28"/>
      <c r="Y33" s="25">
        <f t="shared" si="19"/>
        <v>2000</v>
      </c>
      <c r="Z33" s="26">
        <f t="shared" si="13"/>
        <v>0</v>
      </c>
      <c r="AA33" s="27"/>
      <c r="AB33" s="30">
        <f t="shared" si="3"/>
        <v>0</v>
      </c>
      <c r="AC33" s="31" t="str">
        <f t="shared" si="4"/>
        <v/>
      </c>
      <c r="AE33" s="28"/>
      <c r="AF33" s="25">
        <f t="shared" si="20"/>
        <v>2000</v>
      </c>
      <c r="AG33" s="26">
        <f t="shared" si="14"/>
        <v>0</v>
      </c>
      <c r="AH33" s="27"/>
      <c r="AI33" s="30">
        <f t="shared" si="5"/>
        <v>0</v>
      </c>
      <c r="AJ33" s="31" t="str">
        <f t="shared" si="6"/>
        <v/>
      </c>
      <c r="AL33" s="28"/>
      <c r="AM33" s="25">
        <f t="shared" si="21"/>
        <v>2000</v>
      </c>
      <c r="AN33" s="26">
        <f t="shared" si="15"/>
        <v>0</v>
      </c>
      <c r="AO33" s="27"/>
      <c r="AP33" s="30">
        <f t="shared" si="7"/>
        <v>0</v>
      </c>
      <c r="AQ33" s="31" t="str">
        <f t="shared" si="8"/>
        <v/>
      </c>
    </row>
    <row r="34" spans="2:43" x14ac:dyDescent="0.2">
      <c r="B34" s="33"/>
      <c r="C34" s="21"/>
      <c r="D34" s="22"/>
      <c r="E34" s="23"/>
      <c r="F34" s="24"/>
      <c r="G34" s="25">
        <f t="shared" si="22"/>
        <v>2000</v>
      </c>
      <c r="H34" s="26">
        <f t="shared" si="0"/>
        <v>0</v>
      </c>
      <c r="I34" s="27"/>
      <c r="J34" s="28"/>
      <c r="K34" s="25">
        <f t="shared" si="17"/>
        <v>2000</v>
      </c>
      <c r="L34" s="26">
        <f t="shared" si="9"/>
        <v>0</v>
      </c>
      <c r="M34" s="27"/>
      <c r="N34" s="30">
        <f t="shared" si="10"/>
        <v>0</v>
      </c>
      <c r="O34" s="31" t="str">
        <f t="shared" si="11"/>
        <v/>
      </c>
      <c r="Q34" s="28"/>
      <c r="R34" s="25">
        <f t="shared" si="18"/>
        <v>2000</v>
      </c>
      <c r="S34" s="26">
        <f t="shared" si="12"/>
        <v>0</v>
      </c>
      <c r="T34" s="27"/>
      <c r="U34" s="30">
        <f t="shared" si="1"/>
        <v>0</v>
      </c>
      <c r="V34" s="31" t="str">
        <f t="shared" si="2"/>
        <v/>
      </c>
      <c r="X34" s="28"/>
      <c r="Y34" s="25">
        <f t="shared" si="19"/>
        <v>2000</v>
      </c>
      <c r="Z34" s="26">
        <f t="shared" si="13"/>
        <v>0</v>
      </c>
      <c r="AA34" s="27"/>
      <c r="AB34" s="30">
        <f t="shared" si="3"/>
        <v>0</v>
      </c>
      <c r="AC34" s="31" t="str">
        <f t="shared" si="4"/>
        <v/>
      </c>
      <c r="AE34" s="28"/>
      <c r="AF34" s="25">
        <f t="shared" si="20"/>
        <v>2000</v>
      </c>
      <c r="AG34" s="26">
        <f t="shared" si="14"/>
        <v>0</v>
      </c>
      <c r="AH34" s="27"/>
      <c r="AI34" s="30">
        <f t="shared" si="5"/>
        <v>0</v>
      </c>
      <c r="AJ34" s="31" t="str">
        <f t="shared" si="6"/>
        <v/>
      </c>
      <c r="AL34" s="28"/>
      <c r="AM34" s="25">
        <f t="shared" si="21"/>
        <v>2000</v>
      </c>
      <c r="AN34" s="26">
        <f t="shared" si="15"/>
        <v>0</v>
      </c>
      <c r="AO34" s="27"/>
      <c r="AP34" s="30">
        <f t="shared" si="7"/>
        <v>0</v>
      </c>
      <c r="AQ34" s="31" t="str">
        <f t="shared" si="8"/>
        <v/>
      </c>
    </row>
    <row r="35" spans="2:43" x14ac:dyDescent="0.2">
      <c r="B35" s="33"/>
      <c r="C35" s="21"/>
      <c r="D35" s="22"/>
      <c r="E35" s="23"/>
      <c r="F35" s="24"/>
      <c r="G35" s="25">
        <f t="shared" si="22"/>
        <v>2000</v>
      </c>
      <c r="H35" s="26">
        <f t="shared" si="0"/>
        <v>0</v>
      </c>
      <c r="I35" s="27"/>
      <c r="J35" s="28"/>
      <c r="K35" s="25">
        <f t="shared" si="17"/>
        <v>2000</v>
      </c>
      <c r="L35" s="26">
        <f t="shared" si="9"/>
        <v>0</v>
      </c>
      <c r="M35" s="27"/>
      <c r="N35" s="30">
        <f t="shared" si="10"/>
        <v>0</v>
      </c>
      <c r="O35" s="31" t="str">
        <f t="shared" si="11"/>
        <v/>
      </c>
      <c r="Q35" s="28"/>
      <c r="R35" s="25">
        <f t="shared" si="18"/>
        <v>2000</v>
      </c>
      <c r="S35" s="26">
        <f t="shared" si="12"/>
        <v>0</v>
      </c>
      <c r="T35" s="27"/>
      <c r="U35" s="30">
        <f t="shared" si="1"/>
        <v>0</v>
      </c>
      <c r="V35" s="31" t="str">
        <f t="shared" si="2"/>
        <v/>
      </c>
      <c r="X35" s="28"/>
      <c r="Y35" s="25">
        <f t="shared" si="19"/>
        <v>2000</v>
      </c>
      <c r="Z35" s="26">
        <f t="shared" si="13"/>
        <v>0</v>
      </c>
      <c r="AA35" s="27"/>
      <c r="AB35" s="30">
        <f t="shared" si="3"/>
        <v>0</v>
      </c>
      <c r="AC35" s="31" t="str">
        <f t="shared" si="4"/>
        <v/>
      </c>
      <c r="AE35" s="28"/>
      <c r="AF35" s="25">
        <f t="shared" si="20"/>
        <v>2000</v>
      </c>
      <c r="AG35" s="26">
        <f t="shared" si="14"/>
        <v>0</v>
      </c>
      <c r="AH35" s="27"/>
      <c r="AI35" s="30">
        <f t="shared" si="5"/>
        <v>0</v>
      </c>
      <c r="AJ35" s="31" t="str">
        <f t="shared" si="6"/>
        <v/>
      </c>
      <c r="AL35" s="28"/>
      <c r="AM35" s="25">
        <f t="shared" si="21"/>
        <v>2000</v>
      </c>
      <c r="AN35" s="26">
        <f t="shared" si="15"/>
        <v>0</v>
      </c>
      <c r="AO35" s="27"/>
      <c r="AP35" s="30">
        <f t="shared" si="7"/>
        <v>0</v>
      </c>
      <c r="AQ35" s="31" t="str">
        <f t="shared" si="8"/>
        <v/>
      </c>
    </row>
    <row r="36" spans="2:43" x14ac:dyDescent="0.2">
      <c r="B36" s="33"/>
      <c r="C36" s="21"/>
      <c r="D36" s="22"/>
      <c r="E36" s="23"/>
      <c r="F36" s="24"/>
      <c r="G36" s="25">
        <f t="shared" si="22"/>
        <v>2000</v>
      </c>
      <c r="H36" s="26">
        <f t="shared" si="0"/>
        <v>0</v>
      </c>
      <c r="I36" s="27"/>
      <c r="J36" s="28"/>
      <c r="K36" s="25">
        <f t="shared" si="17"/>
        <v>2000</v>
      </c>
      <c r="L36" s="26">
        <f t="shared" si="9"/>
        <v>0</v>
      </c>
      <c r="M36" s="27"/>
      <c r="N36" s="30">
        <f t="shared" si="10"/>
        <v>0</v>
      </c>
      <c r="O36" s="31" t="str">
        <f t="shared" si="11"/>
        <v/>
      </c>
      <c r="Q36" s="28"/>
      <c r="R36" s="25">
        <f t="shared" si="18"/>
        <v>2000</v>
      </c>
      <c r="S36" s="26">
        <f t="shared" si="12"/>
        <v>0</v>
      </c>
      <c r="T36" s="27"/>
      <c r="U36" s="30">
        <f t="shared" si="1"/>
        <v>0</v>
      </c>
      <c r="V36" s="31" t="str">
        <f t="shared" si="2"/>
        <v/>
      </c>
      <c r="X36" s="28"/>
      <c r="Y36" s="25">
        <f t="shared" si="19"/>
        <v>2000</v>
      </c>
      <c r="Z36" s="26">
        <f t="shared" si="13"/>
        <v>0</v>
      </c>
      <c r="AA36" s="27"/>
      <c r="AB36" s="30">
        <f t="shared" si="3"/>
        <v>0</v>
      </c>
      <c r="AC36" s="31" t="str">
        <f t="shared" si="4"/>
        <v/>
      </c>
      <c r="AE36" s="28"/>
      <c r="AF36" s="25">
        <f t="shared" si="20"/>
        <v>2000</v>
      </c>
      <c r="AG36" s="26">
        <f t="shared" si="14"/>
        <v>0</v>
      </c>
      <c r="AH36" s="27"/>
      <c r="AI36" s="30">
        <f t="shared" si="5"/>
        <v>0</v>
      </c>
      <c r="AJ36" s="31" t="str">
        <f t="shared" si="6"/>
        <v/>
      </c>
      <c r="AL36" s="28"/>
      <c r="AM36" s="25">
        <f t="shared" si="21"/>
        <v>2000</v>
      </c>
      <c r="AN36" s="26">
        <f t="shared" si="15"/>
        <v>0</v>
      </c>
      <c r="AO36" s="27"/>
      <c r="AP36" s="30">
        <f t="shared" si="7"/>
        <v>0</v>
      </c>
      <c r="AQ36" s="31" t="str">
        <f t="shared" si="8"/>
        <v/>
      </c>
    </row>
    <row r="37" spans="2:43" x14ac:dyDescent="0.2">
      <c r="B37" s="33"/>
      <c r="C37" s="21"/>
      <c r="D37" s="22"/>
      <c r="E37" s="23"/>
      <c r="F37" s="24"/>
      <c r="G37" s="25">
        <f t="shared" si="22"/>
        <v>2000</v>
      </c>
      <c r="H37" s="26">
        <f t="shared" si="0"/>
        <v>0</v>
      </c>
      <c r="I37" s="27"/>
      <c r="J37" s="28"/>
      <c r="K37" s="25">
        <f t="shared" si="17"/>
        <v>2000</v>
      </c>
      <c r="L37" s="26">
        <f t="shared" si="9"/>
        <v>0</v>
      </c>
      <c r="M37" s="27"/>
      <c r="N37" s="30">
        <f t="shared" si="10"/>
        <v>0</v>
      </c>
      <c r="O37" s="31" t="str">
        <f t="shared" si="11"/>
        <v/>
      </c>
      <c r="Q37" s="28"/>
      <c r="R37" s="25">
        <f t="shared" si="18"/>
        <v>2000</v>
      </c>
      <c r="S37" s="26">
        <f t="shared" si="12"/>
        <v>0</v>
      </c>
      <c r="T37" s="27"/>
      <c r="U37" s="30">
        <f t="shared" si="1"/>
        <v>0</v>
      </c>
      <c r="V37" s="31" t="str">
        <f t="shared" si="2"/>
        <v/>
      </c>
      <c r="X37" s="28"/>
      <c r="Y37" s="25">
        <f t="shared" si="19"/>
        <v>2000</v>
      </c>
      <c r="Z37" s="26">
        <f t="shared" si="13"/>
        <v>0</v>
      </c>
      <c r="AA37" s="27"/>
      <c r="AB37" s="30">
        <f t="shared" si="3"/>
        <v>0</v>
      </c>
      <c r="AC37" s="31" t="str">
        <f t="shared" si="4"/>
        <v/>
      </c>
      <c r="AE37" s="28"/>
      <c r="AF37" s="25">
        <f t="shared" si="20"/>
        <v>2000</v>
      </c>
      <c r="AG37" s="26">
        <f t="shared" si="14"/>
        <v>0</v>
      </c>
      <c r="AH37" s="27"/>
      <c r="AI37" s="30">
        <f t="shared" si="5"/>
        <v>0</v>
      </c>
      <c r="AJ37" s="31" t="str">
        <f t="shared" si="6"/>
        <v/>
      </c>
      <c r="AL37" s="28"/>
      <c r="AM37" s="25">
        <f t="shared" si="21"/>
        <v>2000</v>
      </c>
      <c r="AN37" s="26">
        <f t="shared" si="15"/>
        <v>0</v>
      </c>
      <c r="AO37" s="27"/>
      <c r="AP37" s="30">
        <f t="shared" si="7"/>
        <v>0</v>
      </c>
      <c r="AQ37" s="31" t="str">
        <f t="shared" si="8"/>
        <v/>
      </c>
    </row>
    <row r="38" spans="2:43" x14ac:dyDescent="0.2">
      <c r="B38" s="33"/>
      <c r="C38" s="21"/>
      <c r="D38" s="22"/>
      <c r="E38" s="23"/>
      <c r="F38" s="24"/>
      <c r="G38" s="25">
        <f t="shared" si="22"/>
        <v>2000</v>
      </c>
      <c r="H38" s="26">
        <f t="shared" si="0"/>
        <v>0</v>
      </c>
      <c r="I38" s="27"/>
      <c r="J38" s="28"/>
      <c r="K38" s="25">
        <f t="shared" si="17"/>
        <v>2000</v>
      </c>
      <c r="L38" s="26">
        <f t="shared" si="9"/>
        <v>0</v>
      </c>
      <c r="M38" s="27"/>
      <c r="N38" s="30">
        <f t="shared" si="10"/>
        <v>0</v>
      </c>
      <c r="O38" s="31" t="str">
        <f t="shared" si="11"/>
        <v/>
      </c>
      <c r="Q38" s="28"/>
      <c r="R38" s="25">
        <f t="shared" si="18"/>
        <v>2000</v>
      </c>
      <c r="S38" s="26">
        <f t="shared" si="12"/>
        <v>0</v>
      </c>
      <c r="T38" s="27"/>
      <c r="U38" s="30">
        <f t="shared" si="1"/>
        <v>0</v>
      </c>
      <c r="V38" s="31" t="str">
        <f t="shared" si="2"/>
        <v/>
      </c>
      <c r="X38" s="28"/>
      <c r="Y38" s="25">
        <f t="shared" si="19"/>
        <v>2000</v>
      </c>
      <c r="Z38" s="26">
        <f t="shared" si="13"/>
        <v>0</v>
      </c>
      <c r="AA38" s="27"/>
      <c r="AB38" s="30">
        <f t="shared" si="3"/>
        <v>0</v>
      </c>
      <c r="AC38" s="31" t="str">
        <f t="shared" si="4"/>
        <v/>
      </c>
      <c r="AE38" s="28"/>
      <c r="AF38" s="25">
        <f t="shared" si="20"/>
        <v>2000</v>
      </c>
      <c r="AG38" s="26">
        <f t="shared" si="14"/>
        <v>0</v>
      </c>
      <c r="AH38" s="27"/>
      <c r="AI38" s="30">
        <f t="shared" si="5"/>
        <v>0</v>
      </c>
      <c r="AJ38" s="31" t="str">
        <f t="shared" si="6"/>
        <v/>
      </c>
      <c r="AL38" s="28"/>
      <c r="AM38" s="25">
        <f t="shared" si="21"/>
        <v>2000</v>
      </c>
      <c r="AN38" s="26">
        <f t="shared" si="15"/>
        <v>0</v>
      </c>
      <c r="AO38" s="27"/>
      <c r="AP38" s="30">
        <f t="shared" si="7"/>
        <v>0</v>
      </c>
      <c r="AQ38" s="31" t="str">
        <f t="shared" si="8"/>
        <v/>
      </c>
    </row>
    <row r="39" spans="2:43" s="45" customFormat="1" x14ac:dyDescent="0.2">
      <c r="B39" s="34" t="s">
        <v>33</v>
      </c>
      <c r="C39" s="35"/>
      <c r="D39" s="36"/>
      <c r="E39" s="35"/>
      <c r="F39" s="37"/>
      <c r="G39" s="38"/>
      <c r="H39" s="39">
        <f>SUM(H23:H38)</f>
        <v>56.470000000000006</v>
      </c>
      <c r="I39" s="40"/>
      <c r="J39" s="41"/>
      <c r="K39" s="42"/>
      <c r="L39" s="39">
        <f>SUM(L23:L38)</f>
        <v>58.65</v>
      </c>
      <c r="M39" s="40"/>
      <c r="N39" s="43">
        <f t="shared" si="10"/>
        <v>2.1799999999999926</v>
      </c>
      <c r="O39" s="44">
        <f t="shared" si="11"/>
        <v>3.8604568797591506E-2</v>
      </c>
      <c r="Q39" s="41"/>
      <c r="R39" s="42"/>
      <c r="S39" s="39">
        <f>SUM(S23:S38)</f>
        <v>59.85</v>
      </c>
      <c r="T39" s="40"/>
      <c r="U39" s="43">
        <f t="shared" si="1"/>
        <v>1.2000000000000028</v>
      </c>
      <c r="V39" s="44">
        <f t="shared" si="2"/>
        <v>2.0460358056266035E-2</v>
      </c>
      <c r="X39" s="41"/>
      <c r="Y39" s="42"/>
      <c r="Z39" s="39">
        <f>SUM(Z23:Z38)</f>
        <v>59.7</v>
      </c>
      <c r="AA39" s="40"/>
      <c r="AB39" s="43">
        <f t="shared" si="3"/>
        <v>-0.14999999999999858</v>
      </c>
      <c r="AC39" s="44">
        <f t="shared" si="4"/>
        <v>-2.506265664160377E-3</v>
      </c>
      <c r="AE39" s="41"/>
      <c r="AF39" s="42"/>
      <c r="AG39" s="39">
        <f>SUM(AG23:AG38)</f>
        <v>58.199999999999996</v>
      </c>
      <c r="AH39" s="40"/>
      <c r="AI39" s="43">
        <f t="shared" si="5"/>
        <v>-1.5000000000000071</v>
      </c>
      <c r="AJ39" s="44">
        <f t="shared" si="6"/>
        <v>-2.5125628140703637E-2</v>
      </c>
      <c r="AL39" s="41"/>
      <c r="AM39" s="42"/>
      <c r="AN39" s="39">
        <f>SUM(AN23:AN38)</f>
        <v>56.75</v>
      </c>
      <c r="AO39" s="40"/>
      <c r="AP39" s="43">
        <f t="shared" si="7"/>
        <v>-1.4499999999999957</v>
      </c>
      <c r="AQ39" s="44">
        <f t="shared" si="8"/>
        <v>-2.4914089347078967E-2</v>
      </c>
    </row>
    <row r="40" spans="2:43" ht="25.5" x14ac:dyDescent="0.2">
      <c r="B40" s="46" t="s">
        <v>34</v>
      </c>
      <c r="C40" s="21"/>
      <c r="D40" s="22"/>
      <c r="E40" s="23"/>
      <c r="F40" s="24">
        <v>0</v>
      </c>
      <c r="G40" s="25">
        <f>$F$18</f>
        <v>2000</v>
      </c>
      <c r="H40" s="26">
        <f>G40*F40</f>
        <v>0</v>
      </c>
      <c r="I40" s="27"/>
      <c r="J40" s="28">
        <v>-5.9999999999999995E-4</v>
      </c>
      <c r="K40" s="25">
        <f>$F$18</f>
        <v>2000</v>
      </c>
      <c r="L40" s="26">
        <f>K40*J40</f>
        <v>-1.2</v>
      </c>
      <c r="M40" s="27"/>
      <c r="N40" s="30">
        <f>L40-H40</f>
        <v>-1.2</v>
      </c>
      <c r="O40" s="31" t="str">
        <f>IF((H40)=0,"",(N40/H40))</f>
        <v/>
      </c>
      <c r="Q40" s="28"/>
      <c r="R40" s="25">
        <f>$F$18</f>
        <v>2000</v>
      </c>
      <c r="S40" s="26">
        <f>R40*Q40</f>
        <v>0</v>
      </c>
      <c r="T40" s="27"/>
      <c r="U40" s="30">
        <f t="shared" si="1"/>
        <v>1.2</v>
      </c>
      <c r="V40" s="31">
        <f t="shared" si="2"/>
        <v>-1</v>
      </c>
      <c r="X40" s="28"/>
      <c r="Y40" s="25">
        <f>$F$18</f>
        <v>2000</v>
      </c>
      <c r="Z40" s="26">
        <f>Y40*X40</f>
        <v>0</v>
      </c>
      <c r="AA40" s="27"/>
      <c r="AB40" s="30">
        <f t="shared" si="3"/>
        <v>0</v>
      </c>
      <c r="AC40" s="31" t="str">
        <f t="shared" si="4"/>
        <v/>
      </c>
      <c r="AE40" s="28"/>
      <c r="AF40" s="25">
        <f>$F$18</f>
        <v>2000</v>
      </c>
      <c r="AG40" s="26">
        <f>AF40*AE40</f>
        <v>0</v>
      </c>
      <c r="AH40" s="27"/>
      <c r="AI40" s="30">
        <f t="shared" si="5"/>
        <v>0</v>
      </c>
      <c r="AJ40" s="31" t="str">
        <f t="shared" si="6"/>
        <v/>
      </c>
      <c r="AL40" s="28"/>
      <c r="AM40" s="25">
        <f>$F$18</f>
        <v>2000</v>
      </c>
      <c r="AN40" s="26">
        <f>AM40*AL40</f>
        <v>0</v>
      </c>
      <c r="AO40" s="27"/>
      <c r="AP40" s="30">
        <f t="shared" si="7"/>
        <v>0</v>
      </c>
      <c r="AQ40" s="31" t="str">
        <f t="shared" si="8"/>
        <v/>
      </c>
    </row>
    <row r="41" spans="2:43" x14ac:dyDescent="0.2">
      <c r="B41" s="46"/>
      <c r="C41" s="21"/>
      <c r="D41" s="22"/>
      <c r="E41" s="23"/>
      <c r="F41" s="24"/>
      <c r="G41" s="25">
        <f t="shared" ref="G41:G43" si="23">$F$18</f>
        <v>2000</v>
      </c>
      <c r="H41" s="26">
        <f t="shared" ref="H41:H45" si="24">G41*F41</f>
        <v>0</v>
      </c>
      <c r="I41" s="47"/>
      <c r="J41" s="28"/>
      <c r="K41" s="25">
        <f t="shared" ref="K41:K43" si="25">$F$18</f>
        <v>2000</v>
      </c>
      <c r="L41" s="26">
        <f t="shared" ref="L41:L45" si="26">K41*J41</f>
        <v>0</v>
      </c>
      <c r="M41" s="48"/>
      <c r="N41" s="30">
        <f t="shared" ref="N41:N45" si="27">L41-H41</f>
        <v>0</v>
      </c>
      <c r="O41" s="31" t="str">
        <f t="shared" ref="O41:O65" si="28">IF((H41)=0,"",(N41/H41))</f>
        <v/>
      </c>
      <c r="Q41" s="28"/>
      <c r="R41" s="25">
        <f t="shared" ref="R41:R43" si="29">$F$18</f>
        <v>2000</v>
      </c>
      <c r="S41" s="26">
        <f t="shared" ref="S41:S43" si="30">R41*Q41</f>
        <v>0</v>
      </c>
      <c r="T41" s="48"/>
      <c r="U41" s="30">
        <f t="shared" si="1"/>
        <v>0</v>
      </c>
      <c r="V41" s="31" t="str">
        <f t="shared" si="2"/>
        <v/>
      </c>
      <c r="X41" s="28"/>
      <c r="Y41" s="25">
        <f t="shared" ref="Y41:Y43" si="31">$F$18</f>
        <v>2000</v>
      </c>
      <c r="Z41" s="26">
        <f t="shared" ref="Z41:Z43" si="32">Y41*X41</f>
        <v>0</v>
      </c>
      <c r="AA41" s="48"/>
      <c r="AB41" s="30">
        <f t="shared" si="3"/>
        <v>0</v>
      </c>
      <c r="AC41" s="31" t="str">
        <f t="shared" si="4"/>
        <v/>
      </c>
      <c r="AE41" s="28"/>
      <c r="AF41" s="25">
        <f t="shared" ref="AF41:AF43" si="33">$F$18</f>
        <v>2000</v>
      </c>
      <c r="AG41" s="26">
        <f t="shared" ref="AG41:AG43" si="34">AF41*AE41</f>
        <v>0</v>
      </c>
      <c r="AH41" s="48"/>
      <c r="AI41" s="30">
        <f t="shared" si="5"/>
        <v>0</v>
      </c>
      <c r="AJ41" s="31" t="str">
        <f t="shared" si="6"/>
        <v/>
      </c>
      <c r="AL41" s="28"/>
      <c r="AM41" s="25">
        <f t="shared" ref="AM41:AM43" si="35">$F$18</f>
        <v>2000</v>
      </c>
      <c r="AN41" s="26">
        <f t="shared" ref="AN41:AN43" si="36">AM41*AL41</f>
        <v>0</v>
      </c>
      <c r="AO41" s="48"/>
      <c r="AP41" s="30">
        <f t="shared" si="7"/>
        <v>0</v>
      </c>
      <c r="AQ41" s="31" t="str">
        <f t="shared" si="8"/>
        <v/>
      </c>
    </row>
    <row r="42" spans="2:43" x14ac:dyDescent="0.2">
      <c r="B42" s="46"/>
      <c r="C42" s="21"/>
      <c r="D42" s="22"/>
      <c r="E42" s="23"/>
      <c r="F42" s="24"/>
      <c r="G42" s="25">
        <f t="shared" si="23"/>
        <v>2000</v>
      </c>
      <c r="H42" s="26">
        <f t="shared" si="24"/>
        <v>0</v>
      </c>
      <c r="I42" s="47"/>
      <c r="J42" s="28"/>
      <c r="K42" s="25">
        <f t="shared" si="25"/>
        <v>2000</v>
      </c>
      <c r="L42" s="26">
        <f t="shared" si="26"/>
        <v>0</v>
      </c>
      <c r="M42" s="48"/>
      <c r="N42" s="30">
        <f t="shared" si="27"/>
        <v>0</v>
      </c>
      <c r="O42" s="31" t="str">
        <f t="shared" si="28"/>
        <v/>
      </c>
      <c r="Q42" s="28"/>
      <c r="R42" s="25">
        <f t="shared" si="29"/>
        <v>2000</v>
      </c>
      <c r="S42" s="26">
        <f t="shared" si="30"/>
        <v>0</v>
      </c>
      <c r="T42" s="48"/>
      <c r="U42" s="30">
        <f t="shared" si="1"/>
        <v>0</v>
      </c>
      <c r="V42" s="31" t="str">
        <f t="shared" si="2"/>
        <v/>
      </c>
      <c r="X42" s="28"/>
      <c r="Y42" s="25">
        <f t="shared" si="31"/>
        <v>2000</v>
      </c>
      <c r="Z42" s="26">
        <f t="shared" si="32"/>
        <v>0</v>
      </c>
      <c r="AA42" s="48"/>
      <c r="AB42" s="30">
        <f t="shared" si="3"/>
        <v>0</v>
      </c>
      <c r="AC42" s="31" t="str">
        <f t="shared" si="4"/>
        <v/>
      </c>
      <c r="AE42" s="28"/>
      <c r="AF42" s="25">
        <f t="shared" si="33"/>
        <v>2000</v>
      </c>
      <c r="AG42" s="26">
        <f t="shared" si="34"/>
        <v>0</v>
      </c>
      <c r="AH42" s="48"/>
      <c r="AI42" s="30">
        <f t="shared" si="5"/>
        <v>0</v>
      </c>
      <c r="AJ42" s="31" t="str">
        <f t="shared" si="6"/>
        <v/>
      </c>
      <c r="AL42" s="28"/>
      <c r="AM42" s="25">
        <f t="shared" si="35"/>
        <v>2000</v>
      </c>
      <c r="AN42" s="26">
        <f t="shared" si="36"/>
        <v>0</v>
      </c>
      <c r="AO42" s="48"/>
      <c r="AP42" s="30">
        <f t="shared" si="7"/>
        <v>0</v>
      </c>
      <c r="AQ42" s="31" t="str">
        <f t="shared" si="8"/>
        <v/>
      </c>
    </row>
    <row r="43" spans="2:43" x14ac:dyDescent="0.2">
      <c r="B43" s="46"/>
      <c r="C43" s="21"/>
      <c r="D43" s="22"/>
      <c r="E43" s="23"/>
      <c r="F43" s="24"/>
      <c r="G43" s="25">
        <f t="shared" si="23"/>
        <v>2000</v>
      </c>
      <c r="H43" s="26">
        <f t="shared" si="24"/>
        <v>0</v>
      </c>
      <c r="I43" s="47"/>
      <c r="J43" s="28"/>
      <c r="K43" s="25">
        <f t="shared" si="25"/>
        <v>2000</v>
      </c>
      <c r="L43" s="26">
        <f t="shared" si="26"/>
        <v>0</v>
      </c>
      <c r="M43" s="48"/>
      <c r="N43" s="30">
        <f t="shared" si="27"/>
        <v>0</v>
      </c>
      <c r="O43" s="31" t="str">
        <f t="shared" si="28"/>
        <v/>
      </c>
      <c r="Q43" s="28"/>
      <c r="R43" s="25">
        <f t="shared" si="29"/>
        <v>2000</v>
      </c>
      <c r="S43" s="26">
        <f t="shared" si="30"/>
        <v>0</v>
      </c>
      <c r="T43" s="48"/>
      <c r="U43" s="30">
        <f t="shared" si="1"/>
        <v>0</v>
      </c>
      <c r="V43" s="31" t="str">
        <f t="shared" si="2"/>
        <v/>
      </c>
      <c r="X43" s="28"/>
      <c r="Y43" s="25">
        <f t="shared" si="31"/>
        <v>2000</v>
      </c>
      <c r="Z43" s="26">
        <f t="shared" si="32"/>
        <v>0</v>
      </c>
      <c r="AA43" s="48"/>
      <c r="AB43" s="30">
        <f t="shared" si="3"/>
        <v>0</v>
      </c>
      <c r="AC43" s="31" t="str">
        <f t="shared" si="4"/>
        <v/>
      </c>
      <c r="AE43" s="28"/>
      <c r="AF43" s="25">
        <f t="shared" si="33"/>
        <v>2000</v>
      </c>
      <c r="AG43" s="26">
        <f t="shared" si="34"/>
        <v>0</v>
      </c>
      <c r="AH43" s="48"/>
      <c r="AI43" s="30">
        <f t="shared" si="5"/>
        <v>0</v>
      </c>
      <c r="AJ43" s="31" t="str">
        <f t="shared" si="6"/>
        <v/>
      </c>
      <c r="AL43" s="28"/>
      <c r="AM43" s="25">
        <f t="shared" si="35"/>
        <v>2000</v>
      </c>
      <c r="AN43" s="26">
        <f t="shared" si="36"/>
        <v>0</v>
      </c>
      <c r="AO43" s="48"/>
      <c r="AP43" s="30">
        <f t="shared" si="7"/>
        <v>0</v>
      </c>
      <c r="AQ43" s="31" t="str">
        <f t="shared" si="8"/>
        <v/>
      </c>
    </row>
    <row r="44" spans="2:43" x14ac:dyDescent="0.2">
      <c r="B44" s="49" t="s">
        <v>35</v>
      </c>
      <c r="C44" s="21"/>
      <c r="D44" s="22" t="s">
        <v>30</v>
      </c>
      <c r="E44" s="23"/>
      <c r="F44" s="50">
        <v>6.0000000000000002E-5</v>
      </c>
      <c r="G44" s="51">
        <f>$F$18*(1+F74)</f>
        <v>2071.6</v>
      </c>
      <c r="H44" s="26">
        <f>G44*F44</f>
        <v>0.124296</v>
      </c>
      <c r="I44" s="27"/>
      <c r="J44" s="52">
        <v>6.9999999999999994E-5</v>
      </c>
      <c r="K44" s="51">
        <f>$F$18*(1+J74)</f>
        <v>2067.6</v>
      </c>
      <c r="L44" s="26">
        <f>K44*J44</f>
        <v>0.14473199999999997</v>
      </c>
      <c r="M44" s="27"/>
      <c r="N44" s="30">
        <f>L44-H44</f>
        <v>2.0435999999999968E-2</v>
      </c>
      <c r="O44" s="31">
        <f>IF((H44)=0,"",(N44/H44))</f>
        <v>0.16441397953272807</v>
      </c>
      <c r="Q44" s="52">
        <f>+J44</f>
        <v>6.9999999999999994E-5</v>
      </c>
      <c r="R44" s="51">
        <f>$F$18*(1+Q74)</f>
        <v>2067.6</v>
      </c>
      <c r="S44" s="26">
        <f>R44*Q44</f>
        <v>0.14473199999999997</v>
      </c>
      <c r="T44" s="27"/>
      <c r="U44" s="30">
        <f t="shared" si="1"/>
        <v>0</v>
      </c>
      <c r="V44" s="31">
        <f t="shared" si="2"/>
        <v>0</v>
      </c>
      <c r="X44" s="52">
        <f>+Q44</f>
        <v>6.9999999999999994E-5</v>
      </c>
      <c r="Y44" s="51">
        <f>$F$18*(1+X74)</f>
        <v>2067.6</v>
      </c>
      <c r="Z44" s="26">
        <f>Y44*X44</f>
        <v>0.14473199999999997</v>
      </c>
      <c r="AA44" s="27"/>
      <c r="AB44" s="30">
        <f t="shared" si="3"/>
        <v>0</v>
      </c>
      <c r="AC44" s="31">
        <f t="shared" si="4"/>
        <v>0</v>
      </c>
      <c r="AE44" s="52">
        <f>+X44</f>
        <v>6.9999999999999994E-5</v>
      </c>
      <c r="AF44" s="51">
        <f>$F$18*(1+AE74)</f>
        <v>2067.6</v>
      </c>
      <c r="AG44" s="26">
        <f>AF44*AE44</f>
        <v>0.14473199999999997</v>
      </c>
      <c r="AH44" s="27"/>
      <c r="AI44" s="30">
        <f t="shared" si="5"/>
        <v>0</v>
      </c>
      <c r="AJ44" s="31">
        <f t="shared" si="6"/>
        <v>0</v>
      </c>
      <c r="AL44" s="52">
        <f>+AE44</f>
        <v>6.9999999999999994E-5</v>
      </c>
      <c r="AM44" s="51">
        <f>$F$18*(1+AL74)</f>
        <v>2067.6</v>
      </c>
      <c r="AN44" s="26">
        <f>AM44*AL44</f>
        <v>0.14473199999999997</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71.599999999999909</v>
      </c>
      <c r="H45" s="26">
        <f t="shared" si="24"/>
        <v>7.3132239999999911</v>
      </c>
      <c r="I45" s="27"/>
      <c r="J45" s="55">
        <f>0.64*$J$55+0.18*$J$56+0.18*$J$57</f>
        <v>0.10214000000000001</v>
      </c>
      <c r="K45" s="54">
        <f>$F$18*(1+$J$74)-$F$18</f>
        <v>67.599999999999909</v>
      </c>
      <c r="L45" s="26">
        <f t="shared" si="26"/>
        <v>6.9046639999999915</v>
      </c>
      <c r="M45" s="27"/>
      <c r="N45" s="30">
        <f t="shared" si="27"/>
        <v>-0.40855999999999959</v>
      </c>
      <c r="O45" s="31">
        <f t="shared" si="28"/>
        <v>-5.5865921787709508E-2</v>
      </c>
      <c r="Q45" s="55">
        <f>0.64*$Q$55+0.18*$Q$56+0.18*$Q$57</f>
        <v>0.10214000000000001</v>
      </c>
      <c r="R45" s="54">
        <f>$F$18*(1+Q74)-$F$18</f>
        <v>67.599999999999909</v>
      </c>
      <c r="S45" s="26">
        <f t="shared" ref="S45" si="37">R45*Q45</f>
        <v>6.9046639999999915</v>
      </c>
      <c r="T45" s="27"/>
      <c r="U45" s="30">
        <f t="shared" si="1"/>
        <v>0</v>
      </c>
      <c r="V45" s="31">
        <f t="shared" si="2"/>
        <v>0</v>
      </c>
      <c r="X45" s="55">
        <f>0.64*$X$55+0.18*$X$56+0.18*$X$57</f>
        <v>0.10214000000000001</v>
      </c>
      <c r="Y45" s="54">
        <f>$F$18*(1+X74)-$F$18</f>
        <v>67.599999999999909</v>
      </c>
      <c r="Z45" s="26">
        <f t="shared" ref="Z45" si="38">Y45*X45</f>
        <v>6.9046639999999915</v>
      </c>
      <c r="AA45" s="27"/>
      <c r="AB45" s="30">
        <f t="shared" si="3"/>
        <v>0</v>
      </c>
      <c r="AC45" s="31">
        <f t="shared" si="4"/>
        <v>0</v>
      </c>
      <c r="AE45" s="55">
        <f>0.64*$AE$55+0.18*$AE$56+0.18*$AE$57</f>
        <v>0.10214000000000001</v>
      </c>
      <c r="AF45" s="54">
        <f>$F$18*(1+AE74)-$F$18</f>
        <v>67.599999999999909</v>
      </c>
      <c r="AG45" s="26">
        <f t="shared" ref="AG45" si="39">AF45*AE45</f>
        <v>6.9046639999999915</v>
      </c>
      <c r="AH45" s="27"/>
      <c r="AI45" s="30">
        <f t="shared" si="5"/>
        <v>0</v>
      </c>
      <c r="AJ45" s="31">
        <f t="shared" si="6"/>
        <v>0</v>
      </c>
      <c r="AL45" s="55">
        <f>0.64*$AL$55+0.18*$AL$56+0.18*$AL$57</f>
        <v>0.10214000000000001</v>
      </c>
      <c r="AM45" s="54">
        <f>$F$18*(1+AL74)-$F$18</f>
        <v>67.599999999999909</v>
      </c>
      <c r="AN45" s="26">
        <f t="shared" ref="AN45" si="40">AM45*AL45</f>
        <v>6.9046639999999915</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64.697519999999997</v>
      </c>
      <c r="I47" s="40"/>
      <c r="J47" s="59"/>
      <c r="K47" s="61"/>
      <c r="L47" s="60">
        <f>SUM(L40:L46)+L39</f>
        <v>65.289395999999996</v>
      </c>
      <c r="M47" s="40"/>
      <c r="N47" s="43">
        <f t="shared" ref="N47:N65" si="41">L47-H47</f>
        <v>0.59187599999999918</v>
      </c>
      <c r="O47" s="44">
        <f t="shared" si="28"/>
        <v>9.1483568458265354E-3</v>
      </c>
      <c r="Q47" s="59"/>
      <c r="R47" s="61"/>
      <c r="S47" s="60">
        <f>SUM(S40:S46)+S39</f>
        <v>67.689395999999988</v>
      </c>
      <c r="T47" s="40"/>
      <c r="U47" s="43">
        <f t="shared" si="1"/>
        <v>2.3999999999999915</v>
      </c>
      <c r="V47" s="44">
        <f t="shared" si="2"/>
        <v>3.675941495920703E-2</v>
      </c>
      <c r="X47" s="59"/>
      <c r="Y47" s="61"/>
      <c r="Z47" s="60">
        <f>SUM(Z40:Z46)+Z39</f>
        <v>67.539395999999996</v>
      </c>
      <c r="AA47" s="40"/>
      <c r="AB47" s="43">
        <f t="shared" si="3"/>
        <v>-0.14999999999999147</v>
      </c>
      <c r="AC47" s="44">
        <f t="shared" si="4"/>
        <v>-2.216004409316808E-3</v>
      </c>
      <c r="AE47" s="59"/>
      <c r="AF47" s="61"/>
      <c r="AG47" s="60">
        <f>SUM(AG40:AG46)+AG39</f>
        <v>66.039395999999982</v>
      </c>
      <c r="AH47" s="40"/>
      <c r="AI47" s="43">
        <f t="shared" si="5"/>
        <v>-1.5000000000000142</v>
      </c>
      <c r="AJ47" s="44">
        <f t="shared" si="6"/>
        <v>-2.2209259911060122E-2</v>
      </c>
      <c r="AL47" s="59"/>
      <c r="AM47" s="61"/>
      <c r="AN47" s="60">
        <f>SUM(AN40:AN46)+AN39</f>
        <v>64.589395999999994</v>
      </c>
      <c r="AO47" s="40"/>
      <c r="AP47" s="43">
        <f t="shared" si="7"/>
        <v>-1.4499999999999886</v>
      </c>
      <c r="AQ47" s="44">
        <f t="shared" si="8"/>
        <v>-2.1956590880994567E-2</v>
      </c>
    </row>
    <row r="48" spans="2:43" x14ac:dyDescent="0.2">
      <c r="B48" s="27" t="s">
        <v>39</v>
      </c>
      <c r="C48" s="27"/>
      <c r="D48" s="62" t="s">
        <v>30</v>
      </c>
      <c r="E48" s="63"/>
      <c r="F48" s="28">
        <v>7.7000000000000002E-3</v>
      </c>
      <c r="G48" s="64">
        <f>F18*(1+F74)</f>
        <v>2071.6</v>
      </c>
      <c r="H48" s="26">
        <f>G48*F48</f>
        <v>15.951319999999999</v>
      </c>
      <c r="I48" s="27"/>
      <c r="J48" s="28">
        <v>7.7000000000000002E-3</v>
      </c>
      <c r="K48" s="65">
        <f>F18*(1+J74)</f>
        <v>2067.6</v>
      </c>
      <c r="L48" s="26">
        <f>K48*J48</f>
        <v>15.92052</v>
      </c>
      <c r="M48" s="27"/>
      <c r="N48" s="30">
        <f t="shared" si="41"/>
        <v>-3.0799999999999272E-2</v>
      </c>
      <c r="O48" s="31">
        <f t="shared" si="28"/>
        <v>-1.9308746862328179E-3</v>
      </c>
      <c r="Q48" s="28">
        <f>+J48</f>
        <v>7.7000000000000002E-3</v>
      </c>
      <c r="R48" s="65">
        <f>$F$18*(1+Q74)</f>
        <v>2067.6</v>
      </c>
      <c r="S48" s="26">
        <f>R48*Q48</f>
        <v>15.92052</v>
      </c>
      <c r="T48" s="27"/>
      <c r="U48" s="30">
        <f t="shared" si="1"/>
        <v>0</v>
      </c>
      <c r="V48" s="31">
        <f t="shared" si="2"/>
        <v>0</v>
      </c>
      <c r="X48" s="28">
        <f>+Q48</f>
        <v>7.7000000000000002E-3</v>
      </c>
      <c r="Y48" s="65">
        <f>$F$18*(1+X74)</f>
        <v>2067.6</v>
      </c>
      <c r="Z48" s="26">
        <f>Y48*X48</f>
        <v>15.92052</v>
      </c>
      <c r="AA48" s="27"/>
      <c r="AB48" s="30">
        <f t="shared" si="3"/>
        <v>0</v>
      </c>
      <c r="AC48" s="31">
        <f t="shared" si="4"/>
        <v>0</v>
      </c>
      <c r="AE48" s="28">
        <f>+X48</f>
        <v>7.7000000000000002E-3</v>
      </c>
      <c r="AF48" s="65">
        <f>$F$18*(1+AE74)</f>
        <v>2067.6</v>
      </c>
      <c r="AG48" s="26">
        <f>AF48*AE48</f>
        <v>15.92052</v>
      </c>
      <c r="AH48" s="27"/>
      <c r="AI48" s="30">
        <f t="shared" si="5"/>
        <v>0</v>
      </c>
      <c r="AJ48" s="31">
        <f t="shared" si="6"/>
        <v>0</v>
      </c>
      <c r="AL48" s="28">
        <f>+AE48</f>
        <v>7.7000000000000002E-3</v>
      </c>
      <c r="AM48" s="65">
        <f>$F$18*(1+AL74)</f>
        <v>2067.6</v>
      </c>
      <c r="AN48" s="26">
        <f>AM48*AL48</f>
        <v>15.92052</v>
      </c>
      <c r="AO48" s="27"/>
      <c r="AP48" s="30">
        <f t="shared" si="7"/>
        <v>0</v>
      </c>
      <c r="AQ48" s="31">
        <f t="shared" si="8"/>
        <v>0</v>
      </c>
    </row>
    <row r="49" spans="2:43" ht="25.5" x14ac:dyDescent="0.2">
      <c r="B49" s="66" t="s">
        <v>40</v>
      </c>
      <c r="C49" s="27"/>
      <c r="D49" s="62" t="s">
        <v>30</v>
      </c>
      <c r="E49" s="63"/>
      <c r="F49" s="28">
        <v>4.1999999999999997E-3</v>
      </c>
      <c r="G49" s="64">
        <f>G48</f>
        <v>2071.6</v>
      </c>
      <c r="H49" s="26">
        <f>G49*F49</f>
        <v>8.7007199999999987</v>
      </c>
      <c r="I49" s="27"/>
      <c r="J49" s="28">
        <v>4.1999999999999997E-3</v>
      </c>
      <c r="K49" s="65">
        <f>K48</f>
        <v>2067.6</v>
      </c>
      <c r="L49" s="26">
        <f>K49*J49</f>
        <v>8.6839199999999988</v>
      </c>
      <c r="M49" s="27"/>
      <c r="N49" s="30">
        <f t="shared" si="41"/>
        <v>-1.6799999999999926E-2</v>
      </c>
      <c r="O49" s="31">
        <f t="shared" si="28"/>
        <v>-1.9308746862328552E-3</v>
      </c>
      <c r="Q49" s="28">
        <f>+J49</f>
        <v>4.1999999999999997E-3</v>
      </c>
      <c r="R49" s="65">
        <f>R48</f>
        <v>2067.6</v>
      </c>
      <c r="S49" s="26">
        <f>R49*Q49</f>
        <v>8.6839199999999988</v>
      </c>
      <c r="T49" s="27"/>
      <c r="U49" s="30">
        <f t="shared" si="1"/>
        <v>0</v>
      </c>
      <c r="V49" s="31">
        <f t="shared" si="2"/>
        <v>0</v>
      </c>
      <c r="X49" s="28">
        <f>+Q49</f>
        <v>4.1999999999999997E-3</v>
      </c>
      <c r="Y49" s="65">
        <f>Y48</f>
        <v>2067.6</v>
      </c>
      <c r="Z49" s="26">
        <f>Y49*X49</f>
        <v>8.6839199999999988</v>
      </c>
      <c r="AA49" s="27"/>
      <c r="AB49" s="30">
        <f t="shared" si="3"/>
        <v>0</v>
      </c>
      <c r="AC49" s="31">
        <f t="shared" si="4"/>
        <v>0</v>
      </c>
      <c r="AE49" s="28">
        <f>+X49</f>
        <v>4.1999999999999997E-3</v>
      </c>
      <c r="AF49" s="65">
        <f>AF48</f>
        <v>2067.6</v>
      </c>
      <c r="AG49" s="26">
        <f>AF49*AE49</f>
        <v>8.6839199999999988</v>
      </c>
      <c r="AH49" s="27"/>
      <c r="AI49" s="30">
        <f t="shared" si="5"/>
        <v>0</v>
      </c>
      <c r="AJ49" s="31">
        <f t="shared" si="6"/>
        <v>0</v>
      </c>
      <c r="AL49" s="28">
        <f>+AE49</f>
        <v>4.1999999999999997E-3</v>
      </c>
      <c r="AM49" s="65">
        <f>AM48</f>
        <v>2067.6</v>
      </c>
      <c r="AN49" s="26">
        <f>AM49*AL49</f>
        <v>8.6839199999999988</v>
      </c>
      <c r="AO49" s="27"/>
      <c r="AP49" s="30">
        <f t="shared" si="7"/>
        <v>0</v>
      </c>
      <c r="AQ49" s="31">
        <f t="shared" si="8"/>
        <v>0</v>
      </c>
    </row>
    <row r="50" spans="2:43" ht="25.5" x14ac:dyDescent="0.2">
      <c r="B50" s="56" t="s">
        <v>41</v>
      </c>
      <c r="C50" s="35"/>
      <c r="D50" s="35"/>
      <c r="E50" s="35"/>
      <c r="F50" s="67"/>
      <c r="G50" s="59"/>
      <c r="H50" s="60">
        <f>SUM(H47:H49)</f>
        <v>89.349559999999997</v>
      </c>
      <c r="I50" s="68"/>
      <c r="J50" s="69"/>
      <c r="K50" s="70"/>
      <c r="L50" s="60">
        <f>SUM(L47:L49)</f>
        <v>89.893835999999993</v>
      </c>
      <c r="M50" s="68"/>
      <c r="N50" s="43">
        <f t="shared" si="41"/>
        <v>0.54427599999999643</v>
      </c>
      <c r="O50" s="44">
        <f t="shared" si="28"/>
        <v>6.0915353136601503E-3</v>
      </c>
      <c r="Q50" s="69"/>
      <c r="R50" s="70"/>
      <c r="S50" s="60">
        <f>SUM(S47:S49)</f>
        <v>92.293835999999985</v>
      </c>
      <c r="T50" s="68"/>
      <c r="U50" s="43">
        <f t="shared" si="1"/>
        <v>2.3999999999999915</v>
      </c>
      <c r="V50" s="44">
        <f t="shared" si="2"/>
        <v>2.6698159815985511E-2</v>
      </c>
      <c r="X50" s="69"/>
      <c r="Y50" s="70"/>
      <c r="Z50" s="60">
        <f>SUM(Z47:Z49)</f>
        <v>92.143835999999993</v>
      </c>
      <c r="AA50" s="68"/>
      <c r="AB50" s="43">
        <f t="shared" si="3"/>
        <v>-0.14999999999999147</v>
      </c>
      <c r="AC50" s="44">
        <f t="shared" si="4"/>
        <v>-1.6252439653715498E-3</v>
      </c>
      <c r="AE50" s="69"/>
      <c r="AF50" s="70"/>
      <c r="AG50" s="60">
        <f>SUM(AG47:AG49)</f>
        <v>90.643835999999979</v>
      </c>
      <c r="AH50" s="68"/>
      <c r="AI50" s="43">
        <f t="shared" si="5"/>
        <v>-1.5000000000000142</v>
      </c>
      <c r="AJ50" s="44">
        <f t="shared" si="6"/>
        <v>-1.6278896832556594E-2</v>
      </c>
      <c r="AL50" s="69"/>
      <c r="AM50" s="70"/>
      <c r="AN50" s="60">
        <f>SUM(AN47:AN49)</f>
        <v>89.19383599999999</v>
      </c>
      <c r="AO50" s="68"/>
      <c r="AP50" s="43">
        <f t="shared" si="7"/>
        <v>-1.4499999999999886</v>
      </c>
      <c r="AQ50" s="44">
        <f t="shared" si="8"/>
        <v>-1.599667516277653E-2</v>
      </c>
    </row>
    <row r="51" spans="2:43" ht="25.5" x14ac:dyDescent="0.2">
      <c r="B51" s="71" t="s">
        <v>42</v>
      </c>
      <c r="C51" s="21"/>
      <c r="D51" s="22" t="s">
        <v>30</v>
      </c>
      <c r="E51" s="23"/>
      <c r="F51" s="72">
        <v>4.4000000000000003E-3</v>
      </c>
      <c r="G51" s="64">
        <f>G49</f>
        <v>2071.6</v>
      </c>
      <c r="H51" s="73">
        <f t="shared" ref="H51:H57" si="42">G51*F51</f>
        <v>9.1150400000000005</v>
      </c>
      <c r="I51" s="27"/>
      <c r="J51" s="72">
        <v>4.4000000000000003E-3</v>
      </c>
      <c r="K51" s="65">
        <f>K49</f>
        <v>2067.6</v>
      </c>
      <c r="L51" s="73">
        <f t="shared" ref="L51:L57" si="43">K51*J51</f>
        <v>9.0974400000000006</v>
      </c>
      <c r="M51" s="27"/>
      <c r="N51" s="30">
        <f t="shared" si="41"/>
        <v>-1.7599999999999838E-2</v>
      </c>
      <c r="O51" s="74">
        <f t="shared" si="28"/>
        <v>-1.9308746862328457E-3</v>
      </c>
      <c r="Q51" s="72">
        <f>+J51</f>
        <v>4.4000000000000003E-3</v>
      </c>
      <c r="R51" s="65">
        <f>R49</f>
        <v>2067.6</v>
      </c>
      <c r="S51" s="73">
        <f t="shared" ref="S51:S57" si="44">R51*Q51</f>
        <v>9.0974400000000006</v>
      </c>
      <c r="T51" s="27"/>
      <c r="U51" s="30">
        <f t="shared" si="1"/>
        <v>0</v>
      </c>
      <c r="V51" s="74">
        <f t="shared" si="2"/>
        <v>0</v>
      </c>
      <c r="X51" s="72">
        <f>+Q51</f>
        <v>4.4000000000000003E-3</v>
      </c>
      <c r="Y51" s="65">
        <f>Y49</f>
        <v>2067.6</v>
      </c>
      <c r="Z51" s="73">
        <f t="shared" ref="Z51:Z57" si="45">Y51*X51</f>
        <v>9.0974400000000006</v>
      </c>
      <c r="AA51" s="27"/>
      <c r="AB51" s="30">
        <f t="shared" si="3"/>
        <v>0</v>
      </c>
      <c r="AC51" s="74">
        <f t="shared" si="4"/>
        <v>0</v>
      </c>
      <c r="AE51" s="72">
        <f>+X51</f>
        <v>4.4000000000000003E-3</v>
      </c>
      <c r="AF51" s="65">
        <f>AF49</f>
        <v>2067.6</v>
      </c>
      <c r="AG51" s="73">
        <f t="shared" ref="AG51:AG57" si="46">AF51*AE51</f>
        <v>9.0974400000000006</v>
      </c>
      <c r="AH51" s="27"/>
      <c r="AI51" s="30">
        <f t="shared" si="5"/>
        <v>0</v>
      </c>
      <c r="AJ51" s="74">
        <f t="shared" si="6"/>
        <v>0</v>
      </c>
      <c r="AL51" s="72">
        <f>+AE51</f>
        <v>4.4000000000000003E-3</v>
      </c>
      <c r="AM51" s="65">
        <f>AM49</f>
        <v>2067.6</v>
      </c>
      <c r="AN51" s="73">
        <f t="shared" ref="AN51:AN57" si="47">AM51*AL51</f>
        <v>9.0974400000000006</v>
      </c>
      <c r="AO51" s="27"/>
      <c r="AP51" s="30">
        <f t="shared" si="7"/>
        <v>0</v>
      </c>
      <c r="AQ51" s="74">
        <f t="shared" si="8"/>
        <v>0</v>
      </c>
    </row>
    <row r="52" spans="2:43" ht="25.5" x14ac:dyDescent="0.2">
      <c r="B52" s="71" t="s">
        <v>43</v>
      </c>
      <c r="C52" s="21"/>
      <c r="D52" s="22" t="s">
        <v>30</v>
      </c>
      <c r="E52" s="23"/>
      <c r="F52" s="72">
        <v>1.2999999999999999E-3</v>
      </c>
      <c r="G52" s="64">
        <f>G49</f>
        <v>2071.6</v>
      </c>
      <c r="H52" s="73">
        <f t="shared" si="42"/>
        <v>2.6930799999999997</v>
      </c>
      <c r="I52" s="27"/>
      <c r="J52" s="72">
        <v>1.2999999999999999E-3</v>
      </c>
      <c r="K52" s="65">
        <f>K49</f>
        <v>2067.6</v>
      </c>
      <c r="L52" s="73">
        <f t="shared" si="43"/>
        <v>2.6878799999999998</v>
      </c>
      <c r="M52" s="27"/>
      <c r="N52" s="30">
        <f t="shared" si="41"/>
        <v>-5.1999999999998714E-3</v>
      </c>
      <c r="O52" s="74">
        <f t="shared" si="28"/>
        <v>-1.930874686232816E-3</v>
      </c>
      <c r="Q52" s="72">
        <f>+J52</f>
        <v>1.2999999999999999E-3</v>
      </c>
      <c r="R52" s="65">
        <f>R49</f>
        <v>2067.6</v>
      </c>
      <c r="S52" s="73">
        <f t="shared" si="44"/>
        <v>2.6878799999999998</v>
      </c>
      <c r="T52" s="27"/>
      <c r="U52" s="30">
        <f t="shared" si="1"/>
        <v>0</v>
      </c>
      <c r="V52" s="74">
        <f t="shared" si="2"/>
        <v>0</v>
      </c>
      <c r="X52" s="72">
        <f>+Q52</f>
        <v>1.2999999999999999E-3</v>
      </c>
      <c r="Y52" s="65">
        <f>Y49</f>
        <v>2067.6</v>
      </c>
      <c r="Z52" s="73">
        <f t="shared" si="45"/>
        <v>2.6878799999999998</v>
      </c>
      <c r="AA52" s="27"/>
      <c r="AB52" s="30">
        <f t="shared" si="3"/>
        <v>0</v>
      </c>
      <c r="AC52" s="74">
        <f t="shared" si="4"/>
        <v>0</v>
      </c>
      <c r="AE52" s="72">
        <f>+X52</f>
        <v>1.2999999999999999E-3</v>
      </c>
      <c r="AF52" s="65">
        <f>AF49</f>
        <v>2067.6</v>
      </c>
      <c r="AG52" s="73">
        <f t="shared" si="46"/>
        <v>2.6878799999999998</v>
      </c>
      <c r="AH52" s="27"/>
      <c r="AI52" s="30">
        <f t="shared" si="5"/>
        <v>0</v>
      </c>
      <c r="AJ52" s="74">
        <f t="shared" si="6"/>
        <v>0</v>
      </c>
      <c r="AL52" s="72">
        <f>+AE52</f>
        <v>1.2999999999999999E-3</v>
      </c>
      <c r="AM52" s="65">
        <f>AM49</f>
        <v>2067.6</v>
      </c>
      <c r="AN52" s="73">
        <f t="shared" si="47"/>
        <v>2.6878799999999998</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2000</v>
      </c>
      <c r="H54" s="73">
        <f t="shared" si="42"/>
        <v>13.88</v>
      </c>
      <c r="I54" s="27"/>
      <c r="J54" s="72">
        <f>+F54</f>
        <v>6.94E-3</v>
      </c>
      <c r="K54" s="76">
        <f>$F$18</f>
        <v>2000</v>
      </c>
      <c r="L54" s="73">
        <f t="shared" si="43"/>
        <v>13.88</v>
      </c>
      <c r="M54" s="27"/>
      <c r="N54" s="30">
        <f t="shared" si="41"/>
        <v>0</v>
      </c>
      <c r="O54" s="74">
        <f t="shared" si="28"/>
        <v>0</v>
      </c>
      <c r="Q54" s="72">
        <f>+J54</f>
        <v>6.94E-3</v>
      </c>
      <c r="R54" s="76">
        <f>$F$18</f>
        <v>2000</v>
      </c>
      <c r="S54" s="73">
        <f t="shared" si="44"/>
        <v>13.88</v>
      </c>
      <c r="T54" s="27"/>
      <c r="U54" s="30">
        <f t="shared" si="1"/>
        <v>0</v>
      </c>
      <c r="V54" s="74">
        <f t="shared" si="2"/>
        <v>0</v>
      </c>
      <c r="X54" s="72">
        <f>+Q54</f>
        <v>6.94E-3</v>
      </c>
      <c r="Y54" s="76">
        <f>$F$18</f>
        <v>2000</v>
      </c>
      <c r="Z54" s="73">
        <f t="shared" si="45"/>
        <v>13.88</v>
      </c>
      <c r="AA54" s="27"/>
      <c r="AB54" s="30">
        <f t="shared" si="3"/>
        <v>0</v>
      </c>
      <c r="AC54" s="74">
        <f t="shared" si="4"/>
        <v>0</v>
      </c>
      <c r="AE54" s="72">
        <f>+X54</f>
        <v>6.94E-3</v>
      </c>
      <c r="AF54" s="76">
        <f>$F$18</f>
        <v>2000</v>
      </c>
      <c r="AG54" s="73">
        <f t="shared" si="46"/>
        <v>13.88</v>
      </c>
      <c r="AH54" s="27"/>
      <c r="AI54" s="30">
        <f t="shared" si="5"/>
        <v>0</v>
      </c>
      <c r="AJ54" s="74">
        <f t="shared" si="6"/>
        <v>0</v>
      </c>
      <c r="AL54" s="72">
        <f>+AE54</f>
        <v>6.94E-3</v>
      </c>
      <c r="AM54" s="76">
        <f>$F$18</f>
        <v>2000</v>
      </c>
      <c r="AN54" s="73">
        <f t="shared" si="47"/>
        <v>13.88</v>
      </c>
      <c r="AO54" s="27"/>
      <c r="AP54" s="30">
        <f t="shared" si="7"/>
        <v>0</v>
      </c>
      <c r="AQ54" s="74">
        <f t="shared" si="8"/>
        <v>0</v>
      </c>
    </row>
    <row r="55" spans="2:43" x14ac:dyDescent="0.2">
      <c r="B55" s="49" t="s">
        <v>46</v>
      </c>
      <c r="C55" s="21"/>
      <c r="D55" s="22"/>
      <c r="E55" s="23"/>
      <c r="F55" s="72">
        <v>0.08</v>
      </c>
      <c r="G55" s="77">
        <f>0.64*$F$18</f>
        <v>1280</v>
      </c>
      <c r="H55" s="73">
        <f t="shared" si="42"/>
        <v>102.4</v>
      </c>
      <c r="I55" s="27"/>
      <c r="J55" s="72">
        <v>0.08</v>
      </c>
      <c r="K55" s="77">
        <f>$G$55</f>
        <v>1280</v>
      </c>
      <c r="L55" s="73">
        <f t="shared" si="43"/>
        <v>102.4</v>
      </c>
      <c r="M55" s="27"/>
      <c r="N55" s="30">
        <f t="shared" si="41"/>
        <v>0</v>
      </c>
      <c r="O55" s="74">
        <f t="shared" si="28"/>
        <v>0</v>
      </c>
      <c r="Q55" s="72">
        <v>0.08</v>
      </c>
      <c r="R55" s="77">
        <f>$G$55</f>
        <v>1280</v>
      </c>
      <c r="S55" s="73">
        <f t="shared" si="44"/>
        <v>102.4</v>
      </c>
      <c r="T55" s="27"/>
      <c r="U55" s="30">
        <f t="shared" si="1"/>
        <v>0</v>
      </c>
      <c r="V55" s="74">
        <f t="shared" si="2"/>
        <v>0</v>
      </c>
      <c r="X55" s="72">
        <v>0.08</v>
      </c>
      <c r="Y55" s="77">
        <f>$G$55</f>
        <v>1280</v>
      </c>
      <c r="Z55" s="73">
        <f t="shared" si="45"/>
        <v>102.4</v>
      </c>
      <c r="AA55" s="27"/>
      <c r="AB55" s="30">
        <f t="shared" si="3"/>
        <v>0</v>
      </c>
      <c r="AC55" s="74">
        <f t="shared" si="4"/>
        <v>0</v>
      </c>
      <c r="AE55" s="72">
        <v>0.08</v>
      </c>
      <c r="AF55" s="77">
        <f>$G$55</f>
        <v>1280</v>
      </c>
      <c r="AG55" s="73">
        <f t="shared" si="46"/>
        <v>102.4</v>
      </c>
      <c r="AH55" s="27"/>
      <c r="AI55" s="30">
        <f t="shared" si="5"/>
        <v>0</v>
      </c>
      <c r="AJ55" s="74">
        <f t="shared" si="6"/>
        <v>0</v>
      </c>
      <c r="AL55" s="72">
        <v>0.08</v>
      </c>
      <c r="AM55" s="77">
        <f>$G$55</f>
        <v>1280</v>
      </c>
      <c r="AN55" s="73">
        <f t="shared" si="47"/>
        <v>102.4</v>
      </c>
      <c r="AO55" s="27"/>
      <c r="AP55" s="30">
        <f t="shared" si="7"/>
        <v>0</v>
      </c>
      <c r="AQ55" s="74">
        <f t="shared" si="8"/>
        <v>0</v>
      </c>
    </row>
    <row r="56" spans="2:43" x14ac:dyDescent="0.2">
      <c r="B56" s="49" t="s">
        <v>47</v>
      </c>
      <c r="C56" s="21"/>
      <c r="D56" s="22"/>
      <c r="E56" s="23"/>
      <c r="F56" s="72">
        <v>0.122</v>
      </c>
      <c r="G56" s="77">
        <f>0.18*$F$18</f>
        <v>360</v>
      </c>
      <c r="H56" s="73">
        <f t="shared" si="42"/>
        <v>43.92</v>
      </c>
      <c r="I56" s="27"/>
      <c r="J56" s="72">
        <v>0.122</v>
      </c>
      <c r="K56" s="77">
        <f>$G$56</f>
        <v>360</v>
      </c>
      <c r="L56" s="73">
        <f t="shared" si="43"/>
        <v>43.92</v>
      </c>
      <c r="M56" s="27"/>
      <c r="N56" s="30">
        <f t="shared" si="41"/>
        <v>0</v>
      </c>
      <c r="O56" s="74">
        <f t="shared" si="28"/>
        <v>0</v>
      </c>
      <c r="Q56" s="72">
        <v>0.122</v>
      </c>
      <c r="R56" s="77">
        <f>$G$56</f>
        <v>360</v>
      </c>
      <c r="S56" s="73">
        <f t="shared" si="44"/>
        <v>43.92</v>
      </c>
      <c r="T56" s="27"/>
      <c r="U56" s="30">
        <f t="shared" si="1"/>
        <v>0</v>
      </c>
      <c r="V56" s="74">
        <f t="shared" si="2"/>
        <v>0</v>
      </c>
      <c r="X56" s="72">
        <v>0.122</v>
      </c>
      <c r="Y56" s="77">
        <f>$G$56</f>
        <v>360</v>
      </c>
      <c r="Z56" s="73">
        <f t="shared" si="45"/>
        <v>43.92</v>
      </c>
      <c r="AA56" s="27"/>
      <c r="AB56" s="30">
        <f t="shared" si="3"/>
        <v>0</v>
      </c>
      <c r="AC56" s="74">
        <f t="shared" si="4"/>
        <v>0</v>
      </c>
      <c r="AE56" s="72">
        <v>0.122</v>
      </c>
      <c r="AF56" s="77">
        <f>$G$56</f>
        <v>360</v>
      </c>
      <c r="AG56" s="73">
        <f t="shared" si="46"/>
        <v>43.92</v>
      </c>
      <c r="AH56" s="27"/>
      <c r="AI56" s="30">
        <f t="shared" si="5"/>
        <v>0</v>
      </c>
      <c r="AJ56" s="74">
        <f t="shared" si="6"/>
        <v>0</v>
      </c>
      <c r="AL56" s="72">
        <v>0.122</v>
      </c>
      <c r="AM56" s="77">
        <f>$G$56</f>
        <v>360</v>
      </c>
      <c r="AN56" s="73">
        <f t="shared" si="47"/>
        <v>43.92</v>
      </c>
      <c r="AO56" s="27"/>
      <c r="AP56" s="30">
        <f t="shared" si="7"/>
        <v>0</v>
      </c>
      <c r="AQ56" s="74">
        <f t="shared" si="8"/>
        <v>0</v>
      </c>
    </row>
    <row r="57" spans="2:43" x14ac:dyDescent="0.2">
      <c r="B57" s="11" t="s">
        <v>48</v>
      </c>
      <c r="C57" s="21"/>
      <c r="D57" s="22"/>
      <c r="E57" s="23"/>
      <c r="F57" s="72">
        <v>0.161</v>
      </c>
      <c r="G57" s="77">
        <f>0.18*$F$18</f>
        <v>360</v>
      </c>
      <c r="H57" s="73">
        <f t="shared" si="42"/>
        <v>57.96</v>
      </c>
      <c r="I57" s="27"/>
      <c r="J57" s="72">
        <v>0.161</v>
      </c>
      <c r="K57" s="77">
        <f>$G$57</f>
        <v>360</v>
      </c>
      <c r="L57" s="73">
        <f t="shared" si="43"/>
        <v>57.96</v>
      </c>
      <c r="M57" s="27"/>
      <c r="N57" s="30">
        <f t="shared" si="41"/>
        <v>0</v>
      </c>
      <c r="O57" s="74">
        <f t="shared" si="28"/>
        <v>0</v>
      </c>
      <c r="Q57" s="72">
        <v>0.161</v>
      </c>
      <c r="R57" s="77">
        <f>$G$57</f>
        <v>360</v>
      </c>
      <c r="S57" s="73">
        <f t="shared" si="44"/>
        <v>57.96</v>
      </c>
      <c r="T57" s="27"/>
      <c r="U57" s="30">
        <f t="shared" si="1"/>
        <v>0</v>
      </c>
      <c r="V57" s="74">
        <f t="shared" si="2"/>
        <v>0</v>
      </c>
      <c r="X57" s="72">
        <v>0.161</v>
      </c>
      <c r="Y57" s="77">
        <f>$G$57</f>
        <v>360</v>
      </c>
      <c r="Z57" s="73">
        <f t="shared" si="45"/>
        <v>57.96</v>
      </c>
      <c r="AA57" s="27"/>
      <c r="AB57" s="30">
        <f t="shared" si="3"/>
        <v>0</v>
      </c>
      <c r="AC57" s="74">
        <f t="shared" si="4"/>
        <v>0</v>
      </c>
      <c r="AE57" s="72">
        <v>0.161</v>
      </c>
      <c r="AF57" s="77">
        <f>$G$57</f>
        <v>360</v>
      </c>
      <c r="AG57" s="73">
        <f t="shared" si="46"/>
        <v>57.96</v>
      </c>
      <c r="AH57" s="27"/>
      <c r="AI57" s="30">
        <f t="shared" si="5"/>
        <v>0</v>
      </c>
      <c r="AJ57" s="74">
        <f t="shared" si="6"/>
        <v>0</v>
      </c>
      <c r="AL57" s="72">
        <v>0.161</v>
      </c>
      <c r="AM57" s="77">
        <f>$G$57</f>
        <v>360</v>
      </c>
      <c r="AN57" s="73">
        <f t="shared" si="47"/>
        <v>57.96</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600</v>
      </c>
      <c r="H58" s="73">
        <f>G58*F58</f>
        <v>56.4</v>
      </c>
      <c r="I58" s="83"/>
      <c r="J58" s="72">
        <v>9.4E-2</v>
      </c>
      <c r="K58" s="82">
        <f>$G$58</f>
        <v>600</v>
      </c>
      <c r="L58" s="73">
        <f>K58*J58</f>
        <v>56.4</v>
      </c>
      <c r="M58" s="83"/>
      <c r="N58" s="84">
        <f t="shared" si="41"/>
        <v>0</v>
      </c>
      <c r="O58" s="74">
        <f t="shared" si="28"/>
        <v>0</v>
      </c>
      <c r="Q58" s="72">
        <v>9.4E-2</v>
      </c>
      <c r="R58" s="82">
        <f>$G$58</f>
        <v>600</v>
      </c>
      <c r="S58" s="73">
        <f>R58*Q58</f>
        <v>56.4</v>
      </c>
      <c r="T58" s="83"/>
      <c r="U58" s="84">
        <f t="shared" si="1"/>
        <v>0</v>
      </c>
      <c r="V58" s="74">
        <f t="shared" si="2"/>
        <v>0</v>
      </c>
      <c r="X58" s="72">
        <v>9.4E-2</v>
      </c>
      <c r="Y58" s="82">
        <f>$G$58</f>
        <v>600</v>
      </c>
      <c r="Z58" s="73">
        <f>Y58*X58</f>
        <v>56.4</v>
      </c>
      <c r="AA58" s="83"/>
      <c r="AB58" s="84">
        <f t="shared" si="3"/>
        <v>0</v>
      </c>
      <c r="AC58" s="74">
        <f t="shared" si="4"/>
        <v>0</v>
      </c>
      <c r="AE58" s="72">
        <v>9.4E-2</v>
      </c>
      <c r="AF58" s="82">
        <f>$G$58</f>
        <v>600</v>
      </c>
      <c r="AG58" s="73">
        <f>AF58*AE58</f>
        <v>56.4</v>
      </c>
      <c r="AH58" s="83"/>
      <c r="AI58" s="84">
        <f t="shared" si="5"/>
        <v>0</v>
      </c>
      <c r="AJ58" s="74">
        <f t="shared" si="6"/>
        <v>0</v>
      </c>
      <c r="AL58" s="72">
        <v>9.4E-2</v>
      </c>
      <c r="AM58" s="82">
        <f>$G$58</f>
        <v>600</v>
      </c>
      <c r="AN58" s="73">
        <f>AM58*AL58</f>
        <v>56.4</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1400</v>
      </c>
      <c r="H59" s="73">
        <f>G59*F59</f>
        <v>154</v>
      </c>
      <c r="I59" s="83"/>
      <c r="J59" s="72">
        <v>0.11</v>
      </c>
      <c r="K59" s="82">
        <f>$G$59</f>
        <v>1400</v>
      </c>
      <c r="L59" s="73">
        <f>K59*J59</f>
        <v>154</v>
      </c>
      <c r="M59" s="83"/>
      <c r="N59" s="84">
        <f t="shared" si="41"/>
        <v>0</v>
      </c>
      <c r="O59" s="74">
        <f t="shared" si="28"/>
        <v>0</v>
      </c>
      <c r="Q59" s="72">
        <v>0.11</v>
      </c>
      <c r="R59" s="82">
        <f>$G$59</f>
        <v>1400</v>
      </c>
      <c r="S59" s="73">
        <f>R59*Q59</f>
        <v>154</v>
      </c>
      <c r="T59" s="83"/>
      <c r="U59" s="84">
        <f t="shared" si="1"/>
        <v>0</v>
      </c>
      <c r="V59" s="74">
        <f t="shared" si="2"/>
        <v>0</v>
      </c>
      <c r="X59" s="72">
        <v>0.11</v>
      </c>
      <c r="Y59" s="82">
        <f>$G$59</f>
        <v>1400</v>
      </c>
      <c r="Z59" s="73">
        <f>Y59*X59</f>
        <v>154</v>
      </c>
      <c r="AA59" s="83"/>
      <c r="AB59" s="84">
        <f t="shared" si="3"/>
        <v>0</v>
      </c>
      <c r="AC59" s="74">
        <f t="shared" si="4"/>
        <v>0</v>
      </c>
      <c r="AE59" s="72">
        <v>0.11</v>
      </c>
      <c r="AF59" s="82">
        <f>$G$59</f>
        <v>1400</v>
      </c>
      <c r="AG59" s="73">
        <f>AF59*AE59</f>
        <v>154</v>
      </c>
      <c r="AH59" s="83"/>
      <c r="AI59" s="84">
        <f t="shared" si="5"/>
        <v>0</v>
      </c>
      <c r="AJ59" s="74">
        <f t="shared" si="6"/>
        <v>0</v>
      </c>
      <c r="AL59" s="72">
        <v>0.11</v>
      </c>
      <c r="AM59" s="82">
        <f>$G$59</f>
        <v>1400</v>
      </c>
      <c r="AN59" s="73">
        <f>AM59*AL59</f>
        <v>154</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319.56768</v>
      </c>
      <c r="I61" s="100"/>
      <c r="J61" s="101"/>
      <c r="K61" s="101"/>
      <c r="L61" s="99">
        <f>SUM(L51:L57,L50)</f>
        <v>320.089156</v>
      </c>
      <c r="M61" s="102"/>
      <c r="N61" s="103">
        <f t="shared" ref="N61" si="48">L61-H61</f>
        <v>0.52147600000000693</v>
      </c>
      <c r="O61" s="104">
        <f t="shared" ref="O61" si="49">IF((H61)=0,"",(N61/H61))</f>
        <v>1.6318170848816968E-3</v>
      </c>
      <c r="Q61" s="101"/>
      <c r="R61" s="101"/>
      <c r="S61" s="103">
        <f>SUM(S51:S57,S50)</f>
        <v>322.48915599999998</v>
      </c>
      <c r="T61" s="102"/>
      <c r="U61" s="103">
        <f t="shared" si="1"/>
        <v>2.3999999999999773</v>
      </c>
      <c r="V61" s="104">
        <f>IF((L61)=0,"",(U61/L61))</f>
        <v>7.4979109882747086E-3</v>
      </c>
      <c r="X61" s="101"/>
      <c r="Y61" s="101"/>
      <c r="Z61" s="103">
        <f>SUM(Z51:Z57,Z50)</f>
        <v>322.339156</v>
      </c>
      <c r="AA61" s="102"/>
      <c r="AB61" s="103">
        <f t="shared" si="3"/>
        <v>-0.14999999999997726</v>
      </c>
      <c r="AC61" s="104">
        <f>IF((S61)=0,"",(AB61/S61))</f>
        <v>-4.6513191904033285E-4</v>
      </c>
      <c r="AE61" s="101"/>
      <c r="AF61" s="101"/>
      <c r="AG61" s="103">
        <f>SUM(AG51:AG57,AG50)</f>
        <v>320.839156</v>
      </c>
      <c r="AH61" s="102"/>
      <c r="AI61" s="103">
        <f t="shared" ref="AI61:AI65" si="50">AG61-Z61</f>
        <v>-1.5</v>
      </c>
      <c r="AJ61" s="104">
        <f>IF((Z61)=0,"",(AI61/Z61))</f>
        <v>-4.653483674195635E-3</v>
      </c>
      <c r="AL61" s="101"/>
      <c r="AM61" s="101"/>
      <c r="AN61" s="103">
        <f>SUM(AN51:AN57,AN50)</f>
        <v>319.38915600000001</v>
      </c>
      <c r="AO61" s="102"/>
      <c r="AP61" s="103">
        <f t="shared" ref="AP61:AP65" si="51">AN61-AG61</f>
        <v>-1.4499999999999886</v>
      </c>
      <c r="AQ61" s="104">
        <f>IF((AG61)=0,"",(AP61/AG61))</f>
        <v>-4.5193984988540136E-3</v>
      </c>
    </row>
    <row r="62" spans="2:43" x14ac:dyDescent="0.2">
      <c r="B62" s="105" t="s">
        <v>52</v>
      </c>
      <c r="C62" s="21"/>
      <c r="D62" s="21"/>
      <c r="E62" s="21"/>
      <c r="F62" s="106">
        <v>0.13</v>
      </c>
      <c r="G62" s="107"/>
      <c r="H62" s="108">
        <f>H61*F62</f>
        <v>41.5437984</v>
      </c>
      <c r="I62" s="109"/>
      <c r="J62" s="110">
        <v>0.13</v>
      </c>
      <c r="K62" s="109"/>
      <c r="L62" s="111">
        <f>L61*J62</f>
        <v>41.611590280000001</v>
      </c>
      <c r="M62" s="112"/>
      <c r="N62" s="113">
        <f t="shared" si="41"/>
        <v>6.779188000000147E-2</v>
      </c>
      <c r="O62" s="114">
        <f t="shared" si="28"/>
        <v>1.6318170848817104E-3</v>
      </c>
      <c r="Q62" s="110">
        <v>0.13</v>
      </c>
      <c r="R62" s="109"/>
      <c r="S62" s="111">
        <f>S61*Q62</f>
        <v>41.923590279999999</v>
      </c>
      <c r="T62" s="112"/>
      <c r="U62" s="113">
        <f t="shared" si="1"/>
        <v>0.31199999999999761</v>
      </c>
      <c r="V62" s="114">
        <f t="shared" ref="V62:V71" si="52">IF((L62)=0,"",(U62/L62))</f>
        <v>7.4979109882747216E-3</v>
      </c>
      <c r="X62" s="110">
        <v>0.13</v>
      </c>
      <c r="Y62" s="109"/>
      <c r="Z62" s="111">
        <f>Z61*X62</f>
        <v>41.904090279999998</v>
      </c>
      <c r="AA62" s="112"/>
      <c r="AB62" s="113">
        <f t="shared" si="3"/>
        <v>-1.9500000000000739E-2</v>
      </c>
      <c r="AC62" s="114">
        <f t="shared" ref="AC62:AC71" si="53">IF((S62)=0,"",(AB62/S62))</f>
        <v>-4.6513191904042094E-4</v>
      </c>
      <c r="AE62" s="110">
        <v>0.13</v>
      </c>
      <c r="AF62" s="109"/>
      <c r="AG62" s="111">
        <f>AG61*AE62</f>
        <v>41.709090280000005</v>
      </c>
      <c r="AH62" s="112"/>
      <c r="AI62" s="113">
        <f t="shared" si="50"/>
        <v>-0.19499999999999318</v>
      </c>
      <c r="AJ62" s="114">
        <f t="shared" ref="AJ62:AJ71" si="54">IF((Z62)=0,"",(AI62/Z62))</f>
        <v>-4.6534836741954728E-3</v>
      </c>
      <c r="AL62" s="110">
        <v>0.13</v>
      </c>
      <c r="AM62" s="109"/>
      <c r="AN62" s="111">
        <f>AN61*AL62</f>
        <v>41.52059028</v>
      </c>
      <c r="AO62" s="112"/>
      <c r="AP62" s="113">
        <f t="shared" si="51"/>
        <v>-0.18850000000000477</v>
      </c>
      <c r="AQ62" s="114">
        <f t="shared" ref="AQ62:AQ71" si="55">IF((AG62)=0,"",(AP62/AG62))</f>
        <v>-4.5193984988541628E-3</v>
      </c>
    </row>
    <row r="63" spans="2:43" x14ac:dyDescent="0.2">
      <c r="B63" s="115" t="s">
        <v>53</v>
      </c>
      <c r="C63" s="21"/>
      <c r="D63" s="21"/>
      <c r="E63" s="21"/>
      <c r="F63" s="116"/>
      <c r="G63" s="107"/>
      <c r="H63" s="108">
        <f>H61+H62</f>
        <v>361.11147840000001</v>
      </c>
      <c r="I63" s="109"/>
      <c r="J63" s="109"/>
      <c r="K63" s="109"/>
      <c r="L63" s="111">
        <f>L61+L62</f>
        <v>361.70074627999998</v>
      </c>
      <c r="M63" s="112"/>
      <c r="N63" s="113">
        <f t="shared" si="41"/>
        <v>0.58926787999996577</v>
      </c>
      <c r="O63" s="114">
        <f t="shared" si="28"/>
        <v>1.6318170848815803E-3</v>
      </c>
      <c r="Q63" s="109"/>
      <c r="R63" s="109"/>
      <c r="S63" s="111">
        <f>S61+S62</f>
        <v>364.41274627999996</v>
      </c>
      <c r="T63" s="112"/>
      <c r="U63" s="113">
        <f t="shared" si="1"/>
        <v>2.7119999999999891</v>
      </c>
      <c r="V63" s="114">
        <f t="shared" si="52"/>
        <v>7.4979109882747494E-3</v>
      </c>
      <c r="X63" s="109"/>
      <c r="Y63" s="109"/>
      <c r="Z63" s="111">
        <f>Z61+Z62</f>
        <v>364.24324627999999</v>
      </c>
      <c r="AA63" s="112"/>
      <c r="AB63" s="113">
        <f t="shared" si="3"/>
        <v>-0.1694999999999709</v>
      </c>
      <c r="AC63" s="114">
        <f t="shared" si="53"/>
        <v>-4.6513191904032353E-4</v>
      </c>
      <c r="AE63" s="109"/>
      <c r="AF63" s="109"/>
      <c r="AG63" s="111">
        <f>AG61+AG62</f>
        <v>362.54824628</v>
      </c>
      <c r="AH63" s="112"/>
      <c r="AI63" s="113">
        <f t="shared" si="50"/>
        <v>-1.6949999999999932</v>
      </c>
      <c r="AJ63" s="114">
        <f t="shared" si="54"/>
        <v>-4.6534836741956168E-3</v>
      </c>
      <c r="AL63" s="109"/>
      <c r="AM63" s="109"/>
      <c r="AN63" s="111">
        <f>AN61+AN62</f>
        <v>360.90974628000004</v>
      </c>
      <c r="AO63" s="112"/>
      <c r="AP63" s="113">
        <f t="shared" si="51"/>
        <v>-1.638499999999965</v>
      </c>
      <c r="AQ63" s="114">
        <f t="shared" si="55"/>
        <v>-4.5193984988539521E-3</v>
      </c>
    </row>
    <row r="64" spans="2:43" ht="15.75" customHeight="1" x14ac:dyDescent="0.2">
      <c r="B64" s="203" t="s">
        <v>54</v>
      </c>
      <c r="C64" s="203"/>
      <c r="D64" s="203"/>
      <c r="E64" s="21"/>
      <c r="F64" s="116"/>
      <c r="G64" s="107"/>
      <c r="H64" s="117">
        <f>ROUND(-H63*10%,2)</f>
        <v>-36.11</v>
      </c>
      <c r="I64" s="109"/>
      <c r="J64" s="109"/>
      <c r="K64" s="109"/>
      <c r="L64" s="118">
        <f>ROUND(-L63*10%,2)</f>
        <v>-36.17</v>
      </c>
      <c r="M64" s="112"/>
      <c r="N64" s="118">
        <f t="shared" si="41"/>
        <v>-6.0000000000002274E-2</v>
      </c>
      <c r="O64" s="119">
        <f t="shared" si="28"/>
        <v>1.6615895873719822E-3</v>
      </c>
      <c r="Q64" s="109"/>
      <c r="R64" s="109"/>
      <c r="S64" s="118">
        <f>ROUND(-S63*10%,2)</f>
        <v>-36.44</v>
      </c>
      <c r="T64" s="112"/>
      <c r="U64" s="118">
        <f t="shared" si="1"/>
        <v>-0.26999999999999602</v>
      </c>
      <c r="V64" s="119">
        <f t="shared" si="52"/>
        <v>7.4647497926457291E-3</v>
      </c>
      <c r="X64" s="109"/>
      <c r="Y64" s="109"/>
      <c r="Z64" s="118">
        <f>ROUND(-Z63*10%,2)</f>
        <v>-36.42</v>
      </c>
      <c r="AA64" s="112"/>
      <c r="AB64" s="118">
        <f t="shared" si="3"/>
        <v>1.9999999999996021E-2</v>
      </c>
      <c r="AC64" s="119">
        <f t="shared" si="53"/>
        <v>-5.4884742041701488E-4</v>
      </c>
      <c r="AE64" s="109"/>
      <c r="AF64" s="109"/>
      <c r="AG64" s="118">
        <f>ROUND(-AG63*10%,2)</f>
        <v>-36.25</v>
      </c>
      <c r="AH64" s="112"/>
      <c r="AI64" s="118">
        <f t="shared" si="50"/>
        <v>0.17000000000000171</v>
      </c>
      <c r="AJ64" s="119">
        <f t="shared" si="54"/>
        <v>-4.667764964305373E-3</v>
      </c>
      <c r="AL64" s="109"/>
      <c r="AM64" s="109"/>
      <c r="AN64" s="118">
        <f>ROUND(-AN63*10%,2)</f>
        <v>-36.090000000000003</v>
      </c>
      <c r="AO64" s="112"/>
      <c r="AP64" s="118">
        <f t="shared" si="51"/>
        <v>0.15999999999999659</v>
      </c>
      <c r="AQ64" s="119">
        <f t="shared" si="55"/>
        <v>-4.4137931034481815E-3</v>
      </c>
    </row>
    <row r="65" spans="1:43" ht="13.5" thickBot="1" x14ac:dyDescent="0.25">
      <c r="B65" s="204" t="s">
        <v>55</v>
      </c>
      <c r="C65" s="204"/>
      <c r="D65" s="204"/>
      <c r="E65" s="120"/>
      <c r="F65" s="121"/>
      <c r="G65" s="122"/>
      <c r="H65" s="123">
        <f>H63+H64</f>
        <v>325.0014784</v>
      </c>
      <c r="I65" s="124"/>
      <c r="J65" s="124"/>
      <c r="K65" s="124"/>
      <c r="L65" s="125">
        <f>L63+L64</f>
        <v>325.53074627999996</v>
      </c>
      <c r="M65" s="126"/>
      <c r="N65" s="127">
        <f t="shared" si="41"/>
        <v>0.5292678799999635</v>
      </c>
      <c r="O65" s="128">
        <f t="shared" si="28"/>
        <v>1.6285091458832068E-3</v>
      </c>
      <c r="Q65" s="124"/>
      <c r="R65" s="124"/>
      <c r="S65" s="125">
        <f>S63+S64</f>
        <v>327.97274627999997</v>
      </c>
      <c r="T65" s="126"/>
      <c r="U65" s="127">
        <f t="shared" si="1"/>
        <v>2.4420000000000073</v>
      </c>
      <c r="V65" s="128">
        <f t="shared" si="52"/>
        <v>7.5015955571200053E-3</v>
      </c>
      <c r="X65" s="124"/>
      <c r="Y65" s="124"/>
      <c r="Z65" s="125">
        <f>Z63+Z64</f>
        <v>327.82324627999998</v>
      </c>
      <c r="AA65" s="126"/>
      <c r="AB65" s="127">
        <f t="shared" si="3"/>
        <v>-0.14949999999998909</v>
      </c>
      <c r="AC65" s="128">
        <f t="shared" si="53"/>
        <v>-4.558305581658195E-4</v>
      </c>
      <c r="AE65" s="124"/>
      <c r="AF65" s="124"/>
      <c r="AG65" s="125">
        <f>AG63+AG64</f>
        <v>326.29824628</v>
      </c>
      <c r="AH65" s="126"/>
      <c r="AI65" s="127">
        <f t="shared" si="50"/>
        <v>-1.5249999999999773</v>
      </c>
      <c r="AJ65" s="128">
        <f t="shared" si="54"/>
        <v>-4.651897073514568E-3</v>
      </c>
      <c r="AL65" s="124"/>
      <c r="AM65" s="124"/>
      <c r="AN65" s="125">
        <f>AN63+AN64</f>
        <v>324.81974628</v>
      </c>
      <c r="AO65" s="126"/>
      <c r="AP65" s="127">
        <f t="shared" si="51"/>
        <v>-1.4784999999999968</v>
      </c>
      <c r="AQ65" s="128">
        <f t="shared" si="55"/>
        <v>-4.5311306967040213E-3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325.68768</v>
      </c>
      <c r="I67" s="140"/>
      <c r="J67" s="141"/>
      <c r="K67" s="141"/>
      <c r="L67" s="139">
        <f>SUM(L58:L59,L50,L51:L54)</f>
        <v>326.20915600000001</v>
      </c>
      <c r="M67" s="142"/>
      <c r="N67" s="143">
        <f t="shared" ref="N67:N71" si="56">L67-H67</f>
        <v>0.52147600000000693</v>
      </c>
      <c r="O67" s="104">
        <f t="shared" ref="O67:O71" si="57">IF((H67)=0,"",(N67/H67))</f>
        <v>1.6011535959849846E-3</v>
      </c>
      <c r="Q67" s="141"/>
      <c r="R67" s="141"/>
      <c r="S67" s="143">
        <f>SUM(S58:S59,S50,S51:S54)</f>
        <v>328.60915599999998</v>
      </c>
      <c r="T67" s="142"/>
      <c r="U67" s="143">
        <f t="shared" si="1"/>
        <v>2.3999999999999773</v>
      </c>
      <c r="V67" s="104">
        <f t="shared" si="52"/>
        <v>7.3572429095153206E-3</v>
      </c>
      <c r="X67" s="141"/>
      <c r="Y67" s="141"/>
      <c r="Z67" s="143">
        <f>SUM(Z58:Z59,Z50,Z51:Z54)</f>
        <v>328.45915600000001</v>
      </c>
      <c r="AA67" s="142"/>
      <c r="AB67" s="143">
        <f t="shared" si="3"/>
        <v>-0.14999999999997726</v>
      </c>
      <c r="AC67" s="104">
        <f t="shared" si="53"/>
        <v>-4.5646932613154965E-4</v>
      </c>
      <c r="AE67" s="141"/>
      <c r="AF67" s="141"/>
      <c r="AG67" s="143">
        <f>SUM(AG58:AG59,AG50,AG51:AG54)</f>
        <v>326.95915600000001</v>
      </c>
      <c r="AH67" s="142"/>
      <c r="AI67" s="143">
        <f t="shared" ref="AI67:AI71" si="58">AG67-Z67</f>
        <v>-1.5</v>
      </c>
      <c r="AJ67" s="104">
        <f t="shared" si="54"/>
        <v>-4.5667778553264019E-3</v>
      </c>
      <c r="AL67" s="141"/>
      <c r="AM67" s="141"/>
      <c r="AN67" s="143">
        <f>SUM(AN58:AN59,AN50,AN51:AN54)</f>
        <v>325.50915600000002</v>
      </c>
      <c r="AO67" s="142"/>
      <c r="AP67" s="143">
        <f t="shared" ref="AP67:AP71" si="59">AN67-AG67</f>
        <v>-1.4499999999999886</v>
      </c>
      <c r="AQ67" s="104">
        <f t="shared" si="55"/>
        <v>-4.434804694687885E-3</v>
      </c>
    </row>
    <row r="68" spans="1:43" s="85" customFormat="1" x14ac:dyDescent="0.2">
      <c r="B68" s="144" t="s">
        <v>52</v>
      </c>
      <c r="C68" s="79"/>
      <c r="D68" s="79"/>
      <c r="E68" s="79"/>
      <c r="F68" s="145">
        <v>0.13</v>
      </c>
      <c r="G68" s="138"/>
      <c r="H68" s="146">
        <f>H67*F68</f>
        <v>42.3393984</v>
      </c>
      <c r="I68" s="147"/>
      <c r="J68" s="148">
        <v>0.13</v>
      </c>
      <c r="K68" s="149"/>
      <c r="L68" s="150">
        <f>L67*J68</f>
        <v>42.407190280000002</v>
      </c>
      <c r="M68" s="151"/>
      <c r="N68" s="152">
        <f t="shared" si="56"/>
        <v>6.779188000000147E-2</v>
      </c>
      <c r="O68" s="114">
        <f t="shared" si="57"/>
        <v>1.601153595984998E-3</v>
      </c>
      <c r="Q68" s="148">
        <v>0.13</v>
      </c>
      <c r="R68" s="149"/>
      <c r="S68" s="150">
        <f>S67*Q68</f>
        <v>42.719190279999999</v>
      </c>
      <c r="T68" s="151"/>
      <c r="U68" s="152">
        <f t="shared" si="1"/>
        <v>0.31199999999999761</v>
      </c>
      <c r="V68" s="114">
        <f t="shared" si="52"/>
        <v>7.3572429095153345E-3</v>
      </c>
      <c r="X68" s="148">
        <v>0.13</v>
      </c>
      <c r="Y68" s="149"/>
      <c r="Z68" s="150">
        <f>Z67*X68</f>
        <v>42.699690280000006</v>
      </c>
      <c r="AA68" s="151"/>
      <c r="AB68" s="152">
        <f t="shared" si="3"/>
        <v>-1.9499999999993634E-2</v>
      </c>
      <c r="AC68" s="114">
        <f t="shared" si="53"/>
        <v>-4.5646932613146979E-4</v>
      </c>
      <c r="AE68" s="148">
        <v>0.13</v>
      </c>
      <c r="AF68" s="149"/>
      <c r="AG68" s="150">
        <f>AG67*AE68</f>
        <v>42.504690280000005</v>
      </c>
      <c r="AH68" s="151"/>
      <c r="AI68" s="152">
        <f t="shared" si="58"/>
        <v>-0.19500000000000028</v>
      </c>
      <c r="AJ68" s="114">
        <f t="shared" si="54"/>
        <v>-4.566777855326408E-3</v>
      </c>
      <c r="AL68" s="148">
        <v>0.13</v>
      </c>
      <c r="AM68" s="149"/>
      <c r="AN68" s="150">
        <f>AN67*AL68</f>
        <v>42.316190280000001</v>
      </c>
      <c r="AO68" s="151"/>
      <c r="AP68" s="152">
        <f t="shared" si="59"/>
        <v>-0.18850000000000477</v>
      </c>
      <c r="AQ68" s="114">
        <f t="shared" si="55"/>
        <v>-4.4348046946880316E-3</v>
      </c>
    </row>
    <row r="69" spans="1:43" s="85" customFormat="1" x14ac:dyDescent="0.2">
      <c r="B69" s="153" t="s">
        <v>53</v>
      </c>
      <c r="C69" s="79"/>
      <c r="D69" s="79"/>
      <c r="E69" s="79"/>
      <c r="F69" s="154"/>
      <c r="G69" s="155"/>
      <c r="H69" s="146">
        <f>H67+H68</f>
        <v>368.02707839999999</v>
      </c>
      <c r="I69" s="147"/>
      <c r="J69" s="147"/>
      <c r="K69" s="147"/>
      <c r="L69" s="150">
        <f>L67+L68</f>
        <v>368.61634628000002</v>
      </c>
      <c r="M69" s="151"/>
      <c r="N69" s="152">
        <f t="shared" si="56"/>
        <v>0.58926788000002261</v>
      </c>
      <c r="O69" s="114">
        <f t="shared" si="57"/>
        <v>1.6011535959850247E-3</v>
      </c>
      <c r="Q69" s="147"/>
      <c r="R69" s="147"/>
      <c r="S69" s="150">
        <f>S67+S68</f>
        <v>371.32834628000001</v>
      </c>
      <c r="T69" s="151"/>
      <c r="U69" s="152">
        <f t="shared" si="1"/>
        <v>2.7119999999999891</v>
      </c>
      <c r="V69" s="114">
        <f t="shared" si="52"/>
        <v>7.3572429095153605E-3</v>
      </c>
      <c r="X69" s="147"/>
      <c r="Y69" s="147"/>
      <c r="Z69" s="150">
        <f>Z67+Z68</f>
        <v>371.15884628000003</v>
      </c>
      <c r="AA69" s="151"/>
      <c r="AB69" s="152">
        <f t="shared" si="3"/>
        <v>-0.1694999999999709</v>
      </c>
      <c r="AC69" s="114">
        <f t="shared" si="53"/>
        <v>-4.5646932613154043E-4</v>
      </c>
      <c r="AE69" s="147"/>
      <c r="AF69" s="147"/>
      <c r="AG69" s="150">
        <f>AG67+AG68</f>
        <v>369.46384627999998</v>
      </c>
      <c r="AH69" s="151"/>
      <c r="AI69" s="152">
        <f t="shared" si="58"/>
        <v>-1.69500000000005</v>
      </c>
      <c r="AJ69" s="114">
        <f t="shared" si="54"/>
        <v>-4.5667778553265363E-3</v>
      </c>
      <c r="AL69" s="147"/>
      <c r="AM69" s="147"/>
      <c r="AN69" s="150">
        <f>AN67+AN68</f>
        <v>367.82534628000002</v>
      </c>
      <c r="AO69" s="151"/>
      <c r="AP69" s="152">
        <f t="shared" si="59"/>
        <v>-1.638499999999965</v>
      </c>
      <c r="AQ69" s="114">
        <f t="shared" si="55"/>
        <v>-4.4348046946878251E-3</v>
      </c>
    </row>
    <row r="70" spans="1:43" s="85" customFormat="1" ht="15.75" customHeight="1" x14ac:dyDescent="0.2">
      <c r="B70" s="205" t="s">
        <v>54</v>
      </c>
      <c r="C70" s="205"/>
      <c r="D70" s="205"/>
      <c r="E70" s="79"/>
      <c r="F70" s="154"/>
      <c r="G70" s="155"/>
      <c r="H70" s="156">
        <f>ROUND(-H69*10%,2)</f>
        <v>-36.799999999999997</v>
      </c>
      <c r="I70" s="147"/>
      <c r="J70" s="147"/>
      <c r="K70" s="147"/>
      <c r="L70" s="118">
        <f>ROUND(-L69*10%,2)</f>
        <v>-36.86</v>
      </c>
      <c r="M70" s="151"/>
      <c r="N70" s="157">
        <f t="shared" si="56"/>
        <v>-6.0000000000002274E-2</v>
      </c>
      <c r="O70" s="119">
        <f t="shared" si="57"/>
        <v>1.6304347826087576E-3</v>
      </c>
      <c r="Q70" s="147"/>
      <c r="R70" s="147"/>
      <c r="S70" s="118">
        <f>ROUND(-S69*10%,2)</f>
        <v>-37.130000000000003</v>
      </c>
      <c r="T70" s="151"/>
      <c r="U70" s="157">
        <f t="shared" si="1"/>
        <v>-0.27000000000000313</v>
      </c>
      <c r="V70" s="119">
        <f t="shared" si="52"/>
        <v>7.3250135648400203E-3</v>
      </c>
      <c r="X70" s="147"/>
      <c r="Y70" s="147"/>
      <c r="Z70" s="118">
        <f>ROUND(-Z69*10%,2)</f>
        <v>-37.119999999999997</v>
      </c>
      <c r="AA70" s="151"/>
      <c r="AB70" s="157">
        <f t="shared" si="3"/>
        <v>1.0000000000005116E-2</v>
      </c>
      <c r="AC70" s="119">
        <f t="shared" si="53"/>
        <v>-2.6932399676824983E-4</v>
      </c>
      <c r="AE70" s="147"/>
      <c r="AF70" s="147"/>
      <c r="AG70" s="118">
        <f>ROUND(-AG69*10%,2)</f>
        <v>-36.950000000000003</v>
      </c>
      <c r="AH70" s="151"/>
      <c r="AI70" s="157">
        <f t="shared" si="58"/>
        <v>0.1699999999999946</v>
      </c>
      <c r="AJ70" s="119">
        <f t="shared" si="54"/>
        <v>-4.5797413793101996E-3</v>
      </c>
      <c r="AL70" s="147"/>
      <c r="AM70" s="147"/>
      <c r="AN70" s="118">
        <f>ROUND(-AN69*10%,2)</f>
        <v>-36.78</v>
      </c>
      <c r="AO70" s="151"/>
      <c r="AP70" s="157">
        <f t="shared" si="59"/>
        <v>0.17000000000000171</v>
      </c>
      <c r="AQ70" s="119">
        <f t="shared" si="55"/>
        <v>-4.6008119079838077E-3</v>
      </c>
    </row>
    <row r="71" spans="1:43" s="85" customFormat="1" ht="13.5" thickBot="1" x14ac:dyDescent="0.25">
      <c r="B71" s="198" t="s">
        <v>57</v>
      </c>
      <c r="C71" s="198"/>
      <c r="D71" s="198"/>
      <c r="E71" s="158"/>
      <c r="F71" s="159"/>
      <c r="G71" s="160"/>
      <c r="H71" s="161">
        <f>SUM(H69:H70)</f>
        <v>331.22707839999998</v>
      </c>
      <c r="I71" s="162"/>
      <c r="J71" s="162"/>
      <c r="K71" s="162"/>
      <c r="L71" s="163">
        <f>SUM(L69:L70)</f>
        <v>331.75634628</v>
      </c>
      <c r="M71" s="164"/>
      <c r="N71" s="165">
        <f t="shared" si="56"/>
        <v>0.52926788000002034</v>
      </c>
      <c r="O71" s="166">
        <f t="shared" si="57"/>
        <v>1.5979003967811478E-3</v>
      </c>
      <c r="Q71" s="162"/>
      <c r="R71" s="162"/>
      <c r="S71" s="163">
        <f>SUM(S69:S70)</f>
        <v>334.19834628000001</v>
      </c>
      <c r="T71" s="164"/>
      <c r="U71" s="165">
        <f t="shared" si="1"/>
        <v>2.4420000000000073</v>
      </c>
      <c r="V71" s="166">
        <f t="shared" si="52"/>
        <v>7.3608237713679685E-3</v>
      </c>
      <c r="X71" s="162"/>
      <c r="Y71" s="162"/>
      <c r="Z71" s="163">
        <f>SUM(Z69:Z70)</f>
        <v>334.03884628000003</v>
      </c>
      <c r="AA71" s="164"/>
      <c r="AB71" s="165">
        <f t="shared" si="3"/>
        <v>-0.15949999999997999</v>
      </c>
      <c r="AC71" s="166">
        <f t="shared" si="53"/>
        <v>-4.7726148790199808E-4</v>
      </c>
      <c r="AE71" s="162"/>
      <c r="AF71" s="162"/>
      <c r="AG71" s="163">
        <f>SUM(AG69:AG70)</f>
        <v>332.51384628</v>
      </c>
      <c r="AH71" s="164"/>
      <c r="AI71" s="165">
        <f t="shared" si="58"/>
        <v>-1.5250000000000341</v>
      </c>
      <c r="AJ71" s="166">
        <f t="shared" si="54"/>
        <v>-4.5653372863159137E-3</v>
      </c>
      <c r="AL71" s="162"/>
      <c r="AM71" s="162"/>
      <c r="AN71" s="163">
        <f>SUM(AN69:AN70)</f>
        <v>331.04534627999999</v>
      </c>
      <c r="AO71" s="164"/>
      <c r="AP71" s="165">
        <f t="shared" si="59"/>
        <v>-1.4685000000000059</v>
      </c>
      <c r="AQ71" s="166">
        <f t="shared" si="55"/>
        <v>-4.4163574432429078E-3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9</xdr:col>
                    <xdr:colOff>361950</xdr:colOff>
                    <xdr:row>16</xdr:row>
                    <xdr:rowOff>114300</xdr:rowOff>
                  </from>
                  <to>
                    <xdr:col>16</xdr:col>
                    <xdr:colOff>123825</xdr:colOff>
                    <xdr:row>18</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Q92"/>
  <sheetViews>
    <sheetView showGridLines="0" zoomScale="85" zoomScaleNormal="85" workbookViewId="0">
      <selection activeCell="B5" sqref="B5"/>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9.7109375" style="6"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9.7109375" style="6"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9.7109375" style="6"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9.7109375" style="6"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6"/>
      <c r="D10" s="196"/>
      <c r="E10" s="196"/>
      <c r="F10" s="196" t="s">
        <v>0</v>
      </c>
      <c r="G10" s="196"/>
      <c r="H10" s="196"/>
      <c r="I10" s="196"/>
      <c r="J10" s="196"/>
      <c r="K10" s="196"/>
      <c r="L10" s="196"/>
      <c r="M10" s="196"/>
      <c r="N10" s="196"/>
      <c r="O10" s="196"/>
      <c r="P10"/>
    </row>
    <row r="11" spans="1:43" ht="18.75" customHeight="1" x14ac:dyDescent="0.25">
      <c r="C11" s="196"/>
      <c r="D11" s="196"/>
      <c r="E11" s="196"/>
      <c r="F11" s="196" t="s">
        <v>1</v>
      </c>
      <c r="G11" s="196"/>
      <c r="H11" s="196"/>
      <c r="I11" s="196"/>
      <c r="J11" s="196"/>
      <c r="K11" s="196"/>
      <c r="L11" s="196"/>
      <c r="M11" s="196"/>
      <c r="N11" s="196"/>
      <c r="O11" s="196"/>
      <c r="P11"/>
    </row>
    <row r="12" spans="1:43" ht="7.5" customHeight="1" x14ac:dyDescent="0.2">
      <c r="L12"/>
      <c r="M12"/>
      <c r="N12"/>
      <c r="O12"/>
      <c r="P12"/>
    </row>
    <row r="13" spans="1:43" ht="7.5" customHeight="1" x14ac:dyDescent="0.2">
      <c r="L13"/>
      <c r="M13"/>
      <c r="N13"/>
      <c r="O13"/>
      <c r="P13"/>
    </row>
    <row r="14" spans="1:43" ht="15.75" x14ac:dyDescent="0.2">
      <c r="B14" s="7" t="s">
        <v>2</v>
      </c>
      <c r="D14" s="212" t="s">
        <v>71</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1000</v>
      </c>
      <c r="G18" s="12" t="s">
        <v>7</v>
      </c>
    </row>
    <row r="19" spans="2:43" x14ac:dyDescent="0.2">
      <c r="B19" s="11"/>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16.72</v>
      </c>
      <c r="G23" s="25">
        <v>1</v>
      </c>
      <c r="H23" s="26">
        <f>G23*F23</f>
        <v>16.72</v>
      </c>
      <c r="I23" s="27"/>
      <c r="J23" s="28">
        <v>22.75</v>
      </c>
      <c r="K23" s="29">
        <v>1</v>
      </c>
      <c r="L23" s="26">
        <f>K23*J23</f>
        <v>22.75</v>
      </c>
      <c r="M23" s="27"/>
      <c r="N23" s="30">
        <f>L23-H23</f>
        <v>6.0300000000000011</v>
      </c>
      <c r="O23" s="31">
        <f>IF((H23)=0,"",(N23/H23))</f>
        <v>0.36064593301435416</v>
      </c>
      <c r="Q23" s="28">
        <v>27.75</v>
      </c>
      <c r="R23" s="29">
        <v>1</v>
      </c>
      <c r="S23" s="26">
        <f>R23*Q23</f>
        <v>27.75</v>
      </c>
      <c r="T23" s="27"/>
      <c r="U23" s="30">
        <f>S23-L23</f>
        <v>5</v>
      </c>
      <c r="V23" s="31">
        <f>IF((L23)=0,"",(U23/L23))</f>
        <v>0.21978021978021978</v>
      </c>
      <c r="X23" s="28">
        <v>33.25</v>
      </c>
      <c r="Y23" s="29">
        <v>1</v>
      </c>
      <c r="Z23" s="26">
        <f>Y23*X23</f>
        <v>33.25</v>
      </c>
      <c r="AA23" s="27"/>
      <c r="AB23" s="30">
        <f>Z23-S23</f>
        <v>5.5</v>
      </c>
      <c r="AC23" s="31">
        <f>IF((S23)=0,"",(AB23/S23))</f>
        <v>0.1981981981981982</v>
      </c>
      <c r="AE23" s="28">
        <v>38.75</v>
      </c>
      <c r="AF23" s="29">
        <v>1</v>
      </c>
      <c r="AG23" s="26">
        <f>AF23*AE23</f>
        <v>38.75</v>
      </c>
      <c r="AH23" s="27"/>
      <c r="AI23" s="30">
        <f>AG23-Z23</f>
        <v>5.5</v>
      </c>
      <c r="AJ23" s="31">
        <f>IF((Z23)=0,"",(AI23/Z23))</f>
        <v>0.16541353383458646</v>
      </c>
      <c r="AL23" s="28">
        <v>44</v>
      </c>
      <c r="AM23" s="29">
        <v>1</v>
      </c>
      <c r="AN23" s="26">
        <f>AM23*AL23</f>
        <v>44</v>
      </c>
      <c r="AO23" s="27"/>
      <c r="AP23" s="30">
        <f>AN23-AG23</f>
        <v>5.25</v>
      </c>
      <c r="AQ23" s="31">
        <f>IF((AG23)=0,"",(AP23/AG23))</f>
        <v>0.13548387096774195</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2.1000000000000001E-2</v>
      </c>
      <c r="G29" s="25">
        <f>$F$18</f>
        <v>1000</v>
      </c>
      <c r="H29" s="26">
        <f t="shared" si="0"/>
        <v>21</v>
      </c>
      <c r="I29" s="27"/>
      <c r="J29" s="28">
        <v>2.1600000000000001E-2</v>
      </c>
      <c r="K29" s="25">
        <f>$F$18</f>
        <v>1000</v>
      </c>
      <c r="L29" s="26">
        <f t="shared" si="9"/>
        <v>21.6</v>
      </c>
      <c r="M29" s="27"/>
      <c r="N29" s="30">
        <f t="shared" si="10"/>
        <v>0.60000000000000142</v>
      </c>
      <c r="O29" s="31">
        <f t="shared" si="11"/>
        <v>2.857142857142864E-2</v>
      </c>
      <c r="Q29" s="28">
        <v>2.1399999999999999E-2</v>
      </c>
      <c r="R29" s="25">
        <f>$F$18</f>
        <v>1000</v>
      </c>
      <c r="S29" s="26">
        <f t="shared" si="12"/>
        <v>21.4</v>
      </c>
      <c r="T29" s="27"/>
      <c r="U29" s="30">
        <f t="shared" si="1"/>
        <v>-0.20000000000000284</v>
      </c>
      <c r="V29" s="31">
        <f t="shared" si="2"/>
        <v>-9.2592592592593906E-3</v>
      </c>
      <c r="X29" s="28">
        <v>2.0799999999999999E-2</v>
      </c>
      <c r="Y29" s="25">
        <f>$F$18</f>
        <v>1000</v>
      </c>
      <c r="Z29" s="26">
        <f t="shared" si="13"/>
        <v>20.8</v>
      </c>
      <c r="AA29" s="27"/>
      <c r="AB29" s="30">
        <f t="shared" si="3"/>
        <v>-0.59999999999999787</v>
      </c>
      <c r="AC29" s="31">
        <f t="shared" si="4"/>
        <v>-2.8037383177569996E-2</v>
      </c>
      <c r="AE29" s="28">
        <v>2.01E-2</v>
      </c>
      <c r="AF29" s="25">
        <f>$F$18</f>
        <v>1000</v>
      </c>
      <c r="AG29" s="26">
        <f t="shared" si="14"/>
        <v>20.100000000000001</v>
      </c>
      <c r="AH29" s="27"/>
      <c r="AI29" s="30">
        <f t="shared" si="5"/>
        <v>-0.69999999999999929</v>
      </c>
      <c r="AJ29" s="31">
        <f t="shared" si="6"/>
        <v>-3.3653846153846118E-2</v>
      </c>
      <c r="AL29" s="28">
        <v>1.8800000000000001E-2</v>
      </c>
      <c r="AM29" s="25">
        <f>$F$18</f>
        <v>1000</v>
      </c>
      <c r="AN29" s="26">
        <f t="shared" si="15"/>
        <v>18.8</v>
      </c>
      <c r="AO29" s="27"/>
      <c r="AP29" s="30">
        <f t="shared" si="7"/>
        <v>-1.3000000000000007</v>
      </c>
      <c r="AQ29" s="31">
        <f t="shared" si="8"/>
        <v>-6.467661691542291E-2</v>
      </c>
    </row>
    <row r="30" spans="2:43" x14ac:dyDescent="0.2">
      <c r="B30" s="21" t="s">
        <v>31</v>
      </c>
      <c r="C30" s="21"/>
      <c r="D30" s="22"/>
      <c r="E30" s="23"/>
      <c r="F30" s="24"/>
      <c r="G30" s="25">
        <f t="shared" ref="G30" si="16">$F$18</f>
        <v>1000</v>
      </c>
      <c r="H30" s="26">
        <f t="shared" si="0"/>
        <v>0</v>
      </c>
      <c r="I30" s="27"/>
      <c r="J30" s="28"/>
      <c r="K30" s="25">
        <f t="shared" ref="K30:K38" si="17">$F$18</f>
        <v>1000</v>
      </c>
      <c r="L30" s="26">
        <f t="shared" si="9"/>
        <v>0</v>
      </c>
      <c r="M30" s="27"/>
      <c r="N30" s="30">
        <f t="shared" si="10"/>
        <v>0</v>
      </c>
      <c r="O30" s="31" t="str">
        <f t="shared" si="11"/>
        <v/>
      </c>
      <c r="Q30" s="28"/>
      <c r="R30" s="25">
        <f t="shared" ref="R30:R38" si="18">$F$18</f>
        <v>1000</v>
      </c>
      <c r="S30" s="26">
        <f t="shared" si="12"/>
        <v>0</v>
      </c>
      <c r="T30" s="27"/>
      <c r="U30" s="30">
        <f t="shared" si="1"/>
        <v>0</v>
      </c>
      <c r="V30" s="31" t="str">
        <f t="shared" si="2"/>
        <v/>
      </c>
      <c r="X30" s="28"/>
      <c r="Y30" s="25">
        <f t="shared" ref="Y30:Y38" si="19">$F$18</f>
        <v>1000</v>
      </c>
      <c r="Z30" s="26">
        <f t="shared" si="13"/>
        <v>0</v>
      </c>
      <c r="AA30" s="27"/>
      <c r="AB30" s="30">
        <f t="shared" si="3"/>
        <v>0</v>
      </c>
      <c r="AC30" s="31" t="str">
        <f t="shared" si="4"/>
        <v/>
      </c>
      <c r="AE30" s="28"/>
      <c r="AF30" s="25">
        <f t="shared" ref="AF30:AF38" si="20">$F$18</f>
        <v>1000</v>
      </c>
      <c r="AG30" s="26">
        <f t="shared" si="14"/>
        <v>0</v>
      </c>
      <c r="AH30" s="27"/>
      <c r="AI30" s="30">
        <f t="shared" si="5"/>
        <v>0</v>
      </c>
      <c r="AJ30" s="31" t="str">
        <f t="shared" si="6"/>
        <v/>
      </c>
      <c r="AL30" s="28"/>
      <c r="AM30" s="25">
        <f t="shared" ref="AM30:AM38" si="21">$F$18</f>
        <v>1000</v>
      </c>
      <c r="AN30" s="26">
        <f t="shared" si="15"/>
        <v>0</v>
      </c>
      <c r="AO30" s="27"/>
      <c r="AP30" s="30">
        <f t="shared" si="7"/>
        <v>0</v>
      </c>
      <c r="AQ30" s="31" t="str">
        <f t="shared" si="8"/>
        <v/>
      </c>
    </row>
    <row r="31" spans="2:43" x14ac:dyDescent="0.2">
      <c r="B31" s="21" t="s">
        <v>32</v>
      </c>
      <c r="C31" s="21"/>
      <c r="D31" s="22" t="s">
        <v>30</v>
      </c>
      <c r="E31" s="23"/>
      <c r="F31" s="24">
        <v>0</v>
      </c>
      <c r="G31" s="25">
        <f>$F$18</f>
        <v>1000</v>
      </c>
      <c r="H31" s="26">
        <f t="shared" si="0"/>
        <v>0</v>
      </c>
      <c r="I31" s="27"/>
      <c r="J31" s="28">
        <v>-1E-4</v>
      </c>
      <c r="K31" s="25">
        <f t="shared" si="17"/>
        <v>1000</v>
      </c>
      <c r="L31" s="26">
        <f t="shared" si="9"/>
        <v>-0.1</v>
      </c>
      <c r="M31" s="27"/>
      <c r="N31" s="30">
        <f t="shared" si="10"/>
        <v>-0.1</v>
      </c>
      <c r="O31" s="31" t="str">
        <f t="shared" si="11"/>
        <v/>
      </c>
      <c r="Q31" s="28"/>
      <c r="R31" s="25">
        <f t="shared" si="18"/>
        <v>1000</v>
      </c>
      <c r="S31" s="26">
        <f t="shared" si="12"/>
        <v>0</v>
      </c>
      <c r="T31" s="27"/>
      <c r="U31" s="30">
        <f t="shared" si="1"/>
        <v>0.1</v>
      </c>
      <c r="V31" s="31">
        <f t="shared" si="2"/>
        <v>-1</v>
      </c>
      <c r="X31" s="28"/>
      <c r="Y31" s="25">
        <f t="shared" si="19"/>
        <v>1000</v>
      </c>
      <c r="Z31" s="26">
        <f t="shared" si="13"/>
        <v>0</v>
      </c>
      <c r="AA31" s="27"/>
      <c r="AB31" s="30">
        <f t="shared" si="3"/>
        <v>0</v>
      </c>
      <c r="AC31" s="31" t="str">
        <f t="shared" si="4"/>
        <v/>
      </c>
      <c r="AE31" s="28"/>
      <c r="AF31" s="25">
        <f t="shared" si="20"/>
        <v>1000</v>
      </c>
      <c r="AG31" s="26">
        <f t="shared" si="14"/>
        <v>0</v>
      </c>
      <c r="AH31" s="27"/>
      <c r="AI31" s="30">
        <f t="shared" si="5"/>
        <v>0</v>
      </c>
      <c r="AJ31" s="31" t="str">
        <f t="shared" si="6"/>
        <v/>
      </c>
      <c r="AL31" s="28"/>
      <c r="AM31" s="25">
        <f t="shared" si="21"/>
        <v>1000</v>
      </c>
      <c r="AN31" s="26">
        <f t="shared" si="15"/>
        <v>0</v>
      </c>
      <c r="AO31" s="27"/>
      <c r="AP31" s="30">
        <f t="shared" si="7"/>
        <v>0</v>
      </c>
      <c r="AQ31" s="31" t="str">
        <f t="shared" si="8"/>
        <v/>
      </c>
    </row>
    <row r="32" spans="2:43" x14ac:dyDescent="0.2">
      <c r="B32" s="33"/>
      <c r="C32" s="21"/>
      <c r="D32" s="22"/>
      <c r="E32" s="23"/>
      <c r="F32" s="24"/>
      <c r="G32" s="25">
        <f t="shared" ref="G32:G38" si="22">$F$18</f>
        <v>1000</v>
      </c>
      <c r="H32" s="26">
        <f t="shared" si="0"/>
        <v>0</v>
      </c>
      <c r="I32" s="27"/>
      <c r="J32" s="28"/>
      <c r="K32" s="25">
        <f t="shared" si="17"/>
        <v>1000</v>
      </c>
      <c r="L32" s="26">
        <f t="shared" si="9"/>
        <v>0</v>
      </c>
      <c r="M32" s="27"/>
      <c r="N32" s="30">
        <f t="shared" si="10"/>
        <v>0</v>
      </c>
      <c r="O32" s="31" t="str">
        <f t="shared" si="11"/>
        <v/>
      </c>
      <c r="Q32" s="28"/>
      <c r="R32" s="25">
        <f t="shared" si="18"/>
        <v>1000</v>
      </c>
      <c r="S32" s="26">
        <f t="shared" si="12"/>
        <v>0</v>
      </c>
      <c r="T32" s="27"/>
      <c r="U32" s="30">
        <f t="shared" si="1"/>
        <v>0</v>
      </c>
      <c r="V32" s="31" t="str">
        <f t="shared" si="2"/>
        <v/>
      </c>
      <c r="X32" s="28"/>
      <c r="Y32" s="25">
        <f t="shared" si="19"/>
        <v>1000</v>
      </c>
      <c r="Z32" s="26">
        <f t="shared" si="13"/>
        <v>0</v>
      </c>
      <c r="AA32" s="27"/>
      <c r="AB32" s="30">
        <f t="shared" si="3"/>
        <v>0</v>
      </c>
      <c r="AC32" s="31" t="str">
        <f t="shared" si="4"/>
        <v/>
      </c>
      <c r="AE32" s="28"/>
      <c r="AF32" s="25">
        <f t="shared" si="20"/>
        <v>1000</v>
      </c>
      <c r="AG32" s="26">
        <f t="shared" si="14"/>
        <v>0</v>
      </c>
      <c r="AH32" s="27"/>
      <c r="AI32" s="30">
        <f t="shared" si="5"/>
        <v>0</v>
      </c>
      <c r="AJ32" s="31" t="str">
        <f t="shared" si="6"/>
        <v/>
      </c>
      <c r="AL32" s="28"/>
      <c r="AM32" s="25">
        <f t="shared" si="21"/>
        <v>1000</v>
      </c>
      <c r="AN32" s="26">
        <f t="shared" si="15"/>
        <v>0</v>
      </c>
      <c r="AO32" s="27"/>
      <c r="AP32" s="30">
        <f t="shared" si="7"/>
        <v>0</v>
      </c>
      <c r="AQ32" s="31" t="str">
        <f t="shared" si="8"/>
        <v/>
      </c>
    </row>
    <row r="33" spans="2:43" x14ac:dyDescent="0.2">
      <c r="B33" s="33"/>
      <c r="C33" s="21"/>
      <c r="D33" s="22"/>
      <c r="E33" s="23"/>
      <c r="F33" s="24"/>
      <c r="G33" s="25">
        <f t="shared" si="22"/>
        <v>1000</v>
      </c>
      <c r="H33" s="26">
        <f t="shared" si="0"/>
        <v>0</v>
      </c>
      <c r="I33" s="27"/>
      <c r="J33" s="28"/>
      <c r="K33" s="25">
        <f t="shared" si="17"/>
        <v>1000</v>
      </c>
      <c r="L33" s="26">
        <f t="shared" si="9"/>
        <v>0</v>
      </c>
      <c r="M33" s="27"/>
      <c r="N33" s="30">
        <f t="shared" si="10"/>
        <v>0</v>
      </c>
      <c r="O33" s="31" t="str">
        <f t="shared" si="11"/>
        <v/>
      </c>
      <c r="Q33" s="28"/>
      <c r="R33" s="25">
        <f t="shared" si="18"/>
        <v>1000</v>
      </c>
      <c r="S33" s="26">
        <f t="shared" si="12"/>
        <v>0</v>
      </c>
      <c r="T33" s="27"/>
      <c r="U33" s="30">
        <f t="shared" si="1"/>
        <v>0</v>
      </c>
      <c r="V33" s="31" t="str">
        <f t="shared" si="2"/>
        <v/>
      </c>
      <c r="X33" s="28"/>
      <c r="Y33" s="25">
        <f t="shared" si="19"/>
        <v>1000</v>
      </c>
      <c r="Z33" s="26">
        <f t="shared" si="13"/>
        <v>0</v>
      </c>
      <c r="AA33" s="27"/>
      <c r="AB33" s="30">
        <f t="shared" si="3"/>
        <v>0</v>
      </c>
      <c r="AC33" s="31" t="str">
        <f t="shared" si="4"/>
        <v/>
      </c>
      <c r="AE33" s="28"/>
      <c r="AF33" s="25">
        <f t="shared" si="20"/>
        <v>1000</v>
      </c>
      <c r="AG33" s="26">
        <f t="shared" si="14"/>
        <v>0</v>
      </c>
      <c r="AH33" s="27"/>
      <c r="AI33" s="30">
        <f t="shared" si="5"/>
        <v>0</v>
      </c>
      <c r="AJ33" s="31" t="str">
        <f t="shared" si="6"/>
        <v/>
      </c>
      <c r="AL33" s="28"/>
      <c r="AM33" s="25">
        <f t="shared" si="21"/>
        <v>1000</v>
      </c>
      <c r="AN33" s="26">
        <f t="shared" si="15"/>
        <v>0</v>
      </c>
      <c r="AO33" s="27"/>
      <c r="AP33" s="30">
        <f t="shared" si="7"/>
        <v>0</v>
      </c>
      <c r="AQ33" s="31" t="str">
        <f t="shared" si="8"/>
        <v/>
      </c>
    </row>
    <row r="34" spans="2:43" x14ac:dyDescent="0.2">
      <c r="B34" s="33"/>
      <c r="C34" s="21"/>
      <c r="D34" s="22"/>
      <c r="E34" s="23"/>
      <c r="F34" s="24"/>
      <c r="G34" s="25">
        <f t="shared" si="22"/>
        <v>1000</v>
      </c>
      <c r="H34" s="26">
        <f t="shared" si="0"/>
        <v>0</v>
      </c>
      <c r="I34" s="27"/>
      <c r="J34" s="28"/>
      <c r="K34" s="25">
        <f t="shared" si="17"/>
        <v>1000</v>
      </c>
      <c r="L34" s="26">
        <f t="shared" si="9"/>
        <v>0</v>
      </c>
      <c r="M34" s="27"/>
      <c r="N34" s="30">
        <f t="shared" si="10"/>
        <v>0</v>
      </c>
      <c r="O34" s="31" t="str">
        <f t="shared" si="11"/>
        <v/>
      </c>
      <c r="Q34" s="28"/>
      <c r="R34" s="25">
        <f t="shared" si="18"/>
        <v>1000</v>
      </c>
      <c r="S34" s="26">
        <f t="shared" si="12"/>
        <v>0</v>
      </c>
      <c r="T34" s="27"/>
      <c r="U34" s="30">
        <f t="shared" si="1"/>
        <v>0</v>
      </c>
      <c r="V34" s="31" t="str">
        <f t="shared" si="2"/>
        <v/>
      </c>
      <c r="X34" s="28"/>
      <c r="Y34" s="25">
        <f t="shared" si="19"/>
        <v>1000</v>
      </c>
      <c r="Z34" s="26">
        <f t="shared" si="13"/>
        <v>0</v>
      </c>
      <c r="AA34" s="27"/>
      <c r="AB34" s="30">
        <f t="shared" si="3"/>
        <v>0</v>
      </c>
      <c r="AC34" s="31" t="str">
        <f t="shared" si="4"/>
        <v/>
      </c>
      <c r="AE34" s="28"/>
      <c r="AF34" s="25">
        <f t="shared" si="20"/>
        <v>1000</v>
      </c>
      <c r="AG34" s="26">
        <f t="shared" si="14"/>
        <v>0</v>
      </c>
      <c r="AH34" s="27"/>
      <c r="AI34" s="30">
        <f t="shared" si="5"/>
        <v>0</v>
      </c>
      <c r="AJ34" s="31" t="str">
        <f t="shared" si="6"/>
        <v/>
      </c>
      <c r="AL34" s="28"/>
      <c r="AM34" s="25">
        <f t="shared" si="21"/>
        <v>1000</v>
      </c>
      <c r="AN34" s="26">
        <f t="shared" si="15"/>
        <v>0</v>
      </c>
      <c r="AO34" s="27"/>
      <c r="AP34" s="30">
        <f t="shared" si="7"/>
        <v>0</v>
      </c>
      <c r="AQ34" s="31" t="str">
        <f t="shared" si="8"/>
        <v/>
      </c>
    </row>
    <row r="35" spans="2:43" x14ac:dyDescent="0.2">
      <c r="B35" s="33"/>
      <c r="C35" s="21"/>
      <c r="D35" s="22"/>
      <c r="E35" s="23"/>
      <c r="F35" s="24"/>
      <c r="G35" s="25">
        <f t="shared" si="22"/>
        <v>1000</v>
      </c>
      <c r="H35" s="26">
        <f t="shared" si="0"/>
        <v>0</v>
      </c>
      <c r="I35" s="27"/>
      <c r="J35" s="28"/>
      <c r="K35" s="25">
        <f t="shared" si="17"/>
        <v>1000</v>
      </c>
      <c r="L35" s="26">
        <f t="shared" si="9"/>
        <v>0</v>
      </c>
      <c r="M35" s="27"/>
      <c r="N35" s="30">
        <f t="shared" si="10"/>
        <v>0</v>
      </c>
      <c r="O35" s="31" t="str">
        <f t="shared" si="11"/>
        <v/>
      </c>
      <c r="Q35" s="28"/>
      <c r="R35" s="25">
        <f t="shared" si="18"/>
        <v>1000</v>
      </c>
      <c r="S35" s="26">
        <f t="shared" si="12"/>
        <v>0</v>
      </c>
      <c r="T35" s="27"/>
      <c r="U35" s="30">
        <f t="shared" si="1"/>
        <v>0</v>
      </c>
      <c r="V35" s="31" t="str">
        <f t="shared" si="2"/>
        <v/>
      </c>
      <c r="X35" s="28"/>
      <c r="Y35" s="25">
        <f t="shared" si="19"/>
        <v>1000</v>
      </c>
      <c r="Z35" s="26">
        <f t="shared" si="13"/>
        <v>0</v>
      </c>
      <c r="AA35" s="27"/>
      <c r="AB35" s="30">
        <f t="shared" si="3"/>
        <v>0</v>
      </c>
      <c r="AC35" s="31" t="str">
        <f t="shared" si="4"/>
        <v/>
      </c>
      <c r="AE35" s="28"/>
      <c r="AF35" s="25">
        <f t="shared" si="20"/>
        <v>1000</v>
      </c>
      <c r="AG35" s="26">
        <f t="shared" si="14"/>
        <v>0</v>
      </c>
      <c r="AH35" s="27"/>
      <c r="AI35" s="30">
        <f t="shared" si="5"/>
        <v>0</v>
      </c>
      <c r="AJ35" s="31" t="str">
        <f t="shared" si="6"/>
        <v/>
      </c>
      <c r="AL35" s="28"/>
      <c r="AM35" s="25">
        <f t="shared" si="21"/>
        <v>1000</v>
      </c>
      <c r="AN35" s="26">
        <f t="shared" si="15"/>
        <v>0</v>
      </c>
      <c r="AO35" s="27"/>
      <c r="AP35" s="30">
        <f t="shared" si="7"/>
        <v>0</v>
      </c>
      <c r="AQ35" s="31" t="str">
        <f t="shared" si="8"/>
        <v/>
      </c>
    </row>
    <row r="36" spans="2:43" x14ac:dyDescent="0.2">
      <c r="B36" s="33"/>
      <c r="C36" s="21"/>
      <c r="D36" s="22"/>
      <c r="E36" s="23"/>
      <c r="F36" s="24"/>
      <c r="G36" s="25">
        <f t="shared" si="22"/>
        <v>1000</v>
      </c>
      <c r="H36" s="26">
        <f t="shared" si="0"/>
        <v>0</v>
      </c>
      <c r="I36" s="27"/>
      <c r="J36" s="28"/>
      <c r="K36" s="25">
        <f t="shared" si="17"/>
        <v>1000</v>
      </c>
      <c r="L36" s="26">
        <f t="shared" si="9"/>
        <v>0</v>
      </c>
      <c r="M36" s="27"/>
      <c r="N36" s="30">
        <f t="shared" si="10"/>
        <v>0</v>
      </c>
      <c r="O36" s="31" t="str">
        <f t="shared" si="11"/>
        <v/>
      </c>
      <c r="Q36" s="28"/>
      <c r="R36" s="25">
        <f t="shared" si="18"/>
        <v>1000</v>
      </c>
      <c r="S36" s="26">
        <f t="shared" si="12"/>
        <v>0</v>
      </c>
      <c r="T36" s="27"/>
      <c r="U36" s="30">
        <f t="shared" si="1"/>
        <v>0</v>
      </c>
      <c r="V36" s="31" t="str">
        <f t="shared" si="2"/>
        <v/>
      </c>
      <c r="X36" s="28"/>
      <c r="Y36" s="25">
        <f t="shared" si="19"/>
        <v>1000</v>
      </c>
      <c r="Z36" s="26">
        <f t="shared" si="13"/>
        <v>0</v>
      </c>
      <c r="AA36" s="27"/>
      <c r="AB36" s="30">
        <f t="shared" si="3"/>
        <v>0</v>
      </c>
      <c r="AC36" s="31" t="str">
        <f t="shared" si="4"/>
        <v/>
      </c>
      <c r="AE36" s="28"/>
      <c r="AF36" s="25">
        <f t="shared" si="20"/>
        <v>1000</v>
      </c>
      <c r="AG36" s="26">
        <f t="shared" si="14"/>
        <v>0</v>
      </c>
      <c r="AH36" s="27"/>
      <c r="AI36" s="30">
        <f t="shared" si="5"/>
        <v>0</v>
      </c>
      <c r="AJ36" s="31" t="str">
        <f t="shared" si="6"/>
        <v/>
      </c>
      <c r="AL36" s="28"/>
      <c r="AM36" s="25">
        <f t="shared" si="21"/>
        <v>1000</v>
      </c>
      <c r="AN36" s="26">
        <f t="shared" si="15"/>
        <v>0</v>
      </c>
      <c r="AO36" s="27"/>
      <c r="AP36" s="30">
        <f t="shared" si="7"/>
        <v>0</v>
      </c>
      <c r="AQ36" s="31" t="str">
        <f t="shared" si="8"/>
        <v/>
      </c>
    </row>
    <row r="37" spans="2:43" x14ac:dyDescent="0.2">
      <c r="B37" s="33"/>
      <c r="C37" s="21"/>
      <c r="D37" s="22"/>
      <c r="E37" s="23"/>
      <c r="F37" s="24"/>
      <c r="G37" s="25">
        <f t="shared" si="22"/>
        <v>1000</v>
      </c>
      <c r="H37" s="26">
        <f t="shared" si="0"/>
        <v>0</v>
      </c>
      <c r="I37" s="27"/>
      <c r="J37" s="28"/>
      <c r="K37" s="25">
        <f t="shared" si="17"/>
        <v>1000</v>
      </c>
      <c r="L37" s="26">
        <f t="shared" si="9"/>
        <v>0</v>
      </c>
      <c r="M37" s="27"/>
      <c r="N37" s="30">
        <f t="shared" si="10"/>
        <v>0</v>
      </c>
      <c r="O37" s="31" t="str">
        <f t="shared" si="11"/>
        <v/>
      </c>
      <c r="Q37" s="28"/>
      <c r="R37" s="25">
        <f t="shared" si="18"/>
        <v>1000</v>
      </c>
      <c r="S37" s="26">
        <f t="shared" si="12"/>
        <v>0</v>
      </c>
      <c r="T37" s="27"/>
      <c r="U37" s="30">
        <f t="shared" si="1"/>
        <v>0</v>
      </c>
      <c r="V37" s="31" t="str">
        <f t="shared" si="2"/>
        <v/>
      </c>
      <c r="X37" s="28"/>
      <c r="Y37" s="25">
        <f t="shared" si="19"/>
        <v>1000</v>
      </c>
      <c r="Z37" s="26">
        <f t="shared" si="13"/>
        <v>0</v>
      </c>
      <c r="AA37" s="27"/>
      <c r="AB37" s="30">
        <f t="shared" si="3"/>
        <v>0</v>
      </c>
      <c r="AC37" s="31" t="str">
        <f t="shared" si="4"/>
        <v/>
      </c>
      <c r="AE37" s="28"/>
      <c r="AF37" s="25">
        <f t="shared" si="20"/>
        <v>1000</v>
      </c>
      <c r="AG37" s="26">
        <f t="shared" si="14"/>
        <v>0</v>
      </c>
      <c r="AH37" s="27"/>
      <c r="AI37" s="30">
        <f t="shared" si="5"/>
        <v>0</v>
      </c>
      <c r="AJ37" s="31" t="str">
        <f t="shared" si="6"/>
        <v/>
      </c>
      <c r="AL37" s="28"/>
      <c r="AM37" s="25">
        <f t="shared" si="21"/>
        <v>1000</v>
      </c>
      <c r="AN37" s="26">
        <f t="shared" si="15"/>
        <v>0</v>
      </c>
      <c r="AO37" s="27"/>
      <c r="AP37" s="30">
        <f t="shared" si="7"/>
        <v>0</v>
      </c>
      <c r="AQ37" s="31" t="str">
        <f t="shared" si="8"/>
        <v/>
      </c>
    </row>
    <row r="38" spans="2:43" x14ac:dyDescent="0.2">
      <c r="B38" s="33"/>
      <c r="C38" s="21"/>
      <c r="D38" s="22"/>
      <c r="E38" s="23"/>
      <c r="F38" s="24"/>
      <c r="G38" s="25">
        <f t="shared" si="22"/>
        <v>1000</v>
      </c>
      <c r="H38" s="26">
        <f t="shared" si="0"/>
        <v>0</v>
      </c>
      <c r="I38" s="27"/>
      <c r="J38" s="28"/>
      <c r="K38" s="25">
        <f t="shared" si="17"/>
        <v>1000</v>
      </c>
      <c r="L38" s="26">
        <f t="shared" si="9"/>
        <v>0</v>
      </c>
      <c r="M38" s="27"/>
      <c r="N38" s="30">
        <f t="shared" si="10"/>
        <v>0</v>
      </c>
      <c r="O38" s="31" t="str">
        <f t="shared" si="11"/>
        <v/>
      </c>
      <c r="Q38" s="28"/>
      <c r="R38" s="25">
        <f t="shared" si="18"/>
        <v>1000</v>
      </c>
      <c r="S38" s="26">
        <f t="shared" si="12"/>
        <v>0</v>
      </c>
      <c r="T38" s="27"/>
      <c r="U38" s="30">
        <f t="shared" si="1"/>
        <v>0</v>
      </c>
      <c r="V38" s="31" t="str">
        <f t="shared" si="2"/>
        <v/>
      </c>
      <c r="X38" s="28"/>
      <c r="Y38" s="25">
        <f t="shared" si="19"/>
        <v>1000</v>
      </c>
      <c r="Z38" s="26">
        <f t="shared" si="13"/>
        <v>0</v>
      </c>
      <c r="AA38" s="27"/>
      <c r="AB38" s="30">
        <f t="shared" si="3"/>
        <v>0</v>
      </c>
      <c r="AC38" s="31" t="str">
        <f t="shared" si="4"/>
        <v/>
      </c>
      <c r="AE38" s="28"/>
      <c r="AF38" s="25">
        <f t="shared" si="20"/>
        <v>1000</v>
      </c>
      <c r="AG38" s="26">
        <f t="shared" si="14"/>
        <v>0</v>
      </c>
      <c r="AH38" s="27"/>
      <c r="AI38" s="30">
        <f t="shared" si="5"/>
        <v>0</v>
      </c>
      <c r="AJ38" s="31" t="str">
        <f t="shared" si="6"/>
        <v/>
      </c>
      <c r="AL38" s="28"/>
      <c r="AM38" s="25">
        <f t="shared" si="21"/>
        <v>1000</v>
      </c>
      <c r="AN38" s="26">
        <f t="shared" si="15"/>
        <v>0</v>
      </c>
      <c r="AO38" s="27"/>
      <c r="AP38" s="30">
        <f t="shared" si="7"/>
        <v>0</v>
      </c>
      <c r="AQ38" s="31" t="str">
        <f t="shared" si="8"/>
        <v/>
      </c>
    </row>
    <row r="39" spans="2:43" s="45" customFormat="1" x14ac:dyDescent="0.2">
      <c r="B39" s="34" t="s">
        <v>33</v>
      </c>
      <c r="C39" s="35"/>
      <c r="D39" s="36"/>
      <c r="E39" s="35"/>
      <c r="F39" s="37"/>
      <c r="G39" s="38"/>
      <c r="H39" s="39">
        <f>SUM(H23:H38)</f>
        <v>37.72</v>
      </c>
      <c r="I39" s="40"/>
      <c r="J39" s="41"/>
      <c r="K39" s="42"/>
      <c r="L39" s="39">
        <f>SUM(L23:L38)</f>
        <v>44.25</v>
      </c>
      <c r="M39" s="40"/>
      <c r="N39" s="43">
        <f t="shared" si="10"/>
        <v>6.5300000000000011</v>
      </c>
      <c r="O39" s="44">
        <f t="shared" si="11"/>
        <v>0.17311770943796398</v>
      </c>
      <c r="Q39" s="41"/>
      <c r="R39" s="42"/>
      <c r="S39" s="39">
        <f>SUM(S23:S38)</f>
        <v>49.15</v>
      </c>
      <c r="T39" s="40"/>
      <c r="U39" s="43">
        <f t="shared" si="1"/>
        <v>4.8999999999999986</v>
      </c>
      <c r="V39" s="44">
        <f t="shared" si="2"/>
        <v>0.11073446327683613</v>
      </c>
      <c r="X39" s="41"/>
      <c r="Y39" s="42"/>
      <c r="Z39" s="39">
        <f>SUM(Z23:Z38)</f>
        <v>54.05</v>
      </c>
      <c r="AA39" s="40"/>
      <c r="AB39" s="43">
        <f t="shared" si="3"/>
        <v>4.8999999999999986</v>
      </c>
      <c r="AC39" s="44">
        <f t="shared" si="4"/>
        <v>9.969481180061035E-2</v>
      </c>
      <c r="AE39" s="41"/>
      <c r="AF39" s="42"/>
      <c r="AG39" s="39">
        <f>SUM(AG23:AG38)</f>
        <v>58.85</v>
      </c>
      <c r="AH39" s="40"/>
      <c r="AI39" s="43">
        <f t="shared" si="5"/>
        <v>4.8000000000000043</v>
      </c>
      <c r="AJ39" s="44">
        <f t="shared" si="6"/>
        <v>8.8806660499537546E-2</v>
      </c>
      <c r="AL39" s="41"/>
      <c r="AM39" s="42"/>
      <c r="AN39" s="39">
        <f>SUM(AN23:AN38)</f>
        <v>62.8</v>
      </c>
      <c r="AO39" s="40"/>
      <c r="AP39" s="43">
        <f t="shared" si="7"/>
        <v>3.9499999999999957</v>
      </c>
      <c r="AQ39" s="44">
        <f t="shared" si="8"/>
        <v>6.7119796091758638E-2</v>
      </c>
    </row>
    <row r="40" spans="2:43" ht="25.5" x14ac:dyDescent="0.2">
      <c r="B40" s="46" t="s">
        <v>34</v>
      </c>
      <c r="C40" s="21"/>
      <c r="D40" s="22"/>
      <c r="E40" s="23"/>
      <c r="F40" s="24">
        <v>0</v>
      </c>
      <c r="G40" s="25">
        <f>$F$18</f>
        <v>1000</v>
      </c>
      <c r="H40" s="26">
        <f>G40*F40</f>
        <v>0</v>
      </c>
      <c r="I40" s="27"/>
      <c r="J40" s="28">
        <v>-8.9999999999999998E-4</v>
      </c>
      <c r="K40" s="25">
        <f>$F$18</f>
        <v>1000</v>
      </c>
      <c r="L40" s="26">
        <f>K40*J40</f>
        <v>-0.9</v>
      </c>
      <c r="M40" s="27"/>
      <c r="N40" s="30">
        <f>L40-H40</f>
        <v>-0.9</v>
      </c>
      <c r="O40" s="31" t="str">
        <f>IF((H40)=0,"",(N40/H40))</f>
        <v/>
      </c>
      <c r="Q40" s="28"/>
      <c r="R40" s="25">
        <f>$F$18</f>
        <v>1000</v>
      </c>
      <c r="S40" s="26">
        <f>R40*Q40</f>
        <v>0</v>
      </c>
      <c r="T40" s="27"/>
      <c r="U40" s="30">
        <f t="shared" si="1"/>
        <v>0.9</v>
      </c>
      <c r="V40" s="31">
        <f t="shared" si="2"/>
        <v>-1</v>
      </c>
      <c r="X40" s="28"/>
      <c r="Y40" s="25">
        <f>$F$18</f>
        <v>1000</v>
      </c>
      <c r="Z40" s="26">
        <f>Y40*X40</f>
        <v>0</v>
      </c>
      <c r="AA40" s="27"/>
      <c r="AB40" s="30">
        <f t="shared" si="3"/>
        <v>0</v>
      </c>
      <c r="AC40" s="31" t="str">
        <f t="shared" si="4"/>
        <v/>
      </c>
      <c r="AE40" s="28"/>
      <c r="AF40" s="25">
        <f>$F$18</f>
        <v>1000</v>
      </c>
      <c r="AG40" s="26">
        <f>AF40*AE40</f>
        <v>0</v>
      </c>
      <c r="AH40" s="27"/>
      <c r="AI40" s="30">
        <f t="shared" si="5"/>
        <v>0</v>
      </c>
      <c r="AJ40" s="31" t="str">
        <f t="shared" si="6"/>
        <v/>
      </c>
      <c r="AL40" s="28"/>
      <c r="AM40" s="25">
        <f>$F$18</f>
        <v>1000</v>
      </c>
      <c r="AN40" s="26">
        <f>AM40*AL40</f>
        <v>0</v>
      </c>
      <c r="AO40" s="27"/>
      <c r="AP40" s="30">
        <f t="shared" si="7"/>
        <v>0</v>
      </c>
      <c r="AQ40" s="31" t="str">
        <f t="shared" si="8"/>
        <v/>
      </c>
    </row>
    <row r="41" spans="2:43" x14ac:dyDescent="0.2">
      <c r="B41" s="46"/>
      <c r="C41" s="21"/>
      <c r="D41" s="22"/>
      <c r="E41" s="23"/>
      <c r="F41" s="24"/>
      <c r="G41" s="25">
        <f t="shared" ref="G41:G43" si="23">$F$18</f>
        <v>1000</v>
      </c>
      <c r="H41" s="26">
        <f t="shared" ref="H41:H45" si="24">G41*F41</f>
        <v>0</v>
      </c>
      <c r="I41" s="47"/>
      <c r="J41" s="28"/>
      <c r="K41" s="25">
        <f t="shared" ref="K41:K43" si="25">$F$18</f>
        <v>1000</v>
      </c>
      <c r="L41" s="26">
        <f t="shared" ref="L41:L45" si="26">K41*J41</f>
        <v>0</v>
      </c>
      <c r="M41" s="48"/>
      <c r="N41" s="30">
        <f t="shared" ref="N41:N45" si="27">L41-H41</f>
        <v>0</v>
      </c>
      <c r="O41" s="31" t="str">
        <f t="shared" ref="O41:O65" si="28">IF((H41)=0,"",(N41/H41))</f>
        <v/>
      </c>
      <c r="Q41" s="28"/>
      <c r="R41" s="25">
        <f t="shared" ref="R41:R43" si="29">$F$18</f>
        <v>1000</v>
      </c>
      <c r="S41" s="26">
        <f t="shared" ref="S41:S43" si="30">R41*Q41</f>
        <v>0</v>
      </c>
      <c r="T41" s="48"/>
      <c r="U41" s="30">
        <f t="shared" si="1"/>
        <v>0</v>
      </c>
      <c r="V41" s="31" t="str">
        <f t="shared" si="2"/>
        <v/>
      </c>
      <c r="X41" s="28"/>
      <c r="Y41" s="25">
        <f t="shared" ref="Y41:Y43" si="31">$F$18</f>
        <v>1000</v>
      </c>
      <c r="Z41" s="26">
        <f t="shared" ref="Z41:Z43" si="32">Y41*X41</f>
        <v>0</v>
      </c>
      <c r="AA41" s="48"/>
      <c r="AB41" s="30">
        <f t="shared" si="3"/>
        <v>0</v>
      </c>
      <c r="AC41" s="31" t="str">
        <f t="shared" si="4"/>
        <v/>
      </c>
      <c r="AE41" s="28"/>
      <c r="AF41" s="25">
        <f t="shared" ref="AF41:AF43" si="33">$F$18</f>
        <v>1000</v>
      </c>
      <c r="AG41" s="26">
        <f t="shared" ref="AG41:AG43" si="34">AF41*AE41</f>
        <v>0</v>
      </c>
      <c r="AH41" s="48"/>
      <c r="AI41" s="30">
        <f t="shared" si="5"/>
        <v>0</v>
      </c>
      <c r="AJ41" s="31" t="str">
        <f t="shared" si="6"/>
        <v/>
      </c>
      <c r="AL41" s="28"/>
      <c r="AM41" s="25">
        <f t="shared" ref="AM41:AM43" si="35">$F$18</f>
        <v>1000</v>
      </c>
      <c r="AN41" s="26">
        <f t="shared" ref="AN41:AN43" si="36">AM41*AL41</f>
        <v>0</v>
      </c>
      <c r="AO41" s="48"/>
      <c r="AP41" s="30">
        <f t="shared" si="7"/>
        <v>0</v>
      </c>
      <c r="AQ41" s="31" t="str">
        <f t="shared" si="8"/>
        <v/>
      </c>
    </row>
    <row r="42" spans="2:43" x14ac:dyDescent="0.2">
      <c r="B42" s="46"/>
      <c r="C42" s="21"/>
      <c r="D42" s="22"/>
      <c r="E42" s="23"/>
      <c r="F42" s="24"/>
      <c r="G42" s="25">
        <f t="shared" si="23"/>
        <v>1000</v>
      </c>
      <c r="H42" s="26">
        <f t="shared" si="24"/>
        <v>0</v>
      </c>
      <c r="I42" s="47"/>
      <c r="J42" s="28"/>
      <c r="K42" s="25">
        <f t="shared" si="25"/>
        <v>1000</v>
      </c>
      <c r="L42" s="26">
        <f t="shared" si="26"/>
        <v>0</v>
      </c>
      <c r="M42" s="48"/>
      <c r="N42" s="30">
        <f t="shared" si="27"/>
        <v>0</v>
      </c>
      <c r="O42" s="31" t="str">
        <f t="shared" si="28"/>
        <v/>
      </c>
      <c r="Q42" s="28"/>
      <c r="R42" s="25">
        <f t="shared" si="29"/>
        <v>1000</v>
      </c>
      <c r="S42" s="26">
        <f t="shared" si="30"/>
        <v>0</v>
      </c>
      <c r="T42" s="48"/>
      <c r="U42" s="30">
        <f t="shared" si="1"/>
        <v>0</v>
      </c>
      <c r="V42" s="31" t="str">
        <f t="shared" si="2"/>
        <v/>
      </c>
      <c r="X42" s="28"/>
      <c r="Y42" s="25">
        <f t="shared" si="31"/>
        <v>1000</v>
      </c>
      <c r="Z42" s="26">
        <f t="shared" si="32"/>
        <v>0</v>
      </c>
      <c r="AA42" s="48"/>
      <c r="AB42" s="30">
        <f t="shared" si="3"/>
        <v>0</v>
      </c>
      <c r="AC42" s="31" t="str">
        <f t="shared" si="4"/>
        <v/>
      </c>
      <c r="AE42" s="28"/>
      <c r="AF42" s="25">
        <f t="shared" si="33"/>
        <v>1000</v>
      </c>
      <c r="AG42" s="26">
        <f t="shared" si="34"/>
        <v>0</v>
      </c>
      <c r="AH42" s="48"/>
      <c r="AI42" s="30">
        <f t="shared" si="5"/>
        <v>0</v>
      </c>
      <c r="AJ42" s="31" t="str">
        <f t="shared" si="6"/>
        <v/>
      </c>
      <c r="AL42" s="28"/>
      <c r="AM42" s="25">
        <f t="shared" si="35"/>
        <v>1000</v>
      </c>
      <c r="AN42" s="26">
        <f t="shared" si="36"/>
        <v>0</v>
      </c>
      <c r="AO42" s="48"/>
      <c r="AP42" s="30">
        <f t="shared" si="7"/>
        <v>0</v>
      </c>
      <c r="AQ42" s="31" t="str">
        <f t="shared" si="8"/>
        <v/>
      </c>
    </row>
    <row r="43" spans="2:43" x14ac:dyDescent="0.2">
      <c r="B43" s="46"/>
      <c r="C43" s="21"/>
      <c r="D43" s="22"/>
      <c r="E43" s="23"/>
      <c r="F43" s="24"/>
      <c r="G43" s="25">
        <f t="shared" si="23"/>
        <v>1000</v>
      </c>
      <c r="H43" s="26">
        <f t="shared" si="24"/>
        <v>0</v>
      </c>
      <c r="I43" s="47"/>
      <c r="J43" s="28"/>
      <c r="K43" s="25">
        <f t="shared" si="25"/>
        <v>1000</v>
      </c>
      <c r="L43" s="26">
        <f t="shared" si="26"/>
        <v>0</v>
      </c>
      <c r="M43" s="48"/>
      <c r="N43" s="30">
        <f t="shared" si="27"/>
        <v>0</v>
      </c>
      <c r="O43" s="31" t="str">
        <f t="shared" si="28"/>
        <v/>
      </c>
      <c r="Q43" s="28"/>
      <c r="R43" s="25">
        <f t="shared" si="29"/>
        <v>1000</v>
      </c>
      <c r="S43" s="26">
        <f t="shared" si="30"/>
        <v>0</v>
      </c>
      <c r="T43" s="48"/>
      <c r="U43" s="30">
        <f t="shared" si="1"/>
        <v>0</v>
      </c>
      <c r="V43" s="31" t="str">
        <f t="shared" si="2"/>
        <v/>
      </c>
      <c r="X43" s="28"/>
      <c r="Y43" s="25">
        <f t="shared" si="31"/>
        <v>1000</v>
      </c>
      <c r="Z43" s="26">
        <f t="shared" si="32"/>
        <v>0</v>
      </c>
      <c r="AA43" s="48"/>
      <c r="AB43" s="30">
        <f t="shared" si="3"/>
        <v>0</v>
      </c>
      <c r="AC43" s="31" t="str">
        <f t="shared" si="4"/>
        <v/>
      </c>
      <c r="AE43" s="28"/>
      <c r="AF43" s="25">
        <f t="shared" si="33"/>
        <v>1000</v>
      </c>
      <c r="AG43" s="26">
        <f t="shared" si="34"/>
        <v>0</v>
      </c>
      <c r="AH43" s="48"/>
      <c r="AI43" s="30">
        <f t="shared" si="5"/>
        <v>0</v>
      </c>
      <c r="AJ43" s="31" t="str">
        <f t="shared" si="6"/>
        <v/>
      </c>
      <c r="AL43" s="28"/>
      <c r="AM43" s="25">
        <f t="shared" si="35"/>
        <v>1000</v>
      </c>
      <c r="AN43" s="26">
        <f t="shared" si="36"/>
        <v>0</v>
      </c>
      <c r="AO43" s="48"/>
      <c r="AP43" s="30">
        <f t="shared" si="7"/>
        <v>0</v>
      </c>
      <c r="AQ43" s="31" t="str">
        <f t="shared" si="8"/>
        <v/>
      </c>
    </row>
    <row r="44" spans="2:43" x14ac:dyDescent="0.2">
      <c r="B44" s="49" t="s">
        <v>35</v>
      </c>
      <c r="C44" s="21"/>
      <c r="D44" s="22" t="s">
        <v>30</v>
      </c>
      <c r="E44" s="23"/>
      <c r="F44" s="50">
        <v>6.0000000000000002E-5</v>
      </c>
      <c r="G44" s="51">
        <f>$F$18*(1+F74)</f>
        <v>1035.8</v>
      </c>
      <c r="H44" s="26">
        <f>G44*F44</f>
        <v>6.2148000000000002E-2</v>
      </c>
      <c r="I44" s="27"/>
      <c r="J44" s="52">
        <v>6.0000000000000002E-5</v>
      </c>
      <c r="K44" s="51">
        <f>$F$18*(1+J74)</f>
        <v>1033.8</v>
      </c>
      <c r="L44" s="26">
        <f>K44*J44</f>
        <v>6.2028E-2</v>
      </c>
      <c r="M44" s="27"/>
      <c r="N44" s="30">
        <f>L44-H44</f>
        <v>-1.2000000000000205E-4</v>
      </c>
      <c r="O44" s="31">
        <f>IF((H44)=0,"",(N44/H44))</f>
        <v>-1.9308746862328964E-3</v>
      </c>
      <c r="Q44" s="52">
        <f>+J44</f>
        <v>6.0000000000000002E-5</v>
      </c>
      <c r="R44" s="51">
        <f>$F$18*(1+Q74)</f>
        <v>1033.8</v>
      </c>
      <c r="S44" s="26">
        <f>R44*Q44</f>
        <v>6.2028E-2</v>
      </c>
      <c r="T44" s="27"/>
      <c r="U44" s="30">
        <f t="shared" si="1"/>
        <v>0</v>
      </c>
      <c r="V44" s="31">
        <f t="shared" si="2"/>
        <v>0</v>
      </c>
      <c r="X44" s="52">
        <f>+Q44</f>
        <v>6.0000000000000002E-5</v>
      </c>
      <c r="Y44" s="51">
        <f>$F$18*(1+X74)</f>
        <v>1033.8</v>
      </c>
      <c r="Z44" s="26">
        <f>Y44*X44</f>
        <v>6.2028E-2</v>
      </c>
      <c r="AA44" s="27"/>
      <c r="AB44" s="30">
        <f t="shared" si="3"/>
        <v>0</v>
      </c>
      <c r="AC44" s="31">
        <f t="shared" si="4"/>
        <v>0</v>
      </c>
      <c r="AE44" s="52">
        <f>+X44</f>
        <v>6.0000000000000002E-5</v>
      </c>
      <c r="AF44" s="51">
        <f>$F$18*(1+AE74)</f>
        <v>1033.8</v>
      </c>
      <c r="AG44" s="26">
        <f>AF44*AE44</f>
        <v>6.2028E-2</v>
      </c>
      <c r="AH44" s="27"/>
      <c r="AI44" s="30">
        <f t="shared" si="5"/>
        <v>0</v>
      </c>
      <c r="AJ44" s="31">
        <f t="shared" si="6"/>
        <v>0</v>
      </c>
      <c r="AL44" s="52">
        <f>+AE44</f>
        <v>6.0000000000000002E-5</v>
      </c>
      <c r="AM44" s="51">
        <f>$F$18*(1+AL74)</f>
        <v>1033.8</v>
      </c>
      <c r="AN44" s="26">
        <f>AM44*AL44</f>
        <v>6.2028E-2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35.799999999999955</v>
      </c>
      <c r="H45" s="26">
        <f t="shared" si="24"/>
        <v>3.6566119999999955</v>
      </c>
      <c r="I45" s="27"/>
      <c r="J45" s="55">
        <f>0.64*$J$55+0.18*$J$56+0.18*$J$57</f>
        <v>0.10214000000000001</v>
      </c>
      <c r="K45" s="54">
        <f>$F$18*(1+$J$74)-$F$18</f>
        <v>33.799999999999955</v>
      </c>
      <c r="L45" s="26">
        <f t="shared" si="26"/>
        <v>3.4523319999999957</v>
      </c>
      <c r="M45" s="27"/>
      <c r="N45" s="30">
        <f t="shared" si="27"/>
        <v>-0.2042799999999998</v>
      </c>
      <c r="O45" s="31">
        <f t="shared" si="28"/>
        <v>-5.5865921787709508E-2</v>
      </c>
      <c r="Q45" s="55">
        <f>0.64*$Q$55+0.18*$Q$56+0.18*$Q$57</f>
        <v>0.10214000000000001</v>
      </c>
      <c r="R45" s="54">
        <f>$F$18*(1+Q74)-$F$18</f>
        <v>33.799999999999955</v>
      </c>
      <c r="S45" s="26">
        <f t="shared" ref="S45" si="37">R45*Q45</f>
        <v>3.4523319999999957</v>
      </c>
      <c r="T45" s="27"/>
      <c r="U45" s="30">
        <f t="shared" si="1"/>
        <v>0</v>
      </c>
      <c r="V45" s="31">
        <f t="shared" si="2"/>
        <v>0</v>
      </c>
      <c r="X45" s="55">
        <f>0.64*$X$55+0.18*$X$56+0.18*$X$57</f>
        <v>0.10214000000000001</v>
      </c>
      <c r="Y45" s="54">
        <f>$F$18*(1+X74)-$F$18</f>
        <v>33.799999999999955</v>
      </c>
      <c r="Z45" s="26">
        <f t="shared" ref="Z45" si="38">Y45*X45</f>
        <v>3.4523319999999957</v>
      </c>
      <c r="AA45" s="27"/>
      <c r="AB45" s="30">
        <f t="shared" si="3"/>
        <v>0</v>
      </c>
      <c r="AC45" s="31">
        <f t="shared" si="4"/>
        <v>0</v>
      </c>
      <c r="AE45" s="55">
        <f>0.64*$AE$55+0.18*$AE$56+0.18*$AE$57</f>
        <v>0.10214000000000001</v>
      </c>
      <c r="AF45" s="54">
        <f>$F$18*(1+AE74)-$F$18</f>
        <v>33.799999999999955</v>
      </c>
      <c r="AG45" s="26">
        <f t="shared" ref="AG45" si="39">AF45*AE45</f>
        <v>3.4523319999999957</v>
      </c>
      <c r="AH45" s="27"/>
      <c r="AI45" s="30">
        <f t="shared" si="5"/>
        <v>0</v>
      </c>
      <c r="AJ45" s="31">
        <f t="shared" si="6"/>
        <v>0</v>
      </c>
      <c r="AL45" s="55">
        <f>0.64*$AL$55+0.18*$AL$56+0.18*$AL$57</f>
        <v>0.10214000000000001</v>
      </c>
      <c r="AM45" s="54">
        <f>$F$18*(1+AL74)-$F$18</f>
        <v>33.799999999999955</v>
      </c>
      <c r="AN45" s="26">
        <f t="shared" ref="AN45" si="40">AM45*AL45</f>
        <v>3.4523319999999957</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42.228759999999994</v>
      </c>
      <c r="I47" s="40"/>
      <c r="J47" s="59"/>
      <c r="K47" s="61"/>
      <c r="L47" s="60">
        <f>SUM(L40:L46)+L39</f>
        <v>47.654359999999997</v>
      </c>
      <c r="M47" s="40"/>
      <c r="N47" s="43">
        <f t="shared" ref="N47:N65" si="41">L47-H47</f>
        <v>5.4256000000000029</v>
      </c>
      <c r="O47" s="44">
        <f t="shared" si="28"/>
        <v>0.12848115833853524</v>
      </c>
      <c r="Q47" s="59"/>
      <c r="R47" s="61"/>
      <c r="S47" s="60">
        <f>SUM(S40:S46)+S39</f>
        <v>53.454359999999994</v>
      </c>
      <c r="T47" s="40"/>
      <c r="U47" s="43">
        <f t="shared" si="1"/>
        <v>5.7999999999999972</v>
      </c>
      <c r="V47" s="44">
        <f t="shared" si="2"/>
        <v>0.12170974492155592</v>
      </c>
      <c r="X47" s="59"/>
      <c r="Y47" s="61"/>
      <c r="Z47" s="60">
        <f>SUM(Z40:Z46)+Z39</f>
        <v>58.354359999999993</v>
      </c>
      <c r="AA47" s="40"/>
      <c r="AB47" s="43">
        <f t="shared" si="3"/>
        <v>4.8999999999999986</v>
      </c>
      <c r="AC47" s="44">
        <f t="shared" si="4"/>
        <v>9.1666984694980899E-2</v>
      </c>
      <c r="AE47" s="59"/>
      <c r="AF47" s="61"/>
      <c r="AG47" s="60">
        <f>SUM(AG40:AG46)+AG39</f>
        <v>63.154359999999997</v>
      </c>
      <c r="AH47" s="40"/>
      <c r="AI47" s="43">
        <f t="shared" si="5"/>
        <v>4.8000000000000043</v>
      </c>
      <c r="AJ47" s="44">
        <f t="shared" si="6"/>
        <v>8.2256064499722129E-2</v>
      </c>
      <c r="AL47" s="59"/>
      <c r="AM47" s="61"/>
      <c r="AN47" s="60">
        <f>SUM(AN40:AN46)+AN39</f>
        <v>67.104359999999986</v>
      </c>
      <c r="AO47" s="40"/>
      <c r="AP47" s="43">
        <f t="shared" si="7"/>
        <v>3.9499999999999886</v>
      </c>
      <c r="AQ47" s="44">
        <f t="shared" si="8"/>
        <v>6.2545167111185809E-2</v>
      </c>
    </row>
    <row r="48" spans="2:43" x14ac:dyDescent="0.2">
      <c r="B48" s="27" t="s">
        <v>39</v>
      </c>
      <c r="C48" s="27"/>
      <c r="D48" s="62" t="s">
        <v>30</v>
      </c>
      <c r="E48" s="63"/>
      <c r="F48" s="28">
        <v>7.0000000000000001E-3</v>
      </c>
      <c r="G48" s="64">
        <f>F18*(1+F74)</f>
        <v>1035.8</v>
      </c>
      <c r="H48" s="26">
        <f>G48*F48</f>
        <v>7.2505999999999995</v>
      </c>
      <c r="I48" s="27"/>
      <c r="J48" s="28">
        <f>+F48</f>
        <v>7.0000000000000001E-3</v>
      </c>
      <c r="K48" s="65">
        <f>F18*(1+J74)</f>
        <v>1033.8</v>
      </c>
      <c r="L48" s="26">
        <f>K48*J48</f>
        <v>7.2366000000000001</v>
      </c>
      <c r="M48" s="27"/>
      <c r="N48" s="30">
        <f t="shared" si="41"/>
        <v>-1.3999999999999346E-2</v>
      </c>
      <c r="O48" s="31">
        <f t="shared" si="28"/>
        <v>-1.9308746862327735E-3</v>
      </c>
      <c r="Q48" s="28">
        <f>+J48</f>
        <v>7.0000000000000001E-3</v>
      </c>
      <c r="R48" s="65">
        <f>$F$18*(1+Q74)</f>
        <v>1033.8</v>
      </c>
      <c r="S48" s="26">
        <f>R48*Q48</f>
        <v>7.2366000000000001</v>
      </c>
      <c r="T48" s="27"/>
      <c r="U48" s="30">
        <f t="shared" si="1"/>
        <v>0</v>
      </c>
      <c r="V48" s="31">
        <f t="shared" si="2"/>
        <v>0</v>
      </c>
      <c r="X48" s="28">
        <f>+Q48</f>
        <v>7.0000000000000001E-3</v>
      </c>
      <c r="Y48" s="65">
        <f>$F$18*(1+X74)</f>
        <v>1033.8</v>
      </c>
      <c r="Z48" s="26">
        <f>Y48*X48</f>
        <v>7.2366000000000001</v>
      </c>
      <c r="AA48" s="27"/>
      <c r="AB48" s="30">
        <f t="shared" si="3"/>
        <v>0</v>
      </c>
      <c r="AC48" s="31">
        <f t="shared" si="4"/>
        <v>0</v>
      </c>
      <c r="AE48" s="28">
        <f>+X48</f>
        <v>7.0000000000000001E-3</v>
      </c>
      <c r="AF48" s="65">
        <f>$F$18*(1+AE74)</f>
        <v>1033.8</v>
      </c>
      <c r="AG48" s="26">
        <f>AF48*AE48</f>
        <v>7.2366000000000001</v>
      </c>
      <c r="AH48" s="27"/>
      <c r="AI48" s="30">
        <f t="shared" si="5"/>
        <v>0</v>
      </c>
      <c r="AJ48" s="31">
        <f t="shared" si="6"/>
        <v>0</v>
      </c>
      <c r="AL48" s="28">
        <f>+AE48</f>
        <v>7.0000000000000001E-3</v>
      </c>
      <c r="AM48" s="65">
        <f>$F$18*(1+AL74)</f>
        <v>1033.8</v>
      </c>
      <c r="AN48" s="26">
        <f>AM48*AL48</f>
        <v>7.2366000000000001</v>
      </c>
      <c r="AO48" s="27"/>
      <c r="AP48" s="30">
        <f t="shared" si="7"/>
        <v>0</v>
      </c>
      <c r="AQ48" s="31">
        <f t="shared" si="8"/>
        <v>0</v>
      </c>
    </row>
    <row r="49" spans="2:43" ht="25.5" x14ac:dyDescent="0.2">
      <c r="B49" s="66" t="s">
        <v>40</v>
      </c>
      <c r="C49" s="27"/>
      <c r="D49" s="62" t="s">
        <v>30</v>
      </c>
      <c r="E49" s="63"/>
      <c r="F49" s="28">
        <v>4.0000000000000001E-3</v>
      </c>
      <c r="G49" s="64">
        <f>G48</f>
        <v>1035.8</v>
      </c>
      <c r="H49" s="26">
        <f>G49*F49</f>
        <v>4.1432000000000002</v>
      </c>
      <c r="I49" s="27"/>
      <c r="J49" s="28">
        <f>+F49</f>
        <v>4.0000000000000001E-3</v>
      </c>
      <c r="K49" s="65">
        <f>K48</f>
        <v>1033.8</v>
      </c>
      <c r="L49" s="26">
        <f>K49*J49</f>
        <v>4.1352000000000002</v>
      </c>
      <c r="M49" s="27"/>
      <c r="N49" s="30">
        <f t="shared" si="41"/>
        <v>-8.0000000000000071E-3</v>
      </c>
      <c r="O49" s="31">
        <f t="shared" si="28"/>
        <v>-1.9308746862328652E-3</v>
      </c>
      <c r="Q49" s="28">
        <f>+J49</f>
        <v>4.0000000000000001E-3</v>
      </c>
      <c r="R49" s="65">
        <f>R48</f>
        <v>1033.8</v>
      </c>
      <c r="S49" s="26">
        <f>R49*Q49</f>
        <v>4.1352000000000002</v>
      </c>
      <c r="T49" s="27"/>
      <c r="U49" s="30">
        <f t="shared" si="1"/>
        <v>0</v>
      </c>
      <c r="V49" s="31">
        <f t="shared" si="2"/>
        <v>0</v>
      </c>
      <c r="X49" s="28">
        <f>+Q49</f>
        <v>4.0000000000000001E-3</v>
      </c>
      <c r="Y49" s="65">
        <f>Y48</f>
        <v>1033.8</v>
      </c>
      <c r="Z49" s="26">
        <f>Y49*X49</f>
        <v>4.1352000000000002</v>
      </c>
      <c r="AA49" s="27"/>
      <c r="AB49" s="30">
        <f t="shared" si="3"/>
        <v>0</v>
      </c>
      <c r="AC49" s="31">
        <f t="shared" si="4"/>
        <v>0</v>
      </c>
      <c r="AE49" s="28">
        <f>+X49</f>
        <v>4.0000000000000001E-3</v>
      </c>
      <c r="AF49" s="65">
        <f>AF48</f>
        <v>1033.8</v>
      </c>
      <c r="AG49" s="26">
        <f>AF49*AE49</f>
        <v>4.1352000000000002</v>
      </c>
      <c r="AH49" s="27"/>
      <c r="AI49" s="30">
        <f t="shared" si="5"/>
        <v>0</v>
      </c>
      <c r="AJ49" s="31">
        <f t="shared" si="6"/>
        <v>0</v>
      </c>
      <c r="AL49" s="28">
        <f>+AE49</f>
        <v>4.0000000000000001E-3</v>
      </c>
      <c r="AM49" s="65">
        <f>AM48</f>
        <v>1033.8</v>
      </c>
      <c r="AN49" s="26">
        <f>AM49*AL49</f>
        <v>4.1352000000000002</v>
      </c>
      <c r="AO49" s="27"/>
      <c r="AP49" s="30">
        <f t="shared" si="7"/>
        <v>0</v>
      </c>
      <c r="AQ49" s="31">
        <f t="shared" si="8"/>
        <v>0</v>
      </c>
    </row>
    <row r="50" spans="2:43" ht="25.5" x14ac:dyDescent="0.2">
      <c r="B50" s="56" t="s">
        <v>41</v>
      </c>
      <c r="C50" s="35"/>
      <c r="D50" s="35"/>
      <c r="E50" s="35"/>
      <c r="F50" s="67"/>
      <c r="G50" s="59"/>
      <c r="H50" s="60">
        <f>SUM(H47:H49)</f>
        <v>53.622559999999993</v>
      </c>
      <c r="I50" s="68"/>
      <c r="J50" s="69"/>
      <c r="K50" s="70"/>
      <c r="L50" s="60">
        <f>SUM(L47:L49)</f>
        <v>59.026159999999997</v>
      </c>
      <c r="M50" s="68"/>
      <c r="N50" s="43">
        <f t="shared" si="41"/>
        <v>5.4036000000000044</v>
      </c>
      <c r="O50" s="44">
        <f t="shared" si="28"/>
        <v>0.10077101876523623</v>
      </c>
      <c r="Q50" s="69"/>
      <c r="R50" s="70"/>
      <c r="S50" s="60">
        <f>SUM(S47:S49)</f>
        <v>64.826160000000002</v>
      </c>
      <c r="T50" s="68"/>
      <c r="U50" s="43">
        <f t="shared" si="1"/>
        <v>5.8000000000000043</v>
      </c>
      <c r="V50" s="44">
        <f t="shared" si="2"/>
        <v>9.8261516588577069E-2</v>
      </c>
      <c r="X50" s="69"/>
      <c r="Y50" s="70"/>
      <c r="Z50" s="60">
        <f>SUM(Z47:Z49)</f>
        <v>69.726159999999993</v>
      </c>
      <c r="AA50" s="68"/>
      <c r="AB50" s="43">
        <f t="shared" si="3"/>
        <v>4.8999999999999915</v>
      </c>
      <c r="AC50" s="44">
        <f t="shared" si="4"/>
        <v>7.5586769291903014E-2</v>
      </c>
      <c r="AE50" s="69"/>
      <c r="AF50" s="70"/>
      <c r="AG50" s="60">
        <f>SUM(AG47:AG49)</f>
        <v>74.52615999999999</v>
      </c>
      <c r="AH50" s="68"/>
      <c r="AI50" s="43">
        <f t="shared" si="5"/>
        <v>4.7999999999999972</v>
      </c>
      <c r="AJ50" s="44">
        <f t="shared" si="6"/>
        <v>6.8840733520962538E-2</v>
      </c>
      <c r="AL50" s="69"/>
      <c r="AM50" s="70"/>
      <c r="AN50" s="60">
        <f>SUM(AN47:AN49)</f>
        <v>78.476159999999979</v>
      </c>
      <c r="AO50" s="68"/>
      <c r="AP50" s="43">
        <f t="shared" si="7"/>
        <v>3.9499999999999886</v>
      </c>
      <c r="AQ50" s="44">
        <f t="shared" si="8"/>
        <v>5.300152322352298E-2</v>
      </c>
    </row>
    <row r="51" spans="2:43" ht="25.5" x14ac:dyDescent="0.2">
      <c r="B51" s="71" t="s">
        <v>42</v>
      </c>
      <c r="C51" s="21"/>
      <c r="D51" s="22" t="s">
        <v>30</v>
      </c>
      <c r="E51" s="23"/>
      <c r="F51" s="72">
        <v>4.4000000000000003E-3</v>
      </c>
      <c r="G51" s="64">
        <f>G49</f>
        <v>1035.8</v>
      </c>
      <c r="H51" s="73">
        <f t="shared" ref="H51:H57" si="42">G51*F51</f>
        <v>4.5575200000000002</v>
      </c>
      <c r="I51" s="27"/>
      <c r="J51" s="72">
        <v>4.4000000000000003E-3</v>
      </c>
      <c r="K51" s="65">
        <f>K49</f>
        <v>1033.8</v>
      </c>
      <c r="L51" s="73">
        <f t="shared" ref="L51:L57" si="43">K51*J51</f>
        <v>4.5487200000000003</v>
      </c>
      <c r="M51" s="27"/>
      <c r="N51" s="30">
        <f t="shared" si="41"/>
        <v>-8.799999999999919E-3</v>
      </c>
      <c r="O51" s="74">
        <f t="shared" si="28"/>
        <v>-1.9308746862328457E-3</v>
      </c>
      <c r="Q51" s="72">
        <f>+J51</f>
        <v>4.4000000000000003E-3</v>
      </c>
      <c r="R51" s="65">
        <f>R49</f>
        <v>1033.8</v>
      </c>
      <c r="S51" s="73">
        <f t="shared" ref="S51:S57" si="44">R51*Q51</f>
        <v>4.5487200000000003</v>
      </c>
      <c r="T51" s="27"/>
      <c r="U51" s="30">
        <f t="shared" si="1"/>
        <v>0</v>
      </c>
      <c r="V51" s="74">
        <f t="shared" si="2"/>
        <v>0</v>
      </c>
      <c r="X51" s="72">
        <f>+Q51</f>
        <v>4.4000000000000003E-3</v>
      </c>
      <c r="Y51" s="65">
        <f>Y49</f>
        <v>1033.8</v>
      </c>
      <c r="Z51" s="73">
        <f t="shared" ref="Z51:Z57" si="45">Y51*X51</f>
        <v>4.5487200000000003</v>
      </c>
      <c r="AA51" s="27"/>
      <c r="AB51" s="30">
        <f t="shared" si="3"/>
        <v>0</v>
      </c>
      <c r="AC51" s="74">
        <f t="shared" si="4"/>
        <v>0</v>
      </c>
      <c r="AE51" s="72">
        <f>+X51</f>
        <v>4.4000000000000003E-3</v>
      </c>
      <c r="AF51" s="65">
        <f>AF49</f>
        <v>1033.8</v>
      </c>
      <c r="AG51" s="73">
        <f t="shared" ref="AG51:AG57" si="46">AF51*AE51</f>
        <v>4.5487200000000003</v>
      </c>
      <c r="AH51" s="27"/>
      <c r="AI51" s="30">
        <f t="shared" si="5"/>
        <v>0</v>
      </c>
      <c r="AJ51" s="74">
        <f t="shared" si="6"/>
        <v>0</v>
      </c>
      <c r="AL51" s="72">
        <f>+AE51</f>
        <v>4.4000000000000003E-3</v>
      </c>
      <c r="AM51" s="65">
        <f>AM49</f>
        <v>1033.8</v>
      </c>
      <c r="AN51" s="73">
        <f t="shared" ref="AN51:AN57" si="47">AM51*AL51</f>
        <v>4.5487200000000003</v>
      </c>
      <c r="AO51" s="27"/>
      <c r="AP51" s="30">
        <f t="shared" si="7"/>
        <v>0</v>
      </c>
      <c r="AQ51" s="74">
        <f t="shared" si="8"/>
        <v>0</v>
      </c>
    </row>
    <row r="52" spans="2:43" ht="25.5" x14ac:dyDescent="0.2">
      <c r="B52" s="71" t="s">
        <v>43</v>
      </c>
      <c r="C52" s="21"/>
      <c r="D52" s="22" t="s">
        <v>30</v>
      </c>
      <c r="E52" s="23"/>
      <c r="F52" s="72">
        <v>1.2999999999999999E-3</v>
      </c>
      <c r="G52" s="64">
        <f>G49</f>
        <v>1035.8</v>
      </c>
      <c r="H52" s="73">
        <f t="shared" si="42"/>
        <v>1.3465399999999998</v>
      </c>
      <c r="I52" s="27"/>
      <c r="J52" s="72">
        <v>1.2999999999999999E-3</v>
      </c>
      <c r="K52" s="65">
        <f>K49</f>
        <v>1033.8</v>
      </c>
      <c r="L52" s="73">
        <f t="shared" si="43"/>
        <v>1.3439399999999999</v>
      </c>
      <c r="M52" s="27"/>
      <c r="N52" s="30">
        <f t="shared" si="41"/>
        <v>-2.5999999999999357E-3</v>
      </c>
      <c r="O52" s="74">
        <f t="shared" si="28"/>
        <v>-1.930874686232816E-3</v>
      </c>
      <c r="Q52" s="72">
        <f>+J52</f>
        <v>1.2999999999999999E-3</v>
      </c>
      <c r="R52" s="65">
        <f>R49</f>
        <v>1033.8</v>
      </c>
      <c r="S52" s="73">
        <f t="shared" si="44"/>
        <v>1.3439399999999999</v>
      </c>
      <c r="T52" s="27"/>
      <c r="U52" s="30">
        <f t="shared" si="1"/>
        <v>0</v>
      </c>
      <c r="V52" s="74">
        <f t="shared" si="2"/>
        <v>0</v>
      </c>
      <c r="X52" s="72">
        <f>+Q52</f>
        <v>1.2999999999999999E-3</v>
      </c>
      <c r="Y52" s="65">
        <f>Y49</f>
        <v>1033.8</v>
      </c>
      <c r="Z52" s="73">
        <f t="shared" si="45"/>
        <v>1.3439399999999999</v>
      </c>
      <c r="AA52" s="27"/>
      <c r="AB52" s="30">
        <f t="shared" si="3"/>
        <v>0</v>
      </c>
      <c r="AC52" s="74">
        <f t="shared" si="4"/>
        <v>0</v>
      </c>
      <c r="AE52" s="72">
        <f>+X52</f>
        <v>1.2999999999999999E-3</v>
      </c>
      <c r="AF52" s="65">
        <f>AF49</f>
        <v>1033.8</v>
      </c>
      <c r="AG52" s="73">
        <f t="shared" si="46"/>
        <v>1.3439399999999999</v>
      </c>
      <c r="AH52" s="27"/>
      <c r="AI52" s="30">
        <f t="shared" si="5"/>
        <v>0</v>
      </c>
      <c r="AJ52" s="74">
        <f t="shared" si="6"/>
        <v>0</v>
      </c>
      <c r="AL52" s="72">
        <f>+AE52</f>
        <v>1.2999999999999999E-3</v>
      </c>
      <c r="AM52" s="65">
        <f>AM49</f>
        <v>1033.8</v>
      </c>
      <c r="AN52" s="73">
        <f t="shared" si="47"/>
        <v>1.3439399999999999</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1000</v>
      </c>
      <c r="H54" s="73">
        <f t="shared" si="42"/>
        <v>6.94</v>
      </c>
      <c r="I54" s="27"/>
      <c r="J54" s="72">
        <f>+F54</f>
        <v>6.94E-3</v>
      </c>
      <c r="K54" s="76">
        <f>$F$18</f>
        <v>1000</v>
      </c>
      <c r="L54" s="73">
        <f t="shared" si="43"/>
        <v>6.94</v>
      </c>
      <c r="M54" s="27"/>
      <c r="N54" s="30">
        <f t="shared" si="41"/>
        <v>0</v>
      </c>
      <c r="O54" s="74">
        <f t="shared" si="28"/>
        <v>0</v>
      </c>
      <c r="Q54" s="72">
        <f>+J54</f>
        <v>6.94E-3</v>
      </c>
      <c r="R54" s="76">
        <f>$F$18</f>
        <v>1000</v>
      </c>
      <c r="S54" s="73">
        <f t="shared" si="44"/>
        <v>6.94</v>
      </c>
      <c r="T54" s="27"/>
      <c r="U54" s="30">
        <f t="shared" si="1"/>
        <v>0</v>
      </c>
      <c r="V54" s="74">
        <f t="shared" si="2"/>
        <v>0</v>
      </c>
      <c r="X54" s="72">
        <f>+Q54</f>
        <v>6.94E-3</v>
      </c>
      <c r="Y54" s="76">
        <f>$F$18</f>
        <v>1000</v>
      </c>
      <c r="Z54" s="73">
        <f t="shared" si="45"/>
        <v>6.94</v>
      </c>
      <c r="AA54" s="27"/>
      <c r="AB54" s="30">
        <f t="shared" si="3"/>
        <v>0</v>
      </c>
      <c r="AC54" s="74">
        <f t="shared" si="4"/>
        <v>0</v>
      </c>
      <c r="AE54" s="72">
        <f>+X54</f>
        <v>6.94E-3</v>
      </c>
      <c r="AF54" s="76">
        <f>$F$18</f>
        <v>1000</v>
      </c>
      <c r="AG54" s="73">
        <f t="shared" si="46"/>
        <v>6.94</v>
      </c>
      <c r="AH54" s="27"/>
      <c r="AI54" s="30">
        <f t="shared" si="5"/>
        <v>0</v>
      </c>
      <c r="AJ54" s="74">
        <f t="shared" si="6"/>
        <v>0</v>
      </c>
      <c r="AL54" s="72">
        <f>+AE54</f>
        <v>6.94E-3</v>
      </c>
      <c r="AM54" s="76">
        <f>$F$18</f>
        <v>1000</v>
      </c>
      <c r="AN54" s="73">
        <f t="shared" si="47"/>
        <v>6.94</v>
      </c>
      <c r="AO54" s="27"/>
      <c r="AP54" s="30">
        <f t="shared" si="7"/>
        <v>0</v>
      </c>
      <c r="AQ54" s="74">
        <f t="shared" si="8"/>
        <v>0</v>
      </c>
    </row>
    <row r="55" spans="2:43" x14ac:dyDescent="0.2">
      <c r="B55" s="49" t="s">
        <v>46</v>
      </c>
      <c r="C55" s="21"/>
      <c r="D55" s="22"/>
      <c r="E55" s="23"/>
      <c r="F55" s="72">
        <v>0.08</v>
      </c>
      <c r="G55" s="77">
        <f>0.64*$F$18</f>
        <v>640</v>
      </c>
      <c r="H55" s="73">
        <f t="shared" si="42"/>
        <v>51.2</v>
      </c>
      <c r="I55" s="27"/>
      <c r="J55" s="72">
        <v>0.08</v>
      </c>
      <c r="K55" s="77">
        <f>$G$55</f>
        <v>640</v>
      </c>
      <c r="L55" s="73">
        <f t="shared" si="43"/>
        <v>51.2</v>
      </c>
      <c r="M55" s="27"/>
      <c r="N55" s="30">
        <f t="shared" si="41"/>
        <v>0</v>
      </c>
      <c r="O55" s="74">
        <f t="shared" si="28"/>
        <v>0</v>
      </c>
      <c r="Q55" s="72">
        <v>0.08</v>
      </c>
      <c r="R55" s="77">
        <f>$G$55</f>
        <v>640</v>
      </c>
      <c r="S55" s="73">
        <f t="shared" si="44"/>
        <v>51.2</v>
      </c>
      <c r="T55" s="27"/>
      <c r="U55" s="30">
        <f t="shared" si="1"/>
        <v>0</v>
      </c>
      <c r="V55" s="74">
        <f t="shared" si="2"/>
        <v>0</v>
      </c>
      <c r="X55" s="72">
        <v>0.08</v>
      </c>
      <c r="Y55" s="77">
        <f>$G$55</f>
        <v>640</v>
      </c>
      <c r="Z55" s="73">
        <f t="shared" si="45"/>
        <v>51.2</v>
      </c>
      <c r="AA55" s="27"/>
      <c r="AB55" s="30">
        <f t="shared" si="3"/>
        <v>0</v>
      </c>
      <c r="AC55" s="74">
        <f t="shared" si="4"/>
        <v>0</v>
      </c>
      <c r="AE55" s="72">
        <v>0.08</v>
      </c>
      <c r="AF55" s="77">
        <f>$G$55</f>
        <v>640</v>
      </c>
      <c r="AG55" s="73">
        <f t="shared" si="46"/>
        <v>51.2</v>
      </c>
      <c r="AH55" s="27"/>
      <c r="AI55" s="30">
        <f t="shared" si="5"/>
        <v>0</v>
      </c>
      <c r="AJ55" s="74">
        <f t="shared" si="6"/>
        <v>0</v>
      </c>
      <c r="AL55" s="72">
        <v>0.08</v>
      </c>
      <c r="AM55" s="77">
        <f>$G$55</f>
        <v>640</v>
      </c>
      <c r="AN55" s="73">
        <f t="shared" si="47"/>
        <v>51.2</v>
      </c>
      <c r="AO55" s="27"/>
      <c r="AP55" s="30">
        <f t="shared" si="7"/>
        <v>0</v>
      </c>
      <c r="AQ55" s="74">
        <f t="shared" si="8"/>
        <v>0</v>
      </c>
    </row>
    <row r="56" spans="2:43" x14ac:dyDescent="0.2">
      <c r="B56" s="49" t="s">
        <v>47</v>
      </c>
      <c r="C56" s="21"/>
      <c r="D56" s="22"/>
      <c r="E56" s="23"/>
      <c r="F56" s="72">
        <v>0.122</v>
      </c>
      <c r="G56" s="77">
        <f>0.18*$F$18</f>
        <v>180</v>
      </c>
      <c r="H56" s="73">
        <f t="shared" si="42"/>
        <v>21.96</v>
      </c>
      <c r="I56" s="27"/>
      <c r="J56" s="72">
        <v>0.122</v>
      </c>
      <c r="K56" s="77">
        <f>$G$56</f>
        <v>180</v>
      </c>
      <c r="L56" s="73">
        <f t="shared" si="43"/>
        <v>21.96</v>
      </c>
      <c r="M56" s="27"/>
      <c r="N56" s="30">
        <f t="shared" si="41"/>
        <v>0</v>
      </c>
      <c r="O56" s="74">
        <f t="shared" si="28"/>
        <v>0</v>
      </c>
      <c r="Q56" s="72">
        <v>0.122</v>
      </c>
      <c r="R56" s="77">
        <f>$G$56</f>
        <v>180</v>
      </c>
      <c r="S56" s="73">
        <f t="shared" si="44"/>
        <v>21.96</v>
      </c>
      <c r="T56" s="27"/>
      <c r="U56" s="30">
        <f t="shared" si="1"/>
        <v>0</v>
      </c>
      <c r="V56" s="74">
        <f t="shared" si="2"/>
        <v>0</v>
      </c>
      <c r="X56" s="72">
        <v>0.122</v>
      </c>
      <c r="Y56" s="77">
        <f>$G$56</f>
        <v>180</v>
      </c>
      <c r="Z56" s="73">
        <f t="shared" si="45"/>
        <v>21.96</v>
      </c>
      <c r="AA56" s="27"/>
      <c r="AB56" s="30">
        <f t="shared" si="3"/>
        <v>0</v>
      </c>
      <c r="AC56" s="74">
        <f t="shared" si="4"/>
        <v>0</v>
      </c>
      <c r="AE56" s="72">
        <v>0.122</v>
      </c>
      <c r="AF56" s="77">
        <f>$G$56</f>
        <v>180</v>
      </c>
      <c r="AG56" s="73">
        <f t="shared" si="46"/>
        <v>21.96</v>
      </c>
      <c r="AH56" s="27"/>
      <c r="AI56" s="30">
        <f t="shared" si="5"/>
        <v>0</v>
      </c>
      <c r="AJ56" s="74">
        <f t="shared" si="6"/>
        <v>0</v>
      </c>
      <c r="AL56" s="72">
        <v>0.122</v>
      </c>
      <c r="AM56" s="77">
        <f>$G$56</f>
        <v>180</v>
      </c>
      <c r="AN56" s="73">
        <f t="shared" si="47"/>
        <v>21.96</v>
      </c>
      <c r="AO56" s="27"/>
      <c r="AP56" s="30">
        <f t="shared" si="7"/>
        <v>0</v>
      </c>
      <c r="AQ56" s="74">
        <f t="shared" si="8"/>
        <v>0</v>
      </c>
    </row>
    <row r="57" spans="2:43" x14ac:dyDescent="0.2">
      <c r="B57" s="11" t="s">
        <v>48</v>
      </c>
      <c r="C57" s="21"/>
      <c r="D57" s="22"/>
      <c r="E57" s="23"/>
      <c r="F57" s="72">
        <v>0.161</v>
      </c>
      <c r="G57" s="77">
        <f>0.18*$F$18</f>
        <v>180</v>
      </c>
      <c r="H57" s="73">
        <f t="shared" si="42"/>
        <v>28.98</v>
      </c>
      <c r="I57" s="27"/>
      <c r="J57" s="72">
        <v>0.161</v>
      </c>
      <c r="K57" s="77">
        <f>$G$57</f>
        <v>180</v>
      </c>
      <c r="L57" s="73">
        <f t="shared" si="43"/>
        <v>28.98</v>
      </c>
      <c r="M57" s="27"/>
      <c r="N57" s="30">
        <f t="shared" si="41"/>
        <v>0</v>
      </c>
      <c r="O57" s="74">
        <f t="shared" si="28"/>
        <v>0</v>
      </c>
      <c r="Q57" s="72">
        <v>0.161</v>
      </c>
      <c r="R57" s="77">
        <f>$G$57</f>
        <v>180</v>
      </c>
      <c r="S57" s="73">
        <f t="shared" si="44"/>
        <v>28.98</v>
      </c>
      <c r="T57" s="27"/>
      <c r="U57" s="30">
        <f t="shared" si="1"/>
        <v>0</v>
      </c>
      <c r="V57" s="74">
        <f t="shared" si="2"/>
        <v>0</v>
      </c>
      <c r="X57" s="72">
        <v>0.161</v>
      </c>
      <c r="Y57" s="77">
        <f>$G$57</f>
        <v>180</v>
      </c>
      <c r="Z57" s="73">
        <f t="shared" si="45"/>
        <v>28.98</v>
      </c>
      <c r="AA57" s="27"/>
      <c r="AB57" s="30">
        <f t="shared" si="3"/>
        <v>0</v>
      </c>
      <c r="AC57" s="74">
        <f t="shared" si="4"/>
        <v>0</v>
      </c>
      <c r="AE57" s="72">
        <v>0.161</v>
      </c>
      <c r="AF57" s="77">
        <f>$G$57</f>
        <v>180</v>
      </c>
      <c r="AG57" s="73">
        <f t="shared" si="46"/>
        <v>28.98</v>
      </c>
      <c r="AH57" s="27"/>
      <c r="AI57" s="30">
        <f t="shared" si="5"/>
        <v>0</v>
      </c>
      <c r="AJ57" s="74">
        <f t="shared" si="6"/>
        <v>0</v>
      </c>
      <c r="AL57" s="72">
        <v>0.161</v>
      </c>
      <c r="AM57" s="77">
        <f>$G$57</f>
        <v>180</v>
      </c>
      <c r="AN57" s="73">
        <f t="shared" si="47"/>
        <v>28.98</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8"/>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250</v>
      </c>
      <c r="H59" s="73">
        <f>G59*F59</f>
        <v>27.5</v>
      </c>
      <c r="I59" s="83"/>
      <c r="J59" s="72">
        <v>0.11</v>
      </c>
      <c r="K59" s="82">
        <f>$G$59</f>
        <v>250</v>
      </c>
      <c r="L59" s="73">
        <f>K59*J59</f>
        <v>27.5</v>
      </c>
      <c r="M59" s="83"/>
      <c r="N59" s="84">
        <f t="shared" si="41"/>
        <v>0</v>
      </c>
      <c r="O59" s="74">
        <f t="shared" si="28"/>
        <v>0</v>
      </c>
      <c r="Q59" s="72">
        <v>0.11</v>
      </c>
      <c r="R59" s="82">
        <f>$G$59</f>
        <v>250</v>
      </c>
      <c r="S59" s="73">
        <f>R59*Q59</f>
        <v>27.5</v>
      </c>
      <c r="T59" s="83"/>
      <c r="U59" s="84">
        <f t="shared" si="1"/>
        <v>0</v>
      </c>
      <c r="V59" s="74">
        <f t="shared" si="2"/>
        <v>0</v>
      </c>
      <c r="X59" s="72">
        <v>0.11</v>
      </c>
      <c r="Y59" s="82">
        <f>$G$59</f>
        <v>250</v>
      </c>
      <c r="Z59" s="73">
        <f>Y59*X59</f>
        <v>27.5</v>
      </c>
      <c r="AA59" s="83"/>
      <c r="AB59" s="84">
        <f t="shared" si="3"/>
        <v>0</v>
      </c>
      <c r="AC59" s="74">
        <f t="shared" si="4"/>
        <v>0</v>
      </c>
      <c r="AE59" s="72">
        <v>0.11</v>
      </c>
      <c r="AF59" s="82">
        <f>$G$59</f>
        <v>250</v>
      </c>
      <c r="AG59" s="73">
        <f>AF59*AE59</f>
        <v>27.5</v>
      </c>
      <c r="AH59" s="83"/>
      <c r="AI59" s="84">
        <f t="shared" si="5"/>
        <v>0</v>
      </c>
      <c r="AJ59" s="74">
        <f t="shared" si="6"/>
        <v>0</v>
      </c>
      <c r="AL59" s="72">
        <v>0.11</v>
      </c>
      <c r="AM59" s="82">
        <f>$G$59</f>
        <v>250</v>
      </c>
      <c r="AN59" s="73">
        <f>AM59*AL59</f>
        <v>27.5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168.85662000000002</v>
      </c>
      <c r="I61" s="100"/>
      <c r="J61" s="101"/>
      <c r="K61" s="101"/>
      <c r="L61" s="103">
        <f>SUM(L51:L57,L50)</f>
        <v>174.24881999999999</v>
      </c>
      <c r="M61" s="102"/>
      <c r="N61" s="103">
        <f t="shared" ref="N61" si="48">L61-H61</f>
        <v>5.3921999999999741</v>
      </c>
      <c r="O61" s="104">
        <f t="shared" ref="O61" si="49">IF((H61)=0,"",(N61/H61))</f>
        <v>3.193360141876566E-2</v>
      </c>
      <c r="Q61" s="101"/>
      <c r="R61" s="101"/>
      <c r="S61" s="103">
        <f>SUM(S51:S57,S50)</f>
        <v>180.04882000000001</v>
      </c>
      <c r="T61" s="102"/>
      <c r="U61" s="103">
        <f t="shared" si="1"/>
        <v>5.8000000000000114</v>
      </c>
      <c r="V61" s="104">
        <f>IF((L61)=0,"",(U61/L61))</f>
        <v>3.3285734732665689E-2</v>
      </c>
      <c r="X61" s="101"/>
      <c r="Y61" s="101"/>
      <c r="Z61" s="103">
        <f>SUM(Z51:Z57,Z50)</f>
        <v>184.94882000000001</v>
      </c>
      <c r="AA61" s="102"/>
      <c r="AB61" s="103">
        <f t="shared" si="3"/>
        <v>4.9000000000000057</v>
      </c>
      <c r="AC61" s="104">
        <f>IF((S61)=0,"",(AB61/S61))</f>
        <v>2.721484095258167E-2</v>
      </c>
      <c r="AE61" s="101"/>
      <c r="AF61" s="101"/>
      <c r="AG61" s="103">
        <f>SUM(AG51:AG57,AG50)</f>
        <v>189.74881999999999</v>
      </c>
      <c r="AH61" s="102"/>
      <c r="AI61" s="103">
        <f t="shared" ref="AI61:AI65" si="50">AG61-Z61</f>
        <v>4.7999999999999829</v>
      </c>
      <c r="AJ61" s="104">
        <f>IF((Z61)=0,"",(AI61/Z61))</f>
        <v>2.5953125843138566E-2</v>
      </c>
      <c r="AL61" s="101"/>
      <c r="AM61" s="101"/>
      <c r="AN61" s="103">
        <f>SUM(AN51:AN57,AN50)</f>
        <v>193.69881999999998</v>
      </c>
      <c r="AO61" s="102"/>
      <c r="AP61" s="103">
        <f t="shared" ref="AP61:AP65" si="51">AN61-AG61</f>
        <v>3.9499999999999886</v>
      </c>
      <c r="AQ61" s="104">
        <f>IF((AG61)=0,"",(AP61/AG61))</f>
        <v>2.0816993749947898E-2</v>
      </c>
    </row>
    <row r="62" spans="2:43" x14ac:dyDescent="0.2">
      <c r="B62" s="105" t="s">
        <v>52</v>
      </c>
      <c r="C62" s="21"/>
      <c r="D62" s="21"/>
      <c r="E62" s="21"/>
      <c r="F62" s="106">
        <v>0.13</v>
      </c>
      <c r="G62" s="107"/>
      <c r="H62" s="108">
        <f>H61*F62</f>
        <v>21.951360600000005</v>
      </c>
      <c r="I62" s="109"/>
      <c r="J62" s="110">
        <v>0.13</v>
      </c>
      <c r="K62" s="109"/>
      <c r="L62" s="111">
        <f>L61*J62</f>
        <v>22.652346600000001</v>
      </c>
      <c r="M62" s="112"/>
      <c r="N62" s="113">
        <f t="shared" si="41"/>
        <v>0.70098599999999678</v>
      </c>
      <c r="O62" s="114">
        <f t="shared" si="28"/>
        <v>3.193360141876566E-2</v>
      </c>
      <c r="Q62" s="110">
        <v>0.13</v>
      </c>
      <c r="R62" s="109"/>
      <c r="S62" s="111">
        <f>S61*Q62</f>
        <v>23.406346600000003</v>
      </c>
      <c r="T62" s="112"/>
      <c r="U62" s="113">
        <f t="shared" si="1"/>
        <v>0.75400000000000134</v>
      </c>
      <c r="V62" s="114">
        <f t="shared" ref="V62:V71" si="52">IF((L62)=0,"",(U62/L62))</f>
        <v>3.3285734732665676E-2</v>
      </c>
      <c r="X62" s="110">
        <v>0.13</v>
      </c>
      <c r="Y62" s="109"/>
      <c r="Z62" s="111">
        <f>Z61*X62</f>
        <v>24.043346600000003</v>
      </c>
      <c r="AA62" s="112"/>
      <c r="AB62" s="113">
        <f t="shared" si="3"/>
        <v>0.63700000000000045</v>
      </c>
      <c r="AC62" s="114">
        <f t="shared" ref="AC62:AC71" si="53">IF((S62)=0,"",(AB62/S62))</f>
        <v>2.7214840952581656E-2</v>
      </c>
      <c r="AE62" s="110">
        <v>0.13</v>
      </c>
      <c r="AF62" s="109"/>
      <c r="AG62" s="111">
        <f>AG61*AE62</f>
        <v>24.667346600000002</v>
      </c>
      <c r="AH62" s="112"/>
      <c r="AI62" s="113">
        <f t="shared" si="50"/>
        <v>0.62399999999999878</v>
      </c>
      <c r="AJ62" s="114">
        <f t="shared" ref="AJ62:AJ71" si="54">IF((Z62)=0,"",(AI62/Z62))</f>
        <v>2.5953125843138605E-2</v>
      </c>
      <c r="AL62" s="110">
        <v>0.13</v>
      </c>
      <c r="AM62" s="109"/>
      <c r="AN62" s="111">
        <f>AN61*AL62</f>
        <v>25.180846599999999</v>
      </c>
      <c r="AO62" s="112"/>
      <c r="AP62" s="113">
        <f t="shared" si="51"/>
        <v>0.51349999999999696</v>
      </c>
      <c r="AQ62" s="114">
        <f t="shared" ref="AQ62:AQ71" si="55">IF((AG62)=0,"",(AP62/AG62))</f>
        <v>2.0816993749947832E-2</v>
      </c>
    </row>
    <row r="63" spans="2:43" x14ac:dyDescent="0.2">
      <c r="B63" s="115" t="s">
        <v>53</v>
      </c>
      <c r="C63" s="21"/>
      <c r="D63" s="21"/>
      <c r="E63" s="21"/>
      <c r="F63" s="116"/>
      <c r="G63" s="107"/>
      <c r="H63" s="108">
        <f>H61+H62</f>
        <v>190.80798060000004</v>
      </c>
      <c r="I63" s="109"/>
      <c r="J63" s="109"/>
      <c r="K63" s="109"/>
      <c r="L63" s="111">
        <f>L61+L62</f>
        <v>196.90116660000001</v>
      </c>
      <c r="M63" s="112"/>
      <c r="N63" s="113">
        <f t="shared" si="41"/>
        <v>6.0931859999999745</v>
      </c>
      <c r="O63" s="114">
        <f t="shared" si="28"/>
        <v>3.1933601418765674E-2</v>
      </c>
      <c r="Q63" s="109"/>
      <c r="R63" s="109"/>
      <c r="S63" s="111">
        <f>S61+S62</f>
        <v>203.45516660000001</v>
      </c>
      <c r="T63" s="112"/>
      <c r="U63" s="113">
        <f t="shared" si="1"/>
        <v>6.554000000000002</v>
      </c>
      <c r="V63" s="114">
        <f t="shared" si="52"/>
        <v>3.3285734732665627E-2</v>
      </c>
      <c r="X63" s="109"/>
      <c r="Y63" s="109"/>
      <c r="Z63" s="111">
        <f>Z61+Z62</f>
        <v>208.99216660000002</v>
      </c>
      <c r="AA63" s="112"/>
      <c r="AB63" s="113">
        <f t="shared" si="3"/>
        <v>5.5370000000000061</v>
      </c>
      <c r="AC63" s="114">
        <f t="shared" si="53"/>
        <v>2.7214840952581667E-2</v>
      </c>
      <c r="AE63" s="109"/>
      <c r="AF63" s="109"/>
      <c r="AG63" s="111">
        <f>AG61+AG62</f>
        <v>214.4161666</v>
      </c>
      <c r="AH63" s="112"/>
      <c r="AI63" s="113">
        <f t="shared" si="50"/>
        <v>5.4239999999999782</v>
      </c>
      <c r="AJ63" s="114">
        <f t="shared" si="54"/>
        <v>2.5953125843138553E-2</v>
      </c>
      <c r="AL63" s="109"/>
      <c r="AM63" s="109"/>
      <c r="AN63" s="111">
        <f>AN61+AN62</f>
        <v>218.87966659999998</v>
      </c>
      <c r="AO63" s="112"/>
      <c r="AP63" s="113">
        <f t="shared" si="51"/>
        <v>4.463499999999982</v>
      </c>
      <c r="AQ63" s="114">
        <f t="shared" si="55"/>
        <v>2.0816993749947874E-2</v>
      </c>
    </row>
    <row r="64" spans="2:43" ht="15.75" customHeight="1" x14ac:dyDescent="0.2">
      <c r="B64" s="203" t="s">
        <v>54</v>
      </c>
      <c r="C64" s="203"/>
      <c r="D64" s="203"/>
      <c r="E64" s="21"/>
      <c r="F64" s="116"/>
      <c r="G64" s="107"/>
      <c r="H64" s="117">
        <f>ROUND(-H63*10%,2)</f>
        <v>-19.079999999999998</v>
      </c>
      <c r="I64" s="109"/>
      <c r="J64" s="109"/>
      <c r="K64" s="109"/>
      <c r="L64" s="118">
        <f>ROUND(-L63*10%,2)</f>
        <v>-19.690000000000001</v>
      </c>
      <c r="M64" s="112"/>
      <c r="N64" s="118">
        <f t="shared" si="41"/>
        <v>-0.61000000000000298</v>
      </c>
      <c r="O64" s="119">
        <f t="shared" si="28"/>
        <v>3.1970649895178359E-2</v>
      </c>
      <c r="Q64" s="109"/>
      <c r="R64" s="109"/>
      <c r="S64" s="118">
        <f>ROUND(-S63*10%,2)</f>
        <v>-20.350000000000001</v>
      </c>
      <c r="T64" s="112"/>
      <c r="U64" s="118">
        <f t="shared" si="1"/>
        <v>-0.66000000000000014</v>
      </c>
      <c r="V64" s="119">
        <f t="shared" si="52"/>
        <v>3.3519553072625705E-2</v>
      </c>
      <c r="X64" s="109"/>
      <c r="Y64" s="109"/>
      <c r="Z64" s="118">
        <f>ROUND(-Z63*10%,2)</f>
        <v>-20.9</v>
      </c>
      <c r="AA64" s="112"/>
      <c r="AB64" s="118">
        <f t="shared" si="3"/>
        <v>-0.54999999999999716</v>
      </c>
      <c r="AC64" s="119">
        <f t="shared" si="53"/>
        <v>2.7027027027026886E-2</v>
      </c>
      <c r="AE64" s="109"/>
      <c r="AF64" s="109"/>
      <c r="AG64" s="118">
        <f>ROUND(-AG63*10%,2)</f>
        <v>-21.44</v>
      </c>
      <c r="AH64" s="112"/>
      <c r="AI64" s="118">
        <f t="shared" si="50"/>
        <v>-0.5400000000000027</v>
      </c>
      <c r="AJ64" s="119">
        <f t="shared" si="54"/>
        <v>2.5837320574162811E-2</v>
      </c>
      <c r="AL64" s="109"/>
      <c r="AM64" s="109"/>
      <c r="AN64" s="118">
        <f>ROUND(-AN63*10%,2)</f>
        <v>-21.89</v>
      </c>
      <c r="AO64" s="112"/>
      <c r="AP64" s="118">
        <f t="shared" si="51"/>
        <v>-0.44999999999999929</v>
      </c>
      <c r="AQ64" s="119">
        <f t="shared" si="55"/>
        <v>2.0988805970149221E-2</v>
      </c>
    </row>
    <row r="65" spans="1:43" ht="13.5" thickBot="1" x14ac:dyDescent="0.25">
      <c r="B65" s="204" t="s">
        <v>55</v>
      </c>
      <c r="C65" s="204"/>
      <c r="D65" s="204"/>
      <c r="E65" s="120"/>
      <c r="F65" s="121"/>
      <c r="G65" s="122"/>
      <c r="H65" s="123">
        <f>H63+H64</f>
        <v>171.72798060000002</v>
      </c>
      <c r="I65" s="124"/>
      <c r="J65" s="124"/>
      <c r="K65" s="124"/>
      <c r="L65" s="125">
        <f>L63+L64</f>
        <v>177.21116660000001</v>
      </c>
      <c r="M65" s="126"/>
      <c r="N65" s="127">
        <f t="shared" si="41"/>
        <v>5.4831859999999892</v>
      </c>
      <c r="O65" s="128">
        <f t="shared" si="28"/>
        <v>3.192948511268983E-2</v>
      </c>
      <c r="Q65" s="124"/>
      <c r="R65" s="124"/>
      <c r="S65" s="125">
        <f>S63+S64</f>
        <v>183.10516660000002</v>
      </c>
      <c r="T65" s="126"/>
      <c r="U65" s="127">
        <f t="shared" si="1"/>
        <v>5.8940000000000055</v>
      </c>
      <c r="V65" s="128">
        <f t="shared" si="52"/>
        <v>3.3259755088142426E-2</v>
      </c>
      <c r="X65" s="124"/>
      <c r="Y65" s="124"/>
      <c r="Z65" s="125">
        <f>Z63+Z64</f>
        <v>188.09216660000001</v>
      </c>
      <c r="AA65" s="126"/>
      <c r="AB65" s="127">
        <f t="shared" si="3"/>
        <v>4.9869999999999948</v>
      </c>
      <c r="AC65" s="128">
        <f t="shared" si="53"/>
        <v>2.7235714276125696E-2</v>
      </c>
      <c r="AE65" s="124"/>
      <c r="AF65" s="124"/>
      <c r="AG65" s="125">
        <f>AG63+AG64</f>
        <v>192.9761666</v>
      </c>
      <c r="AH65" s="126"/>
      <c r="AI65" s="127">
        <f t="shared" si="50"/>
        <v>4.8839999999999861</v>
      </c>
      <c r="AJ65" s="128">
        <f t="shared" si="54"/>
        <v>2.5965993631124378E-2</v>
      </c>
      <c r="AL65" s="124"/>
      <c r="AM65" s="124"/>
      <c r="AN65" s="125">
        <f>AN63+AN64</f>
        <v>196.98966659999996</v>
      </c>
      <c r="AO65" s="126"/>
      <c r="AP65" s="127">
        <f t="shared" si="51"/>
        <v>4.013499999999965</v>
      </c>
      <c r="AQ65" s="128">
        <f t="shared" si="55"/>
        <v>2.07979051025463E-2</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164.71662000000001</v>
      </c>
      <c r="I67" s="140"/>
      <c r="J67" s="141"/>
      <c r="K67" s="141"/>
      <c r="L67" s="143">
        <f>SUM(L58:L59,L50,L51:L54)</f>
        <v>170.10882000000001</v>
      </c>
      <c r="M67" s="142"/>
      <c r="N67" s="143">
        <f t="shared" ref="N67:N71" si="56">L67-H67</f>
        <v>5.3922000000000025</v>
      </c>
      <c r="O67" s="104">
        <f t="shared" ref="O67:O71" si="57">IF((H67)=0,"",(N67/H67))</f>
        <v>3.2736222974949353E-2</v>
      </c>
      <c r="Q67" s="141"/>
      <c r="R67" s="141"/>
      <c r="S67" s="143">
        <f>SUM(S58:S59,S50,S51:S54)</f>
        <v>175.90882000000002</v>
      </c>
      <c r="T67" s="142"/>
      <c r="U67" s="143">
        <f t="shared" si="1"/>
        <v>5.8000000000000114</v>
      </c>
      <c r="V67" s="104">
        <f t="shared" si="52"/>
        <v>3.4095821721648593E-2</v>
      </c>
      <c r="X67" s="141"/>
      <c r="Y67" s="141"/>
      <c r="Z67" s="143">
        <f>SUM(Z58:Z59,Z50,Z51:Z54)</f>
        <v>180.80882</v>
      </c>
      <c r="AA67" s="142"/>
      <c r="AB67" s="143">
        <f t="shared" si="3"/>
        <v>4.8999999999999773</v>
      </c>
      <c r="AC67" s="104">
        <f t="shared" si="53"/>
        <v>2.7855340056285847E-2</v>
      </c>
      <c r="AE67" s="141"/>
      <c r="AF67" s="141"/>
      <c r="AG67" s="143">
        <f>SUM(AG58:AG59,AG50,AG51:AG54)</f>
        <v>185.60882000000001</v>
      </c>
      <c r="AH67" s="142"/>
      <c r="AI67" s="143">
        <f t="shared" ref="AI67:AI71" si="58">AG67-Z67</f>
        <v>4.8000000000000114</v>
      </c>
      <c r="AJ67" s="104">
        <f t="shared" si="54"/>
        <v>2.6547377500721545E-2</v>
      </c>
      <c r="AL67" s="141"/>
      <c r="AM67" s="141"/>
      <c r="AN67" s="143">
        <f>SUM(AN58:AN59,AN50,AN51:AN54)</f>
        <v>189.55882</v>
      </c>
      <c r="AO67" s="142"/>
      <c r="AP67" s="143">
        <f t="shared" ref="AP67:AP71" si="59">AN67-AG67</f>
        <v>3.9499999999999886</v>
      </c>
      <c r="AQ67" s="104">
        <f t="shared" si="55"/>
        <v>2.1281316265035186E-2</v>
      </c>
    </row>
    <row r="68" spans="1:43" s="85" customFormat="1" x14ac:dyDescent="0.2">
      <c r="B68" s="144" t="s">
        <v>52</v>
      </c>
      <c r="C68" s="79"/>
      <c r="D68" s="79"/>
      <c r="E68" s="79"/>
      <c r="F68" s="145">
        <v>0.13</v>
      </c>
      <c r="G68" s="138"/>
      <c r="H68" s="146">
        <f>H67*F68</f>
        <v>21.413160600000001</v>
      </c>
      <c r="I68" s="147"/>
      <c r="J68" s="148">
        <v>0.13</v>
      </c>
      <c r="K68" s="149"/>
      <c r="L68" s="152">
        <f>L67*J68</f>
        <v>22.114146600000002</v>
      </c>
      <c r="M68" s="151"/>
      <c r="N68" s="152">
        <f t="shared" si="56"/>
        <v>0.70098600000000033</v>
      </c>
      <c r="O68" s="114">
        <f t="shared" si="57"/>
        <v>3.2736222974949353E-2</v>
      </c>
      <c r="Q68" s="148">
        <v>0.13</v>
      </c>
      <c r="R68" s="149"/>
      <c r="S68" s="150">
        <f>S67*Q68</f>
        <v>22.868146600000003</v>
      </c>
      <c r="T68" s="151"/>
      <c r="U68" s="152">
        <f t="shared" si="1"/>
        <v>0.75400000000000134</v>
      </c>
      <c r="V68" s="114">
        <f t="shared" si="52"/>
        <v>3.4095821721648586E-2</v>
      </c>
      <c r="X68" s="148">
        <v>0.13</v>
      </c>
      <c r="Y68" s="149"/>
      <c r="Z68" s="150">
        <f>Z67*X68</f>
        <v>23.5051466</v>
      </c>
      <c r="AA68" s="151"/>
      <c r="AB68" s="152">
        <f t="shared" si="3"/>
        <v>0.6369999999999969</v>
      </c>
      <c r="AC68" s="114">
        <f t="shared" si="53"/>
        <v>2.785534005628584E-2</v>
      </c>
      <c r="AE68" s="148">
        <v>0.13</v>
      </c>
      <c r="AF68" s="149"/>
      <c r="AG68" s="152">
        <f>AG67*AE68</f>
        <v>24.129146600000002</v>
      </c>
      <c r="AH68" s="151"/>
      <c r="AI68" s="152">
        <f t="shared" si="58"/>
        <v>0.62400000000000233</v>
      </c>
      <c r="AJ68" s="114">
        <f t="shared" si="54"/>
        <v>2.6547377500721579E-2</v>
      </c>
      <c r="AL68" s="148">
        <v>0.13</v>
      </c>
      <c r="AM68" s="149"/>
      <c r="AN68" s="150">
        <f>AN67*AL68</f>
        <v>24.642646599999999</v>
      </c>
      <c r="AO68" s="151"/>
      <c r="AP68" s="152">
        <f t="shared" si="59"/>
        <v>0.51349999999999696</v>
      </c>
      <c r="AQ68" s="114">
        <f t="shared" si="55"/>
        <v>2.128131626503512E-2</v>
      </c>
    </row>
    <row r="69" spans="1:43" s="85" customFormat="1" x14ac:dyDescent="0.2">
      <c r="B69" s="153" t="s">
        <v>53</v>
      </c>
      <c r="C69" s="79"/>
      <c r="D69" s="79"/>
      <c r="E69" s="79"/>
      <c r="F69" s="154"/>
      <c r="G69" s="155"/>
      <c r="H69" s="146">
        <f>H67+H68</f>
        <v>186.1297806</v>
      </c>
      <c r="I69" s="147"/>
      <c r="J69" s="147"/>
      <c r="K69" s="147"/>
      <c r="L69" s="150">
        <f>L67+L68</f>
        <v>192.22296660000001</v>
      </c>
      <c r="M69" s="151"/>
      <c r="N69" s="152">
        <f t="shared" si="56"/>
        <v>6.0931860000000029</v>
      </c>
      <c r="O69" s="114">
        <f t="shared" si="57"/>
        <v>3.2736222974949353E-2</v>
      </c>
      <c r="Q69" s="147"/>
      <c r="R69" s="147"/>
      <c r="S69" s="150">
        <f>S67+S68</f>
        <v>198.77696660000004</v>
      </c>
      <c r="T69" s="151"/>
      <c r="U69" s="152">
        <f t="shared" si="1"/>
        <v>6.5540000000000305</v>
      </c>
      <c r="V69" s="114">
        <f t="shared" si="52"/>
        <v>3.4095821721648691E-2</v>
      </c>
      <c r="X69" s="147"/>
      <c r="Y69" s="147"/>
      <c r="Z69" s="150">
        <f>Z67+Z68</f>
        <v>204.31396659999999</v>
      </c>
      <c r="AA69" s="151"/>
      <c r="AB69" s="152">
        <f t="shared" si="3"/>
        <v>5.5369999999999493</v>
      </c>
      <c r="AC69" s="114">
        <f t="shared" si="53"/>
        <v>2.7855340056285718E-2</v>
      </c>
      <c r="AE69" s="147"/>
      <c r="AF69" s="147"/>
      <c r="AG69" s="150">
        <f>AG67+AG68</f>
        <v>209.73796660000002</v>
      </c>
      <c r="AH69" s="151"/>
      <c r="AI69" s="152">
        <f t="shared" si="58"/>
        <v>5.424000000000035</v>
      </c>
      <c r="AJ69" s="114">
        <f t="shared" si="54"/>
        <v>2.6547377500721652E-2</v>
      </c>
      <c r="AL69" s="147"/>
      <c r="AM69" s="147"/>
      <c r="AN69" s="150">
        <f>AN67+AN68</f>
        <v>214.2014666</v>
      </c>
      <c r="AO69" s="151"/>
      <c r="AP69" s="152">
        <f t="shared" si="59"/>
        <v>4.463499999999982</v>
      </c>
      <c r="AQ69" s="114">
        <f t="shared" si="55"/>
        <v>2.1281316265035162E-2</v>
      </c>
    </row>
    <row r="70" spans="1:43" s="85" customFormat="1" ht="15.75" customHeight="1" x14ac:dyDescent="0.2">
      <c r="B70" s="205" t="s">
        <v>54</v>
      </c>
      <c r="C70" s="205"/>
      <c r="D70" s="205"/>
      <c r="E70" s="79"/>
      <c r="F70" s="154"/>
      <c r="G70" s="155"/>
      <c r="H70" s="156">
        <f>ROUND(-H69*10%,2)</f>
        <v>-18.61</v>
      </c>
      <c r="I70" s="147"/>
      <c r="J70" s="147"/>
      <c r="K70" s="147"/>
      <c r="L70" s="157">
        <f>ROUND(-L69*10%,2)</f>
        <v>-19.22</v>
      </c>
      <c r="M70" s="151"/>
      <c r="N70" s="157">
        <f t="shared" si="56"/>
        <v>-0.60999999999999943</v>
      </c>
      <c r="O70" s="119">
        <f t="shared" si="57"/>
        <v>3.2778076303062842E-2</v>
      </c>
      <c r="Q70" s="147"/>
      <c r="R70" s="147"/>
      <c r="S70" s="157">
        <f>ROUND(-S69*10%,2)</f>
        <v>-19.88</v>
      </c>
      <c r="T70" s="151"/>
      <c r="U70" s="157">
        <f t="shared" si="1"/>
        <v>-0.66000000000000014</v>
      </c>
      <c r="V70" s="119">
        <f t="shared" si="52"/>
        <v>3.4339229968782525E-2</v>
      </c>
      <c r="X70" s="147"/>
      <c r="Y70" s="147"/>
      <c r="Z70" s="157">
        <f>ROUND(-Z69*10%,2)</f>
        <v>-20.43</v>
      </c>
      <c r="AA70" s="151"/>
      <c r="AB70" s="157">
        <f t="shared" si="3"/>
        <v>-0.55000000000000071</v>
      </c>
      <c r="AC70" s="119">
        <f t="shared" si="53"/>
        <v>2.7665995975855166E-2</v>
      </c>
      <c r="AE70" s="147"/>
      <c r="AF70" s="147"/>
      <c r="AG70" s="157">
        <f>ROUND(-AG69*10%,2)</f>
        <v>-20.97</v>
      </c>
      <c r="AH70" s="151"/>
      <c r="AI70" s="157">
        <f t="shared" si="58"/>
        <v>-0.53999999999999915</v>
      </c>
      <c r="AJ70" s="119">
        <f t="shared" si="54"/>
        <v>2.6431718061673968E-2</v>
      </c>
      <c r="AL70" s="147"/>
      <c r="AM70" s="147"/>
      <c r="AN70" s="157">
        <f>ROUND(-AN69*10%,2)</f>
        <v>-21.42</v>
      </c>
      <c r="AO70" s="151"/>
      <c r="AP70" s="157">
        <f t="shared" si="59"/>
        <v>-0.45000000000000284</v>
      </c>
      <c r="AQ70" s="119">
        <f t="shared" si="55"/>
        <v>2.1459227467811294E-2</v>
      </c>
    </row>
    <row r="71" spans="1:43" s="85" customFormat="1" ht="13.5" thickBot="1" x14ac:dyDescent="0.25">
      <c r="B71" s="198" t="s">
        <v>57</v>
      </c>
      <c r="C71" s="198"/>
      <c r="D71" s="198"/>
      <c r="E71" s="158"/>
      <c r="F71" s="159"/>
      <c r="G71" s="160"/>
      <c r="H71" s="161">
        <f>SUM(H69:H70)</f>
        <v>167.51978059999999</v>
      </c>
      <c r="I71" s="162"/>
      <c r="J71" s="162"/>
      <c r="K71" s="162"/>
      <c r="L71" s="163">
        <f>SUM(L69:L70)</f>
        <v>173.00296660000001</v>
      </c>
      <c r="M71" s="164"/>
      <c r="N71" s="165">
        <f t="shared" si="56"/>
        <v>5.4831860000000177</v>
      </c>
      <c r="O71" s="166">
        <f t="shared" si="57"/>
        <v>3.2731573431872191E-2</v>
      </c>
      <c r="Q71" s="162"/>
      <c r="R71" s="162"/>
      <c r="S71" s="163">
        <f>SUM(S69:S70)</f>
        <v>178.89696660000004</v>
      </c>
      <c r="T71" s="164"/>
      <c r="U71" s="165">
        <f t="shared" si="1"/>
        <v>5.8940000000000339</v>
      </c>
      <c r="V71" s="166">
        <f t="shared" si="52"/>
        <v>3.4068779951199023E-2</v>
      </c>
      <c r="X71" s="162"/>
      <c r="Y71" s="162"/>
      <c r="Z71" s="163">
        <f>SUM(Z69:Z70)</f>
        <v>183.88396659999998</v>
      </c>
      <c r="AA71" s="164"/>
      <c r="AB71" s="165">
        <f t="shared" si="3"/>
        <v>4.9869999999999379</v>
      </c>
      <c r="AC71" s="166">
        <f t="shared" si="53"/>
        <v>2.7876380996165739E-2</v>
      </c>
      <c r="AE71" s="162"/>
      <c r="AF71" s="162"/>
      <c r="AG71" s="163">
        <f>SUM(AG69:AG70)</f>
        <v>188.76796660000002</v>
      </c>
      <c r="AH71" s="164"/>
      <c r="AI71" s="165">
        <f t="shared" si="58"/>
        <v>4.884000000000043</v>
      </c>
      <c r="AJ71" s="166">
        <f t="shared" si="54"/>
        <v>2.6560227573424793E-2</v>
      </c>
      <c r="AL71" s="162"/>
      <c r="AM71" s="162"/>
      <c r="AN71" s="163">
        <f>SUM(AN69:AN70)</f>
        <v>192.78146659999999</v>
      </c>
      <c r="AO71" s="164"/>
      <c r="AP71" s="165">
        <f t="shared" si="59"/>
        <v>4.013499999999965</v>
      </c>
      <c r="AQ71" s="166">
        <f t="shared" si="55"/>
        <v>2.1261552329504007E-2</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9</xdr:col>
                    <xdr:colOff>361950</xdr:colOff>
                    <xdr:row>16</xdr:row>
                    <xdr:rowOff>114300</xdr:rowOff>
                  </from>
                  <to>
                    <xdr:col>16</xdr:col>
                    <xdr:colOff>123825</xdr:colOff>
                    <xdr:row>18</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Q92"/>
  <sheetViews>
    <sheetView showGridLines="0" zoomScale="85" zoomScaleNormal="85" workbookViewId="0">
      <selection activeCell="A3" sqref="A3:K3"/>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9.7109375" style="6"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9.7109375" style="6"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9.7109375" style="6"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9.7109375" style="6"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45"/>
      <c r="O8" s="195"/>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71</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2000</v>
      </c>
      <c r="G18" s="12" t="s">
        <v>7</v>
      </c>
    </row>
    <row r="19" spans="2:43" x14ac:dyDescent="0.2">
      <c r="B19" s="11"/>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16.72</v>
      </c>
      <c r="G23" s="25">
        <v>1</v>
      </c>
      <c r="H23" s="26">
        <f>G23*F23</f>
        <v>16.72</v>
      </c>
      <c r="I23" s="27"/>
      <c r="J23" s="28">
        <v>22.75</v>
      </c>
      <c r="K23" s="29">
        <v>1</v>
      </c>
      <c r="L23" s="26">
        <f>K23*J23</f>
        <v>22.75</v>
      </c>
      <c r="M23" s="27"/>
      <c r="N23" s="30">
        <f>L23-H23</f>
        <v>6.0300000000000011</v>
      </c>
      <c r="O23" s="31">
        <f>IF((H23)=0,"",(N23/H23))</f>
        <v>0.36064593301435416</v>
      </c>
      <c r="Q23" s="28">
        <v>27.75</v>
      </c>
      <c r="R23" s="29">
        <v>1</v>
      </c>
      <c r="S23" s="26">
        <f>R23*Q23</f>
        <v>27.75</v>
      </c>
      <c r="T23" s="27"/>
      <c r="U23" s="30">
        <f>S23-L23</f>
        <v>5</v>
      </c>
      <c r="V23" s="31">
        <f>IF((L23)=0,"",(U23/L23))</f>
        <v>0.21978021978021978</v>
      </c>
      <c r="X23" s="28">
        <v>33.25</v>
      </c>
      <c r="Y23" s="29">
        <v>1</v>
      </c>
      <c r="Z23" s="26">
        <f>Y23*X23</f>
        <v>33.25</v>
      </c>
      <c r="AA23" s="27"/>
      <c r="AB23" s="30">
        <f>Z23-S23</f>
        <v>5.5</v>
      </c>
      <c r="AC23" s="31">
        <f>IF((S23)=0,"",(AB23/S23))</f>
        <v>0.1981981981981982</v>
      </c>
      <c r="AE23" s="28">
        <v>38.75</v>
      </c>
      <c r="AF23" s="29">
        <v>1</v>
      </c>
      <c r="AG23" s="26">
        <f>AF23*AE23</f>
        <v>38.75</v>
      </c>
      <c r="AH23" s="27"/>
      <c r="AI23" s="30">
        <f>AG23-Z23</f>
        <v>5.5</v>
      </c>
      <c r="AJ23" s="31">
        <f>IF((Z23)=0,"",(AI23/Z23))</f>
        <v>0.16541353383458646</v>
      </c>
      <c r="AL23" s="28">
        <v>44</v>
      </c>
      <c r="AM23" s="29">
        <v>1</v>
      </c>
      <c r="AN23" s="26">
        <f>AM23*AL23</f>
        <v>44</v>
      </c>
      <c r="AO23" s="27"/>
      <c r="AP23" s="30">
        <f>AN23-AG23</f>
        <v>5.25</v>
      </c>
      <c r="AQ23" s="31">
        <f>IF((AG23)=0,"",(AP23/AG23))</f>
        <v>0.13548387096774195</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2.1000000000000001E-2</v>
      </c>
      <c r="G29" s="25">
        <f>$F$18</f>
        <v>2000</v>
      </c>
      <c r="H29" s="26">
        <f t="shared" si="0"/>
        <v>42</v>
      </c>
      <c r="I29" s="27"/>
      <c r="J29" s="28">
        <v>2.1600000000000001E-2</v>
      </c>
      <c r="K29" s="25">
        <f>$F$18</f>
        <v>2000</v>
      </c>
      <c r="L29" s="26">
        <f t="shared" si="9"/>
        <v>43.2</v>
      </c>
      <c r="M29" s="27"/>
      <c r="N29" s="30">
        <f t="shared" si="10"/>
        <v>1.2000000000000028</v>
      </c>
      <c r="O29" s="31">
        <f t="shared" si="11"/>
        <v>2.857142857142864E-2</v>
      </c>
      <c r="Q29" s="28">
        <v>2.1399999999999999E-2</v>
      </c>
      <c r="R29" s="25">
        <f>$F$18</f>
        <v>2000</v>
      </c>
      <c r="S29" s="26">
        <f t="shared" si="12"/>
        <v>42.8</v>
      </c>
      <c r="T29" s="27"/>
      <c r="U29" s="30">
        <f t="shared" si="1"/>
        <v>-0.40000000000000568</v>
      </c>
      <c r="V29" s="31">
        <f t="shared" si="2"/>
        <v>-9.2592592592593906E-3</v>
      </c>
      <c r="X29" s="28">
        <v>2.0799999999999999E-2</v>
      </c>
      <c r="Y29" s="25">
        <f>$F$18</f>
        <v>2000</v>
      </c>
      <c r="Z29" s="26">
        <f t="shared" si="13"/>
        <v>41.6</v>
      </c>
      <c r="AA29" s="27"/>
      <c r="AB29" s="30">
        <f t="shared" si="3"/>
        <v>-1.1999999999999957</v>
      </c>
      <c r="AC29" s="31">
        <f t="shared" si="4"/>
        <v>-2.8037383177569996E-2</v>
      </c>
      <c r="AE29" s="28">
        <v>2.01E-2</v>
      </c>
      <c r="AF29" s="25">
        <f>$F$18</f>
        <v>2000</v>
      </c>
      <c r="AG29" s="26">
        <f t="shared" si="14"/>
        <v>40.200000000000003</v>
      </c>
      <c r="AH29" s="27"/>
      <c r="AI29" s="30">
        <f t="shared" si="5"/>
        <v>-1.3999999999999986</v>
      </c>
      <c r="AJ29" s="31">
        <f t="shared" si="6"/>
        <v>-3.3653846153846118E-2</v>
      </c>
      <c r="AL29" s="28">
        <v>1.8800000000000001E-2</v>
      </c>
      <c r="AM29" s="25">
        <f>$F$18</f>
        <v>2000</v>
      </c>
      <c r="AN29" s="26">
        <f t="shared" si="15"/>
        <v>37.6</v>
      </c>
      <c r="AO29" s="27"/>
      <c r="AP29" s="30">
        <f t="shared" si="7"/>
        <v>-2.6000000000000014</v>
      </c>
      <c r="AQ29" s="31">
        <f t="shared" si="8"/>
        <v>-6.467661691542291E-2</v>
      </c>
    </row>
    <row r="30" spans="2:43" x14ac:dyDescent="0.2">
      <c r="B30" s="21" t="s">
        <v>31</v>
      </c>
      <c r="C30" s="21"/>
      <c r="D30" s="22"/>
      <c r="E30" s="23"/>
      <c r="F30" s="24"/>
      <c r="G30" s="25">
        <f t="shared" ref="G30" si="16">$F$18</f>
        <v>2000</v>
      </c>
      <c r="H30" s="26">
        <f t="shared" si="0"/>
        <v>0</v>
      </c>
      <c r="I30" s="27"/>
      <c r="J30" s="28"/>
      <c r="K30" s="25">
        <f t="shared" ref="K30:K38" si="17">$F$18</f>
        <v>2000</v>
      </c>
      <c r="L30" s="26">
        <f t="shared" si="9"/>
        <v>0</v>
      </c>
      <c r="M30" s="27"/>
      <c r="N30" s="30">
        <f t="shared" si="10"/>
        <v>0</v>
      </c>
      <c r="O30" s="31" t="str">
        <f t="shared" si="11"/>
        <v/>
      </c>
      <c r="Q30" s="28"/>
      <c r="R30" s="25">
        <f t="shared" ref="R30:R38" si="18">$F$18</f>
        <v>2000</v>
      </c>
      <c r="S30" s="26">
        <f t="shared" si="12"/>
        <v>0</v>
      </c>
      <c r="T30" s="27"/>
      <c r="U30" s="30">
        <f t="shared" si="1"/>
        <v>0</v>
      </c>
      <c r="V30" s="31" t="str">
        <f t="shared" si="2"/>
        <v/>
      </c>
      <c r="X30" s="28"/>
      <c r="Y30" s="25">
        <f t="shared" ref="Y30:Y38" si="19">$F$18</f>
        <v>2000</v>
      </c>
      <c r="Z30" s="26">
        <f t="shared" si="13"/>
        <v>0</v>
      </c>
      <c r="AA30" s="27"/>
      <c r="AB30" s="30">
        <f t="shared" si="3"/>
        <v>0</v>
      </c>
      <c r="AC30" s="31" t="str">
        <f t="shared" si="4"/>
        <v/>
      </c>
      <c r="AE30" s="28"/>
      <c r="AF30" s="25">
        <f t="shared" ref="AF30:AF38" si="20">$F$18</f>
        <v>2000</v>
      </c>
      <c r="AG30" s="26">
        <f t="shared" si="14"/>
        <v>0</v>
      </c>
      <c r="AH30" s="27"/>
      <c r="AI30" s="30">
        <f t="shared" si="5"/>
        <v>0</v>
      </c>
      <c r="AJ30" s="31" t="str">
        <f t="shared" si="6"/>
        <v/>
      </c>
      <c r="AL30" s="28"/>
      <c r="AM30" s="25">
        <f t="shared" ref="AM30:AM38" si="21">$F$18</f>
        <v>2000</v>
      </c>
      <c r="AN30" s="26">
        <f t="shared" si="15"/>
        <v>0</v>
      </c>
      <c r="AO30" s="27"/>
      <c r="AP30" s="30">
        <f t="shared" si="7"/>
        <v>0</v>
      </c>
      <c r="AQ30" s="31" t="str">
        <f t="shared" si="8"/>
        <v/>
      </c>
    </row>
    <row r="31" spans="2:43" x14ac:dyDescent="0.2">
      <c r="B31" s="21" t="s">
        <v>32</v>
      </c>
      <c r="C31" s="21"/>
      <c r="D31" s="22" t="s">
        <v>30</v>
      </c>
      <c r="E31" s="23"/>
      <c r="F31" s="24">
        <v>0</v>
      </c>
      <c r="G31" s="25">
        <f>$F$18</f>
        <v>2000</v>
      </c>
      <c r="H31" s="26">
        <f t="shared" si="0"/>
        <v>0</v>
      </c>
      <c r="I31" s="27"/>
      <c r="J31" s="28">
        <v>-1E-4</v>
      </c>
      <c r="K31" s="25">
        <f t="shared" si="17"/>
        <v>2000</v>
      </c>
      <c r="L31" s="26">
        <f t="shared" si="9"/>
        <v>-0.2</v>
      </c>
      <c r="M31" s="27"/>
      <c r="N31" s="30">
        <f t="shared" si="10"/>
        <v>-0.2</v>
      </c>
      <c r="O31" s="31" t="str">
        <f t="shared" si="11"/>
        <v/>
      </c>
      <c r="Q31" s="28"/>
      <c r="R31" s="25">
        <f t="shared" si="18"/>
        <v>2000</v>
      </c>
      <c r="S31" s="26">
        <f t="shared" si="12"/>
        <v>0</v>
      </c>
      <c r="T31" s="27"/>
      <c r="U31" s="30">
        <f t="shared" si="1"/>
        <v>0.2</v>
      </c>
      <c r="V31" s="31">
        <f t="shared" si="2"/>
        <v>-1</v>
      </c>
      <c r="X31" s="28"/>
      <c r="Y31" s="25">
        <f t="shared" si="19"/>
        <v>2000</v>
      </c>
      <c r="Z31" s="26">
        <f t="shared" si="13"/>
        <v>0</v>
      </c>
      <c r="AA31" s="27"/>
      <c r="AB31" s="30">
        <f t="shared" si="3"/>
        <v>0</v>
      </c>
      <c r="AC31" s="31" t="str">
        <f t="shared" si="4"/>
        <v/>
      </c>
      <c r="AE31" s="28"/>
      <c r="AF31" s="25">
        <f t="shared" si="20"/>
        <v>2000</v>
      </c>
      <c r="AG31" s="26">
        <f t="shared" si="14"/>
        <v>0</v>
      </c>
      <c r="AH31" s="27"/>
      <c r="AI31" s="30">
        <f t="shared" si="5"/>
        <v>0</v>
      </c>
      <c r="AJ31" s="31" t="str">
        <f t="shared" si="6"/>
        <v/>
      </c>
      <c r="AL31" s="28"/>
      <c r="AM31" s="25">
        <f t="shared" si="21"/>
        <v>2000</v>
      </c>
      <c r="AN31" s="26">
        <f t="shared" si="15"/>
        <v>0</v>
      </c>
      <c r="AO31" s="27"/>
      <c r="AP31" s="30">
        <f t="shared" si="7"/>
        <v>0</v>
      </c>
      <c r="AQ31" s="31" t="str">
        <f t="shared" si="8"/>
        <v/>
      </c>
    </row>
    <row r="32" spans="2:43" x14ac:dyDescent="0.2">
      <c r="B32" s="33"/>
      <c r="C32" s="21"/>
      <c r="D32" s="22"/>
      <c r="E32" s="23"/>
      <c r="F32" s="24"/>
      <c r="G32" s="25">
        <f t="shared" ref="G32:G38" si="22">$F$18</f>
        <v>2000</v>
      </c>
      <c r="H32" s="26">
        <f t="shared" si="0"/>
        <v>0</v>
      </c>
      <c r="I32" s="27"/>
      <c r="J32" s="28"/>
      <c r="K32" s="25">
        <f t="shared" si="17"/>
        <v>2000</v>
      </c>
      <c r="L32" s="26">
        <f t="shared" si="9"/>
        <v>0</v>
      </c>
      <c r="M32" s="27"/>
      <c r="N32" s="30">
        <f t="shared" si="10"/>
        <v>0</v>
      </c>
      <c r="O32" s="31" t="str">
        <f t="shared" si="11"/>
        <v/>
      </c>
      <c r="Q32" s="28"/>
      <c r="R32" s="25">
        <f t="shared" si="18"/>
        <v>2000</v>
      </c>
      <c r="S32" s="26">
        <f t="shared" si="12"/>
        <v>0</v>
      </c>
      <c r="T32" s="27"/>
      <c r="U32" s="30">
        <f t="shared" si="1"/>
        <v>0</v>
      </c>
      <c r="V32" s="31" t="str">
        <f t="shared" si="2"/>
        <v/>
      </c>
      <c r="X32" s="28"/>
      <c r="Y32" s="25">
        <f t="shared" si="19"/>
        <v>2000</v>
      </c>
      <c r="Z32" s="26">
        <f t="shared" si="13"/>
        <v>0</v>
      </c>
      <c r="AA32" s="27"/>
      <c r="AB32" s="30">
        <f t="shared" si="3"/>
        <v>0</v>
      </c>
      <c r="AC32" s="31" t="str">
        <f t="shared" si="4"/>
        <v/>
      </c>
      <c r="AE32" s="28"/>
      <c r="AF32" s="25">
        <f t="shared" si="20"/>
        <v>2000</v>
      </c>
      <c r="AG32" s="26">
        <f t="shared" si="14"/>
        <v>0</v>
      </c>
      <c r="AH32" s="27"/>
      <c r="AI32" s="30">
        <f t="shared" si="5"/>
        <v>0</v>
      </c>
      <c r="AJ32" s="31" t="str">
        <f t="shared" si="6"/>
        <v/>
      </c>
      <c r="AL32" s="28"/>
      <c r="AM32" s="25">
        <f t="shared" si="21"/>
        <v>2000</v>
      </c>
      <c r="AN32" s="26">
        <f t="shared" si="15"/>
        <v>0</v>
      </c>
      <c r="AO32" s="27"/>
      <c r="AP32" s="30">
        <f t="shared" si="7"/>
        <v>0</v>
      </c>
      <c r="AQ32" s="31" t="str">
        <f t="shared" si="8"/>
        <v/>
      </c>
    </row>
    <row r="33" spans="2:43" x14ac:dyDescent="0.2">
      <c r="B33" s="33"/>
      <c r="C33" s="21"/>
      <c r="D33" s="22"/>
      <c r="E33" s="23"/>
      <c r="F33" s="24"/>
      <c r="G33" s="25">
        <f t="shared" si="22"/>
        <v>2000</v>
      </c>
      <c r="H33" s="26">
        <f t="shared" si="0"/>
        <v>0</v>
      </c>
      <c r="I33" s="27"/>
      <c r="J33" s="28"/>
      <c r="K33" s="25">
        <f t="shared" si="17"/>
        <v>2000</v>
      </c>
      <c r="L33" s="26">
        <f t="shared" si="9"/>
        <v>0</v>
      </c>
      <c r="M33" s="27"/>
      <c r="N33" s="30">
        <f t="shared" si="10"/>
        <v>0</v>
      </c>
      <c r="O33" s="31" t="str">
        <f t="shared" si="11"/>
        <v/>
      </c>
      <c r="Q33" s="28"/>
      <c r="R33" s="25">
        <f t="shared" si="18"/>
        <v>2000</v>
      </c>
      <c r="S33" s="26">
        <f t="shared" si="12"/>
        <v>0</v>
      </c>
      <c r="T33" s="27"/>
      <c r="U33" s="30">
        <f t="shared" si="1"/>
        <v>0</v>
      </c>
      <c r="V33" s="31" t="str">
        <f t="shared" si="2"/>
        <v/>
      </c>
      <c r="X33" s="28"/>
      <c r="Y33" s="25">
        <f t="shared" si="19"/>
        <v>2000</v>
      </c>
      <c r="Z33" s="26">
        <f t="shared" si="13"/>
        <v>0</v>
      </c>
      <c r="AA33" s="27"/>
      <c r="AB33" s="30">
        <f t="shared" si="3"/>
        <v>0</v>
      </c>
      <c r="AC33" s="31" t="str">
        <f t="shared" si="4"/>
        <v/>
      </c>
      <c r="AE33" s="28"/>
      <c r="AF33" s="25">
        <f t="shared" si="20"/>
        <v>2000</v>
      </c>
      <c r="AG33" s="26">
        <f t="shared" si="14"/>
        <v>0</v>
      </c>
      <c r="AH33" s="27"/>
      <c r="AI33" s="30">
        <f t="shared" si="5"/>
        <v>0</v>
      </c>
      <c r="AJ33" s="31" t="str">
        <f t="shared" si="6"/>
        <v/>
      </c>
      <c r="AL33" s="28"/>
      <c r="AM33" s="25">
        <f t="shared" si="21"/>
        <v>2000</v>
      </c>
      <c r="AN33" s="26">
        <f t="shared" si="15"/>
        <v>0</v>
      </c>
      <c r="AO33" s="27"/>
      <c r="AP33" s="30">
        <f t="shared" si="7"/>
        <v>0</v>
      </c>
      <c r="AQ33" s="31" t="str">
        <f t="shared" si="8"/>
        <v/>
      </c>
    </row>
    <row r="34" spans="2:43" x14ac:dyDescent="0.2">
      <c r="B34" s="33"/>
      <c r="C34" s="21"/>
      <c r="D34" s="22"/>
      <c r="E34" s="23"/>
      <c r="F34" s="24"/>
      <c r="G34" s="25">
        <f t="shared" si="22"/>
        <v>2000</v>
      </c>
      <c r="H34" s="26">
        <f t="shared" si="0"/>
        <v>0</v>
      </c>
      <c r="I34" s="27"/>
      <c r="J34" s="28"/>
      <c r="K34" s="25">
        <f t="shared" si="17"/>
        <v>2000</v>
      </c>
      <c r="L34" s="26">
        <f t="shared" si="9"/>
        <v>0</v>
      </c>
      <c r="M34" s="27"/>
      <c r="N34" s="30">
        <f t="shared" si="10"/>
        <v>0</v>
      </c>
      <c r="O34" s="31" t="str">
        <f t="shared" si="11"/>
        <v/>
      </c>
      <c r="Q34" s="28"/>
      <c r="R34" s="25">
        <f t="shared" si="18"/>
        <v>2000</v>
      </c>
      <c r="S34" s="26">
        <f t="shared" si="12"/>
        <v>0</v>
      </c>
      <c r="T34" s="27"/>
      <c r="U34" s="30">
        <f t="shared" si="1"/>
        <v>0</v>
      </c>
      <c r="V34" s="31" t="str">
        <f t="shared" si="2"/>
        <v/>
      </c>
      <c r="X34" s="28"/>
      <c r="Y34" s="25">
        <f t="shared" si="19"/>
        <v>2000</v>
      </c>
      <c r="Z34" s="26">
        <f t="shared" si="13"/>
        <v>0</v>
      </c>
      <c r="AA34" s="27"/>
      <c r="AB34" s="30">
        <f t="shared" si="3"/>
        <v>0</v>
      </c>
      <c r="AC34" s="31" t="str">
        <f t="shared" si="4"/>
        <v/>
      </c>
      <c r="AE34" s="28"/>
      <c r="AF34" s="25">
        <f t="shared" si="20"/>
        <v>2000</v>
      </c>
      <c r="AG34" s="26">
        <f t="shared" si="14"/>
        <v>0</v>
      </c>
      <c r="AH34" s="27"/>
      <c r="AI34" s="30">
        <f t="shared" si="5"/>
        <v>0</v>
      </c>
      <c r="AJ34" s="31" t="str">
        <f t="shared" si="6"/>
        <v/>
      </c>
      <c r="AL34" s="28"/>
      <c r="AM34" s="25">
        <f t="shared" si="21"/>
        <v>2000</v>
      </c>
      <c r="AN34" s="26">
        <f t="shared" si="15"/>
        <v>0</v>
      </c>
      <c r="AO34" s="27"/>
      <c r="AP34" s="30">
        <f t="shared" si="7"/>
        <v>0</v>
      </c>
      <c r="AQ34" s="31" t="str">
        <f t="shared" si="8"/>
        <v/>
      </c>
    </row>
    <row r="35" spans="2:43" x14ac:dyDescent="0.2">
      <c r="B35" s="33"/>
      <c r="C35" s="21"/>
      <c r="D35" s="22"/>
      <c r="E35" s="23"/>
      <c r="F35" s="24"/>
      <c r="G35" s="25">
        <f t="shared" si="22"/>
        <v>2000</v>
      </c>
      <c r="H35" s="26">
        <f t="shared" si="0"/>
        <v>0</v>
      </c>
      <c r="I35" s="27"/>
      <c r="J35" s="28"/>
      <c r="K35" s="25">
        <f t="shared" si="17"/>
        <v>2000</v>
      </c>
      <c r="L35" s="26">
        <f t="shared" si="9"/>
        <v>0</v>
      </c>
      <c r="M35" s="27"/>
      <c r="N35" s="30">
        <f t="shared" si="10"/>
        <v>0</v>
      </c>
      <c r="O35" s="31" t="str">
        <f t="shared" si="11"/>
        <v/>
      </c>
      <c r="Q35" s="28"/>
      <c r="R35" s="25">
        <f t="shared" si="18"/>
        <v>2000</v>
      </c>
      <c r="S35" s="26">
        <f t="shared" si="12"/>
        <v>0</v>
      </c>
      <c r="T35" s="27"/>
      <c r="U35" s="30">
        <f t="shared" si="1"/>
        <v>0</v>
      </c>
      <c r="V35" s="31" t="str">
        <f t="shared" si="2"/>
        <v/>
      </c>
      <c r="X35" s="28"/>
      <c r="Y35" s="25">
        <f t="shared" si="19"/>
        <v>2000</v>
      </c>
      <c r="Z35" s="26">
        <f t="shared" si="13"/>
        <v>0</v>
      </c>
      <c r="AA35" s="27"/>
      <c r="AB35" s="30">
        <f t="shared" si="3"/>
        <v>0</v>
      </c>
      <c r="AC35" s="31" t="str">
        <f t="shared" si="4"/>
        <v/>
      </c>
      <c r="AE35" s="28"/>
      <c r="AF35" s="25">
        <f t="shared" si="20"/>
        <v>2000</v>
      </c>
      <c r="AG35" s="26">
        <f t="shared" si="14"/>
        <v>0</v>
      </c>
      <c r="AH35" s="27"/>
      <c r="AI35" s="30">
        <f t="shared" si="5"/>
        <v>0</v>
      </c>
      <c r="AJ35" s="31" t="str">
        <f t="shared" si="6"/>
        <v/>
      </c>
      <c r="AL35" s="28"/>
      <c r="AM35" s="25">
        <f t="shared" si="21"/>
        <v>2000</v>
      </c>
      <c r="AN35" s="26">
        <f t="shared" si="15"/>
        <v>0</v>
      </c>
      <c r="AO35" s="27"/>
      <c r="AP35" s="30">
        <f t="shared" si="7"/>
        <v>0</v>
      </c>
      <c r="AQ35" s="31" t="str">
        <f t="shared" si="8"/>
        <v/>
      </c>
    </row>
    <row r="36" spans="2:43" x14ac:dyDescent="0.2">
      <c r="B36" s="33"/>
      <c r="C36" s="21"/>
      <c r="D36" s="22"/>
      <c r="E36" s="23"/>
      <c r="F36" s="24"/>
      <c r="G36" s="25">
        <f t="shared" si="22"/>
        <v>2000</v>
      </c>
      <c r="H36" s="26">
        <f t="shared" si="0"/>
        <v>0</v>
      </c>
      <c r="I36" s="27"/>
      <c r="J36" s="28"/>
      <c r="K36" s="25">
        <f t="shared" si="17"/>
        <v>2000</v>
      </c>
      <c r="L36" s="26">
        <f t="shared" si="9"/>
        <v>0</v>
      </c>
      <c r="M36" s="27"/>
      <c r="N36" s="30">
        <f t="shared" si="10"/>
        <v>0</v>
      </c>
      <c r="O36" s="31" t="str">
        <f t="shared" si="11"/>
        <v/>
      </c>
      <c r="Q36" s="28"/>
      <c r="R36" s="25">
        <f t="shared" si="18"/>
        <v>2000</v>
      </c>
      <c r="S36" s="26">
        <f t="shared" si="12"/>
        <v>0</v>
      </c>
      <c r="T36" s="27"/>
      <c r="U36" s="30">
        <f t="shared" si="1"/>
        <v>0</v>
      </c>
      <c r="V36" s="31" t="str">
        <f t="shared" si="2"/>
        <v/>
      </c>
      <c r="X36" s="28"/>
      <c r="Y36" s="25">
        <f t="shared" si="19"/>
        <v>2000</v>
      </c>
      <c r="Z36" s="26">
        <f t="shared" si="13"/>
        <v>0</v>
      </c>
      <c r="AA36" s="27"/>
      <c r="AB36" s="30">
        <f t="shared" si="3"/>
        <v>0</v>
      </c>
      <c r="AC36" s="31" t="str">
        <f t="shared" si="4"/>
        <v/>
      </c>
      <c r="AE36" s="28"/>
      <c r="AF36" s="25">
        <f t="shared" si="20"/>
        <v>2000</v>
      </c>
      <c r="AG36" s="26">
        <f t="shared" si="14"/>
        <v>0</v>
      </c>
      <c r="AH36" s="27"/>
      <c r="AI36" s="30">
        <f t="shared" si="5"/>
        <v>0</v>
      </c>
      <c r="AJ36" s="31" t="str">
        <f t="shared" si="6"/>
        <v/>
      </c>
      <c r="AL36" s="28"/>
      <c r="AM36" s="25">
        <f t="shared" si="21"/>
        <v>2000</v>
      </c>
      <c r="AN36" s="26">
        <f t="shared" si="15"/>
        <v>0</v>
      </c>
      <c r="AO36" s="27"/>
      <c r="AP36" s="30">
        <f t="shared" si="7"/>
        <v>0</v>
      </c>
      <c r="AQ36" s="31" t="str">
        <f t="shared" si="8"/>
        <v/>
      </c>
    </row>
    <row r="37" spans="2:43" x14ac:dyDescent="0.2">
      <c r="B37" s="33"/>
      <c r="C37" s="21"/>
      <c r="D37" s="22"/>
      <c r="E37" s="23"/>
      <c r="F37" s="24"/>
      <c r="G37" s="25">
        <f t="shared" si="22"/>
        <v>2000</v>
      </c>
      <c r="H37" s="26">
        <f t="shared" si="0"/>
        <v>0</v>
      </c>
      <c r="I37" s="27"/>
      <c r="J37" s="28"/>
      <c r="K37" s="25">
        <f t="shared" si="17"/>
        <v>2000</v>
      </c>
      <c r="L37" s="26">
        <f t="shared" si="9"/>
        <v>0</v>
      </c>
      <c r="M37" s="27"/>
      <c r="N37" s="30">
        <f t="shared" si="10"/>
        <v>0</v>
      </c>
      <c r="O37" s="31" t="str">
        <f t="shared" si="11"/>
        <v/>
      </c>
      <c r="Q37" s="28"/>
      <c r="R37" s="25">
        <f t="shared" si="18"/>
        <v>2000</v>
      </c>
      <c r="S37" s="26">
        <f t="shared" si="12"/>
        <v>0</v>
      </c>
      <c r="T37" s="27"/>
      <c r="U37" s="30">
        <f t="shared" si="1"/>
        <v>0</v>
      </c>
      <c r="V37" s="31" t="str">
        <f t="shared" si="2"/>
        <v/>
      </c>
      <c r="X37" s="28"/>
      <c r="Y37" s="25">
        <f t="shared" si="19"/>
        <v>2000</v>
      </c>
      <c r="Z37" s="26">
        <f t="shared" si="13"/>
        <v>0</v>
      </c>
      <c r="AA37" s="27"/>
      <c r="AB37" s="30">
        <f t="shared" si="3"/>
        <v>0</v>
      </c>
      <c r="AC37" s="31" t="str">
        <f t="shared" si="4"/>
        <v/>
      </c>
      <c r="AE37" s="28"/>
      <c r="AF37" s="25">
        <f t="shared" si="20"/>
        <v>2000</v>
      </c>
      <c r="AG37" s="26">
        <f t="shared" si="14"/>
        <v>0</v>
      </c>
      <c r="AH37" s="27"/>
      <c r="AI37" s="30">
        <f t="shared" si="5"/>
        <v>0</v>
      </c>
      <c r="AJ37" s="31" t="str">
        <f t="shared" si="6"/>
        <v/>
      </c>
      <c r="AL37" s="28"/>
      <c r="AM37" s="25">
        <f t="shared" si="21"/>
        <v>2000</v>
      </c>
      <c r="AN37" s="26">
        <f t="shared" si="15"/>
        <v>0</v>
      </c>
      <c r="AO37" s="27"/>
      <c r="AP37" s="30">
        <f t="shared" si="7"/>
        <v>0</v>
      </c>
      <c r="AQ37" s="31" t="str">
        <f t="shared" si="8"/>
        <v/>
      </c>
    </row>
    <row r="38" spans="2:43" x14ac:dyDescent="0.2">
      <c r="B38" s="33"/>
      <c r="C38" s="21"/>
      <c r="D38" s="22"/>
      <c r="E38" s="23"/>
      <c r="F38" s="24"/>
      <c r="G38" s="25">
        <f t="shared" si="22"/>
        <v>2000</v>
      </c>
      <c r="H38" s="26">
        <f t="shared" si="0"/>
        <v>0</v>
      </c>
      <c r="I38" s="27"/>
      <c r="J38" s="28"/>
      <c r="K38" s="25">
        <f t="shared" si="17"/>
        <v>2000</v>
      </c>
      <c r="L38" s="26">
        <f t="shared" si="9"/>
        <v>0</v>
      </c>
      <c r="M38" s="27"/>
      <c r="N38" s="30">
        <f t="shared" si="10"/>
        <v>0</v>
      </c>
      <c r="O38" s="31" t="str">
        <f t="shared" si="11"/>
        <v/>
      </c>
      <c r="Q38" s="28"/>
      <c r="R38" s="25">
        <f t="shared" si="18"/>
        <v>2000</v>
      </c>
      <c r="S38" s="26">
        <f t="shared" si="12"/>
        <v>0</v>
      </c>
      <c r="T38" s="27"/>
      <c r="U38" s="30">
        <f t="shared" si="1"/>
        <v>0</v>
      </c>
      <c r="V38" s="31" t="str">
        <f t="shared" si="2"/>
        <v/>
      </c>
      <c r="X38" s="28"/>
      <c r="Y38" s="25">
        <f t="shared" si="19"/>
        <v>2000</v>
      </c>
      <c r="Z38" s="26">
        <f t="shared" si="13"/>
        <v>0</v>
      </c>
      <c r="AA38" s="27"/>
      <c r="AB38" s="30">
        <f t="shared" si="3"/>
        <v>0</v>
      </c>
      <c r="AC38" s="31" t="str">
        <f t="shared" si="4"/>
        <v/>
      </c>
      <c r="AE38" s="28"/>
      <c r="AF38" s="25">
        <f t="shared" si="20"/>
        <v>2000</v>
      </c>
      <c r="AG38" s="26">
        <f t="shared" si="14"/>
        <v>0</v>
      </c>
      <c r="AH38" s="27"/>
      <c r="AI38" s="30">
        <f t="shared" si="5"/>
        <v>0</v>
      </c>
      <c r="AJ38" s="31" t="str">
        <f t="shared" si="6"/>
        <v/>
      </c>
      <c r="AL38" s="28"/>
      <c r="AM38" s="25">
        <f t="shared" si="21"/>
        <v>2000</v>
      </c>
      <c r="AN38" s="26">
        <f t="shared" si="15"/>
        <v>0</v>
      </c>
      <c r="AO38" s="27"/>
      <c r="AP38" s="30">
        <f t="shared" si="7"/>
        <v>0</v>
      </c>
      <c r="AQ38" s="31" t="str">
        <f t="shared" si="8"/>
        <v/>
      </c>
    </row>
    <row r="39" spans="2:43" s="45" customFormat="1" x14ac:dyDescent="0.2">
      <c r="B39" s="34" t="s">
        <v>33</v>
      </c>
      <c r="C39" s="35"/>
      <c r="D39" s="36"/>
      <c r="E39" s="35"/>
      <c r="F39" s="37"/>
      <c r="G39" s="38"/>
      <c r="H39" s="39">
        <f>SUM(H23:H38)</f>
        <v>58.72</v>
      </c>
      <c r="I39" s="40"/>
      <c r="J39" s="41"/>
      <c r="K39" s="42"/>
      <c r="L39" s="39">
        <f>SUM(L23:L38)</f>
        <v>65.75</v>
      </c>
      <c r="M39" s="40"/>
      <c r="N39" s="43">
        <f t="shared" si="10"/>
        <v>7.0300000000000011</v>
      </c>
      <c r="O39" s="44">
        <f t="shared" si="11"/>
        <v>0.11972070844686651</v>
      </c>
      <c r="Q39" s="41"/>
      <c r="R39" s="42"/>
      <c r="S39" s="39">
        <f>SUM(S23:S38)</f>
        <v>70.55</v>
      </c>
      <c r="T39" s="40"/>
      <c r="U39" s="43">
        <f t="shared" si="1"/>
        <v>4.7999999999999972</v>
      </c>
      <c r="V39" s="44">
        <f t="shared" si="2"/>
        <v>7.3003802281368782E-2</v>
      </c>
      <c r="X39" s="41"/>
      <c r="Y39" s="42"/>
      <c r="Z39" s="39">
        <f>SUM(Z23:Z38)</f>
        <v>74.849999999999994</v>
      </c>
      <c r="AA39" s="40"/>
      <c r="AB39" s="43">
        <f t="shared" si="3"/>
        <v>4.2999999999999972</v>
      </c>
      <c r="AC39" s="44">
        <f t="shared" si="4"/>
        <v>6.0949681077250142E-2</v>
      </c>
      <c r="AE39" s="41"/>
      <c r="AF39" s="42"/>
      <c r="AG39" s="39">
        <f>SUM(AG23:AG38)</f>
        <v>78.95</v>
      </c>
      <c r="AH39" s="40"/>
      <c r="AI39" s="43">
        <f t="shared" si="5"/>
        <v>4.1000000000000085</v>
      </c>
      <c r="AJ39" s="44">
        <f t="shared" si="6"/>
        <v>5.4776219104876539E-2</v>
      </c>
      <c r="AL39" s="41"/>
      <c r="AM39" s="42"/>
      <c r="AN39" s="39">
        <f>SUM(AN23:AN38)</f>
        <v>81.599999999999994</v>
      </c>
      <c r="AO39" s="40"/>
      <c r="AP39" s="43">
        <f t="shared" si="7"/>
        <v>2.6499999999999915</v>
      </c>
      <c r="AQ39" s="44">
        <f t="shared" si="8"/>
        <v>3.3565547815072719E-2</v>
      </c>
    </row>
    <row r="40" spans="2:43" ht="25.5" x14ac:dyDescent="0.2">
      <c r="B40" s="46" t="s">
        <v>34</v>
      </c>
      <c r="C40" s="21"/>
      <c r="D40" s="22"/>
      <c r="E40" s="23"/>
      <c r="F40" s="24">
        <v>0</v>
      </c>
      <c r="G40" s="25">
        <f>$F$18</f>
        <v>2000</v>
      </c>
      <c r="H40" s="26">
        <f>G40*F40</f>
        <v>0</v>
      </c>
      <c r="I40" s="27"/>
      <c r="J40" s="28">
        <v>-8.9999999999999998E-4</v>
      </c>
      <c r="K40" s="25">
        <f>$F$18</f>
        <v>2000</v>
      </c>
      <c r="L40" s="26">
        <f>K40*J40</f>
        <v>-1.8</v>
      </c>
      <c r="M40" s="27"/>
      <c r="N40" s="30">
        <f>L40-H40</f>
        <v>-1.8</v>
      </c>
      <c r="O40" s="31" t="str">
        <f>IF((H40)=0,"",(N40/H40))</f>
        <v/>
      </c>
      <c r="Q40" s="28"/>
      <c r="R40" s="25">
        <f>$F$18</f>
        <v>2000</v>
      </c>
      <c r="S40" s="26">
        <f>R40*Q40</f>
        <v>0</v>
      </c>
      <c r="T40" s="27"/>
      <c r="U40" s="30">
        <f t="shared" si="1"/>
        <v>1.8</v>
      </c>
      <c r="V40" s="31">
        <f t="shared" si="2"/>
        <v>-1</v>
      </c>
      <c r="X40" s="28"/>
      <c r="Y40" s="25">
        <f>$F$18</f>
        <v>2000</v>
      </c>
      <c r="Z40" s="26">
        <f>Y40*X40</f>
        <v>0</v>
      </c>
      <c r="AA40" s="27"/>
      <c r="AB40" s="30">
        <f t="shared" si="3"/>
        <v>0</v>
      </c>
      <c r="AC40" s="31" t="str">
        <f t="shared" si="4"/>
        <v/>
      </c>
      <c r="AE40" s="28"/>
      <c r="AF40" s="25">
        <f>$F$18</f>
        <v>2000</v>
      </c>
      <c r="AG40" s="26">
        <f>AF40*AE40</f>
        <v>0</v>
      </c>
      <c r="AH40" s="27"/>
      <c r="AI40" s="30">
        <f t="shared" si="5"/>
        <v>0</v>
      </c>
      <c r="AJ40" s="31" t="str">
        <f t="shared" si="6"/>
        <v/>
      </c>
      <c r="AL40" s="28"/>
      <c r="AM40" s="25">
        <f>$F$18</f>
        <v>2000</v>
      </c>
      <c r="AN40" s="26">
        <f>AM40*AL40</f>
        <v>0</v>
      </c>
      <c r="AO40" s="27"/>
      <c r="AP40" s="30">
        <f t="shared" si="7"/>
        <v>0</v>
      </c>
      <c r="AQ40" s="31" t="str">
        <f t="shared" si="8"/>
        <v/>
      </c>
    </row>
    <row r="41" spans="2:43" x14ac:dyDescent="0.2">
      <c r="B41" s="46"/>
      <c r="C41" s="21"/>
      <c r="D41" s="22"/>
      <c r="E41" s="23"/>
      <c r="F41" s="24"/>
      <c r="G41" s="25">
        <f t="shared" ref="G41:G43" si="23">$F$18</f>
        <v>2000</v>
      </c>
      <c r="H41" s="26">
        <f t="shared" ref="H41:H45" si="24">G41*F41</f>
        <v>0</v>
      </c>
      <c r="I41" s="47"/>
      <c r="J41" s="28"/>
      <c r="K41" s="25">
        <f t="shared" ref="K41:K43" si="25">$F$18</f>
        <v>2000</v>
      </c>
      <c r="L41" s="26">
        <f t="shared" ref="L41:L45" si="26">K41*J41</f>
        <v>0</v>
      </c>
      <c r="M41" s="48"/>
      <c r="N41" s="30">
        <f t="shared" ref="N41:N45" si="27">L41-H41</f>
        <v>0</v>
      </c>
      <c r="O41" s="31" t="str">
        <f t="shared" ref="O41:O65" si="28">IF((H41)=0,"",(N41/H41))</f>
        <v/>
      </c>
      <c r="Q41" s="28"/>
      <c r="R41" s="25">
        <f t="shared" ref="R41:R43" si="29">$F$18</f>
        <v>2000</v>
      </c>
      <c r="S41" s="26">
        <f t="shared" ref="S41:S43" si="30">R41*Q41</f>
        <v>0</v>
      </c>
      <c r="T41" s="48"/>
      <c r="U41" s="30">
        <f t="shared" si="1"/>
        <v>0</v>
      </c>
      <c r="V41" s="31" t="str">
        <f t="shared" si="2"/>
        <v/>
      </c>
      <c r="X41" s="28"/>
      <c r="Y41" s="25">
        <f t="shared" ref="Y41:Y43" si="31">$F$18</f>
        <v>2000</v>
      </c>
      <c r="Z41" s="26">
        <f t="shared" ref="Z41:Z43" si="32">Y41*X41</f>
        <v>0</v>
      </c>
      <c r="AA41" s="48"/>
      <c r="AB41" s="30">
        <f t="shared" si="3"/>
        <v>0</v>
      </c>
      <c r="AC41" s="31" t="str">
        <f t="shared" si="4"/>
        <v/>
      </c>
      <c r="AE41" s="28"/>
      <c r="AF41" s="25">
        <f t="shared" ref="AF41:AF43" si="33">$F$18</f>
        <v>2000</v>
      </c>
      <c r="AG41" s="26">
        <f t="shared" ref="AG41:AG43" si="34">AF41*AE41</f>
        <v>0</v>
      </c>
      <c r="AH41" s="48"/>
      <c r="AI41" s="30">
        <f t="shared" si="5"/>
        <v>0</v>
      </c>
      <c r="AJ41" s="31" t="str">
        <f t="shared" si="6"/>
        <v/>
      </c>
      <c r="AL41" s="28"/>
      <c r="AM41" s="25">
        <f t="shared" ref="AM41:AM43" si="35">$F$18</f>
        <v>2000</v>
      </c>
      <c r="AN41" s="26">
        <f t="shared" ref="AN41:AN43" si="36">AM41*AL41</f>
        <v>0</v>
      </c>
      <c r="AO41" s="48"/>
      <c r="AP41" s="30">
        <f t="shared" si="7"/>
        <v>0</v>
      </c>
      <c r="AQ41" s="31" t="str">
        <f t="shared" si="8"/>
        <v/>
      </c>
    </row>
    <row r="42" spans="2:43" x14ac:dyDescent="0.2">
      <c r="B42" s="46"/>
      <c r="C42" s="21"/>
      <c r="D42" s="22"/>
      <c r="E42" s="23"/>
      <c r="F42" s="24"/>
      <c r="G42" s="25">
        <f t="shared" si="23"/>
        <v>2000</v>
      </c>
      <c r="H42" s="26">
        <f t="shared" si="24"/>
        <v>0</v>
      </c>
      <c r="I42" s="47"/>
      <c r="J42" s="28"/>
      <c r="K42" s="25">
        <f t="shared" si="25"/>
        <v>2000</v>
      </c>
      <c r="L42" s="26">
        <f t="shared" si="26"/>
        <v>0</v>
      </c>
      <c r="M42" s="48"/>
      <c r="N42" s="30">
        <f t="shared" si="27"/>
        <v>0</v>
      </c>
      <c r="O42" s="31" t="str">
        <f t="shared" si="28"/>
        <v/>
      </c>
      <c r="Q42" s="28"/>
      <c r="R42" s="25">
        <f t="shared" si="29"/>
        <v>2000</v>
      </c>
      <c r="S42" s="26">
        <f t="shared" si="30"/>
        <v>0</v>
      </c>
      <c r="T42" s="48"/>
      <c r="U42" s="30">
        <f t="shared" si="1"/>
        <v>0</v>
      </c>
      <c r="V42" s="31" t="str">
        <f t="shared" si="2"/>
        <v/>
      </c>
      <c r="X42" s="28"/>
      <c r="Y42" s="25">
        <f t="shared" si="31"/>
        <v>2000</v>
      </c>
      <c r="Z42" s="26">
        <f t="shared" si="32"/>
        <v>0</v>
      </c>
      <c r="AA42" s="48"/>
      <c r="AB42" s="30">
        <f t="shared" si="3"/>
        <v>0</v>
      </c>
      <c r="AC42" s="31" t="str">
        <f t="shared" si="4"/>
        <v/>
      </c>
      <c r="AE42" s="28"/>
      <c r="AF42" s="25">
        <f t="shared" si="33"/>
        <v>2000</v>
      </c>
      <c r="AG42" s="26">
        <f t="shared" si="34"/>
        <v>0</v>
      </c>
      <c r="AH42" s="48"/>
      <c r="AI42" s="30">
        <f t="shared" si="5"/>
        <v>0</v>
      </c>
      <c r="AJ42" s="31" t="str">
        <f t="shared" si="6"/>
        <v/>
      </c>
      <c r="AL42" s="28"/>
      <c r="AM42" s="25">
        <f t="shared" si="35"/>
        <v>2000</v>
      </c>
      <c r="AN42" s="26">
        <f t="shared" si="36"/>
        <v>0</v>
      </c>
      <c r="AO42" s="48"/>
      <c r="AP42" s="30">
        <f t="shared" si="7"/>
        <v>0</v>
      </c>
      <c r="AQ42" s="31" t="str">
        <f t="shared" si="8"/>
        <v/>
      </c>
    </row>
    <row r="43" spans="2:43" x14ac:dyDescent="0.2">
      <c r="B43" s="46"/>
      <c r="C43" s="21"/>
      <c r="D43" s="22"/>
      <c r="E43" s="23"/>
      <c r="F43" s="24"/>
      <c r="G43" s="25">
        <f t="shared" si="23"/>
        <v>2000</v>
      </c>
      <c r="H43" s="26">
        <f t="shared" si="24"/>
        <v>0</v>
      </c>
      <c r="I43" s="47"/>
      <c r="J43" s="28"/>
      <c r="K43" s="25">
        <f t="shared" si="25"/>
        <v>2000</v>
      </c>
      <c r="L43" s="26">
        <f t="shared" si="26"/>
        <v>0</v>
      </c>
      <c r="M43" s="48"/>
      <c r="N43" s="30">
        <f t="shared" si="27"/>
        <v>0</v>
      </c>
      <c r="O43" s="31" t="str">
        <f t="shared" si="28"/>
        <v/>
      </c>
      <c r="Q43" s="28"/>
      <c r="R43" s="25">
        <f t="shared" si="29"/>
        <v>2000</v>
      </c>
      <c r="S43" s="26">
        <f t="shared" si="30"/>
        <v>0</v>
      </c>
      <c r="T43" s="48"/>
      <c r="U43" s="30">
        <f t="shared" si="1"/>
        <v>0</v>
      </c>
      <c r="V43" s="31" t="str">
        <f t="shared" si="2"/>
        <v/>
      </c>
      <c r="X43" s="28"/>
      <c r="Y43" s="25">
        <f t="shared" si="31"/>
        <v>2000</v>
      </c>
      <c r="Z43" s="26">
        <f t="shared" si="32"/>
        <v>0</v>
      </c>
      <c r="AA43" s="48"/>
      <c r="AB43" s="30">
        <f t="shared" si="3"/>
        <v>0</v>
      </c>
      <c r="AC43" s="31" t="str">
        <f t="shared" si="4"/>
        <v/>
      </c>
      <c r="AE43" s="28"/>
      <c r="AF43" s="25">
        <f t="shared" si="33"/>
        <v>2000</v>
      </c>
      <c r="AG43" s="26">
        <f t="shared" si="34"/>
        <v>0</v>
      </c>
      <c r="AH43" s="48"/>
      <c r="AI43" s="30">
        <f t="shared" si="5"/>
        <v>0</v>
      </c>
      <c r="AJ43" s="31" t="str">
        <f t="shared" si="6"/>
        <v/>
      </c>
      <c r="AL43" s="28"/>
      <c r="AM43" s="25">
        <f t="shared" si="35"/>
        <v>2000</v>
      </c>
      <c r="AN43" s="26">
        <f t="shared" si="36"/>
        <v>0</v>
      </c>
      <c r="AO43" s="48"/>
      <c r="AP43" s="30">
        <f t="shared" si="7"/>
        <v>0</v>
      </c>
      <c r="AQ43" s="31" t="str">
        <f t="shared" si="8"/>
        <v/>
      </c>
    </row>
    <row r="44" spans="2:43" x14ac:dyDescent="0.2">
      <c r="B44" s="49" t="s">
        <v>35</v>
      </c>
      <c r="C44" s="21"/>
      <c r="D44" s="22" t="s">
        <v>30</v>
      </c>
      <c r="E44" s="23"/>
      <c r="F44" s="50">
        <v>6.0000000000000002E-5</v>
      </c>
      <c r="G44" s="51">
        <f>$F$18*(1+F74)</f>
        <v>2071.6</v>
      </c>
      <c r="H44" s="26">
        <f>G44*F44</f>
        <v>0.124296</v>
      </c>
      <c r="I44" s="27"/>
      <c r="J44" s="52">
        <v>6.0000000000000002E-5</v>
      </c>
      <c r="K44" s="51">
        <f>$F$18*(1+J74)</f>
        <v>2067.6</v>
      </c>
      <c r="L44" s="26">
        <f>K44*J44</f>
        <v>0.124056</v>
      </c>
      <c r="M44" s="27"/>
      <c r="N44" s="30">
        <f>L44-H44</f>
        <v>-2.400000000000041E-4</v>
      </c>
      <c r="O44" s="31">
        <f>IF((H44)=0,"",(N44/H44))</f>
        <v>-1.9308746862328964E-3</v>
      </c>
      <c r="Q44" s="52">
        <f>+J44</f>
        <v>6.0000000000000002E-5</v>
      </c>
      <c r="R44" s="51">
        <f>$F$18*(1+Q74)</f>
        <v>2067.6</v>
      </c>
      <c r="S44" s="26">
        <f>R44*Q44</f>
        <v>0.124056</v>
      </c>
      <c r="T44" s="27"/>
      <c r="U44" s="30">
        <f t="shared" si="1"/>
        <v>0</v>
      </c>
      <c r="V44" s="31">
        <f t="shared" si="2"/>
        <v>0</v>
      </c>
      <c r="X44" s="52">
        <f>+Q44</f>
        <v>6.0000000000000002E-5</v>
      </c>
      <c r="Y44" s="51">
        <f>$F$18*(1+X74)</f>
        <v>2067.6</v>
      </c>
      <c r="Z44" s="26">
        <f>Y44*X44</f>
        <v>0.124056</v>
      </c>
      <c r="AA44" s="27"/>
      <c r="AB44" s="30">
        <f t="shared" si="3"/>
        <v>0</v>
      </c>
      <c r="AC44" s="31">
        <f t="shared" si="4"/>
        <v>0</v>
      </c>
      <c r="AE44" s="52">
        <f>+X44</f>
        <v>6.0000000000000002E-5</v>
      </c>
      <c r="AF44" s="51">
        <f>$F$18*(1+AE74)</f>
        <v>2067.6</v>
      </c>
      <c r="AG44" s="26">
        <f>AF44*AE44</f>
        <v>0.124056</v>
      </c>
      <c r="AH44" s="27"/>
      <c r="AI44" s="30">
        <f t="shared" si="5"/>
        <v>0</v>
      </c>
      <c r="AJ44" s="31">
        <f t="shared" si="6"/>
        <v>0</v>
      </c>
      <c r="AL44" s="52">
        <f>+AE44</f>
        <v>6.0000000000000002E-5</v>
      </c>
      <c r="AM44" s="51">
        <f>$F$18*(1+AL74)</f>
        <v>2067.6</v>
      </c>
      <c r="AN44" s="26">
        <f>AM44*AL44</f>
        <v>0.124056</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71.599999999999909</v>
      </c>
      <c r="H45" s="26">
        <f t="shared" si="24"/>
        <v>7.3132239999999911</v>
      </c>
      <c r="I45" s="27"/>
      <c r="J45" s="55">
        <f>0.64*$J$55+0.18*$J$56+0.18*$J$57</f>
        <v>0.10214000000000001</v>
      </c>
      <c r="K45" s="54">
        <f>$F$18*(1+$J$74)-$F$18</f>
        <v>67.599999999999909</v>
      </c>
      <c r="L45" s="26">
        <f t="shared" si="26"/>
        <v>6.9046639999999915</v>
      </c>
      <c r="M45" s="27"/>
      <c r="N45" s="30">
        <f t="shared" si="27"/>
        <v>-0.40855999999999959</v>
      </c>
      <c r="O45" s="31">
        <f t="shared" si="28"/>
        <v>-5.5865921787709508E-2</v>
      </c>
      <c r="Q45" s="55">
        <f>0.64*$Q$55+0.18*$Q$56+0.18*$Q$57</f>
        <v>0.10214000000000001</v>
      </c>
      <c r="R45" s="54">
        <f>$F$18*(1+Q74)-$F$18</f>
        <v>67.599999999999909</v>
      </c>
      <c r="S45" s="26">
        <f t="shared" ref="S45" si="37">R45*Q45</f>
        <v>6.9046639999999915</v>
      </c>
      <c r="T45" s="27"/>
      <c r="U45" s="30">
        <f t="shared" si="1"/>
        <v>0</v>
      </c>
      <c r="V45" s="31">
        <f t="shared" si="2"/>
        <v>0</v>
      </c>
      <c r="X45" s="55">
        <f>0.64*$X$55+0.18*$X$56+0.18*$X$57</f>
        <v>0.10214000000000001</v>
      </c>
      <c r="Y45" s="54">
        <f>$F$18*(1+X74)-$F$18</f>
        <v>67.599999999999909</v>
      </c>
      <c r="Z45" s="26">
        <f t="shared" ref="Z45" si="38">Y45*X45</f>
        <v>6.9046639999999915</v>
      </c>
      <c r="AA45" s="27"/>
      <c r="AB45" s="30">
        <f t="shared" si="3"/>
        <v>0</v>
      </c>
      <c r="AC45" s="31">
        <f t="shared" si="4"/>
        <v>0</v>
      </c>
      <c r="AE45" s="55">
        <f>0.64*$AE$55+0.18*$AE$56+0.18*$AE$57</f>
        <v>0.10214000000000001</v>
      </c>
      <c r="AF45" s="54">
        <f>$F$18*(1+AE74)-$F$18</f>
        <v>67.599999999999909</v>
      </c>
      <c r="AG45" s="26">
        <f t="shared" ref="AG45" si="39">AF45*AE45</f>
        <v>6.9046639999999915</v>
      </c>
      <c r="AH45" s="27"/>
      <c r="AI45" s="30">
        <f t="shared" si="5"/>
        <v>0</v>
      </c>
      <c r="AJ45" s="31">
        <f t="shared" si="6"/>
        <v>0</v>
      </c>
      <c r="AL45" s="55">
        <f>0.64*$AL$55+0.18*$AL$56+0.18*$AL$57</f>
        <v>0.10214000000000001</v>
      </c>
      <c r="AM45" s="54">
        <f>$F$18*(1+AL74)-$F$18</f>
        <v>67.599999999999909</v>
      </c>
      <c r="AN45" s="26">
        <f t="shared" ref="AN45" si="40">AM45*AL45</f>
        <v>6.9046639999999915</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66.947519999999997</v>
      </c>
      <c r="I47" s="40"/>
      <c r="J47" s="59"/>
      <c r="K47" s="61"/>
      <c r="L47" s="60">
        <f>SUM(L40:L46)+L39</f>
        <v>71.768719999999988</v>
      </c>
      <c r="M47" s="40"/>
      <c r="N47" s="43">
        <f t="shared" ref="N47:N65" si="41">L47-H47</f>
        <v>4.8211999999999904</v>
      </c>
      <c r="O47" s="44">
        <f t="shared" si="28"/>
        <v>7.2014616822251076E-2</v>
      </c>
      <c r="Q47" s="59"/>
      <c r="R47" s="61"/>
      <c r="S47" s="60">
        <f>SUM(S40:S46)+S39</f>
        <v>78.368719999999996</v>
      </c>
      <c r="T47" s="40"/>
      <c r="U47" s="43">
        <f t="shared" si="1"/>
        <v>6.6000000000000085</v>
      </c>
      <c r="V47" s="44">
        <f t="shared" si="2"/>
        <v>9.1962069269174787E-2</v>
      </c>
      <c r="X47" s="59"/>
      <c r="Y47" s="61"/>
      <c r="Z47" s="60">
        <f>SUM(Z40:Z46)+Z39</f>
        <v>82.668719999999979</v>
      </c>
      <c r="AA47" s="40"/>
      <c r="AB47" s="43">
        <f t="shared" si="3"/>
        <v>4.2999999999999829</v>
      </c>
      <c r="AC47" s="44">
        <f t="shared" si="4"/>
        <v>5.4868830319035236E-2</v>
      </c>
      <c r="AE47" s="59"/>
      <c r="AF47" s="61"/>
      <c r="AG47" s="60">
        <f>SUM(AG40:AG46)+AG39</f>
        <v>86.768720000000002</v>
      </c>
      <c r="AH47" s="40"/>
      <c r="AI47" s="43">
        <f t="shared" si="5"/>
        <v>4.1000000000000227</v>
      </c>
      <c r="AJ47" s="44">
        <f t="shared" si="6"/>
        <v>4.9595542304272086E-2</v>
      </c>
      <c r="AL47" s="59"/>
      <c r="AM47" s="61"/>
      <c r="AN47" s="60">
        <f>SUM(AN40:AN46)+AN39</f>
        <v>89.418719999999979</v>
      </c>
      <c r="AO47" s="40"/>
      <c r="AP47" s="43">
        <f t="shared" si="7"/>
        <v>2.6499999999999773</v>
      </c>
      <c r="AQ47" s="44">
        <f t="shared" si="8"/>
        <v>3.0540959921962398E-2</v>
      </c>
    </row>
    <row r="48" spans="2:43" x14ac:dyDescent="0.2">
      <c r="B48" s="27" t="s">
        <v>39</v>
      </c>
      <c r="C48" s="27"/>
      <c r="D48" s="62" t="s">
        <v>30</v>
      </c>
      <c r="E48" s="63"/>
      <c r="F48" s="28">
        <v>7.0000000000000001E-3</v>
      </c>
      <c r="G48" s="64">
        <f>F18*(1+F74)</f>
        <v>2071.6</v>
      </c>
      <c r="H48" s="26">
        <f>G48*F48</f>
        <v>14.501199999999999</v>
      </c>
      <c r="I48" s="27"/>
      <c r="J48" s="28">
        <f>+F48</f>
        <v>7.0000000000000001E-3</v>
      </c>
      <c r="K48" s="65">
        <f>F18*(1+J74)</f>
        <v>2067.6</v>
      </c>
      <c r="L48" s="26">
        <f>K48*J48</f>
        <v>14.4732</v>
      </c>
      <c r="M48" s="27"/>
      <c r="N48" s="30">
        <f t="shared" si="41"/>
        <v>-2.7999999999998693E-2</v>
      </c>
      <c r="O48" s="31">
        <f t="shared" si="28"/>
        <v>-1.9308746862327735E-3</v>
      </c>
      <c r="Q48" s="28">
        <f>+J48</f>
        <v>7.0000000000000001E-3</v>
      </c>
      <c r="R48" s="65">
        <f>$F$18*(1+Q74)</f>
        <v>2067.6</v>
      </c>
      <c r="S48" s="26">
        <f>R48*Q48</f>
        <v>14.4732</v>
      </c>
      <c r="T48" s="27"/>
      <c r="U48" s="30">
        <f t="shared" si="1"/>
        <v>0</v>
      </c>
      <c r="V48" s="31">
        <f t="shared" si="2"/>
        <v>0</v>
      </c>
      <c r="X48" s="28">
        <f>+Q48</f>
        <v>7.0000000000000001E-3</v>
      </c>
      <c r="Y48" s="65">
        <f>$F$18*(1+X74)</f>
        <v>2067.6</v>
      </c>
      <c r="Z48" s="26">
        <f>Y48*X48</f>
        <v>14.4732</v>
      </c>
      <c r="AA48" s="27"/>
      <c r="AB48" s="30">
        <f t="shared" si="3"/>
        <v>0</v>
      </c>
      <c r="AC48" s="31">
        <f t="shared" si="4"/>
        <v>0</v>
      </c>
      <c r="AE48" s="28">
        <f>+X48</f>
        <v>7.0000000000000001E-3</v>
      </c>
      <c r="AF48" s="65">
        <f>$F$18*(1+AE74)</f>
        <v>2067.6</v>
      </c>
      <c r="AG48" s="26">
        <f>AF48*AE48</f>
        <v>14.4732</v>
      </c>
      <c r="AH48" s="27"/>
      <c r="AI48" s="30">
        <f t="shared" si="5"/>
        <v>0</v>
      </c>
      <c r="AJ48" s="31">
        <f t="shared" si="6"/>
        <v>0</v>
      </c>
      <c r="AL48" s="28">
        <f>+AE48</f>
        <v>7.0000000000000001E-3</v>
      </c>
      <c r="AM48" s="65">
        <f>$F$18*(1+AL74)</f>
        <v>2067.6</v>
      </c>
      <c r="AN48" s="26">
        <f>AM48*AL48</f>
        <v>14.4732</v>
      </c>
      <c r="AO48" s="27"/>
      <c r="AP48" s="30">
        <f t="shared" si="7"/>
        <v>0</v>
      </c>
      <c r="AQ48" s="31">
        <f t="shared" si="8"/>
        <v>0</v>
      </c>
    </row>
    <row r="49" spans="2:43" ht="25.5" x14ac:dyDescent="0.2">
      <c r="B49" s="66" t="s">
        <v>40</v>
      </c>
      <c r="C49" s="27"/>
      <c r="D49" s="62" t="s">
        <v>30</v>
      </c>
      <c r="E49" s="63"/>
      <c r="F49" s="28">
        <v>4.0000000000000001E-3</v>
      </c>
      <c r="G49" s="64">
        <f>G48</f>
        <v>2071.6</v>
      </c>
      <c r="H49" s="26">
        <f>G49*F49</f>
        <v>8.2864000000000004</v>
      </c>
      <c r="I49" s="27"/>
      <c r="J49" s="28">
        <f>+F49</f>
        <v>4.0000000000000001E-3</v>
      </c>
      <c r="K49" s="65">
        <f>K48</f>
        <v>2067.6</v>
      </c>
      <c r="L49" s="26">
        <f>K49*J49</f>
        <v>8.2704000000000004</v>
      </c>
      <c r="M49" s="27"/>
      <c r="N49" s="30">
        <f t="shared" si="41"/>
        <v>-1.6000000000000014E-2</v>
      </c>
      <c r="O49" s="31">
        <f t="shared" si="28"/>
        <v>-1.9308746862328652E-3</v>
      </c>
      <c r="Q49" s="28">
        <f>+J49</f>
        <v>4.0000000000000001E-3</v>
      </c>
      <c r="R49" s="65">
        <f>R48</f>
        <v>2067.6</v>
      </c>
      <c r="S49" s="26">
        <f>R49*Q49</f>
        <v>8.2704000000000004</v>
      </c>
      <c r="T49" s="27"/>
      <c r="U49" s="30">
        <f t="shared" si="1"/>
        <v>0</v>
      </c>
      <c r="V49" s="31">
        <f t="shared" si="2"/>
        <v>0</v>
      </c>
      <c r="X49" s="28">
        <f>+Q49</f>
        <v>4.0000000000000001E-3</v>
      </c>
      <c r="Y49" s="65">
        <f>Y48</f>
        <v>2067.6</v>
      </c>
      <c r="Z49" s="26">
        <f>Y49*X49</f>
        <v>8.2704000000000004</v>
      </c>
      <c r="AA49" s="27"/>
      <c r="AB49" s="30">
        <f t="shared" si="3"/>
        <v>0</v>
      </c>
      <c r="AC49" s="31">
        <f t="shared" si="4"/>
        <v>0</v>
      </c>
      <c r="AE49" s="28">
        <f>+X49</f>
        <v>4.0000000000000001E-3</v>
      </c>
      <c r="AF49" s="65">
        <f>AF48</f>
        <v>2067.6</v>
      </c>
      <c r="AG49" s="26">
        <f>AF49*AE49</f>
        <v>8.2704000000000004</v>
      </c>
      <c r="AH49" s="27"/>
      <c r="AI49" s="30">
        <f t="shared" si="5"/>
        <v>0</v>
      </c>
      <c r="AJ49" s="31">
        <f t="shared" si="6"/>
        <v>0</v>
      </c>
      <c r="AL49" s="28">
        <f>+AE49</f>
        <v>4.0000000000000001E-3</v>
      </c>
      <c r="AM49" s="65">
        <f>AM48</f>
        <v>2067.6</v>
      </c>
      <c r="AN49" s="26">
        <f>AM49*AL49</f>
        <v>8.2704000000000004</v>
      </c>
      <c r="AO49" s="27"/>
      <c r="AP49" s="30">
        <f t="shared" si="7"/>
        <v>0</v>
      </c>
      <c r="AQ49" s="31">
        <f t="shared" si="8"/>
        <v>0</v>
      </c>
    </row>
    <row r="50" spans="2:43" ht="25.5" x14ac:dyDescent="0.2">
      <c r="B50" s="56" t="s">
        <v>41</v>
      </c>
      <c r="C50" s="35"/>
      <c r="D50" s="35"/>
      <c r="E50" s="35"/>
      <c r="F50" s="67"/>
      <c r="G50" s="59"/>
      <c r="H50" s="60">
        <f>SUM(H47:H49)</f>
        <v>89.735119999999995</v>
      </c>
      <c r="I50" s="68"/>
      <c r="J50" s="69"/>
      <c r="K50" s="70"/>
      <c r="L50" s="60">
        <f>SUM(L47:L49)</f>
        <v>94.512319999999988</v>
      </c>
      <c r="M50" s="68"/>
      <c r="N50" s="43">
        <f t="shared" si="41"/>
        <v>4.7771999999999935</v>
      </c>
      <c r="O50" s="44">
        <f t="shared" si="28"/>
        <v>5.323668146874929E-2</v>
      </c>
      <c r="Q50" s="69"/>
      <c r="R50" s="70"/>
      <c r="S50" s="60">
        <f>SUM(S47:S49)</f>
        <v>101.11232</v>
      </c>
      <c r="T50" s="68"/>
      <c r="U50" s="43">
        <f t="shared" si="1"/>
        <v>6.6000000000000085</v>
      </c>
      <c r="V50" s="44">
        <f t="shared" si="2"/>
        <v>6.9832165795951362E-2</v>
      </c>
      <c r="X50" s="69"/>
      <c r="Y50" s="70"/>
      <c r="Z50" s="60">
        <f>SUM(Z47:Z49)</f>
        <v>105.41231999999998</v>
      </c>
      <c r="AA50" s="68"/>
      <c r="AB50" s="43">
        <f t="shared" si="3"/>
        <v>4.2999999999999829</v>
      </c>
      <c r="AC50" s="44">
        <f t="shared" si="4"/>
        <v>4.2526964073220583E-2</v>
      </c>
      <c r="AE50" s="69"/>
      <c r="AF50" s="70"/>
      <c r="AG50" s="60">
        <f>SUM(AG47:AG49)</f>
        <v>109.51232</v>
      </c>
      <c r="AH50" s="68"/>
      <c r="AI50" s="43">
        <f t="shared" si="5"/>
        <v>4.1000000000000227</v>
      </c>
      <c r="AJ50" s="44">
        <f t="shared" si="6"/>
        <v>3.8894884393019941E-2</v>
      </c>
      <c r="AL50" s="69"/>
      <c r="AM50" s="70"/>
      <c r="AN50" s="60">
        <f>SUM(AN47:AN49)</f>
        <v>112.16231999999998</v>
      </c>
      <c r="AO50" s="68"/>
      <c r="AP50" s="43">
        <f t="shared" si="7"/>
        <v>2.6499999999999773</v>
      </c>
      <c r="AQ50" s="44">
        <f t="shared" si="8"/>
        <v>2.4198190669323574E-2</v>
      </c>
    </row>
    <row r="51" spans="2:43" ht="25.5" x14ac:dyDescent="0.2">
      <c r="B51" s="71" t="s">
        <v>42</v>
      </c>
      <c r="C51" s="21"/>
      <c r="D51" s="22" t="s">
        <v>30</v>
      </c>
      <c r="E51" s="23"/>
      <c r="F51" s="72">
        <v>4.4000000000000003E-3</v>
      </c>
      <c r="G51" s="64">
        <f>G49</f>
        <v>2071.6</v>
      </c>
      <c r="H51" s="73">
        <f t="shared" ref="H51:H57" si="42">G51*F51</f>
        <v>9.1150400000000005</v>
      </c>
      <c r="I51" s="27"/>
      <c r="J51" s="72">
        <v>4.4000000000000003E-3</v>
      </c>
      <c r="K51" s="65">
        <f>K49</f>
        <v>2067.6</v>
      </c>
      <c r="L51" s="73">
        <f t="shared" ref="L51:L57" si="43">K51*J51</f>
        <v>9.0974400000000006</v>
      </c>
      <c r="M51" s="27"/>
      <c r="N51" s="30">
        <f t="shared" si="41"/>
        <v>-1.7599999999999838E-2</v>
      </c>
      <c r="O51" s="74">
        <f t="shared" si="28"/>
        <v>-1.9308746862328457E-3</v>
      </c>
      <c r="Q51" s="72">
        <f>+J51</f>
        <v>4.4000000000000003E-3</v>
      </c>
      <c r="R51" s="65">
        <f>R49</f>
        <v>2067.6</v>
      </c>
      <c r="S51" s="73">
        <f t="shared" ref="S51:S57" si="44">R51*Q51</f>
        <v>9.0974400000000006</v>
      </c>
      <c r="T51" s="27"/>
      <c r="U51" s="30">
        <f t="shared" si="1"/>
        <v>0</v>
      </c>
      <c r="V51" s="74">
        <f t="shared" si="2"/>
        <v>0</v>
      </c>
      <c r="X51" s="72">
        <f>+Q51</f>
        <v>4.4000000000000003E-3</v>
      </c>
      <c r="Y51" s="65">
        <f>Y49</f>
        <v>2067.6</v>
      </c>
      <c r="Z51" s="73">
        <f t="shared" ref="Z51:Z57" si="45">Y51*X51</f>
        <v>9.0974400000000006</v>
      </c>
      <c r="AA51" s="27"/>
      <c r="AB51" s="30">
        <f t="shared" si="3"/>
        <v>0</v>
      </c>
      <c r="AC51" s="74">
        <f t="shared" si="4"/>
        <v>0</v>
      </c>
      <c r="AE51" s="72">
        <f>+X51</f>
        <v>4.4000000000000003E-3</v>
      </c>
      <c r="AF51" s="65">
        <f>AF49</f>
        <v>2067.6</v>
      </c>
      <c r="AG51" s="73">
        <f t="shared" ref="AG51:AG57" si="46">AF51*AE51</f>
        <v>9.0974400000000006</v>
      </c>
      <c r="AH51" s="27"/>
      <c r="AI51" s="30">
        <f t="shared" si="5"/>
        <v>0</v>
      </c>
      <c r="AJ51" s="74">
        <f t="shared" si="6"/>
        <v>0</v>
      </c>
      <c r="AL51" s="72">
        <f>+AE51</f>
        <v>4.4000000000000003E-3</v>
      </c>
      <c r="AM51" s="65">
        <f>AM49</f>
        <v>2067.6</v>
      </c>
      <c r="AN51" s="73">
        <f t="shared" ref="AN51:AN57" si="47">AM51*AL51</f>
        <v>9.0974400000000006</v>
      </c>
      <c r="AO51" s="27"/>
      <c r="AP51" s="30">
        <f t="shared" si="7"/>
        <v>0</v>
      </c>
      <c r="AQ51" s="74">
        <f t="shared" si="8"/>
        <v>0</v>
      </c>
    </row>
    <row r="52" spans="2:43" ht="25.5" x14ac:dyDescent="0.2">
      <c r="B52" s="71" t="s">
        <v>43</v>
      </c>
      <c r="C52" s="21"/>
      <c r="D52" s="22" t="s">
        <v>30</v>
      </c>
      <c r="E52" s="23"/>
      <c r="F52" s="72">
        <v>1.2999999999999999E-3</v>
      </c>
      <c r="G52" s="64">
        <f>G49</f>
        <v>2071.6</v>
      </c>
      <c r="H52" s="73">
        <f t="shared" si="42"/>
        <v>2.6930799999999997</v>
      </c>
      <c r="I52" s="27"/>
      <c r="J52" s="72">
        <v>1.2999999999999999E-3</v>
      </c>
      <c r="K52" s="65">
        <f>K49</f>
        <v>2067.6</v>
      </c>
      <c r="L52" s="73">
        <f t="shared" si="43"/>
        <v>2.6878799999999998</v>
      </c>
      <c r="M52" s="27"/>
      <c r="N52" s="30">
        <f t="shared" si="41"/>
        <v>-5.1999999999998714E-3</v>
      </c>
      <c r="O52" s="74">
        <f t="shared" si="28"/>
        <v>-1.930874686232816E-3</v>
      </c>
      <c r="Q52" s="72">
        <f>+J52</f>
        <v>1.2999999999999999E-3</v>
      </c>
      <c r="R52" s="65">
        <f>R49</f>
        <v>2067.6</v>
      </c>
      <c r="S52" s="73">
        <f t="shared" si="44"/>
        <v>2.6878799999999998</v>
      </c>
      <c r="T52" s="27"/>
      <c r="U52" s="30">
        <f t="shared" si="1"/>
        <v>0</v>
      </c>
      <c r="V52" s="74">
        <f t="shared" si="2"/>
        <v>0</v>
      </c>
      <c r="X52" s="72">
        <f>+Q52</f>
        <v>1.2999999999999999E-3</v>
      </c>
      <c r="Y52" s="65">
        <f>Y49</f>
        <v>2067.6</v>
      </c>
      <c r="Z52" s="73">
        <f t="shared" si="45"/>
        <v>2.6878799999999998</v>
      </c>
      <c r="AA52" s="27"/>
      <c r="AB52" s="30">
        <f t="shared" si="3"/>
        <v>0</v>
      </c>
      <c r="AC52" s="74">
        <f t="shared" si="4"/>
        <v>0</v>
      </c>
      <c r="AE52" s="72">
        <f>+X52</f>
        <v>1.2999999999999999E-3</v>
      </c>
      <c r="AF52" s="65">
        <f>AF49</f>
        <v>2067.6</v>
      </c>
      <c r="AG52" s="73">
        <f t="shared" si="46"/>
        <v>2.6878799999999998</v>
      </c>
      <c r="AH52" s="27"/>
      <c r="AI52" s="30">
        <f t="shared" si="5"/>
        <v>0</v>
      </c>
      <c r="AJ52" s="74">
        <f t="shared" si="6"/>
        <v>0</v>
      </c>
      <c r="AL52" s="72">
        <f>+AE52</f>
        <v>1.2999999999999999E-3</v>
      </c>
      <c r="AM52" s="65">
        <f>AM49</f>
        <v>2067.6</v>
      </c>
      <c r="AN52" s="73">
        <f t="shared" si="47"/>
        <v>2.6878799999999998</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2000</v>
      </c>
      <c r="H54" s="73">
        <f t="shared" si="42"/>
        <v>13.88</v>
      </c>
      <c r="I54" s="27"/>
      <c r="J54" s="72">
        <f>+F54</f>
        <v>6.94E-3</v>
      </c>
      <c r="K54" s="76">
        <f>$F$18</f>
        <v>2000</v>
      </c>
      <c r="L54" s="73">
        <f t="shared" si="43"/>
        <v>13.88</v>
      </c>
      <c r="M54" s="27"/>
      <c r="N54" s="30">
        <f t="shared" si="41"/>
        <v>0</v>
      </c>
      <c r="O54" s="74">
        <f t="shared" si="28"/>
        <v>0</v>
      </c>
      <c r="Q54" s="72">
        <f>+J54</f>
        <v>6.94E-3</v>
      </c>
      <c r="R54" s="76">
        <f>$F$18</f>
        <v>2000</v>
      </c>
      <c r="S54" s="73">
        <f t="shared" si="44"/>
        <v>13.88</v>
      </c>
      <c r="T54" s="27"/>
      <c r="U54" s="30">
        <f t="shared" si="1"/>
        <v>0</v>
      </c>
      <c r="V54" s="74">
        <f t="shared" si="2"/>
        <v>0</v>
      </c>
      <c r="X54" s="72">
        <f>+Q54</f>
        <v>6.94E-3</v>
      </c>
      <c r="Y54" s="76">
        <f>$F$18</f>
        <v>2000</v>
      </c>
      <c r="Z54" s="73">
        <f t="shared" si="45"/>
        <v>13.88</v>
      </c>
      <c r="AA54" s="27"/>
      <c r="AB54" s="30">
        <f t="shared" si="3"/>
        <v>0</v>
      </c>
      <c r="AC54" s="74">
        <f t="shared" si="4"/>
        <v>0</v>
      </c>
      <c r="AE54" s="72">
        <f>+X54</f>
        <v>6.94E-3</v>
      </c>
      <c r="AF54" s="76">
        <f>$F$18</f>
        <v>2000</v>
      </c>
      <c r="AG54" s="73">
        <f t="shared" si="46"/>
        <v>13.88</v>
      </c>
      <c r="AH54" s="27"/>
      <c r="AI54" s="30">
        <f t="shared" si="5"/>
        <v>0</v>
      </c>
      <c r="AJ54" s="74">
        <f t="shared" si="6"/>
        <v>0</v>
      </c>
      <c r="AL54" s="72">
        <f>+AE54</f>
        <v>6.94E-3</v>
      </c>
      <c r="AM54" s="76">
        <f>$F$18</f>
        <v>2000</v>
      </c>
      <c r="AN54" s="73">
        <f t="shared" si="47"/>
        <v>13.88</v>
      </c>
      <c r="AO54" s="27"/>
      <c r="AP54" s="30">
        <f t="shared" si="7"/>
        <v>0</v>
      </c>
      <c r="AQ54" s="74">
        <f t="shared" si="8"/>
        <v>0</v>
      </c>
    </row>
    <row r="55" spans="2:43" x14ac:dyDescent="0.2">
      <c r="B55" s="49" t="s">
        <v>46</v>
      </c>
      <c r="C55" s="21"/>
      <c r="D55" s="22"/>
      <c r="E55" s="23"/>
      <c r="F55" s="72">
        <v>0.08</v>
      </c>
      <c r="G55" s="77">
        <f>0.64*$F$18</f>
        <v>1280</v>
      </c>
      <c r="H55" s="73">
        <f t="shared" si="42"/>
        <v>102.4</v>
      </c>
      <c r="I55" s="27"/>
      <c r="J55" s="72">
        <v>0.08</v>
      </c>
      <c r="K55" s="77">
        <f>$G$55</f>
        <v>1280</v>
      </c>
      <c r="L55" s="73">
        <f t="shared" si="43"/>
        <v>102.4</v>
      </c>
      <c r="M55" s="27"/>
      <c r="N55" s="30">
        <f t="shared" si="41"/>
        <v>0</v>
      </c>
      <c r="O55" s="74">
        <f t="shared" si="28"/>
        <v>0</v>
      </c>
      <c r="Q55" s="72">
        <v>0.08</v>
      </c>
      <c r="R55" s="77">
        <f>$G$55</f>
        <v>1280</v>
      </c>
      <c r="S55" s="73">
        <f t="shared" si="44"/>
        <v>102.4</v>
      </c>
      <c r="T55" s="27"/>
      <c r="U55" s="30">
        <f t="shared" si="1"/>
        <v>0</v>
      </c>
      <c r="V55" s="74">
        <f t="shared" si="2"/>
        <v>0</v>
      </c>
      <c r="X55" s="72">
        <v>0.08</v>
      </c>
      <c r="Y55" s="77">
        <f>$G$55</f>
        <v>1280</v>
      </c>
      <c r="Z55" s="73">
        <f t="shared" si="45"/>
        <v>102.4</v>
      </c>
      <c r="AA55" s="27"/>
      <c r="AB55" s="30">
        <f t="shared" si="3"/>
        <v>0</v>
      </c>
      <c r="AC55" s="74">
        <f t="shared" si="4"/>
        <v>0</v>
      </c>
      <c r="AE55" s="72">
        <v>0.08</v>
      </c>
      <c r="AF55" s="77">
        <f>$G$55</f>
        <v>1280</v>
      </c>
      <c r="AG55" s="73">
        <f t="shared" si="46"/>
        <v>102.4</v>
      </c>
      <c r="AH55" s="27"/>
      <c r="AI55" s="30">
        <f t="shared" si="5"/>
        <v>0</v>
      </c>
      <c r="AJ55" s="74">
        <f t="shared" si="6"/>
        <v>0</v>
      </c>
      <c r="AL55" s="72">
        <v>0.08</v>
      </c>
      <c r="AM55" s="77">
        <f>$G$55</f>
        <v>1280</v>
      </c>
      <c r="AN55" s="73">
        <f t="shared" si="47"/>
        <v>102.4</v>
      </c>
      <c r="AO55" s="27"/>
      <c r="AP55" s="30">
        <f t="shared" si="7"/>
        <v>0</v>
      </c>
      <c r="AQ55" s="74">
        <f t="shared" si="8"/>
        <v>0</v>
      </c>
    </row>
    <row r="56" spans="2:43" x14ac:dyDescent="0.2">
      <c r="B56" s="49" t="s">
        <v>47</v>
      </c>
      <c r="C56" s="21"/>
      <c r="D56" s="22"/>
      <c r="E56" s="23"/>
      <c r="F56" s="72">
        <v>0.122</v>
      </c>
      <c r="G56" s="77">
        <f>0.18*$F$18</f>
        <v>360</v>
      </c>
      <c r="H56" s="73">
        <f t="shared" si="42"/>
        <v>43.92</v>
      </c>
      <c r="I56" s="27"/>
      <c r="J56" s="72">
        <v>0.122</v>
      </c>
      <c r="K56" s="77">
        <f>$G$56</f>
        <v>360</v>
      </c>
      <c r="L56" s="73">
        <f t="shared" si="43"/>
        <v>43.92</v>
      </c>
      <c r="M56" s="27"/>
      <c r="N56" s="30">
        <f t="shared" si="41"/>
        <v>0</v>
      </c>
      <c r="O56" s="74">
        <f t="shared" si="28"/>
        <v>0</v>
      </c>
      <c r="Q56" s="72">
        <v>0.122</v>
      </c>
      <c r="R56" s="77">
        <f>$G$56</f>
        <v>360</v>
      </c>
      <c r="S56" s="73">
        <f t="shared" si="44"/>
        <v>43.92</v>
      </c>
      <c r="T56" s="27"/>
      <c r="U56" s="30">
        <f t="shared" si="1"/>
        <v>0</v>
      </c>
      <c r="V56" s="74">
        <f t="shared" si="2"/>
        <v>0</v>
      </c>
      <c r="X56" s="72">
        <v>0.122</v>
      </c>
      <c r="Y56" s="77">
        <f>$G$56</f>
        <v>360</v>
      </c>
      <c r="Z56" s="73">
        <f t="shared" si="45"/>
        <v>43.92</v>
      </c>
      <c r="AA56" s="27"/>
      <c r="AB56" s="30">
        <f t="shared" si="3"/>
        <v>0</v>
      </c>
      <c r="AC56" s="74">
        <f t="shared" si="4"/>
        <v>0</v>
      </c>
      <c r="AE56" s="72">
        <v>0.122</v>
      </c>
      <c r="AF56" s="77">
        <f>$G$56</f>
        <v>360</v>
      </c>
      <c r="AG56" s="73">
        <f t="shared" si="46"/>
        <v>43.92</v>
      </c>
      <c r="AH56" s="27"/>
      <c r="AI56" s="30">
        <f t="shared" si="5"/>
        <v>0</v>
      </c>
      <c r="AJ56" s="74">
        <f t="shared" si="6"/>
        <v>0</v>
      </c>
      <c r="AL56" s="72">
        <v>0.122</v>
      </c>
      <c r="AM56" s="77">
        <f>$G$56</f>
        <v>360</v>
      </c>
      <c r="AN56" s="73">
        <f t="shared" si="47"/>
        <v>43.92</v>
      </c>
      <c r="AO56" s="27"/>
      <c r="AP56" s="30">
        <f t="shared" si="7"/>
        <v>0</v>
      </c>
      <c r="AQ56" s="74">
        <f t="shared" si="8"/>
        <v>0</v>
      </c>
    </row>
    <row r="57" spans="2:43" x14ac:dyDescent="0.2">
      <c r="B57" s="11" t="s">
        <v>48</v>
      </c>
      <c r="C57" s="21"/>
      <c r="D57" s="22"/>
      <c r="E57" s="23"/>
      <c r="F57" s="72">
        <v>0.161</v>
      </c>
      <c r="G57" s="77">
        <f>0.18*$F$18</f>
        <v>360</v>
      </c>
      <c r="H57" s="73">
        <f t="shared" si="42"/>
        <v>57.96</v>
      </c>
      <c r="I57" s="27"/>
      <c r="J57" s="72">
        <v>0.161</v>
      </c>
      <c r="K57" s="77">
        <f>$G$57</f>
        <v>360</v>
      </c>
      <c r="L57" s="73">
        <f t="shared" si="43"/>
        <v>57.96</v>
      </c>
      <c r="M57" s="27"/>
      <c r="N57" s="30">
        <f t="shared" si="41"/>
        <v>0</v>
      </c>
      <c r="O57" s="74">
        <f t="shared" si="28"/>
        <v>0</v>
      </c>
      <c r="Q57" s="72">
        <v>0.161</v>
      </c>
      <c r="R57" s="77">
        <f>$G$57</f>
        <v>360</v>
      </c>
      <c r="S57" s="73">
        <f t="shared" si="44"/>
        <v>57.96</v>
      </c>
      <c r="T57" s="27"/>
      <c r="U57" s="30">
        <f t="shared" si="1"/>
        <v>0</v>
      </c>
      <c r="V57" s="74">
        <f t="shared" si="2"/>
        <v>0</v>
      </c>
      <c r="X57" s="72">
        <v>0.161</v>
      </c>
      <c r="Y57" s="77">
        <f>$G$57</f>
        <v>360</v>
      </c>
      <c r="Z57" s="73">
        <f t="shared" si="45"/>
        <v>57.96</v>
      </c>
      <c r="AA57" s="27"/>
      <c r="AB57" s="30">
        <f t="shared" si="3"/>
        <v>0</v>
      </c>
      <c r="AC57" s="74">
        <f t="shared" si="4"/>
        <v>0</v>
      </c>
      <c r="AE57" s="72">
        <v>0.161</v>
      </c>
      <c r="AF57" s="77">
        <f>$G$57</f>
        <v>360</v>
      </c>
      <c r="AG57" s="73">
        <f t="shared" si="46"/>
        <v>57.96</v>
      </c>
      <c r="AH57" s="27"/>
      <c r="AI57" s="30">
        <f t="shared" si="5"/>
        <v>0</v>
      </c>
      <c r="AJ57" s="74">
        <f t="shared" si="6"/>
        <v>0</v>
      </c>
      <c r="AL57" s="72">
        <v>0.161</v>
      </c>
      <c r="AM57" s="77">
        <f>$G$57</f>
        <v>360</v>
      </c>
      <c r="AN57" s="73">
        <f t="shared" si="47"/>
        <v>57.96</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8"/>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1250</v>
      </c>
      <c r="H59" s="73">
        <f>G59*F59</f>
        <v>137.5</v>
      </c>
      <c r="I59" s="83"/>
      <c r="J59" s="72">
        <v>0.11</v>
      </c>
      <c r="K59" s="82">
        <f>$G$59</f>
        <v>1250</v>
      </c>
      <c r="L59" s="73">
        <f>K59*J59</f>
        <v>137.5</v>
      </c>
      <c r="M59" s="83"/>
      <c r="N59" s="84">
        <f t="shared" si="41"/>
        <v>0</v>
      </c>
      <c r="O59" s="74">
        <f t="shared" si="28"/>
        <v>0</v>
      </c>
      <c r="Q59" s="72">
        <v>0.11</v>
      </c>
      <c r="R59" s="82">
        <f>$G$59</f>
        <v>1250</v>
      </c>
      <c r="S59" s="73">
        <f>R59*Q59</f>
        <v>137.5</v>
      </c>
      <c r="T59" s="83"/>
      <c r="U59" s="84">
        <f t="shared" si="1"/>
        <v>0</v>
      </c>
      <c r="V59" s="74">
        <f t="shared" si="2"/>
        <v>0</v>
      </c>
      <c r="X59" s="72">
        <v>0.11</v>
      </c>
      <c r="Y59" s="82">
        <f>$G$59</f>
        <v>1250</v>
      </c>
      <c r="Z59" s="73">
        <f>Y59*X59</f>
        <v>137.5</v>
      </c>
      <c r="AA59" s="83"/>
      <c r="AB59" s="84">
        <f t="shared" si="3"/>
        <v>0</v>
      </c>
      <c r="AC59" s="74">
        <f t="shared" si="4"/>
        <v>0</v>
      </c>
      <c r="AE59" s="72">
        <v>0.11</v>
      </c>
      <c r="AF59" s="82">
        <f>$G$59</f>
        <v>1250</v>
      </c>
      <c r="AG59" s="73">
        <f>AF59*AE59</f>
        <v>137.5</v>
      </c>
      <c r="AH59" s="83"/>
      <c r="AI59" s="84">
        <f t="shared" si="5"/>
        <v>0</v>
      </c>
      <c r="AJ59" s="74">
        <f t="shared" si="6"/>
        <v>0</v>
      </c>
      <c r="AL59" s="72">
        <v>0.11</v>
      </c>
      <c r="AM59" s="82">
        <f>$G$59</f>
        <v>1250</v>
      </c>
      <c r="AN59" s="73">
        <f>AM59*AL59</f>
        <v>137.5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319.95324000000005</v>
      </c>
      <c r="I61" s="100"/>
      <c r="J61" s="101"/>
      <c r="K61" s="101"/>
      <c r="L61" s="103">
        <f>SUM(L51:L57,L50)</f>
        <v>324.70763999999997</v>
      </c>
      <c r="M61" s="102"/>
      <c r="N61" s="103">
        <f t="shared" ref="N61" si="48">L61-H61</f>
        <v>4.7543999999999187</v>
      </c>
      <c r="O61" s="104">
        <f t="shared" ref="O61" si="49">IF((H61)=0,"",(N61/H61))</f>
        <v>1.4859671369478609E-2</v>
      </c>
      <c r="Q61" s="101"/>
      <c r="R61" s="101"/>
      <c r="S61" s="103">
        <f>SUM(S51:S57,S50)</f>
        <v>331.30763999999999</v>
      </c>
      <c r="T61" s="102"/>
      <c r="U61" s="103">
        <f t="shared" si="1"/>
        <v>6.6000000000000227</v>
      </c>
      <c r="V61" s="104">
        <f>IF((L61)=0,"",(U61/L61))</f>
        <v>2.0325976931124944E-2</v>
      </c>
      <c r="X61" s="101"/>
      <c r="Y61" s="101"/>
      <c r="Z61" s="103">
        <f>SUM(Z51:Z57,Z50)</f>
        <v>335.60764</v>
      </c>
      <c r="AA61" s="102"/>
      <c r="AB61" s="103">
        <f t="shared" si="3"/>
        <v>4.3000000000000114</v>
      </c>
      <c r="AC61" s="104">
        <f>IF((S61)=0,"",(AB61/S61))</f>
        <v>1.2978873653502259E-2</v>
      </c>
      <c r="AE61" s="101"/>
      <c r="AF61" s="101"/>
      <c r="AG61" s="103">
        <f>SUM(AG51:AG57,AG50)</f>
        <v>339.70764000000003</v>
      </c>
      <c r="AH61" s="102"/>
      <c r="AI61" s="103">
        <f t="shared" ref="AI61:AI65" si="50">AG61-Z61</f>
        <v>4.1000000000000227</v>
      </c>
      <c r="AJ61" s="104">
        <f>IF((Z61)=0,"",(AI61/Z61))</f>
        <v>1.2216646796241059E-2</v>
      </c>
      <c r="AL61" s="101"/>
      <c r="AM61" s="101"/>
      <c r="AN61" s="103">
        <f>SUM(AN51:AN57,AN50)</f>
        <v>342.35764</v>
      </c>
      <c r="AO61" s="102"/>
      <c r="AP61" s="103">
        <f t="shared" ref="AP61:AP65" si="51">AN61-AG61</f>
        <v>2.6499999999999773</v>
      </c>
      <c r="AQ61" s="104">
        <f>IF((AG61)=0,"",(AP61/AG61))</f>
        <v>7.8008254391922919E-3</v>
      </c>
    </row>
    <row r="62" spans="2:43" x14ac:dyDescent="0.2">
      <c r="B62" s="105" t="s">
        <v>52</v>
      </c>
      <c r="C62" s="21"/>
      <c r="D62" s="21"/>
      <c r="E62" s="21"/>
      <c r="F62" s="106">
        <v>0.13</v>
      </c>
      <c r="G62" s="107"/>
      <c r="H62" s="108">
        <f>H61*F62</f>
        <v>41.593921200000011</v>
      </c>
      <c r="I62" s="109"/>
      <c r="J62" s="110">
        <v>0.13</v>
      </c>
      <c r="K62" s="109"/>
      <c r="L62" s="111">
        <f>L61*J62</f>
        <v>42.211993199999995</v>
      </c>
      <c r="M62" s="112"/>
      <c r="N62" s="113">
        <f t="shared" si="41"/>
        <v>0.61807199999998375</v>
      </c>
      <c r="O62" s="114">
        <f t="shared" si="28"/>
        <v>1.485967136947847E-2</v>
      </c>
      <c r="Q62" s="110">
        <v>0.13</v>
      </c>
      <c r="R62" s="109"/>
      <c r="S62" s="111">
        <f>S61*Q62</f>
        <v>43.069993199999999</v>
      </c>
      <c r="T62" s="112"/>
      <c r="U62" s="113">
        <f t="shared" si="1"/>
        <v>0.85800000000000409</v>
      </c>
      <c r="V62" s="114">
        <f t="shared" ref="V62:V71" si="52">IF((L62)=0,"",(U62/L62))</f>
        <v>2.0325976931124971E-2</v>
      </c>
      <c r="X62" s="110">
        <v>0.13</v>
      </c>
      <c r="Y62" s="109"/>
      <c r="Z62" s="111">
        <f>Z61*X62</f>
        <v>43.628993200000004</v>
      </c>
      <c r="AA62" s="112"/>
      <c r="AB62" s="113">
        <f t="shared" si="3"/>
        <v>0.5590000000000046</v>
      </c>
      <c r="AC62" s="114">
        <f t="shared" ref="AC62:AC71" si="53">IF((S62)=0,"",(AB62/S62))</f>
        <v>1.2978873653502332E-2</v>
      </c>
      <c r="AE62" s="110">
        <v>0.13</v>
      </c>
      <c r="AF62" s="109"/>
      <c r="AG62" s="111">
        <f>AG61*AE62</f>
        <v>44.161993200000005</v>
      </c>
      <c r="AH62" s="112"/>
      <c r="AI62" s="113">
        <f t="shared" si="50"/>
        <v>0.53300000000000125</v>
      </c>
      <c r="AJ62" s="114">
        <f t="shared" ref="AJ62:AJ71" si="54">IF((Z62)=0,"",(AI62/Z62))</f>
        <v>1.2216646796241019E-2</v>
      </c>
      <c r="AL62" s="110">
        <v>0.13</v>
      </c>
      <c r="AM62" s="109"/>
      <c r="AN62" s="111">
        <f>AN61*AL62</f>
        <v>44.506493200000001</v>
      </c>
      <c r="AO62" s="112"/>
      <c r="AP62" s="113">
        <f t="shared" si="51"/>
        <v>0.34449999999999648</v>
      </c>
      <c r="AQ62" s="114">
        <f t="shared" ref="AQ62:AQ71" si="55">IF((AG62)=0,"",(AP62/AG62))</f>
        <v>7.8008254391922788E-3</v>
      </c>
    </row>
    <row r="63" spans="2:43" x14ac:dyDescent="0.2">
      <c r="B63" s="115" t="s">
        <v>53</v>
      </c>
      <c r="C63" s="21"/>
      <c r="D63" s="21"/>
      <c r="E63" s="21"/>
      <c r="F63" s="116"/>
      <c r="G63" s="107"/>
      <c r="H63" s="108">
        <f>H61+H62</f>
        <v>361.54716120000006</v>
      </c>
      <c r="I63" s="109"/>
      <c r="J63" s="109"/>
      <c r="K63" s="109"/>
      <c r="L63" s="111">
        <f>L61+L62</f>
        <v>366.91963319999996</v>
      </c>
      <c r="M63" s="112"/>
      <c r="N63" s="113">
        <f t="shared" si="41"/>
        <v>5.3724719999999024</v>
      </c>
      <c r="O63" s="114">
        <f t="shared" si="28"/>
        <v>1.4859671369478593E-2</v>
      </c>
      <c r="Q63" s="109"/>
      <c r="R63" s="109"/>
      <c r="S63" s="111">
        <f>S61+S62</f>
        <v>374.37763319999999</v>
      </c>
      <c r="T63" s="112"/>
      <c r="U63" s="113">
        <f t="shared" si="1"/>
        <v>7.4580000000000268</v>
      </c>
      <c r="V63" s="114">
        <f t="shared" si="52"/>
        <v>2.0325976931124947E-2</v>
      </c>
      <c r="X63" s="109"/>
      <c r="Y63" s="109"/>
      <c r="Z63" s="111">
        <f>Z61+Z62</f>
        <v>379.23663320000003</v>
      </c>
      <c r="AA63" s="112"/>
      <c r="AB63" s="113">
        <f t="shared" si="3"/>
        <v>4.8590000000000373</v>
      </c>
      <c r="AC63" s="114">
        <f t="shared" si="53"/>
        <v>1.2978873653502325E-2</v>
      </c>
      <c r="AE63" s="109"/>
      <c r="AF63" s="109"/>
      <c r="AG63" s="111">
        <f>AG61+AG62</f>
        <v>383.86963320000001</v>
      </c>
      <c r="AH63" s="112"/>
      <c r="AI63" s="113">
        <f t="shared" si="50"/>
        <v>4.6329999999999814</v>
      </c>
      <c r="AJ63" s="114">
        <f t="shared" si="54"/>
        <v>1.2216646796240941E-2</v>
      </c>
      <c r="AL63" s="109"/>
      <c r="AM63" s="109"/>
      <c r="AN63" s="111">
        <f>AN61+AN62</f>
        <v>386.86413320000003</v>
      </c>
      <c r="AO63" s="112"/>
      <c r="AP63" s="113">
        <f t="shared" si="51"/>
        <v>2.9945000000000164</v>
      </c>
      <c r="AQ63" s="114">
        <f t="shared" si="55"/>
        <v>7.800825439192402E-3</v>
      </c>
    </row>
    <row r="64" spans="2:43" ht="15.75" customHeight="1" x14ac:dyDescent="0.2">
      <c r="B64" s="203" t="s">
        <v>54</v>
      </c>
      <c r="C64" s="203"/>
      <c r="D64" s="203"/>
      <c r="E64" s="21"/>
      <c r="F64" s="116"/>
      <c r="G64" s="107"/>
      <c r="H64" s="117">
        <f>ROUND(-H63*10%,2)</f>
        <v>-36.15</v>
      </c>
      <c r="I64" s="109"/>
      <c r="J64" s="109"/>
      <c r="K64" s="109"/>
      <c r="L64" s="118">
        <f>ROUND(-L63*10%,2)</f>
        <v>-36.69</v>
      </c>
      <c r="M64" s="112"/>
      <c r="N64" s="118">
        <f t="shared" si="41"/>
        <v>-0.53999999999999915</v>
      </c>
      <c r="O64" s="119">
        <f t="shared" si="28"/>
        <v>1.4937759336099561E-2</v>
      </c>
      <c r="Q64" s="109"/>
      <c r="R64" s="109"/>
      <c r="S64" s="118">
        <f>ROUND(-S63*10%,2)</f>
        <v>-37.44</v>
      </c>
      <c r="T64" s="112"/>
      <c r="U64" s="118">
        <f t="shared" si="1"/>
        <v>-0.75</v>
      </c>
      <c r="V64" s="119">
        <f t="shared" si="52"/>
        <v>2.0441537203597711E-2</v>
      </c>
      <c r="X64" s="109"/>
      <c r="Y64" s="109"/>
      <c r="Z64" s="118">
        <f>ROUND(-Z63*10%,2)</f>
        <v>-37.92</v>
      </c>
      <c r="AA64" s="112"/>
      <c r="AB64" s="118">
        <f t="shared" si="3"/>
        <v>-0.48000000000000398</v>
      </c>
      <c r="AC64" s="119">
        <f t="shared" si="53"/>
        <v>1.2820512820512928E-2</v>
      </c>
      <c r="AE64" s="109"/>
      <c r="AF64" s="109"/>
      <c r="AG64" s="118">
        <f>ROUND(-AG63*10%,2)</f>
        <v>-38.39</v>
      </c>
      <c r="AH64" s="112"/>
      <c r="AI64" s="118">
        <f t="shared" si="50"/>
        <v>-0.46999999999999886</v>
      </c>
      <c r="AJ64" s="119">
        <f t="shared" si="54"/>
        <v>1.239451476793246E-2</v>
      </c>
      <c r="AL64" s="109"/>
      <c r="AM64" s="109"/>
      <c r="AN64" s="118">
        <f>ROUND(-AN63*10%,2)</f>
        <v>-38.69</v>
      </c>
      <c r="AO64" s="112"/>
      <c r="AP64" s="118">
        <f t="shared" si="51"/>
        <v>-0.29999999999999716</v>
      </c>
      <c r="AQ64" s="119">
        <f t="shared" si="55"/>
        <v>7.8145350351653334E-3</v>
      </c>
    </row>
    <row r="65" spans="1:43" ht="13.5" thickBot="1" x14ac:dyDescent="0.25">
      <c r="B65" s="204" t="s">
        <v>55</v>
      </c>
      <c r="C65" s="204"/>
      <c r="D65" s="204"/>
      <c r="E65" s="120"/>
      <c r="F65" s="121"/>
      <c r="G65" s="122"/>
      <c r="H65" s="123">
        <f>H63+H64</f>
        <v>325.39716120000008</v>
      </c>
      <c r="I65" s="124"/>
      <c r="J65" s="124"/>
      <c r="K65" s="124"/>
      <c r="L65" s="125">
        <f>L63+L64</f>
        <v>330.22963319999997</v>
      </c>
      <c r="M65" s="126"/>
      <c r="N65" s="127">
        <f t="shared" si="41"/>
        <v>4.832471999999882</v>
      </c>
      <c r="O65" s="128">
        <f t="shared" si="28"/>
        <v>1.4850996186256467E-2</v>
      </c>
      <c r="Q65" s="124"/>
      <c r="R65" s="124"/>
      <c r="S65" s="125">
        <f>S63+S64</f>
        <v>336.93763319999999</v>
      </c>
      <c r="T65" s="126"/>
      <c r="U65" s="127">
        <f t="shared" si="1"/>
        <v>6.7080000000000268</v>
      </c>
      <c r="V65" s="128">
        <f t="shared" si="52"/>
        <v>2.0313137664230756E-2</v>
      </c>
      <c r="X65" s="124"/>
      <c r="Y65" s="124"/>
      <c r="Z65" s="125">
        <f>Z63+Z64</f>
        <v>341.31663320000001</v>
      </c>
      <c r="AA65" s="126"/>
      <c r="AB65" s="127">
        <f t="shared" si="3"/>
        <v>4.3790000000000191</v>
      </c>
      <c r="AC65" s="128">
        <f t="shared" si="53"/>
        <v>1.2996470469657288E-2</v>
      </c>
      <c r="AE65" s="124"/>
      <c r="AF65" s="124"/>
      <c r="AG65" s="125">
        <f>AG63+AG64</f>
        <v>345.47963320000002</v>
      </c>
      <c r="AH65" s="126"/>
      <c r="AI65" s="127">
        <f t="shared" si="50"/>
        <v>4.1630000000000109</v>
      </c>
      <c r="AJ65" s="128">
        <f t="shared" si="54"/>
        <v>1.2196885809431483E-2</v>
      </c>
      <c r="AL65" s="124"/>
      <c r="AM65" s="124"/>
      <c r="AN65" s="125">
        <f>AN63+AN64</f>
        <v>348.17413320000003</v>
      </c>
      <c r="AO65" s="126"/>
      <c r="AP65" s="127">
        <f t="shared" si="51"/>
        <v>2.694500000000005</v>
      </c>
      <c r="AQ65" s="128">
        <f t="shared" si="55"/>
        <v>7.7993020168576604E-3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323.67324000000002</v>
      </c>
      <c r="I67" s="140"/>
      <c r="J67" s="141"/>
      <c r="K67" s="141"/>
      <c r="L67" s="143">
        <f>SUM(L58:L59,L50,L51:L54)</f>
        <v>328.42764</v>
      </c>
      <c r="M67" s="142"/>
      <c r="N67" s="143">
        <f t="shared" ref="N67:N71" si="56">L67-H67</f>
        <v>4.7543999999999755</v>
      </c>
      <c r="O67" s="104">
        <f t="shared" ref="O67:O71" si="57">IF((H67)=0,"",(N67/H67))</f>
        <v>1.4688888089728935E-2</v>
      </c>
      <c r="Q67" s="141"/>
      <c r="R67" s="141"/>
      <c r="S67" s="143">
        <f>SUM(S58:S59,S50,S51:S54)</f>
        <v>335.02764000000002</v>
      </c>
      <c r="T67" s="142"/>
      <c r="U67" s="143">
        <f t="shared" si="1"/>
        <v>6.6000000000000227</v>
      </c>
      <c r="V67" s="104">
        <f t="shared" si="52"/>
        <v>2.0095750771768242E-2</v>
      </c>
      <c r="X67" s="141"/>
      <c r="Y67" s="141"/>
      <c r="Z67" s="143">
        <f>SUM(Z58:Z59,Z50,Z51:Z54)</f>
        <v>339.32763999999997</v>
      </c>
      <c r="AA67" s="142"/>
      <c r="AB67" s="143">
        <f t="shared" si="3"/>
        <v>4.2999999999999545</v>
      </c>
      <c r="AC67" s="104">
        <f t="shared" si="53"/>
        <v>1.2834761931881065E-2</v>
      </c>
      <c r="AE67" s="141"/>
      <c r="AF67" s="141"/>
      <c r="AG67" s="143">
        <f>SUM(AG58:AG59,AG50,AG51:AG54)</f>
        <v>343.42764</v>
      </c>
      <c r="AH67" s="142"/>
      <c r="AI67" s="143">
        <f t="shared" ref="AI67:AI71" si="58">AG67-Z67</f>
        <v>4.1000000000000227</v>
      </c>
      <c r="AJ67" s="104">
        <f t="shared" si="54"/>
        <v>1.2082717458560177E-2</v>
      </c>
      <c r="AL67" s="141"/>
      <c r="AM67" s="141"/>
      <c r="AN67" s="143">
        <f>SUM(AN58:AN59,AN50,AN51:AN54)</f>
        <v>346.07763999999997</v>
      </c>
      <c r="AO67" s="142"/>
      <c r="AP67" s="143">
        <f t="shared" ref="AP67:AP71" si="59">AN67-AG67</f>
        <v>2.6499999999999773</v>
      </c>
      <c r="AQ67" s="104">
        <f t="shared" si="55"/>
        <v>7.7163270842148211E-3</v>
      </c>
    </row>
    <row r="68" spans="1:43" s="85" customFormat="1" x14ac:dyDescent="0.2">
      <c r="B68" s="144" t="s">
        <v>52</v>
      </c>
      <c r="C68" s="79"/>
      <c r="D68" s="79"/>
      <c r="E68" s="79"/>
      <c r="F68" s="145">
        <v>0.13</v>
      </c>
      <c r="G68" s="138"/>
      <c r="H68" s="146">
        <f>H67*F68</f>
        <v>42.077521200000007</v>
      </c>
      <c r="I68" s="147"/>
      <c r="J68" s="148">
        <v>0.13</v>
      </c>
      <c r="K68" s="149"/>
      <c r="L68" s="152">
        <f>L67*J68</f>
        <v>42.695593199999998</v>
      </c>
      <c r="M68" s="151"/>
      <c r="N68" s="152">
        <f t="shared" si="56"/>
        <v>0.61807199999999085</v>
      </c>
      <c r="O68" s="114">
        <f t="shared" si="57"/>
        <v>1.4688888089728793E-2</v>
      </c>
      <c r="Q68" s="148">
        <v>0.13</v>
      </c>
      <c r="R68" s="149"/>
      <c r="S68" s="150">
        <f>S67*Q68</f>
        <v>43.553593200000002</v>
      </c>
      <c r="T68" s="151"/>
      <c r="U68" s="152">
        <f t="shared" si="1"/>
        <v>0.85800000000000409</v>
      </c>
      <c r="V68" s="114">
        <f t="shared" si="52"/>
        <v>2.009575077176827E-2</v>
      </c>
      <c r="X68" s="148">
        <v>0.13</v>
      </c>
      <c r="Y68" s="149"/>
      <c r="Z68" s="150">
        <f>Z67*X68</f>
        <v>44.112593199999999</v>
      </c>
      <c r="AA68" s="151"/>
      <c r="AB68" s="152">
        <f t="shared" si="3"/>
        <v>0.5589999999999975</v>
      </c>
      <c r="AC68" s="114">
        <f t="shared" si="53"/>
        <v>1.2834761931881145E-2</v>
      </c>
      <c r="AE68" s="148">
        <v>0.13</v>
      </c>
      <c r="AF68" s="149"/>
      <c r="AG68" s="152">
        <f>AG67*AE68</f>
        <v>44.6455932</v>
      </c>
      <c r="AH68" s="151"/>
      <c r="AI68" s="152">
        <f t="shared" si="58"/>
        <v>0.53300000000000125</v>
      </c>
      <c r="AJ68" s="114">
        <f t="shared" si="54"/>
        <v>1.2082717458560139E-2</v>
      </c>
      <c r="AL68" s="148">
        <v>0.13</v>
      </c>
      <c r="AM68" s="149"/>
      <c r="AN68" s="150">
        <f>AN67*AL68</f>
        <v>44.990093199999997</v>
      </c>
      <c r="AO68" s="151"/>
      <c r="AP68" s="152">
        <f t="shared" si="59"/>
        <v>0.34449999999999648</v>
      </c>
      <c r="AQ68" s="114">
        <f t="shared" si="55"/>
        <v>7.7163270842148081E-3</v>
      </c>
    </row>
    <row r="69" spans="1:43" s="85" customFormat="1" x14ac:dyDescent="0.2">
      <c r="B69" s="153" t="s">
        <v>53</v>
      </c>
      <c r="C69" s="79"/>
      <c r="D69" s="79"/>
      <c r="E69" s="79"/>
      <c r="F69" s="154"/>
      <c r="G69" s="155"/>
      <c r="H69" s="146">
        <f>H67+H68</f>
        <v>365.75076120000006</v>
      </c>
      <c r="I69" s="147"/>
      <c r="J69" s="147"/>
      <c r="K69" s="147"/>
      <c r="L69" s="150">
        <f>L67+L68</f>
        <v>371.12323320000002</v>
      </c>
      <c r="M69" s="151"/>
      <c r="N69" s="152">
        <f t="shared" si="56"/>
        <v>5.3724719999999593</v>
      </c>
      <c r="O69" s="114">
        <f t="shared" si="57"/>
        <v>1.4688888089728899E-2</v>
      </c>
      <c r="Q69" s="147"/>
      <c r="R69" s="147"/>
      <c r="S69" s="150">
        <f>S67+S68</f>
        <v>378.58123320000004</v>
      </c>
      <c r="T69" s="151"/>
      <c r="U69" s="152">
        <f t="shared" si="1"/>
        <v>7.4580000000000268</v>
      </c>
      <c r="V69" s="114">
        <f t="shared" si="52"/>
        <v>2.0095750771768246E-2</v>
      </c>
      <c r="X69" s="147"/>
      <c r="Y69" s="147"/>
      <c r="Z69" s="150">
        <f>Z67+Z68</f>
        <v>383.44023319999997</v>
      </c>
      <c r="AA69" s="151"/>
      <c r="AB69" s="152">
        <f t="shared" si="3"/>
        <v>4.8589999999999236</v>
      </c>
      <c r="AC69" s="114">
        <f t="shared" si="53"/>
        <v>1.2834761931881E-2</v>
      </c>
      <c r="AE69" s="147"/>
      <c r="AF69" s="147"/>
      <c r="AG69" s="150">
        <f>AG67+AG68</f>
        <v>388.0732332</v>
      </c>
      <c r="AH69" s="151"/>
      <c r="AI69" s="152">
        <f t="shared" si="58"/>
        <v>4.6330000000000382</v>
      </c>
      <c r="AJ69" s="114">
        <f t="shared" si="54"/>
        <v>1.208271745856021E-2</v>
      </c>
      <c r="AL69" s="147"/>
      <c r="AM69" s="147"/>
      <c r="AN69" s="150">
        <f>AN67+AN68</f>
        <v>391.06773319999996</v>
      </c>
      <c r="AO69" s="151"/>
      <c r="AP69" s="152">
        <f t="shared" si="59"/>
        <v>2.9944999999999595</v>
      </c>
      <c r="AQ69" s="114">
        <f t="shared" si="55"/>
        <v>7.716327084214783E-3</v>
      </c>
    </row>
    <row r="70" spans="1:43" s="85" customFormat="1" ht="15.75" customHeight="1" x14ac:dyDescent="0.2">
      <c r="B70" s="205" t="s">
        <v>54</v>
      </c>
      <c r="C70" s="205"/>
      <c r="D70" s="205"/>
      <c r="E70" s="79"/>
      <c r="F70" s="154"/>
      <c r="G70" s="155"/>
      <c r="H70" s="156">
        <f>ROUND(-H69*10%,2)</f>
        <v>-36.58</v>
      </c>
      <c r="I70" s="147"/>
      <c r="J70" s="147"/>
      <c r="K70" s="147"/>
      <c r="L70" s="157">
        <f>ROUND(-L69*10%,2)</f>
        <v>-37.11</v>
      </c>
      <c r="M70" s="151"/>
      <c r="N70" s="157">
        <f t="shared" si="56"/>
        <v>-0.53000000000000114</v>
      </c>
      <c r="O70" s="119">
        <f t="shared" si="57"/>
        <v>1.4488791689447817E-2</v>
      </c>
      <c r="Q70" s="147"/>
      <c r="R70" s="147"/>
      <c r="S70" s="157">
        <f>ROUND(-S69*10%,2)</f>
        <v>-37.86</v>
      </c>
      <c r="T70" s="151"/>
      <c r="U70" s="157">
        <f t="shared" si="1"/>
        <v>-0.75</v>
      </c>
      <c r="V70" s="119">
        <f t="shared" si="52"/>
        <v>2.021018593371059E-2</v>
      </c>
      <c r="X70" s="147"/>
      <c r="Y70" s="147"/>
      <c r="Z70" s="157">
        <f>ROUND(-Z69*10%,2)</f>
        <v>-38.340000000000003</v>
      </c>
      <c r="AA70" s="151"/>
      <c r="AB70" s="157">
        <f t="shared" si="3"/>
        <v>-0.48000000000000398</v>
      </c>
      <c r="AC70" s="119">
        <f t="shared" si="53"/>
        <v>1.2678288431061911E-2</v>
      </c>
      <c r="AE70" s="147"/>
      <c r="AF70" s="147"/>
      <c r="AG70" s="157">
        <f>ROUND(-AG69*10%,2)</f>
        <v>-38.81</v>
      </c>
      <c r="AH70" s="151"/>
      <c r="AI70" s="157">
        <f t="shared" si="58"/>
        <v>-0.46999999999999886</v>
      </c>
      <c r="AJ70" s="119">
        <f t="shared" si="54"/>
        <v>1.2258737610850256E-2</v>
      </c>
      <c r="AL70" s="147"/>
      <c r="AM70" s="147"/>
      <c r="AN70" s="157">
        <f>ROUND(-AN69*10%,2)</f>
        <v>-39.11</v>
      </c>
      <c r="AO70" s="151"/>
      <c r="AP70" s="157">
        <f t="shared" si="59"/>
        <v>-0.29999999999999716</v>
      </c>
      <c r="AQ70" s="119">
        <f t="shared" si="55"/>
        <v>7.7299665034784113E-3</v>
      </c>
    </row>
    <row r="71" spans="1:43" s="85" customFormat="1" ht="13.5" thickBot="1" x14ac:dyDescent="0.25">
      <c r="B71" s="198" t="s">
        <v>57</v>
      </c>
      <c r="C71" s="198"/>
      <c r="D71" s="198"/>
      <c r="E71" s="158"/>
      <c r="F71" s="159"/>
      <c r="G71" s="160"/>
      <c r="H71" s="161">
        <f>SUM(H69:H70)</f>
        <v>329.17076120000007</v>
      </c>
      <c r="I71" s="162"/>
      <c r="J71" s="162"/>
      <c r="K71" s="162"/>
      <c r="L71" s="163">
        <f>SUM(L69:L70)</f>
        <v>334.0132332</v>
      </c>
      <c r="M71" s="164"/>
      <c r="N71" s="165">
        <f t="shared" si="56"/>
        <v>4.8424719999999297</v>
      </c>
      <c r="O71" s="166">
        <f t="shared" si="57"/>
        <v>1.4711124348792643E-2</v>
      </c>
      <c r="Q71" s="162"/>
      <c r="R71" s="162"/>
      <c r="S71" s="163">
        <f>SUM(S69:S70)</f>
        <v>340.72123320000003</v>
      </c>
      <c r="T71" s="164"/>
      <c r="U71" s="165">
        <f t="shared" si="1"/>
        <v>6.7080000000000268</v>
      </c>
      <c r="V71" s="166">
        <f t="shared" si="52"/>
        <v>2.0083036638202354E-2</v>
      </c>
      <c r="X71" s="162"/>
      <c r="Y71" s="162"/>
      <c r="Z71" s="163">
        <f>SUM(Z69:Z70)</f>
        <v>345.10023319999993</v>
      </c>
      <c r="AA71" s="164"/>
      <c r="AB71" s="165">
        <f t="shared" si="3"/>
        <v>4.3789999999999054</v>
      </c>
      <c r="AC71" s="166">
        <f t="shared" si="53"/>
        <v>1.2852148834027832E-2</v>
      </c>
      <c r="AE71" s="162"/>
      <c r="AF71" s="162"/>
      <c r="AG71" s="163">
        <f>SUM(AG69:AG70)</f>
        <v>349.2632332</v>
      </c>
      <c r="AH71" s="164"/>
      <c r="AI71" s="165">
        <f t="shared" si="58"/>
        <v>4.1630000000000678</v>
      </c>
      <c r="AJ71" s="166">
        <f t="shared" si="54"/>
        <v>1.2063161943989287E-2</v>
      </c>
      <c r="AL71" s="162"/>
      <c r="AM71" s="162"/>
      <c r="AN71" s="163">
        <f>SUM(AN69:AN70)</f>
        <v>351.95773319999995</v>
      </c>
      <c r="AO71" s="164"/>
      <c r="AP71" s="165">
        <f t="shared" si="59"/>
        <v>2.6944999999999482</v>
      </c>
      <c r="AQ71" s="166">
        <f t="shared" si="55"/>
        <v>7.7148114770414031E-3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9</xdr:col>
                    <xdr:colOff>361950</xdr:colOff>
                    <xdr:row>16</xdr:row>
                    <xdr:rowOff>114300</xdr:rowOff>
                  </from>
                  <to>
                    <xdr:col>16</xdr:col>
                    <xdr:colOff>123825</xdr:colOff>
                    <xdr:row>18</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Q92"/>
  <sheetViews>
    <sheetView showGridLines="0" zoomScale="85" zoomScaleNormal="85" workbookViewId="0">
      <selection activeCell="A5" sqref="A5"/>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9.7109375" style="6" customWidth="1"/>
    <col min="9" max="9" width="2.85546875" style="6" customWidth="1"/>
    <col min="10" max="10" width="12.140625" style="6" customWidth="1"/>
    <col min="11" max="11" width="10.42578125" style="6" customWidth="1"/>
    <col min="12" max="12" width="9.7109375" style="6"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9.7109375" style="6"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9.7109375" style="6"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9.7109375" style="6"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9.7109375" style="6"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71</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5000</v>
      </c>
      <c r="G18" s="12" t="s">
        <v>7</v>
      </c>
    </row>
    <row r="19" spans="2:43" x14ac:dyDescent="0.2">
      <c r="B19" s="11"/>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16.72</v>
      </c>
      <c r="G23" s="25">
        <v>1</v>
      </c>
      <c r="H23" s="26">
        <f>G23*F23</f>
        <v>16.72</v>
      </c>
      <c r="I23" s="27"/>
      <c r="J23" s="28">
        <v>22.75</v>
      </c>
      <c r="K23" s="29">
        <v>1</v>
      </c>
      <c r="L23" s="26">
        <f>K23*J23</f>
        <v>22.75</v>
      </c>
      <c r="M23" s="27"/>
      <c r="N23" s="30">
        <f>L23-H23</f>
        <v>6.0300000000000011</v>
      </c>
      <c r="O23" s="31">
        <f>IF((H23)=0,"",(N23/H23))</f>
        <v>0.36064593301435416</v>
      </c>
      <c r="Q23" s="28">
        <v>27.75</v>
      </c>
      <c r="R23" s="29">
        <v>1</v>
      </c>
      <c r="S23" s="26">
        <f>R23*Q23</f>
        <v>27.75</v>
      </c>
      <c r="T23" s="27"/>
      <c r="U23" s="30">
        <f>S23-L23</f>
        <v>5</v>
      </c>
      <c r="V23" s="31">
        <f>IF((L23)=0,"",(U23/L23))</f>
        <v>0.21978021978021978</v>
      </c>
      <c r="X23" s="28">
        <v>33.25</v>
      </c>
      <c r="Y23" s="29">
        <v>1</v>
      </c>
      <c r="Z23" s="26">
        <f>Y23*X23</f>
        <v>33.25</v>
      </c>
      <c r="AA23" s="27"/>
      <c r="AB23" s="30">
        <f>Z23-S23</f>
        <v>5.5</v>
      </c>
      <c r="AC23" s="31">
        <f>IF((S23)=0,"",(AB23/S23))</f>
        <v>0.1981981981981982</v>
      </c>
      <c r="AE23" s="28">
        <v>38.75</v>
      </c>
      <c r="AF23" s="29">
        <v>1</v>
      </c>
      <c r="AG23" s="26">
        <f>AF23*AE23</f>
        <v>38.75</v>
      </c>
      <c r="AH23" s="27"/>
      <c r="AI23" s="30">
        <f>AG23-Z23</f>
        <v>5.5</v>
      </c>
      <c r="AJ23" s="31">
        <f>IF((Z23)=0,"",(AI23/Z23))</f>
        <v>0.16541353383458646</v>
      </c>
      <c r="AL23" s="28">
        <v>44</v>
      </c>
      <c r="AM23" s="29">
        <v>1</v>
      </c>
      <c r="AN23" s="26">
        <f>AM23*AL23</f>
        <v>44</v>
      </c>
      <c r="AO23" s="27"/>
      <c r="AP23" s="30">
        <f>AN23-AG23</f>
        <v>5.25</v>
      </c>
      <c r="AQ23" s="31">
        <f>IF((AG23)=0,"",(AP23/AG23))</f>
        <v>0.13548387096774195</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2.1000000000000001E-2</v>
      </c>
      <c r="G29" s="25">
        <f>$F$18</f>
        <v>5000</v>
      </c>
      <c r="H29" s="26">
        <f t="shared" si="0"/>
        <v>105</v>
      </c>
      <c r="I29" s="27"/>
      <c r="J29" s="28">
        <v>2.1600000000000001E-2</v>
      </c>
      <c r="K29" s="25">
        <f>$F$18</f>
        <v>5000</v>
      </c>
      <c r="L29" s="26">
        <f t="shared" si="9"/>
        <v>108</v>
      </c>
      <c r="M29" s="27"/>
      <c r="N29" s="30">
        <f t="shared" si="10"/>
        <v>3</v>
      </c>
      <c r="O29" s="31">
        <f t="shared" si="11"/>
        <v>2.8571428571428571E-2</v>
      </c>
      <c r="Q29" s="28">
        <v>2.1399999999999999E-2</v>
      </c>
      <c r="R29" s="25">
        <f>$F$18</f>
        <v>5000</v>
      </c>
      <c r="S29" s="26">
        <f t="shared" si="12"/>
        <v>107</v>
      </c>
      <c r="T29" s="27"/>
      <c r="U29" s="30">
        <f t="shared" si="1"/>
        <v>-1</v>
      </c>
      <c r="V29" s="31">
        <f t="shared" si="2"/>
        <v>-9.2592592592592587E-3</v>
      </c>
      <c r="X29" s="28">
        <v>2.0799999999999999E-2</v>
      </c>
      <c r="Y29" s="25">
        <f>$F$18</f>
        <v>5000</v>
      </c>
      <c r="Z29" s="26">
        <f t="shared" si="13"/>
        <v>104</v>
      </c>
      <c r="AA29" s="27"/>
      <c r="AB29" s="30">
        <f t="shared" si="3"/>
        <v>-3</v>
      </c>
      <c r="AC29" s="31">
        <f t="shared" si="4"/>
        <v>-2.8037383177570093E-2</v>
      </c>
      <c r="AE29" s="28">
        <v>2.01E-2</v>
      </c>
      <c r="AF29" s="25">
        <f>$F$18</f>
        <v>5000</v>
      </c>
      <c r="AG29" s="26">
        <f t="shared" si="14"/>
        <v>100.5</v>
      </c>
      <c r="AH29" s="27"/>
      <c r="AI29" s="30">
        <f t="shared" si="5"/>
        <v>-3.5</v>
      </c>
      <c r="AJ29" s="31">
        <f t="shared" si="6"/>
        <v>-3.3653846153846152E-2</v>
      </c>
      <c r="AL29" s="28">
        <v>1.8800000000000001E-2</v>
      </c>
      <c r="AM29" s="25">
        <f>$F$18</f>
        <v>5000</v>
      </c>
      <c r="AN29" s="26">
        <f t="shared" si="15"/>
        <v>94</v>
      </c>
      <c r="AO29" s="27"/>
      <c r="AP29" s="30">
        <f t="shared" si="7"/>
        <v>-6.5</v>
      </c>
      <c r="AQ29" s="31">
        <f t="shared" si="8"/>
        <v>-6.4676616915422883E-2</v>
      </c>
    </row>
    <row r="30" spans="2:43" x14ac:dyDescent="0.2">
      <c r="B30" s="21" t="s">
        <v>31</v>
      </c>
      <c r="C30" s="21"/>
      <c r="D30" s="22"/>
      <c r="E30" s="23"/>
      <c r="F30" s="24"/>
      <c r="G30" s="25">
        <f t="shared" ref="G30" si="16">$F$18</f>
        <v>5000</v>
      </c>
      <c r="H30" s="26">
        <f t="shared" si="0"/>
        <v>0</v>
      </c>
      <c r="I30" s="27"/>
      <c r="J30" s="28"/>
      <c r="K30" s="25">
        <f t="shared" ref="K30:K38" si="17">$F$18</f>
        <v>5000</v>
      </c>
      <c r="L30" s="26">
        <f t="shared" si="9"/>
        <v>0</v>
      </c>
      <c r="M30" s="27"/>
      <c r="N30" s="30">
        <f t="shared" si="10"/>
        <v>0</v>
      </c>
      <c r="O30" s="31" t="str">
        <f t="shared" si="11"/>
        <v/>
      </c>
      <c r="Q30" s="28"/>
      <c r="R30" s="25">
        <f t="shared" ref="R30:R38" si="18">$F$18</f>
        <v>5000</v>
      </c>
      <c r="S30" s="26">
        <f t="shared" si="12"/>
        <v>0</v>
      </c>
      <c r="T30" s="27"/>
      <c r="U30" s="30">
        <f t="shared" si="1"/>
        <v>0</v>
      </c>
      <c r="V30" s="31" t="str">
        <f t="shared" si="2"/>
        <v/>
      </c>
      <c r="X30" s="28"/>
      <c r="Y30" s="25">
        <f t="shared" ref="Y30:Y38" si="19">$F$18</f>
        <v>5000</v>
      </c>
      <c r="Z30" s="26">
        <f t="shared" si="13"/>
        <v>0</v>
      </c>
      <c r="AA30" s="27"/>
      <c r="AB30" s="30">
        <f t="shared" si="3"/>
        <v>0</v>
      </c>
      <c r="AC30" s="31" t="str">
        <f t="shared" si="4"/>
        <v/>
      </c>
      <c r="AE30" s="28"/>
      <c r="AF30" s="25">
        <f t="shared" ref="AF30:AF38" si="20">$F$18</f>
        <v>5000</v>
      </c>
      <c r="AG30" s="26">
        <f t="shared" si="14"/>
        <v>0</v>
      </c>
      <c r="AH30" s="27"/>
      <c r="AI30" s="30">
        <f t="shared" si="5"/>
        <v>0</v>
      </c>
      <c r="AJ30" s="31" t="str">
        <f t="shared" si="6"/>
        <v/>
      </c>
      <c r="AL30" s="28"/>
      <c r="AM30" s="25">
        <f t="shared" ref="AM30:AM38" si="21">$F$18</f>
        <v>5000</v>
      </c>
      <c r="AN30" s="26">
        <f t="shared" si="15"/>
        <v>0</v>
      </c>
      <c r="AO30" s="27"/>
      <c r="AP30" s="30">
        <f t="shared" si="7"/>
        <v>0</v>
      </c>
      <c r="AQ30" s="31" t="str">
        <f t="shared" si="8"/>
        <v/>
      </c>
    </row>
    <row r="31" spans="2:43" x14ac:dyDescent="0.2">
      <c r="B31" s="21" t="s">
        <v>32</v>
      </c>
      <c r="C31" s="21"/>
      <c r="D31" s="22" t="s">
        <v>30</v>
      </c>
      <c r="E31" s="23"/>
      <c r="F31" s="24">
        <v>0</v>
      </c>
      <c r="G31" s="25">
        <f>$F$18</f>
        <v>5000</v>
      </c>
      <c r="H31" s="26">
        <f t="shared" si="0"/>
        <v>0</v>
      </c>
      <c r="I31" s="27"/>
      <c r="J31" s="28">
        <v>-1E-4</v>
      </c>
      <c r="K31" s="25">
        <f t="shared" si="17"/>
        <v>5000</v>
      </c>
      <c r="L31" s="26">
        <f t="shared" si="9"/>
        <v>-0.5</v>
      </c>
      <c r="M31" s="27"/>
      <c r="N31" s="30">
        <f t="shared" si="10"/>
        <v>-0.5</v>
      </c>
      <c r="O31" s="31" t="str">
        <f t="shared" si="11"/>
        <v/>
      </c>
      <c r="Q31" s="28"/>
      <c r="R31" s="25">
        <f t="shared" si="18"/>
        <v>5000</v>
      </c>
      <c r="S31" s="26">
        <f t="shared" si="12"/>
        <v>0</v>
      </c>
      <c r="T31" s="27"/>
      <c r="U31" s="30">
        <f t="shared" si="1"/>
        <v>0.5</v>
      </c>
      <c r="V31" s="31">
        <f t="shared" si="2"/>
        <v>-1</v>
      </c>
      <c r="X31" s="28"/>
      <c r="Y31" s="25">
        <f t="shared" si="19"/>
        <v>5000</v>
      </c>
      <c r="Z31" s="26">
        <f t="shared" si="13"/>
        <v>0</v>
      </c>
      <c r="AA31" s="27"/>
      <c r="AB31" s="30">
        <f t="shared" si="3"/>
        <v>0</v>
      </c>
      <c r="AC31" s="31" t="str">
        <f t="shared" si="4"/>
        <v/>
      </c>
      <c r="AE31" s="28"/>
      <c r="AF31" s="25">
        <f t="shared" si="20"/>
        <v>5000</v>
      </c>
      <c r="AG31" s="26">
        <f t="shared" si="14"/>
        <v>0</v>
      </c>
      <c r="AH31" s="27"/>
      <c r="AI31" s="30">
        <f t="shared" si="5"/>
        <v>0</v>
      </c>
      <c r="AJ31" s="31" t="str">
        <f t="shared" si="6"/>
        <v/>
      </c>
      <c r="AL31" s="28"/>
      <c r="AM31" s="25">
        <f t="shared" si="21"/>
        <v>5000</v>
      </c>
      <c r="AN31" s="26">
        <f t="shared" si="15"/>
        <v>0</v>
      </c>
      <c r="AO31" s="27"/>
      <c r="AP31" s="30">
        <f t="shared" si="7"/>
        <v>0</v>
      </c>
      <c r="AQ31" s="31" t="str">
        <f t="shared" si="8"/>
        <v/>
      </c>
    </row>
    <row r="32" spans="2:43" x14ac:dyDescent="0.2">
      <c r="B32" s="33"/>
      <c r="C32" s="21"/>
      <c r="D32" s="22"/>
      <c r="E32" s="23"/>
      <c r="F32" s="24"/>
      <c r="G32" s="25">
        <f t="shared" ref="G32:G38" si="22">$F$18</f>
        <v>5000</v>
      </c>
      <c r="H32" s="26">
        <f t="shared" si="0"/>
        <v>0</v>
      </c>
      <c r="I32" s="27"/>
      <c r="J32" s="28"/>
      <c r="K32" s="25">
        <f t="shared" si="17"/>
        <v>5000</v>
      </c>
      <c r="L32" s="26">
        <f t="shared" si="9"/>
        <v>0</v>
      </c>
      <c r="M32" s="27"/>
      <c r="N32" s="30">
        <f t="shared" si="10"/>
        <v>0</v>
      </c>
      <c r="O32" s="31" t="str">
        <f t="shared" si="11"/>
        <v/>
      </c>
      <c r="Q32" s="28"/>
      <c r="R32" s="25">
        <f t="shared" si="18"/>
        <v>5000</v>
      </c>
      <c r="S32" s="26">
        <f t="shared" si="12"/>
        <v>0</v>
      </c>
      <c r="T32" s="27"/>
      <c r="U32" s="30">
        <f t="shared" si="1"/>
        <v>0</v>
      </c>
      <c r="V32" s="31" t="str">
        <f t="shared" si="2"/>
        <v/>
      </c>
      <c r="X32" s="28"/>
      <c r="Y32" s="25">
        <f t="shared" si="19"/>
        <v>5000</v>
      </c>
      <c r="Z32" s="26">
        <f t="shared" si="13"/>
        <v>0</v>
      </c>
      <c r="AA32" s="27"/>
      <c r="AB32" s="30">
        <f t="shared" si="3"/>
        <v>0</v>
      </c>
      <c r="AC32" s="31" t="str">
        <f t="shared" si="4"/>
        <v/>
      </c>
      <c r="AE32" s="28"/>
      <c r="AF32" s="25">
        <f t="shared" si="20"/>
        <v>5000</v>
      </c>
      <c r="AG32" s="26">
        <f t="shared" si="14"/>
        <v>0</v>
      </c>
      <c r="AH32" s="27"/>
      <c r="AI32" s="30">
        <f t="shared" si="5"/>
        <v>0</v>
      </c>
      <c r="AJ32" s="31" t="str">
        <f t="shared" si="6"/>
        <v/>
      </c>
      <c r="AL32" s="28"/>
      <c r="AM32" s="25">
        <f t="shared" si="21"/>
        <v>5000</v>
      </c>
      <c r="AN32" s="26">
        <f t="shared" si="15"/>
        <v>0</v>
      </c>
      <c r="AO32" s="27"/>
      <c r="AP32" s="30">
        <f t="shared" si="7"/>
        <v>0</v>
      </c>
      <c r="AQ32" s="31" t="str">
        <f t="shared" si="8"/>
        <v/>
      </c>
    </row>
    <row r="33" spans="2:43" x14ac:dyDescent="0.2">
      <c r="B33" s="33"/>
      <c r="C33" s="21"/>
      <c r="D33" s="22"/>
      <c r="E33" s="23"/>
      <c r="F33" s="24"/>
      <c r="G33" s="25">
        <f t="shared" si="22"/>
        <v>5000</v>
      </c>
      <c r="H33" s="26">
        <f t="shared" si="0"/>
        <v>0</v>
      </c>
      <c r="I33" s="27"/>
      <c r="J33" s="28"/>
      <c r="K33" s="25">
        <f t="shared" si="17"/>
        <v>5000</v>
      </c>
      <c r="L33" s="26">
        <f t="shared" si="9"/>
        <v>0</v>
      </c>
      <c r="M33" s="27"/>
      <c r="N33" s="30">
        <f t="shared" si="10"/>
        <v>0</v>
      </c>
      <c r="O33" s="31" t="str">
        <f t="shared" si="11"/>
        <v/>
      </c>
      <c r="Q33" s="28"/>
      <c r="R33" s="25">
        <f t="shared" si="18"/>
        <v>5000</v>
      </c>
      <c r="S33" s="26">
        <f t="shared" si="12"/>
        <v>0</v>
      </c>
      <c r="T33" s="27"/>
      <c r="U33" s="30">
        <f t="shared" si="1"/>
        <v>0</v>
      </c>
      <c r="V33" s="31" t="str">
        <f t="shared" si="2"/>
        <v/>
      </c>
      <c r="X33" s="28"/>
      <c r="Y33" s="25">
        <f t="shared" si="19"/>
        <v>5000</v>
      </c>
      <c r="Z33" s="26">
        <f t="shared" si="13"/>
        <v>0</v>
      </c>
      <c r="AA33" s="27"/>
      <c r="AB33" s="30">
        <f t="shared" si="3"/>
        <v>0</v>
      </c>
      <c r="AC33" s="31" t="str">
        <f t="shared" si="4"/>
        <v/>
      </c>
      <c r="AE33" s="28"/>
      <c r="AF33" s="25">
        <f t="shared" si="20"/>
        <v>5000</v>
      </c>
      <c r="AG33" s="26">
        <f t="shared" si="14"/>
        <v>0</v>
      </c>
      <c r="AH33" s="27"/>
      <c r="AI33" s="30">
        <f t="shared" si="5"/>
        <v>0</v>
      </c>
      <c r="AJ33" s="31" t="str">
        <f t="shared" si="6"/>
        <v/>
      </c>
      <c r="AL33" s="28"/>
      <c r="AM33" s="25">
        <f t="shared" si="21"/>
        <v>5000</v>
      </c>
      <c r="AN33" s="26">
        <f t="shared" si="15"/>
        <v>0</v>
      </c>
      <c r="AO33" s="27"/>
      <c r="AP33" s="30">
        <f t="shared" si="7"/>
        <v>0</v>
      </c>
      <c r="AQ33" s="31" t="str">
        <f t="shared" si="8"/>
        <v/>
      </c>
    </row>
    <row r="34" spans="2:43" x14ac:dyDescent="0.2">
      <c r="B34" s="33"/>
      <c r="C34" s="21"/>
      <c r="D34" s="22"/>
      <c r="E34" s="23"/>
      <c r="F34" s="24"/>
      <c r="G34" s="25">
        <f t="shared" si="22"/>
        <v>5000</v>
      </c>
      <c r="H34" s="26">
        <f t="shared" si="0"/>
        <v>0</v>
      </c>
      <c r="I34" s="27"/>
      <c r="J34" s="28"/>
      <c r="K34" s="25">
        <f t="shared" si="17"/>
        <v>5000</v>
      </c>
      <c r="L34" s="26">
        <f t="shared" si="9"/>
        <v>0</v>
      </c>
      <c r="M34" s="27"/>
      <c r="N34" s="30">
        <f t="shared" si="10"/>
        <v>0</v>
      </c>
      <c r="O34" s="31" t="str">
        <f t="shared" si="11"/>
        <v/>
      </c>
      <c r="Q34" s="28"/>
      <c r="R34" s="25">
        <f t="shared" si="18"/>
        <v>5000</v>
      </c>
      <c r="S34" s="26">
        <f t="shared" si="12"/>
        <v>0</v>
      </c>
      <c r="T34" s="27"/>
      <c r="U34" s="30">
        <f t="shared" si="1"/>
        <v>0</v>
      </c>
      <c r="V34" s="31" t="str">
        <f t="shared" si="2"/>
        <v/>
      </c>
      <c r="X34" s="28"/>
      <c r="Y34" s="25">
        <f t="shared" si="19"/>
        <v>5000</v>
      </c>
      <c r="Z34" s="26">
        <f t="shared" si="13"/>
        <v>0</v>
      </c>
      <c r="AA34" s="27"/>
      <c r="AB34" s="30">
        <f t="shared" si="3"/>
        <v>0</v>
      </c>
      <c r="AC34" s="31" t="str">
        <f t="shared" si="4"/>
        <v/>
      </c>
      <c r="AE34" s="28"/>
      <c r="AF34" s="25">
        <f t="shared" si="20"/>
        <v>5000</v>
      </c>
      <c r="AG34" s="26">
        <f t="shared" si="14"/>
        <v>0</v>
      </c>
      <c r="AH34" s="27"/>
      <c r="AI34" s="30">
        <f t="shared" si="5"/>
        <v>0</v>
      </c>
      <c r="AJ34" s="31" t="str">
        <f t="shared" si="6"/>
        <v/>
      </c>
      <c r="AL34" s="28"/>
      <c r="AM34" s="25">
        <f t="shared" si="21"/>
        <v>5000</v>
      </c>
      <c r="AN34" s="26">
        <f t="shared" si="15"/>
        <v>0</v>
      </c>
      <c r="AO34" s="27"/>
      <c r="AP34" s="30">
        <f t="shared" si="7"/>
        <v>0</v>
      </c>
      <c r="AQ34" s="31" t="str">
        <f t="shared" si="8"/>
        <v/>
      </c>
    </row>
    <row r="35" spans="2:43" x14ac:dyDescent="0.2">
      <c r="B35" s="33"/>
      <c r="C35" s="21"/>
      <c r="D35" s="22"/>
      <c r="E35" s="23"/>
      <c r="F35" s="24"/>
      <c r="G35" s="25">
        <f t="shared" si="22"/>
        <v>5000</v>
      </c>
      <c r="H35" s="26">
        <f t="shared" si="0"/>
        <v>0</v>
      </c>
      <c r="I35" s="27"/>
      <c r="J35" s="28"/>
      <c r="K35" s="25">
        <f t="shared" si="17"/>
        <v>5000</v>
      </c>
      <c r="L35" s="26">
        <f t="shared" si="9"/>
        <v>0</v>
      </c>
      <c r="M35" s="27"/>
      <c r="N35" s="30">
        <f t="shared" si="10"/>
        <v>0</v>
      </c>
      <c r="O35" s="31" t="str">
        <f t="shared" si="11"/>
        <v/>
      </c>
      <c r="Q35" s="28"/>
      <c r="R35" s="25">
        <f t="shared" si="18"/>
        <v>5000</v>
      </c>
      <c r="S35" s="26">
        <f t="shared" si="12"/>
        <v>0</v>
      </c>
      <c r="T35" s="27"/>
      <c r="U35" s="30">
        <f t="shared" si="1"/>
        <v>0</v>
      </c>
      <c r="V35" s="31" t="str">
        <f t="shared" si="2"/>
        <v/>
      </c>
      <c r="X35" s="28"/>
      <c r="Y35" s="25">
        <f t="shared" si="19"/>
        <v>5000</v>
      </c>
      <c r="Z35" s="26">
        <f t="shared" si="13"/>
        <v>0</v>
      </c>
      <c r="AA35" s="27"/>
      <c r="AB35" s="30">
        <f t="shared" si="3"/>
        <v>0</v>
      </c>
      <c r="AC35" s="31" t="str">
        <f t="shared" si="4"/>
        <v/>
      </c>
      <c r="AE35" s="28"/>
      <c r="AF35" s="25">
        <f t="shared" si="20"/>
        <v>5000</v>
      </c>
      <c r="AG35" s="26">
        <f t="shared" si="14"/>
        <v>0</v>
      </c>
      <c r="AH35" s="27"/>
      <c r="AI35" s="30">
        <f t="shared" si="5"/>
        <v>0</v>
      </c>
      <c r="AJ35" s="31" t="str">
        <f t="shared" si="6"/>
        <v/>
      </c>
      <c r="AL35" s="28"/>
      <c r="AM35" s="25">
        <f t="shared" si="21"/>
        <v>5000</v>
      </c>
      <c r="AN35" s="26">
        <f t="shared" si="15"/>
        <v>0</v>
      </c>
      <c r="AO35" s="27"/>
      <c r="AP35" s="30">
        <f t="shared" si="7"/>
        <v>0</v>
      </c>
      <c r="AQ35" s="31" t="str">
        <f t="shared" si="8"/>
        <v/>
      </c>
    </row>
    <row r="36" spans="2:43" x14ac:dyDescent="0.2">
      <c r="B36" s="33"/>
      <c r="C36" s="21"/>
      <c r="D36" s="22"/>
      <c r="E36" s="23"/>
      <c r="F36" s="24"/>
      <c r="G36" s="25">
        <f t="shared" si="22"/>
        <v>5000</v>
      </c>
      <c r="H36" s="26">
        <f t="shared" si="0"/>
        <v>0</v>
      </c>
      <c r="I36" s="27"/>
      <c r="J36" s="28"/>
      <c r="K36" s="25">
        <f t="shared" si="17"/>
        <v>5000</v>
      </c>
      <c r="L36" s="26">
        <f t="shared" si="9"/>
        <v>0</v>
      </c>
      <c r="M36" s="27"/>
      <c r="N36" s="30">
        <f t="shared" si="10"/>
        <v>0</v>
      </c>
      <c r="O36" s="31" t="str">
        <f t="shared" si="11"/>
        <v/>
      </c>
      <c r="Q36" s="28"/>
      <c r="R36" s="25">
        <f t="shared" si="18"/>
        <v>5000</v>
      </c>
      <c r="S36" s="26">
        <f t="shared" si="12"/>
        <v>0</v>
      </c>
      <c r="T36" s="27"/>
      <c r="U36" s="30">
        <f t="shared" si="1"/>
        <v>0</v>
      </c>
      <c r="V36" s="31" t="str">
        <f t="shared" si="2"/>
        <v/>
      </c>
      <c r="X36" s="28"/>
      <c r="Y36" s="25">
        <f t="shared" si="19"/>
        <v>5000</v>
      </c>
      <c r="Z36" s="26">
        <f t="shared" si="13"/>
        <v>0</v>
      </c>
      <c r="AA36" s="27"/>
      <c r="AB36" s="30">
        <f t="shared" si="3"/>
        <v>0</v>
      </c>
      <c r="AC36" s="31" t="str">
        <f t="shared" si="4"/>
        <v/>
      </c>
      <c r="AE36" s="28"/>
      <c r="AF36" s="25">
        <f t="shared" si="20"/>
        <v>5000</v>
      </c>
      <c r="AG36" s="26">
        <f t="shared" si="14"/>
        <v>0</v>
      </c>
      <c r="AH36" s="27"/>
      <c r="AI36" s="30">
        <f t="shared" si="5"/>
        <v>0</v>
      </c>
      <c r="AJ36" s="31" t="str">
        <f t="shared" si="6"/>
        <v/>
      </c>
      <c r="AL36" s="28"/>
      <c r="AM36" s="25">
        <f t="shared" si="21"/>
        <v>5000</v>
      </c>
      <c r="AN36" s="26">
        <f t="shared" si="15"/>
        <v>0</v>
      </c>
      <c r="AO36" s="27"/>
      <c r="AP36" s="30">
        <f t="shared" si="7"/>
        <v>0</v>
      </c>
      <c r="AQ36" s="31" t="str">
        <f t="shared" si="8"/>
        <v/>
      </c>
    </row>
    <row r="37" spans="2:43" x14ac:dyDescent="0.2">
      <c r="B37" s="33"/>
      <c r="C37" s="21"/>
      <c r="D37" s="22"/>
      <c r="E37" s="23"/>
      <c r="F37" s="24"/>
      <c r="G37" s="25">
        <f t="shared" si="22"/>
        <v>5000</v>
      </c>
      <c r="H37" s="26">
        <f t="shared" si="0"/>
        <v>0</v>
      </c>
      <c r="I37" s="27"/>
      <c r="J37" s="28"/>
      <c r="K37" s="25">
        <f t="shared" si="17"/>
        <v>5000</v>
      </c>
      <c r="L37" s="26">
        <f t="shared" si="9"/>
        <v>0</v>
      </c>
      <c r="M37" s="27"/>
      <c r="N37" s="30">
        <f t="shared" si="10"/>
        <v>0</v>
      </c>
      <c r="O37" s="31" t="str">
        <f t="shared" si="11"/>
        <v/>
      </c>
      <c r="Q37" s="28"/>
      <c r="R37" s="25">
        <f t="shared" si="18"/>
        <v>5000</v>
      </c>
      <c r="S37" s="26">
        <f t="shared" si="12"/>
        <v>0</v>
      </c>
      <c r="T37" s="27"/>
      <c r="U37" s="30">
        <f t="shared" si="1"/>
        <v>0</v>
      </c>
      <c r="V37" s="31" t="str">
        <f t="shared" si="2"/>
        <v/>
      </c>
      <c r="X37" s="28"/>
      <c r="Y37" s="25">
        <f t="shared" si="19"/>
        <v>5000</v>
      </c>
      <c r="Z37" s="26">
        <f t="shared" si="13"/>
        <v>0</v>
      </c>
      <c r="AA37" s="27"/>
      <c r="AB37" s="30">
        <f t="shared" si="3"/>
        <v>0</v>
      </c>
      <c r="AC37" s="31" t="str">
        <f t="shared" si="4"/>
        <v/>
      </c>
      <c r="AE37" s="28"/>
      <c r="AF37" s="25">
        <f t="shared" si="20"/>
        <v>5000</v>
      </c>
      <c r="AG37" s="26">
        <f t="shared" si="14"/>
        <v>0</v>
      </c>
      <c r="AH37" s="27"/>
      <c r="AI37" s="30">
        <f t="shared" si="5"/>
        <v>0</v>
      </c>
      <c r="AJ37" s="31" t="str">
        <f t="shared" si="6"/>
        <v/>
      </c>
      <c r="AL37" s="28"/>
      <c r="AM37" s="25">
        <f t="shared" si="21"/>
        <v>5000</v>
      </c>
      <c r="AN37" s="26">
        <f t="shared" si="15"/>
        <v>0</v>
      </c>
      <c r="AO37" s="27"/>
      <c r="AP37" s="30">
        <f t="shared" si="7"/>
        <v>0</v>
      </c>
      <c r="AQ37" s="31" t="str">
        <f t="shared" si="8"/>
        <v/>
      </c>
    </row>
    <row r="38" spans="2:43" x14ac:dyDescent="0.2">
      <c r="B38" s="33"/>
      <c r="C38" s="21"/>
      <c r="D38" s="22"/>
      <c r="E38" s="23"/>
      <c r="F38" s="24"/>
      <c r="G38" s="25">
        <f t="shared" si="22"/>
        <v>5000</v>
      </c>
      <c r="H38" s="26">
        <f t="shared" si="0"/>
        <v>0</v>
      </c>
      <c r="I38" s="27"/>
      <c r="J38" s="28"/>
      <c r="K38" s="25">
        <f t="shared" si="17"/>
        <v>5000</v>
      </c>
      <c r="L38" s="26">
        <f t="shared" si="9"/>
        <v>0</v>
      </c>
      <c r="M38" s="27"/>
      <c r="N38" s="30">
        <f t="shared" si="10"/>
        <v>0</v>
      </c>
      <c r="O38" s="31" t="str">
        <f t="shared" si="11"/>
        <v/>
      </c>
      <c r="Q38" s="28"/>
      <c r="R38" s="25">
        <f t="shared" si="18"/>
        <v>5000</v>
      </c>
      <c r="S38" s="26">
        <f t="shared" si="12"/>
        <v>0</v>
      </c>
      <c r="T38" s="27"/>
      <c r="U38" s="30">
        <f t="shared" si="1"/>
        <v>0</v>
      </c>
      <c r="V38" s="31" t="str">
        <f t="shared" si="2"/>
        <v/>
      </c>
      <c r="X38" s="28"/>
      <c r="Y38" s="25">
        <f t="shared" si="19"/>
        <v>5000</v>
      </c>
      <c r="Z38" s="26">
        <f t="shared" si="13"/>
        <v>0</v>
      </c>
      <c r="AA38" s="27"/>
      <c r="AB38" s="30">
        <f t="shared" si="3"/>
        <v>0</v>
      </c>
      <c r="AC38" s="31" t="str">
        <f t="shared" si="4"/>
        <v/>
      </c>
      <c r="AE38" s="28"/>
      <c r="AF38" s="25">
        <f t="shared" si="20"/>
        <v>5000</v>
      </c>
      <c r="AG38" s="26">
        <f t="shared" si="14"/>
        <v>0</v>
      </c>
      <c r="AH38" s="27"/>
      <c r="AI38" s="30">
        <f t="shared" si="5"/>
        <v>0</v>
      </c>
      <c r="AJ38" s="31" t="str">
        <f t="shared" si="6"/>
        <v/>
      </c>
      <c r="AL38" s="28"/>
      <c r="AM38" s="25">
        <f t="shared" si="21"/>
        <v>5000</v>
      </c>
      <c r="AN38" s="26">
        <f t="shared" si="15"/>
        <v>0</v>
      </c>
      <c r="AO38" s="27"/>
      <c r="AP38" s="30">
        <f t="shared" si="7"/>
        <v>0</v>
      </c>
      <c r="AQ38" s="31" t="str">
        <f t="shared" si="8"/>
        <v/>
      </c>
    </row>
    <row r="39" spans="2:43" s="45" customFormat="1" x14ac:dyDescent="0.2">
      <c r="B39" s="34" t="s">
        <v>33</v>
      </c>
      <c r="C39" s="35"/>
      <c r="D39" s="36"/>
      <c r="E39" s="35"/>
      <c r="F39" s="37"/>
      <c r="G39" s="38"/>
      <c r="H39" s="39">
        <f>SUM(H23:H38)</f>
        <v>121.72</v>
      </c>
      <c r="I39" s="40"/>
      <c r="J39" s="41"/>
      <c r="K39" s="42"/>
      <c r="L39" s="39">
        <f>SUM(L23:L38)</f>
        <v>130.25</v>
      </c>
      <c r="M39" s="40"/>
      <c r="N39" s="43">
        <f t="shared" si="10"/>
        <v>8.5300000000000011</v>
      </c>
      <c r="O39" s="44">
        <f t="shared" si="11"/>
        <v>7.0078869536641483E-2</v>
      </c>
      <c r="Q39" s="41"/>
      <c r="R39" s="42"/>
      <c r="S39" s="39">
        <f>SUM(S23:S38)</f>
        <v>134.75</v>
      </c>
      <c r="T39" s="40"/>
      <c r="U39" s="43">
        <f t="shared" si="1"/>
        <v>4.5</v>
      </c>
      <c r="V39" s="44">
        <f t="shared" si="2"/>
        <v>3.4548944337811902E-2</v>
      </c>
      <c r="X39" s="41"/>
      <c r="Y39" s="42"/>
      <c r="Z39" s="39">
        <f>SUM(Z23:Z38)</f>
        <v>137.25</v>
      </c>
      <c r="AA39" s="40"/>
      <c r="AB39" s="43">
        <f t="shared" si="3"/>
        <v>2.5</v>
      </c>
      <c r="AC39" s="44">
        <f t="shared" si="4"/>
        <v>1.8552875695732839E-2</v>
      </c>
      <c r="AE39" s="41"/>
      <c r="AF39" s="42"/>
      <c r="AG39" s="39">
        <f>SUM(AG23:AG38)</f>
        <v>139.25</v>
      </c>
      <c r="AH39" s="40"/>
      <c r="AI39" s="43">
        <f t="shared" si="5"/>
        <v>2</v>
      </c>
      <c r="AJ39" s="44">
        <f t="shared" si="6"/>
        <v>1.4571948998178506E-2</v>
      </c>
      <c r="AL39" s="41"/>
      <c r="AM39" s="42"/>
      <c r="AN39" s="39">
        <f>SUM(AN23:AN38)</f>
        <v>138</v>
      </c>
      <c r="AO39" s="40"/>
      <c r="AP39" s="43">
        <f t="shared" si="7"/>
        <v>-1.25</v>
      </c>
      <c r="AQ39" s="44">
        <f t="shared" si="8"/>
        <v>-8.9766606822262122E-3</v>
      </c>
    </row>
    <row r="40" spans="2:43" ht="25.5" x14ac:dyDescent="0.2">
      <c r="B40" s="46" t="s">
        <v>34</v>
      </c>
      <c r="C40" s="21"/>
      <c r="D40" s="22"/>
      <c r="E40" s="23"/>
      <c r="F40" s="24">
        <v>0</v>
      </c>
      <c r="G40" s="25">
        <f>$F$18</f>
        <v>5000</v>
      </c>
      <c r="H40" s="26">
        <f>G40*F40</f>
        <v>0</v>
      </c>
      <c r="I40" s="27"/>
      <c r="J40" s="28">
        <v>-8.9999999999999998E-4</v>
      </c>
      <c r="K40" s="25">
        <f>$F$18</f>
        <v>5000</v>
      </c>
      <c r="L40" s="26">
        <f>K40*J40</f>
        <v>-4.5</v>
      </c>
      <c r="M40" s="27"/>
      <c r="N40" s="30">
        <f>L40-H40</f>
        <v>-4.5</v>
      </c>
      <c r="O40" s="31" t="str">
        <f>IF((H40)=0,"",(N40/H40))</f>
        <v/>
      </c>
      <c r="Q40" s="28"/>
      <c r="R40" s="25">
        <f>$F$18</f>
        <v>5000</v>
      </c>
      <c r="S40" s="26">
        <f>R40*Q40</f>
        <v>0</v>
      </c>
      <c r="T40" s="27"/>
      <c r="U40" s="30">
        <f t="shared" si="1"/>
        <v>4.5</v>
      </c>
      <c r="V40" s="31">
        <f t="shared" si="2"/>
        <v>-1</v>
      </c>
      <c r="X40" s="28"/>
      <c r="Y40" s="25">
        <f>$F$18</f>
        <v>5000</v>
      </c>
      <c r="Z40" s="26">
        <f>Y40*X40</f>
        <v>0</v>
      </c>
      <c r="AA40" s="27"/>
      <c r="AB40" s="30">
        <f t="shared" si="3"/>
        <v>0</v>
      </c>
      <c r="AC40" s="31" t="str">
        <f t="shared" si="4"/>
        <v/>
      </c>
      <c r="AE40" s="28"/>
      <c r="AF40" s="25">
        <f>$F$18</f>
        <v>5000</v>
      </c>
      <c r="AG40" s="26">
        <f>AF40*AE40</f>
        <v>0</v>
      </c>
      <c r="AH40" s="27"/>
      <c r="AI40" s="30">
        <f t="shared" si="5"/>
        <v>0</v>
      </c>
      <c r="AJ40" s="31" t="str">
        <f t="shared" si="6"/>
        <v/>
      </c>
      <c r="AL40" s="28"/>
      <c r="AM40" s="25">
        <f>$F$18</f>
        <v>5000</v>
      </c>
      <c r="AN40" s="26">
        <f>AM40*AL40</f>
        <v>0</v>
      </c>
      <c r="AO40" s="27"/>
      <c r="AP40" s="30">
        <f t="shared" si="7"/>
        <v>0</v>
      </c>
      <c r="AQ40" s="31" t="str">
        <f t="shared" si="8"/>
        <v/>
      </c>
    </row>
    <row r="41" spans="2:43" x14ac:dyDescent="0.2">
      <c r="B41" s="46"/>
      <c r="C41" s="21"/>
      <c r="D41" s="22"/>
      <c r="E41" s="23"/>
      <c r="F41" s="24"/>
      <c r="G41" s="25">
        <f t="shared" ref="G41:G43" si="23">$F$18</f>
        <v>5000</v>
      </c>
      <c r="H41" s="26">
        <f t="shared" ref="H41:H45" si="24">G41*F41</f>
        <v>0</v>
      </c>
      <c r="I41" s="47"/>
      <c r="J41" s="28"/>
      <c r="K41" s="25">
        <f t="shared" ref="K41:K43" si="25">$F$18</f>
        <v>5000</v>
      </c>
      <c r="L41" s="26">
        <f t="shared" ref="L41:L45" si="26">K41*J41</f>
        <v>0</v>
      </c>
      <c r="M41" s="48"/>
      <c r="N41" s="30">
        <f t="shared" ref="N41:N45" si="27">L41-H41</f>
        <v>0</v>
      </c>
      <c r="O41" s="31" t="str">
        <f t="shared" ref="O41:O65" si="28">IF((H41)=0,"",(N41/H41))</f>
        <v/>
      </c>
      <c r="Q41" s="28"/>
      <c r="R41" s="25">
        <f t="shared" ref="R41:R43" si="29">$F$18</f>
        <v>5000</v>
      </c>
      <c r="S41" s="26">
        <f t="shared" ref="S41:S43" si="30">R41*Q41</f>
        <v>0</v>
      </c>
      <c r="T41" s="48"/>
      <c r="U41" s="30">
        <f t="shared" si="1"/>
        <v>0</v>
      </c>
      <c r="V41" s="31" t="str">
        <f t="shared" si="2"/>
        <v/>
      </c>
      <c r="X41" s="28"/>
      <c r="Y41" s="25">
        <f t="shared" ref="Y41:Y43" si="31">$F$18</f>
        <v>5000</v>
      </c>
      <c r="Z41" s="26">
        <f t="shared" ref="Z41:Z43" si="32">Y41*X41</f>
        <v>0</v>
      </c>
      <c r="AA41" s="48"/>
      <c r="AB41" s="30">
        <f t="shared" si="3"/>
        <v>0</v>
      </c>
      <c r="AC41" s="31" t="str">
        <f t="shared" si="4"/>
        <v/>
      </c>
      <c r="AE41" s="28"/>
      <c r="AF41" s="25">
        <f t="shared" ref="AF41:AF43" si="33">$F$18</f>
        <v>5000</v>
      </c>
      <c r="AG41" s="26">
        <f t="shared" ref="AG41:AG43" si="34">AF41*AE41</f>
        <v>0</v>
      </c>
      <c r="AH41" s="48"/>
      <c r="AI41" s="30">
        <f t="shared" si="5"/>
        <v>0</v>
      </c>
      <c r="AJ41" s="31" t="str">
        <f t="shared" si="6"/>
        <v/>
      </c>
      <c r="AL41" s="28"/>
      <c r="AM41" s="25">
        <f t="shared" ref="AM41:AM43" si="35">$F$18</f>
        <v>5000</v>
      </c>
      <c r="AN41" s="26">
        <f t="shared" ref="AN41:AN43" si="36">AM41*AL41</f>
        <v>0</v>
      </c>
      <c r="AO41" s="48"/>
      <c r="AP41" s="30">
        <f t="shared" si="7"/>
        <v>0</v>
      </c>
      <c r="AQ41" s="31" t="str">
        <f t="shared" si="8"/>
        <v/>
      </c>
    </row>
    <row r="42" spans="2:43" x14ac:dyDescent="0.2">
      <c r="B42" s="46"/>
      <c r="C42" s="21"/>
      <c r="D42" s="22"/>
      <c r="E42" s="23"/>
      <c r="F42" s="24"/>
      <c r="G42" s="25">
        <f t="shared" si="23"/>
        <v>5000</v>
      </c>
      <c r="H42" s="26">
        <f t="shared" si="24"/>
        <v>0</v>
      </c>
      <c r="I42" s="47"/>
      <c r="J42" s="28"/>
      <c r="K42" s="25">
        <f t="shared" si="25"/>
        <v>5000</v>
      </c>
      <c r="L42" s="26">
        <f t="shared" si="26"/>
        <v>0</v>
      </c>
      <c r="M42" s="48"/>
      <c r="N42" s="30">
        <f t="shared" si="27"/>
        <v>0</v>
      </c>
      <c r="O42" s="31" t="str">
        <f t="shared" si="28"/>
        <v/>
      </c>
      <c r="Q42" s="28"/>
      <c r="R42" s="25">
        <f t="shared" si="29"/>
        <v>5000</v>
      </c>
      <c r="S42" s="26">
        <f t="shared" si="30"/>
        <v>0</v>
      </c>
      <c r="T42" s="48"/>
      <c r="U42" s="30">
        <f t="shared" si="1"/>
        <v>0</v>
      </c>
      <c r="V42" s="31" t="str">
        <f t="shared" si="2"/>
        <v/>
      </c>
      <c r="X42" s="28"/>
      <c r="Y42" s="25">
        <f t="shared" si="31"/>
        <v>5000</v>
      </c>
      <c r="Z42" s="26">
        <f t="shared" si="32"/>
        <v>0</v>
      </c>
      <c r="AA42" s="48"/>
      <c r="AB42" s="30">
        <f t="shared" si="3"/>
        <v>0</v>
      </c>
      <c r="AC42" s="31" t="str">
        <f t="shared" si="4"/>
        <v/>
      </c>
      <c r="AE42" s="28"/>
      <c r="AF42" s="25">
        <f t="shared" si="33"/>
        <v>5000</v>
      </c>
      <c r="AG42" s="26">
        <f t="shared" si="34"/>
        <v>0</v>
      </c>
      <c r="AH42" s="48"/>
      <c r="AI42" s="30">
        <f t="shared" si="5"/>
        <v>0</v>
      </c>
      <c r="AJ42" s="31" t="str">
        <f t="shared" si="6"/>
        <v/>
      </c>
      <c r="AL42" s="28"/>
      <c r="AM42" s="25">
        <f t="shared" si="35"/>
        <v>5000</v>
      </c>
      <c r="AN42" s="26">
        <f t="shared" si="36"/>
        <v>0</v>
      </c>
      <c r="AO42" s="48"/>
      <c r="AP42" s="30">
        <f t="shared" si="7"/>
        <v>0</v>
      </c>
      <c r="AQ42" s="31" t="str">
        <f t="shared" si="8"/>
        <v/>
      </c>
    </row>
    <row r="43" spans="2:43" x14ac:dyDescent="0.2">
      <c r="B43" s="46"/>
      <c r="C43" s="21"/>
      <c r="D43" s="22"/>
      <c r="E43" s="23"/>
      <c r="F43" s="24"/>
      <c r="G43" s="25">
        <f t="shared" si="23"/>
        <v>5000</v>
      </c>
      <c r="H43" s="26">
        <f t="shared" si="24"/>
        <v>0</v>
      </c>
      <c r="I43" s="47"/>
      <c r="J43" s="28"/>
      <c r="K43" s="25">
        <f t="shared" si="25"/>
        <v>5000</v>
      </c>
      <c r="L43" s="26">
        <f t="shared" si="26"/>
        <v>0</v>
      </c>
      <c r="M43" s="48"/>
      <c r="N43" s="30">
        <f t="shared" si="27"/>
        <v>0</v>
      </c>
      <c r="O43" s="31" t="str">
        <f t="shared" si="28"/>
        <v/>
      </c>
      <c r="Q43" s="28"/>
      <c r="R43" s="25">
        <f t="shared" si="29"/>
        <v>5000</v>
      </c>
      <c r="S43" s="26">
        <f t="shared" si="30"/>
        <v>0</v>
      </c>
      <c r="T43" s="48"/>
      <c r="U43" s="30">
        <f t="shared" si="1"/>
        <v>0</v>
      </c>
      <c r="V43" s="31" t="str">
        <f t="shared" si="2"/>
        <v/>
      </c>
      <c r="X43" s="28"/>
      <c r="Y43" s="25">
        <f t="shared" si="31"/>
        <v>5000</v>
      </c>
      <c r="Z43" s="26">
        <f t="shared" si="32"/>
        <v>0</v>
      </c>
      <c r="AA43" s="48"/>
      <c r="AB43" s="30">
        <f t="shared" si="3"/>
        <v>0</v>
      </c>
      <c r="AC43" s="31" t="str">
        <f t="shared" si="4"/>
        <v/>
      </c>
      <c r="AE43" s="28"/>
      <c r="AF43" s="25">
        <f t="shared" si="33"/>
        <v>5000</v>
      </c>
      <c r="AG43" s="26">
        <f t="shared" si="34"/>
        <v>0</v>
      </c>
      <c r="AH43" s="48"/>
      <c r="AI43" s="30">
        <f t="shared" si="5"/>
        <v>0</v>
      </c>
      <c r="AJ43" s="31" t="str">
        <f t="shared" si="6"/>
        <v/>
      </c>
      <c r="AL43" s="28"/>
      <c r="AM43" s="25">
        <f t="shared" si="35"/>
        <v>5000</v>
      </c>
      <c r="AN43" s="26">
        <f t="shared" si="36"/>
        <v>0</v>
      </c>
      <c r="AO43" s="48"/>
      <c r="AP43" s="30">
        <f t="shared" si="7"/>
        <v>0</v>
      </c>
      <c r="AQ43" s="31" t="str">
        <f t="shared" si="8"/>
        <v/>
      </c>
    </row>
    <row r="44" spans="2:43" x14ac:dyDescent="0.2">
      <c r="B44" s="49" t="s">
        <v>35</v>
      </c>
      <c r="C44" s="21"/>
      <c r="D44" s="22" t="s">
        <v>30</v>
      </c>
      <c r="E44" s="23"/>
      <c r="F44" s="50">
        <v>6.0000000000000002E-5</v>
      </c>
      <c r="G44" s="51">
        <f>$F$18*(1+F74)</f>
        <v>5179</v>
      </c>
      <c r="H44" s="26">
        <f>G44*F44</f>
        <v>0.31074000000000002</v>
      </c>
      <c r="I44" s="27"/>
      <c r="J44" s="52">
        <v>6.0000000000000002E-5</v>
      </c>
      <c r="K44" s="51">
        <f>$F$18*(1+J74)</f>
        <v>5169</v>
      </c>
      <c r="L44" s="26">
        <f>K44*J44</f>
        <v>0.31014000000000003</v>
      </c>
      <c r="M44" s="27"/>
      <c r="N44" s="30">
        <f>L44-H44</f>
        <v>-5.9999999999998943E-4</v>
      </c>
      <c r="O44" s="31">
        <f>IF((H44)=0,"",(N44/H44))</f>
        <v>-1.9308746862328294E-3</v>
      </c>
      <c r="Q44" s="52">
        <f>+J44</f>
        <v>6.0000000000000002E-5</v>
      </c>
      <c r="R44" s="51">
        <f>$F$18*(1+Q74)</f>
        <v>5169</v>
      </c>
      <c r="S44" s="26">
        <f>R44*Q44</f>
        <v>0.31014000000000003</v>
      </c>
      <c r="T44" s="27"/>
      <c r="U44" s="30">
        <f t="shared" si="1"/>
        <v>0</v>
      </c>
      <c r="V44" s="31">
        <f t="shared" si="2"/>
        <v>0</v>
      </c>
      <c r="X44" s="52">
        <f>+Q44</f>
        <v>6.0000000000000002E-5</v>
      </c>
      <c r="Y44" s="51">
        <f>$F$18*(1+X74)</f>
        <v>5169</v>
      </c>
      <c r="Z44" s="26">
        <f>Y44*X44</f>
        <v>0.31014000000000003</v>
      </c>
      <c r="AA44" s="27"/>
      <c r="AB44" s="30">
        <f t="shared" si="3"/>
        <v>0</v>
      </c>
      <c r="AC44" s="31">
        <f t="shared" si="4"/>
        <v>0</v>
      </c>
      <c r="AE44" s="52">
        <f>+X44</f>
        <v>6.0000000000000002E-5</v>
      </c>
      <c r="AF44" s="51">
        <f>$F$18*(1+AE74)</f>
        <v>5169</v>
      </c>
      <c r="AG44" s="26">
        <f>AF44*AE44</f>
        <v>0.31014000000000003</v>
      </c>
      <c r="AH44" s="27"/>
      <c r="AI44" s="30">
        <f t="shared" si="5"/>
        <v>0</v>
      </c>
      <c r="AJ44" s="31">
        <f t="shared" si="6"/>
        <v>0</v>
      </c>
      <c r="AL44" s="52">
        <f>+AE44</f>
        <v>6.0000000000000002E-5</v>
      </c>
      <c r="AM44" s="51">
        <f>$F$18*(1+AL74)</f>
        <v>5169</v>
      </c>
      <c r="AN44" s="26">
        <f>AM44*AL44</f>
        <v>0.31014000000000003</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179</v>
      </c>
      <c r="H45" s="26">
        <f t="shared" si="24"/>
        <v>18.283060000000003</v>
      </c>
      <c r="I45" s="27"/>
      <c r="J45" s="55">
        <f>0.64*$J$55+0.18*$J$56+0.18*$J$57</f>
        <v>0.10214000000000001</v>
      </c>
      <c r="K45" s="54">
        <f>$F$18*(1+$J$74)-$F$18</f>
        <v>169</v>
      </c>
      <c r="L45" s="26">
        <f t="shared" si="26"/>
        <v>17.261660000000003</v>
      </c>
      <c r="M45" s="27"/>
      <c r="N45" s="30">
        <f t="shared" si="27"/>
        <v>-1.0213999999999999</v>
      </c>
      <c r="O45" s="31">
        <f t="shared" si="28"/>
        <v>-5.586592178770948E-2</v>
      </c>
      <c r="Q45" s="55">
        <f>0.64*$Q$55+0.18*$Q$56+0.18*$Q$57</f>
        <v>0.10214000000000001</v>
      </c>
      <c r="R45" s="54">
        <f>$F$18*(1+Q74)-$F$18</f>
        <v>169</v>
      </c>
      <c r="S45" s="26">
        <f t="shared" ref="S45" si="37">R45*Q45</f>
        <v>17.261660000000003</v>
      </c>
      <c r="T45" s="27"/>
      <c r="U45" s="30">
        <f t="shared" si="1"/>
        <v>0</v>
      </c>
      <c r="V45" s="31">
        <f t="shared" si="2"/>
        <v>0</v>
      </c>
      <c r="X45" s="55">
        <f>0.64*$X$55+0.18*$X$56+0.18*$X$57</f>
        <v>0.10214000000000001</v>
      </c>
      <c r="Y45" s="54">
        <f>$F$18*(1+X74)-$F$18</f>
        <v>169</v>
      </c>
      <c r="Z45" s="26">
        <f t="shared" ref="Z45" si="38">Y45*X45</f>
        <v>17.261660000000003</v>
      </c>
      <c r="AA45" s="27"/>
      <c r="AB45" s="30">
        <f t="shared" si="3"/>
        <v>0</v>
      </c>
      <c r="AC45" s="31">
        <f t="shared" si="4"/>
        <v>0</v>
      </c>
      <c r="AE45" s="55">
        <f>0.64*$AE$55+0.18*$AE$56+0.18*$AE$57</f>
        <v>0.10214000000000001</v>
      </c>
      <c r="AF45" s="54">
        <f>$F$18*(1+AE74)-$F$18</f>
        <v>169</v>
      </c>
      <c r="AG45" s="26">
        <f t="shared" ref="AG45" si="39">AF45*AE45</f>
        <v>17.261660000000003</v>
      </c>
      <c r="AH45" s="27"/>
      <c r="AI45" s="30">
        <f t="shared" si="5"/>
        <v>0</v>
      </c>
      <c r="AJ45" s="31">
        <f t="shared" si="6"/>
        <v>0</v>
      </c>
      <c r="AL45" s="55">
        <f>0.64*$AL$55+0.18*$AL$56+0.18*$AL$57</f>
        <v>0.10214000000000001</v>
      </c>
      <c r="AM45" s="54">
        <f>$F$18*(1+AL74)-$F$18</f>
        <v>169</v>
      </c>
      <c r="AN45" s="26">
        <f t="shared" ref="AN45" si="40">AM45*AL45</f>
        <v>17.261660000000003</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141.10380000000001</v>
      </c>
      <c r="I47" s="40"/>
      <c r="J47" s="59"/>
      <c r="K47" s="61"/>
      <c r="L47" s="60">
        <f>SUM(L40:L46)+L39</f>
        <v>144.11180000000002</v>
      </c>
      <c r="M47" s="40"/>
      <c r="N47" s="43">
        <f t="shared" ref="N47:N65" si="41">L47-H47</f>
        <v>3.0080000000000098</v>
      </c>
      <c r="O47" s="44">
        <f t="shared" si="28"/>
        <v>2.1317639921816491E-2</v>
      </c>
      <c r="Q47" s="59"/>
      <c r="R47" s="61"/>
      <c r="S47" s="60">
        <f>SUM(S40:S46)+S39</f>
        <v>153.11180000000002</v>
      </c>
      <c r="T47" s="40"/>
      <c r="U47" s="43">
        <f t="shared" si="1"/>
        <v>9</v>
      </c>
      <c r="V47" s="44">
        <f t="shared" si="2"/>
        <v>6.2451513338949334E-2</v>
      </c>
      <c r="X47" s="59"/>
      <c r="Y47" s="61"/>
      <c r="Z47" s="60">
        <f>SUM(Z40:Z46)+Z39</f>
        <v>155.61180000000002</v>
      </c>
      <c r="AA47" s="40"/>
      <c r="AB47" s="43">
        <f t="shared" si="3"/>
        <v>2.5</v>
      </c>
      <c r="AC47" s="44">
        <f t="shared" si="4"/>
        <v>1.6327938147157828E-2</v>
      </c>
      <c r="AE47" s="59"/>
      <c r="AF47" s="61"/>
      <c r="AG47" s="60">
        <f>SUM(AG40:AG46)+AG39</f>
        <v>157.61180000000002</v>
      </c>
      <c r="AH47" s="40"/>
      <c r="AI47" s="43">
        <f t="shared" si="5"/>
        <v>2</v>
      </c>
      <c r="AJ47" s="44">
        <f t="shared" si="6"/>
        <v>1.285249576188952E-2</v>
      </c>
      <c r="AL47" s="59"/>
      <c r="AM47" s="61"/>
      <c r="AN47" s="60">
        <f>SUM(AN40:AN46)+AN39</f>
        <v>156.36180000000002</v>
      </c>
      <c r="AO47" s="40"/>
      <c r="AP47" s="43">
        <f t="shared" si="7"/>
        <v>-1.25</v>
      </c>
      <c r="AQ47" s="44">
        <f t="shared" si="8"/>
        <v>-7.9308782718045222E-3</v>
      </c>
    </row>
    <row r="48" spans="2:43" x14ac:dyDescent="0.2">
      <c r="B48" s="27" t="s">
        <v>39</v>
      </c>
      <c r="C48" s="27"/>
      <c r="D48" s="62" t="s">
        <v>30</v>
      </c>
      <c r="E48" s="63"/>
      <c r="F48" s="28">
        <v>7.0000000000000001E-3</v>
      </c>
      <c r="G48" s="64">
        <f>F18*(1+F74)</f>
        <v>5179</v>
      </c>
      <c r="H48" s="26">
        <f>G48*F48</f>
        <v>36.253</v>
      </c>
      <c r="I48" s="27"/>
      <c r="J48" s="28">
        <f>+F48</f>
        <v>7.0000000000000001E-3</v>
      </c>
      <c r="K48" s="65">
        <f>F18*(1+J74)</f>
        <v>5169</v>
      </c>
      <c r="L48" s="26">
        <f>K48*J48</f>
        <v>36.183</v>
      </c>
      <c r="M48" s="27"/>
      <c r="N48" s="30">
        <f t="shared" si="41"/>
        <v>-7.0000000000000284E-2</v>
      </c>
      <c r="O48" s="31">
        <f t="shared" si="28"/>
        <v>-1.9308746862328713E-3</v>
      </c>
      <c r="Q48" s="28">
        <f>+J48</f>
        <v>7.0000000000000001E-3</v>
      </c>
      <c r="R48" s="65">
        <f>$F$18*(1+Q74)</f>
        <v>5169</v>
      </c>
      <c r="S48" s="26">
        <f>R48*Q48</f>
        <v>36.183</v>
      </c>
      <c r="T48" s="27"/>
      <c r="U48" s="30">
        <f t="shared" si="1"/>
        <v>0</v>
      </c>
      <c r="V48" s="31">
        <f t="shared" si="2"/>
        <v>0</v>
      </c>
      <c r="X48" s="28">
        <f>+Q48</f>
        <v>7.0000000000000001E-3</v>
      </c>
      <c r="Y48" s="65">
        <f>$F$18*(1+X74)</f>
        <v>5169</v>
      </c>
      <c r="Z48" s="26">
        <f>Y48*X48</f>
        <v>36.183</v>
      </c>
      <c r="AA48" s="27"/>
      <c r="AB48" s="30">
        <f t="shared" si="3"/>
        <v>0</v>
      </c>
      <c r="AC48" s="31">
        <f t="shared" si="4"/>
        <v>0</v>
      </c>
      <c r="AE48" s="28">
        <f>+X48</f>
        <v>7.0000000000000001E-3</v>
      </c>
      <c r="AF48" s="65">
        <f>$F$18*(1+AE74)</f>
        <v>5169</v>
      </c>
      <c r="AG48" s="26">
        <f>AF48*AE48</f>
        <v>36.183</v>
      </c>
      <c r="AH48" s="27"/>
      <c r="AI48" s="30">
        <f t="shared" si="5"/>
        <v>0</v>
      </c>
      <c r="AJ48" s="31">
        <f t="shared" si="6"/>
        <v>0</v>
      </c>
      <c r="AL48" s="28">
        <f>+AE48</f>
        <v>7.0000000000000001E-3</v>
      </c>
      <c r="AM48" s="65">
        <f>$F$18*(1+AL74)</f>
        <v>5169</v>
      </c>
      <c r="AN48" s="26">
        <f>AM48*AL48</f>
        <v>36.183</v>
      </c>
      <c r="AO48" s="27"/>
      <c r="AP48" s="30">
        <f t="shared" si="7"/>
        <v>0</v>
      </c>
      <c r="AQ48" s="31">
        <f t="shared" si="8"/>
        <v>0</v>
      </c>
    </row>
    <row r="49" spans="2:43" ht="25.5" x14ac:dyDescent="0.2">
      <c r="B49" s="66" t="s">
        <v>40</v>
      </c>
      <c r="C49" s="27"/>
      <c r="D49" s="62" t="s">
        <v>30</v>
      </c>
      <c r="E49" s="63"/>
      <c r="F49" s="28">
        <v>4.0000000000000001E-3</v>
      </c>
      <c r="G49" s="64">
        <f>G48</f>
        <v>5179</v>
      </c>
      <c r="H49" s="26">
        <f>G49*F49</f>
        <v>20.716000000000001</v>
      </c>
      <c r="I49" s="27"/>
      <c r="J49" s="28">
        <f>+F49</f>
        <v>4.0000000000000001E-3</v>
      </c>
      <c r="K49" s="65">
        <f>K48</f>
        <v>5169</v>
      </c>
      <c r="L49" s="26">
        <f>K49*J49</f>
        <v>20.676000000000002</v>
      </c>
      <c r="M49" s="27"/>
      <c r="N49" s="30">
        <f t="shared" si="41"/>
        <v>-3.9999999999999147E-2</v>
      </c>
      <c r="O49" s="31">
        <f t="shared" si="28"/>
        <v>-1.9308746862328223E-3</v>
      </c>
      <c r="Q49" s="28">
        <f>+J49</f>
        <v>4.0000000000000001E-3</v>
      </c>
      <c r="R49" s="65">
        <f>R48</f>
        <v>5169</v>
      </c>
      <c r="S49" s="26">
        <f>R49*Q49</f>
        <v>20.676000000000002</v>
      </c>
      <c r="T49" s="27"/>
      <c r="U49" s="30">
        <f t="shared" si="1"/>
        <v>0</v>
      </c>
      <c r="V49" s="31">
        <f t="shared" si="2"/>
        <v>0</v>
      </c>
      <c r="X49" s="28">
        <f>+Q49</f>
        <v>4.0000000000000001E-3</v>
      </c>
      <c r="Y49" s="65">
        <f>Y48</f>
        <v>5169</v>
      </c>
      <c r="Z49" s="26">
        <f>Y49*X49</f>
        <v>20.676000000000002</v>
      </c>
      <c r="AA49" s="27"/>
      <c r="AB49" s="30">
        <f t="shared" si="3"/>
        <v>0</v>
      </c>
      <c r="AC49" s="31">
        <f t="shared" si="4"/>
        <v>0</v>
      </c>
      <c r="AE49" s="28">
        <f>+X49</f>
        <v>4.0000000000000001E-3</v>
      </c>
      <c r="AF49" s="65">
        <f>AF48</f>
        <v>5169</v>
      </c>
      <c r="AG49" s="26">
        <f>AF49*AE49</f>
        <v>20.676000000000002</v>
      </c>
      <c r="AH49" s="27"/>
      <c r="AI49" s="30">
        <f t="shared" si="5"/>
        <v>0</v>
      </c>
      <c r="AJ49" s="31">
        <f t="shared" si="6"/>
        <v>0</v>
      </c>
      <c r="AL49" s="28">
        <f>+AE49</f>
        <v>4.0000000000000001E-3</v>
      </c>
      <c r="AM49" s="65">
        <f>AM48</f>
        <v>5169</v>
      </c>
      <c r="AN49" s="26">
        <f>AM49*AL49</f>
        <v>20.676000000000002</v>
      </c>
      <c r="AO49" s="27"/>
      <c r="AP49" s="30">
        <f t="shared" si="7"/>
        <v>0</v>
      </c>
      <c r="AQ49" s="31">
        <f t="shared" si="8"/>
        <v>0</v>
      </c>
    </row>
    <row r="50" spans="2:43" ht="25.5" x14ac:dyDescent="0.2">
      <c r="B50" s="56" t="s">
        <v>41</v>
      </c>
      <c r="C50" s="35"/>
      <c r="D50" s="35"/>
      <c r="E50" s="35"/>
      <c r="F50" s="67"/>
      <c r="G50" s="59"/>
      <c r="H50" s="60">
        <f>SUM(H47:H49)</f>
        <v>198.07280000000003</v>
      </c>
      <c r="I50" s="68"/>
      <c r="J50" s="69"/>
      <c r="K50" s="70"/>
      <c r="L50" s="60">
        <f>SUM(L47:L49)</f>
        <v>200.9708</v>
      </c>
      <c r="M50" s="68"/>
      <c r="N50" s="43">
        <f t="shared" si="41"/>
        <v>2.8979999999999677</v>
      </c>
      <c r="O50" s="44">
        <f t="shared" si="28"/>
        <v>1.4630984163398343E-2</v>
      </c>
      <c r="Q50" s="69"/>
      <c r="R50" s="70"/>
      <c r="S50" s="60">
        <f>SUM(S47:S49)</f>
        <v>209.9708</v>
      </c>
      <c r="T50" s="68"/>
      <c r="U50" s="43">
        <f t="shared" si="1"/>
        <v>9</v>
      </c>
      <c r="V50" s="44">
        <f t="shared" si="2"/>
        <v>4.4782625137582174E-2</v>
      </c>
      <c r="X50" s="69"/>
      <c r="Y50" s="70"/>
      <c r="Z50" s="60">
        <f>SUM(Z47:Z49)</f>
        <v>212.4708</v>
      </c>
      <c r="AA50" s="68"/>
      <c r="AB50" s="43">
        <f t="shared" si="3"/>
        <v>2.5</v>
      </c>
      <c r="AC50" s="44">
        <f t="shared" si="4"/>
        <v>1.1906417463761629E-2</v>
      </c>
      <c r="AE50" s="69"/>
      <c r="AF50" s="70"/>
      <c r="AG50" s="60">
        <f>SUM(AG47:AG49)</f>
        <v>214.4708</v>
      </c>
      <c r="AH50" s="68"/>
      <c r="AI50" s="43">
        <f t="shared" si="5"/>
        <v>2</v>
      </c>
      <c r="AJ50" s="44">
        <f t="shared" si="6"/>
        <v>9.4130581708168834E-3</v>
      </c>
      <c r="AL50" s="69"/>
      <c r="AM50" s="70"/>
      <c r="AN50" s="60">
        <f>SUM(AN47:AN49)</f>
        <v>213.2208</v>
      </c>
      <c r="AO50" s="68"/>
      <c r="AP50" s="43">
        <f t="shared" si="7"/>
        <v>-1.25</v>
      </c>
      <c r="AQ50" s="44">
        <f t="shared" si="8"/>
        <v>-5.8282992370056906E-3</v>
      </c>
    </row>
    <row r="51" spans="2:43" ht="25.5" x14ac:dyDescent="0.2">
      <c r="B51" s="71" t="s">
        <v>42</v>
      </c>
      <c r="C51" s="21"/>
      <c r="D51" s="22" t="s">
        <v>30</v>
      </c>
      <c r="E51" s="23"/>
      <c r="F51" s="72">
        <v>4.4000000000000003E-3</v>
      </c>
      <c r="G51" s="64">
        <f>G49</f>
        <v>5179</v>
      </c>
      <c r="H51" s="73">
        <f t="shared" ref="H51:H57" si="42">G51*F51</f>
        <v>22.787600000000001</v>
      </c>
      <c r="I51" s="27"/>
      <c r="J51" s="72">
        <v>4.4000000000000003E-3</v>
      </c>
      <c r="K51" s="65">
        <f>K49</f>
        <v>5169</v>
      </c>
      <c r="L51" s="73">
        <f t="shared" ref="L51:L57" si="43">K51*J51</f>
        <v>22.743600000000001</v>
      </c>
      <c r="M51" s="27"/>
      <c r="N51" s="30">
        <f t="shared" si="41"/>
        <v>-4.4000000000000483E-2</v>
      </c>
      <c r="O51" s="74">
        <f t="shared" si="28"/>
        <v>-1.9308746862328845E-3</v>
      </c>
      <c r="Q51" s="72">
        <f>+J51</f>
        <v>4.4000000000000003E-3</v>
      </c>
      <c r="R51" s="65">
        <f>R49</f>
        <v>5169</v>
      </c>
      <c r="S51" s="73">
        <f t="shared" ref="S51:S57" si="44">R51*Q51</f>
        <v>22.743600000000001</v>
      </c>
      <c r="T51" s="27"/>
      <c r="U51" s="30">
        <f t="shared" si="1"/>
        <v>0</v>
      </c>
      <c r="V51" s="74">
        <f t="shared" si="2"/>
        <v>0</v>
      </c>
      <c r="X51" s="72">
        <f>+Q51</f>
        <v>4.4000000000000003E-3</v>
      </c>
      <c r="Y51" s="65">
        <f>Y49</f>
        <v>5169</v>
      </c>
      <c r="Z51" s="73">
        <f t="shared" ref="Z51:Z57" si="45">Y51*X51</f>
        <v>22.743600000000001</v>
      </c>
      <c r="AA51" s="27"/>
      <c r="AB51" s="30">
        <f t="shared" si="3"/>
        <v>0</v>
      </c>
      <c r="AC51" s="74">
        <f t="shared" si="4"/>
        <v>0</v>
      </c>
      <c r="AE51" s="72">
        <f>+X51</f>
        <v>4.4000000000000003E-3</v>
      </c>
      <c r="AF51" s="65">
        <f>AF49</f>
        <v>5169</v>
      </c>
      <c r="AG51" s="73">
        <f t="shared" ref="AG51:AG57" si="46">AF51*AE51</f>
        <v>22.743600000000001</v>
      </c>
      <c r="AH51" s="27"/>
      <c r="AI51" s="30">
        <f t="shared" si="5"/>
        <v>0</v>
      </c>
      <c r="AJ51" s="74">
        <f t="shared" si="6"/>
        <v>0</v>
      </c>
      <c r="AL51" s="72">
        <f>+AE51</f>
        <v>4.4000000000000003E-3</v>
      </c>
      <c r="AM51" s="65">
        <f>AM49</f>
        <v>5169</v>
      </c>
      <c r="AN51" s="73">
        <f t="shared" ref="AN51:AN57" si="47">AM51*AL51</f>
        <v>22.743600000000001</v>
      </c>
      <c r="AO51" s="27"/>
      <c r="AP51" s="30">
        <f t="shared" si="7"/>
        <v>0</v>
      </c>
      <c r="AQ51" s="74">
        <f t="shared" si="8"/>
        <v>0</v>
      </c>
    </row>
    <row r="52" spans="2:43" ht="25.5" x14ac:dyDescent="0.2">
      <c r="B52" s="71" t="s">
        <v>43</v>
      </c>
      <c r="C52" s="21"/>
      <c r="D52" s="22" t="s">
        <v>30</v>
      </c>
      <c r="E52" s="23"/>
      <c r="F52" s="72">
        <v>1.2999999999999999E-3</v>
      </c>
      <c r="G52" s="64">
        <f>G49</f>
        <v>5179</v>
      </c>
      <c r="H52" s="73">
        <f t="shared" si="42"/>
        <v>6.7326999999999995</v>
      </c>
      <c r="I52" s="27"/>
      <c r="J52" s="72">
        <v>1.2999999999999999E-3</v>
      </c>
      <c r="K52" s="65">
        <f>K49</f>
        <v>5169</v>
      </c>
      <c r="L52" s="73">
        <f t="shared" si="43"/>
        <v>6.7196999999999996</v>
      </c>
      <c r="M52" s="27"/>
      <c r="N52" s="30">
        <f t="shared" si="41"/>
        <v>-1.2999999999999901E-2</v>
      </c>
      <c r="O52" s="74">
        <f t="shared" si="28"/>
        <v>-1.9308746862328489E-3</v>
      </c>
      <c r="Q52" s="72">
        <f>+J52</f>
        <v>1.2999999999999999E-3</v>
      </c>
      <c r="R52" s="65">
        <f>R49</f>
        <v>5169</v>
      </c>
      <c r="S52" s="73">
        <f t="shared" si="44"/>
        <v>6.7196999999999996</v>
      </c>
      <c r="T52" s="27"/>
      <c r="U52" s="30">
        <f t="shared" si="1"/>
        <v>0</v>
      </c>
      <c r="V52" s="74">
        <f t="shared" si="2"/>
        <v>0</v>
      </c>
      <c r="X52" s="72">
        <f>+Q52</f>
        <v>1.2999999999999999E-3</v>
      </c>
      <c r="Y52" s="65">
        <f>Y49</f>
        <v>5169</v>
      </c>
      <c r="Z52" s="73">
        <f t="shared" si="45"/>
        <v>6.7196999999999996</v>
      </c>
      <c r="AA52" s="27"/>
      <c r="AB52" s="30">
        <f t="shared" si="3"/>
        <v>0</v>
      </c>
      <c r="AC52" s="74">
        <f t="shared" si="4"/>
        <v>0</v>
      </c>
      <c r="AE52" s="72">
        <f>+X52</f>
        <v>1.2999999999999999E-3</v>
      </c>
      <c r="AF52" s="65">
        <f>AF49</f>
        <v>5169</v>
      </c>
      <c r="AG52" s="73">
        <f t="shared" si="46"/>
        <v>6.7196999999999996</v>
      </c>
      <c r="AH52" s="27"/>
      <c r="AI52" s="30">
        <f t="shared" si="5"/>
        <v>0</v>
      </c>
      <c r="AJ52" s="74">
        <f t="shared" si="6"/>
        <v>0</v>
      </c>
      <c r="AL52" s="72">
        <f>+AE52</f>
        <v>1.2999999999999999E-3</v>
      </c>
      <c r="AM52" s="65">
        <f>AM49</f>
        <v>5169</v>
      </c>
      <c r="AN52" s="73">
        <f t="shared" si="47"/>
        <v>6.7196999999999996</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5000</v>
      </c>
      <c r="H54" s="73">
        <f t="shared" si="42"/>
        <v>34.700000000000003</v>
      </c>
      <c r="I54" s="27"/>
      <c r="J54" s="72">
        <f>+F54</f>
        <v>6.94E-3</v>
      </c>
      <c r="K54" s="76">
        <f>$F$18</f>
        <v>5000</v>
      </c>
      <c r="L54" s="73">
        <f t="shared" si="43"/>
        <v>34.700000000000003</v>
      </c>
      <c r="M54" s="27"/>
      <c r="N54" s="30">
        <f t="shared" si="41"/>
        <v>0</v>
      </c>
      <c r="O54" s="74">
        <f t="shared" si="28"/>
        <v>0</v>
      </c>
      <c r="Q54" s="72">
        <f>+J54</f>
        <v>6.94E-3</v>
      </c>
      <c r="R54" s="76">
        <f>$F$18</f>
        <v>5000</v>
      </c>
      <c r="S54" s="73">
        <f t="shared" si="44"/>
        <v>34.700000000000003</v>
      </c>
      <c r="T54" s="27"/>
      <c r="U54" s="30">
        <f t="shared" si="1"/>
        <v>0</v>
      </c>
      <c r="V54" s="74">
        <f t="shared" si="2"/>
        <v>0</v>
      </c>
      <c r="X54" s="72">
        <f>+Q54</f>
        <v>6.94E-3</v>
      </c>
      <c r="Y54" s="76">
        <f>$F$18</f>
        <v>5000</v>
      </c>
      <c r="Z54" s="73">
        <f t="shared" si="45"/>
        <v>34.700000000000003</v>
      </c>
      <c r="AA54" s="27"/>
      <c r="AB54" s="30">
        <f t="shared" si="3"/>
        <v>0</v>
      </c>
      <c r="AC54" s="74">
        <f t="shared" si="4"/>
        <v>0</v>
      </c>
      <c r="AE54" s="72">
        <f>+X54</f>
        <v>6.94E-3</v>
      </c>
      <c r="AF54" s="76">
        <f>$F$18</f>
        <v>5000</v>
      </c>
      <c r="AG54" s="73">
        <f t="shared" si="46"/>
        <v>34.700000000000003</v>
      </c>
      <c r="AH54" s="27"/>
      <c r="AI54" s="30">
        <f t="shared" si="5"/>
        <v>0</v>
      </c>
      <c r="AJ54" s="74">
        <f t="shared" si="6"/>
        <v>0</v>
      </c>
      <c r="AL54" s="72">
        <f>+AE54</f>
        <v>6.94E-3</v>
      </c>
      <c r="AM54" s="76">
        <f>$F$18</f>
        <v>5000</v>
      </c>
      <c r="AN54" s="73">
        <f t="shared" si="47"/>
        <v>34.700000000000003</v>
      </c>
      <c r="AO54" s="27"/>
      <c r="AP54" s="30">
        <f t="shared" si="7"/>
        <v>0</v>
      </c>
      <c r="AQ54" s="74">
        <f t="shared" si="8"/>
        <v>0</v>
      </c>
    </row>
    <row r="55" spans="2:43" x14ac:dyDescent="0.2">
      <c r="B55" s="49" t="s">
        <v>46</v>
      </c>
      <c r="C55" s="21"/>
      <c r="D55" s="22"/>
      <c r="E55" s="23"/>
      <c r="F55" s="72">
        <v>0.08</v>
      </c>
      <c r="G55" s="77">
        <f>0.64*$F$18</f>
        <v>3200</v>
      </c>
      <c r="H55" s="73">
        <f t="shared" si="42"/>
        <v>256</v>
      </c>
      <c r="I55" s="27"/>
      <c r="J55" s="72">
        <v>0.08</v>
      </c>
      <c r="K55" s="77">
        <f>$G$55</f>
        <v>3200</v>
      </c>
      <c r="L55" s="73">
        <f t="shared" si="43"/>
        <v>256</v>
      </c>
      <c r="M55" s="27"/>
      <c r="N55" s="30">
        <f t="shared" si="41"/>
        <v>0</v>
      </c>
      <c r="O55" s="74">
        <f t="shared" si="28"/>
        <v>0</v>
      </c>
      <c r="Q55" s="72">
        <v>0.08</v>
      </c>
      <c r="R55" s="77">
        <f>$G$55</f>
        <v>3200</v>
      </c>
      <c r="S55" s="73">
        <f t="shared" si="44"/>
        <v>256</v>
      </c>
      <c r="T55" s="27"/>
      <c r="U55" s="30">
        <f t="shared" si="1"/>
        <v>0</v>
      </c>
      <c r="V55" s="74">
        <f t="shared" si="2"/>
        <v>0</v>
      </c>
      <c r="X55" s="72">
        <v>0.08</v>
      </c>
      <c r="Y55" s="77">
        <f>$G$55</f>
        <v>3200</v>
      </c>
      <c r="Z55" s="73">
        <f t="shared" si="45"/>
        <v>256</v>
      </c>
      <c r="AA55" s="27"/>
      <c r="AB55" s="30">
        <f t="shared" si="3"/>
        <v>0</v>
      </c>
      <c r="AC55" s="74">
        <f t="shared" si="4"/>
        <v>0</v>
      </c>
      <c r="AE55" s="72">
        <v>0.08</v>
      </c>
      <c r="AF55" s="77">
        <f>$G$55</f>
        <v>3200</v>
      </c>
      <c r="AG55" s="73">
        <f t="shared" si="46"/>
        <v>256</v>
      </c>
      <c r="AH55" s="27"/>
      <c r="AI55" s="30">
        <f t="shared" si="5"/>
        <v>0</v>
      </c>
      <c r="AJ55" s="74">
        <f t="shared" si="6"/>
        <v>0</v>
      </c>
      <c r="AL55" s="72">
        <v>0.08</v>
      </c>
      <c r="AM55" s="77">
        <f>$G$55</f>
        <v>3200</v>
      </c>
      <c r="AN55" s="73">
        <f t="shared" si="47"/>
        <v>256</v>
      </c>
      <c r="AO55" s="27"/>
      <c r="AP55" s="30">
        <f t="shared" si="7"/>
        <v>0</v>
      </c>
      <c r="AQ55" s="74">
        <f t="shared" si="8"/>
        <v>0</v>
      </c>
    </row>
    <row r="56" spans="2:43" x14ac:dyDescent="0.2">
      <c r="B56" s="49" t="s">
        <v>47</v>
      </c>
      <c r="C56" s="21"/>
      <c r="D56" s="22"/>
      <c r="E56" s="23"/>
      <c r="F56" s="72">
        <v>0.122</v>
      </c>
      <c r="G56" s="77">
        <f>0.18*$F$18</f>
        <v>900</v>
      </c>
      <c r="H56" s="73">
        <f t="shared" si="42"/>
        <v>109.8</v>
      </c>
      <c r="I56" s="27"/>
      <c r="J56" s="72">
        <v>0.122</v>
      </c>
      <c r="K56" s="77">
        <f>$G$56</f>
        <v>900</v>
      </c>
      <c r="L56" s="73">
        <f t="shared" si="43"/>
        <v>109.8</v>
      </c>
      <c r="M56" s="27"/>
      <c r="N56" s="30">
        <f t="shared" si="41"/>
        <v>0</v>
      </c>
      <c r="O56" s="74">
        <f t="shared" si="28"/>
        <v>0</v>
      </c>
      <c r="Q56" s="72">
        <v>0.122</v>
      </c>
      <c r="R56" s="77">
        <f>$G$56</f>
        <v>900</v>
      </c>
      <c r="S56" s="73">
        <f t="shared" si="44"/>
        <v>109.8</v>
      </c>
      <c r="T56" s="27"/>
      <c r="U56" s="30">
        <f t="shared" si="1"/>
        <v>0</v>
      </c>
      <c r="V56" s="74">
        <f t="shared" si="2"/>
        <v>0</v>
      </c>
      <c r="X56" s="72">
        <v>0.122</v>
      </c>
      <c r="Y56" s="77">
        <f>$G$56</f>
        <v>900</v>
      </c>
      <c r="Z56" s="73">
        <f t="shared" si="45"/>
        <v>109.8</v>
      </c>
      <c r="AA56" s="27"/>
      <c r="AB56" s="30">
        <f t="shared" si="3"/>
        <v>0</v>
      </c>
      <c r="AC56" s="74">
        <f t="shared" si="4"/>
        <v>0</v>
      </c>
      <c r="AE56" s="72">
        <v>0.122</v>
      </c>
      <c r="AF56" s="77">
        <f>$G$56</f>
        <v>900</v>
      </c>
      <c r="AG56" s="73">
        <f t="shared" si="46"/>
        <v>109.8</v>
      </c>
      <c r="AH56" s="27"/>
      <c r="AI56" s="30">
        <f t="shared" si="5"/>
        <v>0</v>
      </c>
      <c r="AJ56" s="74">
        <f t="shared" si="6"/>
        <v>0</v>
      </c>
      <c r="AL56" s="72">
        <v>0.122</v>
      </c>
      <c r="AM56" s="77">
        <f>$G$56</f>
        <v>900</v>
      </c>
      <c r="AN56" s="73">
        <f t="shared" si="47"/>
        <v>109.8</v>
      </c>
      <c r="AO56" s="27"/>
      <c r="AP56" s="30">
        <f t="shared" si="7"/>
        <v>0</v>
      </c>
      <c r="AQ56" s="74">
        <f t="shared" si="8"/>
        <v>0</v>
      </c>
    </row>
    <row r="57" spans="2:43" x14ac:dyDescent="0.2">
      <c r="B57" s="11" t="s">
        <v>48</v>
      </c>
      <c r="C57" s="21"/>
      <c r="D57" s="22"/>
      <c r="E57" s="23"/>
      <c r="F57" s="72">
        <v>0.161</v>
      </c>
      <c r="G57" s="77">
        <f>0.18*$F$18</f>
        <v>900</v>
      </c>
      <c r="H57" s="73">
        <f t="shared" si="42"/>
        <v>144.9</v>
      </c>
      <c r="I57" s="27"/>
      <c r="J57" s="72">
        <v>0.161</v>
      </c>
      <c r="K57" s="77">
        <f>$G$57</f>
        <v>900</v>
      </c>
      <c r="L57" s="73">
        <f t="shared" si="43"/>
        <v>144.9</v>
      </c>
      <c r="M57" s="27"/>
      <c r="N57" s="30">
        <f t="shared" si="41"/>
        <v>0</v>
      </c>
      <c r="O57" s="74">
        <f t="shared" si="28"/>
        <v>0</v>
      </c>
      <c r="Q57" s="72">
        <v>0.161</v>
      </c>
      <c r="R57" s="77">
        <f>$G$57</f>
        <v>900</v>
      </c>
      <c r="S57" s="73">
        <f t="shared" si="44"/>
        <v>144.9</v>
      </c>
      <c r="T57" s="27"/>
      <c r="U57" s="30">
        <f t="shared" si="1"/>
        <v>0</v>
      </c>
      <c r="V57" s="74">
        <f t="shared" si="2"/>
        <v>0</v>
      </c>
      <c r="X57" s="72">
        <v>0.161</v>
      </c>
      <c r="Y57" s="77">
        <f>$G$57</f>
        <v>900</v>
      </c>
      <c r="Z57" s="73">
        <f t="shared" si="45"/>
        <v>144.9</v>
      </c>
      <c r="AA57" s="27"/>
      <c r="AB57" s="30">
        <f t="shared" si="3"/>
        <v>0</v>
      </c>
      <c r="AC57" s="74">
        <f t="shared" si="4"/>
        <v>0</v>
      </c>
      <c r="AE57" s="72">
        <v>0.161</v>
      </c>
      <c r="AF57" s="77">
        <f>$G$57</f>
        <v>900</v>
      </c>
      <c r="AG57" s="73">
        <f t="shared" si="46"/>
        <v>144.9</v>
      </c>
      <c r="AH57" s="27"/>
      <c r="AI57" s="30">
        <f t="shared" si="5"/>
        <v>0</v>
      </c>
      <c r="AJ57" s="74">
        <f t="shared" si="6"/>
        <v>0</v>
      </c>
      <c r="AL57" s="72">
        <v>0.161</v>
      </c>
      <c r="AM57" s="77">
        <f>$G$57</f>
        <v>900</v>
      </c>
      <c r="AN57" s="73">
        <f t="shared" si="47"/>
        <v>144.9</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8"/>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4250</v>
      </c>
      <c r="H59" s="73">
        <f>G59*F59</f>
        <v>467.5</v>
      </c>
      <c r="I59" s="83"/>
      <c r="J59" s="72">
        <v>0.11</v>
      </c>
      <c r="K59" s="82">
        <f>$G$59</f>
        <v>4250</v>
      </c>
      <c r="L59" s="73">
        <f>K59*J59</f>
        <v>467.5</v>
      </c>
      <c r="M59" s="83"/>
      <c r="N59" s="84">
        <f t="shared" si="41"/>
        <v>0</v>
      </c>
      <c r="O59" s="74">
        <f t="shared" si="28"/>
        <v>0</v>
      </c>
      <c r="Q59" s="72">
        <v>0.11</v>
      </c>
      <c r="R59" s="82">
        <f>$G$59</f>
        <v>4250</v>
      </c>
      <c r="S59" s="73">
        <f>R59*Q59</f>
        <v>467.5</v>
      </c>
      <c r="T59" s="83"/>
      <c r="U59" s="84">
        <f t="shared" si="1"/>
        <v>0</v>
      </c>
      <c r="V59" s="74">
        <f t="shared" si="2"/>
        <v>0</v>
      </c>
      <c r="X59" s="72">
        <v>0.11</v>
      </c>
      <c r="Y59" s="82">
        <f>$G$59</f>
        <v>4250</v>
      </c>
      <c r="Z59" s="73">
        <f>Y59*X59</f>
        <v>467.5</v>
      </c>
      <c r="AA59" s="83"/>
      <c r="AB59" s="84">
        <f t="shared" si="3"/>
        <v>0</v>
      </c>
      <c r="AC59" s="74">
        <f t="shared" si="4"/>
        <v>0</v>
      </c>
      <c r="AE59" s="72">
        <v>0.11</v>
      </c>
      <c r="AF59" s="82">
        <f>$G$59</f>
        <v>4250</v>
      </c>
      <c r="AG59" s="73">
        <f>AF59*AE59</f>
        <v>467.5</v>
      </c>
      <c r="AH59" s="83"/>
      <c r="AI59" s="84">
        <f t="shared" si="5"/>
        <v>0</v>
      </c>
      <c r="AJ59" s="74">
        <f t="shared" si="6"/>
        <v>0</v>
      </c>
      <c r="AL59" s="72">
        <v>0.11</v>
      </c>
      <c r="AM59" s="82">
        <f>$G$59</f>
        <v>4250</v>
      </c>
      <c r="AN59" s="73">
        <f>AM59*AL59</f>
        <v>467.5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773.24310000000003</v>
      </c>
      <c r="I61" s="100"/>
      <c r="J61" s="101"/>
      <c r="K61" s="101"/>
      <c r="L61" s="103">
        <f>SUM(L51:L57,L50)</f>
        <v>776.08410000000003</v>
      </c>
      <c r="M61" s="102"/>
      <c r="N61" s="103">
        <f t="shared" ref="N61" si="48">L61-H61</f>
        <v>2.8410000000000082</v>
      </c>
      <c r="O61" s="104">
        <f t="shared" ref="O61" si="49">IF((H61)=0,"",(N61/H61))</f>
        <v>3.6741355984941967E-3</v>
      </c>
      <c r="Q61" s="101"/>
      <c r="R61" s="101"/>
      <c r="S61" s="103">
        <f>SUM(S51:S57,S50)</f>
        <v>785.08410000000003</v>
      </c>
      <c r="T61" s="102"/>
      <c r="U61" s="103">
        <f t="shared" si="1"/>
        <v>9</v>
      </c>
      <c r="V61" s="104">
        <f>IF((L61)=0,"",(U61/L61))</f>
        <v>1.15966813390456E-2</v>
      </c>
      <c r="X61" s="101"/>
      <c r="Y61" s="101"/>
      <c r="Z61" s="103">
        <f>SUM(Z51:Z57,Z50)</f>
        <v>787.58410000000003</v>
      </c>
      <c r="AA61" s="102"/>
      <c r="AB61" s="103">
        <f t="shared" si="3"/>
        <v>2.5</v>
      </c>
      <c r="AC61" s="104">
        <f>IF((S61)=0,"",(AB61/S61))</f>
        <v>3.1843722220332828E-3</v>
      </c>
      <c r="AE61" s="101"/>
      <c r="AF61" s="101"/>
      <c r="AG61" s="103">
        <f>SUM(AG51:AG57,AG50)</f>
        <v>789.58410000000003</v>
      </c>
      <c r="AH61" s="102"/>
      <c r="AI61" s="103">
        <f t="shared" ref="AI61:AI65" si="50">AG61-Z61</f>
        <v>2</v>
      </c>
      <c r="AJ61" s="104">
        <f>IF((Z61)=0,"",(AI61/Z61))</f>
        <v>2.5394113466739613E-3</v>
      </c>
      <c r="AL61" s="101"/>
      <c r="AM61" s="101"/>
      <c r="AN61" s="103">
        <f>SUM(AN51:AN57,AN50)</f>
        <v>788.33410000000003</v>
      </c>
      <c r="AO61" s="102"/>
      <c r="AP61" s="103">
        <f t="shared" ref="AP61:AP65" si="51">AN61-AG61</f>
        <v>-1.25</v>
      </c>
      <c r="AQ61" s="104">
        <f>IF((AG61)=0,"",(AP61/AG61))</f>
        <v>-1.5831119193002998E-3</v>
      </c>
    </row>
    <row r="62" spans="2:43" x14ac:dyDescent="0.2">
      <c r="B62" s="105" t="s">
        <v>52</v>
      </c>
      <c r="C62" s="21"/>
      <c r="D62" s="21"/>
      <c r="E62" s="21"/>
      <c r="F62" s="106">
        <v>0.13</v>
      </c>
      <c r="G62" s="107"/>
      <c r="H62" s="108">
        <f>H61*F62</f>
        <v>100.52160300000001</v>
      </c>
      <c r="I62" s="109"/>
      <c r="J62" s="110">
        <v>0.13</v>
      </c>
      <c r="K62" s="109"/>
      <c r="L62" s="111">
        <f>L61*J62</f>
        <v>100.890933</v>
      </c>
      <c r="M62" s="112"/>
      <c r="N62" s="113">
        <f t="shared" si="41"/>
        <v>0.36932999999999083</v>
      </c>
      <c r="O62" s="114">
        <f t="shared" si="28"/>
        <v>3.6741355984940948E-3</v>
      </c>
      <c r="Q62" s="110">
        <v>0.13</v>
      </c>
      <c r="R62" s="109"/>
      <c r="S62" s="111">
        <f>S61*Q62</f>
        <v>102.06093300000001</v>
      </c>
      <c r="T62" s="112"/>
      <c r="U62" s="113">
        <f t="shared" si="1"/>
        <v>1.1700000000000017</v>
      </c>
      <c r="V62" s="114">
        <f t="shared" ref="V62:V71" si="52">IF((L62)=0,"",(U62/L62))</f>
        <v>1.1596681339045617E-2</v>
      </c>
      <c r="X62" s="110">
        <v>0.13</v>
      </c>
      <c r="Y62" s="109"/>
      <c r="Z62" s="111">
        <f>Z61*X62</f>
        <v>102.38593300000001</v>
      </c>
      <c r="AA62" s="112"/>
      <c r="AB62" s="113">
        <f t="shared" si="3"/>
        <v>0.32500000000000284</v>
      </c>
      <c r="AC62" s="114">
        <f t="shared" ref="AC62:AC71" si="53">IF((S62)=0,"",(AB62/S62))</f>
        <v>3.1843722220333106E-3</v>
      </c>
      <c r="AE62" s="110">
        <v>0.13</v>
      </c>
      <c r="AF62" s="109"/>
      <c r="AG62" s="111">
        <f>AG61*AE62</f>
        <v>102.64593300000001</v>
      </c>
      <c r="AH62" s="112"/>
      <c r="AI62" s="113">
        <f t="shared" si="50"/>
        <v>0.26000000000000512</v>
      </c>
      <c r="AJ62" s="114">
        <f t="shared" ref="AJ62:AJ71" si="54">IF((Z62)=0,"",(AI62/Z62))</f>
        <v>2.5394113466740112E-3</v>
      </c>
      <c r="AL62" s="110">
        <v>0.13</v>
      </c>
      <c r="AM62" s="109"/>
      <c r="AN62" s="111">
        <f>AN61*AL62</f>
        <v>102.48343300000001</v>
      </c>
      <c r="AO62" s="112"/>
      <c r="AP62" s="113">
        <f t="shared" si="51"/>
        <v>-0.16250000000000853</v>
      </c>
      <c r="AQ62" s="114">
        <f t="shared" ref="AQ62:AQ71" si="55">IF((AG62)=0,"",(AP62/AG62))</f>
        <v>-1.5831119193003829E-3</v>
      </c>
    </row>
    <row r="63" spans="2:43" x14ac:dyDescent="0.2">
      <c r="B63" s="115" t="s">
        <v>53</v>
      </c>
      <c r="C63" s="21"/>
      <c r="D63" s="21"/>
      <c r="E63" s="21"/>
      <c r="F63" s="116"/>
      <c r="G63" s="107"/>
      <c r="H63" s="108">
        <f>H61+H62</f>
        <v>873.76470300000005</v>
      </c>
      <c r="I63" s="109"/>
      <c r="J63" s="109"/>
      <c r="K63" s="109"/>
      <c r="L63" s="111">
        <f>L61+L62</f>
        <v>876.97503300000005</v>
      </c>
      <c r="M63" s="112"/>
      <c r="N63" s="113">
        <f t="shared" si="41"/>
        <v>3.210329999999999</v>
      </c>
      <c r="O63" s="114">
        <f t="shared" si="28"/>
        <v>3.674135598494185E-3</v>
      </c>
      <c r="Q63" s="109"/>
      <c r="R63" s="109"/>
      <c r="S63" s="111">
        <f>S61+S62</f>
        <v>887.14503300000001</v>
      </c>
      <c r="T63" s="112"/>
      <c r="U63" s="113">
        <f t="shared" si="1"/>
        <v>10.169999999999959</v>
      </c>
      <c r="V63" s="114">
        <f t="shared" si="52"/>
        <v>1.1596681339045553E-2</v>
      </c>
      <c r="X63" s="109"/>
      <c r="Y63" s="109"/>
      <c r="Z63" s="111">
        <f>Z61+Z62</f>
        <v>889.97003300000006</v>
      </c>
      <c r="AA63" s="112"/>
      <c r="AB63" s="113">
        <f t="shared" si="3"/>
        <v>2.8250000000000455</v>
      </c>
      <c r="AC63" s="114">
        <f t="shared" si="53"/>
        <v>3.184372222033334E-3</v>
      </c>
      <c r="AE63" s="109"/>
      <c r="AF63" s="109"/>
      <c r="AG63" s="111">
        <f>AG61+AG62</f>
        <v>892.23003300000005</v>
      </c>
      <c r="AH63" s="112"/>
      <c r="AI63" s="113">
        <f t="shared" si="50"/>
        <v>2.2599999999999909</v>
      </c>
      <c r="AJ63" s="114">
        <f t="shared" si="54"/>
        <v>2.5394113466739514E-3</v>
      </c>
      <c r="AL63" s="109"/>
      <c r="AM63" s="109"/>
      <c r="AN63" s="111">
        <f>AN61+AN62</f>
        <v>890.81753300000003</v>
      </c>
      <c r="AO63" s="112"/>
      <c r="AP63" s="113">
        <f t="shared" si="51"/>
        <v>-1.4125000000000227</v>
      </c>
      <c r="AQ63" s="114">
        <f t="shared" si="55"/>
        <v>-1.5831119193003254E-3</v>
      </c>
    </row>
    <row r="64" spans="2:43" ht="15.75" customHeight="1" x14ac:dyDescent="0.2">
      <c r="B64" s="203" t="s">
        <v>54</v>
      </c>
      <c r="C64" s="203"/>
      <c r="D64" s="203"/>
      <c r="E64" s="21"/>
      <c r="F64" s="116"/>
      <c r="G64" s="107"/>
      <c r="H64" s="117">
        <f>ROUND(-H63*10%,2)</f>
        <v>-87.38</v>
      </c>
      <c r="I64" s="109"/>
      <c r="J64" s="109"/>
      <c r="K64" s="109"/>
      <c r="L64" s="118">
        <f>ROUND(-L63*10%,2)</f>
        <v>-87.7</v>
      </c>
      <c r="M64" s="112"/>
      <c r="N64" s="118">
        <f t="shared" si="41"/>
        <v>-0.32000000000000739</v>
      </c>
      <c r="O64" s="119">
        <f t="shared" si="28"/>
        <v>3.6621652552072258E-3</v>
      </c>
      <c r="Q64" s="109"/>
      <c r="R64" s="109"/>
      <c r="S64" s="118">
        <f>ROUND(-S63*10%,2)</f>
        <v>-88.71</v>
      </c>
      <c r="T64" s="112"/>
      <c r="U64" s="118">
        <f t="shared" si="1"/>
        <v>-1.0099999999999909</v>
      </c>
      <c r="V64" s="119">
        <f t="shared" si="52"/>
        <v>1.1516533637400125E-2</v>
      </c>
      <c r="X64" s="109"/>
      <c r="Y64" s="109"/>
      <c r="Z64" s="118">
        <f>ROUND(-Z63*10%,2)</f>
        <v>-89</v>
      </c>
      <c r="AA64" s="112"/>
      <c r="AB64" s="118">
        <f t="shared" si="3"/>
        <v>-0.29000000000000625</v>
      </c>
      <c r="AC64" s="119">
        <f t="shared" si="53"/>
        <v>3.2690790215309014E-3</v>
      </c>
      <c r="AE64" s="109"/>
      <c r="AF64" s="109"/>
      <c r="AG64" s="118">
        <f>ROUND(-AG63*10%,2)</f>
        <v>-89.22</v>
      </c>
      <c r="AH64" s="112"/>
      <c r="AI64" s="118">
        <f t="shared" si="50"/>
        <v>-0.21999999999999886</v>
      </c>
      <c r="AJ64" s="119">
        <f t="shared" si="54"/>
        <v>2.4719101123595378E-3</v>
      </c>
      <c r="AL64" s="109"/>
      <c r="AM64" s="109"/>
      <c r="AN64" s="118">
        <f>ROUND(-AN63*10%,2)</f>
        <v>-89.08</v>
      </c>
      <c r="AO64" s="112"/>
      <c r="AP64" s="118">
        <f t="shared" si="51"/>
        <v>0.14000000000000057</v>
      </c>
      <c r="AQ64" s="119">
        <f t="shared" si="55"/>
        <v>-1.5691548980049381E-3</v>
      </c>
    </row>
    <row r="65" spans="1:43" ht="13.5" thickBot="1" x14ac:dyDescent="0.25">
      <c r="B65" s="204" t="s">
        <v>55</v>
      </c>
      <c r="C65" s="204"/>
      <c r="D65" s="204"/>
      <c r="E65" s="120"/>
      <c r="F65" s="121"/>
      <c r="G65" s="122"/>
      <c r="H65" s="123">
        <f>H63+H64</f>
        <v>786.38470300000006</v>
      </c>
      <c r="I65" s="124"/>
      <c r="J65" s="124"/>
      <c r="K65" s="124"/>
      <c r="L65" s="125">
        <f>L63+L64</f>
        <v>789.27503300000001</v>
      </c>
      <c r="M65" s="126"/>
      <c r="N65" s="127">
        <f t="shared" si="41"/>
        <v>2.890329999999949</v>
      </c>
      <c r="O65" s="128">
        <f t="shared" si="28"/>
        <v>3.6754656963360957E-3</v>
      </c>
      <c r="Q65" s="124"/>
      <c r="R65" s="124"/>
      <c r="S65" s="125">
        <f>S63+S64</f>
        <v>798.43503299999998</v>
      </c>
      <c r="T65" s="126"/>
      <c r="U65" s="127">
        <f t="shared" si="1"/>
        <v>9.1599999999999682</v>
      </c>
      <c r="V65" s="128">
        <f t="shared" si="52"/>
        <v>1.1605586920928192E-2</v>
      </c>
      <c r="X65" s="124"/>
      <c r="Y65" s="124"/>
      <c r="Z65" s="125">
        <f>Z63+Z64</f>
        <v>800.97003300000006</v>
      </c>
      <c r="AA65" s="126"/>
      <c r="AB65" s="127">
        <f t="shared" si="3"/>
        <v>2.5350000000000819</v>
      </c>
      <c r="AC65" s="128">
        <f t="shared" si="53"/>
        <v>3.174960886266725E-3</v>
      </c>
      <c r="AE65" s="124"/>
      <c r="AF65" s="124"/>
      <c r="AG65" s="125">
        <f>AG63+AG64</f>
        <v>803.01003300000002</v>
      </c>
      <c r="AH65" s="126"/>
      <c r="AI65" s="127">
        <f t="shared" si="50"/>
        <v>2.0399999999999636</v>
      </c>
      <c r="AJ65" s="128">
        <f t="shared" si="54"/>
        <v>2.546911764425478E-3</v>
      </c>
      <c r="AL65" s="124"/>
      <c r="AM65" s="124"/>
      <c r="AN65" s="125">
        <f>AN63+AN64</f>
        <v>801.73753299999998</v>
      </c>
      <c r="AO65" s="126"/>
      <c r="AP65" s="127">
        <f t="shared" si="51"/>
        <v>-1.2725000000000364</v>
      </c>
      <c r="AQ65" s="128">
        <f t="shared" si="55"/>
        <v>-1.5846626414442774E-3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800.54310000000009</v>
      </c>
      <c r="I67" s="140"/>
      <c r="J67" s="141"/>
      <c r="K67" s="141"/>
      <c r="L67" s="143">
        <f>SUM(L58:L59,L50,L51:L54)</f>
        <v>803.3841000000001</v>
      </c>
      <c r="M67" s="142"/>
      <c r="N67" s="143">
        <f t="shared" ref="N67:N71" si="56">L67-H67</f>
        <v>2.8410000000000082</v>
      </c>
      <c r="O67" s="104">
        <f t="shared" ref="O67:O71" si="57">IF((H67)=0,"",(N67/H67))</f>
        <v>3.5488407807150019E-3</v>
      </c>
      <c r="Q67" s="141"/>
      <c r="R67" s="141"/>
      <c r="S67" s="143">
        <f>SUM(S58:S59,S50,S51:S54)</f>
        <v>812.3841000000001</v>
      </c>
      <c r="T67" s="142"/>
      <c r="U67" s="143">
        <f t="shared" si="1"/>
        <v>9</v>
      </c>
      <c r="V67" s="104">
        <f t="shared" si="52"/>
        <v>1.1202611552805188E-2</v>
      </c>
      <c r="X67" s="141"/>
      <c r="Y67" s="141"/>
      <c r="Z67" s="143">
        <f>SUM(Z58:Z59,Z50,Z51:Z54)</f>
        <v>814.8841000000001</v>
      </c>
      <c r="AA67" s="142"/>
      <c r="AB67" s="143">
        <f t="shared" si="3"/>
        <v>2.5</v>
      </c>
      <c r="AC67" s="104">
        <f t="shared" si="53"/>
        <v>3.0773620507836127E-3</v>
      </c>
      <c r="AE67" s="141"/>
      <c r="AF67" s="141"/>
      <c r="AG67" s="143">
        <f>SUM(AG58:AG59,AG50,AG51:AG54)</f>
        <v>816.8841000000001</v>
      </c>
      <c r="AH67" s="142"/>
      <c r="AI67" s="143">
        <f t="shared" ref="AI67:AI71" si="58">AG67-Z67</f>
        <v>2</v>
      </c>
      <c r="AJ67" s="104">
        <f t="shared" si="54"/>
        <v>2.4543367578285058E-3</v>
      </c>
      <c r="AL67" s="141"/>
      <c r="AM67" s="141"/>
      <c r="AN67" s="143">
        <f>SUM(AN58:AN59,AN50,AN51:AN54)</f>
        <v>815.6341000000001</v>
      </c>
      <c r="AO67" s="142"/>
      <c r="AP67" s="143">
        <f t="shared" ref="AP67:AP71" si="59">AN67-AG67</f>
        <v>-1.25</v>
      </c>
      <c r="AQ67" s="104">
        <f t="shared" si="55"/>
        <v>-1.53020483566763E-3</v>
      </c>
    </row>
    <row r="68" spans="1:43" s="85" customFormat="1" x14ac:dyDescent="0.2">
      <c r="B68" s="144" t="s">
        <v>52</v>
      </c>
      <c r="C68" s="79"/>
      <c r="D68" s="79"/>
      <c r="E68" s="79"/>
      <c r="F68" s="145">
        <v>0.13</v>
      </c>
      <c r="G68" s="138"/>
      <c r="H68" s="146">
        <f>H67*F68</f>
        <v>104.07060300000002</v>
      </c>
      <c r="I68" s="147"/>
      <c r="J68" s="148">
        <v>0.13</v>
      </c>
      <c r="K68" s="149"/>
      <c r="L68" s="152">
        <f>L67*J68</f>
        <v>104.43993300000001</v>
      </c>
      <c r="M68" s="151"/>
      <c r="N68" s="152">
        <f t="shared" si="56"/>
        <v>0.36932999999999083</v>
      </c>
      <c r="O68" s="114">
        <f t="shared" si="57"/>
        <v>3.5488407807149035E-3</v>
      </c>
      <c r="Q68" s="148">
        <v>0.13</v>
      </c>
      <c r="R68" s="149"/>
      <c r="S68" s="150">
        <f>S67*Q68</f>
        <v>105.60993300000001</v>
      </c>
      <c r="T68" s="151"/>
      <c r="U68" s="152">
        <f t="shared" si="1"/>
        <v>1.1700000000000017</v>
      </c>
      <c r="V68" s="114">
        <f t="shared" si="52"/>
        <v>1.1202611552805206E-2</v>
      </c>
      <c r="X68" s="148">
        <v>0.13</v>
      </c>
      <c r="Y68" s="149"/>
      <c r="Z68" s="150">
        <f>Z67*X68</f>
        <v>105.93493300000002</v>
      </c>
      <c r="AA68" s="151"/>
      <c r="AB68" s="152">
        <f t="shared" si="3"/>
        <v>0.32500000000000284</v>
      </c>
      <c r="AC68" s="114">
        <f t="shared" si="53"/>
        <v>3.07736205078364E-3</v>
      </c>
      <c r="AE68" s="148">
        <v>0.13</v>
      </c>
      <c r="AF68" s="149"/>
      <c r="AG68" s="152">
        <f>AG67*AE68</f>
        <v>106.19493300000002</v>
      </c>
      <c r="AH68" s="151"/>
      <c r="AI68" s="152">
        <f t="shared" si="58"/>
        <v>0.26000000000000512</v>
      </c>
      <c r="AJ68" s="114">
        <f t="shared" si="54"/>
        <v>2.4543367578285539E-3</v>
      </c>
      <c r="AL68" s="148">
        <v>0.13</v>
      </c>
      <c r="AM68" s="149"/>
      <c r="AN68" s="150">
        <f>AN67*AL68</f>
        <v>106.03243300000001</v>
      </c>
      <c r="AO68" s="151"/>
      <c r="AP68" s="152">
        <f t="shared" si="59"/>
        <v>-0.16250000000000853</v>
      </c>
      <c r="AQ68" s="114">
        <f t="shared" si="55"/>
        <v>-1.5302048356677102E-3</v>
      </c>
    </row>
    <row r="69" spans="1:43" s="85" customFormat="1" x14ac:dyDescent="0.2">
      <c r="B69" s="153" t="s">
        <v>53</v>
      </c>
      <c r="C69" s="79"/>
      <c r="D69" s="79"/>
      <c r="E69" s="79"/>
      <c r="F69" s="154"/>
      <c r="G69" s="155"/>
      <c r="H69" s="146">
        <f>H67+H68</f>
        <v>904.6137030000001</v>
      </c>
      <c r="I69" s="147"/>
      <c r="J69" s="147"/>
      <c r="K69" s="147"/>
      <c r="L69" s="150">
        <f>L67+L68</f>
        <v>907.8240330000001</v>
      </c>
      <c r="M69" s="151"/>
      <c r="N69" s="152">
        <f t="shared" si="56"/>
        <v>3.210329999999999</v>
      </c>
      <c r="O69" s="114">
        <f t="shared" si="57"/>
        <v>3.5488407807149906E-3</v>
      </c>
      <c r="Q69" s="147"/>
      <c r="R69" s="147"/>
      <c r="S69" s="150">
        <f>S67+S68</f>
        <v>917.99403300000017</v>
      </c>
      <c r="T69" s="151"/>
      <c r="U69" s="152">
        <f t="shared" si="1"/>
        <v>10.170000000000073</v>
      </c>
      <c r="V69" s="114">
        <f t="shared" si="52"/>
        <v>1.1202611552805268E-2</v>
      </c>
      <c r="X69" s="147"/>
      <c r="Y69" s="147"/>
      <c r="Z69" s="150">
        <f>Z67+Z68</f>
        <v>920.8190330000001</v>
      </c>
      <c r="AA69" s="151"/>
      <c r="AB69" s="152">
        <f t="shared" si="3"/>
        <v>2.8249999999999318</v>
      </c>
      <c r="AC69" s="114">
        <f t="shared" si="53"/>
        <v>3.0773620507835386E-3</v>
      </c>
      <c r="AE69" s="147"/>
      <c r="AF69" s="147"/>
      <c r="AG69" s="150">
        <f>AG67+AG68</f>
        <v>923.07903300000009</v>
      </c>
      <c r="AH69" s="151"/>
      <c r="AI69" s="152">
        <f t="shared" si="58"/>
        <v>2.2599999999999909</v>
      </c>
      <c r="AJ69" s="114">
        <f t="shared" si="54"/>
        <v>2.4543367578284958E-3</v>
      </c>
      <c r="AL69" s="147"/>
      <c r="AM69" s="147"/>
      <c r="AN69" s="150">
        <f>AN67+AN68</f>
        <v>921.66653300000007</v>
      </c>
      <c r="AO69" s="151"/>
      <c r="AP69" s="152">
        <f t="shared" si="59"/>
        <v>-1.4125000000000227</v>
      </c>
      <c r="AQ69" s="114">
        <f t="shared" si="55"/>
        <v>-1.5302048356676547E-3</v>
      </c>
    </row>
    <row r="70" spans="1:43" s="85" customFormat="1" ht="15.75" customHeight="1" x14ac:dyDescent="0.2">
      <c r="B70" s="205" t="s">
        <v>54</v>
      </c>
      <c r="C70" s="205"/>
      <c r="D70" s="205"/>
      <c r="E70" s="79"/>
      <c r="F70" s="154"/>
      <c r="G70" s="155"/>
      <c r="H70" s="156">
        <f>ROUND(-H69*10%,2)</f>
        <v>-90.46</v>
      </c>
      <c r="I70" s="147"/>
      <c r="J70" s="147"/>
      <c r="K70" s="147"/>
      <c r="L70" s="157">
        <f>ROUND(-L69*10%,2)</f>
        <v>-90.78</v>
      </c>
      <c r="M70" s="151"/>
      <c r="N70" s="157">
        <f t="shared" si="56"/>
        <v>-0.32000000000000739</v>
      </c>
      <c r="O70" s="119">
        <f t="shared" si="57"/>
        <v>3.5374751271280945E-3</v>
      </c>
      <c r="Q70" s="147"/>
      <c r="R70" s="147"/>
      <c r="S70" s="157">
        <f>ROUND(-S69*10%,2)</f>
        <v>-91.8</v>
      </c>
      <c r="T70" s="151"/>
      <c r="U70" s="157">
        <f t="shared" si="1"/>
        <v>-1.019999999999996</v>
      </c>
      <c r="V70" s="119">
        <f t="shared" si="52"/>
        <v>1.1235955056179732E-2</v>
      </c>
      <c r="X70" s="147"/>
      <c r="Y70" s="147"/>
      <c r="Z70" s="157">
        <f>ROUND(-Z69*10%,2)</f>
        <v>-92.08</v>
      </c>
      <c r="AA70" s="151"/>
      <c r="AB70" s="157">
        <f t="shared" si="3"/>
        <v>-0.28000000000000114</v>
      </c>
      <c r="AC70" s="119">
        <f t="shared" si="53"/>
        <v>3.0501089324618861E-3</v>
      </c>
      <c r="AE70" s="147"/>
      <c r="AF70" s="147"/>
      <c r="AG70" s="157">
        <f>ROUND(-AG69*10%,2)</f>
        <v>-92.31</v>
      </c>
      <c r="AH70" s="151"/>
      <c r="AI70" s="157">
        <f t="shared" si="58"/>
        <v>-0.23000000000000398</v>
      </c>
      <c r="AJ70" s="119">
        <f t="shared" si="54"/>
        <v>2.4978279756733709E-3</v>
      </c>
      <c r="AL70" s="147"/>
      <c r="AM70" s="147"/>
      <c r="AN70" s="157">
        <f>ROUND(-AN69*10%,2)</f>
        <v>-92.17</v>
      </c>
      <c r="AO70" s="151"/>
      <c r="AP70" s="157">
        <f t="shared" si="59"/>
        <v>0.14000000000000057</v>
      </c>
      <c r="AQ70" s="119">
        <f t="shared" si="55"/>
        <v>-1.516628750947899E-3</v>
      </c>
    </row>
    <row r="71" spans="1:43" s="85" customFormat="1" ht="13.5" thickBot="1" x14ac:dyDescent="0.25">
      <c r="B71" s="198" t="s">
        <v>57</v>
      </c>
      <c r="C71" s="198"/>
      <c r="D71" s="198"/>
      <c r="E71" s="158"/>
      <c r="F71" s="159"/>
      <c r="G71" s="160"/>
      <c r="H71" s="161">
        <f>SUM(H69:H70)</f>
        <v>814.15370300000006</v>
      </c>
      <c r="I71" s="162"/>
      <c r="J71" s="162"/>
      <c r="K71" s="162"/>
      <c r="L71" s="163">
        <f>SUM(L69:L70)</f>
        <v>817.04403300000013</v>
      </c>
      <c r="M71" s="164"/>
      <c r="N71" s="165">
        <f t="shared" si="56"/>
        <v>2.8903300000000627</v>
      </c>
      <c r="O71" s="166">
        <f t="shared" si="57"/>
        <v>3.5501036098586195E-3</v>
      </c>
      <c r="Q71" s="162"/>
      <c r="R71" s="162"/>
      <c r="S71" s="163">
        <f>SUM(S69:S70)</f>
        <v>826.19403300000022</v>
      </c>
      <c r="T71" s="164"/>
      <c r="U71" s="165">
        <f t="shared" si="1"/>
        <v>9.1500000000000909</v>
      </c>
      <c r="V71" s="166">
        <f t="shared" si="52"/>
        <v>1.1198906828073108E-2</v>
      </c>
      <c r="X71" s="162"/>
      <c r="Y71" s="162"/>
      <c r="Z71" s="163">
        <f>SUM(Z69:Z70)</f>
        <v>828.73903300000006</v>
      </c>
      <c r="AA71" s="164"/>
      <c r="AB71" s="165">
        <f t="shared" si="3"/>
        <v>2.5449999999998454</v>
      </c>
      <c r="AC71" s="166">
        <f t="shared" si="53"/>
        <v>3.0803901969113407E-3</v>
      </c>
      <c r="AE71" s="162"/>
      <c r="AF71" s="162"/>
      <c r="AG71" s="163">
        <f>SUM(AG69:AG70)</f>
        <v>830.76903300000004</v>
      </c>
      <c r="AH71" s="164"/>
      <c r="AI71" s="165">
        <f t="shared" si="58"/>
        <v>2.0299999999999727</v>
      </c>
      <c r="AJ71" s="166">
        <f t="shared" si="54"/>
        <v>2.4495045112711282E-3</v>
      </c>
      <c r="AL71" s="162"/>
      <c r="AM71" s="162"/>
      <c r="AN71" s="163">
        <f>SUM(AN69:AN70)</f>
        <v>829.49653300000011</v>
      </c>
      <c r="AO71" s="164"/>
      <c r="AP71" s="165">
        <f t="shared" si="59"/>
        <v>-1.2724999999999227</v>
      </c>
      <c r="AQ71" s="166">
        <f t="shared" si="55"/>
        <v>-1.5317133275957371E-3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6</xdr:col>
                    <xdr:colOff>476250</xdr:colOff>
                    <xdr:row>16</xdr:row>
                    <xdr:rowOff>171450</xdr:rowOff>
                  </from>
                  <to>
                    <xdr:col>9</xdr:col>
                    <xdr:colOff>742950</xdr:colOff>
                    <xdr:row>18</xdr:row>
                    <xdr:rowOff>28575</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9</xdr:col>
                    <xdr:colOff>361950</xdr:colOff>
                    <xdr:row>16</xdr:row>
                    <xdr:rowOff>114300</xdr:rowOff>
                  </from>
                  <to>
                    <xdr:col>16</xdr:col>
                    <xdr:colOff>123825</xdr:colOff>
                    <xdr:row>18</xdr:row>
                    <xdr:rowOff>133350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92"/>
  <sheetViews>
    <sheetView showGridLines="0" zoomScale="85" zoomScaleNormal="85" workbookViewId="0">
      <selection activeCell="B4" sqref="B4"/>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0.5703125" style="6" bestFit="1" customWidth="1"/>
    <col min="9" max="9" width="2.85546875" style="6" customWidth="1"/>
    <col min="10" max="10" width="12.140625" style="6" customWidth="1"/>
    <col min="11" max="11" width="10.42578125" style="6" customWidth="1"/>
    <col min="12" max="12" width="10.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0.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0.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0.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0.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71</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10000</v>
      </c>
      <c r="G18" s="12" t="s">
        <v>7</v>
      </c>
    </row>
    <row r="19" spans="2:43" x14ac:dyDescent="0.2">
      <c r="B19" s="11"/>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16.72</v>
      </c>
      <c r="G23" s="25">
        <v>1</v>
      </c>
      <c r="H23" s="26">
        <f>G23*F23</f>
        <v>16.72</v>
      </c>
      <c r="I23" s="27"/>
      <c r="J23" s="28">
        <v>22.75</v>
      </c>
      <c r="K23" s="29">
        <v>1</v>
      </c>
      <c r="L23" s="26">
        <f>K23*J23</f>
        <v>22.75</v>
      </c>
      <c r="M23" s="27"/>
      <c r="N23" s="30">
        <f>L23-H23</f>
        <v>6.0300000000000011</v>
      </c>
      <c r="O23" s="31">
        <f>IF((H23)=0,"",(N23/H23))</f>
        <v>0.36064593301435416</v>
      </c>
      <c r="Q23" s="28">
        <v>27.75</v>
      </c>
      <c r="R23" s="29">
        <v>1</v>
      </c>
      <c r="S23" s="26">
        <f>R23*Q23</f>
        <v>27.75</v>
      </c>
      <c r="T23" s="27"/>
      <c r="U23" s="30">
        <f>S23-L23</f>
        <v>5</v>
      </c>
      <c r="V23" s="31">
        <f>IF((L23)=0,"",(U23/L23))</f>
        <v>0.21978021978021978</v>
      </c>
      <c r="X23" s="28">
        <v>33.25</v>
      </c>
      <c r="Y23" s="29">
        <v>1</v>
      </c>
      <c r="Z23" s="26">
        <f>Y23*X23</f>
        <v>33.25</v>
      </c>
      <c r="AA23" s="27"/>
      <c r="AB23" s="30">
        <f>Z23-S23</f>
        <v>5.5</v>
      </c>
      <c r="AC23" s="31">
        <f>IF((S23)=0,"",(AB23/S23))</f>
        <v>0.1981981981981982</v>
      </c>
      <c r="AE23" s="28">
        <v>38.75</v>
      </c>
      <c r="AF23" s="29">
        <v>1</v>
      </c>
      <c r="AG23" s="26">
        <f>AF23*AE23</f>
        <v>38.75</v>
      </c>
      <c r="AH23" s="27"/>
      <c r="AI23" s="30">
        <f>AG23-Z23</f>
        <v>5.5</v>
      </c>
      <c r="AJ23" s="31">
        <f>IF((Z23)=0,"",(AI23/Z23))</f>
        <v>0.16541353383458646</v>
      </c>
      <c r="AL23" s="28">
        <v>44</v>
      </c>
      <c r="AM23" s="29">
        <v>1</v>
      </c>
      <c r="AN23" s="26">
        <f>AM23*AL23</f>
        <v>44</v>
      </c>
      <c r="AO23" s="27"/>
      <c r="AP23" s="30">
        <f>AN23-AG23</f>
        <v>5.25</v>
      </c>
      <c r="AQ23" s="31">
        <f>IF((AG23)=0,"",(AP23/AG23))</f>
        <v>0.13548387096774195</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2.1000000000000001E-2</v>
      </c>
      <c r="G29" s="25">
        <f>$F$18</f>
        <v>10000</v>
      </c>
      <c r="H29" s="26">
        <f t="shared" si="0"/>
        <v>210</v>
      </c>
      <c r="I29" s="27"/>
      <c r="J29" s="28">
        <v>2.1600000000000001E-2</v>
      </c>
      <c r="K29" s="25">
        <f>$F$18</f>
        <v>10000</v>
      </c>
      <c r="L29" s="26">
        <f t="shared" si="9"/>
        <v>216</v>
      </c>
      <c r="M29" s="27"/>
      <c r="N29" s="30">
        <f t="shared" si="10"/>
        <v>6</v>
      </c>
      <c r="O29" s="31">
        <f t="shared" si="11"/>
        <v>2.8571428571428571E-2</v>
      </c>
      <c r="Q29" s="28">
        <v>2.1399999999999999E-2</v>
      </c>
      <c r="R29" s="25">
        <f>$F$18</f>
        <v>10000</v>
      </c>
      <c r="S29" s="26">
        <f t="shared" si="12"/>
        <v>214</v>
      </c>
      <c r="T29" s="27"/>
      <c r="U29" s="30">
        <f t="shared" si="1"/>
        <v>-2</v>
      </c>
      <c r="V29" s="31">
        <f t="shared" si="2"/>
        <v>-9.2592592592592587E-3</v>
      </c>
      <c r="X29" s="28">
        <v>2.0799999999999999E-2</v>
      </c>
      <c r="Y29" s="25">
        <f>$F$18</f>
        <v>10000</v>
      </c>
      <c r="Z29" s="26">
        <f t="shared" si="13"/>
        <v>208</v>
      </c>
      <c r="AA29" s="27"/>
      <c r="AB29" s="30">
        <f t="shared" si="3"/>
        <v>-6</v>
      </c>
      <c r="AC29" s="31">
        <f t="shared" si="4"/>
        <v>-2.8037383177570093E-2</v>
      </c>
      <c r="AE29" s="28">
        <v>2.01E-2</v>
      </c>
      <c r="AF29" s="25">
        <f>$F$18</f>
        <v>10000</v>
      </c>
      <c r="AG29" s="26">
        <f t="shared" si="14"/>
        <v>201</v>
      </c>
      <c r="AH29" s="27"/>
      <c r="AI29" s="30">
        <f t="shared" si="5"/>
        <v>-7</v>
      </c>
      <c r="AJ29" s="31">
        <f t="shared" si="6"/>
        <v>-3.3653846153846152E-2</v>
      </c>
      <c r="AL29" s="28">
        <v>1.8800000000000001E-2</v>
      </c>
      <c r="AM29" s="25">
        <f>$F$18</f>
        <v>10000</v>
      </c>
      <c r="AN29" s="26">
        <f t="shared" si="15"/>
        <v>188</v>
      </c>
      <c r="AO29" s="27"/>
      <c r="AP29" s="30">
        <f t="shared" si="7"/>
        <v>-13</v>
      </c>
      <c r="AQ29" s="31">
        <f t="shared" si="8"/>
        <v>-6.4676616915422883E-2</v>
      </c>
    </row>
    <row r="30" spans="2:43" x14ac:dyDescent="0.2">
      <c r="B30" s="21" t="s">
        <v>31</v>
      </c>
      <c r="C30" s="21"/>
      <c r="D30" s="22"/>
      <c r="E30" s="23"/>
      <c r="F30" s="24"/>
      <c r="G30" s="25">
        <f t="shared" ref="G30" si="16">$F$18</f>
        <v>10000</v>
      </c>
      <c r="H30" s="26">
        <f t="shared" si="0"/>
        <v>0</v>
      </c>
      <c r="I30" s="27"/>
      <c r="J30" s="28"/>
      <c r="K30" s="25">
        <f t="shared" ref="K30:K38" si="17">$F$18</f>
        <v>10000</v>
      </c>
      <c r="L30" s="26">
        <f t="shared" si="9"/>
        <v>0</v>
      </c>
      <c r="M30" s="27"/>
      <c r="N30" s="30">
        <f t="shared" si="10"/>
        <v>0</v>
      </c>
      <c r="O30" s="31" t="str">
        <f t="shared" si="11"/>
        <v/>
      </c>
      <c r="Q30" s="28"/>
      <c r="R30" s="25">
        <f t="shared" ref="R30:R38" si="18">$F$18</f>
        <v>10000</v>
      </c>
      <c r="S30" s="26">
        <f t="shared" si="12"/>
        <v>0</v>
      </c>
      <c r="T30" s="27"/>
      <c r="U30" s="30">
        <f t="shared" si="1"/>
        <v>0</v>
      </c>
      <c r="V30" s="31" t="str">
        <f t="shared" si="2"/>
        <v/>
      </c>
      <c r="X30" s="28"/>
      <c r="Y30" s="25">
        <f t="shared" ref="Y30:Y38" si="19">$F$18</f>
        <v>10000</v>
      </c>
      <c r="Z30" s="26">
        <f t="shared" si="13"/>
        <v>0</v>
      </c>
      <c r="AA30" s="27"/>
      <c r="AB30" s="30">
        <f t="shared" si="3"/>
        <v>0</v>
      </c>
      <c r="AC30" s="31" t="str">
        <f t="shared" si="4"/>
        <v/>
      </c>
      <c r="AE30" s="28"/>
      <c r="AF30" s="25">
        <f t="shared" ref="AF30:AF38" si="20">$F$18</f>
        <v>10000</v>
      </c>
      <c r="AG30" s="26">
        <f t="shared" si="14"/>
        <v>0</v>
      </c>
      <c r="AH30" s="27"/>
      <c r="AI30" s="30">
        <f t="shared" si="5"/>
        <v>0</v>
      </c>
      <c r="AJ30" s="31" t="str">
        <f t="shared" si="6"/>
        <v/>
      </c>
      <c r="AL30" s="28"/>
      <c r="AM30" s="25">
        <f t="shared" ref="AM30:AM38" si="21">$F$18</f>
        <v>10000</v>
      </c>
      <c r="AN30" s="26">
        <f t="shared" si="15"/>
        <v>0</v>
      </c>
      <c r="AO30" s="27"/>
      <c r="AP30" s="30">
        <f t="shared" si="7"/>
        <v>0</v>
      </c>
      <c r="AQ30" s="31" t="str">
        <f t="shared" si="8"/>
        <v/>
      </c>
    </row>
    <row r="31" spans="2:43" x14ac:dyDescent="0.2">
      <c r="B31" s="21" t="s">
        <v>32</v>
      </c>
      <c r="C31" s="21"/>
      <c r="D31" s="22" t="s">
        <v>30</v>
      </c>
      <c r="E31" s="23"/>
      <c r="F31" s="24">
        <v>0</v>
      </c>
      <c r="G31" s="25">
        <f>$F$18</f>
        <v>10000</v>
      </c>
      <c r="H31" s="26">
        <f t="shared" si="0"/>
        <v>0</v>
      </c>
      <c r="I31" s="27"/>
      <c r="J31" s="28">
        <v>-1E-4</v>
      </c>
      <c r="K31" s="25">
        <f t="shared" si="17"/>
        <v>10000</v>
      </c>
      <c r="L31" s="26">
        <f t="shared" si="9"/>
        <v>-1</v>
      </c>
      <c r="M31" s="27"/>
      <c r="N31" s="30">
        <f t="shared" si="10"/>
        <v>-1</v>
      </c>
      <c r="O31" s="31" t="str">
        <f t="shared" si="11"/>
        <v/>
      </c>
      <c r="Q31" s="28"/>
      <c r="R31" s="25">
        <f t="shared" si="18"/>
        <v>10000</v>
      </c>
      <c r="S31" s="26">
        <f t="shared" si="12"/>
        <v>0</v>
      </c>
      <c r="T31" s="27"/>
      <c r="U31" s="30">
        <f t="shared" si="1"/>
        <v>1</v>
      </c>
      <c r="V31" s="31">
        <f t="shared" si="2"/>
        <v>-1</v>
      </c>
      <c r="X31" s="28"/>
      <c r="Y31" s="25">
        <f t="shared" si="19"/>
        <v>10000</v>
      </c>
      <c r="Z31" s="26">
        <f t="shared" si="13"/>
        <v>0</v>
      </c>
      <c r="AA31" s="27"/>
      <c r="AB31" s="30">
        <f t="shared" si="3"/>
        <v>0</v>
      </c>
      <c r="AC31" s="31" t="str">
        <f t="shared" si="4"/>
        <v/>
      </c>
      <c r="AE31" s="28"/>
      <c r="AF31" s="25">
        <f t="shared" si="20"/>
        <v>10000</v>
      </c>
      <c r="AG31" s="26">
        <f t="shared" si="14"/>
        <v>0</v>
      </c>
      <c r="AH31" s="27"/>
      <c r="AI31" s="30">
        <f t="shared" si="5"/>
        <v>0</v>
      </c>
      <c r="AJ31" s="31" t="str">
        <f t="shared" si="6"/>
        <v/>
      </c>
      <c r="AL31" s="28"/>
      <c r="AM31" s="25">
        <f t="shared" si="21"/>
        <v>10000</v>
      </c>
      <c r="AN31" s="26">
        <f t="shared" si="15"/>
        <v>0</v>
      </c>
      <c r="AO31" s="27"/>
      <c r="AP31" s="30">
        <f t="shared" si="7"/>
        <v>0</v>
      </c>
      <c r="AQ31" s="31" t="str">
        <f t="shared" si="8"/>
        <v/>
      </c>
    </row>
    <row r="32" spans="2:43" x14ac:dyDescent="0.2">
      <c r="B32" s="33"/>
      <c r="C32" s="21"/>
      <c r="D32" s="22"/>
      <c r="E32" s="23"/>
      <c r="F32" s="24"/>
      <c r="G32" s="25">
        <f t="shared" ref="G32:G38" si="22">$F$18</f>
        <v>10000</v>
      </c>
      <c r="H32" s="26">
        <f t="shared" si="0"/>
        <v>0</v>
      </c>
      <c r="I32" s="27"/>
      <c r="J32" s="28"/>
      <c r="K32" s="25">
        <f t="shared" si="17"/>
        <v>10000</v>
      </c>
      <c r="L32" s="26">
        <f t="shared" si="9"/>
        <v>0</v>
      </c>
      <c r="M32" s="27"/>
      <c r="N32" s="30">
        <f t="shared" si="10"/>
        <v>0</v>
      </c>
      <c r="O32" s="31" t="str">
        <f t="shared" si="11"/>
        <v/>
      </c>
      <c r="Q32" s="28"/>
      <c r="R32" s="25">
        <f t="shared" si="18"/>
        <v>10000</v>
      </c>
      <c r="S32" s="26">
        <f t="shared" si="12"/>
        <v>0</v>
      </c>
      <c r="T32" s="27"/>
      <c r="U32" s="30">
        <f t="shared" si="1"/>
        <v>0</v>
      </c>
      <c r="V32" s="31" t="str">
        <f t="shared" si="2"/>
        <v/>
      </c>
      <c r="X32" s="28"/>
      <c r="Y32" s="25">
        <f t="shared" si="19"/>
        <v>10000</v>
      </c>
      <c r="Z32" s="26">
        <f t="shared" si="13"/>
        <v>0</v>
      </c>
      <c r="AA32" s="27"/>
      <c r="AB32" s="30">
        <f t="shared" si="3"/>
        <v>0</v>
      </c>
      <c r="AC32" s="31" t="str">
        <f t="shared" si="4"/>
        <v/>
      </c>
      <c r="AE32" s="28"/>
      <c r="AF32" s="25">
        <f t="shared" si="20"/>
        <v>10000</v>
      </c>
      <c r="AG32" s="26">
        <f t="shared" si="14"/>
        <v>0</v>
      </c>
      <c r="AH32" s="27"/>
      <c r="AI32" s="30">
        <f t="shared" si="5"/>
        <v>0</v>
      </c>
      <c r="AJ32" s="31" t="str">
        <f t="shared" si="6"/>
        <v/>
      </c>
      <c r="AL32" s="28"/>
      <c r="AM32" s="25">
        <f t="shared" si="21"/>
        <v>10000</v>
      </c>
      <c r="AN32" s="26">
        <f t="shared" si="15"/>
        <v>0</v>
      </c>
      <c r="AO32" s="27"/>
      <c r="AP32" s="30">
        <f t="shared" si="7"/>
        <v>0</v>
      </c>
      <c r="AQ32" s="31" t="str">
        <f t="shared" si="8"/>
        <v/>
      </c>
    </row>
    <row r="33" spans="2:43" x14ac:dyDescent="0.2">
      <c r="B33" s="33"/>
      <c r="C33" s="21"/>
      <c r="D33" s="22"/>
      <c r="E33" s="23"/>
      <c r="F33" s="24"/>
      <c r="G33" s="25">
        <f t="shared" si="22"/>
        <v>10000</v>
      </c>
      <c r="H33" s="26">
        <f t="shared" si="0"/>
        <v>0</v>
      </c>
      <c r="I33" s="27"/>
      <c r="J33" s="28"/>
      <c r="K33" s="25">
        <f t="shared" si="17"/>
        <v>10000</v>
      </c>
      <c r="L33" s="26">
        <f t="shared" si="9"/>
        <v>0</v>
      </c>
      <c r="M33" s="27"/>
      <c r="N33" s="30">
        <f t="shared" si="10"/>
        <v>0</v>
      </c>
      <c r="O33" s="31" t="str">
        <f t="shared" si="11"/>
        <v/>
      </c>
      <c r="Q33" s="28"/>
      <c r="R33" s="25">
        <f t="shared" si="18"/>
        <v>10000</v>
      </c>
      <c r="S33" s="26">
        <f t="shared" si="12"/>
        <v>0</v>
      </c>
      <c r="T33" s="27"/>
      <c r="U33" s="30">
        <f t="shared" si="1"/>
        <v>0</v>
      </c>
      <c r="V33" s="31" t="str">
        <f t="shared" si="2"/>
        <v/>
      </c>
      <c r="X33" s="28"/>
      <c r="Y33" s="25">
        <f t="shared" si="19"/>
        <v>10000</v>
      </c>
      <c r="Z33" s="26">
        <f t="shared" si="13"/>
        <v>0</v>
      </c>
      <c r="AA33" s="27"/>
      <c r="AB33" s="30">
        <f t="shared" si="3"/>
        <v>0</v>
      </c>
      <c r="AC33" s="31" t="str">
        <f t="shared" si="4"/>
        <v/>
      </c>
      <c r="AE33" s="28"/>
      <c r="AF33" s="25">
        <f t="shared" si="20"/>
        <v>10000</v>
      </c>
      <c r="AG33" s="26">
        <f t="shared" si="14"/>
        <v>0</v>
      </c>
      <c r="AH33" s="27"/>
      <c r="AI33" s="30">
        <f t="shared" si="5"/>
        <v>0</v>
      </c>
      <c r="AJ33" s="31" t="str">
        <f t="shared" si="6"/>
        <v/>
      </c>
      <c r="AL33" s="28"/>
      <c r="AM33" s="25">
        <f t="shared" si="21"/>
        <v>10000</v>
      </c>
      <c r="AN33" s="26">
        <f t="shared" si="15"/>
        <v>0</v>
      </c>
      <c r="AO33" s="27"/>
      <c r="AP33" s="30">
        <f t="shared" si="7"/>
        <v>0</v>
      </c>
      <c r="AQ33" s="31" t="str">
        <f t="shared" si="8"/>
        <v/>
      </c>
    </row>
    <row r="34" spans="2:43" x14ac:dyDescent="0.2">
      <c r="B34" s="33"/>
      <c r="C34" s="21"/>
      <c r="D34" s="22"/>
      <c r="E34" s="23"/>
      <c r="F34" s="24"/>
      <c r="G34" s="25">
        <f t="shared" si="22"/>
        <v>10000</v>
      </c>
      <c r="H34" s="26">
        <f t="shared" si="0"/>
        <v>0</v>
      </c>
      <c r="I34" s="27"/>
      <c r="J34" s="28"/>
      <c r="K34" s="25">
        <f t="shared" si="17"/>
        <v>10000</v>
      </c>
      <c r="L34" s="26">
        <f t="shared" si="9"/>
        <v>0</v>
      </c>
      <c r="M34" s="27"/>
      <c r="N34" s="30">
        <f t="shared" si="10"/>
        <v>0</v>
      </c>
      <c r="O34" s="31" t="str">
        <f t="shared" si="11"/>
        <v/>
      </c>
      <c r="Q34" s="28"/>
      <c r="R34" s="25">
        <f t="shared" si="18"/>
        <v>10000</v>
      </c>
      <c r="S34" s="26">
        <f t="shared" si="12"/>
        <v>0</v>
      </c>
      <c r="T34" s="27"/>
      <c r="U34" s="30">
        <f t="shared" si="1"/>
        <v>0</v>
      </c>
      <c r="V34" s="31" t="str">
        <f t="shared" si="2"/>
        <v/>
      </c>
      <c r="X34" s="28"/>
      <c r="Y34" s="25">
        <f t="shared" si="19"/>
        <v>10000</v>
      </c>
      <c r="Z34" s="26">
        <f t="shared" si="13"/>
        <v>0</v>
      </c>
      <c r="AA34" s="27"/>
      <c r="AB34" s="30">
        <f t="shared" si="3"/>
        <v>0</v>
      </c>
      <c r="AC34" s="31" t="str">
        <f t="shared" si="4"/>
        <v/>
      </c>
      <c r="AE34" s="28"/>
      <c r="AF34" s="25">
        <f t="shared" si="20"/>
        <v>10000</v>
      </c>
      <c r="AG34" s="26">
        <f t="shared" si="14"/>
        <v>0</v>
      </c>
      <c r="AH34" s="27"/>
      <c r="AI34" s="30">
        <f t="shared" si="5"/>
        <v>0</v>
      </c>
      <c r="AJ34" s="31" t="str">
        <f t="shared" si="6"/>
        <v/>
      </c>
      <c r="AL34" s="28"/>
      <c r="AM34" s="25">
        <f t="shared" si="21"/>
        <v>10000</v>
      </c>
      <c r="AN34" s="26">
        <f t="shared" si="15"/>
        <v>0</v>
      </c>
      <c r="AO34" s="27"/>
      <c r="AP34" s="30">
        <f t="shared" si="7"/>
        <v>0</v>
      </c>
      <c r="AQ34" s="31" t="str">
        <f t="shared" si="8"/>
        <v/>
      </c>
    </row>
    <row r="35" spans="2:43" x14ac:dyDescent="0.2">
      <c r="B35" s="33"/>
      <c r="C35" s="21"/>
      <c r="D35" s="22"/>
      <c r="E35" s="23"/>
      <c r="F35" s="24"/>
      <c r="G35" s="25">
        <f t="shared" si="22"/>
        <v>10000</v>
      </c>
      <c r="H35" s="26">
        <f t="shared" si="0"/>
        <v>0</v>
      </c>
      <c r="I35" s="27"/>
      <c r="J35" s="28"/>
      <c r="K35" s="25">
        <f t="shared" si="17"/>
        <v>10000</v>
      </c>
      <c r="L35" s="26">
        <f t="shared" si="9"/>
        <v>0</v>
      </c>
      <c r="M35" s="27"/>
      <c r="N35" s="30">
        <f t="shared" si="10"/>
        <v>0</v>
      </c>
      <c r="O35" s="31" t="str">
        <f t="shared" si="11"/>
        <v/>
      </c>
      <c r="Q35" s="28"/>
      <c r="R35" s="25">
        <f t="shared" si="18"/>
        <v>10000</v>
      </c>
      <c r="S35" s="26">
        <f t="shared" si="12"/>
        <v>0</v>
      </c>
      <c r="T35" s="27"/>
      <c r="U35" s="30">
        <f t="shared" si="1"/>
        <v>0</v>
      </c>
      <c r="V35" s="31" t="str">
        <f t="shared" si="2"/>
        <v/>
      </c>
      <c r="X35" s="28"/>
      <c r="Y35" s="25">
        <f t="shared" si="19"/>
        <v>10000</v>
      </c>
      <c r="Z35" s="26">
        <f t="shared" si="13"/>
        <v>0</v>
      </c>
      <c r="AA35" s="27"/>
      <c r="AB35" s="30">
        <f t="shared" si="3"/>
        <v>0</v>
      </c>
      <c r="AC35" s="31" t="str">
        <f t="shared" si="4"/>
        <v/>
      </c>
      <c r="AE35" s="28"/>
      <c r="AF35" s="25">
        <f t="shared" si="20"/>
        <v>10000</v>
      </c>
      <c r="AG35" s="26">
        <f t="shared" si="14"/>
        <v>0</v>
      </c>
      <c r="AH35" s="27"/>
      <c r="AI35" s="30">
        <f t="shared" si="5"/>
        <v>0</v>
      </c>
      <c r="AJ35" s="31" t="str">
        <f t="shared" si="6"/>
        <v/>
      </c>
      <c r="AL35" s="28"/>
      <c r="AM35" s="25">
        <f t="shared" si="21"/>
        <v>10000</v>
      </c>
      <c r="AN35" s="26">
        <f t="shared" si="15"/>
        <v>0</v>
      </c>
      <c r="AO35" s="27"/>
      <c r="AP35" s="30">
        <f t="shared" si="7"/>
        <v>0</v>
      </c>
      <c r="AQ35" s="31" t="str">
        <f t="shared" si="8"/>
        <v/>
      </c>
    </row>
    <row r="36" spans="2:43" x14ac:dyDescent="0.2">
      <c r="B36" s="33"/>
      <c r="C36" s="21"/>
      <c r="D36" s="22"/>
      <c r="E36" s="23"/>
      <c r="F36" s="24"/>
      <c r="G36" s="25">
        <f t="shared" si="22"/>
        <v>10000</v>
      </c>
      <c r="H36" s="26">
        <f t="shared" si="0"/>
        <v>0</v>
      </c>
      <c r="I36" s="27"/>
      <c r="J36" s="28"/>
      <c r="K36" s="25">
        <f t="shared" si="17"/>
        <v>10000</v>
      </c>
      <c r="L36" s="26">
        <f t="shared" si="9"/>
        <v>0</v>
      </c>
      <c r="M36" s="27"/>
      <c r="N36" s="30">
        <f t="shared" si="10"/>
        <v>0</v>
      </c>
      <c r="O36" s="31" t="str">
        <f t="shared" si="11"/>
        <v/>
      </c>
      <c r="Q36" s="28"/>
      <c r="R36" s="25">
        <f t="shared" si="18"/>
        <v>10000</v>
      </c>
      <c r="S36" s="26">
        <f t="shared" si="12"/>
        <v>0</v>
      </c>
      <c r="T36" s="27"/>
      <c r="U36" s="30">
        <f t="shared" si="1"/>
        <v>0</v>
      </c>
      <c r="V36" s="31" t="str">
        <f t="shared" si="2"/>
        <v/>
      </c>
      <c r="X36" s="28"/>
      <c r="Y36" s="25">
        <f t="shared" si="19"/>
        <v>10000</v>
      </c>
      <c r="Z36" s="26">
        <f t="shared" si="13"/>
        <v>0</v>
      </c>
      <c r="AA36" s="27"/>
      <c r="AB36" s="30">
        <f t="shared" si="3"/>
        <v>0</v>
      </c>
      <c r="AC36" s="31" t="str">
        <f t="shared" si="4"/>
        <v/>
      </c>
      <c r="AE36" s="28"/>
      <c r="AF36" s="25">
        <f t="shared" si="20"/>
        <v>10000</v>
      </c>
      <c r="AG36" s="26">
        <f t="shared" si="14"/>
        <v>0</v>
      </c>
      <c r="AH36" s="27"/>
      <c r="AI36" s="30">
        <f t="shared" si="5"/>
        <v>0</v>
      </c>
      <c r="AJ36" s="31" t="str">
        <f t="shared" si="6"/>
        <v/>
      </c>
      <c r="AL36" s="28"/>
      <c r="AM36" s="25">
        <f t="shared" si="21"/>
        <v>10000</v>
      </c>
      <c r="AN36" s="26">
        <f t="shared" si="15"/>
        <v>0</v>
      </c>
      <c r="AO36" s="27"/>
      <c r="AP36" s="30">
        <f t="shared" si="7"/>
        <v>0</v>
      </c>
      <c r="AQ36" s="31" t="str">
        <f t="shared" si="8"/>
        <v/>
      </c>
    </row>
    <row r="37" spans="2:43" x14ac:dyDescent="0.2">
      <c r="B37" s="33"/>
      <c r="C37" s="21"/>
      <c r="D37" s="22"/>
      <c r="E37" s="23"/>
      <c r="F37" s="24"/>
      <c r="G37" s="25">
        <f t="shared" si="22"/>
        <v>10000</v>
      </c>
      <c r="H37" s="26">
        <f t="shared" si="0"/>
        <v>0</v>
      </c>
      <c r="I37" s="27"/>
      <c r="J37" s="28"/>
      <c r="K37" s="25">
        <f t="shared" si="17"/>
        <v>10000</v>
      </c>
      <c r="L37" s="26">
        <f t="shared" si="9"/>
        <v>0</v>
      </c>
      <c r="M37" s="27"/>
      <c r="N37" s="30">
        <f t="shared" si="10"/>
        <v>0</v>
      </c>
      <c r="O37" s="31" t="str">
        <f t="shared" si="11"/>
        <v/>
      </c>
      <c r="Q37" s="28"/>
      <c r="R37" s="25">
        <f t="shared" si="18"/>
        <v>10000</v>
      </c>
      <c r="S37" s="26">
        <f t="shared" si="12"/>
        <v>0</v>
      </c>
      <c r="T37" s="27"/>
      <c r="U37" s="30">
        <f t="shared" si="1"/>
        <v>0</v>
      </c>
      <c r="V37" s="31" t="str">
        <f t="shared" si="2"/>
        <v/>
      </c>
      <c r="X37" s="28"/>
      <c r="Y37" s="25">
        <f t="shared" si="19"/>
        <v>10000</v>
      </c>
      <c r="Z37" s="26">
        <f t="shared" si="13"/>
        <v>0</v>
      </c>
      <c r="AA37" s="27"/>
      <c r="AB37" s="30">
        <f t="shared" si="3"/>
        <v>0</v>
      </c>
      <c r="AC37" s="31" t="str">
        <f t="shared" si="4"/>
        <v/>
      </c>
      <c r="AE37" s="28"/>
      <c r="AF37" s="25">
        <f t="shared" si="20"/>
        <v>10000</v>
      </c>
      <c r="AG37" s="26">
        <f t="shared" si="14"/>
        <v>0</v>
      </c>
      <c r="AH37" s="27"/>
      <c r="AI37" s="30">
        <f t="shared" si="5"/>
        <v>0</v>
      </c>
      <c r="AJ37" s="31" t="str">
        <f t="shared" si="6"/>
        <v/>
      </c>
      <c r="AL37" s="28"/>
      <c r="AM37" s="25">
        <f t="shared" si="21"/>
        <v>10000</v>
      </c>
      <c r="AN37" s="26">
        <f t="shared" si="15"/>
        <v>0</v>
      </c>
      <c r="AO37" s="27"/>
      <c r="AP37" s="30">
        <f t="shared" si="7"/>
        <v>0</v>
      </c>
      <c r="AQ37" s="31" t="str">
        <f t="shared" si="8"/>
        <v/>
      </c>
    </row>
    <row r="38" spans="2:43" x14ac:dyDescent="0.2">
      <c r="B38" s="33"/>
      <c r="C38" s="21"/>
      <c r="D38" s="22"/>
      <c r="E38" s="23"/>
      <c r="F38" s="24"/>
      <c r="G38" s="25">
        <f t="shared" si="22"/>
        <v>10000</v>
      </c>
      <c r="H38" s="26">
        <f t="shared" si="0"/>
        <v>0</v>
      </c>
      <c r="I38" s="27"/>
      <c r="J38" s="28"/>
      <c r="K38" s="25">
        <f t="shared" si="17"/>
        <v>10000</v>
      </c>
      <c r="L38" s="26">
        <f t="shared" si="9"/>
        <v>0</v>
      </c>
      <c r="M38" s="27"/>
      <c r="N38" s="30">
        <f t="shared" si="10"/>
        <v>0</v>
      </c>
      <c r="O38" s="31" t="str">
        <f t="shared" si="11"/>
        <v/>
      </c>
      <c r="Q38" s="28"/>
      <c r="R38" s="25">
        <f t="shared" si="18"/>
        <v>10000</v>
      </c>
      <c r="S38" s="26">
        <f t="shared" si="12"/>
        <v>0</v>
      </c>
      <c r="T38" s="27"/>
      <c r="U38" s="30">
        <f t="shared" si="1"/>
        <v>0</v>
      </c>
      <c r="V38" s="31" t="str">
        <f t="shared" si="2"/>
        <v/>
      </c>
      <c r="X38" s="28"/>
      <c r="Y38" s="25">
        <f t="shared" si="19"/>
        <v>10000</v>
      </c>
      <c r="Z38" s="26">
        <f t="shared" si="13"/>
        <v>0</v>
      </c>
      <c r="AA38" s="27"/>
      <c r="AB38" s="30">
        <f t="shared" si="3"/>
        <v>0</v>
      </c>
      <c r="AC38" s="31" t="str">
        <f t="shared" si="4"/>
        <v/>
      </c>
      <c r="AE38" s="28"/>
      <c r="AF38" s="25">
        <f t="shared" si="20"/>
        <v>10000</v>
      </c>
      <c r="AG38" s="26">
        <f t="shared" si="14"/>
        <v>0</v>
      </c>
      <c r="AH38" s="27"/>
      <c r="AI38" s="30">
        <f t="shared" si="5"/>
        <v>0</v>
      </c>
      <c r="AJ38" s="31" t="str">
        <f t="shared" si="6"/>
        <v/>
      </c>
      <c r="AL38" s="28"/>
      <c r="AM38" s="25">
        <f t="shared" si="21"/>
        <v>10000</v>
      </c>
      <c r="AN38" s="26">
        <f t="shared" si="15"/>
        <v>0</v>
      </c>
      <c r="AO38" s="27"/>
      <c r="AP38" s="30">
        <f t="shared" si="7"/>
        <v>0</v>
      </c>
      <c r="AQ38" s="31" t="str">
        <f t="shared" si="8"/>
        <v/>
      </c>
    </row>
    <row r="39" spans="2:43" s="45" customFormat="1" x14ac:dyDescent="0.2">
      <c r="B39" s="34" t="s">
        <v>33</v>
      </c>
      <c r="C39" s="35"/>
      <c r="D39" s="36"/>
      <c r="E39" s="35"/>
      <c r="F39" s="37"/>
      <c r="G39" s="38"/>
      <c r="H39" s="39">
        <f>SUM(H23:H38)</f>
        <v>226.72</v>
      </c>
      <c r="I39" s="40"/>
      <c r="J39" s="41"/>
      <c r="K39" s="42"/>
      <c r="L39" s="39">
        <f>SUM(L23:L38)</f>
        <v>237.75</v>
      </c>
      <c r="M39" s="40"/>
      <c r="N39" s="43">
        <f t="shared" si="10"/>
        <v>11.030000000000001</v>
      </c>
      <c r="O39" s="44">
        <f t="shared" si="11"/>
        <v>4.8650317572335927E-2</v>
      </c>
      <c r="Q39" s="41"/>
      <c r="R39" s="42"/>
      <c r="S39" s="39">
        <f>SUM(S23:S38)</f>
        <v>241.75</v>
      </c>
      <c r="T39" s="40"/>
      <c r="U39" s="43">
        <f t="shared" si="1"/>
        <v>4</v>
      </c>
      <c r="V39" s="44">
        <f t="shared" si="2"/>
        <v>1.6824395373291272E-2</v>
      </c>
      <c r="X39" s="41"/>
      <c r="Y39" s="42"/>
      <c r="Z39" s="39">
        <f>SUM(Z23:Z38)</f>
        <v>241.25</v>
      </c>
      <c r="AA39" s="40"/>
      <c r="AB39" s="43">
        <f t="shared" si="3"/>
        <v>-0.5</v>
      </c>
      <c r="AC39" s="44">
        <f t="shared" si="4"/>
        <v>-2.0682523267838678E-3</v>
      </c>
      <c r="AE39" s="41"/>
      <c r="AF39" s="42"/>
      <c r="AG39" s="39">
        <f>SUM(AG23:AG38)</f>
        <v>239.75</v>
      </c>
      <c r="AH39" s="40"/>
      <c r="AI39" s="43">
        <f t="shared" si="5"/>
        <v>-1.5</v>
      </c>
      <c r="AJ39" s="44">
        <f t="shared" si="6"/>
        <v>-6.2176165803108805E-3</v>
      </c>
      <c r="AL39" s="41"/>
      <c r="AM39" s="42"/>
      <c r="AN39" s="39">
        <f>SUM(AN23:AN38)</f>
        <v>232</v>
      </c>
      <c r="AO39" s="40"/>
      <c r="AP39" s="43">
        <f t="shared" si="7"/>
        <v>-7.75</v>
      </c>
      <c r="AQ39" s="44">
        <f t="shared" si="8"/>
        <v>-3.2325338894681963E-2</v>
      </c>
    </row>
    <row r="40" spans="2:43" ht="25.5" x14ac:dyDescent="0.2">
      <c r="B40" s="46" t="s">
        <v>34</v>
      </c>
      <c r="C40" s="21"/>
      <c r="D40" s="22"/>
      <c r="E40" s="23"/>
      <c r="F40" s="24">
        <v>0</v>
      </c>
      <c r="G40" s="25">
        <f>$F$18</f>
        <v>10000</v>
      </c>
      <c r="H40" s="26">
        <f>G40*F40</f>
        <v>0</v>
      </c>
      <c r="I40" s="27"/>
      <c r="J40" s="28">
        <v>-8.9999999999999998E-4</v>
      </c>
      <c r="K40" s="25">
        <f>$F$18</f>
        <v>10000</v>
      </c>
      <c r="L40" s="26">
        <f>K40*J40</f>
        <v>-9</v>
      </c>
      <c r="M40" s="27"/>
      <c r="N40" s="30">
        <f>L40-H40</f>
        <v>-9</v>
      </c>
      <c r="O40" s="31" t="str">
        <f>IF((H40)=0,"",(N40/H40))</f>
        <v/>
      </c>
      <c r="Q40" s="28"/>
      <c r="R40" s="25">
        <f>$F$18</f>
        <v>10000</v>
      </c>
      <c r="S40" s="26">
        <f>R40*Q40</f>
        <v>0</v>
      </c>
      <c r="T40" s="27"/>
      <c r="U40" s="30">
        <f t="shared" si="1"/>
        <v>9</v>
      </c>
      <c r="V40" s="31">
        <f t="shared" si="2"/>
        <v>-1</v>
      </c>
      <c r="X40" s="28"/>
      <c r="Y40" s="25">
        <f>$F$18</f>
        <v>10000</v>
      </c>
      <c r="Z40" s="26">
        <f>Y40*X40</f>
        <v>0</v>
      </c>
      <c r="AA40" s="27"/>
      <c r="AB40" s="30">
        <f t="shared" si="3"/>
        <v>0</v>
      </c>
      <c r="AC40" s="31" t="str">
        <f t="shared" si="4"/>
        <v/>
      </c>
      <c r="AE40" s="28"/>
      <c r="AF40" s="25">
        <f>$F$18</f>
        <v>10000</v>
      </c>
      <c r="AG40" s="26">
        <f>AF40*AE40</f>
        <v>0</v>
      </c>
      <c r="AH40" s="27"/>
      <c r="AI40" s="30">
        <f t="shared" si="5"/>
        <v>0</v>
      </c>
      <c r="AJ40" s="31" t="str">
        <f t="shared" si="6"/>
        <v/>
      </c>
      <c r="AL40" s="28"/>
      <c r="AM40" s="25">
        <f>$F$18</f>
        <v>10000</v>
      </c>
      <c r="AN40" s="26">
        <f>AM40*AL40</f>
        <v>0</v>
      </c>
      <c r="AO40" s="27"/>
      <c r="AP40" s="30">
        <f t="shared" si="7"/>
        <v>0</v>
      </c>
      <c r="AQ40" s="31" t="str">
        <f t="shared" si="8"/>
        <v/>
      </c>
    </row>
    <row r="41" spans="2:43" x14ac:dyDescent="0.2">
      <c r="B41" s="46"/>
      <c r="C41" s="21"/>
      <c r="D41" s="22"/>
      <c r="E41" s="23"/>
      <c r="F41" s="24"/>
      <c r="G41" s="25">
        <f t="shared" ref="G41:G43" si="23">$F$18</f>
        <v>10000</v>
      </c>
      <c r="H41" s="26">
        <f t="shared" ref="H41:H45" si="24">G41*F41</f>
        <v>0</v>
      </c>
      <c r="I41" s="47"/>
      <c r="J41" s="28"/>
      <c r="K41" s="25">
        <f t="shared" ref="K41:K43" si="25">$F$18</f>
        <v>10000</v>
      </c>
      <c r="L41" s="26">
        <f t="shared" ref="L41:L45" si="26">K41*J41</f>
        <v>0</v>
      </c>
      <c r="M41" s="48"/>
      <c r="N41" s="30">
        <f t="shared" ref="N41:N45" si="27">L41-H41</f>
        <v>0</v>
      </c>
      <c r="O41" s="31" t="str">
        <f t="shared" ref="O41:O65" si="28">IF((H41)=0,"",(N41/H41))</f>
        <v/>
      </c>
      <c r="Q41" s="28"/>
      <c r="R41" s="25">
        <f t="shared" ref="R41:R43" si="29">$F$18</f>
        <v>10000</v>
      </c>
      <c r="S41" s="26">
        <f t="shared" ref="S41:S43" si="30">R41*Q41</f>
        <v>0</v>
      </c>
      <c r="T41" s="48"/>
      <c r="U41" s="30">
        <f t="shared" si="1"/>
        <v>0</v>
      </c>
      <c r="V41" s="31" t="str">
        <f t="shared" si="2"/>
        <v/>
      </c>
      <c r="X41" s="28"/>
      <c r="Y41" s="25">
        <f t="shared" ref="Y41:Y43" si="31">$F$18</f>
        <v>10000</v>
      </c>
      <c r="Z41" s="26">
        <f t="shared" ref="Z41:Z43" si="32">Y41*X41</f>
        <v>0</v>
      </c>
      <c r="AA41" s="48"/>
      <c r="AB41" s="30">
        <f t="shared" si="3"/>
        <v>0</v>
      </c>
      <c r="AC41" s="31" t="str">
        <f t="shared" si="4"/>
        <v/>
      </c>
      <c r="AE41" s="28"/>
      <c r="AF41" s="25">
        <f t="shared" ref="AF41:AF43" si="33">$F$18</f>
        <v>10000</v>
      </c>
      <c r="AG41" s="26">
        <f t="shared" ref="AG41:AG43" si="34">AF41*AE41</f>
        <v>0</v>
      </c>
      <c r="AH41" s="48"/>
      <c r="AI41" s="30">
        <f t="shared" si="5"/>
        <v>0</v>
      </c>
      <c r="AJ41" s="31" t="str">
        <f t="shared" si="6"/>
        <v/>
      </c>
      <c r="AL41" s="28"/>
      <c r="AM41" s="25">
        <f t="shared" ref="AM41:AM43" si="35">$F$18</f>
        <v>10000</v>
      </c>
      <c r="AN41" s="26">
        <f t="shared" ref="AN41:AN43" si="36">AM41*AL41</f>
        <v>0</v>
      </c>
      <c r="AO41" s="48"/>
      <c r="AP41" s="30">
        <f t="shared" si="7"/>
        <v>0</v>
      </c>
      <c r="AQ41" s="31" t="str">
        <f t="shared" si="8"/>
        <v/>
      </c>
    </row>
    <row r="42" spans="2:43" x14ac:dyDescent="0.2">
      <c r="B42" s="46"/>
      <c r="C42" s="21"/>
      <c r="D42" s="22"/>
      <c r="E42" s="23"/>
      <c r="F42" s="24"/>
      <c r="G42" s="25">
        <f t="shared" si="23"/>
        <v>10000</v>
      </c>
      <c r="H42" s="26">
        <f t="shared" si="24"/>
        <v>0</v>
      </c>
      <c r="I42" s="47"/>
      <c r="J42" s="28"/>
      <c r="K42" s="25">
        <f t="shared" si="25"/>
        <v>10000</v>
      </c>
      <c r="L42" s="26">
        <f t="shared" si="26"/>
        <v>0</v>
      </c>
      <c r="M42" s="48"/>
      <c r="N42" s="30">
        <f t="shared" si="27"/>
        <v>0</v>
      </c>
      <c r="O42" s="31" t="str">
        <f t="shared" si="28"/>
        <v/>
      </c>
      <c r="Q42" s="28"/>
      <c r="R42" s="25">
        <f t="shared" si="29"/>
        <v>10000</v>
      </c>
      <c r="S42" s="26">
        <f t="shared" si="30"/>
        <v>0</v>
      </c>
      <c r="T42" s="48"/>
      <c r="U42" s="30">
        <f t="shared" si="1"/>
        <v>0</v>
      </c>
      <c r="V42" s="31" t="str">
        <f t="shared" si="2"/>
        <v/>
      </c>
      <c r="X42" s="28"/>
      <c r="Y42" s="25">
        <f t="shared" si="31"/>
        <v>10000</v>
      </c>
      <c r="Z42" s="26">
        <f t="shared" si="32"/>
        <v>0</v>
      </c>
      <c r="AA42" s="48"/>
      <c r="AB42" s="30">
        <f t="shared" si="3"/>
        <v>0</v>
      </c>
      <c r="AC42" s="31" t="str">
        <f t="shared" si="4"/>
        <v/>
      </c>
      <c r="AE42" s="28"/>
      <c r="AF42" s="25">
        <f t="shared" si="33"/>
        <v>10000</v>
      </c>
      <c r="AG42" s="26">
        <f t="shared" si="34"/>
        <v>0</v>
      </c>
      <c r="AH42" s="48"/>
      <c r="AI42" s="30">
        <f t="shared" si="5"/>
        <v>0</v>
      </c>
      <c r="AJ42" s="31" t="str">
        <f t="shared" si="6"/>
        <v/>
      </c>
      <c r="AL42" s="28"/>
      <c r="AM42" s="25">
        <f t="shared" si="35"/>
        <v>10000</v>
      </c>
      <c r="AN42" s="26">
        <f t="shared" si="36"/>
        <v>0</v>
      </c>
      <c r="AO42" s="48"/>
      <c r="AP42" s="30">
        <f t="shared" si="7"/>
        <v>0</v>
      </c>
      <c r="AQ42" s="31" t="str">
        <f t="shared" si="8"/>
        <v/>
      </c>
    </row>
    <row r="43" spans="2:43" x14ac:dyDescent="0.2">
      <c r="B43" s="46"/>
      <c r="C43" s="21"/>
      <c r="D43" s="22"/>
      <c r="E43" s="23"/>
      <c r="F43" s="24"/>
      <c r="G43" s="25">
        <f t="shared" si="23"/>
        <v>10000</v>
      </c>
      <c r="H43" s="26">
        <f t="shared" si="24"/>
        <v>0</v>
      </c>
      <c r="I43" s="47"/>
      <c r="J43" s="28"/>
      <c r="K43" s="25">
        <f t="shared" si="25"/>
        <v>10000</v>
      </c>
      <c r="L43" s="26">
        <f t="shared" si="26"/>
        <v>0</v>
      </c>
      <c r="M43" s="48"/>
      <c r="N43" s="30">
        <f t="shared" si="27"/>
        <v>0</v>
      </c>
      <c r="O43" s="31" t="str">
        <f t="shared" si="28"/>
        <v/>
      </c>
      <c r="Q43" s="28"/>
      <c r="R43" s="25">
        <f t="shared" si="29"/>
        <v>10000</v>
      </c>
      <c r="S43" s="26">
        <f t="shared" si="30"/>
        <v>0</v>
      </c>
      <c r="T43" s="48"/>
      <c r="U43" s="30">
        <f t="shared" si="1"/>
        <v>0</v>
      </c>
      <c r="V43" s="31" t="str">
        <f t="shared" si="2"/>
        <v/>
      </c>
      <c r="X43" s="28"/>
      <c r="Y43" s="25">
        <f t="shared" si="31"/>
        <v>10000</v>
      </c>
      <c r="Z43" s="26">
        <f t="shared" si="32"/>
        <v>0</v>
      </c>
      <c r="AA43" s="48"/>
      <c r="AB43" s="30">
        <f t="shared" si="3"/>
        <v>0</v>
      </c>
      <c r="AC43" s="31" t="str">
        <f t="shared" si="4"/>
        <v/>
      </c>
      <c r="AE43" s="28"/>
      <c r="AF43" s="25">
        <f t="shared" si="33"/>
        <v>10000</v>
      </c>
      <c r="AG43" s="26">
        <f t="shared" si="34"/>
        <v>0</v>
      </c>
      <c r="AH43" s="48"/>
      <c r="AI43" s="30">
        <f t="shared" si="5"/>
        <v>0</v>
      </c>
      <c r="AJ43" s="31" t="str">
        <f t="shared" si="6"/>
        <v/>
      </c>
      <c r="AL43" s="28"/>
      <c r="AM43" s="25">
        <f t="shared" si="35"/>
        <v>10000</v>
      </c>
      <c r="AN43" s="26">
        <f t="shared" si="36"/>
        <v>0</v>
      </c>
      <c r="AO43" s="48"/>
      <c r="AP43" s="30">
        <f t="shared" si="7"/>
        <v>0</v>
      </c>
      <c r="AQ43" s="31" t="str">
        <f t="shared" si="8"/>
        <v/>
      </c>
    </row>
    <row r="44" spans="2:43" x14ac:dyDescent="0.2">
      <c r="B44" s="49" t="s">
        <v>35</v>
      </c>
      <c r="C44" s="21"/>
      <c r="D44" s="22" t="s">
        <v>30</v>
      </c>
      <c r="E44" s="23"/>
      <c r="F44" s="50">
        <v>6.0000000000000002E-5</v>
      </c>
      <c r="G44" s="51">
        <f>$F$18*(1+F74)</f>
        <v>10358</v>
      </c>
      <c r="H44" s="26">
        <f>G44*F44</f>
        <v>0.62148000000000003</v>
      </c>
      <c r="I44" s="27"/>
      <c r="J44" s="52">
        <v>6.0000000000000002E-5</v>
      </c>
      <c r="K44" s="51">
        <f>$F$18*(1+J74)</f>
        <v>10338</v>
      </c>
      <c r="L44" s="26">
        <f>K44*J44</f>
        <v>0.62028000000000005</v>
      </c>
      <c r="M44" s="27"/>
      <c r="N44" s="30">
        <f>L44-H44</f>
        <v>-1.1999999999999789E-3</v>
      </c>
      <c r="O44" s="31">
        <f>IF((H44)=0,"",(N44/H44))</f>
        <v>-1.9308746862328294E-3</v>
      </c>
      <c r="Q44" s="52">
        <f>+J44</f>
        <v>6.0000000000000002E-5</v>
      </c>
      <c r="R44" s="51">
        <f>$F$18*(1+Q74)</f>
        <v>10338</v>
      </c>
      <c r="S44" s="26">
        <f>R44*Q44</f>
        <v>0.62028000000000005</v>
      </c>
      <c r="T44" s="27"/>
      <c r="U44" s="30">
        <f t="shared" si="1"/>
        <v>0</v>
      </c>
      <c r="V44" s="31">
        <f t="shared" si="2"/>
        <v>0</v>
      </c>
      <c r="X44" s="52">
        <f>+Q44</f>
        <v>6.0000000000000002E-5</v>
      </c>
      <c r="Y44" s="51">
        <f>$F$18*(1+X74)</f>
        <v>10338</v>
      </c>
      <c r="Z44" s="26">
        <f>Y44*X44</f>
        <v>0.62028000000000005</v>
      </c>
      <c r="AA44" s="27"/>
      <c r="AB44" s="30">
        <f t="shared" si="3"/>
        <v>0</v>
      </c>
      <c r="AC44" s="31">
        <f t="shared" si="4"/>
        <v>0</v>
      </c>
      <c r="AE44" s="52">
        <f>+X44</f>
        <v>6.0000000000000002E-5</v>
      </c>
      <c r="AF44" s="51">
        <f>$F$18*(1+AE74)</f>
        <v>10338</v>
      </c>
      <c r="AG44" s="26">
        <f>AF44*AE44</f>
        <v>0.62028000000000005</v>
      </c>
      <c r="AH44" s="27"/>
      <c r="AI44" s="30">
        <f t="shared" si="5"/>
        <v>0</v>
      </c>
      <c r="AJ44" s="31">
        <f t="shared" si="6"/>
        <v>0</v>
      </c>
      <c r="AL44" s="52">
        <f>+AE44</f>
        <v>6.0000000000000002E-5</v>
      </c>
      <c r="AM44" s="51">
        <f>$F$18*(1+AL74)</f>
        <v>10338</v>
      </c>
      <c r="AN44" s="26">
        <f>AM44*AL44</f>
        <v>0.62028000000000005</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358</v>
      </c>
      <c r="H45" s="26">
        <f t="shared" si="24"/>
        <v>36.566120000000005</v>
      </c>
      <c r="I45" s="27"/>
      <c r="J45" s="55">
        <f>0.64*$J$55+0.18*$J$56+0.18*$J$57</f>
        <v>0.10214000000000001</v>
      </c>
      <c r="K45" s="54">
        <f>$F$18*(1+$J$74)-$F$18</f>
        <v>338</v>
      </c>
      <c r="L45" s="26">
        <f t="shared" si="26"/>
        <v>34.523320000000005</v>
      </c>
      <c r="M45" s="27"/>
      <c r="N45" s="30">
        <f t="shared" si="27"/>
        <v>-2.0427999999999997</v>
      </c>
      <c r="O45" s="31">
        <f t="shared" si="28"/>
        <v>-5.586592178770948E-2</v>
      </c>
      <c r="Q45" s="55">
        <f>0.64*$Q$55+0.18*$Q$56+0.18*$Q$57</f>
        <v>0.10214000000000001</v>
      </c>
      <c r="R45" s="54">
        <f>$F$18*(1+Q74)-$F$18</f>
        <v>338</v>
      </c>
      <c r="S45" s="26">
        <f t="shared" ref="S45" si="37">R45*Q45</f>
        <v>34.523320000000005</v>
      </c>
      <c r="T45" s="27"/>
      <c r="U45" s="30">
        <f t="shared" si="1"/>
        <v>0</v>
      </c>
      <c r="V45" s="31">
        <f t="shared" si="2"/>
        <v>0</v>
      </c>
      <c r="X45" s="55">
        <f>0.64*$X$55+0.18*$X$56+0.18*$X$57</f>
        <v>0.10214000000000001</v>
      </c>
      <c r="Y45" s="54">
        <f>$F$18*(1+X74)-$F$18</f>
        <v>338</v>
      </c>
      <c r="Z45" s="26">
        <f t="shared" ref="Z45" si="38">Y45*X45</f>
        <v>34.523320000000005</v>
      </c>
      <c r="AA45" s="27"/>
      <c r="AB45" s="30">
        <f t="shared" si="3"/>
        <v>0</v>
      </c>
      <c r="AC45" s="31">
        <f t="shared" si="4"/>
        <v>0</v>
      </c>
      <c r="AE45" s="55">
        <f>0.64*$AE$55+0.18*$AE$56+0.18*$AE$57</f>
        <v>0.10214000000000001</v>
      </c>
      <c r="AF45" s="54">
        <f>$F$18*(1+AE74)-$F$18</f>
        <v>338</v>
      </c>
      <c r="AG45" s="26">
        <f t="shared" ref="AG45" si="39">AF45*AE45</f>
        <v>34.523320000000005</v>
      </c>
      <c r="AH45" s="27"/>
      <c r="AI45" s="30">
        <f t="shared" si="5"/>
        <v>0</v>
      </c>
      <c r="AJ45" s="31">
        <f t="shared" si="6"/>
        <v>0</v>
      </c>
      <c r="AL45" s="55">
        <f>0.64*$AL$55+0.18*$AL$56+0.18*$AL$57</f>
        <v>0.10214000000000001</v>
      </c>
      <c r="AM45" s="54">
        <f>$F$18*(1+AL74)-$F$18</f>
        <v>338</v>
      </c>
      <c r="AN45" s="26">
        <f t="shared" ref="AN45" si="40">AM45*AL45</f>
        <v>34.523320000000005</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264.69760000000002</v>
      </c>
      <c r="I47" s="40"/>
      <c r="J47" s="59"/>
      <c r="K47" s="61"/>
      <c r="L47" s="60">
        <f>SUM(L40:L46)+L39</f>
        <v>264.68360000000001</v>
      </c>
      <c r="M47" s="40"/>
      <c r="N47" s="43">
        <f t="shared" ref="N47:N65" si="41">L47-H47</f>
        <v>-1.4000000000010004E-2</v>
      </c>
      <c r="O47" s="44">
        <f t="shared" si="28"/>
        <v>-5.2890543775274134E-5</v>
      </c>
      <c r="Q47" s="59"/>
      <c r="R47" s="61"/>
      <c r="S47" s="60">
        <f>SUM(S40:S46)+S39</f>
        <v>277.68360000000001</v>
      </c>
      <c r="T47" s="40"/>
      <c r="U47" s="43">
        <f t="shared" si="1"/>
        <v>13</v>
      </c>
      <c r="V47" s="44">
        <f t="shared" si="2"/>
        <v>4.9115245523334274E-2</v>
      </c>
      <c r="X47" s="59"/>
      <c r="Y47" s="61"/>
      <c r="Z47" s="60">
        <f>SUM(Z40:Z46)+Z39</f>
        <v>277.18360000000001</v>
      </c>
      <c r="AA47" s="40"/>
      <c r="AB47" s="43">
        <f t="shared" si="3"/>
        <v>-0.5</v>
      </c>
      <c r="AC47" s="44">
        <f t="shared" si="4"/>
        <v>-1.8006104789767923E-3</v>
      </c>
      <c r="AE47" s="59"/>
      <c r="AF47" s="61"/>
      <c r="AG47" s="60">
        <f>SUM(AG40:AG46)+AG39</f>
        <v>275.68360000000001</v>
      </c>
      <c r="AH47" s="40"/>
      <c r="AI47" s="43">
        <f t="shared" si="5"/>
        <v>-1.5</v>
      </c>
      <c r="AJ47" s="44">
        <f t="shared" si="6"/>
        <v>-5.4115755766214156E-3</v>
      </c>
      <c r="AL47" s="59"/>
      <c r="AM47" s="61"/>
      <c r="AN47" s="60">
        <f>SUM(AN40:AN46)+AN39</f>
        <v>267.93360000000001</v>
      </c>
      <c r="AO47" s="40"/>
      <c r="AP47" s="43">
        <f t="shared" si="7"/>
        <v>-7.75</v>
      </c>
      <c r="AQ47" s="44">
        <f t="shared" si="8"/>
        <v>-2.811193701765357E-2</v>
      </c>
    </row>
    <row r="48" spans="2:43" x14ac:dyDescent="0.2">
      <c r="B48" s="27" t="s">
        <v>39</v>
      </c>
      <c r="C48" s="27"/>
      <c r="D48" s="62" t="s">
        <v>30</v>
      </c>
      <c r="E48" s="63"/>
      <c r="F48" s="28">
        <v>7.0000000000000001E-3</v>
      </c>
      <c r="G48" s="64">
        <f>F18*(1+F74)</f>
        <v>10358</v>
      </c>
      <c r="H48" s="26">
        <f>G48*F48</f>
        <v>72.506</v>
      </c>
      <c r="I48" s="27"/>
      <c r="J48" s="28">
        <f>+F48</f>
        <v>7.0000000000000001E-3</v>
      </c>
      <c r="K48" s="65">
        <f>F18*(1+J74)</f>
        <v>10338</v>
      </c>
      <c r="L48" s="26">
        <f>K48*J48</f>
        <v>72.366</v>
      </c>
      <c r="M48" s="27"/>
      <c r="N48" s="30">
        <f t="shared" si="41"/>
        <v>-0.14000000000000057</v>
      </c>
      <c r="O48" s="31">
        <f t="shared" si="28"/>
        <v>-1.9308746862328713E-3</v>
      </c>
      <c r="Q48" s="28">
        <f>+J48</f>
        <v>7.0000000000000001E-3</v>
      </c>
      <c r="R48" s="65">
        <f>$F$18*(1+Q74)</f>
        <v>10338</v>
      </c>
      <c r="S48" s="26">
        <f>R48*Q48</f>
        <v>72.366</v>
      </c>
      <c r="T48" s="27"/>
      <c r="U48" s="30">
        <f t="shared" si="1"/>
        <v>0</v>
      </c>
      <c r="V48" s="31">
        <f t="shared" si="2"/>
        <v>0</v>
      </c>
      <c r="X48" s="28">
        <f>+Q48</f>
        <v>7.0000000000000001E-3</v>
      </c>
      <c r="Y48" s="65">
        <f>$F$18*(1+X74)</f>
        <v>10338</v>
      </c>
      <c r="Z48" s="26">
        <f>Y48*X48</f>
        <v>72.366</v>
      </c>
      <c r="AA48" s="27"/>
      <c r="AB48" s="30">
        <f t="shared" si="3"/>
        <v>0</v>
      </c>
      <c r="AC48" s="31">
        <f t="shared" si="4"/>
        <v>0</v>
      </c>
      <c r="AE48" s="28">
        <f>+X48</f>
        <v>7.0000000000000001E-3</v>
      </c>
      <c r="AF48" s="65">
        <f>$F$18*(1+AE74)</f>
        <v>10338</v>
      </c>
      <c r="AG48" s="26">
        <f>AF48*AE48</f>
        <v>72.366</v>
      </c>
      <c r="AH48" s="27"/>
      <c r="AI48" s="30">
        <f t="shared" si="5"/>
        <v>0</v>
      </c>
      <c r="AJ48" s="31">
        <f t="shared" si="6"/>
        <v>0</v>
      </c>
      <c r="AL48" s="28">
        <f>+AE48</f>
        <v>7.0000000000000001E-3</v>
      </c>
      <c r="AM48" s="65">
        <f>$F$18*(1+AL74)</f>
        <v>10338</v>
      </c>
      <c r="AN48" s="26">
        <f>AM48*AL48</f>
        <v>72.366</v>
      </c>
      <c r="AO48" s="27"/>
      <c r="AP48" s="30">
        <f t="shared" si="7"/>
        <v>0</v>
      </c>
      <c r="AQ48" s="31">
        <f t="shared" si="8"/>
        <v>0</v>
      </c>
    </row>
    <row r="49" spans="2:43" ht="25.5" x14ac:dyDescent="0.2">
      <c r="B49" s="66" t="s">
        <v>40</v>
      </c>
      <c r="C49" s="27"/>
      <c r="D49" s="62" t="s">
        <v>30</v>
      </c>
      <c r="E49" s="63"/>
      <c r="F49" s="28">
        <v>4.0000000000000001E-3</v>
      </c>
      <c r="G49" s="64">
        <f>G48</f>
        <v>10358</v>
      </c>
      <c r="H49" s="26">
        <f>G49*F49</f>
        <v>41.432000000000002</v>
      </c>
      <c r="I49" s="27"/>
      <c r="J49" s="28">
        <f>+F49</f>
        <v>4.0000000000000001E-3</v>
      </c>
      <c r="K49" s="65">
        <f>K48</f>
        <v>10338</v>
      </c>
      <c r="L49" s="26">
        <f>K49*J49</f>
        <v>41.352000000000004</v>
      </c>
      <c r="M49" s="27"/>
      <c r="N49" s="30">
        <f t="shared" si="41"/>
        <v>-7.9999999999998295E-2</v>
      </c>
      <c r="O49" s="31">
        <f t="shared" si="28"/>
        <v>-1.9308746862328223E-3</v>
      </c>
      <c r="Q49" s="28">
        <f>+J49</f>
        <v>4.0000000000000001E-3</v>
      </c>
      <c r="R49" s="65">
        <f>R48</f>
        <v>10338</v>
      </c>
      <c r="S49" s="26">
        <f>R49*Q49</f>
        <v>41.352000000000004</v>
      </c>
      <c r="T49" s="27"/>
      <c r="U49" s="30">
        <f t="shared" si="1"/>
        <v>0</v>
      </c>
      <c r="V49" s="31">
        <f t="shared" si="2"/>
        <v>0</v>
      </c>
      <c r="X49" s="28">
        <f>+Q49</f>
        <v>4.0000000000000001E-3</v>
      </c>
      <c r="Y49" s="65">
        <f>Y48</f>
        <v>10338</v>
      </c>
      <c r="Z49" s="26">
        <f>Y49*X49</f>
        <v>41.352000000000004</v>
      </c>
      <c r="AA49" s="27"/>
      <c r="AB49" s="30">
        <f t="shared" si="3"/>
        <v>0</v>
      </c>
      <c r="AC49" s="31">
        <f t="shared" si="4"/>
        <v>0</v>
      </c>
      <c r="AE49" s="28">
        <f>+X49</f>
        <v>4.0000000000000001E-3</v>
      </c>
      <c r="AF49" s="65">
        <f>AF48</f>
        <v>10338</v>
      </c>
      <c r="AG49" s="26">
        <f>AF49*AE49</f>
        <v>41.352000000000004</v>
      </c>
      <c r="AH49" s="27"/>
      <c r="AI49" s="30">
        <f t="shared" si="5"/>
        <v>0</v>
      </c>
      <c r="AJ49" s="31">
        <f t="shared" si="6"/>
        <v>0</v>
      </c>
      <c r="AL49" s="28">
        <f>+AE49</f>
        <v>4.0000000000000001E-3</v>
      </c>
      <c r="AM49" s="65">
        <f>AM48</f>
        <v>10338</v>
      </c>
      <c r="AN49" s="26">
        <f>AM49*AL49</f>
        <v>41.352000000000004</v>
      </c>
      <c r="AO49" s="27"/>
      <c r="AP49" s="30">
        <f t="shared" si="7"/>
        <v>0</v>
      </c>
      <c r="AQ49" s="31">
        <f t="shared" si="8"/>
        <v>0</v>
      </c>
    </row>
    <row r="50" spans="2:43" ht="25.5" x14ac:dyDescent="0.2">
      <c r="B50" s="56" t="s">
        <v>41</v>
      </c>
      <c r="C50" s="35"/>
      <c r="D50" s="35"/>
      <c r="E50" s="35"/>
      <c r="F50" s="67"/>
      <c r="G50" s="59"/>
      <c r="H50" s="60">
        <f>SUM(H47:H49)</f>
        <v>378.63560000000007</v>
      </c>
      <c r="I50" s="68"/>
      <c r="J50" s="69"/>
      <c r="K50" s="70"/>
      <c r="L50" s="60">
        <f>SUM(L47:L49)</f>
        <v>378.40160000000003</v>
      </c>
      <c r="M50" s="68"/>
      <c r="N50" s="43">
        <f t="shared" si="41"/>
        <v>-0.23400000000003729</v>
      </c>
      <c r="O50" s="44">
        <f t="shared" si="28"/>
        <v>-6.1800844928484606E-4</v>
      </c>
      <c r="Q50" s="69"/>
      <c r="R50" s="70"/>
      <c r="S50" s="60">
        <f>SUM(S47:S49)</f>
        <v>391.40160000000003</v>
      </c>
      <c r="T50" s="68"/>
      <c r="U50" s="43">
        <f t="shared" si="1"/>
        <v>13</v>
      </c>
      <c r="V50" s="44">
        <f t="shared" si="2"/>
        <v>3.4355034439600675E-2</v>
      </c>
      <c r="X50" s="69"/>
      <c r="Y50" s="70"/>
      <c r="Z50" s="60">
        <f>SUM(Z47:Z49)</f>
        <v>390.90160000000003</v>
      </c>
      <c r="AA50" s="68"/>
      <c r="AB50" s="43">
        <f t="shared" si="3"/>
        <v>-0.5</v>
      </c>
      <c r="AC50" s="44">
        <f t="shared" si="4"/>
        <v>-1.2774602863146189E-3</v>
      </c>
      <c r="AE50" s="69"/>
      <c r="AF50" s="70"/>
      <c r="AG50" s="60">
        <f>SUM(AG47:AG49)</f>
        <v>389.40160000000003</v>
      </c>
      <c r="AH50" s="68"/>
      <c r="AI50" s="43">
        <f t="shared" si="5"/>
        <v>-1.5</v>
      </c>
      <c r="AJ50" s="44">
        <f t="shared" si="6"/>
        <v>-3.8372828353734033E-3</v>
      </c>
      <c r="AL50" s="69"/>
      <c r="AM50" s="70"/>
      <c r="AN50" s="60">
        <f>SUM(AN47:AN49)</f>
        <v>381.65160000000003</v>
      </c>
      <c r="AO50" s="68"/>
      <c r="AP50" s="43">
        <f t="shared" si="7"/>
        <v>-7.75</v>
      </c>
      <c r="AQ50" s="44">
        <f t="shared" si="8"/>
        <v>-1.9902332193807111E-2</v>
      </c>
    </row>
    <row r="51" spans="2:43" ht="25.5" x14ac:dyDescent="0.2">
      <c r="B51" s="71" t="s">
        <v>42</v>
      </c>
      <c r="C51" s="21"/>
      <c r="D51" s="22" t="s">
        <v>30</v>
      </c>
      <c r="E51" s="23"/>
      <c r="F51" s="72">
        <v>4.4000000000000003E-3</v>
      </c>
      <c r="G51" s="64">
        <f>G49</f>
        <v>10358</v>
      </c>
      <c r="H51" s="73">
        <f t="shared" ref="H51:H57" si="42">G51*F51</f>
        <v>45.575200000000002</v>
      </c>
      <c r="I51" s="27"/>
      <c r="J51" s="72">
        <v>4.4000000000000003E-3</v>
      </c>
      <c r="K51" s="65">
        <f>K49</f>
        <v>10338</v>
      </c>
      <c r="L51" s="73">
        <f t="shared" ref="L51:L57" si="43">K51*J51</f>
        <v>45.487200000000001</v>
      </c>
      <c r="M51" s="27"/>
      <c r="N51" s="30">
        <f t="shared" si="41"/>
        <v>-8.8000000000000966E-2</v>
      </c>
      <c r="O51" s="74">
        <f t="shared" si="28"/>
        <v>-1.9308746862328845E-3</v>
      </c>
      <c r="Q51" s="72">
        <f>+J51</f>
        <v>4.4000000000000003E-3</v>
      </c>
      <c r="R51" s="65">
        <f>R49</f>
        <v>10338</v>
      </c>
      <c r="S51" s="73">
        <f t="shared" ref="S51:S57" si="44">R51*Q51</f>
        <v>45.487200000000001</v>
      </c>
      <c r="T51" s="27"/>
      <c r="U51" s="30">
        <f t="shared" si="1"/>
        <v>0</v>
      </c>
      <c r="V51" s="74">
        <f t="shared" si="2"/>
        <v>0</v>
      </c>
      <c r="X51" s="72">
        <f>+Q51</f>
        <v>4.4000000000000003E-3</v>
      </c>
      <c r="Y51" s="65">
        <f>Y49</f>
        <v>10338</v>
      </c>
      <c r="Z51" s="73">
        <f t="shared" ref="Z51:Z57" si="45">Y51*X51</f>
        <v>45.487200000000001</v>
      </c>
      <c r="AA51" s="27"/>
      <c r="AB51" s="30">
        <f t="shared" si="3"/>
        <v>0</v>
      </c>
      <c r="AC51" s="74">
        <f t="shared" si="4"/>
        <v>0</v>
      </c>
      <c r="AE51" s="72">
        <f>+X51</f>
        <v>4.4000000000000003E-3</v>
      </c>
      <c r="AF51" s="65">
        <f>AF49</f>
        <v>10338</v>
      </c>
      <c r="AG51" s="73">
        <f t="shared" ref="AG51:AG57" si="46">AF51*AE51</f>
        <v>45.487200000000001</v>
      </c>
      <c r="AH51" s="27"/>
      <c r="AI51" s="30">
        <f t="shared" si="5"/>
        <v>0</v>
      </c>
      <c r="AJ51" s="74">
        <f t="shared" si="6"/>
        <v>0</v>
      </c>
      <c r="AL51" s="72">
        <f>+AE51</f>
        <v>4.4000000000000003E-3</v>
      </c>
      <c r="AM51" s="65">
        <f>AM49</f>
        <v>10338</v>
      </c>
      <c r="AN51" s="73">
        <f t="shared" ref="AN51:AN57" si="47">AM51*AL51</f>
        <v>45.487200000000001</v>
      </c>
      <c r="AO51" s="27"/>
      <c r="AP51" s="30">
        <f t="shared" si="7"/>
        <v>0</v>
      </c>
      <c r="AQ51" s="74">
        <f t="shared" si="8"/>
        <v>0</v>
      </c>
    </row>
    <row r="52" spans="2:43" ht="25.5" x14ac:dyDescent="0.2">
      <c r="B52" s="71" t="s">
        <v>43</v>
      </c>
      <c r="C52" s="21"/>
      <c r="D52" s="22" t="s">
        <v>30</v>
      </c>
      <c r="E52" s="23"/>
      <c r="F52" s="72">
        <v>1.2999999999999999E-3</v>
      </c>
      <c r="G52" s="64">
        <f>G49</f>
        <v>10358</v>
      </c>
      <c r="H52" s="73">
        <f t="shared" si="42"/>
        <v>13.465399999999999</v>
      </c>
      <c r="I52" s="27"/>
      <c r="J52" s="72">
        <v>1.2999999999999999E-3</v>
      </c>
      <c r="K52" s="65">
        <f>K49</f>
        <v>10338</v>
      </c>
      <c r="L52" s="73">
        <f t="shared" si="43"/>
        <v>13.439399999999999</v>
      </c>
      <c r="M52" s="27"/>
      <c r="N52" s="30">
        <f t="shared" si="41"/>
        <v>-2.5999999999999801E-2</v>
      </c>
      <c r="O52" s="74">
        <f t="shared" si="28"/>
        <v>-1.9308746862328489E-3</v>
      </c>
      <c r="Q52" s="72">
        <f>+J52</f>
        <v>1.2999999999999999E-3</v>
      </c>
      <c r="R52" s="65">
        <f>R49</f>
        <v>10338</v>
      </c>
      <c r="S52" s="73">
        <f t="shared" si="44"/>
        <v>13.439399999999999</v>
      </c>
      <c r="T52" s="27"/>
      <c r="U52" s="30">
        <f t="shared" si="1"/>
        <v>0</v>
      </c>
      <c r="V52" s="74">
        <f t="shared" si="2"/>
        <v>0</v>
      </c>
      <c r="X52" s="72">
        <f>+Q52</f>
        <v>1.2999999999999999E-3</v>
      </c>
      <c r="Y52" s="65">
        <f>Y49</f>
        <v>10338</v>
      </c>
      <c r="Z52" s="73">
        <f t="shared" si="45"/>
        <v>13.439399999999999</v>
      </c>
      <c r="AA52" s="27"/>
      <c r="AB52" s="30">
        <f t="shared" si="3"/>
        <v>0</v>
      </c>
      <c r="AC52" s="74">
        <f t="shared" si="4"/>
        <v>0</v>
      </c>
      <c r="AE52" s="72">
        <f>+X52</f>
        <v>1.2999999999999999E-3</v>
      </c>
      <c r="AF52" s="65">
        <f>AF49</f>
        <v>10338</v>
      </c>
      <c r="AG52" s="73">
        <f t="shared" si="46"/>
        <v>13.439399999999999</v>
      </c>
      <c r="AH52" s="27"/>
      <c r="AI52" s="30">
        <f t="shared" si="5"/>
        <v>0</v>
      </c>
      <c r="AJ52" s="74">
        <f t="shared" si="6"/>
        <v>0</v>
      </c>
      <c r="AL52" s="72">
        <f>+AE52</f>
        <v>1.2999999999999999E-3</v>
      </c>
      <c r="AM52" s="65">
        <f>AM49</f>
        <v>10338</v>
      </c>
      <c r="AN52" s="73">
        <f t="shared" si="47"/>
        <v>13.439399999999999</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10000</v>
      </c>
      <c r="H54" s="73">
        <f t="shared" si="42"/>
        <v>69.400000000000006</v>
      </c>
      <c r="I54" s="27"/>
      <c r="J54" s="72">
        <f>+F54</f>
        <v>6.94E-3</v>
      </c>
      <c r="K54" s="76">
        <f>$F$18</f>
        <v>10000</v>
      </c>
      <c r="L54" s="73">
        <f t="shared" si="43"/>
        <v>69.400000000000006</v>
      </c>
      <c r="M54" s="27"/>
      <c r="N54" s="30">
        <f t="shared" si="41"/>
        <v>0</v>
      </c>
      <c r="O54" s="74">
        <f t="shared" si="28"/>
        <v>0</v>
      </c>
      <c r="Q54" s="72">
        <f>+J54</f>
        <v>6.94E-3</v>
      </c>
      <c r="R54" s="76">
        <f>$F$18</f>
        <v>10000</v>
      </c>
      <c r="S54" s="73">
        <f t="shared" si="44"/>
        <v>69.400000000000006</v>
      </c>
      <c r="T54" s="27"/>
      <c r="U54" s="30">
        <f t="shared" si="1"/>
        <v>0</v>
      </c>
      <c r="V54" s="74">
        <f t="shared" si="2"/>
        <v>0</v>
      </c>
      <c r="X54" s="72">
        <f>+Q54</f>
        <v>6.94E-3</v>
      </c>
      <c r="Y54" s="76">
        <f>$F$18</f>
        <v>10000</v>
      </c>
      <c r="Z54" s="73">
        <f t="shared" si="45"/>
        <v>69.400000000000006</v>
      </c>
      <c r="AA54" s="27"/>
      <c r="AB54" s="30">
        <f t="shared" si="3"/>
        <v>0</v>
      </c>
      <c r="AC54" s="74">
        <f t="shared" si="4"/>
        <v>0</v>
      </c>
      <c r="AE54" s="72">
        <f>+X54</f>
        <v>6.94E-3</v>
      </c>
      <c r="AF54" s="76">
        <f>$F$18</f>
        <v>10000</v>
      </c>
      <c r="AG54" s="73">
        <f t="shared" si="46"/>
        <v>69.400000000000006</v>
      </c>
      <c r="AH54" s="27"/>
      <c r="AI54" s="30">
        <f t="shared" si="5"/>
        <v>0</v>
      </c>
      <c r="AJ54" s="74">
        <f t="shared" si="6"/>
        <v>0</v>
      </c>
      <c r="AL54" s="72">
        <f>+AE54</f>
        <v>6.94E-3</v>
      </c>
      <c r="AM54" s="76">
        <f>$F$18</f>
        <v>10000</v>
      </c>
      <c r="AN54" s="73">
        <f t="shared" si="47"/>
        <v>69.400000000000006</v>
      </c>
      <c r="AO54" s="27"/>
      <c r="AP54" s="30">
        <f t="shared" si="7"/>
        <v>0</v>
      </c>
      <c r="AQ54" s="74">
        <f t="shared" si="8"/>
        <v>0</v>
      </c>
    </row>
    <row r="55" spans="2:43" x14ac:dyDescent="0.2">
      <c r="B55" s="49" t="s">
        <v>46</v>
      </c>
      <c r="C55" s="21"/>
      <c r="D55" s="22"/>
      <c r="E55" s="23"/>
      <c r="F55" s="72">
        <v>0.08</v>
      </c>
      <c r="G55" s="77">
        <f>0.64*$F$18</f>
        <v>6400</v>
      </c>
      <c r="H55" s="73">
        <f t="shared" si="42"/>
        <v>512</v>
      </c>
      <c r="I55" s="27"/>
      <c r="J55" s="72">
        <v>0.08</v>
      </c>
      <c r="K55" s="77">
        <f>$G$55</f>
        <v>6400</v>
      </c>
      <c r="L55" s="73">
        <f t="shared" si="43"/>
        <v>512</v>
      </c>
      <c r="M55" s="27"/>
      <c r="N55" s="30">
        <f t="shared" si="41"/>
        <v>0</v>
      </c>
      <c r="O55" s="74">
        <f t="shared" si="28"/>
        <v>0</v>
      </c>
      <c r="Q55" s="72">
        <v>0.08</v>
      </c>
      <c r="R55" s="77">
        <f>$G$55</f>
        <v>6400</v>
      </c>
      <c r="S55" s="73">
        <f t="shared" si="44"/>
        <v>512</v>
      </c>
      <c r="T55" s="27"/>
      <c r="U55" s="30">
        <f t="shared" si="1"/>
        <v>0</v>
      </c>
      <c r="V55" s="74">
        <f t="shared" si="2"/>
        <v>0</v>
      </c>
      <c r="X55" s="72">
        <v>0.08</v>
      </c>
      <c r="Y55" s="77">
        <f>$G$55</f>
        <v>6400</v>
      </c>
      <c r="Z55" s="73">
        <f t="shared" si="45"/>
        <v>512</v>
      </c>
      <c r="AA55" s="27"/>
      <c r="AB55" s="30">
        <f t="shared" si="3"/>
        <v>0</v>
      </c>
      <c r="AC55" s="74">
        <f t="shared" si="4"/>
        <v>0</v>
      </c>
      <c r="AE55" s="72">
        <v>0.08</v>
      </c>
      <c r="AF55" s="77">
        <f>$G$55</f>
        <v>6400</v>
      </c>
      <c r="AG55" s="73">
        <f t="shared" si="46"/>
        <v>512</v>
      </c>
      <c r="AH55" s="27"/>
      <c r="AI55" s="30">
        <f t="shared" si="5"/>
        <v>0</v>
      </c>
      <c r="AJ55" s="74">
        <f t="shared" si="6"/>
        <v>0</v>
      </c>
      <c r="AL55" s="72">
        <v>0.08</v>
      </c>
      <c r="AM55" s="77">
        <f>$G$55</f>
        <v>6400</v>
      </c>
      <c r="AN55" s="73">
        <f t="shared" si="47"/>
        <v>512</v>
      </c>
      <c r="AO55" s="27"/>
      <c r="AP55" s="30">
        <f t="shared" si="7"/>
        <v>0</v>
      </c>
      <c r="AQ55" s="74">
        <f t="shared" si="8"/>
        <v>0</v>
      </c>
    </row>
    <row r="56" spans="2:43" x14ac:dyDescent="0.2">
      <c r="B56" s="49" t="s">
        <v>47</v>
      </c>
      <c r="C56" s="21"/>
      <c r="D56" s="22"/>
      <c r="E56" s="23"/>
      <c r="F56" s="72">
        <v>0.122</v>
      </c>
      <c r="G56" s="77">
        <f>0.18*$F$18</f>
        <v>1800</v>
      </c>
      <c r="H56" s="73">
        <f t="shared" si="42"/>
        <v>219.6</v>
      </c>
      <c r="I56" s="27"/>
      <c r="J56" s="72">
        <v>0.122</v>
      </c>
      <c r="K56" s="77">
        <f>$G$56</f>
        <v>1800</v>
      </c>
      <c r="L56" s="73">
        <f t="shared" si="43"/>
        <v>219.6</v>
      </c>
      <c r="M56" s="27"/>
      <c r="N56" s="30">
        <f t="shared" si="41"/>
        <v>0</v>
      </c>
      <c r="O56" s="74">
        <f t="shared" si="28"/>
        <v>0</v>
      </c>
      <c r="Q56" s="72">
        <v>0.122</v>
      </c>
      <c r="R56" s="77">
        <f>$G$56</f>
        <v>1800</v>
      </c>
      <c r="S56" s="73">
        <f t="shared" si="44"/>
        <v>219.6</v>
      </c>
      <c r="T56" s="27"/>
      <c r="U56" s="30">
        <f t="shared" si="1"/>
        <v>0</v>
      </c>
      <c r="V56" s="74">
        <f t="shared" si="2"/>
        <v>0</v>
      </c>
      <c r="X56" s="72">
        <v>0.122</v>
      </c>
      <c r="Y56" s="77">
        <f>$G$56</f>
        <v>1800</v>
      </c>
      <c r="Z56" s="73">
        <f t="shared" si="45"/>
        <v>219.6</v>
      </c>
      <c r="AA56" s="27"/>
      <c r="AB56" s="30">
        <f t="shared" si="3"/>
        <v>0</v>
      </c>
      <c r="AC56" s="74">
        <f t="shared" si="4"/>
        <v>0</v>
      </c>
      <c r="AE56" s="72">
        <v>0.122</v>
      </c>
      <c r="AF56" s="77">
        <f>$G$56</f>
        <v>1800</v>
      </c>
      <c r="AG56" s="73">
        <f t="shared" si="46"/>
        <v>219.6</v>
      </c>
      <c r="AH56" s="27"/>
      <c r="AI56" s="30">
        <f t="shared" si="5"/>
        <v>0</v>
      </c>
      <c r="AJ56" s="74">
        <f t="shared" si="6"/>
        <v>0</v>
      </c>
      <c r="AL56" s="72">
        <v>0.122</v>
      </c>
      <c r="AM56" s="77">
        <f>$G$56</f>
        <v>1800</v>
      </c>
      <c r="AN56" s="73">
        <f t="shared" si="47"/>
        <v>219.6</v>
      </c>
      <c r="AO56" s="27"/>
      <c r="AP56" s="30">
        <f t="shared" si="7"/>
        <v>0</v>
      </c>
      <c r="AQ56" s="74">
        <f t="shared" si="8"/>
        <v>0</v>
      </c>
    </row>
    <row r="57" spans="2:43" x14ac:dyDescent="0.2">
      <c r="B57" s="11" t="s">
        <v>48</v>
      </c>
      <c r="C57" s="21"/>
      <c r="D57" s="22"/>
      <c r="E57" s="23"/>
      <c r="F57" s="72">
        <v>0.161</v>
      </c>
      <c r="G57" s="77">
        <f>0.18*$F$18</f>
        <v>1800</v>
      </c>
      <c r="H57" s="73">
        <f t="shared" si="42"/>
        <v>289.8</v>
      </c>
      <c r="I57" s="27"/>
      <c r="J57" s="72">
        <v>0.161</v>
      </c>
      <c r="K57" s="77">
        <f>$G$57</f>
        <v>1800</v>
      </c>
      <c r="L57" s="73">
        <f t="shared" si="43"/>
        <v>289.8</v>
      </c>
      <c r="M57" s="27"/>
      <c r="N57" s="30">
        <f t="shared" si="41"/>
        <v>0</v>
      </c>
      <c r="O57" s="74">
        <f t="shared" si="28"/>
        <v>0</v>
      </c>
      <c r="Q57" s="72">
        <v>0.161</v>
      </c>
      <c r="R57" s="77">
        <f>$G$57</f>
        <v>1800</v>
      </c>
      <c r="S57" s="73">
        <f t="shared" si="44"/>
        <v>289.8</v>
      </c>
      <c r="T57" s="27"/>
      <c r="U57" s="30">
        <f t="shared" si="1"/>
        <v>0</v>
      </c>
      <c r="V57" s="74">
        <f t="shared" si="2"/>
        <v>0</v>
      </c>
      <c r="X57" s="72">
        <v>0.161</v>
      </c>
      <c r="Y57" s="77">
        <f>$G$57</f>
        <v>1800</v>
      </c>
      <c r="Z57" s="73">
        <f t="shared" si="45"/>
        <v>289.8</v>
      </c>
      <c r="AA57" s="27"/>
      <c r="AB57" s="30">
        <f t="shared" si="3"/>
        <v>0</v>
      </c>
      <c r="AC57" s="74">
        <f t="shared" si="4"/>
        <v>0</v>
      </c>
      <c r="AE57" s="72">
        <v>0.161</v>
      </c>
      <c r="AF57" s="77">
        <f>$G$57</f>
        <v>1800</v>
      </c>
      <c r="AG57" s="73">
        <f t="shared" si="46"/>
        <v>289.8</v>
      </c>
      <c r="AH57" s="27"/>
      <c r="AI57" s="30">
        <f t="shared" si="5"/>
        <v>0</v>
      </c>
      <c r="AJ57" s="74">
        <f t="shared" si="6"/>
        <v>0</v>
      </c>
      <c r="AL57" s="72">
        <v>0.161</v>
      </c>
      <c r="AM57" s="77">
        <f>$G$57</f>
        <v>1800</v>
      </c>
      <c r="AN57" s="73">
        <f t="shared" si="47"/>
        <v>289.8</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8"/>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9250</v>
      </c>
      <c r="H59" s="73">
        <f>G59*F59</f>
        <v>1017.5</v>
      </c>
      <c r="I59" s="83"/>
      <c r="J59" s="72">
        <v>0.11</v>
      </c>
      <c r="K59" s="82">
        <f>$G$59</f>
        <v>9250</v>
      </c>
      <c r="L59" s="73">
        <f>K59*J59</f>
        <v>1017.5</v>
      </c>
      <c r="M59" s="83"/>
      <c r="N59" s="84">
        <f t="shared" si="41"/>
        <v>0</v>
      </c>
      <c r="O59" s="74">
        <f t="shared" si="28"/>
        <v>0</v>
      </c>
      <c r="Q59" s="72">
        <v>0.11</v>
      </c>
      <c r="R59" s="82">
        <f>$G$59</f>
        <v>9250</v>
      </c>
      <c r="S59" s="73">
        <f>R59*Q59</f>
        <v>1017.5</v>
      </c>
      <c r="T59" s="83"/>
      <c r="U59" s="84">
        <f t="shared" si="1"/>
        <v>0</v>
      </c>
      <c r="V59" s="74">
        <f t="shared" si="2"/>
        <v>0</v>
      </c>
      <c r="X59" s="72">
        <v>0.11</v>
      </c>
      <c r="Y59" s="82">
        <f>$G$59</f>
        <v>9250</v>
      </c>
      <c r="Z59" s="73">
        <f>Y59*X59</f>
        <v>1017.5</v>
      </c>
      <c r="AA59" s="83"/>
      <c r="AB59" s="84">
        <f t="shared" si="3"/>
        <v>0</v>
      </c>
      <c r="AC59" s="74">
        <f t="shared" si="4"/>
        <v>0</v>
      </c>
      <c r="AE59" s="72">
        <v>0.11</v>
      </c>
      <c r="AF59" s="82">
        <f>$G$59</f>
        <v>9250</v>
      </c>
      <c r="AG59" s="73">
        <f>AF59*AE59</f>
        <v>1017.5</v>
      </c>
      <c r="AH59" s="83"/>
      <c r="AI59" s="84">
        <f t="shared" si="5"/>
        <v>0</v>
      </c>
      <c r="AJ59" s="74">
        <f t="shared" si="6"/>
        <v>0</v>
      </c>
      <c r="AL59" s="72">
        <v>0.11</v>
      </c>
      <c r="AM59" s="82">
        <f>$G$59</f>
        <v>9250</v>
      </c>
      <c r="AN59" s="73">
        <f>AM59*AL59</f>
        <v>1017.5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1528.7262000000001</v>
      </c>
      <c r="I61" s="100"/>
      <c r="J61" s="101"/>
      <c r="K61" s="101"/>
      <c r="L61" s="103">
        <f>SUM(L51:L57,L50)</f>
        <v>1528.3782000000001</v>
      </c>
      <c r="M61" s="102"/>
      <c r="N61" s="103">
        <f t="shared" ref="N61" si="48">L61-H61</f>
        <v>-0.34799999999995634</v>
      </c>
      <c r="O61" s="104">
        <f t="shared" ref="O61" si="49">IF((H61)=0,"",(N61/H61))</f>
        <v>-2.2764050226911552E-4</v>
      </c>
      <c r="Q61" s="101"/>
      <c r="R61" s="101"/>
      <c r="S61" s="103">
        <f>SUM(S51:S57,S50)</f>
        <v>1541.3782000000001</v>
      </c>
      <c r="T61" s="102"/>
      <c r="U61" s="103">
        <f t="shared" si="1"/>
        <v>13</v>
      </c>
      <c r="V61" s="104">
        <f>IF((L61)=0,"",(U61/L61))</f>
        <v>8.5057481191500896E-3</v>
      </c>
      <c r="X61" s="101"/>
      <c r="Y61" s="101"/>
      <c r="Z61" s="103">
        <f>SUM(Z51:Z57,Z50)</f>
        <v>1540.8782000000001</v>
      </c>
      <c r="AA61" s="102"/>
      <c r="AB61" s="103">
        <f t="shared" si="3"/>
        <v>-0.5</v>
      </c>
      <c r="AC61" s="104">
        <f>IF((S61)=0,"",(AB61/S61))</f>
        <v>-3.2438502114536194E-4</v>
      </c>
      <c r="AE61" s="101"/>
      <c r="AF61" s="101"/>
      <c r="AG61" s="103">
        <f>SUM(AG51:AG57,AG50)</f>
        <v>1539.3782000000001</v>
      </c>
      <c r="AH61" s="102"/>
      <c r="AI61" s="103">
        <f t="shared" ref="AI61:AI65" si="50">AG61-Z61</f>
        <v>-1.5</v>
      </c>
      <c r="AJ61" s="104">
        <f>IF((Z61)=0,"",(AI61/Z61))</f>
        <v>-9.7347084279601065E-4</v>
      </c>
      <c r="AL61" s="101"/>
      <c r="AM61" s="101"/>
      <c r="AN61" s="103">
        <f>SUM(AN51:AN57,AN50)</f>
        <v>1531.6282000000001</v>
      </c>
      <c r="AO61" s="102"/>
      <c r="AP61" s="103">
        <f t="shared" ref="AP61:AP65" si="51">AN61-AG61</f>
        <v>-7.75</v>
      </c>
      <c r="AQ61" s="104">
        <f>IF((AG61)=0,"",(AP61/AG61))</f>
        <v>-5.0345002936900106E-3</v>
      </c>
    </row>
    <row r="62" spans="2:43" x14ac:dyDescent="0.2">
      <c r="B62" s="105" t="s">
        <v>52</v>
      </c>
      <c r="C62" s="21"/>
      <c r="D62" s="21"/>
      <c r="E62" s="21"/>
      <c r="F62" s="106">
        <v>0.13</v>
      </c>
      <c r="G62" s="107"/>
      <c r="H62" s="108">
        <f>H61*F62</f>
        <v>198.73440600000001</v>
      </c>
      <c r="I62" s="109"/>
      <c r="J62" s="110">
        <v>0.13</v>
      </c>
      <c r="K62" s="109"/>
      <c r="L62" s="111">
        <f>L61*J62</f>
        <v>198.68916600000003</v>
      </c>
      <c r="M62" s="112"/>
      <c r="N62" s="113">
        <f t="shared" si="41"/>
        <v>-4.5239999999978409E-2</v>
      </c>
      <c r="O62" s="114">
        <f t="shared" si="28"/>
        <v>-2.2764050226903543E-4</v>
      </c>
      <c r="Q62" s="110">
        <v>0.13</v>
      </c>
      <c r="R62" s="109"/>
      <c r="S62" s="111">
        <f>S61*Q62</f>
        <v>200.37916600000003</v>
      </c>
      <c r="T62" s="112"/>
      <c r="U62" s="113">
        <f t="shared" si="1"/>
        <v>1.6899999999999977</v>
      </c>
      <c r="V62" s="114">
        <f t="shared" ref="V62:V71" si="52">IF((L62)=0,"",(U62/L62))</f>
        <v>8.5057481191500774E-3</v>
      </c>
      <c r="X62" s="110">
        <v>0.13</v>
      </c>
      <c r="Y62" s="109"/>
      <c r="Z62" s="111">
        <f>Z61*X62</f>
        <v>200.31416600000003</v>
      </c>
      <c r="AA62" s="112"/>
      <c r="AB62" s="113">
        <f t="shared" si="3"/>
        <v>-6.4999999999997726E-2</v>
      </c>
      <c r="AC62" s="114">
        <f t="shared" ref="AC62:AC71" si="53">IF((S62)=0,"",(AB62/S62))</f>
        <v>-3.2438502114535061E-4</v>
      </c>
      <c r="AE62" s="110">
        <v>0.13</v>
      </c>
      <c r="AF62" s="109"/>
      <c r="AG62" s="111">
        <f>AG61*AE62</f>
        <v>200.11916600000001</v>
      </c>
      <c r="AH62" s="112"/>
      <c r="AI62" s="113">
        <f t="shared" si="50"/>
        <v>-0.1950000000000216</v>
      </c>
      <c r="AJ62" s="114">
        <f t="shared" ref="AJ62:AJ71" si="54">IF((Z62)=0,"",(AI62/Z62))</f>
        <v>-9.7347084279611842E-4</v>
      </c>
      <c r="AL62" s="110">
        <v>0.13</v>
      </c>
      <c r="AM62" s="109"/>
      <c r="AN62" s="111">
        <f>AN61*AL62</f>
        <v>199.11166600000001</v>
      </c>
      <c r="AO62" s="112"/>
      <c r="AP62" s="113">
        <f t="shared" si="51"/>
        <v>-1.0074999999999932</v>
      </c>
      <c r="AQ62" s="114">
        <f t="shared" ref="AQ62:AQ71" si="55">IF((AG62)=0,"",(AP62/AG62))</f>
        <v>-5.0345002936899768E-3</v>
      </c>
    </row>
    <row r="63" spans="2:43" x14ac:dyDescent="0.2">
      <c r="B63" s="115" t="s">
        <v>53</v>
      </c>
      <c r="C63" s="21"/>
      <c r="D63" s="21"/>
      <c r="E63" s="21"/>
      <c r="F63" s="116"/>
      <c r="G63" s="107"/>
      <c r="H63" s="108">
        <f>H61+H62</f>
        <v>1727.4606060000001</v>
      </c>
      <c r="I63" s="109"/>
      <c r="J63" s="109"/>
      <c r="K63" s="109"/>
      <c r="L63" s="111">
        <f>L61+L62</f>
        <v>1727.0673660000002</v>
      </c>
      <c r="M63" s="112"/>
      <c r="N63" s="113">
        <f t="shared" si="41"/>
        <v>-0.39323999999987791</v>
      </c>
      <c r="O63" s="114">
        <f t="shared" si="28"/>
        <v>-2.2764050226907337E-4</v>
      </c>
      <c r="Q63" s="109"/>
      <c r="R63" s="109"/>
      <c r="S63" s="111">
        <f>S61+S62</f>
        <v>1741.757366</v>
      </c>
      <c r="T63" s="112"/>
      <c r="U63" s="113">
        <f t="shared" si="1"/>
        <v>14.689999999999827</v>
      </c>
      <c r="V63" s="114">
        <f t="shared" si="52"/>
        <v>8.505748119149989E-3</v>
      </c>
      <c r="X63" s="109"/>
      <c r="Y63" s="109"/>
      <c r="Z63" s="111">
        <f>Z61+Z62</f>
        <v>1741.1923660000002</v>
      </c>
      <c r="AA63" s="112"/>
      <c r="AB63" s="113">
        <f t="shared" si="3"/>
        <v>-0.5649999999998272</v>
      </c>
      <c r="AC63" s="114">
        <f t="shared" si="53"/>
        <v>-3.2438502114526279E-4</v>
      </c>
      <c r="AE63" s="109"/>
      <c r="AF63" s="109"/>
      <c r="AG63" s="111">
        <f>AG61+AG62</f>
        <v>1739.4973660000001</v>
      </c>
      <c r="AH63" s="112"/>
      <c r="AI63" s="113">
        <f t="shared" si="50"/>
        <v>-1.6950000000001637</v>
      </c>
      <c r="AJ63" s="114">
        <f t="shared" si="54"/>
        <v>-9.7347084279610465E-4</v>
      </c>
      <c r="AL63" s="109"/>
      <c r="AM63" s="109"/>
      <c r="AN63" s="111">
        <f>AN61+AN62</f>
        <v>1730.7398660000001</v>
      </c>
      <c r="AO63" s="112"/>
      <c r="AP63" s="113">
        <f t="shared" si="51"/>
        <v>-8.7574999999999363</v>
      </c>
      <c r="AQ63" s="114">
        <f t="shared" si="55"/>
        <v>-5.0345002936899742E-3</v>
      </c>
    </row>
    <row r="64" spans="2:43" ht="15.75" customHeight="1" x14ac:dyDescent="0.2">
      <c r="B64" s="203" t="s">
        <v>54</v>
      </c>
      <c r="C64" s="203"/>
      <c r="D64" s="203"/>
      <c r="E64" s="21"/>
      <c r="F64" s="116"/>
      <c r="G64" s="107"/>
      <c r="H64" s="117">
        <f>ROUND(-H63*10%,2)</f>
        <v>-172.75</v>
      </c>
      <c r="I64" s="109"/>
      <c r="J64" s="109"/>
      <c r="K64" s="109"/>
      <c r="L64" s="118">
        <f>ROUND(-L63*10%,2)</f>
        <v>-172.71</v>
      </c>
      <c r="M64" s="112"/>
      <c r="N64" s="118">
        <f t="shared" si="41"/>
        <v>3.9999999999992042E-2</v>
      </c>
      <c r="O64" s="119">
        <f t="shared" si="28"/>
        <v>-2.315484804630509E-4</v>
      </c>
      <c r="Q64" s="109"/>
      <c r="R64" s="109"/>
      <c r="S64" s="118">
        <f>ROUND(-S63*10%,2)</f>
        <v>-174.18</v>
      </c>
      <c r="T64" s="112"/>
      <c r="U64" s="118">
        <f t="shared" si="1"/>
        <v>-1.4699999999999989</v>
      </c>
      <c r="V64" s="119">
        <f t="shared" si="52"/>
        <v>8.5113774535348196E-3</v>
      </c>
      <c r="X64" s="109"/>
      <c r="Y64" s="109"/>
      <c r="Z64" s="118">
        <f>ROUND(-Z63*10%,2)</f>
        <v>-174.12</v>
      </c>
      <c r="AA64" s="112"/>
      <c r="AB64" s="118">
        <f t="shared" si="3"/>
        <v>6.0000000000002274E-2</v>
      </c>
      <c r="AC64" s="119">
        <f t="shared" si="53"/>
        <v>-3.4447123665175261E-4</v>
      </c>
      <c r="AE64" s="109"/>
      <c r="AF64" s="109"/>
      <c r="AG64" s="118">
        <f>ROUND(-AG63*10%,2)</f>
        <v>-173.95</v>
      </c>
      <c r="AH64" s="112"/>
      <c r="AI64" s="118">
        <f t="shared" si="50"/>
        <v>0.17000000000001592</v>
      </c>
      <c r="AJ64" s="119">
        <f t="shared" si="54"/>
        <v>-9.763381575925564E-4</v>
      </c>
      <c r="AL64" s="109"/>
      <c r="AM64" s="109"/>
      <c r="AN64" s="118">
        <f>ROUND(-AN63*10%,2)</f>
        <v>-173.07</v>
      </c>
      <c r="AO64" s="112"/>
      <c r="AP64" s="118">
        <f t="shared" si="51"/>
        <v>0.87999999999999545</v>
      </c>
      <c r="AQ64" s="119">
        <f t="shared" si="55"/>
        <v>-5.058924978442055E-3</v>
      </c>
    </row>
    <row r="65" spans="1:43" ht="13.5" thickBot="1" x14ac:dyDescent="0.25">
      <c r="B65" s="204" t="s">
        <v>55</v>
      </c>
      <c r="C65" s="204"/>
      <c r="D65" s="204"/>
      <c r="E65" s="120"/>
      <c r="F65" s="121"/>
      <c r="G65" s="122"/>
      <c r="H65" s="123">
        <f>H63+H64</f>
        <v>1554.7106060000001</v>
      </c>
      <c r="I65" s="124"/>
      <c r="J65" s="124"/>
      <c r="K65" s="124"/>
      <c r="L65" s="125">
        <f>L63+L64</f>
        <v>1554.3573660000002</v>
      </c>
      <c r="M65" s="126"/>
      <c r="N65" s="127">
        <f t="shared" si="41"/>
        <v>-0.35323999999991429</v>
      </c>
      <c r="O65" s="128">
        <f t="shared" si="28"/>
        <v>-2.2720627146729215E-4</v>
      </c>
      <c r="Q65" s="124"/>
      <c r="R65" s="124"/>
      <c r="S65" s="125">
        <f>S63+S64</f>
        <v>1567.577366</v>
      </c>
      <c r="T65" s="126"/>
      <c r="U65" s="127">
        <f t="shared" si="1"/>
        <v>13.2199999999998</v>
      </c>
      <c r="V65" s="128">
        <f t="shared" si="52"/>
        <v>8.5051226244195616E-3</v>
      </c>
      <c r="X65" s="124"/>
      <c r="Y65" s="124"/>
      <c r="Z65" s="125">
        <f>Z63+Z64</f>
        <v>1567.0723660000003</v>
      </c>
      <c r="AA65" s="126"/>
      <c r="AB65" s="127">
        <f t="shared" si="3"/>
        <v>-0.50499999999965439</v>
      </c>
      <c r="AC65" s="128">
        <f t="shared" si="53"/>
        <v>-3.2215315872304728E-4</v>
      </c>
      <c r="AE65" s="124"/>
      <c r="AF65" s="124"/>
      <c r="AG65" s="125">
        <f>AG63+AG64</f>
        <v>1565.547366</v>
      </c>
      <c r="AH65" s="126"/>
      <c r="AI65" s="127">
        <f t="shared" si="50"/>
        <v>-1.5250000000003183</v>
      </c>
      <c r="AJ65" s="128">
        <f t="shared" si="54"/>
        <v>-9.7315225071125907E-4</v>
      </c>
      <c r="AL65" s="124"/>
      <c r="AM65" s="124"/>
      <c r="AN65" s="125">
        <f>AN63+AN64</f>
        <v>1557.6698660000002</v>
      </c>
      <c r="AO65" s="126"/>
      <c r="AP65" s="127">
        <f t="shared" si="51"/>
        <v>-7.8774999999998272</v>
      </c>
      <c r="AQ65" s="128">
        <f t="shared" si="55"/>
        <v>-5.0317864352625577E-3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1595.3262000000002</v>
      </c>
      <c r="I67" s="140"/>
      <c r="J67" s="141"/>
      <c r="K67" s="141"/>
      <c r="L67" s="143">
        <f>SUM(L58:L59,L50,L51:L54)</f>
        <v>1594.9782000000002</v>
      </c>
      <c r="M67" s="142"/>
      <c r="N67" s="143">
        <f t="shared" ref="N67:N71" si="56">L67-H67</f>
        <v>-0.34799999999995634</v>
      </c>
      <c r="O67" s="104">
        <f t="shared" ref="O67:O71" si="57">IF((H67)=0,"",(N67/H67))</f>
        <v>-2.1813720604598377E-4</v>
      </c>
      <c r="Q67" s="141"/>
      <c r="R67" s="141"/>
      <c r="S67" s="143">
        <f>SUM(S58:S59,S50,S51:S54)</f>
        <v>1607.9782000000002</v>
      </c>
      <c r="T67" s="142"/>
      <c r="U67" s="143">
        <f t="shared" si="1"/>
        <v>13</v>
      </c>
      <c r="V67" s="104">
        <f t="shared" si="52"/>
        <v>8.1505816192346692E-3</v>
      </c>
      <c r="X67" s="141"/>
      <c r="Y67" s="141"/>
      <c r="Z67" s="143">
        <f>SUM(Z58:Z59,Z50,Z51:Z54)</f>
        <v>1607.4782000000002</v>
      </c>
      <c r="AA67" s="142"/>
      <c r="AB67" s="143">
        <f t="shared" si="3"/>
        <v>-0.5</v>
      </c>
      <c r="AC67" s="104">
        <f t="shared" si="53"/>
        <v>-3.1094948924058791E-4</v>
      </c>
      <c r="AE67" s="141"/>
      <c r="AF67" s="141"/>
      <c r="AG67" s="143">
        <f>SUM(AG58:AG59,AG50,AG51:AG54)</f>
        <v>1605.9782000000002</v>
      </c>
      <c r="AH67" s="142"/>
      <c r="AI67" s="143">
        <f t="shared" ref="AI67:AI71" si="58">AG67-Z67</f>
        <v>-1.5</v>
      </c>
      <c r="AJ67" s="104">
        <f t="shared" si="54"/>
        <v>-9.3313862670112711E-4</v>
      </c>
      <c r="AL67" s="141"/>
      <c r="AM67" s="141"/>
      <c r="AN67" s="143">
        <f>SUM(AN58:AN59,AN50,AN51:AN54)</f>
        <v>1598.2282000000002</v>
      </c>
      <c r="AO67" s="142"/>
      <c r="AP67" s="143">
        <f t="shared" ref="AP67:AP71" si="59">AN67-AG67</f>
        <v>-7.75</v>
      </c>
      <c r="AQ67" s="104">
        <f t="shared" si="55"/>
        <v>-4.8257193030391068E-3</v>
      </c>
    </row>
    <row r="68" spans="1:43" s="85" customFormat="1" x14ac:dyDescent="0.2">
      <c r="B68" s="144" t="s">
        <v>52</v>
      </c>
      <c r="C68" s="79"/>
      <c r="D68" s="79"/>
      <c r="E68" s="79"/>
      <c r="F68" s="145">
        <v>0.13</v>
      </c>
      <c r="G68" s="138"/>
      <c r="H68" s="146">
        <f>H67*F68</f>
        <v>207.39240600000002</v>
      </c>
      <c r="I68" s="147"/>
      <c r="J68" s="148">
        <v>0.13</v>
      </c>
      <c r="K68" s="149"/>
      <c r="L68" s="152">
        <f>L67*J68</f>
        <v>207.34716600000004</v>
      </c>
      <c r="M68" s="151"/>
      <c r="N68" s="152">
        <f t="shared" si="56"/>
        <v>-4.5239999999978409E-2</v>
      </c>
      <c r="O68" s="114">
        <f t="shared" si="57"/>
        <v>-2.1813720604590701E-4</v>
      </c>
      <c r="Q68" s="148">
        <v>0.13</v>
      </c>
      <c r="R68" s="149"/>
      <c r="S68" s="150">
        <f>S67*Q68</f>
        <v>209.03716600000004</v>
      </c>
      <c r="T68" s="151"/>
      <c r="U68" s="152">
        <f t="shared" si="1"/>
        <v>1.6899999999999977</v>
      </c>
      <c r="V68" s="114">
        <f t="shared" si="52"/>
        <v>8.1505816192346571E-3</v>
      </c>
      <c r="X68" s="148">
        <v>0.13</v>
      </c>
      <c r="Y68" s="149"/>
      <c r="Z68" s="150">
        <f>Z67*X68</f>
        <v>208.97216600000004</v>
      </c>
      <c r="AA68" s="151"/>
      <c r="AB68" s="152">
        <f t="shared" si="3"/>
        <v>-6.4999999999997726E-2</v>
      </c>
      <c r="AC68" s="114">
        <f t="shared" si="53"/>
        <v>-3.1094948924057701E-4</v>
      </c>
      <c r="AE68" s="148">
        <v>0.13</v>
      </c>
      <c r="AF68" s="149"/>
      <c r="AG68" s="152">
        <f>AG67*AE68</f>
        <v>208.77716600000005</v>
      </c>
      <c r="AH68" s="151"/>
      <c r="AI68" s="152">
        <f t="shared" si="58"/>
        <v>-0.19499999999999318</v>
      </c>
      <c r="AJ68" s="114">
        <f t="shared" si="54"/>
        <v>-9.3313862670109447E-4</v>
      </c>
      <c r="AL68" s="148">
        <v>0.13</v>
      </c>
      <c r="AM68" s="149"/>
      <c r="AN68" s="150">
        <f>AN67*AL68</f>
        <v>207.76966600000003</v>
      </c>
      <c r="AO68" s="151"/>
      <c r="AP68" s="152">
        <f t="shared" si="59"/>
        <v>-1.0075000000000216</v>
      </c>
      <c r="AQ68" s="114">
        <f t="shared" si="55"/>
        <v>-4.8257193030392092E-3</v>
      </c>
    </row>
    <row r="69" spans="1:43" s="85" customFormat="1" x14ac:dyDescent="0.2">
      <c r="B69" s="153" t="s">
        <v>53</v>
      </c>
      <c r="C69" s="79"/>
      <c r="D69" s="79"/>
      <c r="E69" s="79"/>
      <c r="F69" s="154"/>
      <c r="G69" s="155"/>
      <c r="H69" s="146">
        <f>H67+H68</f>
        <v>1802.7186060000001</v>
      </c>
      <c r="I69" s="147"/>
      <c r="J69" s="147"/>
      <c r="K69" s="147"/>
      <c r="L69" s="150">
        <f>L67+L68</f>
        <v>1802.3253660000003</v>
      </c>
      <c r="M69" s="151"/>
      <c r="N69" s="152">
        <f t="shared" si="56"/>
        <v>-0.39323999999987791</v>
      </c>
      <c r="O69" s="114">
        <f t="shared" si="57"/>
        <v>-2.1813720604594341E-4</v>
      </c>
      <c r="Q69" s="147"/>
      <c r="R69" s="147"/>
      <c r="S69" s="150">
        <f>S67+S68</f>
        <v>1817.0153660000003</v>
      </c>
      <c r="T69" s="151"/>
      <c r="U69" s="152">
        <f t="shared" si="1"/>
        <v>14.690000000000055</v>
      </c>
      <c r="V69" s="114">
        <f t="shared" si="52"/>
        <v>8.1505816192346987E-3</v>
      </c>
      <c r="X69" s="147"/>
      <c r="Y69" s="147"/>
      <c r="Z69" s="150">
        <f>Z67+Z68</f>
        <v>1816.4503660000003</v>
      </c>
      <c r="AA69" s="151"/>
      <c r="AB69" s="152">
        <f t="shared" si="3"/>
        <v>-0.56500000000005457</v>
      </c>
      <c r="AC69" s="114">
        <f t="shared" si="53"/>
        <v>-3.1094948924061794E-4</v>
      </c>
      <c r="AE69" s="147"/>
      <c r="AF69" s="147"/>
      <c r="AG69" s="150">
        <f>AG67+AG68</f>
        <v>1814.7553660000003</v>
      </c>
      <c r="AH69" s="151"/>
      <c r="AI69" s="152">
        <f t="shared" si="58"/>
        <v>-1.6949999999999363</v>
      </c>
      <c r="AJ69" s="114">
        <f t="shared" si="54"/>
        <v>-9.3313862670109209E-4</v>
      </c>
      <c r="AL69" s="147"/>
      <c r="AM69" s="147"/>
      <c r="AN69" s="150">
        <f>AN67+AN68</f>
        <v>1805.9978660000002</v>
      </c>
      <c r="AO69" s="151"/>
      <c r="AP69" s="152">
        <f t="shared" si="59"/>
        <v>-8.7575000000001637</v>
      </c>
      <c r="AQ69" s="114">
        <f t="shared" si="55"/>
        <v>-4.8257193030391962E-3</v>
      </c>
    </row>
    <row r="70" spans="1:43" s="85" customFormat="1" ht="15.75" customHeight="1" x14ac:dyDescent="0.2">
      <c r="B70" s="205" t="s">
        <v>54</v>
      </c>
      <c r="C70" s="205"/>
      <c r="D70" s="205"/>
      <c r="E70" s="79"/>
      <c r="F70" s="154"/>
      <c r="G70" s="155"/>
      <c r="H70" s="156">
        <f>ROUND(-H69*10%,2)</f>
        <v>-180.27</v>
      </c>
      <c r="I70" s="147"/>
      <c r="J70" s="147"/>
      <c r="K70" s="147"/>
      <c r="L70" s="157">
        <f>ROUND(-L69*10%,2)</f>
        <v>-180.23</v>
      </c>
      <c r="M70" s="151"/>
      <c r="N70" s="157">
        <f t="shared" si="56"/>
        <v>4.0000000000020464E-2</v>
      </c>
      <c r="O70" s="119">
        <f t="shared" si="57"/>
        <v>-2.2188938814012571E-4</v>
      </c>
      <c r="Q70" s="147"/>
      <c r="R70" s="147"/>
      <c r="S70" s="157">
        <f>ROUND(-S69*10%,2)</f>
        <v>-181.7</v>
      </c>
      <c r="T70" s="151"/>
      <c r="U70" s="157">
        <f t="shared" si="1"/>
        <v>-1.4699999999999989</v>
      </c>
      <c r="V70" s="119">
        <f t="shared" si="52"/>
        <v>8.156244798313261E-3</v>
      </c>
      <c r="X70" s="147"/>
      <c r="Y70" s="147"/>
      <c r="Z70" s="157">
        <f>ROUND(-Z69*10%,2)</f>
        <v>-181.65</v>
      </c>
      <c r="AA70" s="151"/>
      <c r="AB70" s="157">
        <f t="shared" si="3"/>
        <v>4.9999999999982947E-2</v>
      </c>
      <c r="AC70" s="119">
        <f t="shared" si="53"/>
        <v>-2.7517886626297715E-4</v>
      </c>
      <c r="AE70" s="147"/>
      <c r="AF70" s="147"/>
      <c r="AG70" s="157">
        <f>ROUND(-AG69*10%,2)</f>
        <v>-181.48</v>
      </c>
      <c r="AH70" s="151"/>
      <c r="AI70" s="157">
        <f t="shared" si="58"/>
        <v>0.17000000000001592</v>
      </c>
      <c r="AJ70" s="119">
        <f t="shared" si="54"/>
        <v>-9.3586567575015638E-4</v>
      </c>
      <c r="AL70" s="147"/>
      <c r="AM70" s="147"/>
      <c r="AN70" s="157">
        <f>ROUND(-AN69*10%,2)</f>
        <v>-180.6</v>
      </c>
      <c r="AO70" s="151"/>
      <c r="AP70" s="157">
        <f t="shared" si="59"/>
        <v>0.87999999999999545</v>
      </c>
      <c r="AQ70" s="119">
        <f t="shared" si="55"/>
        <v>-4.8490191756667151E-3</v>
      </c>
    </row>
    <row r="71" spans="1:43" s="85" customFormat="1" ht="13.5" thickBot="1" x14ac:dyDescent="0.25">
      <c r="B71" s="198" t="s">
        <v>57</v>
      </c>
      <c r="C71" s="198"/>
      <c r="D71" s="198"/>
      <c r="E71" s="158"/>
      <c r="F71" s="159"/>
      <c r="G71" s="160"/>
      <c r="H71" s="161">
        <f>SUM(H69:H70)</f>
        <v>1622.4486060000002</v>
      </c>
      <c r="I71" s="162"/>
      <c r="J71" s="162"/>
      <c r="K71" s="162"/>
      <c r="L71" s="163">
        <f>SUM(L69:L70)</f>
        <v>1622.0953660000002</v>
      </c>
      <c r="M71" s="164"/>
      <c r="N71" s="165">
        <f t="shared" si="56"/>
        <v>-0.35323999999991429</v>
      </c>
      <c r="O71" s="166">
        <f t="shared" si="57"/>
        <v>-2.1772030170545461E-4</v>
      </c>
      <c r="Q71" s="162"/>
      <c r="R71" s="162"/>
      <c r="S71" s="163">
        <f>SUM(S69:S70)</f>
        <v>1635.3153660000003</v>
      </c>
      <c r="T71" s="164"/>
      <c r="U71" s="165">
        <f t="shared" si="1"/>
        <v>13.220000000000027</v>
      </c>
      <c r="V71" s="166">
        <f t="shared" si="52"/>
        <v>8.1499523869548035E-3</v>
      </c>
      <c r="X71" s="162"/>
      <c r="Y71" s="162"/>
      <c r="Z71" s="163">
        <f>SUM(Z69:Z70)</f>
        <v>1634.8003660000002</v>
      </c>
      <c r="AA71" s="164"/>
      <c r="AB71" s="165">
        <f t="shared" si="3"/>
        <v>-0.51500000000010004</v>
      </c>
      <c r="AC71" s="166">
        <f t="shared" si="53"/>
        <v>-3.1492396555888534E-4</v>
      </c>
      <c r="AE71" s="162"/>
      <c r="AF71" s="162"/>
      <c r="AG71" s="163">
        <f>SUM(AG69:AG70)</f>
        <v>1633.2753660000003</v>
      </c>
      <c r="AH71" s="164"/>
      <c r="AI71" s="165">
        <f t="shared" si="58"/>
        <v>-1.5249999999998636</v>
      </c>
      <c r="AJ71" s="166">
        <f t="shared" si="54"/>
        <v>-9.3283561205164507E-4</v>
      </c>
      <c r="AL71" s="162"/>
      <c r="AM71" s="162"/>
      <c r="AN71" s="163">
        <f>SUM(AN69:AN70)</f>
        <v>1625.3978660000002</v>
      </c>
      <c r="AO71" s="164"/>
      <c r="AP71" s="165">
        <f t="shared" si="59"/>
        <v>-7.8775000000000546</v>
      </c>
      <c r="AQ71" s="166">
        <f t="shared" si="55"/>
        <v>-4.8231303575542034E-3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6"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from>
                    <xdr:col>6</xdr:col>
                    <xdr:colOff>476250</xdr:colOff>
                    <xdr:row>16</xdr:row>
                    <xdr:rowOff>171450</xdr:rowOff>
                  </from>
                  <to>
                    <xdr:col>9</xdr:col>
                    <xdr:colOff>685800</xdr:colOff>
                    <xdr:row>18</xdr:row>
                    <xdr:rowOff>28575</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9</xdr:col>
                    <xdr:colOff>361950</xdr:colOff>
                    <xdr:row>16</xdr:row>
                    <xdr:rowOff>114300</xdr:rowOff>
                  </from>
                  <to>
                    <xdr:col>16</xdr:col>
                    <xdr:colOff>66675</xdr:colOff>
                    <xdr:row>18</xdr:row>
                    <xdr:rowOff>133350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92"/>
  <sheetViews>
    <sheetView showGridLines="0" view="pageBreakPreview" topLeftCell="I1" zoomScale="60" zoomScaleNormal="85" workbookViewId="0">
      <selection activeCell="AG21" sqref="AG21"/>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0.5703125" style="6" customWidth="1"/>
    <col min="9" max="9" width="2.85546875" style="6" customWidth="1"/>
    <col min="10" max="10" width="12.140625" style="6" customWidth="1"/>
    <col min="11" max="11" width="10.42578125" style="6" customWidth="1"/>
    <col min="12" max="12" width="10.5703125" style="6"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0.5703125" style="6"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0.5703125" style="6"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5.85546875" style="6"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0.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71</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15000</v>
      </c>
      <c r="G18" s="12" t="s">
        <v>7</v>
      </c>
    </row>
    <row r="19" spans="2:43" x14ac:dyDescent="0.2">
      <c r="B19" s="11"/>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16.72</v>
      </c>
      <c r="G23" s="25">
        <v>1</v>
      </c>
      <c r="H23" s="26">
        <f>G23*F23</f>
        <v>16.72</v>
      </c>
      <c r="I23" s="27"/>
      <c r="J23" s="28">
        <v>22.75</v>
      </c>
      <c r="K23" s="29">
        <v>1</v>
      </c>
      <c r="L23" s="26">
        <f>K23*J23</f>
        <v>22.75</v>
      </c>
      <c r="M23" s="27"/>
      <c r="N23" s="30">
        <f>L23-H23</f>
        <v>6.0300000000000011</v>
      </c>
      <c r="O23" s="31">
        <f>IF((H23)=0,"",(N23/H23))</f>
        <v>0.36064593301435416</v>
      </c>
      <c r="Q23" s="28">
        <v>27.75</v>
      </c>
      <c r="R23" s="29">
        <v>1</v>
      </c>
      <c r="S23" s="26">
        <f>R23*Q23</f>
        <v>27.75</v>
      </c>
      <c r="T23" s="27"/>
      <c r="U23" s="30">
        <f>S23-L23</f>
        <v>5</v>
      </c>
      <c r="V23" s="31">
        <f>IF((L23)=0,"",(U23/L23))</f>
        <v>0.21978021978021978</v>
      </c>
      <c r="X23" s="28">
        <v>33.25</v>
      </c>
      <c r="Y23" s="29">
        <v>1</v>
      </c>
      <c r="Z23" s="26">
        <f>Y23*X23</f>
        <v>33.25</v>
      </c>
      <c r="AA23" s="27"/>
      <c r="AB23" s="30">
        <f>Z23-S23</f>
        <v>5.5</v>
      </c>
      <c r="AC23" s="31">
        <f>IF((S23)=0,"",(AB23/S23))</f>
        <v>0.1981981981981982</v>
      </c>
      <c r="AE23" s="28">
        <v>38.75</v>
      </c>
      <c r="AF23" s="29">
        <v>1</v>
      </c>
      <c r="AG23" s="26">
        <f>AF23*AE23</f>
        <v>38.75</v>
      </c>
      <c r="AH23" s="27"/>
      <c r="AI23" s="30">
        <f>AG23-Z23</f>
        <v>5.5</v>
      </c>
      <c r="AJ23" s="31">
        <f>IF((Z23)=0,"",(AI23/Z23))</f>
        <v>0.16541353383458646</v>
      </c>
      <c r="AL23" s="28">
        <v>44</v>
      </c>
      <c r="AM23" s="29">
        <v>1</v>
      </c>
      <c r="AN23" s="26">
        <f>AM23*AL23</f>
        <v>44</v>
      </c>
      <c r="AO23" s="27"/>
      <c r="AP23" s="30">
        <f>AN23-AG23</f>
        <v>5.25</v>
      </c>
      <c r="AQ23" s="31">
        <f>IF((AG23)=0,"",(AP23/AG23))</f>
        <v>0.13548387096774195</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2.1000000000000001E-2</v>
      </c>
      <c r="G29" s="25">
        <f>$F$18</f>
        <v>15000</v>
      </c>
      <c r="H29" s="26">
        <f t="shared" si="0"/>
        <v>315</v>
      </c>
      <c r="I29" s="27"/>
      <c r="J29" s="28">
        <v>2.1600000000000001E-2</v>
      </c>
      <c r="K29" s="25">
        <f>$F$18</f>
        <v>15000</v>
      </c>
      <c r="L29" s="26">
        <f t="shared" si="9"/>
        <v>324</v>
      </c>
      <c r="M29" s="27"/>
      <c r="N29" s="30">
        <f t="shared" si="10"/>
        <v>9</v>
      </c>
      <c r="O29" s="31">
        <f t="shared" si="11"/>
        <v>2.8571428571428571E-2</v>
      </c>
      <c r="Q29" s="28">
        <v>2.1399999999999999E-2</v>
      </c>
      <c r="R29" s="25">
        <f>$F$18</f>
        <v>15000</v>
      </c>
      <c r="S29" s="26">
        <f t="shared" si="12"/>
        <v>321</v>
      </c>
      <c r="T29" s="27"/>
      <c r="U29" s="30">
        <f t="shared" si="1"/>
        <v>-3</v>
      </c>
      <c r="V29" s="31">
        <f t="shared" si="2"/>
        <v>-9.2592592592592587E-3</v>
      </c>
      <c r="X29" s="28">
        <v>2.0799999999999999E-2</v>
      </c>
      <c r="Y29" s="25">
        <f>$F$18</f>
        <v>15000</v>
      </c>
      <c r="Z29" s="26">
        <f t="shared" si="13"/>
        <v>312</v>
      </c>
      <c r="AA29" s="27"/>
      <c r="AB29" s="30">
        <f t="shared" si="3"/>
        <v>-9</v>
      </c>
      <c r="AC29" s="31">
        <f t="shared" si="4"/>
        <v>-2.8037383177570093E-2</v>
      </c>
      <c r="AE29" s="28">
        <v>2.01E-2</v>
      </c>
      <c r="AF29" s="25">
        <f>$F$18</f>
        <v>15000</v>
      </c>
      <c r="AG29" s="26">
        <f t="shared" si="14"/>
        <v>301.5</v>
      </c>
      <c r="AH29" s="27"/>
      <c r="AI29" s="30">
        <f t="shared" si="5"/>
        <v>-10.5</v>
      </c>
      <c r="AJ29" s="31">
        <f t="shared" si="6"/>
        <v>-3.3653846153846152E-2</v>
      </c>
      <c r="AL29" s="28">
        <v>1.8800000000000001E-2</v>
      </c>
      <c r="AM29" s="25">
        <f>$F$18</f>
        <v>15000</v>
      </c>
      <c r="AN29" s="26">
        <f t="shared" si="15"/>
        <v>282</v>
      </c>
      <c r="AO29" s="27"/>
      <c r="AP29" s="30">
        <f t="shared" si="7"/>
        <v>-19.5</v>
      </c>
      <c r="AQ29" s="31">
        <f t="shared" si="8"/>
        <v>-6.4676616915422883E-2</v>
      </c>
    </row>
    <row r="30" spans="2:43" x14ac:dyDescent="0.2">
      <c r="B30" s="21" t="s">
        <v>31</v>
      </c>
      <c r="C30" s="21"/>
      <c r="D30" s="22"/>
      <c r="E30" s="23"/>
      <c r="F30" s="24"/>
      <c r="G30" s="25">
        <f t="shared" ref="G30" si="16">$F$18</f>
        <v>15000</v>
      </c>
      <c r="H30" s="26">
        <f t="shared" si="0"/>
        <v>0</v>
      </c>
      <c r="I30" s="27"/>
      <c r="J30" s="28"/>
      <c r="K30" s="25">
        <f t="shared" ref="K30:K38" si="17">$F$18</f>
        <v>15000</v>
      </c>
      <c r="L30" s="26">
        <f t="shared" si="9"/>
        <v>0</v>
      </c>
      <c r="M30" s="27"/>
      <c r="N30" s="30">
        <f t="shared" si="10"/>
        <v>0</v>
      </c>
      <c r="O30" s="31" t="str">
        <f t="shared" si="11"/>
        <v/>
      </c>
      <c r="Q30" s="28"/>
      <c r="R30" s="25">
        <f t="shared" ref="R30:R38" si="18">$F$18</f>
        <v>15000</v>
      </c>
      <c r="S30" s="26">
        <f t="shared" si="12"/>
        <v>0</v>
      </c>
      <c r="T30" s="27"/>
      <c r="U30" s="30">
        <f t="shared" si="1"/>
        <v>0</v>
      </c>
      <c r="V30" s="31" t="str">
        <f t="shared" si="2"/>
        <v/>
      </c>
      <c r="X30" s="28"/>
      <c r="Y30" s="25">
        <f t="shared" ref="Y30:Y38" si="19">$F$18</f>
        <v>15000</v>
      </c>
      <c r="Z30" s="26">
        <f t="shared" si="13"/>
        <v>0</v>
      </c>
      <c r="AA30" s="27"/>
      <c r="AB30" s="30">
        <f t="shared" si="3"/>
        <v>0</v>
      </c>
      <c r="AC30" s="31" t="str">
        <f t="shared" si="4"/>
        <v/>
      </c>
      <c r="AE30" s="28"/>
      <c r="AF30" s="25">
        <f t="shared" ref="AF30:AF38" si="20">$F$18</f>
        <v>15000</v>
      </c>
      <c r="AG30" s="26">
        <f t="shared" si="14"/>
        <v>0</v>
      </c>
      <c r="AH30" s="27"/>
      <c r="AI30" s="30">
        <f t="shared" si="5"/>
        <v>0</v>
      </c>
      <c r="AJ30" s="31" t="str">
        <f t="shared" si="6"/>
        <v/>
      </c>
      <c r="AL30" s="28"/>
      <c r="AM30" s="25">
        <f t="shared" ref="AM30:AM38" si="21">$F$18</f>
        <v>15000</v>
      </c>
      <c r="AN30" s="26">
        <f t="shared" si="15"/>
        <v>0</v>
      </c>
      <c r="AO30" s="27"/>
      <c r="AP30" s="30">
        <f t="shared" si="7"/>
        <v>0</v>
      </c>
      <c r="AQ30" s="31" t="str">
        <f t="shared" si="8"/>
        <v/>
      </c>
    </row>
    <row r="31" spans="2:43" x14ac:dyDescent="0.2">
      <c r="B31" s="21" t="s">
        <v>32</v>
      </c>
      <c r="C31" s="21"/>
      <c r="D31" s="22" t="s">
        <v>30</v>
      </c>
      <c r="E31" s="23"/>
      <c r="F31" s="24">
        <v>0</v>
      </c>
      <c r="G31" s="25">
        <f>$F$18</f>
        <v>15000</v>
      </c>
      <c r="H31" s="26">
        <f t="shared" si="0"/>
        <v>0</v>
      </c>
      <c r="I31" s="27"/>
      <c r="J31" s="28">
        <v>-1E-4</v>
      </c>
      <c r="K31" s="25">
        <f t="shared" si="17"/>
        <v>15000</v>
      </c>
      <c r="L31" s="26">
        <f t="shared" si="9"/>
        <v>-1.5</v>
      </c>
      <c r="M31" s="27"/>
      <c r="N31" s="30">
        <f t="shared" si="10"/>
        <v>-1.5</v>
      </c>
      <c r="O31" s="31" t="str">
        <f t="shared" si="11"/>
        <v/>
      </c>
      <c r="Q31" s="28"/>
      <c r="R31" s="25">
        <f t="shared" si="18"/>
        <v>15000</v>
      </c>
      <c r="S31" s="26">
        <f t="shared" si="12"/>
        <v>0</v>
      </c>
      <c r="T31" s="27"/>
      <c r="U31" s="30">
        <f t="shared" si="1"/>
        <v>1.5</v>
      </c>
      <c r="V31" s="31">
        <f t="shared" si="2"/>
        <v>-1</v>
      </c>
      <c r="X31" s="28"/>
      <c r="Y31" s="25">
        <f t="shared" si="19"/>
        <v>15000</v>
      </c>
      <c r="Z31" s="26">
        <f t="shared" si="13"/>
        <v>0</v>
      </c>
      <c r="AA31" s="27"/>
      <c r="AB31" s="30">
        <f t="shared" si="3"/>
        <v>0</v>
      </c>
      <c r="AC31" s="31" t="str">
        <f t="shared" si="4"/>
        <v/>
      </c>
      <c r="AE31" s="28"/>
      <c r="AF31" s="25">
        <f t="shared" si="20"/>
        <v>15000</v>
      </c>
      <c r="AG31" s="26">
        <f t="shared" si="14"/>
        <v>0</v>
      </c>
      <c r="AH31" s="27"/>
      <c r="AI31" s="30">
        <f t="shared" si="5"/>
        <v>0</v>
      </c>
      <c r="AJ31" s="31" t="str">
        <f t="shared" si="6"/>
        <v/>
      </c>
      <c r="AL31" s="28"/>
      <c r="AM31" s="25">
        <f t="shared" si="21"/>
        <v>15000</v>
      </c>
      <c r="AN31" s="26">
        <f t="shared" si="15"/>
        <v>0</v>
      </c>
      <c r="AO31" s="27"/>
      <c r="AP31" s="30">
        <f t="shared" si="7"/>
        <v>0</v>
      </c>
      <c r="AQ31" s="31" t="str">
        <f t="shared" si="8"/>
        <v/>
      </c>
    </row>
    <row r="32" spans="2:43" x14ac:dyDescent="0.2">
      <c r="B32" s="33"/>
      <c r="C32" s="21"/>
      <c r="D32" s="22"/>
      <c r="E32" s="23"/>
      <c r="F32" s="24"/>
      <c r="G32" s="25">
        <f t="shared" ref="G32:G38" si="22">$F$18</f>
        <v>15000</v>
      </c>
      <c r="H32" s="26">
        <f t="shared" si="0"/>
        <v>0</v>
      </c>
      <c r="I32" s="27"/>
      <c r="J32" s="28"/>
      <c r="K32" s="25">
        <f t="shared" si="17"/>
        <v>15000</v>
      </c>
      <c r="L32" s="26">
        <f t="shared" si="9"/>
        <v>0</v>
      </c>
      <c r="M32" s="27"/>
      <c r="N32" s="30">
        <f t="shared" si="10"/>
        <v>0</v>
      </c>
      <c r="O32" s="31" t="str">
        <f t="shared" si="11"/>
        <v/>
      </c>
      <c r="Q32" s="28"/>
      <c r="R32" s="25">
        <f t="shared" si="18"/>
        <v>15000</v>
      </c>
      <c r="S32" s="26">
        <f t="shared" si="12"/>
        <v>0</v>
      </c>
      <c r="T32" s="27"/>
      <c r="U32" s="30">
        <f t="shared" si="1"/>
        <v>0</v>
      </c>
      <c r="V32" s="31" t="str">
        <f t="shared" si="2"/>
        <v/>
      </c>
      <c r="X32" s="28"/>
      <c r="Y32" s="25">
        <f t="shared" si="19"/>
        <v>15000</v>
      </c>
      <c r="Z32" s="26">
        <f t="shared" si="13"/>
        <v>0</v>
      </c>
      <c r="AA32" s="27"/>
      <c r="AB32" s="30">
        <f t="shared" si="3"/>
        <v>0</v>
      </c>
      <c r="AC32" s="31" t="str">
        <f t="shared" si="4"/>
        <v/>
      </c>
      <c r="AE32" s="28"/>
      <c r="AF32" s="25">
        <f t="shared" si="20"/>
        <v>15000</v>
      </c>
      <c r="AG32" s="26">
        <f t="shared" si="14"/>
        <v>0</v>
      </c>
      <c r="AH32" s="27"/>
      <c r="AI32" s="30">
        <f t="shared" si="5"/>
        <v>0</v>
      </c>
      <c r="AJ32" s="31" t="str">
        <f t="shared" si="6"/>
        <v/>
      </c>
      <c r="AL32" s="28"/>
      <c r="AM32" s="25">
        <f t="shared" si="21"/>
        <v>15000</v>
      </c>
      <c r="AN32" s="26">
        <f t="shared" si="15"/>
        <v>0</v>
      </c>
      <c r="AO32" s="27"/>
      <c r="AP32" s="30">
        <f t="shared" si="7"/>
        <v>0</v>
      </c>
      <c r="AQ32" s="31" t="str">
        <f t="shared" si="8"/>
        <v/>
      </c>
    </row>
    <row r="33" spans="2:43" x14ac:dyDescent="0.2">
      <c r="B33" s="33"/>
      <c r="C33" s="21"/>
      <c r="D33" s="22"/>
      <c r="E33" s="23"/>
      <c r="F33" s="24"/>
      <c r="G33" s="25">
        <f t="shared" si="22"/>
        <v>15000</v>
      </c>
      <c r="H33" s="26">
        <f t="shared" si="0"/>
        <v>0</v>
      </c>
      <c r="I33" s="27"/>
      <c r="J33" s="28"/>
      <c r="K33" s="25">
        <f t="shared" si="17"/>
        <v>15000</v>
      </c>
      <c r="L33" s="26">
        <f t="shared" si="9"/>
        <v>0</v>
      </c>
      <c r="M33" s="27"/>
      <c r="N33" s="30">
        <f t="shared" si="10"/>
        <v>0</v>
      </c>
      <c r="O33" s="31" t="str">
        <f t="shared" si="11"/>
        <v/>
      </c>
      <c r="Q33" s="28"/>
      <c r="R33" s="25">
        <f t="shared" si="18"/>
        <v>15000</v>
      </c>
      <c r="S33" s="26">
        <f t="shared" si="12"/>
        <v>0</v>
      </c>
      <c r="T33" s="27"/>
      <c r="U33" s="30">
        <f t="shared" si="1"/>
        <v>0</v>
      </c>
      <c r="V33" s="31" t="str">
        <f t="shared" si="2"/>
        <v/>
      </c>
      <c r="X33" s="28"/>
      <c r="Y33" s="25">
        <f t="shared" si="19"/>
        <v>15000</v>
      </c>
      <c r="Z33" s="26">
        <f t="shared" si="13"/>
        <v>0</v>
      </c>
      <c r="AA33" s="27"/>
      <c r="AB33" s="30">
        <f t="shared" si="3"/>
        <v>0</v>
      </c>
      <c r="AC33" s="31" t="str">
        <f t="shared" si="4"/>
        <v/>
      </c>
      <c r="AE33" s="28"/>
      <c r="AF33" s="25">
        <f t="shared" si="20"/>
        <v>15000</v>
      </c>
      <c r="AG33" s="26">
        <f t="shared" si="14"/>
        <v>0</v>
      </c>
      <c r="AH33" s="27"/>
      <c r="AI33" s="30">
        <f t="shared" si="5"/>
        <v>0</v>
      </c>
      <c r="AJ33" s="31" t="str">
        <f t="shared" si="6"/>
        <v/>
      </c>
      <c r="AL33" s="28"/>
      <c r="AM33" s="25">
        <f t="shared" si="21"/>
        <v>15000</v>
      </c>
      <c r="AN33" s="26">
        <f t="shared" si="15"/>
        <v>0</v>
      </c>
      <c r="AO33" s="27"/>
      <c r="AP33" s="30">
        <f t="shared" si="7"/>
        <v>0</v>
      </c>
      <c r="AQ33" s="31" t="str">
        <f t="shared" si="8"/>
        <v/>
      </c>
    </row>
    <row r="34" spans="2:43" x14ac:dyDescent="0.2">
      <c r="B34" s="33"/>
      <c r="C34" s="21"/>
      <c r="D34" s="22"/>
      <c r="E34" s="23"/>
      <c r="F34" s="24"/>
      <c r="G34" s="25">
        <f t="shared" si="22"/>
        <v>15000</v>
      </c>
      <c r="H34" s="26">
        <f t="shared" si="0"/>
        <v>0</v>
      </c>
      <c r="I34" s="27"/>
      <c r="J34" s="28"/>
      <c r="K34" s="25">
        <f t="shared" si="17"/>
        <v>15000</v>
      </c>
      <c r="L34" s="26">
        <f t="shared" si="9"/>
        <v>0</v>
      </c>
      <c r="M34" s="27"/>
      <c r="N34" s="30">
        <f t="shared" si="10"/>
        <v>0</v>
      </c>
      <c r="O34" s="31" t="str">
        <f t="shared" si="11"/>
        <v/>
      </c>
      <c r="Q34" s="28"/>
      <c r="R34" s="25">
        <f t="shared" si="18"/>
        <v>15000</v>
      </c>
      <c r="S34" s="26">
        <f t="shared" si="12"/>
        <v>0</v>
      </c>
      <c r="T34" s="27"/>
      <c r="U34" s="30">
        <f t="shared" si="1"/>
        <v>0</v>
      </c>
      <c r="V34" s="31" t="str">
        <f t="shared" si="2"/>
        <v/>
      </c>
      <c r="X34" s="28"/>
      <c r="Y34" s="25">
        <f t="shared" si="19"/>
        <v>15000</v>
      </c>
      <c r="Z34" s="26">
        <f t="shared" si="13"/>
        <v>0</v>
      </c>
      <c r="AA34" s="27"/>
      <c r="AB34" s="30">
        <f t="shared" si="3"/>
        <v>0</v>
      </c>
      <c r="AC34" s="31" t="str">
        <f t="shared" si="4"/>
        <v/>
      </c>
      <c r="AE34" s="28"/>
      <c r="AF34" s="25">
        <f t="shared" si="20"/>
        <v>15000</v>
      </c>
      <c r="AG34" s="26">
        <f t="shared" si="14"/>
        <v>0</v>
      </c>
      <c r="AH34" s="27"/>
      <c r="AI34" s="30">
        <f t="shared" si="5"/>
        <v>0</v>
      </c>
      <c r="AJ34" s="31" t="str">
        <f t="shared" si="6"/>
        <v/>
      </c>
      <c r="AL34" s="28"/>
      <c r="AM34" s="25">
        <f t="shared" si="21"/>
        <v>15000</v>
      </c>
      <c r="AN34" s="26">
        <f t="shared" si="15"/>
        <v>0</v>
      </c>
      <c r="AO34" s="27"/>
      <c r="AP34" s="30">
        <f t="shared" si="7"/>
        <v>0</v>
      </c>
      <c r="AQ34" s="31" t="str">
        <f t="shared" si="8"/>
        <v/>
      </c>
    </row>
    <row r="35" spans="2:43" x14ac:dyDescent="0.2">
      <c r="B35" s="33"/>
      <c r="C35" s="21"/>
      <c r="D35" s="22"/>
      <c r="E35" s="23"/>
      <c r="F35" s="24"/>
      <c r="G35" s="25">
        <f t="shared" si="22"/>
        <v>15000</v>
      </c>
      <c r="H35" s="26">
        <f t="shared" si="0"/>
        <v>0</v>
      </c>
      <c r="I35" s="27"/>
      <c r="J35" s="28"/>
      <c r="K35" s="25">
        <f t="shared" si="17"/>
        <v>15000</v>
      </c>
      <c r="L35" s="26">
        <f t="shared" si="9"/>
        <v>0</v>
      </c>
      <c r="M35" s="27"/>
      <c r="N35" s="30">
        <f t="shared" si="10"/>
        <v>0</v>
      </c>
      <c r="O35" s="31" t="str">
        <f t="shared" si="11"/>
        <v/>
      </c>
      <c r="Q35" s="28"/>
      <c r="R35" s="25">
        <f t="shared" si="18"/>
        <v>15000</v>
      </c>
      <c r="S35" s="26">
        <f t="shared" si="12"/>
        <v>0</v>
      </c>
      <c r="T35" s="27"/>
      <c r="U35" s="30">
        <f t="shared" si="1"/>
        <v>0</v>
      </c>
      <c r="V35" s="31" t="str">
        <f t="shared" si="2"/>
        <v/>
      </c>
      <c r="X35" s="28"/>
      <c r="Y35" s="25">
        <f t="shared" si="19"/>
        <v>15000</v>
      </c>
      <c r="Z35" s="26">
        <f t="shared" si="13"/>
        <v>0</v>
      </c>
      <c r="AA35" s="27"/>
      <c r="AB35" s="30">
        <f t="shared" si="3"/>
        <v>0</v>
      </c>
      <c r="AC35" s="31" t="str">
        <f t="shared" si="4"/>
        <v/>
      </c>
      <c r="AE35" s="28"/>
      <c r="AF35" s="25">
        <f t="shared" si="20"/>
        <v>15000</v>
      </c>
      <c r="AG35" s="26">
        <f t="shared" si="14"/>
        <v>0</v>
      </c>
      <c r="AH35" s="27"/>
      <c r="AI35" s="30">
        <f t="shared" si="5"/>
        <v>0</v>
      </c>
      <c r="AJ35" s="31" t="str">
        <f t="shared" si="6"/>
        <v/>
      </c>
      <c r="AL35" s="28"/>
      <c r="AM35" s="25">
        <f t="shared" si="21"/>
        <v>15000</v>
      </c>
      <c r="AN35" s="26">
        <f t="shared" si="15"/>
        <v>0</v>
      </c>
      <c r="AO35" s="27"/>
      <c r="AP35" s="30">
        <f t="shared" si="7"/>
        <v>0</v>
      </c>
      <c r="AQ35" s="31" t="str">
        <f t="shared" si="8"/>
        <v/>
      </c>
    </row>
    <row r="36" spans="2:43" x14ac:dyDescent="0.2">
      <c r="B36" s="33"/>
      <c r="C36" s="21"/>
      <c r="D36" s="22"/>
      <c r="E36" s="23"/>
      <c r="F36" s="24"/>
      <c r="G36" s="25">
        <f t="shared" si="22"/>
        <v>15000</v>
      </c>
      <c r="H36" s="26">
        <f t="shared" si="0"/>
        <v>0</v>
      </c>
      <c r="I36" s="27"/>
      <c r="J36" s="28"/>
      <c r="K36" s="25">
        <f t="shared" si="17"/>
        <v>15000</v>
      </c>
      <c r="L36" s="26">
        <f t="shared" si="9"/>
        <v>0</v>
      </c>
      <c r="M36" s="27"/>
      <c r="N36" s="30">
        <f t="shared" si="10"/>
        <v>0</v>
      </c>
      <c r="O36" s="31" t="str">
        <f t="shared" si="11"/>
        <v/>
      </c>
      <c r="Q36" s="28"/>
      <c r="R36" s="25">
        <f t="shared" si="18"/>
        <v>15000</v>
      </c>
      <c r="S36" s="26">
        <f t="shared" si="12"/>
        <v>0</v>
      </c>
      <c r="T36" s="27"/>
      <c r="U36" s="30">
        <f t="shared" si="1"/>
        <v>0</v>
      </c>
      <c r="V36" s="31" t="str">
        <f t="shared" si="2"/>
        <v/>
      </c>
      <c r="X36" s="28"/>
      <c r="Y36" s="25">
        <f t="shared" si="19"/>
        <v>15000</v>
      </c>
      <c r="Z36" s="26">
        <f t="shared" si="13"/>
        <v>0</v>
      </c>
      <c r="AA36" s="27"/>
      <c r="AB36" s="30">
        <f t="shared" si="3"/>
        <v>0</v>
      </c>
      <c r="AC36" s="31" t="str">
        <f t="shared" si="4"/>
        <v/>
      </c>
      <c r="AE36" s="28"/>
      <c r="AF36" s="25">
        <f t="shared" si="20"/>
        <v>15000</v>
      </c>
      <c r="AG36" s="26">
        <f t="shared" si="14"/>
        <v>0</v>
      </c>
      <c r="AH36" s="27"/>
      <c r="AI36" s="30">
        <f t="shared" si="5"/>
        <v>0</v>
      </c>
      <c r="AJ36" s="31" t="str">
        <f t="shared" si="6"/>
        <v/>
      </c>
      <c r="AL36" s="28"/>
      <c r="AM36" s="25">
        <f t="shared" si="21"/>
        <v>15000</v>
      </c>
      <c r="AN36" s="26">
        <f t="shared" si="15"/>
        <v>0</v>
      </c>
      <c r="AO36" s="27"/>
      <c r="AP36" s="30">
        <f t="shared" si="7"/>
        <v>0</v>
      </c>
      <c r="AQ36" s="31" t="str">
        <f t="shared" si="8"/>
        <v/>
      </c>
    </row>
    <row r="37" spans="2:43" x14ac:dyDescent="0.2">
      <c r="B37" s="33"/>
      <c r="C37" s="21"/>
      <c r="D37" s="22"/>
      <c r="E37" s="23"/>
      <c r="F37" s="24"/>
      <c r="G37" s="25">
        <f t="shared" si="22"/>
        <v>15000</v>
      </c>
      <c r="H37" s="26">
        <f t="shared" si="0"/>
        <v>0</v>
      </c>
      <c r="I37" s="27"/>
      <c r="J37" s="28"/>
      <c r="K37" s="25">
        <f t="shared" si="17"/>
        <v>15000</v>
      </c>
      <c r="L37" s="26">
        <f t="shared" si="9"/>
        <v>0</v>
      </c>
      <c r="M37" s="27"/>
      <c r="N37" s="30">
        <f t="shared" si="10"/>
        <v>0</v>
      </c>
      <c r="O37" s="31" t="str">
        <f t="shared" si="11"/>
        <v/>
      </c>
      <c r="Q37" s="28"/>
      <c r="R37" s="25">
        <f t="shared" si="18"/>
        <v>15000</v>
      </c>
      <c r="S37" s="26">
        <f t="shared" si="12"/>
        <v>0</v>
      </c>
      <c r="T37" s="27"/>
      <c r="U37" s="30">
        <f t="shared" si="1"/>
        <v>0</v>
      </c>
      <c r="V37" s="31" t="str">
        <f t="shared" si="2"/>
        <v/>
      </c>
      <c r="X37" s="28"/>
      <c r="Y37" s="25">
        <f t="shared" si="19"/>
        <v>15000</v>
      </c>
      <c r="Z37" s="26">
        <f t="shared" si="13"/>
        <v>0</v>
      </c>
      <c r="AA37" s="27"/>
      <c r="AB37" s="30">
        <f t="shared" si="3"/>
        <v>0</v>
      </c>
      <c r="AC37" s="31" t="str">
        <f t="shared" si="4"/>
        <v/>
      </c>
      <c r="AE37" s="28"/>
      <c r="AF37" s="25">
        <f t="shared" si="20"/>
        <v>15000</v>
      </c>
      <c r="AG37" s="26">
        <f t="shared" si="14"/>
        <v>0</v>
      </c>
      <c r="AH37" s="27"/>
      <c r="AI37" s="30">
        <f t="shared" si="5"/>
        <v>0</v>
      </c>
      <c r="AJ37" s="31" t="str">
        <f t="shared" si="6"/>
        <v/>
      </c>
      <c r="AL37" s="28"/>
      <c r="AM37" s="25">
        <f t="shared" si="21"/>
        <v>15000</v>
      </c>
      <c r="AN37" s="26">
        <f t="shared" si="15"/>
        <v>0</v>
      </c>
      <c r="AO37" s="27"/>
      <c r="AP37" s="30">
        <f t="shared" si="7"/>
        <v>0</v>
      </c>
      <c r="AQ37" s="31" t="str">
        <f t="shared" si="8"/>
        <v/>
      </c>
    </row>
    <row r="38" spans="2:43" x14ac:dyDescent="0.2">
      <c r="B38" s="33"/>
      <c r="C38" s="21"/>
      <c r="D38" s="22"/>
      <c r="E38" s="23"/>
      <c r="F38" s="24"/>
      <c r="G38" s="25">
        <f t="shared" si="22"/>
        <v>15000</v>
      </c>
      <c r="H38" s="26">
        <f t="shared" si="0"/>
        <v>0</v>
      </c>
      <c r="I38" s="27"/>
      <c r="J38" s="28"/>
      <c r="K38" s="25">
        <f t="shared" si="17"/>
        <v>15000</v>
      </c>
      <c r="L38" s="26">
        <f t="shared" si="9"/>
        <v>0</v>
      </c>
      <c r="M38" s="27"/>
      <c r="N38" s="30">
        <f t="shared" si="10"/>
        <v>0</v>
      </c>
      <c r="O38" s="31" t="str">
        <f t="shared" si="11"/>
        <v/>
      </c>
      <c r="Q38" s="28"/>
      <c r="R38" s="25">
        <f t="shared" si="18"/>
        <v>15000</v>
      </c>
      <c r="S38" s="26">
        <f t="shared" si="12"/>
        <v>0</v>
      </c>
      <c r="T38" s="27"/>
      <c r="U38" s="30">
        <f t="shared" si="1"/>
        <v>0</v>
      </c>
      <c r="V38" s="31" t="str">
        <f t="shared" si="2"/>
        <v/>
      </c>
      <c r="X38" s="28"/>
      <c r="Y38" s="25">
        <f t="shared" si="19"/>
        <v>15000</v>
      </c>
      <c r="Z38" s="26">
        <f t="shared" si="13"/>
        <v>0</v>
      </c>
      <c r="AA38" s="27"/>
      <c r="AB38" s="30">
        <f t="shared" si="3"/>
        <v>0</v>
      </c>
      <c r="AC38" s="31" t="str">
        <f t="shared" si="4"/>
        <v/>
      </c>
      <c r="AE38" s="28"/>
      <c r="AF38" s="25">
        <f t="shared" si="20"/>
        <v>15000</v>
      </c>
      <c r="AG38" s="26">
        <f t="shared" si="14"/>
        <v>0</v>
      </c>
      <c r="AH38" s="27"/>
      <c r="AI38" s="30">
        <f t="shared" si="5"/>
        <v>0</v>
      </c>
      <c r="AJ38" s="31" t="str">
        <f t="shared" si="6"/>
        <v/>
      </c>
      <c r="AL38" s="28"/>
      <c r="AM38" s="25">
        <f t="shared" si="21"/>
        <v>15000</v>
      </c>
      <c r="AN38" s="26">
        <f t="shared" si="15"/>
        <v>0</v>
      </c>
      <c r="AO38" s="27"/>
      <c r="AP38" s="30">
        <f t="shared" si="7"/>
        <v>0</v>
      </c>
      <c r="AQ38" s="31" t="str">
        <f t="shared" si="8"/>
        <v/>
      </c>
    </row>
    <row r="39" spans="2:43" s="45" customFormat="1" x14ac:dyDescent="0.2">
      <c r="B39" s="34" t="s">
        <v>33</v>
      </c>
      <c r="C39" s="35"/>
      <c r="D39" s="36"/>
      <c r="E39" s="35"/>
      <c r="F39" s="37"/>
      <c r="G39" s="38"/>
      <c r="H39" s="39">
        <f>SUM(H23:H38)</f>
        <v>331.72</v>
      </c>
      <c r="I39" s="40"/>
      <c r="J39" s="41"/>
      <c r="K39" s="42"/>
      <c r="L39" s="39">
        <f>SUM(L23:L38)</f>
        <v>345.25</v>
      </c>
      <c r="M39" s="40"/>
      <c r="N39" s="43">
        <f t="shared" si="10"/>
        <v>13.529999999999973</v>
      </c>
      <c r="O39" s="44">
        <f t="shared" si="11"/>
        <v>4.0787411069576666E-2</v>
      </c>
      <c r="Q39" s="41"/>
      <c r="R39" s="42"/>
      <c r="S39" s="39">
        <f>SUM(S23:S38)</f>
        <v>348.75</v>
      </c>
      <c r="T39" s="40"/>
      <c r="U39" s="43">
        <f t="shared" si="1"/>
        <v>3.5</v>
      </c>
      <c r="V39" s="44">
        <f t="shared" si="2"/>
        <v>1.0137581462708182E-2</v>
      </c>
      <c r="X39" s="41"/>
      <c r="Y39" s="42"/>
      <c r="Z39" s="39">
        <f>SUM(Z23:Z38)</f>
        <v>345.25</v>
      </c>
      <c r="AA39" s="40"/>
      <c r="AB39" s="43">
        <f t="shared" si="3"/>
        <v>-3.5</v>
      </c>
      <c r="AC39" s="44">
        <f t="shared" si="4"/>
        <v>-1.003584229390681E-2</v>
      </c>
      <c r="AE39" s="41"/>
      <c r="AF39" s="42"/>
      <c r="AG39" s="39">
        <f>SUM(AG23:AG38)</f>
        <v>340.25</v>
      </c>
      <c r="AH39" s="40"/>
      <c r="AI39" s="43">
        <f t="shared" si="5"/>
        <v>-5</v>
      </c>
      <c r="AJ39" s="44">
        <f t="shared" si="6"/>
        <v>-1.4482259232440261E-2</v>
      </c>
      <c r="AL39" s="41"/>
      <c r="AM39" s="42"/>
      <c r="AN39" s="39">
        <f>SUM(AN23:AN38)</f>
        <v>326</v>
      </c>
      <c r="AO39" s="40"/>
      <c r="AP39" s="43">
        <f t="shared" si="7"/>
        <v>-14.25</v>
      </c>
      <c r="AQ39" s="44">
        <f t="shared" si="8"/>
        <v>-4.1880969875091843E-2</v>
      </c>
    </row>
    <row r="40" spans="2:43" ht="25.5" x14ac:dyDescent="0.2">
      <c r="B40" s="46" t="s">
        <v>34</v>
      </c>
      <c r="C40" s="21"/>
      <c r="D40" s="22"/>
      <c r="E40" s="23"/>
      <c r="F40" s="24">
        <v>0</v>
      </c>
      <c r="G40" s="25">
        <f>$F$18</f>
        <v>15000</v>
      </c>
      <c r="H40" s="26">
        <f>G40*F40</f>
        <v>0</v>
      </c>
      <c r="I40" s="27"/>
      <c r="J40" s="28">
        <v>-8.9999999999999998E-4</v>
      </c>
      <c r="K40" s="25">
        <f>$F$18</f>
        <v>15000</v>
      </c>
      <c r="L40" s="26">
        <f>K40*J40</f>
        <v>-13.5</v>
      </c>
      <c r="M40" s="27"/>
      <c r="N40" s="30">
        <f>L40-H40</f>
        <v>-13.5</v>
      </c>
      <c r="O40" s="31" t="str">
        <f>IF((H40)=0,"",(N40/H40))</f>
        <v/>
      </c>
      <c r="Q40" s="28"/>
      <c r="R40" s="25">
        <f>$F$18</f>
        <v>15000</v>
      </c>
      <c r="S40" s="26">
        <f>R40*Q40</f>
        <v>0</v>
      </c>
      <c r="T40" s="27"/>
      <c r="U40" s="30">
        <f t="shared" si="1"/>
        <v>13.5</v>
      </c>
      <c r="V40" s="31">
        <f t="shared" si="2"/>
        <v>-1</v>
      </c>
      <c r="X40" s="28"/>
      <c r="Y40" s="25">
        <f>$F$18</f>
        <v>15000</v>
      </c>
      <c r="Z40" s="26">
        <f>Y40*X40</f>
        <v>0</v>
      </c>
      <c r="AA40" s="27"/>
      <c r="AB40" s="30">
        <f t="shared" si="3"/>
        <v>0</v>
      </c>
      <c r="AC40" s="31" t="str">
        <f t="shared" si="4"/>
        <v/>
      </c>
      <c r="AE40" s="28"/>
      <c r="AF40" s="25">
        <f>$F$18</f>
        <v>15000</v>
      </c>
      <c r="AG40" s="26">
        <f>AF40*AE40</f>
        <v>0</v>
      </c>
      <c r="AH40" s="27"/>
      <c r="AI40" s="30">
        <f t="shared" si="5"/>
        <v>0</v>
      </c>
      <c r="AJ40" s="31" t="str">
        <f t="shared" si="6"/>
        <v/>
      </c>
      <c r="AL40" s="28"/>
      <c r="AM40" s="25">
        <f>$F$18</f>
        <v>15000</v>
      </c>
      <c r="AN40" s="26">
        <f>AM40*AL40</f>
        <v>0</v>
      </c>
      <c r="AO40" s="27"/>
      <c r="AP40" s="30">
        <f t="shared" si="7"/>
        <v>0</v>
      </c>
      <c r="AQ40" s="31" t="str">
        <f t="shared" si="8"/>
        <v/>
      </c>
    </row>
    <row r="41" spans="2:43" x14ac:dyDescent="0.2">
      <c r="B41" s="46"/>
      <c r="C41" s="21"/>
      <c r="D41" s="22"/>
      <c r="E41" s="23"/>
      <c r="F41" s="24"/>
      <c r="G41" s="25">
        <f t="shared" ref="G41:G43" si="23">$F$18</f>
        <v>15000</v>
      </c>
      <c r="H41" s="26">
        <f t="shared" ref="H41:H45" si="24">G41*F41</f>
        <v>0</v>
      </c>
      <c r="I41" s="47"/>
      <c r="J41" s="28"/>
      <c r="K41" s="25">
        <f t="shared" ref="K41:K43" si="25">$F$18</f>
        <v>15000</v>
      </c>
      <c r="L41" s="26">
        <f t="shared" ref="L41:L45" si="26">K41*J41</f>
        <v>0</v>
      </c>
      <c r="M41" s="48"/>
      <c r="N41" s="30">
        <f t="shared" ref="N41:N45" si="27">L41-H41</f>
        <v>0</v>
      </c>
      <c r="O41" s="31" t="str">
        <f t="shared" ref="O41:O65" si="28">IF((H41)=0,"",(N41/H41))</f>
        <v/>
      </c>
      <c r="Q41" s="28"/>
      <c r="R41" s="25">
        <f t="shared" ref="R41:R43" si="29">$F$18</f>
        <v>15000</v>
      </c>
      <c r="S41" s="26">
        <f t="shared" ref="S41:S43" si="30">R41*Q41</f>
        <v>0</v>
      </c>
      <c r="T41" s="48"/>
      <c r="U41" s="30">
        <f t="shared" si="1"/>
        <v>0</v>
      </c>
      <c r="V41" s="31" t="str">
        <f t="shared" si="2"/>
        <v/>
      </c>
      <c r="X41" s="28"/>
      <c r="Y41" s="25">
        <f t="shared" ref="Y41:Y43" si="31">$F$18</f>
        <v>15000</v>
      </c>
      <c r="Z41" s="26">
        <f t="shared" ref="Z41:Z43" si="32">Y41*X41</f>
        <v>0</v>
      </c>
      <c r="AA41" s="48"/>
      <c r="AB41" s="30">
        <f t="shared" si="3"/>
        <v>0</v>
      </c>
      <c r="AC41" s="31" t="str">
        <f t="shared" si="4"/>
        <v/>
      </c>
      <c r="AE41" s="28"/>
      <c r="AF41" s="25">
        <f t="shared" ref="AF41:AF43" si="33">$F$18</f>
        <v>15000</v>
      </c>
      <c r="AG41" s="26">
        <f t="shared" ref="AG41:AG43" si="34">AF41*AE41</f>
        <v>0</v>
      </c>
      <c r="AH41" s="48"/>
      <c r="AI41" s="30">
        <f t="shared" si="5"/>
        <v>0</v>
      </c>
      <c r="AJ41" s="31" t="str">
        <f t="shared" si="6"/>
        <v/>
      </c>
      <c r="AL41" s="28"/>
      <c r="AM41" s="25">
        <f t="shared" ref="AM41:AM43" si="35">$F$18</f>
        <v>15000</v>
      </c>
      <c r="AN41" s="26">
        <f t="shared" ref="AN41:AN43" si="36">AM41*AL41</f>
        <v>0</v>
      </c>
      <c r="AO41" s="48"/>
      <c r="AP41" s="30">
        <f t="shared" si="7"/>
        <v>0</v>
      </c>
      <c r="AQ41" s="31" t="str">
        <f t="shared" si="8"/>
        <v/>
      </c>
    </row>
    <row r="42" spans="2:43" x14ac:dyDescent="0.2">
      <c r="B42" s="46"/>
      <c r="C42" s="21"/>
      <c r="D42" s="22"/>
      <c r="E42" s="23"/>
      <c r="F42" s="24"/>
      <c r="G42" s="25">
        <f t="shared" si="23"/>
        <v>15000</v>
      </c>
      <c r="H42" s="26">
        <f t="shared" si="24"/>
        <v>0</v>
      </c>
      <c r="I42" s="47"/>
      <c r="J42" s="28"/>
      <c r="K42" s="25">
        <f t="shared" si="25"/>
        <v>15000</v>
      </c>
      <c r="L42" s="26">
        <f t="shared" si="26"/>
        <v>0</v>
      </c>
      <c r="M42" s="48"/>
      <c r="N42" s="30">
        <f t="shared" si="27"/>
        <v>0</v>
      </c>
      <c r="O42" s="31" t="str">
        <f t="shared" si="28"/>
        <v/>
      </c>
      <c r="Q42" s="28"/>
      <c r="R42" s="25">
        <f t="shared" si="29"/>
        <v>15000</v>
      </c>
      <c r="S42" s="26">
        <f t="shared" si="30"/>
        <v>0</v>
      </c>
      <c r="T42" s="48"/>
      <c r="U42" s="30">
        <f t="shared" si="1"/>
        <v>0</v>
      </c>
      <c r="V42" s="31" t="str">
        <f t="shared" si="2"/>
        <v/>
      </c>
      <c r="X42" s="28"/>
      <c r="Y42" s="25">
        <f t="shared" si="31"/>
        <v>15000</v>
      </c>
      <c r="Z42" s="26">
        <f t="shared" si="32"/>
        <v>0</v>
      </c>
      <c r="AA42" s="48"/>
      <c r="AB42" s="30">
        <f t="shared" si="3"/>
        <v>0</v>
      </c>
      <c r="AC42" s="31" t="str">
        <f t="shared" si="4"/>
        <v/>
      </c>
      <c r="AE42" s="28"/>
      <c r="AF42" s="25">
        <f t="shared" si="33"/>
        <v>15000</v>
      </c>
      <c r="AG42" s="26">
        <f t="shared" si="34"/>
        <v>0</v>
      </c>
      <c r="AH42" s="48"/>
      <c r="AI42" s="30">
        <f t="shared" si="5"/>
        <v>0</v>
      </c>
      <c r="AJ42" s="31" t="str">
        <f t="shared" si="6"/>
        <v/>
      </c>
      <c r="AL42" s="28"/>
      <c r="AM42" s="25">
        <f t="shared" si="35"/>
        <v>15000</v>
      </c>
      <c r="AN42" s="26">
        <f t="shared" si="36"/>
        <v>0</v>
      </c>
      <c r="AO42" s="48"/>
      <c r="AP42" s="30">
        <f t="shared" si="7"/>
        <v>0</v>
      </c>
      <c r="AQ42" s="31" t="str">
        <f t="shared" si="8"/>
        <v/>
      </c>
    </row>
    <row r="43" spans="2:43" x14ac:dyDescent="0.2">
      <c r="B43" s="46"/>
      <c r="C43" s="21"/>
      <c r="D43" s="22"/>
      <c r="E43" s="23"/>
      <c r="F43" s="24"/>
      <c r="G43" s="25">
        <f t="shared" si="23"/>
        <v>15000</v>
      </c>
      <c r="H43" s="26">
        <f t="shared" si="24"/>
        <v>0</v>
      </c>
      <c r="I43" s="47"/>
      <c r="J43" s="28"/>
      <c r="K43" s="25">
        <f t="shared" si="25"/>
        <v>15000</v>
      </c>
      <c r="L43" s="26">
        <f t="shared" si="26"/>
        <v>0</v>
      </c>
      <c r="M43" s="48"/>
      <c r="N43" s="30">
        <f t="shared" si="27"/>
        <v>0</v>
      </c>
      <c r="O43" s="31" t="str">
        <f t="shared" si="28"/>
        <v/>
      </c>
      <c r="Q43" s="28"/>
      <c r="R43" s="25">
        <f t="shared" si="29"/>
        <v>15000</v>
      </c>
      <c r="S43" s="26">
        <f t="shared" si="30"/>
        <v>0</v>
      </c>
      <c r="T43" s="48"/>
      <c r="U43" s="30">
        <f t="shared" si="1"/>
        <v>0</v>
      </c>
      <c r="V43" s="31" t="str">
        <f t="shared" si="2"/>
        <v/>
      </c>
      <c r="X43" s="28"/>
      <c r="Y43" s="25">
        <f t="shared" si="31"/>
        <v>15000</v>
      </c>
      <c r="Z43" s="26">
        <f t="shared" si="32"/>
        <v>0</v>
      </c>
      <c r="AA43" s="48"/>
      <c r="AB43" s="30">
        <f t="shared" si="3"/>
        <v>0</v>
      </c>
      <c r="AC43" s="31" t="str">
        <f t="shared" si="4"/>
        <v/>
      </c>
      <c r="AE43" s="28"/>
      <c r="AF43" s="25">
        <f t="shared" si="33"/>
        <v>15000</v>
      </c>
      <c r="AG43" s="26">
        <f t="shared" si="34"/>
        <v>0</v>
      </c>
      <c r="AH43" s="48"/>
      <c r="AI43" s="30">
        <f t="shared" si="5"/>
        <v>0</v>
      </c>
      <c r="AJ43" s="31" t="str">
        <f t="shared" si="6"/>
        <v/>
      </c>
      <c r="AL43" s="28"/>
      <c r="AM43" s="25">
        <f t="shared" si="35"/>
        <v>15000</v>
      </c>
      <c r="AN43" s="26">
        <f t="shared" si="36"/>
        <v>0</v>
      </c>
      <c r="AO43" s="48"/>
      <c r="AP43" s="30">
        <f t="shared" si="7"/>
        <v>0</v>
      </c>
      <c r="AQ43" s="31" t="str">
        <f t="shared" si="8"/>
        <v/>
      </c>
    </row>
    <row r="44" spans="2:43" x14ac:dyDescent="0.2">
      <c r="B44" s="49" t="s">
        <v>35</v>
      </c>
      <c r="C44" s="21"/>
      <c r="D44" s="22" t="s">
        <v>30</v>
      </c>
      <c r="E44" s="23"/>
      <c r="F44" s="50">
        <v>6.0000000000000002E-5</v>
      </c>
      <c r="G44" s="51">
        <f>$F$18*(1+F74)</f>
        <v>15537</v>
      </c>
      <c r="H44" s="26">
        <f>G44*F44</f>
        <v>0.93222000000000005</v>
      </c>
      <c r="I44" s="27"/>
      <c r="J44" s="52">
        <v>6.0000000000000002E-5</v>
      </c>
      <c r="K44" s="51">
        <f>$F$18*(1+J74)</f>
        <v>15507</v>
      </c>
      <c r="L44" s="26">
        <f>K44*J44</f>
        <v>0.93042000000000002</v>
      </c>
      <c r="M44" s="27"/>
      <c r="N44" s="30">
        <f>L44-H44</f>
        <v>-1.8000000000000238E-3</v>
      </c>
      <c r="O44" s="31">
        <f>IF((H44)=0,"",(N44/H44))</f>
        <v>-1.9308746862328888E-3</v>
      </c>
      <c r="Q44" s="52">
        <f>+J44</f>
        <v>6.0000000000000002E-5</v>
      </c>
      <c r="R44" s="51">
        <f>$F$18*(1+Q74)</f>
        <v>15507</v>
      </c>
      <c r="S44" s="26">
        <f>R44*Q44</f>
        <v>0.93042000000000002</v>
      </c>
      <c r="T44" s="27"/>
      <c r="U44" s="30">
        <f t="shared" si="1"/>
        <v>0</v>
      </c>
      <c r="V44" s="31">
        <f t="shared" si="2"/>
        <v>0</v>
      </c>
      <c r="X44" s="52">
        <f>+Q44</f>
        <v>6.0000000000000002E-5</v>
      </c>
      <c r="Y44" s="51">
        <f>$F$18*(1+X74)</f>
        <v>15507</v>
      </c>
      <c r="Z44" s="26">
        <f>Y44*X44</f>
        <v>0.93042000000000002</v>
      </c>
      <c r="AA44" s="27"/>
      <c r="AB44" s="30">
        <f t="shared" si="3"/>
        <v>0</v>
      </c>
      <c r="AC44" s="31">
        <f t="shared" si="4"/>
        <v>0</v>
      </c>
      <c r="AE44" s="52">
        <f>+X44</f>
        <v>6.0000000000000002E-5</v>
      </c>
      <c r="AF44" s="51">
        <f>$F$18*(1+AE74)</f>
        <v>15507</v>
      </c>
      <c r="AG44" s="26">
        <f>AF44*AE44</f>
        <v>0.93042000000000002</v>
      </c>
      <c r="AH44" s="27"/>
      <c r="AI44" s="30">
        <f t="shared" si="5"/>
        <v>0</v>
      </c>
      <c r="AJ44" s="31">
        <f t="shared" si="6"/>
        <v>0</v>
      </c>
      <c r="AL44" s="52">
        <f>+AE44</f>
        <v>6.0000000000000002E-5</v>
      </c>
      <c r="AM44" s="51">
        <f>$F$18*(1+AL74)</f>
        <v>15507</v>
      </c>
      <c r="AN44" s="26">
        <f>AM44*AL44</f>
        <v>0.93042000000000002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537</v>
      </c>
      <c r="H45" s="26">
        <f t="shared" si="24"/>
        <v>54.849180000000004</v>
      </c>
      <c r="I45" s="27"/>
      <c r="J45" s="55">
        <f>0.64*$J$55+0.18*$J$56+0.18*$J$57</f>
        <v>0.10214000000000001</v>
      </c>
      <c r="K45" s="54">
        <f>$F$18*(1+$J$74)-$F$18</f>
        <v>507</v>
      </c>
      <c r="L45" s="26">
        <f t="shared" si="26"/>
        <v>51.784980000000004</v>
      </c>
      <c r="M45" s="27"/>
      <c r="N45" s="30">
        <f t="shared" si="27"/>
        <v>-3.0641999999999996</v>
      </c>
      <c r="O45" s="31">
        <f t="shared" si="28"/>
        <v>-5.5865921787709487E-2</v>
      </c>
      <c r="Q45" s="55">
        <f>0.64*$Q$55+0.18*$Q$56+0.18*$Q$57</f>
        <v>0.10214000000000001</v>
      </c>
      <c r="R45" s="54">
        <f>$F$18*(1+Q74)-$F$18</f>
        <v>507</v>
      </c>
      <c r="S45" s="26">
        <f t="shared" ref="S45" si="37">R45*Q45</f>
        <v>51.784980000000004</v>
      </c>
      <c r="T45" s="27"/>
      <c r="U45" s="30">
        <f t="shared" si="1"/>
        <v>0</v>
      </c>
      <c r="V45" s="31">
        <f t="shared" si="2"/>
        <v>0</v>
      </c>
      <c r="X45" s="55">
        <f>0.64*$X$55+0.18*$X$56+0.18*$X$57</f>
        <v>0.10214000000000001</v>
      </c>
      <c r="Y45" s="54">
        <f>$F$18*(1+X74)-$F$18</f>
        <v>507</v>
      </c>
      <c r="Z45" s="26">
        <f t="shared" ref="Z45" si="38">Y45*X45</f>
        <v>51.784980000000004</v>
      </c>
      <c r="AA45" s="27"/>
      <c r="AB45" s="30">
        <f t="shared" si="3"/>
        <v>0</v>
      </c>
      <c r="AC45" s="31">
        <f t="shared" si="4"/>
        <v>0</v>
      </c>
      <c r="AE45" s="55">
        <f>0.64*$AE$55+0.18*$AE$56+0.18*$AE$57</f>
        <v>0.10214000000000001</v>
      </c>
      <c r="AF45" s="54">
        <f>$F$18*(1+AE74)-$F$18</f>
        <v>507</v>
      </c>
      <c r="AG45" s="26">
        <f t="shared" ref="AG45" si="39">AF45*AE45</f>
        <v>51.784980000000004</v>
      </c>
      <c r="AH45" s="27"/>
      <c r="AI45" s="30">
        <f t="shared" si="5"/>
        <v>0</v>
      </c>
      <c r="AJ45" s="31">
        <f t="shared" si="6"/>
        <v>0</v>
      </c>
      <c r="AL45" s="55">
        <f>0.64*$AL$55+0.18*$AL$56+0.18*$AL$57</f>
        <v>0.10214000000000001</v>
      </c>
      <c r="AM45" s="54">
        <f>$F$18*(1+AL74)-$F$18</f>
        <v>507</v>
      </c>
      <c r="AN45" s="26">
        <f t="shared" ref="AN45" si="40">AM45*AL45</f>
        <v>51.784980000000004</v>
      </c>
      <c r="AO45" s="27"/>
      <c r="AP45" s="30">
        <f t="shared" si="7"/>
        <v>0</v>
      </c>
      <c r="AQ45" s="31">
        <f t="shared" si="8"/>
        <v>0</v>
      </c>
    </row>
    <row r="46" spans="2:43" x14ac:dyDescent="0.2">
      <c r="B46" s="49" t="s">
        <v>37</v>
      </c>
      <c r="C46" s="21"/>
      <c r="D46" s="22" t="s">
        <v>27</v>
      </c>
      <c r="E46" s="23"/>
      <c r="F46" s="53">
        <v>0.79</v>
      </c>
      <c r="G46" s="25">
        <v>1</v>
      </c>
      <c r="H46" s="26">
        <f>G46*F46</f>
        <v>0.79</v>
      </c>
      <c r="I46" s="27"/>
      <c r="J46" s="53">
        <v>0.79</v>
      </c>
      <c r="K46" s="25">
        <v>1</v>
      </c>
      <c r="L46" s="26">
        <f>K46*J46</f>
        <v>0.79</v>
      </c>
      <c r="M46" s="27"/>
      <c r="N46" s="30">
        <f>L46-H46</f>
        <v>0</v>
      </c>
      <c r="O46" s="31">
        <f t="shared" si="28"/>
        <v>0</v>
      </c>
      <c r="Q46" s="53">
        <v>0.79</v>
      </c>
      <c r="R46" s="25">
        <v>1</v>
      </c>
      <c r="S46" s="26">
        <f>R46*Q46</f>
        <v>0.79</v>
      </c>
      <c r="T46" s="27"/>
      <c r="U46" s="30">
        <f t="shared" si="1"/>
        <v>0</v>
      </c>
      <c r="V46" s="31">
        <f t="shared" si="2"/>
        <v>0</v>
      </c>
      <c r="X46" s="53">
        <v>0.79</v>
      </c>
      <c r="Y46" s="25">
        <v>1</v>
      </c>
      <c r="Z46" s="26">
        <f>Y46*X46</f>
        <v>0.79</v>
      </c>
      <c r="AA46" s="27"/>
      <c r="AB46" s="30">
        <f t="shared" si="3"/>
        <v>0</v>
      </c>
      <c r="AC46" s="31">
        <f t="shared" si="4"/>
        <v>0</v>
      </c>
      <c r="AE46" s="53">
        <v>0.79</v>
      </c>
      <c r="AF46" s="25">
        <v>1</v>
      </c>
      <c r="AG46" s="26">
        <f>AF46*AE46</f>
        <v>0.79</v>
      </c>
      <c r="AH46" s="27"/>
      <c r="AI46" s="30">
        <f t="shared" si="5"/>
        <v>0</v>
      </c>
      <c r="AJ46" s="31">
        <f t="shared" si="6"/>
        <v>0</v>
      </c>
      <c r="AL46" s="53">
        <v>0.79</v>
      </c>
      <c r="AM46" s="25">
        <v>1</v>
      </c>
      <c r="AN46" s="26">
        <f>AM46*AL46</f>
        <v>0.79</v>
      </c>
      <c r="AO46" s="27"/>
      <c r="AP46" s="30">
        <f t="shared" si="7"/>
        <v>0</v>
      </c>
      <c r="AQ46" s="31">
        <f t="shared" si="8"/>
        <v>0</v>
      </c>
    </row>
    <row r="47" spans="2:43" ht="25.5" x14ac:dyDescent="0.2">
      <c r="B47" s="56" t="s">
        <v>38</v>
      </c>
      <c r="C47" s="57"/>
      <c r="D47" s="57"/>
      <c r="E47" s="57"/>
      <c r="F47" s="58"/>
      <c r="G47" s="59"/>
      <c r="H47" s="60">
        <f>SUM(H40:H46)+H39</f>
        <v>388.29140000000001</v>
      </c>
      <c r="I47" s="40"/>
      <c r="J47" s="59"/>
      <c r="K47" s="61"/>
      <c r="L47" s="60">
        <f>SUM(L40:L46)+L39</f>
        <v>385.25540000000001</v>
      </c>
      <c r="M47" s="40"/>
      <c r="N47" s="43">
        <f t="shared" ref="N47:N65" si="41">L47-H47</f>
        <v>-3.0360000000000014</v>
      </c>
      <c r="O47" s="44">
        <f t="shared" si="28"/>
        <v>-7.8188700548093553E-3</v>
      </c>
      <c r="Q47" s="59"/>
      <c r="R47" s="61"/>
      <c r="S47" s="60">
        <f>SUM(S40:S46)+S39</f>
        <v>402.25540000000001</v>
      </c>
      <c r="T47" s="40"/>
      <c r="U47" s="43">
        <f t="shared" si="1"/>
        <v>17</v>
      </c>
      <c r="V47" s="44">
        <f t="shared" si="2"/>
        <v>4.4126571619761849E-2</v>
      </c>
      <c r="X47" s="59"/>
      <c r="Y47" s="61"/>
      <c r="Z47" s="60">
        <f>SUM(Z40:Z46)+Z39</f>
        <v>398.75540000000001</v>
      </c>
      <c r="AA47" s="40"/>
      <c r="AB47" s="43">
        <f t="shared" si="3"/>
        <v>-3.5</v>
      </c>
      <c r="AC47" s="44">
        <f t="shared" si="4"/>
        <v>-8.700939751212786E-3</v>
      </c>
      <c r="AE47" s="59"/>
      <c r="AF47" s="61"/>
      <c r="AG47" s="60">
        <f>SUM(AG40:AG46)+AG39</f>
        <v>393.75540000000001</v>
      </c>
      <c r="AH47" s="40"/>
      <c r="AI47" s="43">
        <f t="shared" si="5"/>
        <v>-5</v>
      </c>
      <c r="AJ47" s="44">
        <f t="shared" si="6"/>
        <v>-1.2539015145625615E-2</v>
      </c>
      <c r="AL47" s="59"/>
      <c r="AM47" s="61"/>
      <c r="AN47" s="60">
        <f>SUM(AN40:AN46)+AN39</f>
        <v>379.50540000000001</v>
      </c>
      <c r="AO47" s="40"/>
      <c r="AP47" s="43">
        <f t="shared" si="7"/>
        <v>-14.25</v>
      </c>
      <c r="AQ47" s="44">
        <f t="shared" si="8"/>
        <v>-3.6189979870752245E-2</v>
      </c>
    </row>
    <row r="48" spans="2:43" x14ac:dyDescent="0.2">
      <c r="B48" s="27" t="s">
        <v>39</v>
      </c>
      <c r="C48" s="27"/>
      <c r="D48" s="62" t="s">
        <v>30</v>
      </c>
      <c r="E48" s="63"/>
      <c r="F48" s="28">
        <v>7.0000000000000001E-3</v>
      </c>
      <c r="G48" s="64">
        <f>F18*(1+F74)</f>
        <v>15537</v>
      </c>
      <c r="H48" s="26">
        <f>G48*F48</f>
        <v>108.759</v>
      </c>
      <c r="I48" s="27"/>
      <c r="J48" s="28">
        <f>+F48</f>
        <v>7.0000000000000001E-3</v>
      </c>
      <c r="K48" s="65">
        <f>F18*(1+J74)</f>
        <v>15507</v>
      </c>
      <c r="L48" s="26">
        <f>K48*J48</f>
        <v>108.54900000000001</v>
      </c>
      <c r="M48" s="27"/>
      <c r="N48" s="30">
        <f t="shared" si="41"/>
        <v>-0.20999999999999375</v>
      </c>
      <c r="O48" s="31">
        <f t="shared" si="28"/>
        <v>-1.930874686232806E-3</v>
      </c>
      <c r="Q48" s="28">
        <f>+J48</f>
        <v>7.0000000000000001E-3</v>
      </c>
      <c r="R48" s="65">
        <f>$F$18*(1+Q74)</f>
        <v>15507</v>
      </c>
      <c r="S48" s="26">
        <f>R48*Q48</f>
        <v>108.54900000000001</v>
      </c>
      <c r="T48" s="27"/>
      <c r="U48" s="30">
        <f t="shared" si="1"/>
        <v>0</v>
      </c>
      <c r="V48" s="31">
        <f t="shared" si="2"/>
        <v>0</v>
      </c>
      <c r="X48" s="28">
        <f>+Q48</f>
        <v>7.0000000000000001E-3</v>
      </c>
      <c r="Y48" s="65">
        <f>$F$18*(1+X74)</f>
        <v>15507</v>
      </c>
      <c r="Z48" s="26">
        <f>Y48*X48</f>
        <v>108.54900000000001</v>
      </c>
      <c r="AA48" s="27"/>
      <c r="AB48" s="30">
        <f t="shared" si="3"/>
        <v>0</v>
      </c>
      <c r="AC48" s="31">
        <f t="shared" si="4"/>
        <v>0</v>
      </c>
      <c r="AE48" s="28">
        <f>+X48</f>
        <v>7.0000000000000001E-3</v>
      </c>
      <c r="AF48" s="65">
        <f>$F$18*(1+AE74)</f>
        <v>15507</v>
      </c>
      <c r="AG48" s="26">
        <f>AF48*AE48</f>
        <v>108.54900000000001</v>
      </c>
      <c r="AH48" s="27"/>
      <c r="AI48" s="30">
        <f t="shared" si="5"/>
        <v>0</v>
      </c>
      <c r="AJ48" s="31">
        <f t="shared" si="6"/>
        <v>0</v>
      </c>
      <c r="AL48" s="28">
        <f>+AE48</f>
        <v>7.0000000000000001E-3</v>
      </c>
      <c r="AM48" s="65">
        <f>$F$18*(1+AL74)</f>
        <v>15507</v>
      </c>
      <c r="AN48" s="26">
        <f>AM48*AL48</f>
        <v>108.54900000000001</v>
      </c>
      <c r="AO48" s="27"/>
      <c r="AP48" s="30">
        <f t="shared" si="7"/>
        <v>0</v>
      </c>
      <c r="AQ48" s="31">
        <f t="shared" si="8"/>
        <v>0</v>
      </c>
    </row>
    <row r="49" spans="2:43" ht="25.5" x14ac:dyDescent="0.2">
      <c r="B49" s="66" t="s">
        <v>40</v>
      </c>
      <c r="C49" s="27"/>
      <c r="D49" s="62" t="s">
        <v>30</v>
      </c>
      <c r="E49" s="63"/>
      <c r="F49" s="28">
        <v>4.0000000000000001E-3</v>
      </c>
      <c r="G49" s="64">
        <f>G48</f>
        <v>15537</v>
      </c>
      <c r="H49" s="26">
        <f>G49*F49</f>
        <v>62.148000000000003</v>
      </c>
      <c r="I49" s="27"/>
      <c r="J49" s="28">
        <f>+F49</f>
        <v>4.0000000000000001E-3</v>
      </c>
      <c r="K49" s="65">
        <f>K48</f>
        <v>15507</v>
      </c>
      <c r="L49" s="26">
        <f>K49*J49</f>
        <v>62.027999999999999</v>
      </c>
      <c r="M49" s="27"/>
      <c r="N49" s="30">
        <f t="shared" si="41"/>
        <v>-0.12000000000000455</v>
      </c>
      <c r="O49" s="31">
        <f t="shared" si="28"/>
        <v>-1.9308746862329365E-3</v>
      </c>
      <c r="Q49" s="28">
        <f>+J49</f>
        <v>4.0000000000000001E-3</v>
      </c>
      <c r="R49" s="65">
        <f>R48</f>
        <v>15507</v>
      </c>
      <c r="S49" s="26">
        <f>R49*Q49</f>
        <v>62.027999999999999</v>
      </c>
      <c r="T49" s="27"/>
      <c r="U49" s="30">
        <f t="shared" si="1"/>
        <v>0</v>
      </c>
      <c r="V49" s="31">
        <f t="shared" si="2"/>
        <v>0</v>
      </c>
      <c r="X49" s="28">
        <f>+Q49</f>
        <v>4.0000000000000001E-3</v>
      </c>
      <c r="Y49" s="65">
        <f>Y48</f>
        <v>15507</v>
      </c>
      <c r="Z49" s="26">
        <f>Y49*X49</f>
        <v>62.027999999999999</v>
      </c>
      <c r="AA49" s="27"/>
      <c r="AB49" s="30">
        <f t="shared" si="3"/>
        <v>0</v>
      </c>
      <c r="AC49" s="31">
        <f t="shared" si="4"/>
        <v>0</v>
      </c>
      <c r="AE49" s="28">
        <f>+X49</f>
        <v>4.0000000000000001E-3</v>
      </c>
      <c r="AF49" s="65">
        <f>AF48</f>
        <v>15507</v>
      </c>
      <c r="AG49" s="26">
        <f>AF49*AE49</f>
        <v>62.027999999999999</v>
      </c>
      <c r="AH49" s="27"/>
      <c r="AI49" s="30">
        <f t="shared" si="5"/>
        <v>0</v>
      </c>
      <c r="AJ49" s="31">
        <f t="shared" si="6"/>
        <v>0</v>
      </c>
      <c r="AL49" s="28">
        <f>+AE49</f>
        <v>4.0000000000000001E-3</v>
      </c>
      <c r="AM49" s="65">
        <f>AM48</f>
        <v>15507</v>
      </c>
      <c r="AN49" s="26">
        <f>AM49*AL49</f>
        <v>62.027999999999999</v>
      </c>
      <c r="AO49" s="27"/>
      <c r="AP49" s="30">
        <f t="shared" si="7"/>
        <v>0</v>
      </c>
      <c r="AQ49" s="31">
        <f t="shared" si="8"/>
        <v>0</v>
      </c>
    </row>
    <row r="50" spans="2:43" ht="25.5" x14ac:dyDescent="0.2">
      <c r="B50" s="56" t="s">
        <v>41</v>
      </c>
      <c r="C50" s="35"/>
      <c r="D50" s="35"/>
      <c r="E50" s="35"/>
      <c r="F50" s="67"/>
      <c r="G50" s="59"/>
      <c r="H50" s="60">
        <f>SUM(H47:H49)</f>
        <v>559.19839999999999</v>
      </c>
      <c r="I50" s="68"/>
      <c r="J50" s="69"/>
      <c r="K50" s="70"/>
      <c r="L50" s="60">
        <f>SUM(L47:L49)</f>
        <v>555.83240000000001</v>
      </c>
      <c r="M50" s="68"/>
      <c r="N50" s="43">
        <f t="shared" si="41"/>
        <v>-3.3659999999999854</v>
      </c>
      <c r="O50" s="44">
        <f t="shared" si="28"/>
        <v>-6.0193305274120696E-3</v>
      </c>
      <c r="Q50" s="69"/>
      <c r="R50" s="70"/>
      <c r="S50" s="60">
        <f>SUM(S47:S49)</f>
        <v>572.83240000000001</v>
      </c>
      <c r="T50" s="68"/>
      <c r="U50" s="43">
        <f t="shared" si="1"/>
        <v>17</v>
      </c>
      <c r="V50" s="44">
        <f t="shared" si="2"/>
        <v>3.0584759002893678E-2</v>
      </c>
      <c r="X50" s="69"/>
      <c r="Y50" s="70"/>
      <c r="Z50" s="60">
        <f>SUM(Z47:Z49)</f>
        <v>569.33240000000001</v>
      </c>
      <c r="AA50" s="68"/>
      <c r="AB50" s="43">
        <f t="shared" si="3"/>
        <v>-3.5</v>
      </c>
      <c r="AC50" s="44">
        <f t="shared" si="4"/>
        <v>-6.1099895885777409E-3</v>
      </c>
      <c r="AE50" s="69"/>
      <c r="AF50" s="70"/>
      <c r="AG50" s="60">
        <f>SUM(AG47:AG49)</f>
        <v>564.33240000000001</v>
      </c>
      <c r="AH50" s="68"/>
      <c r="AI50" s="43">
        <f t="shared" si="5"/>
        <v>-5</v>
      </c>
      <c r="AJ50" s="44">
        <f t="shared" si="6"/>
        <v>-8.7822158022273101E-3</v>
      </c>
      <c r="AL50" s="69"/>
      <c r="AM50" s="70"/>
      <c r="AN50" s="60">
        <f>SUM(AN47:AN49)</f>
        <v>550.08240000000001</v>
      </c>
      <c r="AO50" s="68"/>
      <c r="AP50" s="43">
        <f t="shared" si="7"/>
        <v>-14.25</v>
      </c>
      <c r="AQ50" s="44">
        <f t="shared" si="8"/>
        <v>-2.5251075430012523E-2</v>
      </c>
    </row>
    <row r="51" spans="2:43" ht="25.5" x14ac:dyDescent="0.2">
      <c r="B51" s="71" t="s">
        <v>42</v>
      </c>
      <c r="C51" s="21"/>
      <c r="D51" s="22" t="s">
        <v>30</v>
      </c>
      <c r="E51" s="23"/>
      <c r="F51" s="72">
        <v>4.4000000000000003E-3</v>
      </c>
      <c r="G51" s="64">
        <f>G49</f>
        <v>15537</v>
      </c>
      <c r="H51" s="73">
        <f t="shared" ref="H51:H57" si="42">G51*F51</f>
        <v>68.362800000000007</v>
      </c>
      <c r="I51" s="27"/>
      <c r="J51" s="72">
        <v>4.4000000000000003E-3</v>
      </c>
      <c r="K51" s="65">
        <f>K49</f>
        <v>15507</v>
      </c>
      <c r="L51" s="73">
        <f t="shared" ref="L51:L57" si="43">K51*J51</f>
        <v>68.230800000000002</v>
      </c>
      <c r="M51" s="27"/>
      <c r="N51" s="30">
        <f t="shared" si="41"/>
        <v>-0.132000000000005</v>
      </c>
      <c r="O51" s="74">
        <f t="shared" si="28"/>
        <v>-1.9308746862329365E-3</v>
      </c>
      <c r="Q51" s="72">
        <f>+J51</f>
        <v>4.4000000000000003E-3</v>
      </c>
      <c r="R51" s="65">
        <f>R49</f>
        <v>15507</v>
      </c>
      <c r="S51" s="73">
        <f t="shared" ref="S51:S57" si="44">R51*Q51</f>
        <v>68.230800000000002</v>
      </c>
      <c r="T51" s="27"/>
      <c r="U51" s="30">
        <f t="shared" si="1"/>
        <v>0</v>
      </c>
      <c r="V51" s="74">
        <f t="shared" si="2"/>
        <v>0</v>
      </c>
      <c r="X51" s="72">
        <f>+Q51</f>
        <v>4.4000000000000003E-3</v>
      </c>
      <c r="Y51" s="65">
        <f>Y49</f>
        <v>15507</v>
      </c>
      <c r="Z51" s="73">
        <f t="shared" ref="Z51:Z57" si="45">Y51*X51</f>
        <v>68.230800000000002</v>
      </c>
      <c r="AA51" s="27"/>
      <c r="AB51" s="30">
        <f t="shared" si="3"/>
        <v>0</v>
      </c>
      <c r="AC51" s="74">
        <f t="shared" si="4"/>
        <v>0</v>
      </c>
      <c r="AE51" s="72">
        <f>+X51</f>
        <v>4.4000000000000003E-3</v>
      </c>
      <c r="AF51" s="65">
        <f>AF49</f>
        <v>15507</v>
      </c>
      <c r="AG51" s="73">
        <f t="shared" ref="AG51:AG57" si="46">AF51*AE51</f>
        <v>68.230800000000002</v>
      </c>
      <c r="AH51" s="27"/>
      <c r="AI51" s="30">
        <f t="shared" si="5"/>
        <v>0</v>
      </c>
      <c r="AJ51" s="74">
        <f t="shared" si="6"/>
        <v>0</v>
      </c>
      <c r="AL51" s="72">
        <f>+AE51</f>
        <v>4.4000000000000003E-3</v>
      </c>
      <c r="AM51" s="65">
        <f>AM49</f>
        <v>15507</v>
      </c>
      <c r="AN51" s="73">
        <f t="shared" ref="AN51:AN57" si="47">AM51*AL51</f>
        <v>68.230800000000002</v>
      </c>
      <c r="AO51" s="27"/>
      <c r="AP51" s="30">
        <f t="shared" si="7"/>
        <v>0</v>
      </c>
      <c r="AQ51" s="74">
        <f t="shared" si="8"/>
        <v>0</v>
      </c>
    </row>
    <row r="52" spans="2:43" ht="25.5" x14ac:dyDescent="0.2">
      <c r="B52" s="71" t="s">
        <v>43</v>
      </c>
      <c r="C52" s="21"/>
      <c r="D52" s="22" t="s">
        <v>30</v>
      </c>
      <c r="E52" s="23"/>
      <c r="F52" s="72">
        <v>1.2999999999999999E-3</v>
      </c>
      <c r="G52" s="64">
        <f>G49</f>
        <v>15537</v>
      </c>
      <c r="H52" s="73">
        <f t="shared" si="42"/>
        <v>20.1981</v>
      </c>
      <c r="I52" s="27"/>
      <c r="J52" s="72">
        <v>1.2999999999999999E-3</v>
      </c>
      <c r="K52" s="65">
        <f>K49</f>
        <v>15507</v>
      </c>
      <c r="L52" s="73">
        <f t="shared" si="43"/>
        <v>20.159099999999999</v>
      </c>
      <c r="M52" s="27"/>
      <c r="N52" s="30">
        <f t="shared" si="41"/>
        <v>-3.9000000000001478E-2</v>
      </c>
      <c r="O52" s="74">
        <f t="shared" si="28"/>
        <v>-1.9308746862329365E-3</v>
      </c>
      <c r="Q52" s="72">
        <f>+J52</f>
        <v>1.2999999999999999E-3</v>
      </c>
      <c r="R52" s="65">
        <f>R49</f>
        <v>15507</v>
      </c>
      <c r="S52" s="73">
        <f t="shared" si="44"/>
        <v>20.159099999999999</v>
      </c>
      <c r="T52" s="27"/>
      <c r="U52" s="30">
        <f t="shared" si="1"/>
        <v>0</v>
      </c>
      <c r="V52" s="74">
        <f t="shared" si="2"/>
        <v>0</v>
      </c>
      <c r="X52" s="72">
        <f>+Q52</f>
        <v>1.2999999999999999E-3</v>
      </c>
      <c r="Y52" s="65">
        <f>Y49</f>
        <v>15507</v>
      </c>
      <c r="Z52" s="73">
        <f t="shared" si="45"/>
        <v>20.159099999999999</v>
      </c>
      <c r="AA52" s="27"/>
      <c r="AB52" s="30">
        <f t="shared" si="3"/>
        <v>0</v>
      </c>
      <c r="AC52" s="74">
        <f t="shared" si="4"/>
        <v>0</v>
      </c>
      <c r="AE52" s="72">
        <f>+X52</f>
        <v>1.2999999999999999E-3</v>
      </c>
      <c r="AF52" s="65">
        <f>AF49</f>
        <v>15507</v>
      </c>
      <c r="AG52" s="73">
        <f t="shared" si="46"/>
        <v>20.159099999999999</v>
      </c>
      <c r="AH52" s="27"/>
      <c r="AI52" s="30">
        <f t="shared" si="5"/>
        <v>0</v>
      </c>
      <c r="AJ52" s="74">
        <f t="shared" si="6"/>
        <v>0</v>
      </c>
      <c r="AL52" s="72">
        <f>+AE52</f>
        <v>1.2999999999999999E-3</v>
      </c>
      <c r="AM52" s="65">
        <f>AM49</f>
        <v>15507</v>
      </c>
      <c r="AN52" s="73">
        <f t="shared" si="47"/>
        <v>20.159099999999999</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15000</v>
      </c>
      <c r="H54" s="73">
        <f t="shared" si="42"/>
        <v>104.1</v>
      </c>
      <c r="I54" s="27"/>
      <c r="J54" s="72">
        <f>+F54</f>
        <v>6.94E-3</v>
      </c>
      <c r="K54" s="76">
        <f>$F$18</f>
        <v>15000</v>
      </c>
      <c r="L54" s="73">
        <f t="shared" si="43"/>
        <v>104.1</v>
      </c>
      <c r="M54" s="27"/>
      <c r="N54" s="30">
        <f t="shared" si="41"/>
        <v>0</v>
      </c>
      <c r="O54" s="74">
        <f t="shared" si="28"/>
        <v>0</v>
      </c>
      <c r="Q54" s="72">
        <f>+J54</f>
        <v>6.94E-3</v>
      </c>
      <c r="R54" s="76">
        <f>$F$18</f>
        <v>15000</v>
      </c>
      <c r="S54" s="73">
        <f t="shared" si="44"/>
        <v>104.1</v>
      </c>
      <c r="T54" s="27"/>
      <c r="U54" s="30">
        <f t="shared" si="1"/>
        <v>0</v>
      </c>
      <c r="V54" s="74">
        <f t="shared" si="2"/>
        <v>0</v>
      </c>
      <c r="X54" s="72">
        <f>+Q54</f>
        <v>6.94E-3</v>
      </c>
      <c r="Y54" s="76">
        <f>$F$18</f>
        <v>15000</v>
      </c>
      <c r="Z54" s="73">
        <f t="shared" si="45"/>
        <v>104.1</v>
      </c>
      <c r="AA54" s="27"/>
      <c r="AB54" s="30">
        <f t="shared" si="3"/>
        <v>0</v>
      </c>
      <c r="AC54" s="74">
        <f t="shared" si="4"/>
        <v>0</v>
      </c>
      <c r="AE54" s="72">
        <f>+X54</f>
        <v>6.94E-3</v>
      </c>
      <c r="AF54" s="76">
        <f>$F$18</f>
        <v>15000</v>
      </c>
      <c r="AG54" s="73">
        <f t="shared" si="46"/>
        <v>104.1</v>
      </c>
      <c r="AH54" s="27"/>
      <c r="AI54" s="30">
        <f t="shared" si="5"/>
        <v>0</v>
      </c>
      <c r="AJ54" s="74">
        <f t="shared" si="6"/>
        <v>0</v>
      </c>
      <c r="AL54" s="72">
        <f>+AE54</f>
        <v>6.94E-3</v>
      </c>
      <c r="AM54" s="76">
        <f>$F$18</f>
        <v>15000</v>
      </c>
      <c r="AN54" s="73">
        <f t="shared" si="47"/>
        <v>104.1</v>
      </c>
      <c r="AO54" s="27"/>
      <c r="AP54" s="30">
        <f t="shared" si="7"/>
        <v>0</v>
      </c>
      <c r="AQ54" s="74">
        <f t="shared" si="8"/>
        <v>0</v>
      </c>
    </row>
    <row r="55" spans="2:43" x14ac:dyDescent="0.2">
      <c r="B55" s="49" t="s">
        <v>46</v>
      </c>
      <c r="C55" s="21"/>
      <c r="D55" s="22"/>
      <c r="E55" s="23"/>
      <c r="F55" s="72">
        <v>0.08</v>
      </c>
      <c r="G55" s="77">
        <f>0.64*$F$18</f>
        <v>9600</v>
      </c>
      <c r="H55" s="73">
        <f t="shared" si="42"/>
        <v>768</v>
      </c>
      <c r="I55" s="27"/>
      <c r="J55" s="72">
        <v>0.08</v>
      </c>
      <c r="K55" s="77">
        <f>$G$55</f>
        <v>9600</v>
      </c>
      <c r="L55" s="73">
        <f t="shared" si="43"/>
        <v>768</v>
      </c>
      <c r="M55" s="27"/>
      <c r="N55" s="30">
        <f t="shared" si="41"/>
        <v>0</v>
      </c>
      <c r="O55" s="74">
        <f t="shared" si="28"/>
        <v>0</v>
      </c>
      <c r="Q55" s="72">
        <v>0.08</v>
      </c>
      <c r="R55" s="77">
        <f>$G$55</f>
        <v>9600</v>
      </c>
      <c r="S55" s="73">
        <f t="shared" si="44"/>
        <v>768</v>
      </c>
      <c r="T55" s="27"/>
      <c r="U55" s="30">
        <f t="shared" si="1"/>
        <v>0</v>
      </c>
      <c r="V55" s="74">
        <f t="shared" si="2"/>
        <v>0</v>
      </c>
      <c r="X55" s="72">
        <v>0.08</v>
      </c>
      <c r="Y55" s="77">
        <f>$G$55</f>
        <v>9600</v>
      </c>
      <c r="Z55" s="73">
        <f t="shared" si="45"/>
        <v>768</v>
      </c>
      <c r="AA55" s="27"/>
      <c r="AB55" s="30">
        <f t="shared" si="3"/>
        <v>0</v>
      </c>
      <c r="AC55" s="74">
        <f t="shared" si="4"/>
        <v>0</v>
      </c>
      <c r="AE55" s="72">
        <v>0.08</v>
      </c>
      <c r="AF55" s="77">
        <f>$G$55</f>
        <v>9600</v>
      </c>
      <c r="AG55" s="73">
        <f t="shared" si="46"/>
        <v>768</v>
      </c>
      <c r="AH55" s="27"/>
      <c r="AI55" s="30">
        <f t="shared" si="5"/>
        <v>0</v>
      </c>
      <c r="AJ55" s="74">
        <f t="shared" si="6"/>
        <v>0</v>
      </c>
      <c r="AL55" s="72">
        <v>0.08</v>
      </c>
      <c r="AM55" s="77">
        <f>$G$55</f>
        <v>9600</v>
      </c>
      <c r="AN55" s="73">
        <f t="shared" si="47"/>
        <v>768</v>
      </c>
      <c r="AO55" s="27"/>
      <c r="AP55" s="30">
        <f t="shared" si="7"/>
        <v>0</v>
      </c>
      <c r="AQ55" s="74">
        <f t="shared" si="8"/>
        <v>0</v>
      </c>
    </row>
    <row r="56" spans="2:43" x14ac:dyDescent="0.2">
      <c r="B56" s="49" t="s">
        <v>47</v>
      </c>
      <c r="C56" s="21"/>
      <c r="D56" s="22"/>
      <c r="E56" s="23"/>
      <c r="F56" s="72">
        <v>0.122</v>
      </c>
      <c r="G56" s="77">
        <f>0.18*$F$18</f>
        <v>2700</v>
      </c>
      <c r="H56" s="73">
        <f t="shared" si="42"/>
        <v>329.4</v>
      </c>
      <c r="I56" s="27"/>
      <c r="J56" s="72">
        <v>0.122</v>
      </c>
      <c r="K56" s="77">
        <f>$G$56</f>
        <v>2700</v>
      </c>
      <c r="L56" s="73">
        <f t="shared" si="43"/>
        <v>329.4</v>
      </c>
      <c r="M56" s="27"/>
      <c r="N56" s="30">
        <f t="shared" si="41"/>
        <v>0</v>
      </c>
      <c r="O56" s="74">
        <f t="shared" si="28"/>
        <v>0</v>
      </c>
      <c r="Q56" s="72">
        <v>0.122</v>
      </c>
      <c r="R56" s="77">
        <f>$G$56</f>
        <v>2700</v>
      </c>
      <c r="S56" s="73">
        <f t="shared" si="44"/>
        <v>329.4</v>
      </c>
      <c r="T56" s="27"/>
      <c r="U56" s="30">
        <f t="shared" si="1"/>
        <v>0</v>
      </c>
      <c r="V56" s="74">
        <f t="shared" si="2"/>
        <v>0</v>
      </c>
      <c r="X56" s="72">
        <v>0.122</v>
      </c>
      <c r="Y56" s="77">
        <f>$G$56</f>
        <v>2700</v>
      </c>
      <c r="Z56" s="73">
        <f t="shared" si="45"/>
        <v>329.4</v>
      </c>
      <c r="AA56" s="27"/>
      <c r="AB56" s="30">
        <f t="shared" si="3"/>
        <v>0</v>
      </c>
      <c r="AC56" s="74">
        <f t="shared" si="4"/>
        <v>0</v>
      </c>
      <c r="AE56" s="72">
        <v>0.122</v>
      </c>
      <c r="AF56" s="77">
        <f>$G$56</f>
        <v>2700</v>
      </c>
      <c r="AG56" s="73">
        <f t="shared" si="46"/>
        <v>329.4</v>
      </c>
      <c r="AH56" s="27"/>
      <c r="AI56" s="30">
        <f t="shared" si="5"/>
        <v>0</v>
      </c>
      <c r="AJ56" s="74">
        <f t="shared" si="6"/>
        <v>0</v>
      </c>
      <c r="AL56" s="72">
        <v>0.122</v>
      </c>
      <c r="AM56" s="77">
        <f>$G$56</f>
        <v>2700</v>
      </c>
      <c r="AN56" s="73">
        <f t="shared" si="47"/>
        <v>329.4</v>
      </c>
      <c r="AO56" s="27"/>
      <c r="AP56" s="30">
        <f t="shared" si="7"/>
        <v>0</v>
      </c>
      <c r="AQ56" s="74">
        <f t="shared" si="8"/>
        <v>0</v>
      </c>
    </row>
    <row r="57" spans="2:43" x14ac:dyDescent="0.2">
      <c r="B57" s="11" t="s">
        <v>48</v>
      </c>
      <c r="C57" s="21"/>
      <c r="D57" s="22"/>
      <c r="E57" s="23"/>
      <c r="F57" s="72">
        <v>0.161</v>
      </c>
      <c r="G57" s="77">
        <f>0.18*$F$18</f>
        <v>2700</v>
      </c>
      <c r="H57" s="73">
        <f t="shared" si="42"/>
        <v>434.7</v>
      </c>
      <c r="I57" s="27"/>
      <c r="J57" s="72">
        <v>0.161</v>
      </c>
      <c r="K57" s="77">
        <f>$G$57</f>
        <v>2700</v>
      </c>
      <c r="L57" s="73">
        <f t="shared" si="43"/>
        <v>434.7</v>
      </c>
      <c r="M57" s="27"/>
      <c r="N57" s="30">
        <f t="shared" si="41"/>
        <v>0</v>
      </c>
      <c r="O57" s="74">
        <f t="shared" si="28"/>
        <v>0</v>
      </c>
      <c r="Q57" s="72">
        <v>0.161</v>
      </c>
      <c r="R57" s="77">
        <f>$G$57</f>
        <v>2700</v>
      </c>
      <c r="S57" s="73">
        <f t="shared" si="44"/>
        <v>434.7</v>
      </c>
      <c r="T57" s="27"/>
      <c r="U57" s="30">
        <f t="shared" si="1"/>
        <v>0</v>
      </c>
      <c r="V57" s="74">
        <f t="shared" si="2"/>
        <v>0</v>
      </c>
      <c r="X57" s="72">
        <v>0.161</v>
      </c>
      <c r="Y57" s="77">
        <f>$G$57</f>
        <v>2700</v>
      </c>
      <c r="Z57" s="73">
        <f t="shared" si="45"/>
        <v>434.7</v>
      </c>
      <c r="AA57" s="27"/>
      <c r="AB57" s="30">
        <f t="shared" si="3"/>
        <v>0</v>
      </c>
      <c r="AC57" s="74">
        <f t="shared" si="4"/>
        <v>0</v>
      </c>
      <c r="AE57" s="72">
        <v>0.161</v>
      </c>
      <c r="AF57" s="77">
        <f>$G$57</f>
        <v>2700</v>
      </c>
      <c r="AG57" s="73">
        <f t="shared" si="46"/>
        <v>434.7</v>
      </c>
      <c r="AH57" s="27"/>
      <c r="AI57" s="30">
        <f t="shared" si="5"/>
        <v>0</v>
      </c>
      <c r="AJ57" s="74">
        <f t="shared" si="6"/>
        <v>0</v>
      </c>
      <c r="AL57" s="72">
        <v>0.161</v>
      </c>
      <c r="AM57" s="77">
        <f>$G$57</f>
        <v>2700</v>
      </c>
      <c r="AN57" s="73">
        <f t="shared" si="47"/>
        <v>434.7</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8"/>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14250</v>
      </c>
      <c r="H59" s="73">
        <f>G59*F59</f>
        <v>1567.5</v>
      </c>
      <c r="I59" s="83"/>
      <c r="J59" s="72">
        <v>0.11</v>
      </c>
      <c r="K59" s="82">
        <f>$G$59</f>
        <v>14250</v>
      </c>
      <c r="L59" s="73">
        <f>K59*J59</f>
        <v>1567.5</v>
      </c>
      <c r="M59" s="83"/>
      <c r="N59" s="84">
        <f t="shared" si="41"/>
        <v>0</v>
      </c>
      <c r="O59" s="74">
        <f t="shared" si="28"/>
        <v>0</v>
      </c>
      <c r="Q59" s="72">
        <v>0.11</v>
      </c>
      <c r="R59" s="82">
        <f>$G$59</f>
        <v>14250</v>
      </c>
      <c r="S59" s="73">
        <f>R59*Q59</f>
        <v>1567.5</v>
      </c>
      <c r="T59" s="83"/>
      <c r="U59" s="84">
        <f t="shared" si="1"/>
        <v>0</v>
      </c>
      <c r="V59" s="74">
        <f t="shared" si="2"/>
        <v>0</v>
      </c>
      <c r="X59" s="72">
        <v>0.11</v>
      </c>
      <c r="Y59" s="82">
        <f>$G$59</f>
        <v>14250</v>
      </c>
      <c r="Z59" s="73">
        <f>Y59*X59</f>
        <v>1567.5</v>
      </c>
      <c r="AA59" s="83"/>
      <c r="AB59" s="84">
        <f t="shared" si="3"/>
        <v>0</v>
      </c>
      <c r="AC59" s="74">
        <f t="shared" si="4"/>
        <v>0</v>
      </c>
      <c r="AE59" s="72">
        <v>0.11</v>
      </c>
      <c r="AF59" s="82">
        <f>$G$59</f>
        <v>14250</v>
      </c>
      <c r="AG59" s="73">
        <f>AF59*AE59</f>
        <v>1567.5</v>
      </c>
      <c r="AH59" s="83"/>
      <c r="AI59" s="84">
        <f t="shared" si="5"/>
        <v>0</v>
      </c>
      <c r="AJ59" s="74">
        <f t="shared" si="6"/>
        <v>0</v>
      </c>
      <c r="AL59" s="72">
        <v>0.11</v>
      </c>
      <c r="AM59" s="82">
        <f>$G$59</f>
        <v>14250</v>
      </c>
      <c r="AN59" s="73">
        <f>AM59*AL59</f>
        <v>1567.5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2284.2093</v>
      </c>
      <c r="I61" s="100"/>
      <c r="J61" s="101"/>
      <c r="K61" s="101"/>
      <c r="L61" s="103">
        <f>SUM(L51:L57,L50)</f>
        <v>2280.6723000000002</v>
      </c>
      <c r="M61" s="102"/>
      <c r="N61" s="103">
        <f t="shared" ref="N61" si="48">L61-H61</f>
        <v>-3.5369999999998072</v>
      </c>
      <c r="O61" s="104">
        <f t="shared" ref="O61" si="49">IF((H61)=0,"",(N61/H61))</f>
        <v>-1.5484570525125729E-3</v>
      </c>
      <c r="Q61" s="101"/>
      <c r="R61" s="101"/>
      <c r="S61" s="103">
        <f>SUM(S51:S57,S50)</f>
        <v>2297.6723000000002</v>
      </c>
      <c r="T61" s="102"/>
      <c r="U61" s="103">
        <f t="shared" si="1"/>
        <v>17</v>
      </c>
      <c r="V61" s="104">
        <f>IF((L61)=0,"",(U61/L61))</f>
        <v>7.4539424186455894E-3</v>
      </c>
      <c r="X61" s="101"/>
      <c r="Y61" s="101"/>
      <c r="Z61" s="103">
        <f>SUM(Z51:Z57,Z50)</f>
        <v>2294.1723000000002</v>
      </c>
      <c r="AA61" s="102"/>
      <c r="AB61" s="103">
        <f t="shared" si="3"/>
        <v>-3.5</v>
      </c>
      <c r="AC61" s="104">
        <f>IF((S61)=0,"",(AB61/S61))</f>
        <v>-1.5232807567902523E-3</v>
      </c>
      <c r="AE61" s="101"/>
      <c r="AF61" s="101"/>
      <c r="AG61" s="103">
        <f>SUM(AG51:AG57,AG50)</f>
        <v>2289.1723000000002</v>
      </c>
      <c r="AH61" s="102"/>
      <c r="AI61" s="103">
        <f t="shared" ref="AI61:AI65" si="50">AG61-Z61</f>
        <v>-5</v>
      </c>
      <c r="AJ61" s="104">
        <f>IF((Z61)=0,"",(AI61/Z61))</f>
        <v>-2.1794352586333638E-3</v>
      </c>
      <c r="AL61" s="101"/>
      <c r="AM61" s="101"/>
      <c r="AN61" s="103">
        <f>SUM(AN51:AN57,AN50)</f>
        <v>2274.9223000000002</v>
      </c>
      <c r="AO61" s="102"/>
      <c r="AP61" s="103">
        <f t="shared" ref="AP61:AP65" si="51">AN61-AG61</f>
        <v>-14.25</v>
      </c>
      <c r="AQ61" s="104">
        <f>IF((AG61)=0,"",(AP61/AG61))</f>
        <v>-6.2249573786997154E-3</v>
      </c>
    </row>
    <row r="62" spans="2:43" x14ac:dyDescent="0.2">
      <c r="B62" s="105" t="s">
        <v>52</v>
      </c>
      <c r="C62" s="21"/>
      <c r="D62" s="21"/>
      <c r="E62" s="21"/>
      <c r="F62" s="106">
        <v>0.13</v>
      </c>
      <c r="G62" s="107"/>
      <c r="H62" s="108">
        <f>H61*F62</f>
        <v>296.94720899999999</v>
      </c>
      <c r="I62" s="109"/>
      <c r="J62" s="110">
        <v>0.13</v>
      </c>
      <c r="K62" s="109"/>
      <c r="L62" s="111">
        <f>L61*J62</f>
        <v>296.48739900000004</v>
      </c>
      <c r="M62" s="112"/>
      <c r="N62" s="113">
        <f t="shared" si="41"/>
        <v>-0.45980999999994765</v>
      </c>
      <c r="O62" s="114">
        <f t="shared" si="28"/>
        <v>-1.548457052512481E-3</v>
      </c>
      <c r="Q62" s="110">
        <v>0.13</v>
      </c>
      <c r="R62" s="109"/>
      <c r="S62" s="111">
        <f>S61*Q62</f>
        <v>298.69739900000002</v>
      </c>
      <c r="T62" s="112"/>
      <c r="U62" s="113">
        <f t="shared" si="1"/>
        <v>2.2099999999999795</v>
      </c>
      <c r="V62" s="114">
        <f t="shared" ref="V62:V71" si="52">IF((L62)=0,"",(U62/L62))</f>
        <v>7.45394241864552E-3</v>
      </c>
      <c r="X62" s="110">
        <v>0.13</v>
      </c>
      <c r="Y62" s="109"/>
      <c r="Z62" s="111">
        <f>Z61*X62</f>
        <v>298.24239900000003</v>
      </c>
      <c r="AA62" s="112"/>
      <c r="AB62" s="113">
        <f t="shared" si="3"/>
        <v>-0.45499999999998408</v>
      </c>
      <c r="AC62" s="114">
        <f t="shared" ref="AC62:AC71" si="53">IF((S62)=0,"",(AB62/S62))</f>
        <v>-1.523280756790199E-3</v>
      </c>
      <c r="AE62" s="110">
        <v>0.13</v>
      </c>
      <c r="AF62" s="109"/>
      <c r="AG62" s="111">
        <f>AG61*AE62</f>
        <v>297.59239900000006</v>
      </c>
      <c r="AH62" s="112"/>
      <c r="AI62" s="113">
        <f t="shared" si="50"/>
        <v>-0.64999999999997726</v>
      </c>
      <c r="AJ62" s="114">
        <f t="shared" ref="AJ62:AJ71" si="54">IF((Z62)=0,"",(AI62/Z62))</f>
        <v>-2.1794352586332875E-3</v>
      </c>
      <c r="AL62" s="110">
        <v>0.13</v>
      </c>
      <c r="AM62" s="109"/>
      <c r="AN62" s="111">
        <f>AN61*AL62</f>
        <v>295.73989900000004</v>
      </c>
      <c r="AO62" s="112"/>
      <c r="AP62" s="113">
        <f t="shared" si="51"/>
        <v>-1.8525000000000205</v>
      </c>
      <c r="AQ62" s="114">
        <f t="shared" ref="AQ62:AQ71" si="55">IF((AG62)=0,"",(AP62/AG62))</f>
        <v>-6.2249573786997839E-3</v>
      </c>
    </row>
    <row r="63" spans="2:43" x14ac:dyDescent="0.2">
      <c r="B63" s="115" t="s">
        <v>53</v>
      </c>
      <c r="C63" s="21"/>
      <c r="D63" s="21"/>
      <c r="E63" s="21"/>
      <c r="F63" s="116"/>
      <c r="G63" s="107"/>
      <c r="H63" s="108">
        <f>H61+H62</f>
        <v>2581.1565089999999</v>
      </c>
      <c r="I63" s="109"/>
      <c r="J63" s="109"/>
      <c r="K63" s="109"/>
      <c r="L63" s="111">
        <f>L61+L62</f>
        <v>2577.1596990000003</v>
      </c>
      <c r="M63" s="112"/>
      <c r="N63" s="113">
        <f t="shared" si="41"/>
        <v>-3.9968099999996411</v>
      </c>
      <c r="O63" s="114">
        <f t="shared" si="28"/>
        <v>-1.5484570525125183E-3</v>
      </c>
      <c r="Q63" s="109"/>
      <c r="R63" s="109"/>
      <c r="S63" s="111">
        <f>S61+S62</f>
        <v>2596.3696990000003</v>
      </c>
      <c r="T63" s="112"/>
      <c r="U63" s="113">
        <f t="shared" si="1"/>
        <v>19.210000000000036</v>
      </c>
      <c r="V63" s="114">
        <f t="shared" si="52"/>
        <v>7.4539424186456033E-3</v>
      </c>
      <c r="X63" s="109"/>
      <c r="Y63" s="109"/>
      <c r="Z63" s="111">
        <f>Z61+Z62</f>
        <v>2592.4146990000004</v>
      </c>
      <c r="AA63" s="112"/>
      <c r="AB63" s="113">
        <f t="shared" si="3"/>
        <v>-3.9549999999999272</v>
      </c>
      <c r="AC63" s="114">
        <f t="shared" si="53"/>
        <v>-1.5232807567902244E-3</v>
      </c>
      <c r="AE63" s="109"/>
      <c r="AF63" s="109"/>
      <c r="AG63" s="111">
        <f>AG61+AG62</f>
        <v>2586.7646990000003</v>
      </c>
      <c r="AH63" s="112"/>
      <c r="AI63" s="113">
        <f t="shared" si="50"/>
        <v>-5.6500000000000909</v>
      </c>
      <c r="AJ63" s="114">
        <f t="shared" si="54"/>
        <v>-2.179435258633399E-3</v>
      </c>
      <c r="AL63" s="109"/>
      <c r="AM63" s="109"/>
      <c r="AN63" s="111">
        <f>AN61+AN62</f>
        <v>2570.6621990000003</v>
      </c>
      <c r="AO63" s="112"/>
      <c r="AP63" s="113">
        <f t="shared" si="51"/>
        <v>-16.102499999999964</v>
      </c>
      <c r="AQ63" s="114">
        <f t="shared" si="55"/>
        <v>-6.2249573786997015E-3</v>
      </c>
    </row>
    <row r="64" spans="2:43" ht="15.75" customHeight="1" x14ac:dyDescent="0.2">
      <c r="B64" s="203" t="s">
        <v>54</v>
      </c>
      <c r="C64" s="203"/>
      <c r="D64" s="203"/>
      <c r="E64" s="21"/>
      <c r="F64" s="116"/>
      <c r="G64" s="107"/>
      <c r="H64" s="117">
        <f>ROUND(-H63*10%,2)</f>
        <v>-258.12</v>
      </c>
      <c r="I64" s="109"/>
      <c r="J64" s="109"/>
      <c r="K64" s="109"/>
      <c r="L64" s="118">
        <f>ROUND(-L63*10%,2)</f>
        <v>-257.72000000000003</v>
      </c>
      <c r="M64" s="112"/>
      <c r="N64" s="118">
        <f t="shared" si="41"/>
        <v>0.39999999999997726</v>
      </c>
      <c r="O64" s="119">
        <f t="shared" si="28"/>
        <v>-1.5496668216332607E-3</v>
      </c>
      <c r="Q64" s="109"/>
      <c r="R64" s="109"/>
      <c r="S64" s="118">
        <f>ROUND(-S63*10%,2)</f>
        <v>-259.64</v>
      </c>
      <c r="T64" s="112"/>
      <c r="U64" s="118">
        <f t="shared" si="1"/>
        <v>-1.9199999999999591</v>
      </c>
      <c r="V64" s="119">
        <f t="shared" si="52"/>
        <v>7.4499456774792753E-3</v>
      </c>
      <c r="X64" s="109"/>
      <c r="Y64" s="109"/>
      <c r="Z64" s="118">
        <f>ROUND(-Z63*10%,2)</f>
        <v>-259.24</v>
      </c>
      <c r="AA64" s="112"/>
      <c r="AB64" s="118">
        <f t="shared" si="3"/>
        <v>0.39999999999997726</v>
      </c>
      <c r="AC64" s="119">
        <f t="shared" si="53"/>
        <v>-1.540594669542356E-3</v>
      </c>
      <c r="AE64" s="109"/>
      <c r="AF64" s="109"/>
      <c r="AG64" s="118">
        <f>ROUND(-AG63*10%,2)</f>
        <v>-258.68</v>
      </c>
      <c r="AH64" s="112"/>
      <c r="AI64" s="118">
        <f t="shared" si="50"/>
        <v>0.56000000000000227</v>
      </c>
      <c r="AJ64" s="119">
        <f t="shared" si="54"/>
        <v>-2.1601604690634248E-3</v>
      </c>
      <c r="AL64" s="109"/>
      <c r="AM64" s="109"/>
      <c r="AN64" s="118">
        <f>ROUND(-AN63*10%,2)</f>
        <v>-257.07</v>
      </c>
      <c r="AO64" s="112"/>
      <c r="AP64" s="118">
        <f t="shared" si="51"/>
        <v>1.6100000000000136</v>
      </c>
      <c r="AQ64" s="119">
        <f t="shared" si="55"/>
        <v>-6.2239059842276699E-3</v>
      </c>
    </row>
    <row r="65" spans="1:43" ht="13.5" thickBot="1" x14ac:dyDescent="0.25">
      <c r="B65" s="204" t="s">
        <v>55</v>
      </c>
      <c r="C65" s="204"/>
      <c r="D65" s="204"/>
      <c r="E65" s="120"/>
      <c r="F65" s="121"/>
      <c r="G65" s="122"/>
      <c r="H65" s="123">
        <f>H63+H64</f>
        <v>2323.036509</v>
      </c>
      <c r="I65" s="124"/>
      <c r="J65" s="124"/>
      <c r="K65" s="124"/>
      <c r="L65" s="125">
        <f>L63+L64</f>
        <v>2319.4396990000005</v>
      </c>
      <c r="M65" s="126"/>
      <c r="N65" s="127">
        <f t="shared" si="41"/>
        <v>-3.5968099999995502</v>
      </c>
      <c r="O65" s="128">
        <f t="shared" si="28"/>
        <v>-1.5483226312047384E-3</v>
      </c>
      <c r="Q65" s="124"/>
      <c r="R65" s="124"/>
      <c r="S65" s="125">
        <f>S63+S64</f>
        <v>2336.7296990000004</v>
      </c>
      <c r="T65" s="126"/>
      <c r="U65" s="127">
        <f t="shared" si="1"/>
        <v>17.289999999999964</v>
      </c>
      <c r="V65" s="128">
        <f t="shared" si="52"/>
        <v>7.4543865087134389E-3</v>
      </c>
      <c r="X65" s="124"/>
      <c r="Y65" s="124"/>
      <c r="Z65" s="125">
        <f>Z63+Z64</f>
        <v>2333.1746990000001</v>
      </c>
      <c r="AA65" s="126"/>
      <c r="AB65" s="127">
        <f t="shared" si="3"/>
        <v>-3.555000000000291</v>
      </c>
      <c r="AC65" s="128">
        <f t="shared" si="53"/>
        <v>-1.5213569637607838E-3</v>
      </c>
      <c r="AE65" s="124"/>
      <c r="AF65" s="124"/>
      <c r="AG65" s="125">
        <f>AG63+AG64</f>
        <v>2328.0846990000005</v>
      </c>
      <c r="AH65" s="126"/>
      <c r="AI65" s="127">
        <f t="shared" si="50"/>
        <v>-5.0899999999996908</v>
      </c>
      <c r="AJ65" s="128">
        <f t="shared" si="54"/>
        <v>-2.181576888426429E-3</v>
      </c>
      <c r="AL65" s="124"/>
      <c r="AM65" s="124"/>
      <c r="AN65" s="125">
        <f>AN63+AN64</f>
        <v>2313.5921990000002</v>
      </c>
      <c r="AO65" s="126"/>
      <c r="AP65" s="127">
        <f t="shared" si="51"/>
        <v>-14.492500000000291</v>
      </c>
      <c r="AQ65" s="128">
        <f t="shared" si="55"/>
        <v>-6.2250742020792298E-3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2390.1093000000001</v>
      </c>
      <c r="I67" s="140"/>
      <c r="J67" s="141"/>
      <c r="K67" s="141"/>
      <c r="L67" s="143">
        <f>SUM(L58:L59,L50,L51:L54)</f>
        <v>2386.5722999999998</v>
      </c>
      <c r="M67" s="142"/>
      <c r="N67" s="143">
        <f t="shared" ref="N67:N71" si="56">L67-H67</f>
        <v>-3.5370000000002619</v>
      </c>
      <c r="O67" s="104">
        <f t="shared" ref="O67:O71" si="57">IF((H67)=0,"",(N67/H67))</f>
        <v>-1.4798486412317051E-3</v>
      </c>
      <c r="Q67" s="141"/>
      <c r="R67" s="141"/>
      <c r="S67" s="143">
        <f>SUM(S58:S59,S50,S51:S54)</f>
        <v>2403.5722999999998</v>
      </c>
      <c r="T67" s="142"/>
      <c r="U67" s="143">
        <f t="shared" si="1"/>
        <v>17</v>
      </c>
      <c r="V67" s="104">
        <f t="shared" si="52"/>
        <v>7.1231866723668923E-3</v>
      </c>
      <c r="X67" s="141"/>
      <c r="Y67" s="141"/>
      <c r="Z67" s="143">
        <f>SUM(Z58:Z59,Z50,Z51:Z54)</f>
        <v>2400.0722999999998</v>
      </c>
      <c r="AA67" s="142"/>
      <c r="AB67" s="143">
        <f t="shared" si="3"/>
        <v>-3.5</v>
      </c>
      <c r="AC67" s="104">
        <f t="shared" si="53"/>
        <v>-1.4561658910780427E-3</v>
      </c>
      <c r="AE67" s="141"/>
      <c r="AF67" s="141"/>
      <c r="AG67" s="143">
        <f>SUM(AG58:AG59,AG50,AG51:AG54)</f>
        <v>2395.0722999999998</v>
      </c>
      <c r="AH67" s="142"/>
      <c r="AI67" s="143">
        <f t="shared" ref="AI67:AI71" si="58">AG67-Z67</f>
        <v>-5</v>
      </c>
      <c r="AJ67" s="104">
        <f t="shared" si="54"/>
        <v>-2.0832705748072672E-3</v>
      </c>
      <c r="AL67" s="141"/>
      <c r="AM67" s="141"/>
      <c r="AN67" s="143">
        <f>SUM(AN58:AN59,AN50,AN51:AN54)</f>
        <v>2380.8222999999998</v>
      </c>
      <c r="AO67" s="142"/>
      <c r="AP67" s="143">
        <f t="shared" ref="AP67:AP71" si="59">AN67-AG67</f>
        <v>-14.25</v>
      </c>
      <c r="AQ67" s="104">
        <f t="shared" si="55"/>
        <v>-5.949716006485483E-3</v>
      </c>
    </row>
    <row r="68" spans="1:43" s="85" customFormat="1" x14ac:dyDescent="0.2">
      <c r="B68" s="144" t="s">
        <v>52</v>
      </c>
      <c r="C68" s="79"/>
      <c r="D68" s="79"/>
      <c r="E68" s="79"/>
      <c r="F68" s="145">
        <v>0.13</v>
      </c>
      <c r="G68" s="138"/>
      <c r="H68" s="146">
        <f>H67*F68</f>
        <v>310.71420900000004</v>
      </c>
      <c r="I68" s="147"/>
      <c r="J68" s="148">
        <v>0.13</v>
      </c>
      <c r="K68" s="149"/>
      <c r="L68" s="152">
        <f>L67*J68</f>
        <v>310.25439899999998</v>
      </c>
      <c r="M68" s="151"/>
      <c r="N68" s="152">
        <f t="shared" si="56"/>
        <v>-0.45981000000006134</v>
      </c>
      <c r="O68" s="114">
        <f t="shared" si="57"/>
        <v>-1.4798486412317927E-3</v>
      </c>
      <c r="Q68" s="148">
        <v>0.13</v>
      </c>
      <c r="R68" s="149"/>
      <c r="S68" s="150">
        <f>S67*Q68</f>
        <v>312.46439900000001</v>
      </c>
      <c r="T68" s="151"/>
      <c r="U68" s="152">
        <f t="shared" si="1"/>
        <v>2.2100000000000364</v>
      </c>
      <c r="V68" s="114">
        <f t="shared" si="52"/>
        <v>7.1231866723670094E-3</v>
      </c>
      <c r="X68" s="148">
        <v>0.13</v>
      </c>
      <c r="Y68" s="149"/>
      <c r="Z68" s="150">
        <f>Z67*X68</f>
        <v>312.00939899999997</v>
      </c>
      <c r="AA68" s="151"/>
      <c r="AB68" s="152">
        <f t="shared" si="3"/>
        <v>-0.45500000000004093</v>
      </c>
      <c r="AC68" s="114">
        <f t="shared" si="53"/>
        <v>-1.4561658910781734E-3</v>
      </c>
      <c r="AE68" s="148">
        <v>0.13</v>
      </c>
      <c r="AF68" s="149"/>
      <c r="AG68" s="152">
        <f>AG67*AE68</f>
        <v>311.359399</v>
      </c>
      <c r="AH68" s="151"/>
      <c r="AI68" s="152">
        <f t="shared" si="58"/>
        <v>-0.64999999999997726</v>
      </c>
      <c r="AJ68" s="114">
        <f t="shared" si="54"/>
        <v>-2.0832705748071944E-3</v>
      </c>
      <c r="AL68" s="148">
        <v>0.13</v>
      </c>
      <c r="AM68" s="149"/>
      <c r="AN68" s="150">
        <f>AN67*AL68</f>
        <v>309.50689899999998</v>
      </c>
      <c r="AO68" s="151"/>
      <c r="AP68" s="152">
        <f t="shared" si="59"/>
        <v>-1.8525000000000205</v>
      </c>
      <c r="AQ68" s="114">
        <f t="shared" si="55"/>
        <v>-5.9497160064855489E-3</v>
      </c>
    </row>
    <row r="69" spans="1:43" s="85" customFormat="1" x14ac:dyDescent="0.2">
      <c r="B69" s="153" t="s">
        <v>53</v>
      </c>
      <c r="C69" s="79"/>
      <c r="D69" s="79"/>
      <c r="E69" s="79"/>
      <c r="F69" s="154"/>
      <c r="G69" s="155"/>
      <c r="H69" s="146">
        <f>H67+H68</f>
        <v>2700.8235090000003</v>
      </c>
      <c r="I69" s="147"/>
      <c r="J69" s="147"/>
      <c r="K69" s="147"/>
      <c r="L69" s="150">
        <f>L67+L68</f>
        <v>2696.8266989999997</v>
      </c>
      <c r="M69" s="151"/>
      <c r="N69" s="152">
        <f t="shared" si="56"/>
        <v>-3.9968100000005506</v>
      </c>
      <c r="O69" s="114">
        <f t="shared" si="57"/>
        <v>-1.4798486412317992E-3</v>
      </c>
      <c r="Q69" s="147"/>
      <c r="R69" s="147"/>
      <c r="S69" s="150">
        <f>S67+S68</f>
        <v>2716.0366989999998</v>
      </c>
      <c r="T69" s="151"/>
      <c r="U69" s="152">
        <f t="shared" si="1"/>
        <v>19.210000000000036</v>
      </c>
      <c r="V69" s="114">
        <f t="shared" si="52"/>
        <v>7.1231866723669062E-3</v>
      </c>
      <c r="X69" s="147"/>
      <c r="Y69" s="147"/>
      <c r="Z69" s="150">
        <f>Z67+Z68</f>
        <v>2712.0816989999998</v>
      </c>
      <c r="AA69" s="151"/>
      <c r="AB69" s="152">
        <f t="shared" si="3"/>
        <v>-3.9549999999999272</v>
      </c>
      <c r="AC69" s="114">
        <f t="shared" si="53"/>
        <v>-1.4561658910780158E-3</v>
      </c>
      <c r="AE69" s="147"/>
      <c r="AF69" s="147"/>
      <c r="AG69" s="150">
        <f>AG67+AG68</f>
        <v>2706.4316989999998</v>
      </c>
      <c r="AH69" s="151"/>
      <c r="AI69" s="152">
        <f t="shared" si="58"/>
        <v>-5.6500000000000909</v>
      </c>
      <c r="AJ69" s="114">
        <f t="shared" si="54"/>
        <v>-2.0832705748073011E-3</v>
      </c>
      <c r="AL69" s="147"/>
      <c r="AM69" s="147"/>
      <c r="AN69" s="150">
        <f>AN67+AN68</f>
        <v>2690.3291989999998</v>
      </c>
      <c r="AO69" s="151"/>
      <c r="AP69" s="152">
        <f t="shared" si="59"/>
        <v>-16.102499999999964</v>
      </c>
      <c r="AQ69" s="114">
        <f t="shared" si="55"/>
        <v>-5.94971600648547E-3</v>
      </c>
    </row>
    <row r="70" spans="1:43" s="85" customFormat="1" ht="15.75" customHeight="1" x14ac:dyDescent="0.2">
      <c r="B70" s="205" t="s">
        <v>54</v>
      </c>
      <c r="C70" s="205"/>
      <c r="D70" s="205"/>
      <c r="E70" s="79"/>
      <c r="F70" s="154"/>
      <c r="G70" s="155"/>
      <c r="H70" s="156">
        <f>ROUND(-H69*10%,2)</f>
        <v>-270.08</v>
      </c>
      <c r="I70" s="147"/>
      <c r="J70" s="147"/>
      <c r="K70" s="147"/>
      <c r="L70" s="157">
        <f>ROUND(-L69*10%,2)</f>
        <v>-269.68</v>
      </c>
      <c r="M70" s="151"/>
      <c r="N70" s="157">
        <f t="shared" si="56"/>
        <v>0.39999999999997726</v>
      </c>
      <c r="O70" s="119">
        <f t="shared" si="57"/>
        <v>-1.481042654028352E-3</v>
      </c>
      <c r="Q70" s="147"/>
      <c r="R70" s="147"/>
      <c r="S70" s="157">
        <f>ROUND(-S69*10%,2)</f>
        <v>-271.60000000000002</v>
      </c>
      <c r="T70" s="151"/>
      <c r="U70" s="157">
        <f t="shared" si="1"/>
        <v>-1.9200000000000159</v>
      </c>
      <c r="V70" s="119">
        <f t="shared" si="52"/>
        <v>7.1195490952240276E-3</v>
      </c>
      <c r="X70" s="147"/>
      <c r="Y70" s="147"/>
      <c r="Z70" s="157">
        <f>ROUND(-Z69*10%,2)</f>
        <v>-271.20999999999998</v>
      </c>
      <c r="AA70" s="151"/>
      <c r="AB70" s="157">
        <f t="shared" si="3"/>
        <v>0.3900000000000432</v>
      </c>
      <c r="AC70" s="119">
        <f t="shared" si="53"/>
        <v>-1.4359351988219558E-3</v>
      </c>
      <c r="AE70" s="147"/>
      <c r="AF70" s="147"/>
      <c r="AG70" s="157">
        <f>ROUND(-AG69*10%,2)</f>
        <v>-270.64</v>
      </c>
      <c r="AH70" s="151"/>
      <c r="AI70" s="157">
        <f t="shared" si="58"/>
        <v>0.56999999999999318</v>
      </c>
      <c r="AJ70" s="119">
        <f t="shared" si="54"/>
        <v>-2.1016924154713809E-3</v>
      </c>
      <c r="AL70" s="147"/>
      <c r="AM70" s="147"/>
      <c r="AN70" s="157">
        <f>ROUND(-AN69*10%,2)</f>
        <v>-269.02999999999997</v>
      </c>
      <c r="AO70" s="151"/>
      <c r="AP70" s="157">
        <f t="shared" si="59"/>
        <v>1.6100000000000136</v>
      </c>
      <c r="AQ70" s="119">
        <f t="shared" si="55"/>
        <v>-5.9488619568430897E-3</v>
      </c>
    </row>
    <row r="71" spans="1:43" s="85" customFormat="1" ht="13.5" thickBot="1" x14ac:dyDescent="0.25">
      <c r="B71" s="198" t="s">
        <v>57</v>
      </c>
      <c r="C71" s="198"/>
      <c r="D71" s="198"/>
      <c r="E71" s="158"/>
      <c r="F71" s="159"/>
      <c r="G71" s="160"/>
      <c r="H71" s="161">
        <f>SUM(H69:H70)</f>
        <v>2430.7435090000004</v>
      </c>
      <c r="I71" s="162"/>
      <c r="J71" s="162"/>
      <c r="K71" s="162"/>
      <c r="L71" s="163">
        <f>SUM(L69:L70)</f>
        <v>2427.1466989999999</v>
      </c>
      <c r="M71" s="164"/>
      <c r="N71" s="165">
        <f t="shared" si="56"/>
        <v>-3.5968100000004597</v>
      </c>
      <c r="O71" s="166">
        <f t="shared" si="57"/>
        <v>-1.4797159744263494E-3</v>
      </c>
      <c r="Q71" s="162"/>
      <c r="R71" s="162"/>
      <c r="S71" s="163">
        <f>SUM(S69:S70)</f>
        <v>2444.4366989999999</v>
      </c>
      <c r="T71" s="164"/>
      <c r="U71" s="165">
        <f t="shared" si="1"/>
        <v>17.289999999999964</v>
      </c>
      <c r="V71" s="166">
        <f t="shared" si="52"/>
        <v>7.1235908431589879E-3</v>
      </c>
      <c r="X71" s="162"/>
      <c r="Y71" s="162"/>
      <c r="Z71" s="163">
        <f>SUM(Z69:Z70)</f>
        <v>2440.8716989999998</v>
      </c>
      <c r="AA71" s="164"/>
      <c r="AB71" s="165">
        <f t="shared" si="3"/>
        <v>-3.5650000000000546</v>
      </c>
      <c r="AC71" s="166">
        <f t="shared" si="53"/>
        <v>-1.4584137120255429E-3</v>
      </c>
      <c r="AE71" s="162"/>
      <c r="AF71" s="162"/>
      <c r="AG71" s="163">
        <f>SUM(AG69:AG70)</f>
        <v>2435.7916989999999</v>
      </c>
      <c r="AH71" s="164"/>
      <c r="AI71" s="165">
        <f t="shared" si="58"/>
        <v>-5.0799999999999272</v>
      </c>
      <c r="AJ71" s="166">
        <f t="shared" si="54"/>
        <v>-2.0812236882754433E-3</v>
      </c>
      <c r="AL71" s="162"/>
      <c r="AM71" s="162"/>
      <c r="AN71" s="163">
        <f>SUM(AN69:AN70)</f>
        <v>2421.299199</v>
      </c>
      <c r="AO71" s="164"/>
      <c r="AP71" s="165">
        <f t="shared" si="59"/>
        <v>-14.492499999999836</v>
      </c>
      <c r="AQ71" s="166">
        <f t="shared" si="55"/>
        <v>-5.9498108996551913E-3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5"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6</xdr:col>
                    <xdr:colOff>476250</xdr:colOff>
                    <xdr:row>16</xdr:row>
                    <xdr:rowOff>171450</xdr:rowOff>
                  </from>
                  <to>
                    <xdr:col>9</xdr:col>
                    <xdr:colOff>685800</xdr:colOff>
                    <xdr:row>18</xdr:row>
                    <xdr:rowOff>28575</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9</xdr:col>
                    <xdr:colOff>361950</xdr:colOff>
                    <xdr:row>16</xdr:row>
                    <xdr:rowOff>114300</xdr:rowOff>
                  </from>
                  <to>
                    <xdr:col>16</xdr:col>
                    <xdr:colOff>66675</xdr:colOff>
                    <xdr:row>18</xdr:row>
                    <xdr:rowOff>133350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Q92"/>
  <sheetViews>
    <sheetView showGridLines="0" zoomScale="85" zoomScaleNormal="85" workbookViewId="0">
      <selection activeCell="B4" sqref="B4"/>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72</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f>51100*1</f>
        <v>51100</v>
      </c>
      <c r="G18" s="12" t="s">
        <v>7</v>
      </c>
    </row>
    <row r="19" spans="2:43" x14ac:dyDescent="0.2">
      <c r="B19" s="11"/>
      <c r="F19" s="13">
        <v>50</v>
      </c>
      <c r="G19" s="6" t="s">
        <v>73</v>
      </c>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260.82</v>
      </c>
      <c r="G23" s="25">
        <v>1</v>
      </c>
      <c r="H23" s="26">
        <f>G23*F23</f>
        <v>260.82</v>
      </c>
      <c r="I23" s="27"/>
      <c r="J23" s="28">
        <v>290</v>
      </c>
      <c r="K23" s="29">
        <v>1</v>
      </c>
      <c r="L23" s="26">
        <f>K23*J23</f>
        <v>290</v>
      </c>
      <c r="M23" s="27"/>
      <c r="N23" s="30">
        <f>L23-H23</f>
        <v>29.180000000000007</v>
      </c>
      <c r="O23" s="31">
        <f>IF((H23)=0,"",(N23/H23))</f>
        <v>0.1118779234721264</v>
      </c>
      <c r="Q23" s="28">
        <v>355</v>
      </c>
      <c r="R23" s="29">
        <v>1</v>
      </c>
      <c r="S23" s="26">
        <f>R23*Q23</f>
        <v>355</v>
      </c>
      <c r="T23" s="27"/>
      <c r="U23" s="30">
        <f>S23-L23</f>
        <v>65</v>
      </c>
      <c r="V23" s="31">
        <f>IF((L23)=0,"",(U23/L23))</f>
        <v>0.22413793103448276</v>
      </c>
      <c r="X23" s="28">
        <v>420</v>
      </c>
      <c r="Y23" s="29">
        <v>1</v>
      </c>
      <c r="Z23" s="26">
        <f>Y23*X23</f>
        <v>420</v>
      </c>
      <c r="AA23" s="27"/>
      <c r="AB23" s="30">
        <f>Z23-S23</f>
        <v>65</v>
      </c>
      <c r="AC23" s="31">
        <f>IF((S23)=0,"",(AB23/S23))</f>
        <v>0.18309859154929578</v>
      </c>
      <c r="AE23" s="28">
        <v>490</v>
      </c>
      <c r="AF23" s="29">
        <v>1</v>
      </c>
      <c r="AG23" s="26">
        <f>AF23*AE23</f>
        <v>490</v>
      </c>
      <c r="AH23" s="27"/>
      <c r="AI23" s="30">
        <f>AG23-Z23</f>
        <v>70</v>
      </c>
      <c r="AJ23" s="31">
        <f>IF((Z23)=0,"",(AI23/Z23))</f>
        <v>0.16666666666666666</v>
      </c>
      <c r="AL23" s="28">
        <v>550</v>
      </c>
      <c r="AM23" s="29">
        <v>1</v>
      </c>
      <c r="AN23" s="26">
        <f>AM23*AL23</f>
        <v>550</v>
      </c>
      <c r="AO23" s="27"/>
      <c r="AP23" s="30">
        <f>AN23-AG23</f>
        <v>60</v>
      </c>
      <c r="AQ23" s="31">
        <f>IF((AG23)=0,"",(AP23/AG23))</f>
        <v>0.12244897959183673</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3.5691000000000002</v>
      </c>
      <c r="G29" s="51">
        <f>+$F$19</f>
        <v>50</v>
      </c>
      <c r="H29" s="26">
        <f t="shared" si="0"/>
        <v>178.45500000000001</v>
      </c>
      <c r="I29" s="27"/>
      <c r="J29" s="28">
        <v>3.9453999999999998</v>
      </c>
      <c r="K29" s="51">
        <f>+$F$19</f>
        <v>50</v>
      </c>
      <c r="L29" s="26">
        <f t="shared" si="9"/>
        <v>197.26999999999998</v>
      </c>
      <c r="M29" s="27"/>
      <c r="N29" s="30">
        <f t="shared" si="10"/>
        <v>18.814999999999969</v>
      </c>
      <c r="O29" s="31">
        <f t="shared" si="11"/>
        <v>0.10543274214788023</v>
      </c>
      <c r="Q29" s="28">
        <v>3.8961999999999999</v>
      </c>
      <c r="R29" s="51">
        <f>+$F$19</f>
        <v>50</v>
      </c>
      <c r="S29" s="26">
        <f t="shared" si="12"/>
        <v>194.81</v>
      </c>
      <c r="T29" s="27"/>
      <c r="U29" s="30">
        <f t="shared" si="1"/>
        <v>-2.4599999999999795</v>
      </c>
      <c r="V29" s="31">
        <f t="shared" si="2"/>
        <v>-1.2470218482283062E-2</v>
      </c>
      <c r="X29" s="28">
        <v>3.8298999999999999</v>
      </c>
      <c r="Y29" s="51">
        <f>+$F$19</f>
        <v>50</v>
      </c>
      <c r="Z29" s="26">
        <f t="shared" si="13"/>
        <v>191.495</v>
      </c>
      <c r="AA29" s="27"/>
      <c r="AB29" s="30">
        <f t="shared" si="3"/>
        <v>-3.3149999999999977</v>
      </c>
      <c r="AC29" s="31">
        <f t="shared" si="4"/>
        <v>-1.7016580257686965E-2</v>
      </c>
      <c r="AE29" s="28">
        <v>3.6842000000000001</v>
      </c>
      <c r="AF29" s="51">
        <f>+$F$19</f>
        <v>50</v>
      </c>
      <c r="AG29" s="26">
        <f t="shared" si="14"/>
        <v>184.21</v>
      </c>
      <c r="AH29" s="27"/>
      <c r="AI29" s="30">
        <f t="shared" si="5"/>
        <v>-7.2849999999999966</v>
      </c>
      <c r="AJ29" s="31">
        <f t="shared" si="6"/>
        <v>-3.8042768740698174E-2</v>
      </c>
      <c r="AL29" s="28">
        <v>3.4929999999999999</v>
      </c>
      <c r="AM29" s="51">
        <f>+$F$19</f>
        <v>50</v>
      </c>
      <c r="AN29" s="26">
        <f t="shared" si="15"/>
        <v>174.65</v>
      </c>
      <c r="AO29" s="27"/>
      <c r="AP29" s="30">
        <f t="shared" si="7"/>
        <v>-9.5600000000000023</v>
      </c>
      <c r="AQ29" s="31">
        <f t="shared" si="8"/>
        <v>-5.189729113511754E-2</v>
      </c>
    </row>
    <row r="30" spans="2:43" x14ac:dyDescent="0.2">
      <c r="B30" s="21" t="s">
        <v>31</v>
      </c>
      <c r="C30" s="21"/>
      <c r="D30" s="22"/>
      <c r="E30" s="23"/>
      <c r="F30" s="24"/>
      <c r="G30" s="25">
        <f t="shared" ref="G30" si="16">$F$18</f>
        <v>51100</v>
      </c>
      <c r="H30" s="26">
        <f t="shared" si="0"/>
        <v>0</v>
      </c>
      <c r="I30" s="27"/>
      <c r="J30" s="28"/>
      <c r="K30" s="25">
        <f t="shared" ref="K30:K38" si="17">$F$18</f>
        <v>51100</v>
      </c>
      <c r="L30" s="26">
        <f t="shared" si="9"/>
        <v>0</v>
      </c>
      <c r="M30" s="27"/>
      <c r="N30" s="30">
        <f t="shared" si="10"/>
        <v>0</v>
      </c>
      <c r="O30" s="31" t="str">
        <f t="shared" si="11"/>
        <v/>
      </c>
      <c r="Q30" s="28"/>
      <c r="R30" s="25">
        <f t="shared" ref="R30:R38" si="18">$F$18</f>
        <v>51100</v>
      </c>
      <c r="S30" s="26">
        <f t="shared" si="12"/>
        <v>0</v>
      </c>
      <c r="T30" s="27"/>
      <c r="U30" s="30">
        <f t="shared" si="1"/>
        <v>0</v>
      </c>
      <c r="V30" s="31" t="str">
        <f t="shared" si="2"/>
        <v/>
      </c>
      <c r="X30" s="28"/>
      <c r="Y30" s="25">
        <f t="shared" ref="Y30:Y38" si="19">$F$18</f>
        <v>51100</v>
      </c>
      <c r="Z30" s="26">
        <f t="shared" si="13"/>
        <v>0</v>
      </c>
      <c r="AA30" s="27"/>
      <c r="AB30" s="30">
        <f t="shared" si="3"/>
        <v>0</v>
      </c>
      <c r="AC30" s="31" t="str">
        <f t="shared" si="4"/>
        <v/>
      </c>
      <c r="AE30" s="28"/>
      <c r="AF30" s="25">
        <f t="shared" ref="AF30:AF38" si="20">$F$18</f>
        <v>51100</v>
      </c>
      <c r="AG30" s="26">
        <f t="shared" si="14"/>
        <v>0</v>
      </c>
      <c r="AH30" s="27"/>
      <c r="AI30" s="30">
        <f t="shared" si="5"/>
        <v>0</v>
      </c>
      <c r="AJ30" s="31" t="str">
        <f t="shared" si="6"/>
        <v/>
      </c>
      <c r="AL30" s="28"/>
      <c r="AM30" s="25">
        <f t="shared" ref="AM30:AM38" si="21">$F$18</f>
        <v>51100</v>
      </c>
      <c r="AN30" s="26">
        <f t="shared" si="15"/>
        <v>0</v>
      </c>
      <c r="AO30" s="27"/>
      <c r="AP30" s="30">
        <f t="shared" si="7"/>
        <v>0</v>
      </c>
      <c r="AQ30" s="31" t="str">
        <f t="shared" si="8"/>
        <v/>
      </c>
    </row>
    <row r="31" spans="2:43" x14ac:dyDescent="0.2">
      <c r="B31" s="21" t="s">
        <v>32</v>
      </c>
      <c r="C31" s="21"/>
      <c r="D31" s="22" t="s">
        <v>74</v>
      </c>
      <c r="E31" s="23"/>
      <c r="F31" s="24">
        <v>0</v>
      </c>
      <c r="G31" s="51">
        <f>+$F$19</f>
        <v>50</v>
      </c>
      <c r="H31" s="26">
        <f t="shared" si="0"/>
        <v>0</v>
      </c>
      <c r="I31" s="27"/>
      <c r="J31" s="28">
        <v>-1E-3</v>
      </c>
      <c r="K31" s="51">
        <f>+$F$19</f>
        <v>50</v>
      </c>
      <c r="L31" s="26">
        <f t="shared" si="9"/>
        <v>-0.05</v>
      </c>
      <c r="M31" s="27"/>
      <c r="N31" s="30">
        <f t="shared" si="10"/>
        <v>-0.05</v>
      </c>
      <c r="O31" s="31" t="str">
        <f t="shared" si="11"/>
        <v/>
      </c>
      <c r="Q31" s="28"/>
      <c r="R31" s="51">
        <f>+$F$19</f>
        <v>50</v>
      </c>
      <c r="S31" s="26">
        <f t="shared" si="12"/>
        <v>0</v>
      </c>
      <c r="T31" s="27"/>
      <c r="U31" s="30">
        <f t="shared" si="1"/>
        <v>0.05</v>
      </c>
      <c r="V31" s="31">
        <f t="shared" si="2"/>
        <v>-1</v>
      </c>
      <c r="X31" s="28"/>
      <c r="Y31" s="51">
        <f>+$F$19</f>
        <v>50</v>
      </c>
      <c r="Z31" s="26">
        <f t="shared" si="13"/>
        <v>0</v>
      </c>
      <c r="AA31" s="27"/>
      <c r="AB31" s="30">
        <f t="shared" si="3"/>
        <v>0</v>
      </c>
      <c r="AC31" s="31" t="str">
        <f t="shared" si="4"/>
        <v/>
      </c>
      <c r="AE31" s="28"/>
      <c r="AF31" s="51">
        <f>+$F$19</f>
        <v>50</v>
      </c>
      <c r="AG31" s="26">
        <f t="shared" si="14"/>
        <v>0</v>
      </c>
      <c r="AH31" s="27"/>
      <c r="AI31" s="30">
        <f t="shared" si="5"/>
        <v>0</v>
      </c>
      <c r="AJ31" s="31" t="str">
        <f t="shared" si="6"/>
        <v/>
      </c>
      <c r="AL31" s="28"/>
      <c r="AM31" s="51">
        <f>+$F$19</f>
        <v>50</v>
      </c>
      <c r="AN31" s="26">
        <f t="shared" si="15"/>
        <v>0</v>
      </c>
      <c r="AO31" s="27"/>
      <c r="AP31" s="30">
        <f t="shared" si="7"/>
        <v>0</v>
      </c>
      <c r="AQ31" s="31" t="str">
        <f t="shared" si="8"/>
        <v/>
      </c>
    </row>
    <row r="32" spans="2:43" x14ac:dyDescent="0.2">
      <c r="B32" s="33"/>
      <c r="C32" s="21"/>
      <c r="D32" s="22"/>
      <c r="E32" s="23"/>
      <c r="F32" s="24"/>
      <c r="G32" s="25">
        <f t="shared" ref="G32:G38" si="22">$F$18</f>
        <v>51100</v>
      </c>
      <c r="H32" s="26">
        <f t="shared" si="0"/>
        <v>0</v>
      </c>
      <c r="I32" s="27"/>
      <c r="J32" s="28"/>
      <c r="K32" s="25">
        <f t="shared" si="17"/>
        <v>51100</v>
      </c>
      <c r="L32" s="26">
        <f t="shared" si="9"/>
        <v>0</v>
      </c>
      <c r="M32" s="27"/>
      <c r="N32" s="30">
        <f t="shared" si="10"/>
        <v>0</v>
      </c>
      <c r="O32" s="31" t="str">
        <f t="shared" si="11"/>
        <v/>
      </c>
      <c r="Q32" s="28"/>
      <c r="R32" s="25">
        <f t="shared" si="18"/>
        <v>51100</v>
      </c>
      <c r="S32" s="26">
        <f t="shared" si="12"/>
        <v>0</v>
      </c>
      <c r="T32" s="27"/>
      <c r="U32" s="30">
        <f t="shared" si="1"/>
        <v>0</v>
      </c>
      <c r="V32" s="31" t="str">
        <f t="shared" si="2"/>
        <v/>
      </c>
      <c r="X32" s="28"/>
      <c r="Y32" s="25">
        <f t="shared" si="19"/>
        <v>51100</v>
      </c>
      <c r="Z32" s="26">
        <f t="shared" si="13"/>
        <v>0</v>
      </c>
      <c r="AA32" s="27"/>
      <c r="AB32" s="30">
        <f t="shared" si="3"/>
        <v>0</v>
      </c>
      <c r="AC32" s="31" t="str">
        <f t="shared" si="4"/>
        <v/>
      </c>
      <c r="AE32" s="28"/>
      <c r="AF32" s="25">
        <f t="shared" si="20"/>
        <v>51100</v>
      </c>
      <c r="AG32" s="26">
        <f t="shared" si="14"/>
        <v>0</v>
      </c>
      <c r="AH32" s="27"/>
      <c r="AI32" s="30">
        <f t="shared" si="5"/>
        <v>0</v>
      </c>
      <c r="AJ32" s="31" t="str">
        <f t="shared" si="6"/>
        <v/>
      </c>
      <c r="AL32" s="28"/>
      <c r="AM32" s="25">
        <f t="shared" si="21"/>
        <v>51100</v>
      </c>
      <c r="AN32" s="26">
        <f t="shared" si="15"/>
        <v>0</v>
      </c>
      <c r="AO32" s="27"/>
      <c r="AP32" s="30">
        <f t="shared" si="7"/>
        <v>0</v>
      </c>
      <c r="AQ32" s="31" t="str">
        <f t="shared" si="8"/>
        <v/>
      </c>
    </row>
    <row r="33" spans="2:43" x14ac:dyDescent="0.2">
      <c r="B33" s="33"/>
      <c r="C33" s="21"/>
      <c r="D33" s="22"/>
      <c r="E33" s="23"/>
      <c r="F33" s="24"/>
      <c r="G33" s="25">
        <f t="shared" si="22"/>
        <v>51100</v>
      </c>
      <c r="H33" s="26">
        <f t="shared" si="0"/>
        <v>0</v>
      </c>
      <c r="I33" s="27"/>
      <c r="J33" s="28"/>
      <c r="K33" s="25">
        <f t="shared" si="17"/>
        <v>51100</v>
      </c>
      <c r="L33" s="26">
        <f t="shared" si="9"/>
        <v>0</v>
      </c>
      <c r="M33" s="27"/>
      <c r="N33" s="30">
        <f t="shared" si="10"/>
        <v>0</v>
      </c>
      <c r="O33" s="31" t="str">
        <f t="shared" si="11"/>
        <v/>
      </c>
      <c r="Q33" s="28"/>
      <c r="R33" s="25">
        <f t="shared" si="18"/>
        <v>51100</v>
      </c>
      <c r="S33" s="26">
        <f t="shared" si="12"/>
        <v>0</v>
      </c>
      <c r="T33" s="27"/>
      <c r="U33" s="30">
        <f t="shared" si="1"/>
        <v>0</v>
      </c>
      <c r="V33" s="31" t="str">
        <f t="shared" si="2"/>
        <v/>
      </c>
      <c r="X33" s="28"/>
      <c r="Y33" s="25">
        <f t="shared" si="19"/>
        <v>51100</v>
      </c>
      <c r="Z33" s="26">
        <f t="shared" si="13"/>
        <v>0</v>
      </c>
      <c r="AA33" s="27"/>
      <c r="AB33" s="30">
        <f t="shared" si="3"/>
        <v>0</v>
      </c>
      <c r="AC33" s="31" t="str">
        <f t="shared" si="4"/>
        <v/>
      </c>
      <c r="AE33" s="28"/>
      <c r="AF33" s="25">
        <f t="shared" si="20"/>
        <v>51100</v>
      </c>
      <c r="AG33" s="26">
        <f t="shared" si="14"/>
        <v>0</v>
      </c>
      <c r="AH33" s="27"/>
      <c r="AI33" s="30">
        <f t="shared" si="5"/>
        <v>0</v>
      </c>
      <c r="AJ33" s="31" t="str">
        <f t="shared" si="6"/>
        <v/>
      </c>
      <c r="AL33" s="28"/>
      <c r="AM33" s="25">
        <f t="shared" si="21"/>
        <v>51100</v>
      </c>
      <c r="AN33" s="26">
        <f t="shared" si="15"/>
        <v>0</v>
      </c>
      <c r="AO33" s="27"/>
      <c r="AP33" s="30">
        <f t="shared" si="7"/>
        <v>0</v>
      </c>
      <c r="AQ33" s="31" t="str">
        <f t="shared" si="8"/>
        <v/>
      </c>
    </row>
    <row r="34" spans="2:43" x14ac:dyDescent="0.2">
      <c r="B34" s="33"/>
      <c r="C34" s="21"/>
      <c r="D34" s="22"/>
      <c r="E34" s="23"/>
      <c r="F34" s="24"/>
      <c r="G34" s="25">
        <f t="shared" si="22"/>
        <v>51100</v>
      </c>
      <c r="H34" s="26">
        <f t="shared" si="0"/>
        <v>0</v>
      </c>
      <c r="I34" s="27"/>
      <c r="J34" s="28"/>
      <c r="K34" s="25">
        <f t="shared" si="17"/>
        <v>51100</v>
      </c>
      <c r="L34" s="26">
        <f t="shared" si="9"/>
        <v>0</v>
      </c>
      <c r="M34" s="27"/>
      <c r="N34" s="30">
        <f t="shared" si="10"/>
        <v>0</v>
      </c>
      <c r="O34" s="31" t="str">
        <f t="shared" si="11"/>
        <v/>
      </c>
      <c r="Q34" s="28"/>
      <c r="R34" s="25">
        <f t="shared" si="18"/>
        <v>51100</v>
      </c>
      <c r="S34" s="26">
        <f t="shared" si="12"/>
        <v>0</v>
      </c>
      <c r="T34" s="27"/>
      <c r="U34" s="30">
        <f t="shared" si="1"/>
        <v>0</v>
      </c>
      <c r="V34" s="31" t="str">
        <f t="shared" si="2"/>
        <v/>
      </c>
      <c r="X34" s="28"/>
      <c r="Y34" s="25">
        <f t="shared" si="19"/>
        <v>51100</v>
      </c>
      <c r="Z34" s="26">
        <f t="shared" si="13"/>
        <v>0</v>
      </c>
      <c r="AA34" s="27"/>
      <c r="AB34" s="30">
        <f t="shared" si="3"/>
        <v>0</v>
      </c>
      <c r="AC34" s="31" t="str">
        <f t="shared" si="4"/>
        <v/>
      </c>
      <c r="AE34" s="28"/>
      <c r="AF34" s="25">
        <f t="shared" si="20"/>
        <v>51100</v>
      </c>
      <c r="AG34" s="26">
        <f t="shared" si="14"/>
        <v>0</v>
      </c>
      <c r="AH34" s="27"/>
      <c r="AI34" s="30">
        <f t="shared" si="5"/>
        <v>0</v>
      </c>
      <c r="AJ34" s="31" t="str">
        <f t="shared" si="6"/>
        <v/>
      </c>
      <c r="AL34" s="28"/>
      <c r="AM34" s="25">
        <f t="shared" si="21"/>
        <v>51100</v>
      </c>
      <c r="AN34" s="26">
        <f t="shared" si="15"/>
        <v>0</v>
      </c>
      <c r="AO34" s="27"/>
      <c r="AP34" s="30">
        <f t="shared" si="7"/>
        <v>0</v>
      </c>
      <c r="AQ34" s="31" t="str">
        <f t="shared" si="8"/>
        <v/>
      </c>
    </row>
    <row r="35" spans="2:43" x14ac:dyDescent="0.2">
      <c r="B35" s="33"/>
      <c r="C35" s="21"/>
      <c r="D35" s="22"/>
      <c r="E35" s="23"/>
      <c r="F35" s="24"/>
      <c r="G35" s="25">
        <f t="shared" si="22"/>
        <v>51100</v>
      </c>
      <c r="H35" s="26">
        <f t="shared" si="0"/>
        <v>0</v>
      </c>
      <c r="I35" s="27"/>
      <c r="J35" s="28"/>
      <c r="K35" s="25">
        <f t="shared" si="17"/>
        <v>51100</v>
      </c>
      <c r="L35" s="26">
        <f t="shared" si="9"/>
        <v>0</v>
      </c>
      <c r="M35" s="27"/>
      <c r="N35" s="30">
        <f t="shared" si="10"/>
        <v>0</v>
      </c>
      <c r="O35" s="31" t="str">
        <f t="shared" si="11"/>
        <v/>
      </c>
      <c r="Q35" s="28"/>
      <c r="R35" s="25">
        <f t="shared" si="18"/>
        <v>51100</v>
      </c>
      <c r="S35" s="26">
        <f t="shared" si="12"/>
        <v>0</v>
      </c>
      <c r="T35" s="27"/>
      <c r="U35" s="30">
        <f t="shared" si="1"/>
        <v>0</v>
      </c>
      <c r="V35" s="31" t="str">
        <f t="shared" si="2"/>
        <v/>
      </c>
      <c r="X35" s="28"/>
      <c r="Y35" s="25">
        <f t="shared" si="19"/>
        <v>51100</v>
      </c>
      <c r="Z35" s="26">
        <f t="shared" si="13"/>
        <v>0</v>
      </c>
      <c r="AA35" s="27"/>
      <c r="AB35" s="30">
        <f t="shared" si="3"/>
        <v>0</v>
      </c>
      <c r="AC35" s="31" t="str">
        <f t="shared" si="4"/>
        <v/>
      </c>
      <c r="AE35" s="28"/>
      <c r="AF35" s="25">
        <f t="shared" si="20"/>
        <v>51100</v>
      </c>
      <c r="AG35" s="26">
        <f t="shared" si="14"/>
        <v>0</v>
      </c>
      <c r="AH35" s="27"/>
      <c r="AI35" s="30">
        <f t="shared" si="5"/>
        <v>0</v>
      </c>
      <c r="AJ35" s="31" t="str">
        <f t="shared" si="6"/>
        <v/>
      </c>
      <c r="AL35" s="28"/>
      <c r="AM35" s="25">
        <f t="shared" si="21"/>
        <v>51100</v>
      </c>
      <c r="AN35" s="26">
        <f t="shared" si="15"/>
        <v>0</v>
      </c>
      <c r="AO35" s="27"/>
      <c r="AP35" s="30">
        <f t="shared" si="7"/>
        <v>0</v>
      </c>
      <c r="AQ35" s="31" t="str">
        <f t="shared" si="8"/>
        <v/>
      </c>
    </row>
    <row r="36" spans="2:43" x14ac:dyDescent="0.2">
      <c r="B36" s="33"/>
      <c r="C36" s="21"/>
      <c r="D36" s="22"/>
      <c r="E36" s="23"/>
      <c r="F36" s="24"/>
      <c r="G36" s="25">
        <f t="shared" si="22"/>
        <v>51100</v>
      </c>
      <c r="H36" s="26">
        <f t="shared" si="0"/>
        <v>0</v>
      </c>
      <c r="I36" s="27"/>
      <c r="J36" s="28"/>
      <c r="K36" s="25">
        <f t="shared" si="17"/>
        <v>51100</v>
      </c>
      <c r="L36" s="26">
        <f t="shared" si="9"/>
        <v>0</v>
      </c>
      <c r="M36" s="27"/>
      <c r="N36" s="30">
        <f t="shared" si="10"/>
        <v>0</v>
      </c>
      <c r="O36" s="31" t="str">
        <f t="shared" si="11"/>
        <v/>
      </c>
      <c r="Q36" s="28"/>
      <c r="R36" s="25">
        <f t="shared" si="18"/>
        <v>51100</v>
      </c>
      <c r="S36" s="26">
        <f t="shared" si="12"/>
        <v>0</v>
      </c>
      <c r="T36" s="27"/>
      <c r="U36" s="30">
        <f t="shared" si="1"/>
        <v>0</v>
      </c>
      <c r="V36" s="31" t="str">
        <f t="shared" si="2"/>
        <v/>
      </c>
      <c r="X36" s="28"/>
      <c r="Y36" s="25">
        <f t="shared" si="19"/>
        <v>51100</v>
      </c>
      <c r="Z36" s="26">
        <f t="shared" si="13"/>
        <v>0</v>
      </c>
      <c r="AA36" s="27"/>
      <c r="AB36" s="30">
        <f t="shared" si="3"/>
        <v>0</v>
      </c>
      <c r="AC36" s="31" t="str">
        <f t="shared" si="4"/>
        <v/>
      </c>
      <c r="AE36" s="28"/>
      <c r="AF36" s="25">
        <f t="shared" si="20"/>
        <v>51100</v>
      </c>
      <c r="AG36" s="26">
        <f t="shared" si="14"/>
        <v>0</v>
      </c>
      <c r="AH36" s="27"/>
      <c r="AI36" s="30">
        <f t="shared" si="5"/>
        <v>0</v>
      </c>
      <c r="AJ36" s="31" t="str">
        <f t="shared" si="6"/>
        <v/>
      </c>
      <c r="AL36" s="28"/>
      <c r="AM36" s="25">
        <f t="shared" si="21"/>
        <v>51100</v>
      </c>
      <c r="AN36" s="26">
        <f t="shared" si="15"/>
        <v>0</v>
      </c>
      <c r="AO36" s="27"/>
      <c r="AP36" s="30">
        <f t="shared" si="7"/>
        <v>0</v>
      </c>
      <c r="AQ36" s="31" t="str">
        <f t="shared" si="8"/>
        <v/>
      </c>
    </row>
    <row r="37" spans="2:43" x14ac:dyDescent="0.2">
      <c r="B37" s="33"/>
      <c r="C37" s="21"/>
      <c r="D37" s="22"/>
      <c r="E37" s="23"/>
      <c r="F37" s="24"/>
      <c r="G37" s="25">
        <f t="shared" si="22"/>
        <v>51100</v>
      </c>
      <c r="H37" s="26">
        <f t="shared" si="0"/>
        <v>0</v>
      </c>
      <c r="I37" s="27"/>
      <c r="J37" s="28"/>
      <c r="K37" s="25">
        <f t="shared" si="17"/>
        <v>51100</v>
      </c>
      <c r="L37" s="26">
        <f t="shared" si="9"/>
        <v>0</v>
      </c>
      <c r="M37" s="27"/>
      <c r="N37" s="30">
        <f t="shared" si="10"/>
        <v>0</v>
      </c>
      <c r="O37" s="31" t="str">
        <f t="shared" si="11"/>
        <v/>
      </c>
      <c r="Q37" s="28"/>
      <c r="R37" s="25">
        <f t="shared" si="18"/>
        <v>51100</v>
      </c>
      <c r="S37" s="26">
        <f t="shared" si="12"/>
        <v>0</v>
      </c>
      <c r="T37" s="27"/>
      <c r="U37" s="30">
        <f t="shared" si="1"/>
        <v>0</v>
      </c>
      <c r="V37" s="31" t="str">
        <f t="shared" si="2"/>
        <v/>
      </c>
      <c r="X37" s="28"/>
      <c r="Y37" s="25">
        <f t="shared" si="19"/>
        <v>51100</v>
      </c>
      <c r="Z37" s="26">
        <f t="shared" si="13"/>
        <v>0</v>
      </c>
      <c r="AA37" s="27"/>
      <c r="AB37" s="30">
        <f t="shared" si="3"/>
        <v>0</v>
      </c>
      <c r="AC37" s="31" t="str">
        <f t="shared" si="4"/>
        <v/>
      </c>
      <c r="AE37" s="28"/>
      <c r="AF37" s="25">
        <f t="shared" si="20"/>
        <v>51100</v>
      </c>
      <c r="AG37" s="26">
        <f t="shared" si="14"/>
        <v>0</v>
      </c>
      <c r="AH37" s="27"/>
      <c r="AI37" s="30">
        <f t="shared" si="5"/>
        <v>0</v>
      </c>
      <c r="AJ37" s="31" t="str">
        <f t="shared" si="6"/>
        <v/>
      </c>
      <c r="AL37" s="28"/>
      <c r="AM37" s="25">
        <f t="shared" si="21"/>
        <v>51100</v>
      </c>
      <c r="AN37" s="26">
        <f t="shared" si="15"/>
        <v>0</v>
      </c>
      <c r="AO37" s="27"/>
      <c r="AP37" s="30">
        <f t="shared" si="7"/>
        <v>0</v>
      </c>
      <c r="AQ37" s="31" t="str">
        <f t="shared" si="8"/>
        <v/>
      </c>
    </row>
    <row r="38" spans="2:43" x14ac:dyDescent="0.2">
      <c r="B38" s="33"/>
      <c r="C38" s="21"/>
      <c r="D38" s="22"/>
      <c r="E38" s="23"/>
      <c r="F38" s="24"/>
      <c r="G38" s="25">
        <f t="shared" si="22"/>
        <v>51100</v>
      </c>
      <c r="H38" s="26">
        <f t="shared" si="0"/>
        <v>0</v>
      </c>
      <c r="I38" s="27"/>
      <c r="J38" s="28"/>
      <c r="K38" s="25">
        <f t="shared" si="17"/>
        <v>51100</v>
      </c>
      <c r="L38" s="26">
        <f t="shared" si="9"/>
        <v>0</v>
      </c>
      <c r="M38" s="27"/>
      <c r="N38" s="30">
        <f t="shared" si="10"/>
        <v>0</v>
      </c>
      <c r="O38" s="31" t="str">
        <f t="shared" si="11"/>
        <v/>
      </c>
      <c r="Q38" s="28"/>
      <c r="R38" s="25">
        <f t="shared" si="18"/>
        <v>51100</v>
      </c>
      <c r="S38" s="26">
        <f t="shared" si="12"/>
        <v>0</v>
      </c>
      <c r="T38" s="27"/>
      <c r="U38" s="30">
        <f t="shared" si="1"/>
        <v>0</v>
      </c>
      <c r="V38" s="31" t="str">
        <f t="shared" si="2"/>
        <v/>
      </c>
      <c r="X38" s="28"/>
      <c r="Y38" s="25">
        <f t="shared" si="19"/>
        <v>51100</v>
      </c>
      <c r="Z38" s="26">
        <f t="shared" si="13"/>
        <v>0</v>
      </c>
      <c r="AA38" s="27"/>
      <c r="AB38" s="30">
        <f t="shared" si="3"/>
        <v>0</v>
      </c>
      <c r="AC38" s="31" t="str">
        <f t="shared" si="4"/>
        <v/>
      </c>
      <c r="AE38" s="28"/>
      <c r="AF38" s="25">
        <f t="shared" si="20"/>
        <v>51100</v>
      </c>
      <c r="AG38" s="26">
        <f t="shared" si="14"/>
        <v>0</v>
      </c>
      <c r="AH38" s="27"/>
      <c r="AI38" s="30">
        <f t="shared" si="5"/>
        <v>0</v>
      </c>
      <c r="AJ38" s="31" t="str">
        <f t="shared" si="6"/>
        <v/>
      </c>
      <c r="AL38" s="28"/>
      <c r="AM38" s="25">
        <f t="shared" si="21"/>
        <v>51100</v>
      </c>
      <c r="AN38" s="26">
        <f t="shared" si="15"/>
        <v>0</v>
      </c>
      <c r="AO38" s="27"/>
      <c r="AP38" s="30">
        <f t="shared" si="7"/>
        <v>0</v>
      </c>
      <c r="AQ38" s="31" t="str">
        <f t="shared" si="8"/>
        <v/>
      </c>
    </row>
    <row r="39" spans="2:43" s="45" customFormat="1" x14ac:dyDescent="0.2">
      <c r="B39" s="34" t="s">
        <v>33</v>
      </c>
      <c r="C39" s="35"/>
      <c r="D39" s="36"/>
      <c r="E39" s="35"/>
      <c r="F39" s="37"/>
      <c r="G39" s="38"/>
      <c r="H39" s="39">
        <f>SUM(H23:H38)</f>
        <v>439.27499999999998</v>
      </c>
      <c r="I39" s="40"/>
      <c r="J39" s="41"/>
      <c r="K39" s="42"/>
      <c r="L39" s="39">
        <f>SUM(L23:L38)</f>
        <v>487.21999999999997</v>
      </c>
      <c r="M39" s="40"/>
      <c r="N39" s="43">
        <f t="shared" si="10"/>
        <v>47.944999999999993</v>
      </c>
      <c r="O39" s="44">
        <f t="shared" si="11"/>
        <v>0.10914575152239485</v>
      </c>
      <c r="Q39" s="41"/>
      <c r="R39" s="42"/>
      <c r="S39" s="39">
        <f>SUM(S23:S38)</f>
        <v>549.80999999999995</v>
      </c>
      <c r="T39" s="40"/>
      <c r="U39" s="43">
        <f t="shared" si="1"/>
        <v>62.589999999999975</v>
      </c>
      <c r="V39" s="44">
        <f t="shared" si="2"/>
        <v>0.12846352776979594</v>
      </c>
      <c r="X39" s="41"/>
      <c r="Y39" s="42"/>
      <c r="Z39" s="39">
        <f>SUM(Z23:Z38)</f>
        <v>611.495</v>
      </c>
      <c r="AA39" s="40"/>
      <c r="AB39" s="43">
        <f t="shared" si="3"/>
        <v>61.685000000000059</v>
      </c>
      <c r="AC39" s="44">
        <f t="shared" si="4"/>
        <v>0.11219330314108522</v>
      </c>
      <c r="AE39" s="41"/>
      <c r="AF39" s="42"/>
      <c r="AG39" s="39">
        <f>SUM(AG23:AG38)</f>
        <v>674.21</v>
      </c>
      <c r="AH39" s="40"/>
      <c r="AI39" s="43">
        <f t="shared" si="5"/>
        <v>62.715000000000032</v>
      </c>
      <c r="AJ39" s="44">
        <f t="shared" si="6"/>
        <v>0.10256011905248617</v>
      </c>
      <c r="AL39" s="41"/>
      <c r="AM39" s="42"/>
      <c r="AN39" s="39">
        <f>SUM(AN23:AN38)</f>
        <v>724.65</v>
      </c>
      <c r="AO39" s="40"/>
      <c r="AP39" s="43">
        <f t="shared" si="7"/>
        <v>50.439999999999941</v>
      </c>
      <c r="AQ39" s="44">
        <f t="shared" si="8"/>
        <v>7.4813485412556821E-2</v>
      </c>
    </row>
    <row r="40" spans="2:43" ht="25.5" x14ac:dyDescent="0.2">
      <c r="B40" s="46" t="s">
        <v>34</v>
      </c>
      <c r="C40" s="21"/>
      <c r="D40" s="22" t="s">
        <v>74</v>
      </c>
      <c r="E40" s="23"/>
      <c r="F40" s="24">
        <v>0</v>
      </c>
      <c r="G40" s="51">
        <f>+$F$19</f>
        <v>50</v>
      </c>
      <c r="H40" s="26">
        <f>G40*F40</f>
        <v>0</v>
      </c>
      <c r="I40" s="27"/>
      <c r="J40" s="52">
        <v>-0.41220000000000001</v>
      </c>
      <c r="K40" s="51">
        <f>+$F$19</f>
        <v>50</v>
      </c>
      <c r="L40" s="26">
        <f>K40*J40</f>
        <v>-20.61</v>
      </c>
      <c r="M40" s="27"/>
      <c r="N40" s="30">
        <f>L40-H40</f>
        <v>-20.61</v>
      </c>
      <c r="O40" s="31" t="str">
        <f>IF((H40)=0,"",(N40/H40))</f>
        <v/>
      </c>
      <c r="Q40" s="28"/>
      <c r="R40" s="51">
        <f>+$F$19</f>
        <v>50</v>
      </c>
      <c r="S40" s="26">
        <f>R40*Q40</f>
        <v>0</v>
      </c>
      <c r="T40" s="27"/>
      <c r="U40" s="30">
        <f t="shared" si="1"/>
        <v>20.61</v>
      </c>
      <c r="V40" s="31">
        <f t="shared" si="2"/>
        <v>-1</v>
      </c>
      <c r="X40" s="28"/>
      <c r="Y40" s="51">
        <f>+$F$19</f>
        <v>50</v>
      </c>
      <c r="Z40" s="26">
        <f>Y40*X40</f>
        <v>0</v>
      </c>
      <c r="AA40" s="27"/>
      <c r="AB40" s="30">
        <f t="shared" si="3"/>
        <v>0</v>
      </c>
      <c r="AC40" s="31" t="str">
        <f t="shared" si="4"/>
        <v/>
      </c>
      <c r="AE40" s="28"/>
      <c r="AF40" s="51">
        <f>+$F$19</f>
        <v>50</v>
      </c>
      <c r="AG40" s="26">
        <f>AF40*AE40</f>
        <v>0</v>
      </c>
      <c r="AH40" s="27"/>
      <c r="AI40" s="30">
        <f t="shared" si="5"/>
        <v>0</v>
      </c>
      <c r="AJ40" s="31" t="str">
        <f t="shared" si="6"/>
        <v/>
      </c>
      <c r="AL40" s="28"/>
      <c r="AM40" s="51">
        <f>+$F$19</f>
        <v>50</v>
      </c>
      <c r="AN40" s="26">
        <f>AM40*AL40</f>
        <v>0</v>
      </c>
      <c r="AO40" s="27"/>
      <c r="AP40" s="30">
        <f t="shared" si="7"/>
        <v>0</v>
      </c>
      <c r="AQ40" s="31" t="str">
        <f t="shared" si="8"/>
        <v/>
      </c>
    </row>
    <row r="41" spans="2:43" ht="38.25" x14ac:dyDescent="0.2">
      <c r="B41" s="178" t="s">
        <v>75</v>
      </c>
      <c r="C41" s="21"/>
      <c r="D41" s="22" t="s">
        <v>30</v>
      </c>
      <c r="E41" s="23"/>
      <c r="F41" s="24"/>
      <c r="G41" s="25">
        <f>+F18</f>
        <v>51100</v>
      </c>
      <c r="H41" s="26">
        <f t="shared" ref="H41:H45" si="23">G41*F41</f>
        <v>0</v>
      </c>
      <c r="I41" s="47"/>
      <c r="J41" s="28">
        <v>-2.9999999999999997E-4</v>
      </c>
      <c r="K41" s="25">
        <f>$G$41</f>
        <v>51100</v>
      </c>
      <c r="L41" s="26">
        <f t="shared" ref="L41:L45" si="24">K41*J41</f>
        <v>-15.329999999999998</v>
      </c>
      <c r="M41" s="48"/>
      <c r="N41" s="30">
        <f t="shared" ref="N41:N45" si="25">L41-H41</f>
        <v>-15.329999999999998</v>
      </c>
      <c r="O41" s="31" t="str">
        <f t="shared" ref="O41:O65" si="26">IF((H41)=0,"",(N41/H41))</f>
        <v/>
      </c>
      <c r="Q41" s="28"/>
      <c r="R41" s="25">
        <f>$G$41</f>
        <v>51100</v>
      </c>
      <c r="S41" s="26">
        <f t="shared" ref="S41:S43" si="27">R41*Q41</f>
        <v>0</v>
      </c>
      <c r="T41" s="48"/>
      <c r="U41" s="30">
        <f t="shared" si="1"/>
        <v>15.329999999999998</v>
      </c>
      <c r="V41" s="31">
        <f t="shared" si="2"/>
        <v>-1</v>
      </c>
      <c r="X41" s="28"/>
      <c r="Y41" s="25">
        <f>$G$41</f>
        <v>51100</v>
      </c>
      <c r="Z41" s="26">
        <f t="shared" ref="Z41:Z43" si="28">Y41*X41</f>
        <v>0</v>
      </c>
      <c r="AA41" s="48"/>
      <c r="AB41" s="30">
        <f t="shared" si="3"/>
        <v>0</v>
      </c>
      <c r="AC41" s="31" t="str">
        <f t="shared" si="4"/>
        <v/>
      </c>
      <c r="AE41" s="28"/>
      <c r="AF41" s="25">
        <f>$G$41</f>
        <v>51100</v>
      </c>
      <c r="AG41" s="26">
        <f t="shared" ref="AG41:AG43" si="29">AF41*AE41</f>
        <v>0</v>
      </c>
      <c r="AH41" s="48"/>
      <c r="AI41" s="30">
        <f t="shared" si="5"/>
        <v>0</v>
      </c>
      <c r="AJ41" s="31" t="str">
        <f t="shared" si="6"/>
        <v/>
      </c>
      <c r="AL41" s="28"/>
      <c r="AM41" s="25">
        <f>$G$41</f>
        <v>51100</v>
      </c>
      <c r="AN41" s="26">
        <f t="shared" ref="AN41:AN43" si="30">AM41*AL41</f>
        <v>0</v>
      </c>
      <c r="AO41" s="48"/>
      <c r="AP41" s="30">
        <f t="shared" si="7"/>
        <v>0</v>
      </c>
      <c r="AQ41" s="31" t="str">
        <f t="shared" si="8"/>
        <v/>
      </c>
    </row>
    <row r="42" spans="2:43" x14ac:dyDescent="0.2">
      <c r="B42" s="46"/>
      <c r="C42" s="21"/>
      <c r="D42" s="22"/>
      <c r="E42" s="23"/>
      <c r="F42" s="24"/>
      <c r="G42" s="25">
        <f t="shared" ref="G42:G43" si="31">$F$18</f>
        <v>51100</v>
      </c>
      <c r="H42" s="26">
        <f t="shared" si="23"/>
        <v>0</v>
      </c>
      <c r="I42" s="47"/>
      <c r="J42" s="28"/>
      <c r="K42" s="25">
        <f t="shared" ref="K42:K43" si="32">$F$18</f>
        <v>51100</v>
      </c>
      <c r="L42" s="26">
        <f t="shared" si="24"/>
        <v>0</v>
      </c>
      <c r="M42" s="48"/>
      <c r="N42" s="30">
        <f t="shared" si="25"/>
        <v>0</v>
      </c>
      <c r="O42" s="31" t="str">
        <f t="shared" si="26"/>
        <v/>
      </c>
      <c r="Q42" s="28"/>
      <c r="R42" s="25">
        <f t="shared" ref="R42:R43" si="33">$F$18</f>
        <v>51100</v>
      </c>
      <c r="S42" s="26">
        <f t="shared" si="27"/>
        <v>0</v>
      </c>
      <c r="T42" s="48"/>
      <c r="U42" s="30">
        <f t="shared" si="1"/>
        <v>0</v>
      </c>
      <c r="V42" s="31" t="str">
        <f t="shared" si="2"/>
        <v/>
      </c>
      <c r="X42" s="28"/>
      <c r="Y42" s="25">
        <f t="shared" ref="Y42:Y43" si="34">$F$18</f>
        <v>51100</v>
      </c>
      <c r="Z42" s="26">
        <f t="shared" si="28"/>
        <v>0</v>
      </c>
      <c r="AA42" s="48"/>
      <c r="AB42" s="30">
        <f t="shared" si="3"/>
        <v>0</v>
      </c>
      <c r="AC42" s="31" t="str">
        <f t="shared" si="4"/>
        <v/>
      </c>
      <c r="AE42" s="28"/>
      <c r="AF42" s="25">
        <f t="shared" ref="AF42:AF43" si="35">$F$18</f>
        <v>51100</v>
      </c>
      <c r="AG42" s="26">
        <f t="shared" si="29"/>
        <v>0</v>
      </c>
      <c r="AH42" s="48"/>
      <c r="AI42" s="30">
        <f t="shared" si="5"/>
        <v>0</v>
      </c>
      <c r="AJ42" s="31" t="str">
        <f t="shared" si="6"/>
        <v/>
      </c>
      <c r="AL42" s="28"/>
      <c r="AM42" s="25">
        <f t="shared" ref="AM42:AM43" si="36">$F$18</f>
        <v>51100</v>
      </c>
      <c r="AN42" s="26">
        <f t="shared" si="30"/>
        <v>0</v>
      </c>
      <c r="AO42" s="48"/>
      <c r="AP42" s="30">
        <f t="shared" si="7"/>
        <v>0</v>
      </c>
      <c r="AQ42" s="31" t="str">
        <f t="shared" si="8"/>
        <v/>
      </c>
    </row>
    <row r="43" spans="2:43" x14ac:dyDescent="0.2">
      <c r="B43" s="46"/>
      <c r="C43" s="21"/>
      <c r="D43" s="22"/>
      <c r="E43" s="23"/>
      <c r="F43" s="24"/>
      <c r="G43" s="25">
        <f t="shared" si="31"/>
        <v>51100</v>
      </c>
      <c r="H43" s="26">
        <f t="shared" si="23"/>
        <v>0</v>
      </c>
      <c r="I43" s="47"/>
      <c r="J43" s="28"/>
      <c r="K43" s="25">
        <f t="shared" si="32"/>
        <v>51100</v>
      </c>
      <c r="L43" s="26">
        <f t="shared" si="24"/>
        <v>0</v>
      </c>
      <c r="M43" s="48"/>
      <c r="N43" s="30">
        <f t="shared" si="25"/>
        <v>0</v>
      </c>
      <c r="O43" s="31" t="str">
        <f t="shared" si="26"/>
        <v/>
      </c>
      <c r="Q43" s="28"/>
      <c r="R43" s="25">
        <f t="shared" si="33"/>
        <v>51100</v>
      </c>
      <c r="S43" s="26">
        <f t="shared" si="27"/>
        <v>0</v>
      </c>
      <c r="T43" s="48"/>
      <c r="U43" s="30">
        <f t="shared" si="1"/>
        <v>0</v>
      </c>
      <c r="V43" s="31" t="str">
        <f t="shared" si="2"/>
        <v/>
      </c>
      <c r="X43" s="28"/>
      <c r="Y43" s="25">
        <f t="shared" si="34"/>
        <v>51100</v>
      </c>
      <c r="Z43" s="26">
        <f t="shared" si="28"/>
        <v>0</v>
      </c>
      <c r="AA43" s="48"/>
      <c r="AB43" s="30">
        <f t="shared" si="3"/>
        <v>0</v>
      </c>
      <c r="AC43" s="31" t="str">
        <f t="shared" si="4"/>
        <v/>
      </c>
      <c r="AE43" s="28"/>
      <c r="AF43" s="25">
        <f t="shared" si="35"/>
        <v>51100</v>
      </c>
      <c r="AG43" s="26">
        <f t="shared" si="29"/>
        <v>0</v>
      </c>
      <c r="AH43" s="48"/>
      <c r="AI43" s="30">
        <f t="shared" si="5"/>
        <v>0</v>
      </c>
      <c r="AJ43" s="31" t="str">
        <f t="shared" si="6"/>
        <v/>
      </c>
      <c r="AL43" s="28"/>
      <c r="AM43" s="25">
        <f t="shared" si="36"/>
        <v>51100</v>
      </c>
      <c r="AN43" s="26">
        <f t="shared" si="30"/>
        <v>0</v>
      </c>
      <c r="AO43" s="48"/>
      <c r="AP43" s="30">
        <f t="shared" si="7"/>
        <v>0</v>
      </c>
      <c r="AQ43" s="31" t="str">
        <f t="shared" si="8"/>
        <v/>
      </c>
    </row>
    <row r="44" spans="2:43" x14ac:dyDescent="0.2">
      <c r="B44" s="49" t="s">
        <v>35</v>
      </c>
      <c r="C44" s="21"/>
      <c r="D44" s="22" t="s">
        <v>74</v>
      </c>
      <c r="E44" s="23"/>
      <c r="F44" s="50">
        <v>2.3539999999999998E-2</v>
      </c>
      <c r="G44" s="51">
        <f>+$F$19</f>
        <v>50</v>
      </c>
      <c r="H44" s="26">
        <f>G44*F44</f>
        <v>1.1769999999999998</v>
      </c>
      <c r="I44" s="27"/>
      <c r="J44" s="52">
        <v>2.5260000000000001E-2</v>
      </c>
      <c r="K44" s="51">
        <f>+$F$19</f>
        <v>50</v>
      </c>
      <c r="L44" s="26">
        <f>K44*J44</f>
        <v>1.2630000000000001</v>
      </c>
      <c r="M44" s="27"/>
      <c r="N44" s="30">
        <f>L44-H44</f>
        <v>8.6000000000000298E-2</v>
      </c>
      <c r="O44" s="31">
        <f>IF((H44)=0,"",(N44/H44))</f>
        <v>7.3067119796092025E-2</v>
      </c>
      <c r="Q44" s="52">
        <v>2.5489999999999999E-2</v>
      </c>
      <c r="R44" s="51">
        <f>+$F$19</f>
        <v>50</v>
      </c>
      <c r="S44" s="26">
        <f>R44*Q44</f>
        <v>1.2745</v>
      </c>
      <c r="T44" s="27"/>
      <c r="U44" s="30">
        <f t="shared" si="1"/>
        <v>1.1499999999999844E-2</v>
      </c>
      <c r="V44" s="31">
        <f t="shared" si="2"/>
        <v>9.1053048297702627E-3</v>
      </c>
      <c r="X44" s="52">
        <v>2.555E-2</v>
      </c>
      <c r="Y44" s="51">
        <f>+$F$19</f>
        <v>50</v>
      </c>
      <c r="Z44" s="26">
        <f>Y44*X44</f>
        <v>1.2775000000000001</v>
      </c>
      <c r="AA44" s="27"/>
      <c r="AB44" s="30">
        <f t="shared" si="3"/>
        <v>3.0000000000001137E-3</v>
      </c>
      <c r="AC44" s="31">
        <f t="shared" si="4"/>
        <v>2.3538642604944006E-3</v>
      </c>
      <c r="AE44" s="52">
        <v>2.5569999999999999E-2</v>
      </c>
      <c r="AF44" s="51">
        <f>+$F$19</f>
        <v>50</v>
      </c>
      <c r="AG44" s="26">
        <f>AF44*AE44</f>
        <v>1.2785</v>
      </c>
      <c r="AH44" s="27"/>
      <c r="AI44" s="30">
        <f t="shared" si="5"/>
        <v>9.9999999999988987E-4</v>
      </c>
      <c r="AJ44" s="31">
        <f t="shared" si="6"/>
        <v>7.8277886497055951E-4</v>
      </c>
      <c r="AL44" s="52">
        <v>2.5579999999999999E-2</v>
      </c>
      <c r="AM44" s="51">
        <f>+$F$19</f>
        <v>50</v>
      </c>
      <c r="AN44" s="26">
        <f>AM44*AL44</f>
        <v>1.2789999999999999</v>
      </c>
      <c r="AO44" s="27"/>
      <c r="AP44" s="30">
        <f t="shared" si="7"/>
        <v>4.9999999999994493E-4</v>
      </c>
      <c r="AQ44" s="31">
        <f t="shared" si="8"/>
        <v>3.910833007430152E-4</v>
      </c>
    </row>
    <row r="45" spans="2:43" x14ac:dyDescent="0.2">
      <c r="B45" s="49" t="s">
        <v>36</v>
      </c>
      <c r="C45" s="21"/>
      <c r="D45" s="22"/>
      <c r="E45" s="23"/>
      <c r="F45" s="53">
        <f>IF(ISBLANK(D16)=TRUE, 0, IF(D16="TOU", 0.64*$F$55+0.18*$F$56+0.18*$F$57, IF(AND(D16="non-TOU", G59&gt;0), F59,F58)))</f>
        <v>0.10214000000000001</v>
      </c>
      <c r="G45" s="54">
        <f>$F$18*(1+$F$74)-$F$18</f>
        <v>1829.3800000000047</v>
      </c>
      <c r="H45" s="26">
        <f t="shared" si="23"/>
        <v>186.85287320000049</v>
      </c>
      <c r="I45" s="27"/>
      <c r="J45" s="55">
        <f>0.64*$J$55+0.18*$J$56+0.18*$J$57</f>
        <v>0.10214000000000001</v>
      </c>
      <c r="K45" s="54">
        <f>$F$18*(1+$J$74)-$F$18</f>
        <v>1727.1800000000003</v>
      </c>
      <c r="L45" s="26">
        <f t="shared" si="24"/>
        <v>176.41416520000004</v>
      </c>
      <c r="M45" s="27"/>
      <c r="N45" s="30">
        <f t="shared" si="25"/>
        <v>-10.438708000000446</v>
      </c>
      <c r="O45" s="31">
        <f t="shared" si="26"/>
        <v>-5.5865921787711735E-2</v>
      </c>
      <c r="Q45" s="55">
        <f>0.64*$Q$55+0.18*$Q$56+0.18*$Q$57</f>
        <v>0.10214000000000001</v>
      </c>
      <c r="R45" s="54">
        <f>$F$18*(1+Q74)-$F$18</f>
        <v>1727.1800000000003</v>
      </c>
      <c r="S45" s="26">
        <f t="shared" ref="S45" si="37">R45*Q45</f>
        <v>176.41416520000004</v>
      </c>
      <c r="T45" s="27"/>
      <c r="U45" s="30">
        <f t="shared" si="1"/>
        <v>0</v>
      </c>
      <c r="V45" s="31">
        <f t="shared" si="2"/>
        <v>0</v>
      </c>
      <c r="X45" s="55">
        <f>0.64*$X$55+0.18*$X$56+0.18*$X$57</f>
        <v>0.10214000000000001</v>
      </c>
      <c r="Y45" s="54">
        <f>$F$18*(1+X74)-$F$18</f>
        <v>1727.1800000000003</v>
      </c>
      <c r="Z45" s="26">
        <f t="shared" ref="Z45" si="38">Y45*X45</f>
        <v>176.41416520000004</v>
      </c>
      <c r="AA45" s="27"/>
      <c r="AB45" s="30">
        <f t="shared" si="3"/>
        <v>0</v>
      </c>
      <c r="AC45" s="31">
        <f t="shared" si="4"/>
        <v>0</v>
      </c>
      <c r="AE45" s="55">
        <f>0.64*$AE$55+0.18*$AE$56+0.18*$AE$57</f>
        <v>0.10214000000000001</v>
      </c>
      <c r="AF45" s="54">
        <f>$F$18*(1+AE74)-$F$18</f>
        <v>1727.1800000000003</v>
      </c>
      <c r="AG45" s="26">
        <f t="shared" ref="AG45" si="39">AF45*AE45</f>
        <v>176.41416520000004</v>
      </c>
      <c r="AH45" s="27"/>
      <c r="AI45" s="30">
        <f t="shared" si="5"/>
        <v>0</v>
      </c>
      <c r="AJ45" s="31">
        <f t="shared" si="6"/>
        <v>0</v>
      </c>
      <c r="AL45" s="55">
        <f>0.64*$AL$55+0.18*$AL$56+0.18*$AL$57</f>
        <v>0.10214000000000001</v>
      </c>
      <c r="AM45" s="54">
        <f>$F$18*(1+AL74)-$F$18</f>
        <v>1727.1800000000003</v>
      </c>
      <c r="AN45" s="26">
        <f t="shared" ref="AN45" si="40">AM45*AL45</f>
        <v>176.41416520000004</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627.30487320000043</v>
      </c>
      <c r="I47" s="40"/>
      <c r="J47" s="59"/>
      <c r="K47" s="61"/>
      <c r="L47" s="60">
        <f>SUM(L40:L46)+L39</f>
        <v>628.95716519999996</v>
      </c>
      <c r="M47" s="40"/>
      <c r="N47" s="43">
        <f t="shared" ref="N47:N65" si="41">L47-H47</f>
        <v>1.6522919999995338</v>
      </c>
      <c r="O47" s="44">
        <f t="shared" si="26"/>
        <v>2.6339537130819356E-3</v>
      </c>
      <c r="Q47" s="59"/>
      <c r="R47" s="61"/>
      <c r="S47" s="60">
        <f>SUM(S40:S46)+S39</f>
        <v>727.4986652</v>
      </c>
      <c r="T47" s="40"/>
      <c r="U47" s="43">
        <f t="shared" si="1"/>
        <v>98.541500000000042</v>
      </c>
      <c r="V47" s="44">
        <f t="shared" si="2"/>
        <v>0.15667442149047647</v>
      </c>
      <c r="X47" s="59"/>
      <c r="Y47" s="61"/>
      <c r="Z47" s="60">
        <f>SUM(Z40:Z46)+Z39</f>
        <v>789.18666520000011</v>
      </c>
      <c r="AA47" s="40"/>
      <c r="AB47" s="43">
        <f t="shared" si="3"/>
        <v>61.688000000000102</v>
      </c>
      <c r="AC47" s="44">
        <f t="shared" si="4"/>
        <v>8.4794657297468948E-2</v>
      </c>
      <c r="AE47" s="59"/>
      <c r="AF47" s="61"/>
      <c r="AG47" s="60">
        <f>SUM(AG40:AG46)+AG39</f>
        <v>851.90266520000011</v>
      </c>
      <c r="AH47" s="40"/>
      <c r="AI47" s="43">
        <f t="shared" si="5"/>
        <v>62.716000000000008</v>
      </c>
      <c r="AJ47" s="44">
        <f t="shared" si="6"/>
        <v>7.9469158268286461E-2</v>
      </c>
      <c r="AL47" s="59"/>
      <c r="AM47" s="61"/>
      <c r="AN47" s="60">
        <f>SUM(AN40:AN46)+AN39</f>
        <v>902.34316520000004</v>
      </c>
      <c r="AO47" s="40"/>
      <c r="AP47" s="43">
        <f t="shared" si="7"/>
        <v>50.440499999999929</v>
      </c>
      <c r="AQ47" s="44">
        <f t="shared" si="8"/>
        <v>5.9209229012281678E-2</v>
      </c>
    </row>
    <row r="48" spans="2:43" x14ac:dyDescent="0.2">
      <c r="B48" s="27" t="s">
        <v>39</v>
      </c>
      <c r="C48" s="27"/>
      <c r="D48" s="62" t="s">
        <v>74</v>
      </c>
      <c r="E48" s="63"/>
      <c r="F48" s="28">
        <v>2.9072</v>
      </c>
      <c r="G48" s="64">
        <f>+$F$19</f>
        <v>50</v>
      </c>
      <c r="H48" s="26">
        <f>G48*F48</f>
        <v>145.36000000000001</v>
      </c>
      <c r="I48" s="27"/>
      <c r="J48" s="28">
        <f>+F48</f>
        <v>2.9072</v>
      </c>
      <c r="K48" s="64">
        <f>+$F$19</f>
        <v>50</v>
      </c>
      <c r="L48" s="26">
        <f>K48*J48</f>
        <v>145.36000000000001</v>
      </c>
      <c r="M48" s="27"/>
      <c r="N48" s="30">
        <f t="shared" si="41"/>
        <v>0</v>
      </c>
      <c r="O48" s="31">
        <f t="shared" si="26"/>
        <v>0</v>
      </c>
      <c r="Q48" s="28">
        <f>+$J48</f>
        <v>2.9072</v>
      </c>
      <c r="R48" s="64">
        <f>+$F$19</f>
        <v>50</v>
      </c>
      <c r="S48" s="26">
        <f>R48*Q48</f>
        <v>145.36000000000001</v>
      </c>
      <c r="T48" s="27"/>
      <c r="U48" s="30">
        <f t="shared" si="1"/>
        <v>0</v>
      </c>
      <c r="V48" s="31">
        <f t="shared" si="2"/>
        <v>0</v>
      </c>
      <c r="X48" s="28">
        <f>+$J48</f>
        <v>2.9072</v>
      </c>
      <c r="Y48" s="64">
        <f>+$F$19</f>
        <v>50</v>
      </c>
      <c r="Z48" s="26">
        <f>Y48*X48</f>
        <v>145.36000000000001</v>
      </c>
      <c r="AA48" s="27"/>
      <c r="AB48" s="30">
        <f t="shared" si="3"/>
        <v>0</v>
      </c>
      <c r="AC48" s="31">
        <f t="shared" si="4"/>
        <v>0</v>
      </c>
      <c r="AE48" s="28">
        <f>+$J48</f>
        <v>2.9072</v>
      </c>
      <c r="AF48" s="64">
        <f>+$F$19</f>
        <v>50</v>
      </c>
      <c r="AG48" s="26">
        <f>AF48*AE48</f>
        <v>145.36000000000001</v>
      </c>
      <c r="AH48" s="27"/>
      <c r="AI48" s="30">
        <f t="shared" si="5"/>
        <v>0</v>
      </c>
      <c r="AJ48" s="31">
        <f t="shared" si="6"/>
        <v>0</v>
      </c>
      <c r="AL48" s="28">
        <f>+$J48</f>
        <v>2.9072</v>
      </c>
      <c r="AM48" s="64">
        <f>+$F$19</f>
        <v>50</v>
      </c>
      <c r="AN48" s="26">
        <f>AM48*AL48</f>
        <v>145.36000000000001</v>
      </c>
      <c r="AO48" s="27"/>
      <c r="AP48" s="30">
        <f t="shared" si="7"/>
        <v>0</v>
      </c>
      <c r="AQ48" s="31">
        <f t="shared" si="8"/>
        <v>0</v>
      </c>
    </row>
    <row r="49" spans="2:43" ht="25.5" x14ac:dyDescent="0.2">
      <c r="B49" s="66" t="s">
        <v>40</v>
      </c>
      <c r="C49" s="27"/>
      <c r="D49" s="62" t="s">
        <v>74</v>
      </c>
      <c r="E49" s="63"/>
      <c r="F49" s="28">
        <v>1.6232</v>
      </c>
      <c r="G49" s="64">
        <f>G48</f>
        <v>50</v>
      </c>
      <c r="H49" s="26">
        <f>G49*F49</f>
        <v>81.16</v>
      </c>
      <c r="I49" s="27"/>
      <c r="J49" s="28">
        <f>+F49</f>
        <v>1.6232</v>
      </c>
      <c r="K49" s="64">
        <f>K48</f>
        <v>50</v>
      </c>
      <c r="L49" s="26">
        <f>K49*J49</f>
        <v>81.16</v>
      </c>
      <c r="M49" s="27"/>
      <c r="N49" s="30">
        <f t="shared" si="41"/>
        <v>0</v>
      </c>
      <c r="O49" s="31">
        <f t="shared" si="26"/>
        <v>0</v>
      </c>
      <c r="Q49" s="28">
        <f>+$J49</f>
        <v>1.6232</v>
      </c>
      <c r="R49" s="64">
        <f>R48</f>
        <v>50</v>
      </c>
      <c r="S49" s="26">
        <f>R49*Q49</f>
        <v>81.16</v>
      </c>
      <c r="T49" s="27"/>
      <c r="U49" s="30">
        <f t="shared" si="1"/>
        <v>0</v>
      </c>
      <c r="V49" s="31">
        <f t="shared" si="2"/>
        <v>0</v>
      </c>
      <c r="X49" s="28">
        <f>+$J49</f>
        <v>1.6232</v>
      </c>
      <c r="Y49" s="64">
        <f>Y48</f>
        <v>50</v>
      </c>
      <c r="Z49" s="26">
        <f>Y49*X49</f>
        <v>81.16</v>
      </c>
      <c r="AA49" s="27"/>
      <c r="AB49" s="30">
        <f t="shared" si="3"/>
        <v>0</v>
      </c>
      <c r="AC49" s="31">
        <f t="shared" si="4"/>
        <v>0</v>
      </c>
      <c r="AE49" s="28">
        <f>+$J49</f>
        <v>1.6232</v>
      </c>
      <c r="AF49" s="64">
        <f>AF48</f>
        <v>50</v>
      </c>
      <c r="AG49" s="26">
        <f>AF49*AE49</f>
        <v>81.16</v>
      </c>
      <c r="AH49" s="27"/>
      <c r="AI49" s="30">
        <f t="shared" si="5"/>
        <v>0</v>
      </c>
      <c r="AJ49" s="31">
        <f t="shared" si="6"/>
        <v>0</v>
      </c>
      <c r="AL49" s="28">
        <f>+$J49</f>
        <v>1.6232</v>
      </c>
      <c r="AM49" s="64">
        <f>AM48</f>
        <v>50</v>
      </c>
      <c r="AN49" s="26">
        <f>AM49*AL49</f>
        <v>81.16</v>
      </c>
      <c r="AO49" s="27"/>
      <c r="AP49" s="30">
        <f t="shared" si="7"/>
        <v>0</v>
      </c>
      <c r="AQ49" s="31">
        <f t="shared" si="8"/>
        <v>0</v>
      </c>
    </row>
    <row r="50" spans="2:43" ht="25.5" x14ac:dyDescent="0.2">
      <c r="B50" s="56" t="s">
        <v>41</v>
      </c>
      <c r="C50" s="35"/>
      <c r="D50" s="35"/>
      <c r="E50" s="35"/>
      <c r="F50" s="67"/>
      <c r="G50" s="59"/>
      <c r="H50" s="60">
        <f>SUM(H47:H49)</f>
        <v>853.82487320000041</v>
      </c>
      <c r="I50" s="68"/>
      <c r="J50" s="69"/>
      <c r="K50" s="59"/>
      <c r="L50" s="60">
        <f>SUM(L47:L49)</f>
        <v>855.47716519999994</v>
      </c>
      <c r="M50" s="68"/>
      <c r="N50" s="43">
        <f t="shared" si="41"/>
        <v>1.6522919999995338</v>
      </c>
      <c r="O50" s="44">
        <f t="shared" si="26"/>
        <v>1.9351649874136427E-3</v>
      </c>
      <c r="Q50" s="69"/>
      <c r="R50" s="59"/>
      <c r="S50" s="60">
        <f>SUM(S47:S49)</f>
        <v>954.01866519999999</v>
      </c>
      <c r="T50" s="68"/>
      <c r="U50" s="43">
        <f t="shared" si="1"/>
        <v>98.541500000000042</v>
      </c>
      <c r="V50" s="44">
        <f t="shared" si="2"/>
        <v>0.11518893081963474</v>
      </c>
      <c r="X50" s="69"/>
      <c r="Y50" s="59"/>
      <c r="Z50" s="60">
        <f>SUM(Z47:Z49)</f>
        <v>1015.7066652000001</v>
      </c>
      <c r="AA50" s="68"/>
      <c r="AB50" s="43">
        <f t="shared" si="3"/>
        <v>61.688000000000102</v>
      </c>
      <c r="AC50" s="44">
        <f t="shared" si="4"/>
        <v>6.4661208685123428E-2</v>
      </c>
      <c r="AE50" s="69"/>
      <c r="AF50" s="59"/>
      <c r="AG50" s="60">
        <f>SUM(AG47:AG49)</f>
        <v>1078.4226652000002</v>
      </c>
      <c r="AH50" s="68"/>
      <c r="AI50" s="43">
        <f t="shared" si="5"/>
        <v>62.716000000000122</v>
      </c>
      <c r="AJ50" s="44">
        <f t="shared" si="6"/>
        <v>6.1746173525060878E-2</v>
      </c>
      <c r="AL50" s="69"/>
      <c r="AM50" s="59"/>
      <c r="AN50" s="60">
        <f>SUM(AN47:AN49)</f>
        <v>1128.8631652000001</v>
      </c>
      <c r="AO50" s="68"/>
      <c r="AP50" s="43">
        <f t="shared" si="7"/>
        <v>50.440499999999929</v>
      </c>
      <c r="AQ50" s="44">
        <f t="shared" si="8"/>
        <v>4.6772477645066396E-2</v>
      </c>
    </row>
    <row r="51" spans="2:43" ht="25.5" x14ac:dyDescent="0.2">
      <c r="B51" s="71" t="s">
        <v>42</v>
      </c>
      <c r="C51" s="21"/>
      <c r="D51" s="22" t="s">
        <v>30</v>
      </c>
      <c r="E51" s="23"/>
      <c r="F51" s="72">
        <v>4.4000000000000003E-3</v>
      </c>
      <c r="G51" s="64">
        <f>+$F$18+G45</f>
        <v>52929.380000000005</v>
      </c>
      <c r="H51" s="73">
        <f t="shared" ref="H51:H57" si="42">G51*F51</f>
        <v>232.88927200000003</v>
      </c>
      <c r="I51" s="27"/>
      <c r="J51" s="72">
        <v>4.4000000000000003E-3</v>
      </c>
      <c r="K51" s="64">
        <f>+$F$18+K45</f>
        <v>52827.18</v>
      </c>
      <c r="L51" s="73">
        <f t="shared" ref="L51:L57" si="43">K51*J51</f>
        <v>232.439592</v>
      </c>
      <c r="M51" s="27"/>
      <c r="N51" s="30">
        <f t="shared" si="41"/>
        <v>-0.44968000000002917</v>
      </c>
      <c r="O51" s="74">
        <f t="shared" si="26"/>
        <v>-1.9308746862329884E-3</v>
      </c>
      <c r="Q51" s="72">
        <f>+J51</f>
        <v>4.4000000000000003E-3</v>
      </c>
      <c r="R51" s="64">
        <f>+$F$18+R45</f>
        <v>52827.18</v>
      </c>
      <c r="S51" s="73">
        <f t="shared" ref="S51:S57" si="44">R51*Q51</f>
        <v>232.439592</v>
      </c>
      <c r="T51" s="27"/>
      <c r="U51" s="30">
        <f t="shared" si="1"/>
        <v>0</v>
      </c>
      <c r="V51" s="74">
        <f t="shared" si="2"/>
        <v>0</v>
      </c>
      <c r="X51" s="72">
        <f>+Q51</f>
        <v>4.4000000000000003E-3</v>
      </c>
      <c r="Y51" s="64">
        <f>+$F$18+Y45</f>
        <v>52827.18</v>
      </c>
      <c r="Z51" s="73">
        <f t="shared" ref="Z51:Z57" si="45">Y51*X51</f>
        <v>232.439592</v>
      </c>
      <c r="AA51" s="27"/>
      <c r="AB51" s="30">
        <f t="shared" si="3"/>
        <v>0</v>
      </c>
      <c r="AC51" s="74">
        <f t="shared" si="4"/>
        <v>0</v>
      </c>
      <c r="AE51" s="72">
        <f>+X51</f>
        <v>4.4000000000000003E-3</v>
      </c>
      <c r="AF51" s="64">
        <f>+$F$18+AF45</f>
        <v>52827.18</v>
      </c>
      <c r="AG51" s="73">
        <f t="shared" ref="AG51:AG57" si="46">AF51*AE51</f>
        <v>232.439592</v>
      </c>
      <c r="AH51" s="27"/>
      <c r="AI51" s="30">
        <f t="shared" si="5"/>
        <v>0</v>
      </c>
      <c r="AJ51" s="74">
        <f t="shared" si="6"/>
        <v>0</v>
      </c>
      <c r="AL51" s="72">
        <f>+AE51</f>
        <v>4.4000000000000003E-3</v>
      </c>
      <c r="AM51" s="64">
        <f>+$F$18+AM45</f>
        <v>52827.18</v>
      </c>
      <c r="AN51" s="73">
        <f t="shared" ref="AN51:AN57" si="47">AM51*AL51</f>
        <v>232.439592</v>
      </c>
      <c r="AO51" s="27"/>
      <c r="AP51" s="30">
        <f t="shared" si="7"/>
        <v>0</v>
      </c>
      <c r="AQ51" s="74">
        <f t="shared" si="8"/>
        <v>0</v>
      </c>
    </row>
    <row r="52" spans="2:43" ht="25.5" x14ac:dyDescent="0.2">
      <c r="B52" s="71" t="s">
        <v>43</v>
      </c>
      <c r="C52" s="21"/>
      <c r="D52" s="22" t="s">
        <v>30</v>
      </c>
      <c r="E52" s="23"/>
      <c r="F52" s="72">
        <v>1.2999999999999999E-3</v>
      </c>
      <c r="G52" s="64">
        <f>G51</f>
        <v>52929.380000000005</v>
      </c>
      <c r="H52" s="73">
        <f t="shared" si="42"/>
        <v>68.808194</v>
      </c>
      <c r="I52" s="27"/>
      <c r="J52" s="72">
        <v>1.2999999999999999E-3</v>
      </c>
      <c r="K52" s="64">
        <f>K51</f>
        <v>52827.18</v>
      </c>
      <c r="L52" s="73">
        <f t="shared" si="43"/>
        <v>68.675333999999992</v>
      </c>
      <c r="M52" s="27"/>
      <c r="N52" s="30">
        <f t="shared" si="41"/>
        <v>-0.13286000000000797</v>
      </c>
      <c r="O52" s="74">
        <f t="shared" si="26"/>
        <v>-1.9308746862329793E-3</v>
      </c>
      <c r="Q52" s="72">
        <f>+J52</f>
        <v>1.2999999999999999E-3</v>
      </c>
      <c r="R52" s="64">
        <f>R51</f>
        <v>52827.18</v>
      </c>
      <c r="S52" s="73">
        <f t="shared" si="44"/>
        <v>68.675333999999992</v>
      </c>
      <c r="T52" s="27"/>
      <c r="U52" s="30">
        <f t="shared" si="1"/>
        <v>0</v>
      </c>
      <c r="V52" s="74">
        <f t="shared" si="2"/>
        <v>0</v>
      </c>
      <c r="X52" s="72">
        <f>+Q52</f>
        <v>1.2999999999999999E-3</v>
      </c>
      <c r="Y52" s="64">
        <f>Y51</f>
        <v>52827.18</v>
      </c>
      <c r="Z52" s="73">
        <f t="shared" si="45"/>
        <v>68.675333999999992</v>
      </c>
      <c r="AA52" s="27"/>
      <c r="AB52" s="30">
        <f t="shared" si="3"/>
        <v>0</v>
      </c>
      <c r="AC52" s="74">
        <f t="shared" si="4"/>
        <v>0</v>
      </c>
      <c r="AE52" s="72">
        <f>+X52</f>
        <v>1.2999999999999999E-3</v>
      </c>
      <c r="AF52" s="64">
        <f>AF51</f>
        <v>52827.18</v>
      </c>
      <c r="AG52" s="73">
        <f t="shared" si="46"/>
        <v>68.675333999999992</v>
      </c>
      <c r="AH52" s="27"/>
      <c r="AI52" s="30">
        <f t="shared" si="5"/>
        <v>0</v>
      </c>
      <c r="AJ52" s="74">
        <f t="shared" si="6"/>
        <v>0</v>
      </c>
      <c r="AL52" s="72">
        <f>+AE52</f>
        <v>1.2999999999999999E-3</v>
      </c>
      <c r="AM52" s="64">
        <f>AM51</f>
        <v>52827.18</v>
      </c>
      <c r="AN52" s="73">
        <f t="shared" si="47"/>
        <v>68.675333999999992</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51100</v>
      </c>
      <c r="H54" s="73">
        <f t="shared" si="42"/>
        <v>354.63400000000001</v>
      </c>
      <c r="I54" s="27"/>
      <c r="J54" s="72">
        <f>+F54</f>
        <v>6.94E-3</v>
      </c>
      <c r="K54" s="76">
        <f>$F$18</f>
        <v>51100</v>
      </c>
      <c r="L54" s="73">
        <f t="shared" si="43"/>
        <v>354.63400000000001</v>
      </c>
      <c r="M54" s="27"/>
      <c r="N54" s="30">
        <f t="shared" si="41"/>
        <v>0</v>
      </c>
      <c r="O54" s="74">
        <f t="shared" si="26"/>
        <v>0</v>
      </c>
      <c r="Q54" s="72">
        <f>+J54</f>
        <v>6.94E-3</v>
      </c>
      <c r="R54" s="76">
        <f>$F$18</f>
        <v>51100</v>
      </c>
      <c r="S54" s="73">
        <f t="shared" si="44"/>
        <v>354.63400000000001</v>
      </c>
      <c r="T54" s="27"/>
      <c r="U54" s="30">
        <f t="shared" si="1"/>
        <v>0</v>
      </c>
      <c r="V54" s="74">
        <f t="shared" si="2"/>
        <v>0</v>
      </c>
      <c r="X54" s="72">
        <f>+Q54</f>
        <v>6.94E-3</v>
      </c>
      <c r="Y54" s="76">
        <f>$F$18</f>
        <v>51100</v>
      </c>
      <c r="Z54" s="73">
        <f t="shared" si="45"/>
        <v>354.63400000000001</v>
      </c>
      <c r="AA54" s="27"/>
      <c r="AB54" s="30">
        <f t="shared" si="3"/>
        <v>0</v>
      </c>
      <c r="AC54" s="74">
        <f t="shared" si="4"/>
        <v>0</v>
      </c>
      <c r="AE54" s="72">
        <f>+X54</f>
        <v>6.94E-3</v>
      </c>
      <c r="AF54" s="76">
        <f>$F$18</f>
        <v>51100</v>
      </c>
      <c r="AG54" s="73">
        <f t="shared" si="46"/>
        <v>354.63400000000001</v>
      </c>
      <c r="AH54" s="27"/>
      <c r="AI54" s="30">
        <f t="shared" si="5"/>
        <v>0</v>
      </c>
      <c r="AJ54" s="74">
        <f t="shared" si="6"/>
        <v>0</v>
      </c>
      <c r="AL54" s="72">
        <f>+AE54</f>
        <v>6.94E-3</v>
      </c>
      <c r="AM54" s="76">
        <f>$F$18</f>
        <v>51100</v>
      </c>
      <c r="AN54" s="73">
        <f t="shared" si="47"/>
        <v>354.63400000000001</v>
      </c>
      <c r="AO54" s="27"/>
      <c r="AP54" s="30">
        <f t="shared" si="7"/>
        <v>0</v>
      </c>
      <c r="AQ54" s="74">
        <f t="shared" si="8"/>
        <v>0</v>
      </c>
    </row>
    <row r="55" spans="2:43" x14ac:dyDescent="0.2">
      <c r="B55" s="49" t="s">
        <v>46</v>
      </c>
      <c r="C55" s="21"/>
      <c r="D55" s="22"/>
      <c r="E55" s="23"/>
      <c r="F55" s="72">
        <v>0.08</v>
      </c>
      <c r="G55" s="77">
        <f>0.64*$F$18</f>
        <v>32704</v>
      </c>
      <c r="H55" s="73">
        <f t="shared" si="42"/>
        <v>2616.3200000000002</v>
      </c>
      <c r="I55" s="27"/>
      <c r="J55" s="72">
        <v>0.08</v>
      </c>
      <c r="K55" s="77">
        <f>$G$55</f>
        <v>32704</v>
      </c>
      <c r="L55" s="73">
        <f t="shared" si="43"/>
        <v>2616.3200000000002</v>
      </c>
      <c r="M55" s="27"/>
      <c r="N55" s="30">
        <f t="shared" si="41"/>
        <v>0</v>
      </c>
      <c r="O55" s="74">
        <f t="shared" si="26"/>
        <v>0</v>
      </c>
      <c r="Q55" s="72">
        <v>0.08</v>
      </c>
      <c r="R55" s="77">
        <f>$G$55</f>
        <v>32704</v>
      </c>
      <c r="S55" s="73">
        <f t="shared" si="44"/>
        <v>2616.3200000000002</v>
      </c>
      <c r="T55" s="27"/>
      <c r="U55" s="30">
        <f t="shared" si="1"/>
        <v>0</v>
      </c>
      <c r="V55" s="74">
        <f t="shared" si="2"/>
        <v>0</v>
      </c>
      <c r="X55" s="72">
        <v>0.08</v>
      </c>
      <c r="Y55" s="77">
        <f>$G$55</f>
        <v>32704</v>
      </c>
      <c r="Z55" s="73">
        <f t="shared" si="45"/>
        <v>2616.3200000000002</v>
      </c>
      <c r="AA55" s="27"/>
      <c r="AB55" s="30">
        <f t="shared" si="3"/>
        <v>0</v>
      </c>
      <c r="AC55" s="74">
        <f t="shared" si="4"/>
        <v>0</v>
      </c>
      <c r="AE55" s="72">
        <v>0.08</v>
      </c>
      <c r="AF55" s="77">
        <f>$G$55</f>
        <v>32704</v>
      </c>
      <c r="AG55" s="73">
        <f t="shared" si="46"/>
        <v>2616.3200000000002</v>
      </c>
      <c r="AH55" s="27"/>
      <c r="AI55" s="30">
        <f t="shared" si="5"/>
        <v>0</v>
      </c>
      <c r="AJ55" s="74">
        <f t="shared" si="6"/>
        <v>0</v>
      </c>
      <c r="AL55" s="72">
        <v>0.08</v>
      </c>
      <c r="AM55" s="77">
        <f>$G$55</f>
        <v>32704</v>
      </c>
      <c r="AN55" s="73">
        <f t="shared" si="47"/>
        <v>2616.3200000000002</v>
      </c>
      <c r="AO55" s="27"/>
      <c r="AP55" s="30">
        <f t="shared" si="7"/>
        <v>0</v>
      </c>
      <c r="AQ55" s="74">
        <f t="shared" si="8"/>
        <v>0</v>
      </c>
    </row>
    <row r="56" spans="2:43" x14ac:dyDescent="0.2">
      <c r="B56" s="49" t="s">
        <v>47</v>
      </c>
      <c r="C56" s="21"/>
      <c r="D56" s="22"/>
      <c r="E56" s="23"/>
      <c r="F56" s="72">
        <v>0.122</v>
      </c>
      <c r="G56" s="77">
        <f>0.18*$F$18</f>
        <v>9198</v>
      </c>
      <c r="H56" s="73">
        <f t="shared" si="42"/>
        <v>1122.1559999999999</v>
      </c>
      <c r="I56" s="27"/>
      <c r="J56" s="72">
        <v>0.122</v>
      </c>
      <c r="K56" s="77">
        <f>$G$56</f>
        <v>9198</v>
      </c>
      <c r="L56" s="73">
        <f t="shared" si="43"/>
        <v>1122.1559999999999</v>
      </c>
      <c r="M56" s="27"/>
      <c r="N56" s="30">
        <f t="shared" si="41"/>
        <v>0</v>
      </c>
      <c r="O56" s="74">
        <f t="shared" si="26"/>
        <v>0</v>
      </c>
      <c r="Q56" s="72">
        <v>0.122</v>
      </c>
      <c r="R56" s="77">
        <f>$G$56</f>
        <v>9198</v>
      </c>
      <c r="S56" s="73">
        <f t="shared" si="44"/>
        <v>1122.1559999999999</v>
      </c>
      <c r="T56" s="27"/>
      <c r="U56" s="30">
        <f t="shared" si="1"/>
        <v>0</v>
      </c>
      <c r="V56" s="74">
        <f t="shared" si="2"/>
        <v>0</v>
      </c>
      <c r="X56" s="72">
        <v>0.122</v>
      </c>
      <c r="Y56" s="77">
        <f>$G$56</f>
        <v>9198</v>
      </c>
      <c r="Z56" s="73">
        <f t="shared" si="45"/>
        <v>1122.1559999999999</v>
      </c>
      <c r="AA56" s="27"/>
      <c r="AB56" s="30">
        <f t="shared" si="3"/>
        <v>0</v>
      </c>
      <c r="AC56" s="74">
        <f t="shared" si="4"/>
        <v>0</v>
      </c>
      <c r="AE56" s="72">
        <v>0.122</v>
      </c>
      <c r="AF56" s="77">
        <f>$G$56</f>
        <v>9198</v>
      </c>
      <c r="AG56" s="73">
        <f t="shared" si="46"/>
        <v>1122.1559999999999</v>
      </c>
      <c r="AH56" s="27"/>
      <c r="AI56" s="30">
        <f t="shared" si="5"/>
        <v>0</v>
      </c>
      <c r="AJ56" s="74">
        <f t="shared" si="6"/>
        <v>0</v>
      </c>
      <c r="AL56" s="72">
        <v>0.122</v>
      </c>
      <c r="AM56" s="77">
        <f>$G$56</f>
        <v>9198</v>
      </c>
      <c r="AN56" s="73">
        <f t="shared" si="47"/>
        <v>1122.1559999999999</v>
      </c>
      <c r="AO56" s="27"/>
      <c r="AP56" s="30">
        <f t="shared" si="7"/>
        <v>0</v>
      </c>
      <c r="AQ56" s="74">
        <f t="shared" si="8"/>
        <v>0</v>
      </c>
    </row>
    <row r="57" spans="2:43" x14ac:dyDescent="0.2">
      <c r="B57" s="11" t="s">
        <v>48</v>
      </c>
      <c r="C57" s="21"/>
      <c r="D57" s="22"/>
      <c r="E57" s="23"/>
      <c r="F57" s="72">
        <v>0.161</v>
      </c>
      <c r="G57" s="77">
        <f>0.18*$F$18</f>
        <v>9198</v>
      </c>
      <c r="H57" s="73">
        <f t="shared" si="42"/>
        <v>1480.8779999999999</v>
      </c>
      <c r="I57" s="27"/>
      <c r="J57" s="72">
        <v>0.161</v>
      </c>
      <c r="K57" s="77">
        <f>$G$57</f>
        <v>9198</v>
      </c>
      <c r="L57" s="73">
        <f t="shared" si="43"/>
        <v>1480.8779999999999</v>
      </c>
      <c r="M57" s="27"/>
      <c r="N57" s="30">
        <f t="shared" si="41"/>
        <v>0</v>
      </c>
      <c r="O57" s="74">
        <f t="shared" si="26"/>
        <v>0</v>
      </c>
      <c r="Q57" s="72">
        <v>0.161</v>
      </c>
      <c r="R57" s="77">
        <f>$G$57</f>
        <v>9198</v>
      </c>
      <c r="S57" s="73">
        <f t="shared" si="44"/>
        <v>1480.8779999999999</v>
      </c>
      <c r="T57" s="27"/>
      <c r="U57" s="30">
        <f t="shared" si="1"/>
        <v>0</v>
      </c>
      <c r="V57" s="74">
        <f t="shared" si="2"/>
        <v>0</v>
      </c>
      <c r="X57" s="72">
        <v>0.161</v>
      </c>
      <c r="Y57" s="77">
        <f>$G$57</f>
        <v>9198</v>
      </c>
      <c r="Z57" s="73">
        <f t="shared" si="45"/>
        <v>1480.8779999999999</v>
      </c>
      <c r="AA57" s="27"/>
      <c r="AB57" s="30">
        <f t="shared" si="3"/>
        <v>0</v>
      </c>
      <c r="AC57" s="74">
        <f t="shared" si="4"/>
        <v>0</v>
      </c>
      <c r="AE57" s="72">
        <v>0.161</v>
      </c>
      <c r="AF57" s="77">
        <f>$G$57</f>
        <v>9198</v>
      </c>
      <c r="AG57" s="73">
        <f t="shared" si="46"/>
        <v>1480.8779999999999</v>
      </c>
      <c r="AH57" s="27"/>
      <c r="AI57" s="30">
        <f t="shared" si="5"/>
        <v>0</v>
      </c>
      <c r="AJ57" s="74">
        <f t="shared" si="6"/>
        <v>0</v>
      </c>
      <c r="AL57" s="72">
        <v>0.161</v>
      </c>
      <c r="AM57" s="77">
        <f>$G$57</f>
        <v>9198</v>
      </c>
      <c r="AN57" s="73">
        <f t="shared" si="47"/>
        <v>1480.8779999999999</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50350</v>
      </c>
      <c r="H59" s="73">
        <f>G59*F59</f>
        <v>5538.5</v>
      </c>
      <c r="I59" s="83"/>
      <c r="J59" s="72">
        <v>0.11</v>
      </c>
      <c r="K59" s="82">
        <f>$G$59</f>
        <v>50350</v>
      </c>
      <c r="L59" s="73">
        <f>K59*J59</f>
        <v>5538.5</v>
      </c>
      <c r="M59" s="83"/>
      <c r="N59" s="84">
        <f t="shared" si="41"/>
        <v>0</v>
      </c>
      <c r="O59" s="74">
        <f t="shared" si="26"/>
        <v>0</v>
      </c>
      <c r="Q59" s="72">
        <v>0.11</v>
      </c>
      <c r="R59" s="82">
        <f>$G$59</f>
        <v>50350</v>
      </c>
      <c r="S59" s="73">
        <f>R59*Q59</f>
        <v>5538.5</v>
      </c>
      <c r="T59" s="83"/>
      <c r="U59" s="84">
        <f t="shared" si="1"/>
        <v>0</v>
      </c>
      <c r="V59" s="74">
        <f t="shared" si="2"/>
        <v>0</v>
      </c>
      <c r="X59" s="72">
        <v>0.11</v>
      </c>
      <c r="Y59" s="82">
        <f>$G$59</f>
        <v>50350</v>
      </c>
      <c r="Z59" s="73">
        <f>Y59*X59</f>
        <v>5538.5</v>
      </c>
      <c r="AA59" s="83"/>
      <c r="AB59" s="84">
        <f t="shared" si="3"/>
        <v>0</v>
      </c>
      <c r="AC59" s="74">
        <f t="shared" si="4"/>
        <v>0</v>
      </c>
      <c r="AE59" s="72">
        <v>0.11</v>
      </c>
      <c r="AF59" s="82">
        <f>$G$59</f>
        <v>50350</v>
      </c>
      <c r="AG59" s="73">
        <f>AF59*AE59</f>
        <v>5538.5</v>
      </c>
      <c r="AH59" s="83"/>
      <c r="AI59" s="84">
        <f t="shared" si="5"/>
        <v>0</v>
      </c>
      <c r="AJ59" s="74">
        <f t="shared" si="6"/>
        <v>0</v>
      </c>
      <c r="AL59" s="72">
        <v>0.11</v>
      </c>
      <c r="AM59" s="82">
        <f>$G$59</f>
        <v>50350</v>
      </c>
      <c r="AN59" s="73">
        <f>AM59*AL59</f>
        <v>5538.5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6729.7603392000001</v>
      </c>
      <c r="I61" s="100"/>
      <c r="J61" s="101"/>
      <c r="K61" s="101"/>
      <c r="L61" s="99">
        <f>SUM(L51:L57,L50)</f>
        <v>6730.8300911999995</v>
      </c>
      <c r="M61" s="102"/>
      <c r="N61" s="103">
        <f t="shared" ref="N61" si="48">L61-H61</f>
        <v>1.0697519999994256</v>
      </c>
      <c r="O61" s="104">
        <f t="shared" ref="O61" si="49">IF((H61)=0,"",(N61/H61))</f>
        <v>1.5895840952437131E-4</v>
      </c>
      <c r="Q61" s="101"/>
      <c r="R61" s="101"/>
      <c r="S61" s="99">
        <f>SUM(S51:S57,S50)</f>
        <v>6829.3715911999998</v>
      </c>
      <c r="T61" s="102"/>
      <c r="U61" s="103">
        <f t="shared" si="1"/>
        <v>98.541500000000269</v>
      </c>
      <c r="V61" s="104">
        <f>IF((L61)=0,"",(U61/L61))</f>
        <v>1.4640319049033058E-2</v>
      </c>
      <c r="X61" s="101"/>
      <c r="Y61" s="101"/>
      <c r="Z61" s="99">
        <f>SUM(Z51:Z57,Z50)</f>
        <v>6891.0595911999999</v>
      </c>
      <c r="AA61" s="102"/>
      <c r="AB61" s="103">
        <f t="shared" si="3"/>
        <v>61.688000000000102</v>
      </c>
      <c r="AC61" s="104">
        <f>IF((S61)=0,"",(AB61/S61))</f>
        <v>9.0327490862392515E-3</v>
      </c>
      <c r="AE61" s="101"/>
      <c r="AF61" s="101"/>
      <c r="AG61" s="99">
        <f>SUM(AG51:AG57,AG50)</f>
        <v>6953.7755911999993</v>
      </c>
      <c r="AH61" s="102"/>
      <c r="AI61" s="103">
        <f t="shared" ref="AI61:AI65" si="50">AG61-Z61</f>
        <v>62.71599999999944</v>
      </c>
      <c r="AJ61" s="104">
        <f>IF((Z61)=0,"",(AI61/Z61))</f>
        <v>9.1010677197000053E-3</v>
      </c>
      <c r="AL61" s="101"/>
      <c r="AM61" s="101"/>
      <c r="AN61" s="99">
        <f>SUM(AN51:AN57,AN50)</f>
        <v>7004.2160911999999</v>
      </c>
      <c r="AO61" s="102"/>
      <c r="AP61" s="103">
        <f t="shared" ref="AP61:AP65" si="51">AN61-AG61</f>
        <v>50.440500000000611</v>
      </c>
      <c r="AQ61" s="104">
        <f>IF((AG61)=0,"",(AP61/AG61))</f>
        <v>7.2536853308629986E-3</v>
      </c>
    </row>
    <row r="62" spans="2:43" x14ac:dyDescent="0.2">
      <c r="B62" s="105" t="s">
        <v>52</v>
      </c>
      <c r="C62" s="21"/>
      <c r="D62" s="21"/>
      <c r="E62" s="21"/>
      <c r="F62" s="106">
        <v>0.13</v>
      </c>
      <c r="G62" s="107"/>
      <c r="H62" s="108">
        <f>H61*F62</f>
        <v>874.86884409600009</v>
      </c>
      <c r="I62" s="109"/>
      <c r="J62" s="110">
        <v>0.13</v>
      </c>
      <c r="K62" s="109"/>
      <c r="L62" s="111">
        <f>L61*J62</f>
        <v>875.00791185599996</v>
      </c>
      <c r="M62" s="112"/>
      <c r="N62" s="113">
        <f t="shared" si="41"/>
        <v>0.13906775999987531</v>
      </c>
      <c r="O62" s="114">
        <f t="shared" si="26"/>
        <v>1.5895840952431412E-4</v>
      </c>
      <c r="Q62" s="110">
        <v>0.13</v>
      </c>
      <c r="R62" s="109"/>
      <c r="S62" s="111">
        <f>S61*Q62</f>
        <v>887.81830685600005</v>
      </c>
      <c r="T62" s="112"/>
      <c r="U62" s="113">
        <f t="shared" si="1"/>
        <v>12.810395000000085</v>
      </c>
      <c r="V62" s="114">
        <f t="shared" ref="V62:V71" si="52">IF((L62)=0,"",(U62/L62))</f>
        <v>1.4640319049033115E-2</v>
      </c>
      <c r="X62" s="110">
        <v>0.13</v>
      </c>
      <c r="Y62" s="109"/>
      <c r="Z62" s="111">
        <f>Z61*X62</f>
        <v>895.83774685599997</v>
      </c>
      <c r="AA62" s="112"/>
      <c r="AB62" s="113">
        <f t="shared" si="3"/>
        <v>8.0194399999999177</v>
      </c>
      <c r="AC62" s="114">
        <f t="shared" ref="AC62:AC71" si="53">IF((S62)=0,"",(AB62/S62))</f>
        <v>9.0327490862391439E-3</v>
      </c>
      <c r="AE62" s="110">
        <v>0.13</v>
      </c>
      <c r="AF62" s="109"/>
      <c r="AG62" s="111">
        <f>AG61*AE62</f>
        <v>903.9908268559999</v>
      </c>
      <c r="AH62" s="112"/>
      <c r="AI62" s="113">
        <f t="shared" si="50"/>
        <v>8.1530799999999317</v>
      </c>
      <c r="AJ62" s="114">
        <f t="shared" ref="AJ62:AJ71" si="54">IF((Z62)=0,"",(AI62/Z62))</f>
        <v>9.1010677197000123E-3</v>
      </c>
      <c r="AL62" s="110">
        <v>0.13</v>
      </c>
      <c r="AM62" s="109"/>
      <c r="AN62" s="111">
        <f>AN61*AL62</f>
        <v>910.54809185600004</v>
      </c>
      <c r="AO62" s="112"/>
      <c r="AP62" s="113">
        <f t="shared" si="51"/>
        <v>6.5572650000001431</v>
      </c>
      <c r="AQ62" s="114">
        <f t="shared" ref="AQ62:AQ71" si="55">IF((AG62)=0,"",(AP62/AG62))</f>
        <v>7.2536853308630689E-3</v>
      </c>
    </row>
    <row r="63" spans="2:43" x14ac:dyDescent="0.2">
      <c r="B63" s="115" t="s">
        <v>53</v>
      </c>
      <c r="C63" s="21"/>
      <c r="D63" s="21"/>
      <c r="E63" s="21"/>
      <c r="F63" s="116"/>
      <c r="G63" s="107"/>
      <c r="H63" s="108">
        <f>H61+H62</f>
        <v>7604.6291832960005</v>
      </c>
      <c r="I63" s="109"/>
      <c r="J63" s="109"/>
      <c r="K63" s="109"/>
      <c r="L63" s="111">
        <f>L61+L62</f>
        <v>7605.8380030559993</v>
      </c>
      <c r="M63" s="112"/>
      <c r="N63" s="113">
        <f t="shared" si="41"/>
        <v>1.2088197599987325</v>
      </c>
      <c r="O63" s="114">
        <f t="shared" si="26"/>
        <v>1.5895840952428997E-4</v>
      </c>
      <c r="Q63" s="109"/>
      <c r="R63" s="109"/>
      <c r="S63" s="111">
        <f>S61+S62</f>
        <v>7717.1898980559999</v>
      </c>
      <c r="T63" s="112"/>
      <c r="U63" s="113">
        <f t="shared" si="1"/>
        <v>111.3518950000007</v>
      </c>
      <c r="V63" s="114">
        <f t="shared" si="52"/>
        <v>1.464031904903311E-2</v>
      </c>
      <c r="X63" s="109"/>
      <c r="Y63" s="109"/>
      <c r="Z63" s="111">
        <f>Z61+Z62</f>
        <v>7786.8973380560001</v>
      </c>
      <c r="AA63" s="112"/>
      <c r="AB63" s="113">
        <f t="shared" si="3"/>
        <v>69.707440000000133</v>
      </c>
      <c r="AC63" s="114">
        <f t="shared" si="53"/>
        <v>9.0327490862392532E-3</v>
      </c>
      <c r="AE63" s="109"/>
      <c r="AF63" s="109"/>
      <c r="AG63" s="111">
        <f>AG61+AG62</f>
        <v>7857.7664180559996</v>
      </c>
      <c r="AH63" s="112"/>
      <c r="AI63" s="113">
        <f t="shared" si="50"/>
        <v>70.869079999999485</v>
      </c>
      <c r="AJ63" s="114">
        <f t="shared" si="54"/>
        <v>9.1010677197000209E-3</v>
      </c>
      <c r="AL63" s="109"/>
      <c r="AM63" s="109"/>
      <c r="AN63" s="111">
        <f>AN61+AN62</f>
        <v>7914.7641830559996</v>
      </c>
      <c r="AO63" s="112"/>
      <c r="AP63" s="113">
        <f t="shared" si="51"/>
        <v>56.997765000000072</v>
      </c>
      <c r="AQ63" s="114">
        <f t="shared" si="55"/>
        <v>7.2536853308629197E-3</v>
      </c>
    </row>
    <row r="64" spans="2:43" ht="15.75" customHeight="1" x14ac:dyDescent="0.2">
      <c r="B64" s="203" t="s">
        <v>54</v>
      </c>
      <c r="C64" s="203"/>
      <c r="D64" s="203"/>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04" t="s">
        <v>55</v>
      </c>
      <c r="C65" s="204"/>
      <c r="D65" s="204"/>
      <c r="E65" s="120"/>
      <c r="F65" s="121"/>
      <c r="G65" s="122"/>
      <c r="H65" s="123">
        <f>H63+H64</f>
        <v>7604.6291832960005</v>
      </c>
      <c r="I65" s="124"/>
      <c r="J65" s="124"/>
      <c r="K65" s="124"/>
      <c r="L65" s="125">
        <f>L63+L64</f>
        <v>7605.8380030559993</v>
      </c>
      <c r="M65" s="126"/>
      <c r="N65" s="127">
        <f t="shared" si="41"/>
        <v>1.2088197599987325</v>
      </c>
      <c r="O65" s="128">
        <f t="shared" si="26"/>
        <v>1.5895840952428997E-4</v>
      </c>
      <c r="Q65" s="124"/>
      <c r="R65" s="124"/>
      <c r="S65" s="125">
        <f>S63+S64</f>
        <v>7717.1898980559999</v>
      </c>
      <c r="T65" s="126"/>
      <c r="U65" s="127">
        <f t="shared" si="1"/>
        <v>111.3518950000007</v>
      </c>
      <c r="V65" s="128">
        <f t="shared" si="52"/>
        <v>1.464031904903311E-2</v>
      </c>
      <c r="X65" s="124"/>
      <c r="Y65" s="124"/>
      <c r="Z65" s="125">
        <f>Z63+Z64</f>
        <v>7786.8973380560001</v>
      </c>
      <c r="AA65" s="126"/>
      <c r="AB65" s="127">
        <f t="shared" si="3"/>
        <v>69.707440000000133</v>
      </c>
      <c r="AC65" s="128">
        <f t="shared" si="53"/>
        <v>9.0327490862392532E-3</v>
      </c>
      <c r="AE65" s="124"/>
      <c r="AF65" s="124"/>
      <c r="AG65" s="125">
        <f>AG63+AG64</f>
        <v>7857.7664180559996</v>
      </c>
      <c r="AH65" s="126"/>
      <c r="AI65" s="127">
        <f t="shared" si="50"/>
        <v>70.869079999999485</v>
      </c>
      <c r="AJ65" s="128">
        <f t="shared" si="54"/>
        <v>9.1010677197000209E-3</v>
      </c>
      <c r="AL65" s="124"/>
      <c r="AM65" s="124"/>
      <c r="AN65" s="125">
        <f>AN63+AN64</f>
        <v>7914.7641830559996</v>
      </c>
      <c r="AO65" s="126"/>
      <c r="AP65" s="127">
        <f t="shared" si="51"/>
        <v>56.997765000000072</v>
      </c>
      <c r="AQ65" s="128">
        <f t="shared" si="55"/>
        <v>7.2536853308629197E-3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7119.4063392000007</v>
      </c>
      <c r="I67" s="140"/>
      <c r="J67" s="141"/>
      <c r="K67" s="141"/>
      <c r="L67" s="139">
        <f>SUM(L58:L59,L50,L51:L54)</f>
        <v>7120.4760911999992</v>
      </c>
      <c r="M67" s="142"/>
      <c r="N67" s="143">
        <f t="shared" ref="N67:N71" si="56">L67-H67</f>
        <v>1.0697519999985161</v>
      </c>
      <c r="O67" s="104">
        <f t="shared" ref="O67:O71" si="57">IF((H67)=0,"",(N67/H67))</f>
        <v>1.5025859587594812E-4</v>
      </c>
      <c r="Q67" s="141"/>
      <c r="R67" s="141"/>
      <c r="S67" s="139">
        <f>SUM(S58:S59,S50,S51:S54)</f>
        <v>7219.0175911999995</v>
      </c>
      <c r="T67" s="142"/>
      <c r="U67" s="143">
        <f t="shared" si="1"/>
        <v>98.541500000000269</v>
      </c>
      <c r="V67" s="104">
        <f t="shared" si="52"/>
        <v>1.3839172934206605E-2</v>
      </c>
      <c r="X67" s="141"/>
      <c r="Y67" s="141"/>
      <c r="Z67" s="139">
        <f>SUM(Z58:Z59,Z50,Z51:Z54)</f>
        <v>7280.7055911999996</v>
      </c>
      <c r="AA67" s="142"/>
      <c r="AB67" s="143">
        <f t="shared" si="3"/>
        <v>61.688000000000102</v>
      </c>
      <c r="AC67" s="104">
        <f t="shared" si="53"/>
        <v>8.5452070480058016E-3</v>
      </c>
      <c r="AE67" s="141"/>
      <c r="AF67" s="141"/>
      <c r="AG67" s="139">
        <f>SUM(AG58:AG59,AG50,AG51:AG54)</f>
        <v>7343.4215911999991</v>
      </c>
      <c r="AH67" s="142"/>
      <c r="AI67" s="143">
        <f t="shared" ref="AI67:AI71" si="58">AG67-Z67</f>
        <v>62.71599999999944</v>
      </c>
      <c r="AJ67" s="104">
        <f t="shared" si="54"/>
        <v>8.6140002798358786E-3</v>
      </c>
      <c r="AL67" s="141"/>
      <c r="AM67" s="141"/>
      <c r="AN67" s="139">
        <f>SUM(AN58:AN59,AN50,AN51:AN54)</f>
        <v>7393.8620911999997</v>
      </c>
      <c r="AO67" s="142"/>
      <c r="AP67" s="143">
        <f t="shared" ref="AP67:AP71" si="59">AN67-AG67</f>
        <v>50.440500000000611</v>
      </c>
      <c r="AQ67" s="104">
        <f t="shared" si="55"/>
        <v>6.8688007863318187E-3</v>
      </c>
    </row>
    <row r="68" spans="1:43" s="85" customFormat="1" x14ac:dyDescent="0.2">
      <c r="B68" s="144" t="s">
        <v>52</v>
      </c>
      <c r="C68" s="79"/>
      <c r="D68" s="79"/>
      <c r="E68" s="79"/>
      <c r="F68" s="145">
        <v>0.13</v>
      </c>
      <c r="G68" s="138"/>
      <c r="H68" s="146">
        <f>H67*F68</f>
        <v>925.52282409600014</v>
      </c>
      <c r="I68" s="147"/>
      <c r="J68" s="148">
        <v>0.13</v>
      </c>
      <c r="K68" s="149"/>
      <c r="L68" s="150">
        <f>L67*J68</f>
        <v>925.6618918559999</v>
      </c>
      <c r="M68" s="151"/>
      <c r="N68" s="152">
        <f t="shared" si="56"/>
        <v>0.13906775999976162</v>
      </c>
      <c r="O68" s="114">
        <f t="shared" si="57"/>
        <v>1.5025859587589898E-4</v>
      </c>
      <c r="Q68" s="148">
        <v>0.13</v>
      </c>
      <c r="R68" s="149"/>
      <c r="S68" s="150">
        <f>S67*Q68</f>
        <v>938.47228685599998</v>
      </c>
      <c r="T68" s="151"/>
      <c r="U68" s="152">
        <f t="shared" si="1"/>
        <v>12.810395000000085</v>
      </c>
      <c r="V68" s="114">
        <f t="shared" si="52"/>
        <v>1.3839172934206658E-2</v>
      </c>
      <c r="X68" s="148">
        <v>0.13</v>
      </c>
      <c r="Y68" s="149"/>
      <c r="Z68" s="150">
        <f>Z67*X68</f>
        <v>946.49172685600001</v>
      </c>
      <c r="AA68" s="151"/>
      <c r="AB68" s="152">
        <f t="shared" si="3"/>
        <v>8.0194400000000314</v>
      </c>
      <c r="AC68" s="114">
        <f t="shared" si="53"/>
        <v>8.5452070480058206E-3</v>
      </c>
      <c r="AE68" s="148">
        <v>0.13</v>
      </c>
      <c r="AF68" s="149"/>
      <c r="AG68" s="150">
        <f>AG67*AE68</f>
        <v>954.64480685599995</v>
      </c>
      <c r="AH68" s="151"/>
      <c r="AI68" s="152">
        <f t="shared" si="58"/>
        <v>8.1530799999999317</v>
      </c>
      <c r="AJ68" s="114">
        <f t="shared" si="54"/>
        <v>8.614000279835882E-3</v>
      </c>
      <c r="AL68" s="148">
        <v>0.13</v>
      </c>
      <c r="AM68" s="149"/>
      <c r="AN68" s="150">
        <f>AN67*AL68</f>
        <v>961.20207185599998</v>
      </c>
      <c r="AO68" s="151"/>
      <c r="AP68" s="152">
        <f t="shared" si="59"/>
        <v>6.5572650000000294</v>
      </c>
      <c r="AQ68" s="114">
        <f t="shared" si="55"/>
        <v>6.8688007863317658E-3</v>
      </c>
    </row>
    <row r="69" spans="1:43" s="85" customFormat="1" x14ac:dyDescent="0.2">
      <c r="B69" s="153" t="s">
        <v>53</v>
      </c>
      <c r="C69" s="79"/>
      <c r="D69" s="79"/>
      <c r="E69" s="79"/>
      <c r="F69" s="154"/>
      <c r="G69" s="155"/>
      <c r="H69" s="146">
        <f>H67+H68</f>
        <v>8044.9291632960012</v>
      </c>
      <c r="I69" s="147"/>
      <c r="J69" s="147"/>
      <c r="K69" s="147"/>
      <c r="L69" s="150">
        <f>L67+L68</f>
        <v>8046.137983055999</v>
      </c>
      <c r="M69" s="151"/>
      <c r="N69" s="152">
        <f t="shared" si="56"/>
        <v>1.208819759997823</v>
      </c>
      <c r="O69" s="114">
        <f t="shared" si="57"/>
        <v>1.5025859587588594E-4</v>
      </c>
      <c r="Q69" s="147"/>
      <c r="R69" s="147"/>
      <c r="S69" s="150">
        <f>S67+S68</f>
        <v>8157.4898780559997</v>
      </c>
      <c r="T69" s="151"/>
      <c r="U69" s="152">
        <f t="shared" si="1"/>
        <v>111.3518950000007</v>
      </c>
      <c r="V69" s="114">
        <f t="shared" si="52"/>
        <v>1.3839172934206653E-2</v>
      </c>
      <c r="X69" s="147"/>
      <c r="Y69" s="147"/>
      <c r="Z69" s="150">
        <f>Z67+Z68</f>
        <v>8227.1973180559999</v>
      </c>
      <c r="AA69" s="151"/>
      <c r="AB69" s="152">
        <f t="shared" si="3"/>
        <v>69.707440000000133</v>
      </c>
      <c r="AC69" s="114">
        <f t="shared" si="53"/>
        <v>8.5452070480058033E-3</v>
      </c>
      <c r="AE69" s="147"/>
      <c r="AF69" s="147"/>
      <c r="AG69" s="150">
        <f>AG67+AG68</f>
        <v>8298.0663980559984</v>
      </c>
      <c r="AH69" s="151"/>
      <c r="AI69" s="152">
        <f t="shared" si="58"/>
        <v>70.869079999998576</v>
      </c>
      <c r="AJ69" s="114">
        <f t="shared" si="54"/>
        <v>8.6140002798357814E-3</v>
      </c>
      <c r="AL69" s="147"/>
      <c r="AM69" s="147"/>
      <c r="AN69" s="150">
        <f>AN67+AN68</f>
        <v>8355.0641630560003</v>
      </c>
      <c r="AO69" s="151"/>
      <c r="AP69" s="152">
        <f t="shared" si="59"/>
        <v>56.997765000001891</v>
      </c>
      <c r="AQ69" s="114">
        <f t="shared" si="55"/>
        <v>6.8688007863319644E-3</v>
      </c>
    </row>
    <row r="70" spans="1:43" s="85" customFormat="1" ht="15.75" customHeight="1" x14ac:dyDescent="0.2">
      <c r="B70" s="205" t="s">
        <v>54</v>
      </c>
      <c r="C70" s="205"/>
      <c r="D70" s="205"/>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198" t="s">
        <v>57</v>
      </c>
      <c r="C71" s="198"/>
      <c r="D71" s="198"/>
      <c r="E71" s="158"/>
      <c r="F71" s="159"/>
      <c r="G71" s="160"/>
      <c r="H71" s="161">
        <f>SUM(H69:H70)</f>
        <v>8044.9291632960012</v>
      </c>
      <c r="I71" s="162"/>
      <c r="J71" s="162"/>
      <c r="K71" s="162"/>
      <c r="L71" s="163">
        <f>SUM(L69:L70)</f>
        <v>8046.137983055999</v>
      </c>
      <c r="M71" s="164"/>
      <c r="N71" s="165">
        <f t="shared" si="56"/>
        <v>1.208819759997823</v>
      </c>
      <c r="O71" s="166">
        <f t="shared" si="57"/>
        <v>1.5025859587588594E-4</v>
      </c>
      <c r="Q71" s="162"/>
      <c r="R71" s="162"/>
      <c r="S71" s="163">
        <f>SUM(S69:S70)</f>
        <v>8157.4898780559997</v>
      </c>
      <c r="T71" s="164"/>
      <c r="U71" s="165">
        <f t="shared" si="1"/>
        <v>111.3518950000007</v>
      </c>
      <c r="V71" s="166">
        <f t="shared" si="52"/>
        <v>1.3839172934206653E-2</v>
      </c>
      <c r="X71" s="162"/>
      <c r="Y71" s="162"/>
      <c r="Z71" s="163">
        <f>SUM(Z69:Z70)</f>
        <v>8227.1973180559999</v>
      </c>
      <c r="AA71" s="164"/>
      <c r="AB71" s="165">
        <f t="shared" si="3"/>
        <v>69.707440000000133</v>
      </c>
      <c r="AC71" s="166">
        <f t="shared" si="53"/>
        <v>8.5452070480058033E-3</v>
      </c>
      <c r="AE71" s="162"/>
      <c r="AF71" s="162"/>
      <c r="AG71" s="163">
        <f>SUM(AG69:AG70)</f>
        <v>8298.0663980559984</v>
      </c>
      <c r="AH71" s="164"/>
      <c r="AI71" s="165">
        <f t="shared" si="58"/>
        <v>70.869079999998576</v>
      </c>
      <c r="AJ71" s="166">
        <f t="shared" si="54"/>
        <v>8.6140002798357814E-3</v>
      </c>
      <c r="AL71" s="162"/>
      <c r="AM71" s="162"/>
      <c r="AN71" s="163">
        <f>SUM(AN69:AN70)</f>
        <v>8355.0641630560003</v>
      </c>
      <c r="AO71" s="164"/>
      <c r="AP71" s="165">
        <f t="shared" si="59"/>
        <v>56.997765000001891</v>
      </c>
      <c r="AQ71" s="166">
        <f t="shared" si="55"/>
        <v>6.8688007863319644E-3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5"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6</xdr:col>
                    <xdr:colOff>476250</xdr:colOff>
                    <xdr:row>16</xdr:row>
                    <xdr:rowOff>171450</xdr:rowOff>
                  </from>
                  <to>
                    <xdr:col>9</xdr:col>
                    <xdr:colOff>552450</xdr:colOff>
                    <xdr:row>18</xdr:row>
                    <xdr:rowOff>28575</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Q92"/>
  <sheetViews>
    <sheetView showGridLines="0" zoomScale="85" zoomScaleNormal="85" workbookViewId="0">
      <selection activeCell="A3" sqref="A3:K3"/>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72</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127750</v>
      </c>
      <c r="G18" s="12" t="s">
        <v>7</v>
      </c>
    </row>
    <row r="19" spans="2:43" x14ac:dyDescent="0.2">
      <c r="B19" s="11"/>
      <c r="F19" s="13">
        <v>250</v>
      </c>
      <c r="G19" s="6" t="s">
        <v>73</v>
      </c>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260.82</v>
      </c>
      <c r="G23" s="25">
        <v>1</v>
      </c>
      <c r="H23" s="26">
        <f>G23*F23</f>
        <v>260.82</v>
      </c>
      <c r="I23" s="27"/>
      <c r="J23" s="28">
        <v>290</v>
      </c>
      <c r="K23" s="29">
        <v>1</v>
      </c>
      <c r="L23" s="26">
        <f>K23*J23</f>
        <v>290</v>
      </c>
      <c r="M23" s="27"/>
      <c r="N23" s="30">
        <f>L23-H23</f>
        <v>29.180000000000007</v>
      </c>
      <c r="O23" s="31">
        <f>IF((H23)=0,"",(N23/H23))</f>
        <v>0.1118779234721264</v>
      </c>
      <c r="Q23" s="28">
        <v>355</v>
      </c>
      <c r="R23" s="29">
        <v>1</v>
      </c>
      <c r="S23" s="26">
        <f>R23*Q23</f>
        <v>355</v>
      </c>
      <c r="T23" s="27"/>
      <c r="U23" s="30">
        <f>S23-L23</f>
        <v>65</v>
      </c>
      <c r="V23" s="31">
        <f>IF((L23)=0,"",(U23/L23))</f>
        <v>0.22413793103448276</v>
      </c>
      <c r="X23" s="28">
        <v>420</v>
      </c>
      <c r="Y23" s="29">
        <v>1</v>
      </c>
      <c r="Z23" s="26">
        <f>Y23*X23</f>
        <v>420</v>
      </c>
      <c r="AA23" s="27"/>
      <c r="AB23" s="30">
        <f>Z23-S23</f>
        <v>65</v>
      </c>
      <c r="AC23" s="31">
        <f>IF((S23)=0,"",(AB23/S23))</f>
        <v>0.18309859154929578</v>
      </c>
      <c r="AE23" s="28">
        <v>490</v>
      </c>
      <c r="AF23" s="29">
        <v>1</v>
      </c>
      <c r="AG23" s="26">
        <f>AF23*AE23</f>
        <v>490</v>
      </c>
      <c r="AH23" s="27"/>
      <c r="AI23" s="30">
        <f>AG23-Z23</f>
        <v>70</v>
      </c>
      <c r="AJ23" s="31">
        <f>IF((Z23)=0,"",(AI23/Z23))</f>
        <v>0.16666666666666666</v>
      </c>
      <c r="AL23" s="28">
        <v>550</v>
      </c>
      <c r="AM23" s="29">
        <v>1</v>
      </c>
      <c r="AN23" s="26">
        <f>AM23*AL23</f>
        <v>550</v>
      </c>
      <c r="AO23" s="27"/>
      <c r="AP23" s="30">
        <f>AN23-AG23</f>
        <v>60</v>
      </c>
      <c r="AQ23" s="31">
        <f>IF((AG23)=0,"",(AP23/AG23))</f>
        <v>0.12244897959183673</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3.5691000000000002</v>
      </c>
      <c r="G29" s="51">
        <f>+$F$19</f>
        <v>250</v>
      </c>
      <c r="H29" s="26">
        <f t="shared" si="0"/>
        <v>892.27500000000009</v>
      </c>
      <c r="I29" s="27"/>
      <c r="J29" s="28">
        <v>3.9453999999999998</v>
      </c>
      <c r="K29" s="51">
        <f>+$F$19</f>
        <v>250</v>
      </c>
      <c r="L29" s="26">
        <f t="shared" si="9"/>
        <v>986.34999999999991</v>
      </c>
      <c r="M29" s="27"/>
      <c r="N29" s="30">
        <f t="shared" si="10"/>
        <v>94.074999999999818</v>
      </c>
      <c r="O29" s="31">
        <f t="shared" si="11"/>
        <v>0.1054327421478802</v>
      </c>
      <c r="Q29" s="28">
        <v>3.8961999999999999</v>
      </c>
      <c r="R29" s="51">
        <f>+$F$19</f>
        <v>250</v>
      </c>
      <c r="S29" s="26">
        <f t="shared" si="12"/>
        <v>974.05</v>
      </c>
      <c r="T29" s="27"/>
      <c r="U29" s="30">
        <f t="shared" si="1"/>
        <v>-12.299999999999955</v>
      </c>
      <c r="V29" s="31">
        <f t="shared" si="2"/>
        <v>-1.247021848228312E-2</v>
      </c>
      <c r="X29" s="28">
        <v>3.8298999999999999</v>
      </c>
      <c r="Y29" s="51">
        <f>+$F$19</f>
        <v>250</v>
      </c>
      <c r="Z29" s="26">
        <f t="shared" si="13"/>
        <v>957.47499999999991</v>
      </c>
      <c r="AA29" s="27"/>
      <c r="AB29" s="30">
        <f t="shared" si="3"/>
        <v>-16.575000000000045</v>
      </c>
      <c r="AC29" s="31">
        <f t="shared" si="4"/>
        <v>-1.7016580257687024E-2</v>
      </c>
      <c r="AE29" s="28">
        <v>3.6842000000000001</v>
      </c>
      <c r="AF29" s="51">
        <f>+$F$19</f>
        <v>250</v>
      </c>
      <c r="AG29" s="26">
        <f t="shared" si="14"/>
        <v>921.05000000000007</v>
      </c>
      <c r="AH29" s="27"/>
      <c r="AI29" s="30">
        <f t="shared" si="5"/>
        <v>-36.424999999999841</v>
      </c>
      <c r="AJ29" s="31">
        <f t="shared" si="6"/>
        <v>-3.8042768740698028E-2</v>
      </c>
      <c r="AL29" s="28">
        <v>3.4929999999999999</v>
      </c>
      <c r="AM29" s="51">
        <f>+$F$19</f>
        <v>250</v>
      </c>
      <c r="AN29" s="26">
        <f t="shared" si="15"/>
        <v>873.25</v>
      </c>
      <c r="AO29" s="27"/>
      <c r="AP29" s="30">
        <f t="shared" si="7"/>
        <v>-47.800000000000068</v>
      </c>
      <c r="AQ29" s="31">
        <f t="shared" si="8"/>
        <v>-5.1897291135117596E-2</v>
      </c>
    </row>
    <row r="30" spans="2:43" x14ac:dyDescent="0.2">
      <c r="B30" s="21" t="s">
        <v>31</v>
      </c>
      <c r="C30" s="21"/>
      <c r="D30" s="22"/>
      <c r="E30" s="23"/>
      <c r="F30" s="24"/>
      <c r="G30" s="25">
        <f t="shared" ref="G30" si="16">$F$18</f>
        <v>127750</v>
      </c>
      <c r="H30" s="26">
        <f t="shared" si="0"/>
        <v>0</v>
      </c>
      <c r="I30" s="27"/>
      <c r="J30" s="28"/>
      <c r="K30" s="25">
        <f t="shared" ref="K30:K38" si="17">$F$18</f>
        <v>127750</v>
      </c>
      <c r="L30" s="26">
        <f t="shared" si="9"/>
        <v>0</v>
      </c>
      <c r="M30" s="27"/>
      <c r="N30" s="30">
        <f t="shared" si="10"/>
        <v>0</v>
      </c>
      <c r="O30" s="31" t="str">
        <f t="shared" si="11"/>
        <v/>
      </c>
      <c r="Q30" s="28"/>
      <c r="R30" s="25">
        <f t="shared" ref="R30:R38" si="18">$F$18</f>
        <v>127750</v>
      </c>
      <c r="S30" s="26">
        <f t="shared" si="12"/>
        <v>0</v>
      </c>
      <c r="T30" s="27"/>
      <c r="U30" s="30">
        <f t="shared" si="1"/>
        <v>0</v>
      </c>
      <c r="V30" s="31" t="str">
        <f t="shared" si="2"/>
        <v/>
      </c>
      <c r="X30" s="28"/>
      <c r="Y30" s="25">
        <f t="shared" ref="Y30:Y38" si="19">$F$18</f>
        <v>127750</v>
      </c>
      <c r="Z30" s="26">
        <f t="shared" si="13"/>
        <v>0</v>
      </c>
      <c r="AA30" s="27"/>
      <c r="AB30" s="30">
        <f t="shared" si="3"/>
        <v>0</v>
      </c>
      <c r="AC30" s="31" t="str">
        <f t="shared" si="4"/>
        <v/>
      </c>
      <c r="AE30" s="28"/>
      <c r="AF30" s="25">
        <f t="shared" ref="AF30:AF38" si="20">$F$18</f>
        <v>127750</v>
      </c>
      <c r="AG30" s="26">
        <f t="shared" si="14"/>
        <v>0</v>
      </c>
      <c r="AH30" s="27"/>
      <c r="AI30" s="30">
        <f t="shared" si="5"/>
        <v>0</v>
      </c>
      <c r="AJ30" s="31" t="str">
        <f t="shared" si="6"/>
        <v/>
      </c>
      <c r="AL30" s="28"/>
      <c r="AM30" s="25">
        <f t="shared" ref="AM30:AM38" si="21">$F$18</f>
        <v>127750</v>
      </c>
      <c r="AN30" s="26">
        <f t="shared" si="15"/>
        <v>0</v>
      </c>
      <c r="AO30" s="27"/>
      <c r="AP30" s="30">
        <f t="shared" si="7"/>
        <v>0</v>
      </c>
      <c r="AQ30" s="31" t="str">
        <f t="shared" si="8"/>
        <v/>
      </c>
    </row>
    <row r="31" spans="2:43" x14ac:dyDescent="0.2">
      <c r="B31" s="21" t="s">
        <v>32</v>
      </c>
      <c r="C31" s="21"/>
      <c r="D31" s="22" t="s">
        <v>74</v>
      </c>
      <c r="E31" s="23"/>
      <c r="F31" s="24">
        <v>0</v>
      </c>
      <c r="G31" s="51">
        <f>+$F$19</f>
        <v>250</v>
      </c>
      <c r="H31" s="26">
        <f t="shared" si="0"/>
        <v>0</v>
      </c>
      <c r="I31" s="27"/>
      <c r="J31" s="28">
        <v>-1E-3</v>
      </c>
      <c r="K31" s="51">
        <f>+$F$19</f>
        <v>250</v>
      </c>
      <c r="L31" s="26">
        <f t="shared" si="9"/>
        <v>-0.25</v>
      </c>
      <c r="M31" s="27"/>
      <c r="N31" s="30">
        <f t="shared" si="10"/>
        <v>-0.25</v>
      </c>
      <c r="O31" s="31" t="str">
        <f t="shared" si="11"/>
        <v/>
      </c>
      <c r="Q31" s="28"/>
      <c r="R31" s="51">
        <f>+$F$19</f>
        <v>250</v>
      </c>
      <c r="S31" s="26">
        <f t="shared" si="12"/>
        <v>0</v>
      </c>
      <c r="T31" s="27"/>
      <c r="U31" s="30">
        <f t="shared" si="1"/>
        <v>0.25</v>
      </c>
      <c r="V31" s="31">
        <f t="shared" si="2"/>
        <v>-1</v>
      </c>
      <c r="X31" s="28"/>
      <c r="Y31" s="51">
        <f>+$F$19</f>
        <v>250</v>
      </c>
      <c r="Z31" s="26">
        <f t="shared" si="13"/>
        <v>0</v>
      </c>
      <c r="AA31" s="27"/>
      <c r="AB31" s="30">
        <f t="shared" si="3"/>
        <v>0</v>
      </c>
      <c r="AC31" s="31" t="str">
        <f t="shared" si="4"/>
        <v/>
      </c>
      <c r="AE31" s="28"/>
      <c r="AF31" s="51">
        <f>+$F$19</f>
        <v>250</v>
      </c>
      <c r="AG31" s="26">
        <f t="shared" si="14"/>
        <v>0</v>
      </c>
      <c r="AH31" s="27"/>
      <c r="AI31" s="30">
        <f t="shared" si="5"/>
        <v>0</v>
      </c>
      <c r="AJ31" s="31" t="str">
        <f t="shared" si="6"/>
        <v/>
      </c>
      <c r="AL31" s="28"/>
      <c r="AM31" s="51">
        <f>+$F$19</f>
        <v>250</v>
      </c>
      <c r="AN31" s="26">
        <f t="shared" si="15"/>
        <v>0</v>
      </c>
      <c r="AO31" s="27"/>
      <c r="AP31" s="30">
        <f t="shared" si="7"/>
        <v>0</v>
      </c>
      <c r="AQ31" s="31" t="str">
        <f t="shared" si="8"/>
        <v/>
      </c>
    </row>
    <row r="32" spans="2:43" x14ac:dyDescent="0.2">
      <c r="B32" s="33"/>
      <c r="C32" s="21"/>
      <c r="D32" s="22"/>
      <c r="E32" s="23"/>
      <c r="F32" s="24"/>
      <c r="G32" s="25">
        <f t="shared" ref="G32:G38" si="22">$F$18</f>
        <v>127750</v>
      </c>
      <c r="H32" s="26">
        <f t="shared" si="0"/>
        <v>0</v>
      </c>
      <c r="I32" s="27"/>
      <c r="J32" s="28"/>
      <c r="K32" s="25">
        <f t="shared" si="17"/>
        <v>127750</v>
      </c>
      <c r="L32" s="26">
        <f t="shared" si="9"/>
        <v>0</v>
      </c>
      <c r="M32" s="27"/>
      <c r="N32" s="30">
        <f t="shared" si="10"/>
        <v>0</v>
      </c>
      <c r="O32" s="31" t="str">
        <f t="shared" si="11"/>
        <v/>
      </c>
      <c r="Q32" s="28"/>
      <c r="R32" s="25">
        <f t="shared" si="18"/>
        <v>127750</v>
      </c>
      <c r="S32" s="26">
        <f t="shared" si="12"/>
        <v>0</v>
      </c>
      <c r="T32" s="27"/>
      <c r="U32" s="30">
        <f t="shared" si="1"/>
        <v>0</v>
      </c>
      <c r="V32" s="31" t="str">
        <f t="shared" si="2"/>
        <v/>
      </c>
      <c r="X32" s="28"/>
      <c r="Y32" s="25">
        <f t="shared" si="19"/>
        <v>127750</v>
      </c>
      <c r="Z32" s="26">
        <f t="shared" si="13"/>
        <v>0</v>
      </c>
      <c r="AA32" s="27"/>
      <c r="AB32" s="30">
        <f t="shared" si="3"/>
        <v>0</v>
      </c>
      <c r="AC32" s="31" t="str">
        <f t="shared" si="4"/>
        <v/>
      </c>
      <c r="AE32" s="28"/>
      <c r="AF32" s="25">
        <f t="shared" si="20"/>
        <v>127750</v>
      </c>
      <c r="AG32" s="26">
        <f t="shared" si="14"/>
        <v>0</v>
      </c>
      <c r="AH32" s="27"/>
      <c r="AI32" s="30">
        <f t="shared" si="5"/>
        <v>0</v>
      </c>
      <c r="AJ32" s="31" t="str">
        <f t="shared" si="6"/>
        <v/>
      </c>
      <c r="AL32" s="28"/>
      <c r="AM32" s="25">
        <f t="shared" si="21"/>
        <v>127750</v>
      </c>
      <c r="AN32" s="26">
        <f t="shared" si="15"/>
        <v>0</v>
      </c>
      <c r="AO32" s="27"/>
      <c r="AP32" s="30">
        <f t="shared" si="7"/>
        <v>0</v>
      </c>
      <c r="AQ32" s="31" t="str">
        <f t="shared" si="8"/>
        <v/>
      </c>
    </row>
    <row r="33" spans="2:43" x14ac:dyDescent="0.2">
      <c r="B33" s="33"/>
      <c r="C33" s="21"/>
      <c r="D33" s="22"/>
      <c r="E33" s="23"/>
      <c r="F33" s="24"/>
      <c r="G33" s="25">
        <f t="shared" si="22"/>
        <v>127750</v>
      </c>
      <c r="H33" s="26">
        <f t="shared" si="0"/>
        <v>0</v>
      </c>
      <c r="I33" s="27"/>
      <c r="J33" s="28"/>
      <c r="K33" s="25">
        <f t="shared" si="17"/>
        <v>127750</v>
      </c>
      <c r="L33" s="26">
        <f t="shared" si="9"/>
        <v>0</v>
      </c>
      <c r="M33" s="27"/>
      <c r="N33" s="30">
        <f t="shared" si="10"/>
        <v>0</v>
      </c>
      <c r="O33" s="31" t="str">
        <f t="shared" si="11"/>
        <v/>
      </c>
      <c r="Q33" s="28"/>
      <c r="R33" s="25">
        <f t="shared" si="18"/>
        <v>127750</v>
      </c>
      <c r="S33" s="26">
        <f t="shared" si="12"/>
        <v>0</v>
      </c>
      <c r="T33" s="27"/>
      <c r="U33" s="30">
        <f t="shared" si="1"/>
        <v>0</v>
      </c>
      <c r="V33" s="31" t="str">
        <f t="shared" si="2"/>
        <v/>
      </c>
      <c r="X33" s="28"/>
      <c r="Y33" s="25">
        <f t="shared" si="19"/>
        <v>127750</v>
      </c>
      <c r="Z33" s="26">
        <f t="shared" si="13"/>
        <v>0</v>
      </c>
      <c r="AA33" s="27"/>
      <c r="AB33" s="30">
        <f t="shared" si="3"/>
        <v>0</v>
      </c>
      <c r="AC33" s="31" t="str">
        <f t="shared" si="4"/>
        <v/>
      </c>
      <c r="AE33" s="28"/>
      <c r="AF33" s="25">
        <f t="shared" si="20"/>
        <v>127750</v>
      </c>
      <c r="AG33" s="26">
        <f t="shared" si="14"/>
        <v>0</v>
      </c>
      <c r="AH33" s="27"/>
      <c r="AI33" s="30">
        <f t="shared" si="5"/>
        <v>0</v>
      </c>
      <c r="AJ33" s="31" t="str">
        <f t="shared" si="6"/>
        <v/>
      </c>
      <c r="AL33" s="28"/>
      <c r="AM33" s="25">
        <f t="shared" si="21"/>
        <v>127750</v>
      </c>
      <c r="AN33" s="26">
        <f t="shared" si="15"/>
        <v>0</v>
      </c>
      <c r="AO33" s="27"/>
      <c r="AP33" s="30">
        <f t="shared" si="7"/>
        <v>0</v>
      </c>
      <c r="AQ33" s="31" t="str">
        <f t="shared" si="8"/>
        <v/>
      </c>
    </row>
    <row r="34" spans="2:43" x14ac:dyDescent="0.2">
      <c r="B34" s="33"/>
      <c r="C34" s="21"/>
      <c r="D34" s="22"/>
      <c r="E34" s="23"/>
      <c r="F34" s="24"/>
      <c r="G34" s="25">
        <f t="shared" si="22"/>
        <v>127750</v>
      </c>
      <c r="H34" s="26">
        <f t="shared" si="0"/>
        <v>0</v>
      </c>
      <c r="I34" s="27"/>
      <c r="J34" s="28"/>
      <c r="K34" s="25">
        <f t="shared" si="17"/>
        <v>127750</v>
      </c>
      <c r="L34" s="26">
        <f t="shared" si="9"/>
        <v>0</v>
      </c>
      <c r="M34" s="27"/>
      <c r="N34" s="30">
        <f t="shared" si="10"/>
        <v>0</v>
      </c>
      <c r="O34" s="31" t="str">
        <f t="shared" si="11"/>
        <v/>
      </c>
      <c r="Q34" s="28"/>
      <c r="R34" s="25">
        <f t="shared" si="18"/>
        <v>127750</v>
      </c>
      <c r="S34" s="26">
        <f t="shared" si="12"/>
        <v>0</v>
      </c>
      <c r="T34" s="27"/>
      <c r="U34" s="30">
        <f t="shared" si="1"/>
        <v>0</v>
      </c>
      <c r="V34" s="31" t="str">
        <f t="shared" si="2"/>
        <v/>
      </c>
      <c r="X34" s="28"/>
      <c r="Y34" s="25">
        <f t="shared" si="19"/>
        <v>127750</v>
      </c>
      <c r="Z34" s="26">
        <f t="shared" si="13"/>
        <v>0</v>
      </c>
      <c r="AA34" s="27"/>
      <c r="AB34" s="30">
        <f t="shared" si="3"/>
        <v>0</v>
      </c>
      <c r="AC34" s="31" t="str">
        <f t="shared" si="4"/>
        <v/>
      </c>
      <c r="AE34" s="28"/>
      <c r="AF34" s="25">
        <f t="shared" si="20"/>
        <v>127750</v>
      </c>
      <c r="AG34" s="26">
        <f t="shared" si="14"/>
        <v>0</v>
      </c>
      <c r="AH34" s="27"/>
      <c r="AI34" s="30">
        <f t="shared" si="5"/>
        <v>0</v>
      </c>
      <c r="AJ34" s="31" t="str">
        <f t="shared" si="6"/>
        <v/>
      </c>
      <c r="AL34" s="28"/>
      <c r="AM34" s="25">
        <f t="shared" si="21"/>
        <v>127750</v>
      </c>
      <c r="AN34" s="26">
        <f t="shared" si="15"/>
        <v>0</v>
      </c>
      <c r="AO34" s="27"/>
      <c r="AP34" s="30">
        <f t="shared" si="7"/>
        <v>0</v>
      </c>
      <c r="AQ34" s="31" t="str">
        <f t="shared" si="8"/>
        <v/>
      </c>
    </row>
    <row r="35" spans="2:43" x14ac:dyDescent="0.2">
      <c r="B35" s="33"/>
      <c r="C35" s="21"/>
      <c r="D35" s="22"/>
      <c r="E35" s="23"/>
      <c r="F35" s="24"/>
      <c r="G35" s="25">
        <f t="shared" si="22"/>
        <v>127750</v>
      </c>
      <c r="H35" s="26">
        <f t="shared" si="0"/>
        <v>0</v>
      </c>
      <c r="I35" s="27"/>
      <c r="J35" s="28"/>
      <c r="K35" s="25">
        <f t="shared" si="17"/>
        <v>127750</v>
      </c>
      <c r="L35" s="26">
        <f t="shared" si="9"/>
        <v>0</v>
      </c>
      <c r="M35" s="27"/>
      <c r="N35" s="30">
        <f t="shared" si="10"/>
        <v>0</v>
      </c>
      <c r="O35" s="31" t="str">
        <f t="shared" si="11"/>
        <v/>
      </c>
      <c r="Q35" s="28"/>
      <c r="R35" s="25">
        <f t="shared" si="18"/>
        <v>127750</v>
      </c>
      <c r="S35" s="26">
        <f t="shared" si="12"/>
        <v>0</v>
      </c>
      <c r="T35" s="27"/>
      <c r="U35" s="30">
        <f t="shared" si="1"/>
        <v>0</v>
      </c>
      <c r="V35" s="31" t="str">
        <f t="shared" si="2"/>
        <v/>
      </c>
      <c r="X35" s="28"/>
      <c r="Y35" s="25">
        <f t="shared" si="19"/>
        <v>127750</v>
      </c>
      <c r="Z35" s="26">
        <f t="shared" si="13"/>
        <v>0</v>
      </c>
      <c r="AA35" s="27"/>
      <c r="AB35" s="30">
        <f t="shared" si="3"/>
        <v>0</v>
      </c>
      <c r="AC35" s="31" t="str">
        <f t="shared" si="4"/>
        <v/>
      </c>
      <c r="AE35" s="28"/>
      <c r="AF35" s="25">
        <f t="shared" si="20"/>
        <v>127750</v>
      </c>
      <c r="AG35" s="26">
        <f t="shared" si="14"/>
        <v>0</v>
      </c>
      <c r="AH35" s="27"/>
      <c r="AI35" s="30">
        <f t="shared" si="5"/>
        <v>0</v>
      </c>
      <c r="AJ35" s="31" t="str">
        <f t="shared" si="6"/>
        <v/>
      </c>
      <c r="AL35" s="28"/>
      <c r="AM35" s="25">
        <f t="shared" si="21"/>
        <v>127750</v>
      </c>
      <c r="AN35" s="26">
        <f t="shared" si="15"/>
        <v>0</v>
      </c>
      <c r="AO35" s="27"/>
      <c r="AP35" s="30">
        <f t="shared" si="7"/>
        <v>0</v>
      </c>
      <c r="AQ35" s="31" t="str">
        <f t="shared" si="8"/>
        <v/>
      </c>
    </row>
    <row r="36" spans="2:43" x14ac:dyDescent="0.2">
      <c r="B36" s="33"/>
      <c r="C36" s="21"/>
      <c r="D36" s="22"/>
      <c r="E36" s="23"/>
      <c r="F36" s="24"/>
      <c r="G36" s="25">
        <f t="shared" si="22"/>
        <v>127750</v>
      </c>
      <c r="H36" s="26">
        <f t="shared" si="0"/>
        <v>0</v>
      </c>
      <c r="I36" s="27"/>
      <c r="J36" s="28"/>
      <c r="K36" s="25">
        <f t="shared" si="17"/>
        <v>127750</v>
      </c>
      <c r="L36" s="26">
        <f t="shared" si="9"/>
        <v>0</v>
      </c>
      <c r="M36" s="27"/>
      <c r="N36" s="30">
        <f t="shared" si="10"/>
        <v>0</v>
      </c>
      <c r="O36" s="31" t="str">
        <f t="shared" si="11"/>
        <v/>
      </c>
      <c r="Q36" s="28"/>
      <c r="R36" s="25">
        <f t="shared" si="18"/>
        <v>127750</v>
      </c>
      <c r="S36" s="26">
        <f t="shared" si="12"/>
        <v>0</v>
      </c>
      <c r="T36" s="27"/>
      <c r="U36" s="30">
        <f t="shared" si="1"/>
        <v>0</v>
      </c>
      <c r="V36" s="31" t="str">
        <f t="shared" si="2"/>
        <v/>
      </c>
      <c r="X36" s="28"/>
      <c r="Y36" s="25">
        <f t="shared" si="19"/>
        <v>127750</v>
      </c>
      <c r="Z36" s="26">
        <f t="shared" si="13"/>
        <v>0</v>
      </c>
      <c r="AA36" s="27"/>
      <c r="AB36" s="30">
        <f t="shared" si="3"/>
        <v>0</v>
      </c>
      <c r="AC36" s="31" t="str">
        <f t="shared" si="4"/>
        <v/>
      </c>
      <c r="AE36" s="28"/>
      <c r="AF36" s="25">
        <f t="shared" si="20"/>
        <v>127750</v>
      </c>
      <c r="AG36" s="26">
        <f t="shared" si="14"/>
        <v>0</v>
      </c>
      <c r="AH36" s="27"/>
      <c r="AI36" s="30">
        <f t="shared" si="5"/>
        <v>0</v>
      </c>
      <c r="AJ36" s="31" t="str">
        <f t="shared" si="6"/>
        <v/>
      </c>
      <c r="AL36" s="28"/>
      <c r="AM36" s="25">
        <f t="shared" si="21"/>
        <v>127750</v>
      </c>
      <c r="AN36" s="26">
        <f t="shared" si="15"/>
        <v>0</v>
      </c>
      <c r="AO36" s="27"/>
      <c r="AP36" s="30">
        <f t="shared" si="7"/>
        <v>0</v>
      </c>
      <c r="AQ36" s="31" t="str">
        <f t="shared" si="8"/>
        <v/>
      </c>
    </row>
    <row r="37" spans="2:43" x14ac:dyDescent="0.2">
      <c r="B37" s="33"/>
      <c r="C37" s="21"/>
      <c r="D37" s="22"/>
      <c r="E37" s="23"/>
      <c r="F37" s="24"/>
      <c r="G37" s="25">
        <f t="shared" si="22"/>
        <v>127750</v>
      </c>
      <c r="H37" s="26">
        <f t="shared" si="0"/>
        <v>0</v>
      </c>
      <c r="I37" s="27"/>
      <c r="J37" s="28"/>
      <c r="K37" s="25">
        <f t="shared" si="17"/>
        <v>127750</v>
      </c>
      <c r="L37" s="26">
        <f t="shared" si="9"/>
        <v>0</v>
      </c>
      <c r="M37" s="27"/>
      <c r="N37" s="30">
        <f t="shared" si="10"/>
        <v>0</v>
      </c>
      <c r="O37" s="31" t="str">
        <f t="shared" si="11"/>
        <v/>
      </c>
      <c r="Q37" s="28"/>
      <c r="R37" s="25">
        <f t="shared" si="18"/>
        <v>127750</v>
      </c>
      <c r="S37" s="26">
        <f t="shared" si="12"/>
        <v>0</v>
      </c>
      <c r="T37" s="27"/>
      <c r="U37" s="30">
        <f t="shared" si="1"/>
        <v>0</v>
      </c>
      <c r="V37" s="31" t="str">
        <f t="shared" si="2"/>
        <v/>
      </c>
      <c r="X37" s="28"/>
      <c r="Y37" s="25">
        <f t="shared" si="19"/>
        <v>127750</v>
      </c>
      <c r="Z37" s="26">
        <f t="shared" si="13"/>
        <v>0</v>
      </c>
      <c r="AA37" s="27"/>
      <c r="AB37" s="30">
        <f t="shared" si="3"/>
        <v>0</v>
      </c>
      <c r="AC37" s="31" t="str">
        <f t="shared" si="4"/>
        <v/>
      </c>
      <c r="AE37" s="28"/>
      <c r="AF37" s="25">
        <f t="shared" si="20"/>
        <v>127750</v>
      </c>
      <c r="AG37" s="26">
        <f t="shared" si="14"/>
        <v>0</v>
      </c>
      <c r="AH37" s="27"/>
      <c r="AI37" s="30">
        <f t="shared" si="5"/>
        <v>0</v>
      </c>
      <c r="AJ37" s="31" t="str">
        <f t="shared" si="6"/>
        <v/>
      </c>
      <c r="AL37" s="28"/>
      <c r="AM37" s="25">
        <f t="shared" si="21"/>
        <v>127750</v>
      </c>
      <c r="AN37" s="26">
        <f t="shared" si="15"/>
        <v>0</v>
      </c>
      <c r="AO37" s="27"/>
      <c r="AP37" s="30">
        <f t="shared" si="7"/>
        <v>0</v>
      </c>
      <c r="AQ37" s="31" t="str">
        <f t="shared" si="8"/>
        <v/>
      </c>
    </row>
    <row r="38" spans="2:43" x14ac:dyDescent="0.2">
      <c r="B38" s="33"/>
      <c r="C38" s="21"/>
      <c r="D38" s="22"/>
      <c r="E38" s="23"/>
      <c r="F38" s="24"/>
      <c r="G38" s="25">
        <f t="shared" si="22"/>
        <v>127750</v>
      </c>
      <c r="H38" s="26">
        <f t="shared" si="0"/>
        <v>0</v>
      </c>
      <c r="I38" s="27"/>
      <c r="J38" s="28"/>
      <c r="K38" s="25">
        <f t="shared" si="17"/>
        <v>127750</v>
      </c>
      <c r="L38" s="26">
        <f t="shared" si="9"/>
        <v>0</v>
      </c>
      <c r="M38" s="27"/>
      <c r="N38" s="30">
        <f t="shared" si="10"/>
        <v>0</v>
      </c>
      <c r="O38" s="31" t="str">
        <f t="shared" si="11"/>
        <v/>
      </c>
      <c r="Q38" s="28"/>
      <c r="R38" s="25">
        <f t="shared" si="18"/>
        <v>127750</v>
      </c>
      <c r="S38" s="26">
        <f t="shared" si="12"/>
        <v>0</v>
      </c>
      <c r="T38" s="27"/>
      <c r="U38" s="30">
        <f t="shared" si="1"/>
        <v>0</v>
      </c>
      <c r="V38" s="31" t="str">
        <f t="shared" si="2"/>
        <v/>
      </c>
      <c r="X38" s="28"/>
      <c r="Y38" s="25">
        <f t="shared" si="19"/>
        <v>127750</v>
      </c>
      <c r="Z38" s="26">
        <f t="shared" si="13"/>
        <v>0</v>
      </c>
      <c r="AA38" s="27"/>
      <c r="AB38" s="30">
        <f t="shared" si="3"/>
        <v>0</v>
      </c>
      <c r="AC38" s="31" t="str">
        <f t="shared" si="4"/>
        <v/>
      </c>
      <c r="AE38" s="28"/>
      <c r="AF38" s="25">
        <f t="shared" si="20"/>
        <v>127750</v>
      </c>
      <c r="AG38" s="26">
        <f t="shared" si="14"/>
        <v>0</v>
      </c>
      <c r="AH38" s="27"/>
      <c r="AI38" s="30">
        <f t="shared" si="5"/>
        <v>0</v>
      </c>
      <c r="AJ38" s="31" t="str">
        <f t="shared" si="6"/>
        <v/>
      </c>
      <c r="AL38" s="28"/>
      <c r="AM38" s="25">
        <f t="shared" si="21"/>
        <v>127750</v>
      </c>
      <c r="AN38" s="26">
        <f t="shared" si="15"/>
        <v>0</v>
      </c>
      <c r="AO38" s="27"/>
      <c r="AP38" s="30">
        <f t="shared" si="7"/>
        <v>0</v>
      </c>
      <c r="AQ38" s="31" t="str">
        <f t="shared" si="8"/>
        <v/>
      </c>
    </row>
    <row r="39" spans="2:43" s="45" customFormat="1" x14ac:dyDescent="0.2">
      <c r="B39" s="34" t="s">
        <v>33</v>
      </c>
      <c r="C39" s="35"/>
      <c r="D39" s="36"/>
      <c r="E39" s="35"/>
      <c r="F39" s="37"/>
      <c r="G39" s="38"/>
      <c r="H39" s="39">
        <f>SUM(H23:H38)</f>
        <v>1153.095</v>
      </c>
      <c r="I39" s="40"/>
      <c r="J39" s="41"/>
      <c r="K39" s="42"/>
      <c r="L39" s="39">
        <f>SUM(L23:L38)</f>
        <v>1276.0999999999999</v>
      </c>
      <c r="M39" s="40"/>
      <c r="N39" s="43">
        <f t="shared" si="10"/>
        <v>123.00499999999988</v>
      </c>
      <c r="O39" s="44">
        <f t="shared" si="11"/>
        <v>0.106673777962787</v>
      </c>
      <c r="Q39" s="41"/>
      <c r="R39" s="42"/>
      <c r="S39" s="39">
        <f>SUM(S23:S38)</f>
        <v>1329.05</v>
      </c>
      <c r="T39" s="40"/>
      <c r="U39" s="43">
        <f t="shared" si="1"/>
        <v>52.950000000000045</v>
      </c>
      <c r="V39" s="44">
        <f t="shared" si="2"/>
        <v>4.1493613353185528E-2</v>
      </c>
      <c r="X39" s="41"/>
      <c r="Y39" s="42"/>
      <c r="Z39" s="39">
        <f>SUM(Z23:Z38)</f>
        <v>1377.4749999999999</v>
      </c>
      <c r="AA39" s="40"/>
      <c r="AB39" s="43">
        <f t="shared" si="3"/>
        <v>48.424999999999955</v>
      </c>
      <c r="AC39" s="44">
        <f t="shared" si="4"/>
        <v>3.6435800007524138E-2</v>
      </c>
      <c r="AE39" s="41"/>
      <c r="AF39" s="42"/>
      <c r="AG39" s="39">
        <f>SUM(AG23:AG38)</f>
        <v>1411.0500000000002</v>
      </c>
      <c r="AH39" s="40"/>
      <c r="AI39" s="43">
        <f t="shared" si="5"/>
        <v>33.575000000000273</v>
      </c>
      <c r="AJ39" s="44">
        <f t="shared" si="6"/>
        <v>2.4374308063667416E-2</v>
      </c>
      <c r="AL39" s="41"/>
      <c r="AM39" s="42"/>
      <c r="AN39" s="39">
        <f>SUM(AN23:AN38)</f>
        <v>1423.25</v>
      </c>
      <c r="AO39" s="40"/>
      <c r="AP39" s="43">
        <f t="shared" si="7"/>
        <v>12.199999999999818</v>
      </c>
      <c r="AQ39" s="44">
        <f t="shared" si="8"/>
        <v>8.6460437263029769E-3</v>
      </c>
    </row>
    <row r="40" spans="2:43" ht="25.5" x14ac:dyDescent="0.2">
      <c r="B40" s="46" t="s">
        <v>34</v>
      </c>
      <c r="C40" s="21"/>
      <c r="D40" s="22" t="s">
        <v>74</v>
      </c>
      <c r="E40" s="23"/>
      <c r="F40" s="24">
        <v>0</v>
      </c>
      <c r="G40" s="51">
        <f>+$F$19</f>
        <v>250</v>
      </c>
      <c r="H40" s="26">
        <f>G40*F40</f>
        <v>0</v>
      </c>
      <c r="I40" s="27"/>
      <c r="J40" s="52">
        <v>-0.41220000000000001</v>
      </c>
      <c r="K40" s="51">
        <f>+$F$19</f>
        <v>250</v>
      </c>
      <c r="L40" s="26">
        <f>K40*J40</f>
        <v>-103.05</v>
      </c>
      <c r="M40" s="27"/>
      <c r="N40" s="30">
        <f>L40-H40</f>
        <v>-103.05</v>
      </c>
      <c r="O40" s="31" t="str">
        <f>IF((H40)=0,"",(N40/H40))</f>
        <v/>
      </c>
      <c r="Q40" s="28"/>
      <c r="R40" s="51">
        <f>+$F$19</f>
        <v>250</v>
      </c>
      <c r="S40" s="26">
        <f>R40*Q40</f>
        <v>0</v>
      </c>
      <c r="T40" s="27"/>
      <c r="U40" s="30">
        <f t="shared" si="1"/>
        <v>103.05</v>
      </c>
      <c r="V40" s="31">
        <f t="shared" si="2"/>
        <v>-1</v>
      </c>
      <c r="X40" s="28"/>
      <c r="Y40" s="51">
        <f>+$F$19</f>
        <v>250</v>
      </c>
      <c r="Z40" s="26">
        <f>Y40*X40</f>
        <v>0</v>
      </c>
      <c r="AA40" s="27"/>
      <c r="AB40" s="30">
        <f t="shared" si="3"/>
        <v>0</v>
      </c>
      <c r="AC40" s="31" t="str">
        <f t="shared" si="4"/>
        <v/>
      </c>
      <c r="AE40" s="28"/>
      <c r="AF40" s="51">
        <f>+$F$19</f>
        <v>250</v>
      </c>
      <c r="AG40" s="26">
        <f>AF40*AE40</f>
        <v>0</v>
      </c>
      <c r="AH40" s="27"/>
      <c r="AI40" s="30">
        <f t="shared" si="5"/>
        <v>0</v>
      </c>
      <c r="AJ40" s="31" t="str">
        <f t="shared" si="6"/>
        <v/>
      </c>
      <c r="AL40" s="28"/>
      <c r="AM40" s="51">
        <f>+$F$19</f>
        <v>250</v>
      </c>
      <c r="AN40" s="26">
        <f>AM40*AL40</f>
        <v>0</v>
      </c>
      <c r="AO40" s="27"/>
      <c r="AP40" s="30">
        <f t="shared" si="7"/>
        <v>0</v>
      </c>
      <c r="AQ40" s="31" t="str">
        <f t="shared" si="8"/>
        <v/>
      </c>
    </row>
    <row r="41" spans="2:43" ht="38.25" x14ac:dyDescent="0.2">
      <c r="B41" s="178" t="s">
        <v>75</v>
      </c>
      <c r="C41" s="21"/>
      <c r="D41" s="22" t="s">
        <v>30</v>
      </c>
      <c r="E41" s="23"/>
      <c r="F41" s="24"/>
      <c r="G41" s="25">
        <f>+F18</f>
        <v>127750</v>
      </c>
      <c r="H41" s="26">
        <f t="shared" ref="H41:H45" si="23">G41*F41</f>
        <v>0</v>
      </c>
      <c r="I41" s="47"/>
      <c r="J41" s="28">
        <v>-2.9999999999999997E-4</v>
      </c>
      <c r="K41" s="25">
        <f>+$G$41</f>
        <v>127750</v>
      </c>
      <c r="L41" s="26">
        <f t="shared" ref="L41:L45" si="24">K41*J41</f>
        <v>-38.324999999999996</v>
      </c>
      <c r="M41" s="48"/>
      <c r="N41" s="30">
        <f t="shared" ref="N41:N45" si="25">L41-H41</f>
        <v>-38.324999999999996</v>
      </c>
      <c r="O41" s="31" t="str">
        <f t="shared" ref="O41:O65" si="26">IF((H41)=0,"",(N41/H41))</f>
        <v/>
      </c>
      <c r="Q41" s="28"/>
      <c r="R41" s="25">
        <f>+$G$41</f>
        <v>127750</v>
      </c>
      <c r="S41" s="26">
        <f t="shared" ref="S41:S43" si="27">R41*Q41</f>
        <v>0</v>
      </c>
      <c r="T41" s="48"/>
      <c r="U41" s="30">
        <f t="shared" si="1"/>
        <v>38.324999999999996</v>
      </c>
      <c r="V41" s="31">
        <f t="shared" si="2"/>
        <v>-1</v>
      </c>
      <c r="X41" s="28"/>
      <c r="Y41" s="25">
        <f>+$G$41</f>
        <v>127750</v>
      </c>
      <c r="Z41" s="26">
        <f t="shared" ref="Z41:Z43" si="28">Y41*X41</f>
        <v>0</v>
      </c>
      <c r="AA41" s="48"/>
      <c r="AB41" s="30">
        <f t="shared" si="3"/>
        <v>0</v>
      </c>
      <c r="AC41" s="31" t="str">
        <f t="shared" si="4"/>
        <v/>
      </c>
      <c r="AE41" s="28"/>
      <c r="AF41" s="25">
        <f>+$G$41</f>
        <v>127750</v>
      </c>
      <c r="AG41" s="26">
        <f t="shared" ref="AG41:AG43" si="29">AF41*AE41</f>
        <v>0</v>
      </c>
      <c r="AH41" s="48"/>
      <c r="AI41" s="30">
        <f t="shared" si="5"/>
        <v>0</v>
      </c>
      <c r="AJ41" s="31" t="str">
        <f t="shared" si="6"/>
        <v/>
      </c>
      <c r="AL41" s="28"/>
      <c r="AM41" s="25">
        <f>+$G$41</f>
        <v>127750</v>
      </c>
      <c r="AN41" s="26">
        <f t="shared" ref="AN41:AN43" si="30">AM41*AL41</f>
        <v>0</v>
      </c>
      <c r="AO41" s="48"/>
      <c r="AP41" s="30">
        <f t="shared" si="7"/>
        <v>0</v>
      </c>
      <c r="AQ41" s="31" t="str">
        <f t="shared" si="8"/>
        <v/>
      </c>
    </row>
    <row r="42" spans="2:43" x14ac:dyDescent="0.2">
      <c r="B42" s="46"/>
      <c r="C42" s="21"/>
      <c r="D42" s="22"/>
      <c r="E42" s="23"/>
      <c r="F42" s="24"/>
      <c r="G42" s="25">
        <f t="shared" ref="G42:G43" si="31">$F$18</f>
        <v>127750</v>
      </c>
      <c r="H42" s="26">
        <f t="shared" si="23"/>
        <v>0</v>
      </c>
      <c r="I42" s="47"/>
      <c r="J42" s="28"/>
      <c r="K42" s="25">
        <f t="shared" ref="K42:K43" si="32">$F$18</f>
        <v>127750</v>
      </c>
      <c r="L42" s="26">
        <f t="shared" si="24"/>
        <v>0</v>
      </c>
      <c r="M42" s="48"/>
      <c r="N42" s="30">
        <f t="shared" si="25"/>
        <v>0</v>
      </c>
      <c r="O42" s="31" t="str">
        <f t="shared" si="26"/>
        <v/>
      </c>
      <c r="Q42" s="28"/>
      <c r="R42" s="25">
        <f t="shared" ref="R42:R43" si="33">$F$18</f>
        <v>127750</v>
      </c>
      <c r="S42" s="26">
        <f t="shared" si="27"/>
        <v>0</v>
      </c>
      <c r="T42" s="48"/>
      <c r="U42" s="30">
        <f t="shared" si="1"/>
        <v>0</v>
      </c>
      <c r="V42" s="31" t="str">
        <f t="shared" si="2"/>
        <v/>
      </c>
      <c r="X42" s="28"/>
      <c r="Y42" s="25">
        <f t="shared" ref="Y42:Y43" si="34">$F$18</f>
        <v>127750</v>
      </c>
      <c r="Z42" s="26">
        <f t="shared" si="28"/>
        <v>0</v>
      </c>
      <c r="AA42" s="48"/>
      <c r="AB42" s="30">
        <f t="shared" si="3"/>
        <v>0</v>
      </c>
      <c r="AC42" s="31" t="str">
        <f t="shared" si="4"/>
        <v/>
      </c>
      <c r="AE42" s="28"/>
      <c r="AF42" s="25">
        <f t="shared" ref="AF42:AF43" si="35">$F$18</f>
        <v>127750</v>
      </c>
      <c r="AG42" s="26">
        <f t="shared" si="29"/>
        <v>0</v>
      </c>
      <c r="AH42" s="48"/>
      <c r="AI42" s="30">
        <f t="shared" si="5"/>
        <v>0</v>
      </c>
      <c r="AJ42" s="31" t="str">
        <f t="shared" si="6"/>
        <v/>
      </c>
      <c r="AL42" s="28"/>
      <c r="AM42" s="25">
        <f t="shared" ref="AM42:AM43" si="36">$F$18</f>
        <v>127750</v>
      </c>
      <c r="AN42" s="26">
        <f t="shared" si="30"/>
        <v>0</v>
      </c>
      <c r="AO42" s="48"/>
      <c r="AP42" s="30">
        <f t="shared" si="7"/>
        <v>0</v>
      </c>
      <c r="AQ42" s="31" t="str">
        <f t="shared" si="8"/>
        <v/>
      </c>
    </row>
    <row r="43" spans="2:43" x14ac:dyDescent="0.2">
      <c r="B43" s="46"/>
      <c r="C43" s="21"/>
      <c r="D43" s="22"/>
      <c r="E43" s="23"/>
      <c r="F43" s="24"/>
      <c r="G43" s="25">
        <f t="shared" si="31"/>
        <v>127750</v>
      </c>
      <c r="H43" s="26">
        <f t="shared" si="23"/>
        <v>0</v>
      </c>
      <c r="I43" s="47"/>
      <c r="J43" s="28"/>
      <c r="K43" s="25">
        <f t="shared" si="32"/>
        <v>127750</v>
      </c>
      <c r="L43" s="26">
        <f t="shared" si="24"/>
        <v>0</v>
      </c>
      <c r="M43" s="48"/>
      <c r="N43" s="30">
        <f t="shared" si="25"/>
        <v>0</v>
      </c>
      <c r="O43" s="31" t="str">
        <f t="shared" si="26"/>
        <v/>
      </c>
      <c r="Q43" s="28"/>
      <c r="R43" s="25">
        <f t="shared" si="33"/>
        <v>127750</v>
      </c>
      <c r="S43" s="26">
        <f t="shared" si="27"/>
        <v>0</v>
      </c>
      <c r="T43" s="48"/>
      <c r="U43" s="30">
        <f t="shared" si="1"/>
        <v>0</v>
      </c>
      <c r="V43" s="31" t="str">
        <f t="shared" si="2"/>
        <v/>
      </c>
      <c r="X43" s="28"/>
      <c r="Y43" s="25">
        <f t="shared" si="34"/>
        <v>127750</v>
      </c>
      <c r="Z43" s="26">
        <f t="shared" si="28"/>
        <v>0</v>
      </c>
      <c r="AA43" s="48"/>
      <c r="AB43" s="30">
        <f t="shared" si="3"/>
        <v>0</v>
      </c>
      <c r="AC43" s="31" t="str">
        <f t="shared" si="4"/>
        <v/>
      </c>
      <c r="AE43" s="28"/>
      <c r="AF43" s="25">
        <f t="shared" si="35"/>
        <v>127750</v>
      </c>
      <c r="AG43" s="26">
        <f t="shared" si="29"/>
        <v>0</v>
      </c>
      <c r="AH43" s="48"/>
      <c r="AI43" s="30">
        <f t="shared" si="5"/>
        <v>0</v>
      </c>
      <c r="AJ43" s="31" t="str">
        <f t="shared" si="6"/>
        <v/>
      </c>
      <c r="AL43" s="28"/>
      <c r="AM43" s="25">
        <f t="shared" si="36"/>
        <v>127750</v>
      </c>
      <c r="AN43" s="26">
        <f t="shared" si="30"/>
        <v>0</v>
      </c>
      <c r="AO43" s="48"/>
      <c r="AP43" s="30">
        <f t="shared" si="7"/>
        <v>0</v>
      </c>
      <c r="AQ43" s="31" t="str">
        <f t="shared" si="8"/>
        <v/>
      </c>
    </row>
    <row r="44" spans="2:43" x14ac:dyDescent="0.2">
      <c r="B44" s="49" t="s">
        <v>35</v>
      </c>
      <c r="C44" s="21"/>
      <c r="D44" s="22" t="s">
        <v>74</v>
      </c>
      <c r="E44" s="23"/>
      <c r="F44" s="50">
        <v>2.3539999999999998E-2</v>
      </c>
      <c r="G44" s="51">
        <f>+$F$19</f>
        <v>250</v>
      </c>
      <c r="H44" s="26">
        <f>G44*F44</f>
        <v>5.8849999999999998</v>
      </c>
      <c r="I44" s="27"/>
      <c r="J44" s="52">
        <v>2.5260000000000001E-2</v>
      </c>
      <c r="K44" s="51">
        <f>+$F$19</f>
        <v>250</v>
      </c>
      <c r="L44" s="26">
        <f>K44*J44</f>
        <v>6.3150000000000004</v>
      </c>
      <c r="M44" s="27"/>
      <c r="N44" s="30">
        <f>L44-H44</f>
        <v>0.4300000000000006</v>
      </c>
      <c r="O44" s="31">
        <f>IF((H44)=0,"",(N44/H44))</f>
        <v>7.3067119796091859E-2</v>
      </c>
      <c r="Q44" s="52">
        <v>2.5489999999999999E-2</v>
      </c>
      <c r="R44" s="51">
        <f>+$F$19</f>
        <v>250</v>
      </c>
      <c r="S44" s="26">
        <f>R44*Q44</f>
        <v>6.3724999999999996</v>
      </c>
      <c r="T44" s="27"/>
      <c r="U44" s="30">
        <f t="shared" si="1"/>
        <v>5.7499999999999218E-2</v>
      </c>
      <c r="V44" s="31">
        <f t="shared" si="2"/>
        <v>9.1053048297702645E-3</v>
      </c>
      <c r="X44" s="52">
        <v>2.555E-2</v>
      </c>
      <c r="Y44" s="51">
        <f>+$F$19</f>
        <v>250</v>
      </c>
      <c r="Z44" s="26">
        <f>Y44*X44</f>
        <v>6.3875000000000002</v>
      </c>
      <c r="AA44" s="27"/>
      <c r="AB44" s="30">
        <f t="shared" si="3"/>
        <v>1.5000000000000568E-2</v>
      </c>
      <c r="AC44" s="31">
        <f t="shared" si="4"/>
        <v>2.353864260494401E-3</v>
      </c>
      <c r="AE44" s="52">
        <v>2.5569999999999999E-2</v>
      </c>
      <c r="AF44" s="51">
        <f>+$F$19</f>
        <v>250</v>
      </c>
      <c r="AG44" s="26">
        <f>AF44*AE44</f>
        <v>6.3925000000000001</v>
      </c>
      <c r="AH44" s="27"/>
      <c r="AI44" s="30">
        <f t="shared" si="5"/>
        <v>4.9999999999998934E-3</v>
      </c>
      <c r="AJ44" s="31">
        <f t="shared" si="6"/>
        <v>7.8277886497062912E-4</v>
      </c>
      <c r="AL44" s="52">
        <v>2.5579999999999999E-2</v>
      </c>
      <c r="AM44" s="51">
        <f>+$F$19</f>
        <v>250</v>
      </c>
      <c r="AN44" s="26">
        <f>AM44*AL44</f>
        <v>6.3949999999999996</v>
      </c>
      <c r="AO44" s="27"/>
      <c r="AP44" s="30">
        <f t="shared" si="7"/>
        <v>2.4999999999995026E-3</v>
      </c>
      <c r="AQ44" s="31">
        <f t="shared" si="8"/>
        <v>3.9108330074298046E-4</v>
      </c>
    </row>
    <row r="45" spans="2:43" x14ac:dyDescent="0.2">
      <c r="B45" s="49" t="s">
        <v>36</v>
      </c>
      <c r="C45" s="21"/>
      <c r="D45" s="22"/>
      <c r="E45" s="23"/>
      <c r="F45" s="53">
        <f>IF(ISBLANK(D16)=TRUE, 0, IF(D16="TOU", 0.64*$F$55+0.18*$F$56+0.18*$F$57, IF(AND(D16="non-TOU", G59&gt;0), F59,F58)))</f>
        <v>0.10214000000000001</v>
      </c>
      <c r="G45" s="54">
        <f>$F$18*(1+$F$74)-$F$18</f>
        <v>4573.4500000000116</v>
      </c>
      <c r="H45" s="26">
        <f t="shared" si="23"/>
        <v>467.13218300000125</v>
      </c>
      <c r="I45" s="27"/>
      <c r="J45" s="55">
        <f>0.64*$J$55+0.18*$J$56+0.18*$J$57</f>
        <v>0.10214000000000001</v>
      </c>
      <c r="K45" s="54">
        <f>$F$18*(1+$J$74)-$F$18</f>
        <v>4317.9500000000116</v>
      </c>
      <c r="L45" s="26">
        <f t="shared" si="24"/>
        <v>441.0354130000012</v>
      </c>
      <c r="M45" s="27"/>
      <c r="N45" s="30">
        <f t="shared" si="25"/>
        <v>-26.096770000000049</v>
      </c>
      <c r="O45" s="31">
        <f t="shared" si="26"/>
        <v>-5.5865921787709452E-2</v>
      </c>
      <c r="Q45" s="55">
        <f>0.64*$Q$55+0.18*$Q$56+0.18*$Q$57</f>
        <v>0.10214000000000001</v>
      </c>
      <c r="R45" s="54">
        <f>$F$18*(1+Q74)-$F$18</f>
        <v>4317.9500000000116</v>
      </c>
      <c r="S45" s="26">
        <f t="shared" ref="S45" si="37">R45*Q45</f>
        <v>441.0354130000012</v>
      </c>
      <c r="T45" s="27"/>
      <c r="U45" s="30">
        <f t="shared" si="1"/>
        <v>0</v>
      </c>
      <c r="V45" s="31">
        <f t="shared" si="2"/>
        <v>0</v>
      </c>
      <c r="X45" s="55">
        <f>0.64*$X$55+0.18*$X$56+0.18*$X$57</f>
        <v>0.10214000000000001</v>
      </c>
      <c r="Y45" s="54">
        <f>$F$18*(1+X74)-$F$18</f>
        <v>4317.9500000000116</v>
      </c>
      <c r="Z45" s="26">
        <f t="shared" ref="Z45" si="38">Y45*X45</f>
        <v>441.0354130000012</v>
      </c>
      <c r="AA45" s="27"/>
      <c r="AB45" s="30">
        <f t="shared" si="3"/>
        <v>0</v>
      </c>
      <c r="AC45" s="31">
        <f t="shared" si="4"/>
        <v>0</v>
      </c>
      <c r="AE45" s="55">
        <f>0.64*$AE$55+0.18*$AE$56+0.18*$AE$57</f>
        <v>0.10214000000000001</v>
      </c>
      <c r="AF45" s="54">
        <f>$F$18*(1+AE74)-$F$18</f>
        <v>4317.9500000000116</v>
      </c>
      <c r="AG45" s="26">
        <f t="shared" ref="AG45" si="39">AF45*AE45</f>
        <v>441.0354130000012</v>
      </c>
      <c r="AH45" s="27"/>
      <c r="AI45" s="30">
        <f t="shared" si="5"/>
        <v>0</v>
      </c>
      <c r="AJ45" s="31">
        <f t="shared" si="6"/>
        <v>0</v>
      </c>
      <c r="AL45" s="55">
        <f>0.64*$AL$55+0.18*$AL$56+0.18*$AL$57</f>
        <v>0.10214000000000001</v>
      </c>
      <c r="AM45" s="54">
        <f>$F$18*(1+AL74)-$F$18</f>
        <v>4317.9500000000116</v>
      </c>
      <c r="AN45" s="26">
        <f t="shared" ref="AN45" si="40">AM45*AL45</f>
        <v>441.0354130000012</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1626.1121830000013</v>
      </c>
      <c r="I47" s="40"/>
      <c r="J47" s="59"/>
      <c r="K47" s="61"/>
      <c r="L47" s="60">
        <f>SUM(L40:L46)+L39</f>
        <v>1582.0754130000012</v>
      </c>
      <c r="M47" s="40"/>
      <c r="N47" s="43">
        <f t="shared" ref="N47:N65" si="41">L47-H47</f>
        <v>-44.036770000000161</v>
      </c>
      <c r="O47" s="44">
        <f t="shared" si="26"/>
        <v>-2.7081015971946707E-2</v>
      </c>
      <c r="Q47" s="59"/>
      <c r="R47" s="61"/>
      <c r="S47" s="60">
        <f>SUM(S40:S46)+S39</f>
        <v>1776.4579130000011</v>
      </c>
      <c r="T47" s="40"/>
      <c r="U47" s="43">
        <f t="shared" si="1"/>
        <v>194.38249999999994</v>
      </c>
      <c r="V47" s="44">
        <f t="shared" si="2"/>
        <v>0.122865508434521</v>
      </c>
      <c r="X47" s="59"/>
      <c r="Y47" s="61"/>
      <c r="Z47" s="60">
        <f>SUM(Z40:Z46)+Z39</f>
        <v>1824.8979130000012</v>
      </c>
      <c r="AA47" s="40"/>
      <c r="AB47" s="43">
        <f t="shared" si="3"/>
        <v>48.440000000000055</v>
      </c>
      <c r="AC47" s="44">
        <f t="shared" si="4"/>
        <v>2.7267744226035048E-2</v>
      </c>
      <c r="AE47" s="59"/>
      <c r="AF47" s="61"/>
      <c r="AG47" s="60">
        <f>SUM(AG40:AG46)+AG39</f>
        <v>1858.4779130000013</v>
      </c>
      <c r="AH47" s="40"/>
      <c r="AI47" s="43">
        <f t="shared" si="5"/>
        <v>33.580000000000155</v>
      </c>
      <c r="AJ47" s="44">
        <f t="shared" si="6"/>
        <v>1.8401029318290494E-2</v>
      </c>
      <c r="AL47" s="59"/>
      <c r="AM47" s="61"/>
      <c r="AN47" s="60">
        <f>SUM(AN40:AN46)+AN39</f>
        <v>1870.6804130000012</v>
      </c>
      <c r="AO47" s="40"/>
      <c r="AP47" s="43">
        <f t="shared" si="7"/>
        <v>12.202499999999873</v>
      </c>
      <c r="AQ47" s="44">
        <f t="shared" si="8"/>
        <v>6.5658568846278581E-3</v>
      </c>
    </row>
    <row r="48" spans="2:43" x14ac:dyDescent="0.2">
      <c r="B48" s="27" t="s">
        <v>39</v>
      </c>
      <c r="C48" s="27"/>
      <c r="D48" s="62" t="s">
        <v>74</v>
      </c>
      <c r="E48" s="63"/>
      <c r="F48" s="28">
        <v>2.9072</v>
      </c>
      <c r="G48" s="64">
        <f>+$F$19</f>
        <v>250</v>
      </c>
      <c r="H48" s="26">
        <f>G48*F48</f>
        <v>726.8</v>
      </c>
      <c r="I48" s="27"/>
      <c r="J48" s="28">
        <f>+F48</f>
        <v>2.9072</v>
      </c>
      <c r="K48" s="64">
        <f>+$F$19</f>
        <v>250</v>
      </c>
      <c r="L48" s="26">
        <f>K48*J48</f>
        <v>726.8</v>
      </c>
      <c r="M48" s="27"/>
      <c r="N48" s="30">
        <f t="shared" si="41"/>
        <v>0</v>
      </c>
      <c r="O48" s="31">
        <f t="shared" si="26"/>
        <v>0</v>
      </c>
      <c r="Q48" s="28">
        <f>+$J48</f>
        <v>2.9072</v>
      </c>
      <c r="R48" s="64">
        <f>+$F$19</f>
        <v>250</v>
      </c>
      <c r="S48" s="26">
        <f>R48*Q48</f>
        <v>726.8</v>
      </c>
      <c r="T48" s="27"/>
      <c r="U48" s="30">
        <f t="shared" si="1"/>
        <v>0</v>
      </c>
      <c r="V48" s="31">
        <f t="shared" si="2"/>
        <v>0</v>
      </c>
      <c r="X48" s="28">
        <f>+$J48</f>
        <v>2.9072</v>
      </c>
      <c r="Y48" s="64">
        <f>+$F$19</f>
        <v>250</v>
      </c>
      <c r="Z48" s="26">
        <f>Y48*X48</f>
        <v>726.8</v>
      </c>
      <c r="AA48" s="27"/>
      <c r="AB48" s="30">
        <f t="shared" si="3"/>
        <v>0</v>
      </c>
      <c r="AC48" s="31">
        <f t="shared" si="4"/>
        <v>0</v>
      </c>
      <c r="AE48" s="28">
        <f>+$J48</f>
        <v>2.9072</v>
      </c>
      <c r="AF48" s="64">
        <f>+$F$19</f>
        <v>250</v>
      </c>
      <c r="AG48" s="26">
        <f>AF48*AE48</f>
        <v>726.8</v>
      </c>
      <c r="AH48" s="27"/>
      <c r="AI48" s="30">
        <f t="shared" si="5"/>
        <v>0</v>
      </c>
      <c r="AJ48" s="31">
        <f t="shared" si="6"/>
        <v>0</v>
      </c>
      <c r="AL48" s="28">
        <f>+$J48</f>
        <v>2.9072</v>
      </c>
      <c r="AM48" s="64">
        <f>+$F$19</f>
        <v>250</v>
      </c>
      <c r="AN48" s="26">
        <f>AM48*AL48</f>
        <v>726.8</v>
      </c>
      <c r="AO48" s="27"/>
      <c r="AP48" s="30">
        <f t="shared" si="7"/>
        <v>0</v>
      </c>
      <c r="AQ48" s="31">
        <f t="shared" si="8"/>
        <v>0</v>
      </c>
    </row>
    <row r="49" spans="2:43" ht="25.5" x14ac:dyDescent="0.2">
      <c r="B49" s="66" t="s">
        <v>40</v>
      </c>
      <c r="C49" s="27"/>
      <c r="D49" s="62" t="s">
        <v>74</v>
      </c>
      <c r="E49" s="63"/>
      <c r="F49" s="28">
        <v>1.6232</v>
      </c>
      <c r="G49" s="64">
        <f>G48</f>
        <v>250</v>
      </c>
      <c r="H49" s="26">
        <f>G49*F49</f>
        <v>405.8</v>
      </c>
      <c r="I49" s="27"/>
      <c r="J49" s="28">
        <f>+F49</f>
        <v>1.6232</v>
      </c>
      <c r="K49" s="64">
        <f>K48</f>
        <v>250</v>
      </c>
      <c r="L49" s="26">
        <f>K49*J49</f>
        <v>405.8</v>
      </c>
      <c r="M49" s="27"/>
      <c r="N49" s="30">
        <f t="shared" si="41"/>
        <v>0</v>
      </c>
      <c r="O49" s="31">
        <f t="shared" si="26"/>
        <v>0</v>
      </c>
      <c r="Q49" s="28">
        <f>+$J49</f>
        <v>1.6232</v>
      </c>
      <c r="R49" s="64">
        <f>R48</f>
        <v>250</v>
      </c>
      <c r="S49" s="26">
        <f>R49*Q49</f>
        <v>405.8</v>
      </c>
      <c r="T49" s="27"/>
      <c r="U49" s="30">
        <f t="shared" si="1"/>
        <v>0</v>
      </c>
      <c r="V49" s="31">
        <f t="shared" si="2"/>
        <v>0</v>
      </c>
      <c r="X49" s="28">
        <f>+$J49</f>
        <v>1.6232</v>
      </c>
      <c r="Y49" s="64">
        <f>Y48</f>
        <v>250</v>
      </c>
      <c r="Z49" s="26">
        <f>Y49*X49</f>
        <v>405.8</v>
      </c>
      <c r="AA49" s="27"/>
      <c r="AB49" s="30">
        <f t="shared" si="3"/>
        <v>0</v>
      </c>
      <c r="AC49" s="31">
        <f t="shared" si="4"/>
        <v>0</v>
      </c>
      <c r="AE49" s="28">
        <f>+$J49</f>
        <v>1.6232</v>
      </c>
      <c r="AF49" s="64">
        <f>AF48</f>
        <v>250</v>
      </c>
      <c r="AG49" s="26">
        <f>AF49*AE49</f>
        <v>405.8</v>
      </c>
      <c r="AH49" s="27"/>
      <c r="AI49" s="30">
        <f t="shared" si="5"/>
        <v>0</v>
      </c>
      <c r="AJ49" s="31">
        <f t="shared" si="6"/>
        <v>0</v>
      </c>
      <c r="AL49" s="28">
        <f>+$J49</f>
        <v>1.6232</v>
      </c>
      <c r="AM49" s="64">
        <f>AM48</f>
        <v>250</v>
      </c>
      <c r="AN49" s="26">
        <f>AM49*AL49</f>
        <v>405.8</v>
      </c>
      <c r="AO49" s="27"/>
      <c r="AP49" s="30">
        <f t="shared" si="7"/>
        <v>0</v>
      </c>
      <c r="AQ49" s="31">
        <f t="shared" si="8"/>
        <v>0</v>
      </c>
    </row>
    <row r="50" spans="2:43" ht="25.5" x14ac:dyDescent="0.2">
      <c r="B50" s="56" t="s">
        <v>41</v>
      </c>
      <c r="C50" s="35"/>
      <c r="D50" s="35"/>
      <c r="E50" s="35"/>
      <c r="F50" s="67"/>
      <c r="G50" s="59"/>
      <c r="H50" s="60">
        <f>SUM(H47:H49)</f>
        <v>2758.7121830000015</v>
      </c>
      <c r="I50" s="68"/>
      <c r="J50" s="69"/>
      <c r="K50" s="59"/>
      <c r="L50" s="60">
        <f>SUM(L47:L49)</f>
        <v>2714.6754130000013</v>
      </c>
      <c r="M50" s="68"/>
      <c r="N50" s="43">
        <f t="shared" si="41"/>
        <v>-44.036770000000161</v>
      </c>
      <c r="O50" s="44">
        <f t="shared" si="26"/>
        <v>-1.5962799697397841E-2</v>
      </c>
      <c r="Q50" s="69"/>
      <c r="R50" s="59"/>
      <c r="S50" s="60">
        <f>SUM(S47:S49)</f>
        <v>2909.0579130000015</v>
      </c>
      <c r="T50" s="68"/>
      <c r="U50" s="43">
        <f t="shared" si="1"/>
        <v>194.38250000000016</v>
      </c>
      <c r="V50" s="44">
        <f t="shared" si="2"/>
        <v>7.1604324800358762E-2</v>
      </c>
      <c r="X50" s="69"/>
      <c r="Y50" s="59"/>
      <c r="Z50" s="60">
        <f>SUM(Z47:Z49)</f>
        <v>2957.4979130000011</v>
      </c>
      <c r="AA50" s="68"/>
      <c r="AB50" s="43">
        <f t="shared" si="3"/>
        <v>48.4399999999996</v>
      </c>
      <c r="AC50" s="44">
        <f t="shared" si="4"/>
        <v>1.6651438867384134E-2</v>
      </c>
      <c r="AE50" s="69"/>
      <c r="AF50" s="59"/>
      <c r="AG50" s="60">
        <f>SUM(AG47:AG49)</f>
        <v>2991.0779130000014</v>
      </c>
      <c r="AH50" s="68"/>
      <c r="AI50" s="43">
        <f t="shared" si="5"/>
        <v>33.580000000000382</v>
      </c>
      <c r="AJ50" s="44">
        <f t="shared" si="6"/>
        <v>1.135419228950116E-2</v>
      </c>
      <c r="AL50" s="69"/>
      <c r="AM50" s="59"/>
      <c r="AN50" s="60">
        <f>SUM(AN47:AN49)</f>
        <v>3003.2804130000013</v>
      </c>
      <c r="AO50" s="68"/>
      <c r="AP50" s="43">
        <f t="shared" si="7"/>
        <v>12.202499999999873</v>
      </c>
      <c r="AQ50" s="44">
        <f t="shared" si="8"/>
        <v>4.0796329466927751E-3</v>
      </c>
    </row>
    <row r="51" spans="2:43" ht="25.5" x14ac:dyDescent="0.2">
      <c r="B51" s="71" t="s">
        <v>42</v>
      </c>
      <c r="C51" s="21"/>
      <c r="D51" s="22" t="s">
        <v>30</v>
      </c>
      <c r="E51" s="23"/>
      <c r="F51" s="72">
        <v>4.4000000000000003E-3</v>
      </c>
      <c r="G51" s="64">
        <f>+$F$18+G45</f>
        <v>132323.45000000001</v>
      </c>
      <c r="H51" s="73">
        <f t="shared" ref="H51:H57" si="42">G51*F51</f>
        <v>582.22318000000007</v>
      </c>
      <c r="I51" s="27"/>
      <c r="J51" s="72">
        <v>4.4000000000000003E-3</v>
      </c>
      <c r="K51" s="64">
        <f>+$F$18+K45</f>
        <v>132067.95000000001</v>
      </c>
      <c r="L51" s="73">
        <f t="shared" ref="L51:L57" si="43">K51*J51</f>
        <v>581.0989800000001</v>
      </c>
      <c r="M51" s="27"/>
      <c r="N51" s="30">
        <f t="shared" si="41"/>
        <v>-1.1241999999999734</v>
      </c>
      <c r="O51" s="74">
        <f t="shared" si="26"/>
        <v>-1.9308746862328177E-3</v>
      </c>
      <c r="Q51" s="72">
        <f>+J51</f>
        <v>4.4000000000000003E-3</v>
      </c>
      <c r="R51" s="64">
        <f>+$F$18+R45</f>
        <v>132067.95000000001</v>
      </c>
      <c r="S51" s="73">
        <f t="shared" ref="S51:S57" si="44">R51*Q51</f>
        <v>581.0989800000001</v>
      </c>
      <c r="T51" s="27"/>
      <c r="U51" s="30">
        <f t="shared" si="1"/>
        <v>0</v>
      </c>
      <c r="V51" s="74">
        <f t="shared" si="2"/>
        <v>0</v>
      </c>
      <c r="X51" s="72">
        <f>+Q51</f>
        <v>4.4000000000000003E-3</v>
      </c>
      <c r="Y51" s="64">
        <f>+$F$18+Y45</f>
        <v>132067.95000000001</v>
      </c>
      <c r="Z51" s="73">
        <f t="shared" ref="Z51:Z57" si="45">Y51*X51</f>
        <v>581.0989800000001</v>
      </c>
      <c r="AA51" s="27"/>
      <c r="AB51" s="30">
        <f t="shared" si="3"/>
        <v>0</v>
      </c>
      <c r="AC51" s="74">
        <f t="shared" si="4"/>
        <v>0</v>
      </c>
      <c r="AE51" s="72">
        <f>+X51</f>
        <v>4.4000000000000003E-3</v>
      </c>
      <c r="AF51" s="64">
        <f>+$F$18+AF45</f>
        <v>132067.95000000001</v>
      </c>
      <c r="AG51" s="73">
        <f t="shared" ref="AG51:AG57" si="46">AF51*AE51</f>
        <v>581.0989800000001</v>
      </c>
      <c r="AH51" s="27"/>
      <c r="AI51" s="30">
        <f t="shared" si="5"/>
        <v>0</v>
      </c>
      <c r="AJ51" s="74">
        <f t="shared" si="6"/>
        <v>0</v>
      </c>
      <c r="AL51" s="72">
        <f>+AE51</f>
        <v>4.4000000000000003E-3</v>
      </c>
      <c r="AM51" s="64">
        <f>+$F$18+AM45</f>
        <v>132067.95000000001</v>
      </c>
      <c r="AN51" s="73">
        <f t="shared" ref="AN51:AN57" si="47">AM51*AL51</f>
        <v>581.0989800000001</v>
      </c>
      <c r="AO51" s="27"/>
      <c r="AP51" s="30">
        <f t="shared" si="7"/>
        <v>0</v>
      </c>
      <c r="AQ51" s="74">
        <f t="shared" si="8"/>
        <v>0</v>
      </c>
    </row>
    <row r="52" spans="2:43" ht="25.5" x14ac:dyDescent="0.2">
      <c r="B52" s="71" t="s">
        <v>43</v>
      </c>
      <c r="C52" s="21"/>
      <c r="D52" s="22" t="s">
        <v>30</v>
      </c>
      <c r="E52" s="23"/>
      <c r="F52" s="72">
        <v>1.2999999999999999E-3</v>
      </c>
      <c r="G52" s="64">
        <f>G51</f>
        <v>132323.45000000001</v>
      </c>
      <c r="H52" s="73">
        <f t="shared" si="42"/>
        <v>172.02048500000001</v>
      </c>
      <c r="I52" s="27"/>
      <c r="J52" s="72">
        <v>1.2999999999999999E-3</v>
      </c>
      <c r="K52" s="64">
        <f>K51</f>
        <v>132067.95000000001</v>
      </c>
      <c r="L52" s="73">
        <f t="shared" si="43"/>
        <v>171.688335</v>
      </c>
      <c r="M52" s="27"/>
      <c r="N52" s="30">
        <f t="shared" si="41"/>
        <v>-0.33215000000001282</v>
      </c>
      <c r="O52" s="74">
        <f t="shared" si="26"/>
        <v>-1.9308746862329381E-3</v>
      </c>
      <c r="Q52" s="72">
        <f>+J52</f>
        <v>1.2999999999999999E-3</v>
      </c>
      <c r="R52" s="64">
        <f>R51</f>
        <v>132067.95000000001</v>
      </c>
      <c r="S52" s="73">
        <f t="shared" si="44"/>
        <v>171.688335</v>
      </c>
      <c r="T52" s="27"/>
      <c r="U52" s="30">
        <f t="shared" si="1"/>
        <v>0</v>
      </c>
      <c r="V52" s="74">
        <f t="shared" si="2"/>
        <v>0</v>
      </c>
      <c r="X52" s="72">
        <f>+Q52</f>
        <v>1.2999999999999999E-3</v>
      </c>
      <c r="Y52" s="64">
        <f>Y51</f>
        <v>132067.95000000001</v>
      </c>
      <c r="Z52" s="73">
        <f t="shared" si="45"/>
        <v>171.688335</v>
      </c>
      <c r="AA52" s="27"/>
      <c r="AB52" s="30">
        <f t="shared" si="3"/>
        <v>0</v>
      </c>
      <c r="AC52" s="74">
        <f t="shared" si="4"/>
        <v>0</v>
      </c>
      <c r="AE52" s="72">
        <f>+X52</f>
        <v>1.2999999999999999E-3</v>
      </c>
      <c r="AF52" s="64">
        <f>AF51</f>
        <v>132067.95000000001</v>
      </c>
      <c r="AG52" s="73">
        <f t="shared" si="46"/>
        <v>171.688335</v>
      </c>
      <c r="AH52" s="27"/>
      <c r="AI52" s="30">
        <f t="shared" si="5"/>
        <v>0</v>
      </c>
      <c r="AJ52" s="74">
        <f t="shared" si="6"/>
        <v>0</v>
      </c>
      <c r="AL52" s="72">
        <f>+AE52</f>
        <v>1.2999999999999999E-3</v>
      </c>
      <c r="AM52" s="64">
        <f>AM51</f>
        <v>132067.95000000001</v>
      </c>
      <c r="AN52" s="73">
        <f t="shared" si="47"/>
        <v>171.688335</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127750</v>
      </c>
      <c r="H54" s="73">
        <f t="shared" si="42"/>
        <v>886.58500000000004</v>
      </c>
      <c r="I54" s="27"/>
      <c r="J54" s="72">
        <f>+F54</f>
        <v>6.94E-3</v>
      </c>
      <c r="K54" s="76">
        <f>$F$18</f>
        <v>127750</v>
      </c>
      <c r="L54" s="73">
        <f t="shared" si="43"/>
        <v>886.58500000000004</v>
      </c>
      <c r="M54" s="27"/>
      <c r="N54" s="30">
        <f t="shared" si="41"/>
        <v>0</v>
      </c>
      <c r="O54" s="74">
        <f t="shared" si="26"/>
        <v>0</v>
      </c>
      <c r="Q54" s="72">
        <f>+J54</f>
        <v>6.94E-3</v>
      </c>
      <c r="R54" s="76">
        <f>$F$18</f>
        <v>127750</v>
      </c>
      <c r="S54" s="73">
        <f t="shared" si="44"/>
        <v>886.58500000000004</v>
      </c>
      <c r="T54" s="27"/>
      <c r="U54" s="30">
        <f t="shared" si="1"/>
        <v>0</v>
      </c>
      <c r="V54" s="74">
        <f t="shared" si="2"/>
        <v>0</v>
      </c>
      <c r="X54" s="72">
        <f>+Q54</f>
        <v>6.94E-3</v>
      </c>
      <c r="Y54" s="76">
        <f>$F$18</f>
        <v>127750</v>
      </c>
      <c r="Z54" s="73">
        <f t="shared" si="45"/>
        <v>886.58500000000004</v>
      </c>
      <c r="AA54" s="27"/>
      <c r="AB54" s="30">
        <f t="shared" si="3"/>
        <v>0</v>
      </c>
      <c r="AC54" s="74">
        <f t="shared" si="4"/>
        <v>0</v>
      </c>
      <c r="AE54" s="72">
        <f>+X54</f>
        <v>6.94E-3</v>
      </c>
      <c r="AF54" s="76">
        <f>$F$18</f>
        <v>127750</v>
      </c>
      <c r="AG54" s="73">
        <f t="shared" si="46"/>
        <v>886.58500000000004</v>
      </c>
      <c r="AH54" s="27"/>
      <c r="AI54" s="30">
        <f t="shared" si="5"/>
        <v>0</v>
      </c>
      <c r="AJ54" s="74">
        <f t="shared" si="6"/>
        <v>0</v>
      </c>
      <c r="AL54" s="72">
        <f>+AE54</f>
        <v>6.94E-3</v>
      </c>
      <c r="AM54" s="76">
        <f>$F$18</f>
        <v>127750</v>
      </c>
      <c r="AN54" s="73">
        <f t="shared" si="47"/>
        <v>886.58500000000004</v>
      </c>
      <c r="AO54" s="27"/>
      <c r="AP54" s="30">
        <f t="shared" si="7"/>
        <v>0</v>
      </c>
      <c r="AQ54" s="74">
        <f t="shared" si="8"/>
        <v>0</v>
      </c>
    </row>
    <row r="55" spans="2:43" x14ac:dyDescent="0.2">
      <c r="B55" s="49" t="s">
        <v>46</v>
      </c>
      <c r="C55" s="21"/>
      <c r="D55" s="22"/>
      <c r="E55" s="23"/>
      <c r="F55" s="72">
        <v>0.08</v>
      </c>
      <c r="G55" s="77">
        <f>0.64*$F$18</f>
        <v>81760</v>
      </c>
      <c r="H55" s="73">
        <f t="shared" si="42"/>
        <v>6540.8</v>
      </c>
      <c r="I55" s="27"/>
      <c r="J55" s="72">
        <v>0.08</v>
      </c>
      <c r="K55" s="77">
        <f>$G$55</f>
        <v>81760</v>
      </c>
      <c r="L55" s="73">
        <f t="shared" si="43"/>
        <v>6540.8</v>
      </c>
      <c r="M55" s="27"/>
      <c r="N55" s="30">
        <f t="shared" si="41"/>
        <v>0</v>
      </c>
      <c r="O55" s="74">
        <f t="shared" si="26"/>
        <v>0</v>
      </c>
      <c r="Q55" s="72">
        <v>0.08</v>
      </c>
      <c r="R55" s="77">
        <f>$G$55</f>
        <v>81760</v>
      </c>
      <c r="S55" s="73">
        <f t="shared" si="44"/>
        <v>6540.8</v>
      </c>
      <c r="T55" s="27"/>
      <c r="U55" s="30">
        <f t="shared" si="1"/>
        <v>0</v>
      </c>
      <c r="V55" s="74">
        <f t="shared" si="2"/>
        <v>0</v>
      </c>
      <c r="X55" s="72">
        <v>0.08</v>
      </c>
      <c r="Y55" s="77">
        <f>$G$55</f>
        <v>81760</v>
      </c>
      <c r="Z55" s="73">
        <f t="shared" si="45"/>
        <v>6540.8</v>
      </c>
      <c r="AA55" s="27"/>
      <c r="AB55" s="30">
        <f t="shared" si="3"/>
        <v>0</v>
      </c>
      <c r="AC55" s="74">
        <f t="shared" si="4"/>
        <v>0</v>
      </c>
      <c r="AE55" s="72">
        <v>0.08</v>
      </c>
      <c r="AF55" s="77">
        <f>$G$55</f>
        <v>81760</v>
      </c>
      <c r="AG55" s="73">
        <f t="shared" si="46"/>
        <v>6540.8</v>
      </c>
      <c r="AH55" s="27"/>
      <c r="AI55" s="30">
        <f t="shared" si="5"/>
        <v>0</v>
      </c>
      <c r="AJ55" s="74">
        <f t="shared" si="6"/>
        <v>0</v>
      </c>
      <c r="AL55" s="72">
        <v>0.08</v>
      </c>
      <c r="AM55" s="77">
        <f>$G$55</f>
        <v>81760</v>
      </c>
      <c r="AN55" s="73">
        <f t="shared" si="47"/>
        <v>6540.8</v>
      </c>
      <c r="AO55" s="27"/>
      <c r="AP55" s="30">
        <f t="shared" si="7"/>
        <v>0</v>
      </c>
      <c r="AQ55" s="74">
        <f t="shared" si="8"/>
        <v>0</v>
      </c>
    </row>
    <row r="56" spans="2:43" x14ac:dyDescent="0.2">
      <c r="B56" s="49" t="s">
        <v>47</v>
      </c>
      <c r="C56" s="21"/>
      <c r="D56" s="22"/>
      <c r="E56" s="23"/>
      <c r="F56" s="72">
        <v>0.122</v>
      </c>
      <c r="G56" s="77">
        <f>0.18*$F$18</f>
        <v>22995</v>
      </c>
      <c r="H56" s="73">
        <f t="shared" si="42"/>
        <v>2805.39</v>
      </c>
      <c r="I56" s="27"/>
      <c r="J56" s="72">
        <v>0.122</v>
      </c>
      <c r="K56" s="77">
        <f>$G$56</f>
        <v>22995</v>
      </c>
      <c r="L56" s="73">
        <f t="shared" si="43"/>
        <v>2805.39</v>
      </c>
      <c r="M56" s="27"/>
      <c r="N56" s="30">
        <f t="shared" si="41"/>
        <v>0</v>
      </c>
      <c r="O56" s="74">
        <f t="shared" si="26"/>
        <v>0</v>
      </c>
      <c r="Q56" s="72">
        <v>0.122</v>
      </c>
      <c r="R56" s="77">
        <f>$G$56</f>
        <v>22995</v>
      </c>
      <c r="S56" s="73">
        <f t="shared" si="44"/>
        <v>2805.39</v>
      </c>
      <c r="T56" s="27"/>
      <c r="U56" s="30">
        <f t="shared" si="1"/>
        <v>0</v>
      </c>
      <c r="V56" s="74">
        <f t="shared" si="2"/>
        <v>0</v>
      </c>
      <c r="X56" s="72">
        <v>0.122</v>
      </c>
      <c r="Y56" s="77">
        <f>$G$56</f>
        <v>22995</v>
      </c>
      <c r="Z56" s="73">
        <f t="shared" si="45"/>
        <v>2805.39</v>
      </c>
      <c r="AA56" s="27"/>
      <c r="AB56" s="30">
        <f t="shared" si="3"/>
        <v>0</v>
      </c>
      <c r="AC56" s="74">
        <f t="shared" si="4"/>
        <v>0</v>
      </c>
      <c r="AE56" s="72">
        <v>0.122</v>
      </c>
      <c r="AF56" s="77">
        <f>$G$56</f>
        <v>22995</v>
      </c>
      <c r="AG56" s="73">
        <f t="shared" si="46"/>
        <v>2805.39</v>
      </c>
      <c r="AH56" s="27"/>
      <c r="AI56" s="30">
        <f t="shared" si="5"/>
        <v>0</v>
      </c>
      <c r="AJ56" s="74">
        <f t="shared" si="6"/>
        <v>0</v>
      </c>
      <c r="AL56" s="72">
        <v>0.122</v>
      </c>
      <c r="AM56" s="77">
        <f>$G$56</f>
        <v>22995</v>
      </c>
      <c r="AN56" s="73">
        <f t="shared" si="47"/>
        <v>2805.39</v>
      </c>
      <c r="AO56" s="27"/>
      <c r="AP56" s="30">
        <f t="shared" si="7"/>
        <v>0</v>
      </c>
      <c r="AQ56" s="74">
        <f t="shared" si="8"/>
        <v>0</v>
      </c>
    </row>
    <row r="57" spans="2:43" x14ac:dyDescent="0.2">
      <c r="B57" s="11" t="s">
        <v>48</v>
      </c>
      <c r="C57" s="21"/>
      <c r="D57" s="22"/>
      <c r="E57" s="23"/>
      <c r="F57" s="72">
        <v>0.161</v>
      </c>
      <c r="G57" s="77">
        <f>0.18*$F$18</f>
        <v>22995</v>
      </c>
      <c r="H57" s="73">
        <f t="shared" si="42"/>
        <v>3702.1950000000002</v>
      </c>
      <c r="I57" s="27"/>
      <c r="J57" s="72">
        <v>0.161</v>
      </c>
      <c r="K57" s="77">
        <f>$G$57</f>
        <v>22995</v>
      </c>
      <c r="L57" s="73">
        <f t="shared" si="43"/>
        <v>3702.1950000000002</v>
      </c>
      <c r="M57" s="27"/>
      <c r="N57" s="30">
        <f t="shared" si="41"/>
        <v>0</v>
      </c>
      <c r="O57" s="74">
        <f t="shared" si="26"/>
        <v>0</v>
      </c>
      <c r="Q57" s="72">
        <v>0.161</v>
      </c>
      <c r="R57" s="77">
        <f>$G$57</f>
        <v>22995</v>
      </c>
      <c r="S57" s="73">
        <f t="shared" si="44"/>
        <v>3702.1950000000002</v>
      </c>
      <c r="T57" s="27"/>
      <c r="U57" s="30">
        <f t="shared" si="1"/>
        <v>0</v>
      </c>
      <c r="V57" s="74">
        <f t="shared" si="2"/>
        <v>0</v>
      </c>
      <c r="X57" s="72">
        <v>0.161</v>
      </c>
      <c r="Y57" s="77">
        <f>$G$57</f>
        <v>22995</v>
      </c>
      <c r="Z57" s="73">
        <f t="shared" si="45"/>
        <v>3702.1950000000002</v>
      </c>
      <c r="AA57" s="27"/>
      <c r="AB57" s="30">
        <f t="shared" si="3"/>
        <v>0</v>
      </c>
      <c r="AC57" s="74">
        <f t="shared" si="4"/>
        <v>0</v>
      </c>
      <c r="AE57" s="72">
        <v>0.161</v>
      </c>
      <c r="AF57" s="77">
        <f>$G$57</f>
        <v>22995</v>
      </c>
      <c r="AG57" s="73">
        <f t="shared" si="46"/>
        <v>3702.1950000000002</v>
      </c>
      <c r="AH57" s="27"/>
      <c r="AI57" s="30">
        <f t="shared" si="5"/>
        <v>0</v>
      </c>
      <c r="AJ57" s="74">
        <f t="shared" si="6"/>
        <v>0</v>
      </c>
      <c r="AL57" s="72">
        <v>0.161</v>
      </c>
      <c r="AM57" s="77">
        <f>$G$57</f>
        <v>22995</v>
      </c>
      <c r="AN57" s="73">
        <f t="shared" si="47"/>
        <v>3702.1950000000002</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127000</v>
      </c>
      <c r="H59" s="73">
        <f>G59*F59</f>
        <v>13970</v>
      </c>
      <c r="I59" s="83"/>
      <c r="J59" s="72">
        <v>0.11</v>
      </c>
      <c r="K59" s="82">
        <f>$G$59</f>
        <v>127000</v>
      </c>
      <c r="L59" s="73">
        <f>K59*J59</f>
        <v>13970</v>
      </c>
      <c r="M59" s="83"/>
      <c r="N59" s="84">
        <f t="shared" si="41"/>
        <v>0</v>
      </c>
      <c r="O59" s="74">
        <f t="shared" si="26"/>
        <v>0</v>
      </c>
      <c r="Q59" s="72">
        <v>0.11</v>
      </c>
      <c r="R59" s="82">
        <f>$G$59</f>
        <v>127000</v>
      </c>
      <c r="S59" s="73">
        <f>R59*Q59</f>
        <v>13970</v>
      </c>
      <c r="T59" s="83"/>
      <c r="U59" s="84">
        <f t="shared" si="1"/>
        <v>0</v>
      </c>
      <c r="V59" s="74">
        <f t="shared" si="2"/>
        <v>0</v>
      </c>
      <c r="X59" s="72">
        <v>0.11</v>
      </c>
      <c r="Y59" s="82">
        <f>$G$59</f>
        <v>127000</v>
      </c>
      <c r="Z59" s="73">
        <f>Y59*X59</f>
        <v>13970</v>
      </c>
      <c r="AA59" s="83"/>
      <c r="AB59" s="84">
        <f t="shared" si="3"/>
        <v>0</v>
      </c>
      <c r="AC59" s="74">
        <f t="shared" si="4"/>
        <v>0</v>
      </c>
      <c r="AE59" s="72">
        <v>0.11</v>
      </c>
      <c r="AF59" s="82">
        <f>$G$59</f>
        <v>127000</v>
      </c>
      <c r="AG59" s="73">
        <f>AF59*AE59</f>
        <v>13970</v>
      </c>
      <c r="AH59" s="83"/>
      <c r="AI59" s="84">
        <f t="shared" si="5"/>
        <v>0</v>
      </c>
      <c r="AJ59" s="74">
        <f t="shared" si="6"/>
        <v>0</v>
      </c>
      <c r="AL59" s="72">
        <v>0.11</v>
      </c>
      <c r="AM59" s="82">
        <f>$G$59</f>
        <v>127000</v>
      </c>
      <c r="AN59" s="73">
        <f>AM59*AL59</f>
        <v>13970</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17448.175847999999</v>
      </c>
      <c r="I61" s="100"/>
      <c r="J61" s="101"/>
      <c r="K61" s="101"/>
      <c r="L61" s="99">
        <f>SUM(L51:L57,L50)</f>
        <v>17402.682728</v>
      </c>
      <c r="M61" s="102"/>
      <c r="N61" s="103">
        <f t="shared" ref="N61" si="48">L61-H61</f>
        <v>-45.49311999999918</v>
      </c>
      <c r="O61" s="104">
        <f t="shared" ref="O61" si="49">IF((H61)=0,"",(N61/H61))</f>
        <v>-2.6073281468683637E-3</v>
      </c>
      <c r="Q61" s="101"/>
      <c r="R61" s="101"/>
      <c r="S61" s="99">
        <f>SUM(S51:S57,S50)</f>
        <v>17597.065227999999</v>
      </c>
      <c r="T61" s="102"/>
      <c r="U61" s="103">
        <f t="shared" si="1"/>
        <v>194.38249999999971</v>
      </c>
      <c r="V61" s="104">
        <f>IF((L61)=0,"",(U61/L61))</f>
        <v>1.1169685906371695E-2</v>
      </c>
      <c r="X61" s="101"/>
      <c r="Y61" s="101"/>
      <c r="Z61" s="99">
        <f>SUM(Z51:Z57,Z50)</f>
        <v>17645.505228000002</v>
      </c>
      <c r="AA61" s="102"/>
      <c r="AB61" s="103">
        <f t="shared" si="3"/>
        <v>48.440000000002328</v>
      </c>
      <c r="AC61" s="104">
        <f>IF((S61)=0,"",(AB61/S61))</f>
        <v>2.7527317409113106E-3</v>
      </c>
      <c r="AE61" s="101"/>
      <c r="AF61" s="101"/>
      <c r="AG61" s="99">
        <f>SUM(AG51:AG57,AG50)</f>
        <v>17679.085228</v>
      </c>
      <c r="AH61" s="102"/>
      <c r="AI61" s="103">
        <f t="shared" ref="AI61:AI65" si="50">AG61-Z61</f>
        <v>33.579999999998108</v>
      </c>
      <c r="AJ61" s="104">
        <f>IF((Z61)=0,"",(AI61/Z61))</f>
        <v>1.9030342042410408E-3</v>
      </c>
      <c r="AL61" s="101"/>
      <c r="AM61" s="101"/>
      <c r="AN61" s="99">
        <f>SUM(AN51:AN57,AN50)</f>
        <v>17691.287727999999</v>
      </c>
      <c r="AO61" s="102"/>
      <c r="AP61" s="103">
        <f t="shared" ref="AP61:AP65" si="51">AN61-AG61</f>
        <v>12.202499999999418</v>
      </c>
      <c r="AQ61" s="104">
        <f>IF((AG61)=0,"",(AP61/AG61))</f>
        <v>6.9022236403234213E-4</v>
      </c>
    </row>
    <row r="62" spans="2:43" x14ac:dyDescent="0.2">
      <c r="B62" s="105" t="s">
        <v>52</v>
      </c>
      <c r="C62" s="21"/>
      <c r="D62" s="21"/>
      <c r="E62" s="21"/>
      <c r="F62" s="106">
        <v>0.13</v>
      </c>
      <c r="G62" s="107"/>
      <c r="H62" s="108">
        <f>H61*F62</f>
        <v>2268.26286024</v>
      </c>
      <c r="I62" s="109"/>
      <c r="J62" s="110">
        <v>0.13</v>
      </c>
      <c r="K62" s="109"/>
      <c r="L62" s="111">
        <f>L61*J62</f>
        <v>2262.3487546400002</v>
      </c>
      <c r="M62" s="112"/>
      <c r="N62" s="113">
        <f t="shared" si="41"/>
        <v>-5.9141055999998571</v>
      </c>
      <c r="O62" s="114">
        <f t="shared" si="26"/>
        <v>-2.6073281468683477E-3</v>
      </c>
      <c r="Q62" s="110">
        <v>0.13</v>
      </c>
      <c r="R62" s="109"/>
      <c r="S62" s="111">
        <f>S61*Q62</f>
        <v>2287.6184796399998</v>
      </c>
      <c r="T62" s="112"/>
      <c r="U62" s="113">
        <f t="shared" si="1"/>
        <v>25.269724999999653</v>
      </c>
      <c r="V62" s="114">
        <f t="shared" ref="V62:V71" si="52">IF((L62)=0,"",(U62/L62))</f>
        <v>1.1169685906371556E-2</v>
      </c>
      <c r="X62" s="110">
        <v>0.13</v>
      </c>
      <c r="Y62" s="109"/>
      <c r="Z62" s="111">
        <f>Z61*X62</f>
        <v>2293.9156796400002</v>
      </c>
      <c r="AA62" s="112"/>
      <c r="AB62" s="113">
        <f t="shared" si="3"/>
        <v>6.29720000000043</v>
      </c>
      <c r="AC62" s="114">
        <f t="shared" ref="AC62:AC71" si="53">IF((S62)=0,"",(AB62/S62))</f>
        <v>2.7527317409113666E-3</v>
      </c>
      <c r="AE62" s="110">
        <v>0.13</v>
      </c>
      <c r="AF62" s="109"/>
      <c r="AG62" s="111">
        <f>AG61*AE62</f>
        <v>2298.2810796399999</v>
      </c>
      <c r="AH62" s="112"/>
      <c r="AI62" s="113">
        <f t="shared" si="50"/>
        <v>4.3653999999996813</v>
      </c>
      <c r="AJ62" s="114">
        <f t="shared" ref="AJ62:AJ71" si="54">IF((Z62)=0,"",(AI62/Z62))</f>
        <v>1.9030342042410092E-3</v>
      </c>
      <c r="AL62" s="110">
        <v>0.13</v>
      </c>
      <c r="AM62" s="109"/>
      <c r="AN62" s="111">
        <f>AN61*AL62</f>
        <v>2299.8674046400001</v>
      </c>
      <c r="AO62" s="112"/>
      <c r="AP62" s="113">
        <f t="shared" si="51"/>
        <v>1.5863250000002154</v>
      </c>
      <c r="AQ62" s="114">
        <f t="shared" ref="AQ62:AQ71" si="55">IF((AG62)=0,"",(AP62/AG62))</f>
        <v>6.9022236403246877E-4</v>
      </c>
    </row>
    <row r="63" spans="2:43" x14ac:dyDescent="0.2">
      <c r="B63" s="115" t="s">
        <v>53</v>
      </c>
      <c r="C63" s="21"/>
      <c r="D63" s="21"/>
      <c r="E63" s="21"/>
      <c r="F63" s="116"/>
      <c r="G63" s="107"/>
      <c r="H63" s="108">
        <f>H61+H62</f>
        <v>19716.438708239999</v>
      </c>
      <c r="I63" s="109"/>
      <c r="J63" s="109"/>
      <c r="K63" s="109"/>
      <c r="L63" s="111">
        <f>L61+L62</f>
        <v>19665.031482639999</v>
      </c>
      <c r="M63" s="112"/>
      <c r="N63" s="113">
        <f t="shared" si="41"/>
        <v>-51.407225599999947</v>
      </c>
      <c r="O63" s="114">
        <f t="shared" si="26"/>
        <v>-2.607328146868408E-3</v>
      </c>
      <c r="Q63" s="109"/>
      <c r="R63" s="109"/>
      <c r="S63" s="111">
        <f>S61+S62</f>
        <v>19884.683707640001</v>
      </c>
      <c r="T63" s="112"/>
      <c r="U63" s="113">
        <f t="shared" si="1"/>
        <v>219.65222500000164</v>
      </c>
      <c r="V63" s="114">
        <f t="shared" si="52"/>
        <v>1.1169685906371794E-2</v>
      </c>
      <c r="X63" s="109"/>
      <c r="Y63" s="109"/>
      <c r="Z63" s="111">
        <f>Z61+Z62</f>
        <v>19939.42090764</v>
      </c>
      <c r="AA63" s="112"/>
      <c r="AB63" s="113">
        <f t="shared" si="3"/>
        <v>54.737199999999575</v>
      </c>
      <c r="AC63" s="114">
        <f t="shared" si="53"/>
        <v>2.7527317409111567E-3</v>
      </c>
      <c r="AE63" s="109"/>
      <c r="AF63" s="109"/>
      <c r="AG63" s="111">
        <f>AG61+AG62</f>
        <v>19977.366307640001</v>
      </c>
      <c r="AH63" s="112"/>
      <c r="AI63" s="113">
        <f t="shared" si="50"/>
        <v>37.945400000000518</v>
      </c>
      <c r="AJ63" s="114">
        <f t="shared" si="54"/>
        <v>1.9030342042411742E-3</v>
      </c>
      <c r="AL63" s="109"/>
      <c r="AM63" s="109"/>
      <c r="AN63" s="111">
        <f>AN61+AN62</f>
        <v>19991.15513264</v>
      </c>
      <c r="AO63" s="112"/>
      <c r="AP63" s="113">
        <f t="shared" si="51"/>
        <v>13.788824999999633</v>
      </c>
      <c r="AQ63" s="114">
        <f t="shared" si="55"/>
        <v>6.9022236403235666E-4</v>
      </c>
    </row>
    <row r="64" spans="2:43" ht="15.75" customHeight="1" x14ac:dyDescent="0.2">
      <c r="B64" s="203" t="s">
        <v>54</v>
      </c>
      <c r="C64" s="203"/>
      <c r="D64" s="203"/>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04" t="s">
        <v>55</v>
      </c>
      <c r="C65" s="204"/>
      <c r="D65" s="204"/>
      <c r="E65" s="120"/>
      <c r="F65" s="121"/>
      <c r="G65" s="122"/>
      <c r="H65" s="123">
        <f>H63+H64</f>
        <v>19716.438708239999</v>
      </c>
      <c r="I65" s="124"/>
      <c r="J65" s="124"/>
      <c r="K65" s="124"/>
      <c r="L65" s="125">
        <f>L63+L64</f>
        <v>19665.031482639999</v>
      </c>
      <c r="M65" s="126"/>
      <c r="N65" s="127">
        <f t="shared" si="41"/>
        <v>-51.407225599999947</v>
      </c>
      <c r="O65" s="128">
        <f t="shared" si="26"/>
        <v>-2.607328146868408E-3</v>
      </c>
      <c r="Q65" s="124"/>
      <c r="R65" s="124"/>
      <c r="S65" s="125">
        <f>S63+S64</f>
        <v>19884.683707640001</v>
      </c>
      <c r="T65" s="126"/>
      <c r="U65" s="127">
        <f t="shared" si="1"/>
        <v>219.65222500000164</v>
      </c>
      <c r="V65" s="128">
        <f t="shared" si="52"/>
        <v>1.1169685906371794E-2</v>
      </c>
      <c r="X65" s="124"/>
      <c r="Y65" s="124"/>
      <c r="Z65" s="125">
        <f>Z63+Z64</f>
        <v>19939.42090764</v>
      </c>
      <c r="AA65" s="126"/>
      <c r="AB65" s="127">
        <f t="shared" si="3"/>
        <v>54.737199999999575</v>
      </c>
      <c r="AC65" s="128">
        <f t="shared" si="53"/>
        <v>2.7527317409111567E-3</v>
      </c>
      <c r="AE65" s="124"/>
      <c r="AF65" s="124"/>
      <c r="AG65" s="125">
        <f>AG63+AG64</f>
        <v>19977.366307640001</v>
      </c>
      <c r="AH65" s="126"/>
      <c r="AI65" s="127">
        <f t="shared" si="50"/>
        <v>37.945400000000518</v>
      </c>
      <c r="AJ65" s="128">
        <f t="shared" si="54"/>
        <v>1.9030342042411742E-3</v>
      </c>
      <c r="AL65" s="124"/>
      <c r="AM65" s="124"/>
      <c r="AN65" s="125">
        <f>AN63+AN64</f>
        <v>19991.15513264</v>
      </c>
      <c r="AO65" s="126"/>
      <c r="AP65" s="127">
        <f t="shared" si="51"/>
        <v>13.788824999999633</v>
      </c>
      <c r="AQ65" s="128">
        <f t="shared" si="55"/>
        <v>6.9022236403235666E-4</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18440.290848000004</v>
      </c>
      <c r="I67" s="140"/>
      <c r="J67" s="141"/>
      <c r="K67" s="141"/>
      <c r="L67" s="139">
        <f>SUM(L58:L59,L50,L51:L54)</f>
        <v>18394.797727999998</v>
      </c>
      <c r="M67" s="142"/>
      <c r="N67" s="143">
        <f t="shared" ref="N67:N71" si="56">L67-H67</f>
        <v>-45.493120000006456</v>
      </c>
      <c r="O67" s="104">
        <f t="shared" ref="O67:O71" si="57">IF((H67)=0,"",(N67/H67))</f>
        <v>-2.4670500251323612E-3</v>
      </c>
      <c r="Q67" s="141"/>
      <c r="R67" s="141"/>
      <c r="S67" s="139">
        <f>SUM(S58:S59,S50,S51:S54)</f>
        <v>18589.180227999997</v>
      </c>
      <c r="T67" s="142"/>
      <c r="U67" s="143">
        <f t="shared" si="1"/>
        <v>194.38249999999971</v>
      </c>
      <c r="V67" s="104">
        <f t="shared" si="52"/>
        <v>1.0567254007045515E-2</v>
      </c>
      <c r="X67" s="141"/>
      <c r="Y67" s="141"/>
      <c r="Z67" s="139">
        <f>SUM(Z58:Z59,Z50,Z51:Z54)</f>
        <v>18637.620227999996</v>
      </c>
      <c r="AA67" s="142"/>
      <c r="AB67" s="143">
        <f t="shared" si="3"/>
        <v>48.43999999999869</v>
      </c>
      <c r="AC67" s="104">
        <f t="shared" si="53"/>
        <v>2.6058169002544729E-3</v>
      </c>
      <c r="AE67" s="141"/>
      <c r="AF67" s="141"/>
      <c r="AG67" s="139">
        <f>SUM(AG58:AG59,AG50,AG51:AG54)</f>
        <v>18671.200227999998</v>
      </c>
      <c r="AH67" s="142"/>
      <c r="AI67" s="143">
        <f t="shared" ref="AI67:AI71" si="58">AG67-Z67</f>
        <v>33.580000000001746</v>
      </c>
      <c r="AJ67" s="104">
        <f t="shared" si="54"/>
        <v>1.8017321733787264E-3</v>
      </c>
      <c r="AL67" s="141"/>
      <c r="AM67" s="141"/>
      <c r="AN67" s="139">
        <f>SUM(AN58:AN59,AN50,AN51:AN54)</f>
        <v>18683.402727999997</v>
      </c>
      <c r="AO67" s="142"/>
      <c r="AP67" s="143">
        <f t="shared" ref="AP67:AP71" si="59">AN67-AG67</f>
        <v>12.202499999999418</v>
      </c>
      <c r="AQ67" s="104">
        <f t="shared" si="55"/>
        <v>6.5354663069276675E-4</v>
      </c>
    </row>
    <row r="68" spans="1:43" s="85" customFormat="1" x14ac:dyDescent="0.2">
      <c r="B68" s="144" t="s">
        <v>52</v>
      </c>
      <c r="C68" s="79"/>
      <c r="D68" s="79"/>
      <c r="E68" s="79"/>
      <c r="F68" s="145">
        <v>0.13</v>
      </c>
      <c r="G68" s="138"/>
      <c r="H68" s="146">
        <f>H67*F68</f>
        <v>2397.2378102400007</v>
      </c>
      <c r="I68" s="147"/>
      <c r="J68" s="148">
        <v>0.13</v>
      </c>
      <c r="K68" s="149"/>
      <c r="L68" s="150">
        <f>L67*J68</f>
        <v>2391.32370464</v>
      </c>
      <c r="M68" s="151"/>
      <c r="N68" s="152">
        <f t="shared" si="56"/>
        <v>-5.9141056000007666</v>
      </c>
      <c r="O68" s="114">
        <f t="shared" si="57"/>
        <v>-2.4670500251323304E-3</v>
      </c>
      <c r="Q68" s="148">
        <v>0.13</v>
      </c>
      <c r="R68" s="149"/>
      <c r="S68" s="150">
        <f>S67*Q68</f>
        <v>2416.5934296399996</v>
      </c>
      <c r="T68" s="151"/>
      <c r="U68" s="152">
        <f t="shared" si="1"/>
        <v>25.269724999999653</v>
      </c>
      <c r="V68" s="114">
        <f t="shared" si="52"/>
        <v>1.0567254007045385E-2</v>
      </c>
      <c r="X68" s="148">
        <v>0.13</v>
      </c>
      <c r="Y68" s="149"/>
      <c r="Z68" s="150">
        <f>Z67*X68</f>
        <v>2422.8906296399996</v>
      </c>
      <c r="AA68" s="151"/>
      <c r="AB68" s="152">
        <f t="shared" si="3"/>
        <v>6.2971999999999753</v>
      </c>
      <c r="AC68" s="114">
        <f t="shared" si="53"/>
        <v>2.6058169002545332E-3</v>
      </c>
      <c r="AE68" s="148">
        <v>0.13</v>
      </c>
      <c r="AF68" s="149"/>
      <c r="AG68" s="150">
        <f>AG67*AE68</f>
        <v>2427.2560296399997</v>
      </c>
      <c r="AH68" s="151"/>
      <c r="AI68" s="152">
        <f t="shared" si="58"/>
        <v>4.3654000000001361</v>
      </c>
      <c r="AJ68" s="114">
        <f t="shared" si="54"/>
        <v>1.8017321733786887E-3</v>
      </c>
      <c r="AL68" s="148">
        <v>0.13</v>
      </c>
      <c r="AM68" s="149"/>
      <c r="AN68" s="150">
        <f>AN67*AL68</f>
        <v>2428.8423546399999</v>
      </c>
      <c r="AO68" s="151"/>
      <c r="AP68" s="152">
        <f t="shared" si="59"/>
        <v>1.5863250000002154</v>
      </c>
      <c r="AQ68" s="114">
        <f t="shared" si="55"/>
        <v>6.5354663069288666E-4</v>
      </c>
    </row>
    <row r="69" spans="1:43" s="85" customFormat="1" x14ac:dyDescent="0.2">
      <c r="B69" s="153" t="s">
        <v>53</v>
      </c>
      <c r="C69" s="79"/>
      <c r="D69" s="79"/>
      <c r="E69" s="79"/>
      <c r="F69" s="154"/>
      <c r="G69" s="155"/>
      <c r="H69" s="146">
        <f>H67+H68</f>
        <v>20837.528658240004</v>
      </c>
      <c r="I69" s="147"/>
      <c r="J69" s="147"/>
      <c r="K69" s="147"/>
      <c r="L69" s="150">
        <f>L67+L68</f>
        <v>20786.121432639997</v>
      </c>
      <c r="M69" s="151"/>
      <c r="N69" s="152">
        <f t="shared" si="56"/>
        <v>-51.407225600007223</v>
      </c>
      <c r="O69" s="114">
        <f t="shared" si="57"/>
        <v>-2.4670500251323577E-3</v>
      </c>
      <c r="Q69" s="147"/>
      <c r="R69" s="147"/>
      <c r="S69" s="150">
        <f>S67+S68</f>
        <v>21005.773657639998</v>
      </c>
      <c r="T69" s="151"/>
      <c r="U69" s="152">
        <f t="shared" si="1"/>
        <v>219.65222500000164</v>
      </c>
      <c r="V69" s="114">
        <f t="shared" si="52"/>
        <v>1.0567254007045611E-2</v>
      </c>
      <c r="X69" s="147"/>
      <c r="Y69" s="147"/>
      <c r="Z69" s="150">
        <f>Z67+Z68</f>
        <v>21060.510857639994</v>
      </c>
      <c r="AA69" s="151"/>
      <c r="AB69" s="152">
        <f t="shared" si="3"/>
        <v>54.737199999995937</v>
      </c>
      <c r="AC69" s="114">
        <f t="shared" si="53"/>
        <v>2.6058169002543497E-3</v>
      </c>
      <c r="AE69" s="147"/>
      <c r="AF69" s="147"/>
      <c r="AG69" s="150">
        <f>AG67+AG68</f>
        <v>21098.456257639999</v>
      </c>
      <c r="AH69" s="151"/>
      <c r="AI69" s="152">
        <f t="shared" si="58"/>
        <v>37.945400000004156</v>
      </c>
      <c r="AJ69" s="114">
        <f t="shared" si="54"/>
        <v>1.8017321733788301E-3</v>
      </c>
      <c r="AL69" s="147"/>
      <c r="AM69" s="147"/>
      <c r="AN69" s="150">
        <f>AN67+AN68</f>
        <v>21112.245082639998</v>
      </c>
      <c r="AO69" s="151"/>
      <c r="AP69" s="152">
        <f t="shared" si="59"/>
        <v>13.788824999999633</v>
      </c>
      <c r="AQ69" s="114">
        <f t="shared" si="55"/>
        <v>6.5354663069278052E-4</v>
      </c>
    </row>
    <row r="70" spans="1:43" s="85" customFormat="1" ht="15.75" customHeight="1" x14ac:dyDescent="0.2">
      <c r="B70" s="205" t="s">
        <v>54</v>
      </c>
      <c r="C70" s="205"/>
      <c r="D70" s="205"/>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198" t="s">
        <v>57</v>
      </c>
      <c r="C71" s="198"/>
      <c r="D71" s="198"/>
      <c r="E71" s="158"/>
      <c r="F71" s="159"/>
      <c r="G71" s="160"/>
      <c r="H71" s="161">
        <f>SUM(H69:H70)</f>
        <v>20837.528658240004</v>
      </c>
      <c r="I71" s="162"/>
      <c r="J71" s="162"/>
      <c r="K71" s="162"/>
      <c r="L71" s="163">
        <f>SUM(L69:L70)</f>
        <v>20786.121432639997</v>
      </c>
      <c r="M71" s="164"/>
      <c r="N71" s="165">
        <f t="shared" si="56"/>
        <v>-51.407225600007223</v>
      </c>
      <c r="O71" s="166">
        <f t="shared" si="57"/>
        <v>-2.4670500251323577E-3</v>
      </c>
      <c r="Q71" s="162"/>
      <c r="R71" s="162"/>
      <c r="S71" s="163">
        <f>SUM(S69:S70)</f>
        <v>21005.773657639998</v>
      </c>
      <c r="T71" s="164"/>
      <c r="U71" s="165">
        <f t="shared" si="1"/>
        <v>219.65222500000164</v>
      </c>
      <c r="V71" s="166">
        <f t="shared" si="52"/>
        <v>1.0567254007045611E-2</v>
      </c>
      <c r="X71" s="162"/>
      <c r="Y71" s="162"/>
      <c r="Z71" s="163">
        <f>SUM(Z69:Z70)</f>
        <v>21060.510857639994</v>
      </c>
      <c r="AA71" s="164"/>
      <c r="AB71" s="165">
        <f t="shared" si="3"/>
        <v>54.737199999995937</v>
      </c>
      <c r="AC71" s="166">
        <f t="shared" si="53"/>
        <v>2.6058169002543497E-3</v>
      </c>
      <c r="AE71" s="162"/>
      <c r="AF71" s="162"/>
      <c r="AG71" s="163">
        <f>SUM(AG69:AG70)</f>
        <v>21098.456257639999</v>
      </c>
      <c r="AH71" s="164"/>
      <c r="AI71" s="165">
        <f t="shared" si="58"/>
        <v>37.945400000004156</v>
      </c>
      <c r="AJ71" s="166">
        <f t="shared" si="54"/>
        <v>1.8017321733788301E-3</v>
      </c>
      <c r="AL71" s="162"/>
      <c r="AM71" s="162"/>
      <c r="AN71" s="163">
        <f>SUM(AN69:AN70)</f>
        <v>21112.245082639998</v>
      </c>
      <c r="AO71" s="164"/>
      <c r="AP71" s="165">
        <f t="shared" si="59"/>
        <v>13.788824999999633</v>
      </c>
      <c r="AQ71" s="166">
        <f t="shared" si="55"/>
        <v>6.5354663069278052E-4</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5"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6</xdr:col>
                    <xdr:colOff>476250</xdr:colOff>
                    <xdr:row>16</xdr:row>
                    <xdr:rowOff>171450</xdr:rowOff>
                  </from>
                  <to>
                    <xdr:col>9</xdr:col>
                    <xdr:colOff>552450</xdr:colOff>
                    <xdr:row>18</xdr:row>
                    <xdr:rowOff>28575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Q92"/>
  <sheetViews>
    <sheetView showGridLines="0" zoomScale="85" zoomScaleNormal="85" workbookViewId="0">
      <selection activeCell="B2" sqref="B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 style="6" bestFit="1"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9" style="6" bestFit="1" customWidth="1"/>
    <col min="19" max="19" width="11.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9" style="6" bestFit="1" customWidth="1"/>
    <col min="26" max="26" width="11.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72</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f>51100*5</f>
        <v>255500</v>
      </c>
      <c r="G18" s="12" t="s">
        <v>7</v>
      </c>
    </row>
    <row r="19" spans="2:43" x14ac:dyDescent="0.2">
      <c r="B19" s="11"/>
      <c r="F19" s="13">
        <v>500</v>
      </c>
      <c r="G19" s="6" t="s">
        <v>73</v>
      </c>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260.82</v>
      </c>
      <c r="G23" s="25">
        <v>1</v>
      </c>
      <c r="H23" s="26">
        <f>G23*F23</f>
        <v>260.82</v>
      </c>
      <c r="I23" s="27"/>
      <c r="J23" s="28">
        <v>290</v>
      </c>
      <c r="K23" s="29">
        <v>1</v>
      </c>
      <c r="L23" s="26">
        <f>K23*J23</f>
        <v>290</v>
      </c>
      <c r="M23" s="27"/>
      <c r="N23" s="30">
        <f>L23-H23</f>
        <v>29.180000000000007</v>
      </c>
      <c r="O23" s="31">
        <f>IF((H23)=0,"",(N23/H23))</f>
        <v>0.1118779234721264</v>
      </c>
      <c r="Q23" s="28">
        <v>355</v>
      </c>
      <c r="R23" s="29">
        <v>1</v>
      </c>
      <c r="S23" s="26">
        <f>R23*Q23</f>
        <v>355</v>
      </c>
      <c r="T23" s="27"/>
      <c r="U23" s="30">
        <f>S23-L23</f>
        <v>65</v>
      </c>
      <c r="V23" s="31">
        <f>IF((L23)=0,"",(U23/L23))</f>
        <v>0.22413793103448276</v>
      </c>
      <c r="X23" s="28">
        <v>420</v>
      </c>
      <c r="Y23" s="29">
        <v>1</v>
      </c>
      <c r="Z23" s="26">
        <f>Y23*X23</f>
        <v>420</v>
      </c>
      <c r="AA23" s="27"/>
      <c r="AB23" s="30">
        <f>Z23-S23</f>
        <v>65</v>
      </c>
      <c r="AC23" s="31">
        <f>IF((S23)=0,"",(AB23/S23))</f>
        <v>0.18309859154929578</v>
      </c>
      <c r="AE23" s="28">
        <v>490</v>
      </c>
      <c r="AF23" s="29">
        <v>1</v>
      </c>
      <c r="AG23" s="26">
        <f>AF23*AE23</f>
        <v>490</v>
      </c>
      <c r="AH23" s="27"/>
      <c r="AI23" s="30">
        <f>AG23-Z23</f>
        <v>70</v>
      </c>
      <c r="AJ23" s="31">
        <f>IF((Z23)=0,"",(AI23/Z23))</f>
        <v>0.16666666666666666</v>
      </c>
      <c r="AL23" s="28">
        <v>550</v>
      </c>
      <c r="AM23" s="29">
        <v>1</v>
      </c>
      <c r="AN23" s="26">
        <f>AM23*AL23</f>
        <v>550</v>
      </c>
      <c r="AO23" s="27"/>
      <c r="AP23" s="30">
        <f>AN23-AG23</f>
        <v>60</v>
      </c>
      <c r="AQ23" s="31">
        <f>IF((AG23)=0,"",(AP23/AG23))</f>
        <v>0.12244897959183673</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3.5691000000000002</v>
      </c>
      <c r="G29" s="51">
        <f>+$F$19</f>
        <v>500</v>
      </c>
      <c r="H29" s="26">
        <f t="shared" si="0"/>
        <v>1784.5500000000002</v>
      </c>
      <c r="I29" s="27"/>
      <c r="J29" s="28">
        <v>3.9453999999999998</v>
      </c>
      <c r="K29" s="51">
        <f>+$F$19</f>
        <v>500</v>
      </c>
      <c r="L29" s="26">
        <f t="shared" si="9"/>
        <v>1972.6999999999998</v>
      </c>
      <c r="M29" s="27"/>
      <c r="N29" s="30">
        <f t="shared" si="10"/>
        <v>188.14999999999964</v>
      </c>
      <c r="O29" s="31">
        <f t="shared" si="11"/>
        <v>0.1054327421478802</v>
      </c>
      <c r="Q29" s="28">
        <v>3.8961999999999999</v>
      </c>
      <c r="R29" s="51">
        <f>+$F$19</f>
        <v>500</v>
      </c>
      <c r="S29" s="26">
        <f t="shared" si="12"/>
        <v>1948.1</v>
      </c>
      <c r="T29" s="27"/>
      <c r="U29" s="30">
        <f t="shared" si="1"/>
        <v>-24.599999999999909</v>
      </c>
      <c r="V29" s="31">
        <f t="shared" si="2"/>
        <v>-1.247021848228312E-2</v>
      </c>
      <c r="X29" s="28">
        <v>3.8298999999999999</v>
      </c>
      <c r="Y29" s="51">
        <f>+$F$19</f>
        <v>500</v>
      </c>
      <c r="Z29" s="26">
        <f t="shared" si="13"/>
        <v>1914.9499999999998</v>
      </c>
      <c r="AA29" s="27"/>
      <c r="AB29" s="30">
        <f t="shared" si="3"/>
        <v>-33.150000000000091</v>
      </c>
      <c r="AC29" s="31">
        <f t="shared" si="4"/>
        <v>-1.7016580257687024E-2</v>
      </c>
      <c r="AE29" s="28">
        <v>3.6842000000000001</v>
      </c>
      <c r="AF29" s="51">
        <f>+$F$19</f>
        <v>500</v>
      </c>
      <c r="AG29" s="26">
        <f t="shared" si="14"/>
        <v>1842.1000000000001</v>
      </c>
      <c r="AH29" s="27"/>
      <c r="AI29" s="30">
        <f t="shared" si="5"/>
        <v>-72.849999999999682</v>
      </c>
      <c r="AJ29" s="31">
        <f t="shared" si="6"/>
        <v>-3.8042768740698028E-2</v>
      </c>
      <c r="AL29" s="28">
        <v>3.4929999999999999</v>
      </c>
      <c r="AM29" s="51">
        <f>+$F$19</f>
        <v>500</v>
      </c>
      <c r="AN29" s="26">
        <f t="shared" si="15"/>
        <v>1746.5</v>
      </c>
      <c r="AO29" s="27"/>
      <c r="AP29" s="30">
        <f t="shared" si="7"/>
        <v>-95.600000000000136</v>
      </c>
      <c r="AQ29" s="31">
        <f t="shared" si="8"/>
        <v>-5.1897291135117596E-2</v>
      </c>
    </row>
    <row r="30" spans="2:43" x14ac:dyDescent="0.2">
      <c r="B30" s="21" t="s">
        <v>31</v>
      </c>
      <c r="C30" s="21"/>
      <c r="D30" s="22"/>
      <c r="E30" s="23"/>
      <c r="F30" s="24"/>
      <c r="G30" s="25">
        <f t="shared" ref="G30" si="16">$F$18</f>
        <v>255500</v>
      </c>
      <c r="H30" s="26">
        <f t="shared" si="0"/>
        <v>0</v>
      </c>
      <c r="I30" s="27"/>
      <c r="J30" s="28"/>
      <c r="K30" s="25">
        <f t="shared" ref="K30:K38" si="17">$F$18</f>
        <v>255500</v>
      </c>
      <c r="L30" s="26">
        <f t="shared" si="9"/>
        <v>0</v>
      </c>
      <c r="M30" s="27"/>
      <c r="N30" s="30">
        <f t="shared" si="10"/>
        <v>0</v>
      </c>
      <c r="O30" s="31" t="str">
        <f t="shared" si="11"/>
        <v/>
      </c>
      <c r="Q30" s="28"/>
      <c r="R30" s="25">
        <f t="shared" ref="R30:R38" si="18">$F$18</f>
        <v>255500</v>
      </c>
      <c r="S30" s="26">
        <f t="shared" si="12"/>
        <v>0</v>
      </c>
      <c r="T30" s="27"/>
      <c r="U30" s="30">
        <f t="shared" si="1"/>
        <v>0</v>
      </c>
      <c r="V30" s="31" t="str">
        <f t="shared" si="2"/>
        <v/>
      </c>
      <c r="X30" s="28"/>
      <c r="Y30" s="25">
        <f t="shared" ref="Y30:Y38" si="19">$F$18</f>
        <v>255500</v>
      </c>
      <c r="Z30" s="26">
        <f t="shared" si="13"/>
        <v>0</v>
      </c>
      <c r="AA30" s="27"/>
      <c r="AB30" s="30">
        <f t="shared" si="3"/>
        <v>0</v>
      </c>
      <c r="AC30" s="31" t="str">
        <f t="shared" si="4"/>
        <v/>
      </c>
      <c r="AE30" s="28"/>
      <c r="AF30" s="25">
        <f t="shared" ref="AF30:AF38" si="20">$F$18</f>
        <v>255500</v>
      </c>
      <c r="AG30" s="26">
        <f t="shared" si="14"/>
        <v>0</v>
      </c>
      <c r="AH30" s="27"/>
      <c r="AI30" s="30">
        <f t="shared" si="5"/>
        <v>0</v>
      </c>
      <c r="AJ30" s="31" t="str">
        <f t="shared" si="6"/>
        <v/>
      </c>
      <c r="AL30" s="28"/>
      <c r="AM30" s="25">
        <f t="shared" ref="AM30:AM38" si="21">$F$18</f>
        <v>255500</v>
      </c>
      <c r="AN30" s="26">
        <f t="shared" si="15"/>
        <v>0</v>
      </c>
      <c r="AO30" s="27"/>
      <c r="AP30" s="30">
        <f t="shared" si="7"/>
        <v>0</v>
      </c>
      <c r="AQ30" s="31" t="str">
        <f t="shared" si="8"/>
        <v/>
      </c>
    </row>
    <row r="31" spans="2:43" x14ac:dyDescent="0.2">
      <c r="B31" s="21" t="s">
        <v>32</v>
      </c>
      <c r="C31" s="21"/>
      <c r="D31" s="22" t="s">
        <v>74</v>
      </c>
      <c r="E31" s="23"/>
      <c r="F31" s="24">
        <v>0</v>
      </c>
      <c r="G31" s="51">
        <f>+$F$19</f>
        <v>500</v>
      </c>
      <c r="H31" s="26">
        <f t="shared" si="0"/>
        <v>0</v>
      </c>
      <c r="I31" s="27"/>
      <c r="J31" s="28">
        <v>-1E-3</v>
      </c>
      <c r="K31" s="51">
        <f>+$F$19</f>
        <v>500</v>
      </c>
      <c r="L31" s="26">
        <f t="shared" si="9"/>
        <v>-0.5</v>
      </c>
      <c r="M31" s="27"/>
      <c r="N31" s="30">
        <f t="shared" si="10"/>
        <v>-0.5</v>
      </c>
      <c r="O31" s="31" t="str">
        <f t="shared" si="11"/>
        <v/>
      </c>
      <c r="Q31" s="28"/>
      <c r="R31" s="51">
        <f>+$F$19</f>
        <v>500</v>
      </c>
      <c r="S31" s="26">
        <f t="shared" si="12"/>
        <v>0</v>
      </c>
      <c r="T31" s="27"/>
      <c r="U31" s="30">
        <f t="shared" si="1"/>
        <v>0.5</v>
      </c>
      <c r="V31" s="31">
        <f t="shared" si="2"/>
        <v>-1</v>
      </c>
      <c r="X31" s="28"/>
      <c r="Y31" s="51">
        <f>+$F$19</f>
        <v>500</v>
      </c>
      <c r="Z31" s="26">
        <f t="shared" si="13"/>
        <v>0</v>
      </c>
      <c r="AA31" s="27"/>
      <c r="AB31" s="30">
        <f t="shared" si="3"/>
        <v>0</v>
      </c>
      <c r="AC31" s="31" t="str">
        <f t="shared" si="4"/>
        <v/>
      </c>
      <c r="AE31" s="28"/>
      <c r="AF31" s="51">
        <f>+$F$19</f>
        <v>500</v>
      </c>
      <c r="AG31" s="26">
        <f t="shared" si="14"/>
        <v>0</v>
      </c>
      <c r="AH31" s="27"/>
      <c r="AI31" s="30">
        <f t="shared" si="5"/>
        <v>0</v>
      </c>
      <c r="AJ31" s="31" t="str">
        <f t="shared" si="6"/>
        <v/>
      </c>
      <c r="AL31" s="28"/>
      <c r="AM31" s="51">
        <f>+$F$19</f>
        <v>500</v>
      </c>
      <c r="AN31" s="26">
        <f t="shared" si="15"/>
        <v>0</v>
      </c>
      <c r="AO31" s="27"/>
      <c r="AP31" s="30">
        <f t="shared" si="7"/>
        <v>0</v>
      </c>
      <c r="AQ31" s="31" t="str">
        <f t="shared" si="8"/>
        <v/>
      </c>
    </row>
    <row r="32" spans="2:43" x14ac:dyDescent="0.2">
      <c r="B32" s="33"/>
      <c r="C32" s="21"/>
      <c r="D32" s="22"/>
      <c r="E32" s="23"/>
      <c r="F32" s="24"/>
      <c r="G32" s="25">
        <f t="shared" ref="G32:G38" si="22">$F$18</f>
        <v>255500</v>
      </c>
      <c r="H32" s="26">
        <f t="shared" si="0"/>
        <v>0</v>
      </c>
      <c r="I32" s="27"/>
      <c r="J32" s="28"/>
      <c r="K32" s="25">
        <f t="shared" si="17"/>
        <v>255500</v>
      </c>
      <c r="L32" s="26">
        <f t="shared" si="9"/>
        <v>0</v>
      </c>
      <c r="M32" s="27"/>
      <c r="N32" s="30">
        <f t="shared" si="10"/>
        <v>0</v>
      </c>
      <c r="O32" s="31" t="str">
        <f t="shared" si="11"/>
        <v/>
      </c>
      <c r="Q32" s="28"/>
      <c r="R32" s="25">
        <f t="shared" si="18"/>
        <v>255500</v>
      </c>
      <c r="S32" s="26">
        <f t="shared" si="12"/>
        <v>0</v>
      </c>
      <c r="T32" s="27"/>
      <c r="U32" s="30">
        <f t="shared" si="1"/>
        <v>0</v>
      </c>
      <c r="V32" s="31" t="str">
        <f t="shared" si="2"/>
        <v/>
      </c>
      <c r="X32" s="28"/>
      <c r="Y32" s="25">
        <f t="shared" si="19"/>
        <v>255500</v>
      </c>
      <c r="Z32" s="26">
        <f t="shared" si="13"/>
        <v>0</v>
      </c>
      <c r="AA32" s="27"/>
      <c r="AB32" s="30">
        <f t="shared" si="3"/>
        <v>0</v>
      </c>
      <c r="AC32" s="31" t="str">
        <f t="shared" si="4"/>
        <v/>
      </c>
      <c r="AE32" s="28"/>
      <c r="AF32" s="25">
        <f t="shared" si="20"/>
        <v>255500</v>
      </c>
      <c r="AG32" s="26">
        <f t="shared" si="14"/>
        <v>0</v>
      </c>
      <c r="AH32" s="27"/>
      <c r="AI32" s="30">
        <f t="shared" si="5"/>
        <v>0</v>
      </c>
      <c r="AJ32" s="31" t="str">
        <f t="shared" si="6"/>
        <v/>
      </c>
      <c r="AL32" s="28"/>
      <c r="AM32" s="25">
        <f t="shared" si="21"/>
        <v>255500</v>
      </c>
      <c r="AN32" s="26">
        <f t="shared" si="15"/>
        <v>0</v>
      </c>
      <c r="AO32" s="27"/>
      <c r="AP32" s="30">
        <f t="shared" si="7"/>
        <v>0</v>
      </c>
      <c r="AQ32" s="31" t="str">
        <f t="shared" si="8"/>
        <v/>
      </c>
    </row>
    <row r="33" spans="2:43" x14ac:dyDescent="0.2">
      <c r="B33" s="33"/>
      <c r="C33" s="21"/>
      <c r="D33" s="22"/>
      <c r="E33" s="23"/>
      <c r="F33" s="24"/>
      <c r="G33" s="25">
        <f t="shared" si="22"/>
        <v>255500</v>
      </c>
      <c r="H33" s="26">
        <f t="shared" si="0"/>
        <v>0</v>
      </c>
      <c r="I33" s="27"/>
      <c r="J33" s="28"/>
      <c r="K33" s="25">
        <f t="shared" si="17"/>
        <v>255500</v>
      </c>
      <c r="L33" s="26">
        <f t="shared" si="9"/>
        <v>0</v>
      </c>
      <c r="M33" s="27"/>
      <c r="N33" s="30">
        <f t="shared" si="10"/>
        <v>0</v>
      </c>
      <c r="O33" s="31" t="str">
        <f t="shared" si="11"/>
        <v/>
      </c>
      <c r="Q33" s="28"/>
      <c r="R33" s="25">
        <f t="shared" si="18"/>
        <v>255500</v>
      </c>
      <c r="S33" s="26">
        <f t="shared" si="12"/>
        <v>0</v>
      </c>
      <c r="T33" s="27"/>
      <c r="U33" s="30">
        <f t="shared" si="1"/>
        <v>0</v>
      </c>
      <c r="V33" s="31" t="str">
        <f t="shared" si="2"/>
        <v/>
      </c>
      <c r="X33" s="28"/>
      <c r="Y33" s="25">
        <f t="shared" si="19"/>
        <v>255500</v>
      </c>
      <c r="Z33" s="26">
        <f t="shared" si="13"/>
        <v>0</v>
      </c>
      <c r="AA33" s="27"/>
      <c r="AB33" s="30">
        <f t="shared" si="3"/>
        <v>0</v>
      </c>
      <c r="AC33" s="31" t="str">
        <f t="shared" si="4"/>
        <v/>
      </c>
      <c r="AE33" s="28"/>
      <c r="AF33" s="25">
        <f t="shared" si="20"/>
        <v>255500</v>
      </c>
      <c r="AG33" s="26">
        <f t="shared" si="14"/>
        <v>0</v>
      </c>
      <c r="AH33" s="27"/>
      <c r="AI33" s="30">
        <f t="shared" si="5"/>
        <v>0</v>
      </c>
      <c r="AJ33" s="31" t="str">
        <f t="shared" si="6"/>
        <v/>
      </c>
      <c r="AL33" s="28"/>
      <c r="AM33" s="25">
        <f t="shared" si="21"/>
        <v>255500</v>
      </c>
      <c r="AN33" s="26">
        <f t="shared" si="15"/>
        <v>0</v>
      </c>
      <c r="AO33" s="27"/>
      <c r="AP33" s="30">
        <f t="shared" si="7"/>
        <v>0</v>
      </c>
      <c r="AQ33" s="31" t="str">
        <f t="shared" si="8"/>
        <v/>
      </c>
    </row>
    <row r="34" spans="2:43" x14ac:dyDescent="0.2">
      <c r="B34" s="33"/>
      <c r="C34" s="21"/>
      <c r="D34" s="22"/>
      <c r="E34" s="23"/>
      <c r="F34" s="24"/>
      <c r="G34" s="25">
        <f t="shared" si="22"/>
        <v>255500</v>
      </c>
      <c r="H34" s="26">
        <f t="shared" si="0"/>
        <v>0</v>
      </c>
      <c r="I34" s="27"/>
      <c r="J34" s="28"/>
      <c r="K34" s="25">
        <f t="shared" si="17"/>
        <v>255500</v>
      </c>
      <c r="L34" s="26">
        <f t="shared" si="9"/>
        <v>0</v>
      </c>
      <c r="M34" s="27"/>
      <c r="N34" s="30">
        <f t="shared" si="10"/>
        <v>0</v>
      </c>
      <c r="O34" s="31" t="str">
        <f t="shared" si="11"/>
        <v/>
      </c>
      <c r="Q34" s="28"/>
      <c r="R34" s="25">
        <f t="shared" si="18"/>
        <v>255500</v>
      </c>
      <c r="S34" s="26">
        <f t="shared" si="12"/>
        <v>0</v>
      </c>
      <c r="T34" s="27"/>
      <c r="U34" s="30">
        <f t="shared" si="1"/>
        <v>0</v>
      </c>
      <c r="V34" s="31" t="str">
        <f t="shared" si="2"/>
        <v/>
      </c>
      <c r="X34" s="28"/>
      <c r="Y34" s="25">
        <f t="shared" si="19"/>
        <v>255500</v>
      </c>
      <c r="Z34" s="26">
        <f t="shared" si="13"/>
        <v>0</v>
      </c>
      <c r="AA34" s="27"/>
      <c r="AB34" s="30">
        <f t="shared" si="3"/>
        <v>0</v>
      </c>
      <c r="AC34" s="31" t="str">
        <f t="shared" si="4"/>
        <v/>
      </c>
      <c r="AE34" s="28"/>
      <c r="AF34" s="25">
        <f t="shared" si="20"/>
        <v>255500</v>
      </c>
      <c r="AG34" s="26">
        <f t="shared" si="14"/>
        <v>0</v>
      </c>
      <c r="AH34" s="27"/>
      <c r="AI34" s="30">
        <f t="shared" si="5"/>
        <v>0</v>
      </c>
      <c r="AJ34" s="31" t="str">
        <f t="shared" si="6"/>
        <v/>
      </c>
      <c r="AL34" s="28"/>
      <c r="AM34" s="25">
        <f t="shared" si="21"/>
        <v>255500</v>
      </c>
      <c r="AN34" s="26">
        <f t="shared" si="15"/>
        <v>0</v>
      </c>
      <c r="AO34" s="27"/>
      <c r="AP34" s="30">
        <f t="shared" si="7"/>
        <v>0</v>
      </c>
      <c r="AQ34" s="31" t="str">
        <f t="shared" si="8"/>
        <v/>
      </c>
    </row>
    <row r="35" spans="2:43" x14ac:dyDescent="0.2">
      <c r="B35" s="33"/>
      <c r="C35" s="21"/>
      <c r="D35" s="22"/>
      <c r="E35" s="23"/>
      <c r="F35" s="24"/>
      <c r="G35" s="25">
        <f t="shared" si="22"/>
        <v>255500</v>
      </c>
      <c r="H35" s="26">
        <f t="shared" si="0"/>
        <v>0</v>
      </c>
      <c r="I35" s="27"/>
      <c r="J35" s="28"/>
      <c r="K35" s="25">
        <f t="shared" si="17"/>
        <v>255500</v>
      </c>
      <c r="L35" s="26">
        <f t="shared" si="9"/>
        <v>0</v>
      </c>
      <c r="M35" s="27"/>
      <c r="N35" s="30">
        <f t="shared" si="10"/>
        <v>0</v>
      </c>
      <c r="O35" s="31" t="str">
        <f t="shared" si="11"/>
        <v/>
      </c>
      <c r="Q35" s="28"/>
      <c r="R35" s="25">
        <f t="shared" si="18"/>
        <v>255500</v>
      </c>
      <c r="S35" s="26">
        <f t="shared" si="12"/>
        <v>0</v>
      </c>
      <c r="T35" s="27"/>
      <c r="U35" s="30">
        <f t="shared" si="1"/>
        <v>0</v>
      </c>
      <c r="V35" s="31" t="str">
        <f t="shared" si="2"/>
        <v/>
      </c>
      <c r="X35" s="28"/>
      <c r="Y35" s="25">
        <f t="shared" si="19"/>
        <v>255500</v>
      </c>
      <c r="Z35" s="26">
        <f t="shared" si="13"/>
        <v>0</v>
      </c>
      <c r="AA35" s="27"/>
      <c r="AB35" s="30">
        <f t="shared" si="3"/>
        <v>0</v>
      </c>
      <c r="AC35" s="31" t="str">
        <f t="shared" si="4"/>
        <v/>
      </c>
      <c r="AE35" s="28"/>
      <c r="AF35" s="25">
        <f t="shared" si="20"/>
        <v>255500</v>
      </c>
      <c r="AG35" s="26">
        <f t="shared" si="14"/>
        <v>0</v>
      </c>
      <c r="AH35" s="27"/>
      <c r="AI35" s="30">
        <f t="shared" si="5"/>
        <v>0</v>
      </c>
      <c r="AJ35" s="31" t="str">
        <f t="shared" si="6"/>
        <v/>
      </c>
      <c r="AL35" s="28"/>
      <c r="AM35" s="25">
        <f t="shared" si="21"/>
        <v>255500</v>
      </c>
      <c r="AN35" s="26">
        <f t="shared" si="15"/>
        <v>0</v>
      </c>
      <c r="AO35" s="27"/>
      <c r="AP35" s="30">
        <f t="shared" si="7"/>
        <v>0</v>
      </c>
      <c r="AQ35" s="31" t="str">
        <f t="shared" si="8"/>
        <v/>
      </c>
    </row>
    <row r="36" spans="2:43" x14ac:dyDescent="0.2">
      <c r="B36" s="33"/>
      <c r="C36" s="21"/>
      <c r="D36" s="22"/>
      <c r="E36" s="23"/>
      <c r="F36" s="24"/>
      <c r="G36" s="25">
        <f t="shared" si="22"/>
        <v>255500</v>
      </c>
      <c r="H36" s="26">
        <f t="shared" si="0"/>
        <v>0</v>
      </c>
      <c r="I36" s="27"/>
      <c r="J36" s="28"/>
      <c r="K36" s="25">
        <f t="shared" si="17"/>
        <v>255500</v>
      </c>
      <c r="L36" s="26">
        <f t="shared" si="9"/>
        <v>0</v>
      </c>
      <c r="M36" s="27"/>
      <c r="N36" s="30">
        <f t="shared" si="10"/>
        <v>0</v>
      </c>
      <c r="O36" s="31" t="str">
        <f t="shared" si="11"/>
        <v/>
      </c>
      <c r="Q36" s="28"/>
      <c r="R36" s="25">
        <f t="shared" si="18"/>
        <v>255500</v>
      </c>
      <c r="S36" s="26">
        <f t="shared" si="12"/>
        <v>0</v>
      </c>
      <c r="T36" s="27"/>
      <c r="U36" s="30">
        <f t="shared" si="1"/>
        <v>0</v>
      </c>
      <c r="V36" s="31" t="str">
        <f t="shared" si="2"/>
        <v/>
      </c>
      <c r="X36" s="28"/>
      <c r="Y36" s="25">
        <f t="shared" si="19"/>
        <v>255500</v>
      </c>
      <c r="Z36" s="26">
        <f t="shared" si="13"/>
        <v>0</v>
      </c>
      <c r="AA36" s="27"/>
      <c r="AB36" s="30">
        <f t="shared" si="3"/>
        <v>0</v>
      </c>
      <c r="AC36" s="31" t="str">
        <f t="shared" si="4"/>
        <v/>
      </c>
      <c r="AE36" s="28"/>
      <c r="AF36" s="25">
        <f t="shared" si="20"/>
        <v>255500</v>
      </c>
      <c r="AG36" s="26">
        <f t="shared" si="14"/>
        <v>0</v>
      </c>
      <c r="AH36" s="27"/>
      <c r="AI36" s="30">
        <f t="shared" si="5"/>
        <v>0</v>
      </c>
      <c r="AJ36" s="31" t="str">
        <f t="shared" si="6"/>
        <v/>
      </c>
      <c r="AL36" s="28"/>
      <c r="AM36" s="25">
        <f t="shared" si="21"/>
        <v>255500</v>
      </c>
      <c r="AN36" s="26">
        <f t="shared" si="15"/>
        <v>0</v>
      </c>
      <c r="AO36" s="27"/>
      <c r="AP36" s="30">
        <f t="shared" si="7"/>
        <v>0</v>
      </c>
      <c r="AQ36" s="31" t="str">
        <f t="shared" si="8"/>
        <v/>
      </c>
    </row>
    <row r="37" spans="2:43" x14ac:dyDescent="0.2">
      <c r="B37" s="33"/>
      <c r="C37" s="21"/>
      <c r="D37" s="22"/>
      <c r="E37" s="23"/>
      <c r="F37" s="24"/>
      <c r="G37" s="25">
        <f t="shared" si="22"/>
        <v>255500</v>
      </c>
      <c r="H37" s="26">
        <f t="shared" si="0"/>
        <v>0</v>
      </c>
      <c r="I37" s="27"/>
      <c r="J37" s="28"/>
      <c r="K37" s="25">
        <f t="shared" si="17"/>
        <v>255500</v>
      </c>
      <c r="L37" s="26">
        <f t="shared" si="9"/>
        <v>0</v>
      </c>
      <c r="M37" s="27"/>
      <c r="N37" s="30">
        <f t="shared" si="10"/>
        <v>0</v>
      </c>
      <c r="O37" s="31" t="str">
        <f t="shared" si="11"/>
        <v/>
      </c>
      <c r="Q37" s="28"/>
      <c r="R37" s="25">
        <f t="shared" si="18"/>
        <v>255500</v>
      </c>
      <c r="S37" s="26">
        <f t="shared" si="12"/>
        <v>0</v>
      </c>
      <c r="T37" s="27"/>
      <c r="U37" s="30">
        <f t="shared" si="1"/>
        <v>0</v>
      </c>
      <c r="V37" s="31" t="str">
        <f t="shared" si="2"/>
        <v/>
      </c>
      <c r="X37" s="28"/>
      <c r="Y37" s="25">
        <f t="shared" si="19"/>
        <v>255500</v>
      </c>
      <c r="Z37" s="26">
        <f t="shared" si="13"/>
        <v>0</v>
      </c>
      <c r="AA37" s="27"/>
      <c r="AB37" s="30">
        <f t="shared" si="3"/>
        <v>0</v>
      </c>
      <c r="AC37" s="31" t="str">
        <f t="shared" si="4"/>
        <v/>
      </c>
      <c r="AE37" s="28"/>
      <c r="AF37" s="25">
        <f t="shared" si="20"/>
        <v>255500</v>
      </c>
      <c r="AG37" s="26">
        <f t="shared" si="14"/>
        <v>0</v>
      </c>
      <c r="AH37" s="27"/>
      <c r="AI37" s="30">
        <f t="shared" si="5"/>
        <v>0</v>
      </c>
      <c r="AJ37" s="31" t="str">
        <f t="shared" si="6"/>
        <v/>
      </c>
      <c r="AL37" s="28"/>
      <c r="AM37" s="25">
        <f t="shared" si="21"/>
        <v>255500</v>
      </c>
      <c r="AN37" s="26">
        <f t="shared" si="15"/>
        <v>0</v>
      </c>
      <c r="AO37" s="27"/>
      <c r="AP37" s="30">
        <f t="shared" si="7"/>
        <v>0</v>
      </c>
      <c r="AQ37" s="31" t="str">
        <f t="shared" si="8"/>
        <v/>
      </c>
    </row>
    <row r="38" spans="2:43" x14ac:dyDescent="0.2">
      <c r="B38" s="33"/>
      <c r="C38" s="21"/>
      <c r="D38" s="22"/>
      <c r="E38" s="23"/>
      <c r="F38" s="24"/>
      <c r="G38" s="25">
        <f t="shared" si="22"/>
        <v>255500</v>
      </c>
      <c r="H38" s="26">
        <f t="shared" si="0"/>
        <v>0</v>
      </c>
      <c r="I38" s="27"/>
      <c r="J38" s="28"/>
      <c r="K38" s="25">
        <f t="shared" si="17"/>
        <v>255500</v>
      </c>
      <c r="L38" s="26">
        <f t="shared" si="9"/>
        <v>0</v>
      </c>
      <c r="M38" s="27"/>
      <c r="N38" s="30">
        <f t="shared" si="10"/>
        <v>0</v>
      </c>
      <c r="O38" s="31" t="str">
        <f t="shared" si="11"/>
        <v/>
      </c>
      <c r="Q38" s="28"/>
      <c r="R38" s="25">
        <f t="shared" si="18"/>
        <v>255500</v>
      </c>
      <c r="S38" s="26">
        <f t="shared" si="12"/>
        <v>0</v>
      </c>
      <c r="T38" s="27"/>
      <c r="U38" s="30">
        <f t="shared" si="1"/>
        <v>0</v>
      </c>
      <c r="V38" s="31" t="str">
        <f t="shared" si="2"/>
        <v/>
      </c>
      <c r="X38" s="28"/>
      <c r="Y38" s="25">
        <f t="shared" si="19"/>
        <v>255500</v>
      </c>
      <c r="Z38" s="26">
        <f t="shared" si="13"/>
        <v>0</v>
      </c>
      <c r="AA38" s="27"/>
      <c r="AB38" s="30">
        <f t="shared" si="3"/>
        <v>0</v>
      </c>
      <c r="AC38" s="31" t="str">
        <f t="shared" si="4"/>
        <v/>
      </c>
      <c r="AE38" s="28"/>
      <c r="AF38" s="25">
        <f t="shared" si="20"/>
        <v>255500</v>
      </c>
      <c r="AG38" s="26">
        <f t="shared" si="14"/>
        <v>0</v>
      </c>
      <c r="AH38" s="27"/>
      <c r="AI38" s="30">
        <f t="shared" si="5"/>
        <v>0</v>
      </c>
      <c r="AJ38" s="31" t="str">
        <f t="shared" si="6"/>
        <v/>
      </c>
      <c r="AL38" s="28"/>
      <c r="AM38" s="25">
        <f t="shared" si="21"/>
        <v>255500</v>
      </c>
      <c r="AN38" s="26">
        <f t="shared" si="15"/>
        <v>0</v>
      </c>
      <c r="AO38" s="27"/>
      <c r="AP38" s="30">
        <f t="shared" si="7"/>
        <v>0</v>
      </c>
      <c r="AQ38" s="31" t="str">
        <f t="shared" si="8"/>
        <v/>
      </c>
    </row>
    <row r="39" spans="2:43" s="45" customFormat="1" x14ac:dyDescent="0.2">
      <c r="B39" s="34" t="s">
        <v>33</v>
      </c>
      <c r="C39" s="35"/>
      <c r="D39" s="36"/>
      <c r="E39" s="35"/>
      <c r="F39" s="37"/>
      <c r="G39" s="38"/>
      <c r="H39" s="39">
        <f>SUM(H23:H38)</f>
        <v>2045.3700000000001</v>
      </c>
      <c r="I39" s="40"/>
      <c r="J39" s="41"/>
      <c r="K39" s="42"/>
      <c r="L39" s="39">
        <f>SUM(L23:L38)</f>
        <v>2262.1999999999998</v>
      </c>
      <c r="M39" s="40"/>
      <c r="N39" s="43">
        <f t="shared" si="10"/>
        <v>216.8299999999997</v>
      </c>
      <c r="O39" s="44">
        <f t="shared" si="11"/>
        <v>0.10601015953103825</v>
      </c>
      <c r="Q39" s="41"/>
      <c r="R39" s="42"/>
      <c r="S39" s="39">
        <f>SUM(S23:S38)</f>
        <v>2303.1</v>
      </c>
      <c r="T39" s="40"/>
      <c r="U39" s="43">
        <f t="shared" si="1"/>
        <v>40.900000000000091</v>
      </c>
      <c r="V39" s="44">
        <f t="shared" si="2"/>
        <v>1.8079745380602995E-2</v>
      </c>
      <c r="X39" s="41"/>
      <c r="Y39" s="42"/>
      <c r="Z39" s="39">
        <f>SUM(Z23:Z38)</f>
        <v>2334.9499999999998</v>
      </c>
      <c r="AA39" s="40"/>
      <c r="AB39" s="43">
        <f t="shared" si="3"/>
        <v>31.849999999999909</v>
      </c>
      <c r="AC39" s="44">
        <f t="shared" si="4"/>
        <v>1.3829186748295736E-2</v>
      </c>
      <c r="AE39" s="41"/>
      <c r="AF39" s="42"/>
      <c r="AG39" s="39">
        <f>SUM(AG23:AG38)</f>
        <v>2332.1000000000004</v>
      </c>
      <c r="AH39" s="40"/>
      <c r="AI39" s="43">
        <f t="shared" si="5"/>
        <v>-2.8499999999994543</v>
      </c>
      <c r="AJ39" s="44">
        <f t="shared" si="6"/>
        <v>-1.2205828818601916E-3</v>
      </c>
      <c r="AL39" s="41"/>
      <c r="AM39" s="42"/>
      <c r="AN39" s="39">
        <f>SUM(AN23:AN38)</f>
        <v>2296.5</v>
      </c>
      <c r="AO39" s="40"/>
      <c r="AP39" s="43">
        <f t="shared" si="7"/>
        <v>-35.600000000000364</v>
      </c>
      <c r="AQ39" s="44">
        <f t="shared" si="8"/>
        <v>-1.5265211611852132E-2</v>
      </c>
    </row>
    <row r="40" spans="2:43" ht="25.5" x14ac:dyDescent="0.2">
      <c r="B40" s="46" t="s">
        <v>34</v>
      </c>
      <c r="C40" s="21"/>
      <c r="D40" s="22" t="s">
        <v>74</v>
      </c>
      <c r="E40" s="23"/>
      <c r="F40" s="24">
        <v>0</v>
      </c>
      <c r="G40" s="51">
        <f>+$F$19</f>
        <v>500</v>
      </c>
      <c r="H40" s="26">
        <f>G40*F40</f>
        <v>0</v>
      </c>
      <c r="I40" s="27"/>
      <c r="J40" s="28">
        <v>-0.41220000000000001</v>
      </c>
      <c r="K40" s="51">
        <f>+$F$19</f>
        <v>500</v>
      </c>
      <c r="L40" s="26">
        <f>K40*J40</f>
        <v>-206.1</v>
      </c>
      <c r="M40" s="27"/>
      <c r="N40" s="30">
        <f>L40-H40</f>
        <v>-206.1</v>
      </c>
      <c r="O40" s="31" t="str">
        <f>IF((H40)=0,"",(N40/H40))</f>
        <v/>
      </c>
      <c r="Q40" s="28"/>
      <c r="R40" s="51">
        <f>+$F$19</f>
        <v>500</v>
      </c>
      <c r="S40" s="26">
        <f>R40*Q40</f>
        <v>0</v>
      </c>
      <c r="T40" s="27"/>
      <c r="U40" s="30">
        <f t="shared" si="1"/>
        <v>206.1</v>
      </c>
      <c r="V40" s="31">
        <f t="shared" si="2"/>
        <v>-1</v>
      </c>
      <c r="X40" s="28"/>
      <c r="Y40" s="51">
        <f>+$F$19</f>
        <v>500</v>
      </c>
      <c r="Z40" s="26">
        <f>Y40*X40</f>
        <v>0</v>
      </c>
      <c r="AA40" s="27"/>
      <c r="AB40" s="30">
        <f t="shared" si="3"/>
        <v>0</v>
      </c>
      <c r="AC40" s="31" t="str">
        <f t="shared" si="4"/>
        <v/>
      </c>
      <c r="AE40" s="28"/>
      <c r="AF40" s="51">
        <f>+$F$19</f>
        <v>500</v>
      </c>
      <c r="AG40" s="26">
        <f>AF40*AE40</f>
        <v>0</v>
      </c>
      <c r="AH40" s="27"/>
      <c r="AI40" s="30">
        <f t="shared" si="5"/>
        <v>0</v>
      </c>
      <c r="AJ40" s="31" t="str">
        <f t="shared" si="6"/>
        <v/>
      </c>
      <c r="AL40" s="28"/>
      <c r="AM40" s="51">
        <f>+$F$19</f>
        <v>500</v>
      </c>
      <c r="AN40" s="26">
        <f>AM40*AL40</f>
        <v>0</v>
      </c>
      <c r="AO40" s="27"/>
      <c r="AP40" s="30">
        <f t="shared" si="7"/>
        <v>0</v>
      </c>
      <c r="AQ40" s="31" t="str">
        <f t="shared" si="8"/>
        <v/>
      </c>
    </row>
    <row r="41" spans="2:43" ht="38.25" x14ac:dyDescent="0.2">
      <c r="B41" s="178" t="s">
        <v>75</v>
      </c>
      <c r="C41" s="21"/>
      <c r="D41" s="22" t="s">
        <v>30</v>
      </c>
      <c r="E41" s="23"/>
      <c r="F41" s="24"/>
      <c r="G41" s="25">
        <f>+F18</f>
        <v>255500</v>
      </c>
      <c r="H41" s="26">
        <f t="shared" ref="H41:H45" si="23">G41*F41</f>
        <v>0</v>
      </c>
      <c r="I41" s="47"/>
      <c r="J41" s="28">
        <v>-2.9999999999999997E-4</v>
      </c>
      <c r="K41" s="25">
        <f>+$G$41</f>
        <v>255500</v>
      </c>
      <c r="L41" s="26">
        <f t="shared" ref="L41:L45" si="24">K41*J41</f>
        <v>-76.649999999999991</v>
      </c>
      <c r="M41" s="48"/>
      <c r="N41" s="30">
        <f t="shared" ref="N41:N45" si="25">L41-H41</f>
        <v>-76.649999999999991</v>
      </c>
      <c r="O41" s="31" t="str">
        <f t="shared" ref="O41:O65" si="26">IF((H41)=0,"",(N41/H41))</f>
        <v/>
      </c>
      <c r="Q41" s="28"/>
      <c r="R41" s="25">
        <f>+$G$41</f>
        <v>255500</v>
      </c>
      <c r="S41" s="26">
        <f t="shared" ref="S41:S43" si="27">R41*Q41</f>
        <v>0</v>
      </c>
      <c r="T41" s="48"/>
      <c r="U41" s="30">
        <f t="shared" si="1"/>
        <v>76.649999999999991</v>
      </c>
      <c r="V41" s="31">
        <f t="shared" si="2"/>
        <v>-1</v>
      </c>
      <c r="X41" s="28"/>
      <c r="Y41" s="25">
        <f>+$G$41</f>
        <v>255500</v>
      </c>
      <c r="Z41" s="26">
        <f t="shared" ref="Z41:Z43" si="28">Y41*X41</f>
        <v>0</v>
      </c>
      <c r="AA41" s="48"/>
      <c r="AB41" s="30">
        <f t="shared" si="3"/>
        <v>0</v>
      </c>
      <c r="AC41" s="31" t="str">
        <f t="shared" si="4"/>
        <v/>
      </c>
      <c r="AE41" s="28"/>
      <c r="AF41" s="51">
        <f>$F$19</f>
        <v>500</v>
      </c>
      <c r="AG41" s="26">
        <f t="shared" ref="AG41:AG43" si="29">AF41*AE41</f>
        <v>0</v>
      </c>
      <c r="AH41" s="48"/>
      <c r="AI41" s="30">
        <f t="shared" si="5"/>
        <v>0</v>
      </c>
      <c r="AJ41" s="31" t="str">
        <f t="shared" si="6"/>
        <v/>
      </c>
      <c r="AL41" s="28"/>
      <c r="AM41" s="25">
        <f>+$G$41</f>
        <v>255500</v>
      </c>
      <c r="AN41" s="26">
        <f t="shared" ref="AN41:AN43" si="30">AM41*AL41</f>
        <v>0</v>
      </c>
      <c r="AO41" s="48"/>
      <c r="AP41" s="30">
        <f t="shared" si="7"/>
        <v>0</v>
      </c>
      <c r="AQ41" s="31" t="str">
        <f t="shared" si="8"/>
        <v/>
      </c>
    </row>
    <row r="42" spans="2:43" x14ac:dyDescent="0.2">
      <c r="B42" s="46"/>
      <c r="C42" s="21"/>
      <c r="D42" s="22"/>
      <c r="E42" s="23"/>
      <c r="F42" s="24"/>
      <c r="G42" s="25">
        <f t="shared" ref="G42:G43" si="31">$F$18</f>
        <v>255500</v>
      </c>
      <c r="H42" s="26">
        <f t="shared" si="23"/>
        <v>0</v>
      </c>
      <c r="I42" s="47"/>
      <c r="J42" s="28"/>
      <c r="K42" s="25">
        <f t="shared" ref="K42:K43" si="32">$F$18</f>
        <v>255500</v>
      </c>
      <c r="L42" s="26">
        <f t="shared" si="24"/>
        <v>0</v>
      </c>
      <c r="M42" s="48"/>
      <c r="N42" s="30">
        <f t="shared" si="25"/>
        <v>0</v>
      </c>
      <c r="O42" s="31" t="str">
        <f t="shared" si="26"/>
        <v/>
      </c>
      <c r="Q42" s="28"/>
      <c r="R42" s="25">
        <f t="shared" ref="R42:R43" si="33">$F$18</f>
        <v>255500</v>
      </c>
      <c r="S42" s="26">
        <f t="shared" si="27"/>
        <v>0</v>
      </c>
      <c r="T42" s="48"/>
      <c r="U42" s="30">
        <f t="shared" si="1"/>
        <v>0</v>
      </c>
      <c r="V42" s="31" t="str">
        <f t="shared" si="2"/>
        <v/>
      </c>
      <c r="X42" s="28"/>
      <c r="Y42" s="25">
        <f t="shared" ref="Y42:Y43" si="34">$F$18</f>
        <v>255500</v>
      </c>
      <c r="Z42" s="26">
        <f t="shared" si="28"/>
        <v>0</v>
      </c>
      <c r="AA42" s="48"/>
      <c r="AB42" s="30">
        <f t="shared" si="3"/>
        <v>0</v>
      </c>
      <c r="AC42" s="31" t="str">
        <f t="shared" si="4"/>
        <v/>
      </c>
      <c r="AE42" s="28"/>
      <c r="AF42" s="25">
        <f t="shared" ref="AF42:AF43" si="35">$F$18</f>
        <v>255500</v>
      </c>
      <c r="AG42" s="26">
        <f t="shared" si="29"/>
        <v>0</v>
      </c>
      <c r="AH42" s="48"/>
      <c r="AI42" s="30">
        <f t="shared" si="5"/>
        <v>0</v>
      </c>
      <c r="AJ42" s="31" t="str">
        <f t="shared" si="6"/>
        <v/>
      </c>
      <c r="AL42" s="28"/>
      <c r="AM42" s="25">
        <f t="shared" ref="AM42:AM43" si="36">$F$18</f>
        <v>255500</v>
      </c>
      <c r="AN42" s="26">
        <f t="shared" si="30"/>
        <v>0</v>
      </c>
      <c r="AO42" s="48"/>
      <c r="AP42" s="30">
        <f t="shared" si="7"/>
        <v>0</v>
      </c>
      <c r="AQ42" s="31" t="str">
        <f t="shared" si="8"/>
        <v/>
      </c>
    </row>
    <row r="43" spans="2:43" x14ac:dyDescent="0.2">
      <c r="B43" s="46"/>
      <c r="C43" s="21"/>
      <c r="D43" s="22"/>
      <c r="E43" s="23"/>
      <c r="F43" s="24"/>
      <c r="G43" s="25">
        <f t="shared" si="31"/>
        <v>255500</v>
      </c>
      <c r="H43" s="26">
        <f t="shared" si="23"/>
        <v>0</v>
      </c>
      <c r="I43" s="47"/>
      <c r="J43" s="28"/>
      <c r="K43" s="25">
        <f t="shared" si="32"/>
        <v>255500</v>
      </c>
      <c r="L43" s="26">
        <f t="shared" si="24"/>
        <v>0</v>
      </c>
      <c r="M43" s="48"/>
      <c r="N43" s="30">
        <f t="shared" si="25"/>
        <v>0</v>
      </c>
      <c r="O43" s="31" t="str">
        <f t="shared" si="26"/>
        <v/>
      </c>
      <c r="Q43" s="28"/>
      <c r="R43" s="25">
        <f t="shared" si="33"/>
        <v>255500</v>
      </c>
      <c r="S43" s="26">
        <f t="shared" si="27"/>
        <v>0</v>
      </c>
      <c r="T43" s="48"/>
      <c r="U43" s="30">
        <f t="shared" si="1"/>
        <v>0</v>
      </c>
      <c r="V43" s="31" t="str">
        <f t="shared" si="2"/>
        <v/>
      </c>
      <c r="X43" s="28"/>
      <c r="Y43" s="25">
        <f t="shared" si="34"/>
        <v>255500</v>
      </c>
      <c r="Z43" s="26">
        <f t="shared" si="28"/>
        <v>0</v>
      </c>
      <c r="AA43" s="48"/>
      <c r="AB43" s="30">
        <f t="shared" si="3"/>
        <v>0</v>
      </c>
      <c r="AC43" s="31" t="str">
        <f t="shared" si="4"/>
        <v/>
      </c>
      <c r="AE43" s="28"/>
      <c r="AF43" s="25">
        <f t="shared" si="35"/>
        <v>255500</v>
      </c>
      <c r="AG43" s="26">
        <f t="shared" si="29"/>
        <v>0</v>
      </c>
      <c r="AH43" s="48"/>
      <c r="AI43" s="30">
        <f t="shared" si="5"/>
        <v>0</v>
      </c>
      <c r="AJ43" s="31" t="str">
        <f t="shared" si="6"/>
        <v/>
      </c>
      <c r="AL43" s="28"/>
      <c r="AM43" s="25">
        <f t="shared" si="36"/>
        <v>255500</v>
      </c>
      <c r="AN43" s="26">
        <f t="shared" si="30"/>
        <v>0</v>
      </c>
      <c r="AO43" s="48"/>
      <c r="AP43" s="30">
        <f t="shared" si="7"/>
        <v>0</v>
      </c>
      <c r="AQ43" s="31" t="str">
        <f t="shared" si="8"/>
        <v/>
      </c>
    </row>
    <row r="44" spans="2:43" x14ac:dyDescent="0.2">
      <c r="B44" s="49" t="s">
        <v>35</v>
      </c>
      <c r="C44" s="21"/>
      <c r="D44" s="22" t="s">
        <v>74</v>
      </c>
      <c r="E44" s="23"/>
      <c r="F44" s="50">
        <v>2.3539999999999998E-2</v>
      </c>
      <c r="G44" s="51">
        <f>+$F$19</f>
        <v>500</v>
      </c>
      <c r="H44" s="26">
        <f>G44*F44</f>
        <v>11.77</v>
      </c>
      <c r="I44" s="27"/>
      <c r="J44" s="52">
        <v>2.5260000000000001E-2</v>
      </c>
      <c r="K44" s="51">
        <f>+$F$19</f>
        <v>500</v>
      </c>
      <c r="L44" s="26">
        <f>K44*J44</f>
        <v>12.63</v>
      </c>
      <c r="M44" s="27"/>
      <c r="N44" s="30">
        <f>L44-H44</f>
        <v>0.86000000000000121</v>
      </c>
      <c r="O44" s="31">
        <f>IF((H44)=0,"",(N44/H44))</f>
        <v>7.3067119796091859E-2</v>
      </c>
      <c r="Q44" s="52">
        <v>2.5489999999999999E-2</v>
      </c>
      <c r="R44" s="51">
        <f>+$F$19</f>
        <v>500</v>
      </c>
      <c r="S44" s="26">
        <f>R44*Q44</f>
        <v>12.744999999999999</v>
      </c>
      <c r="T44" s="27"/>
      <c r="U44" s="30">
        <f t="shared" si="1"/>
        <v>0.11499999999999844</v>
      </c>
      <c r="V44" s="31">
        <f t="shared" si="2"/>
        <v>9.1053048297702645E-3</v>
      </c>
      <c r="X44" s="52">
        <v>2.555E-2</v>
      </c>
      <c r="Y44" s="51">
        <f>+$F$19</f>
        <v>500</v>
      </c>
      <c r="Z44" s="26">
        <f>Y44*X44</f>
        <v>12.775</v>
      </c>
      <c r="AA44" s="27"/>
      <c r="AB44" s="30">
        <f t="shared" si="3"/>
        <v>3.0000000000001137E-2</v>
      </c>
      <c r="AC44" s="31">
        <f t="shared" si="4"/>
        <v>2.353864260494401E-3</v>
      </c>
      <c r="AE44" s="52">
        <v>2.5569999999999999E-2</v>
      </c>
      <c r="AF44" s="51">
        <f>+$F$19</f>
        <v>500</v>
      </c>
      <c r="AG44" s="26">
        <f>AF44*AE44</f>
        <v>12.785</v>
      </c>
      <c r="AH44" s="27"/>
      <c r="AI44" s="30">
        <f t="shared" si="5"/>
        <v>9.9999999999997868E-3</v>
      </c>
      <c r="AJ44" s="31">
        <f t="shared" si="6"/>
        <v>7.8277886497062912E-4</v>
      </c>
      <c r="AL44" s="52">
        <v>2.5579999999999999E-2</v>
      </c>
      <c r="AM44" s="51">
        <f>+$F$19</f>
        <v>500</v>
      </c>
      <c r="AN44" s="26">
        <f>AM44*AL44</f>
        <v>12.79</v>
      </c>
      <c r="AO44" s="27"/>
      <c r="AP44" s="30">
        <f t="shared" si="7"/>
        <v>4.9999999999990052E-3</v>
      </c>
      <c r="AQ44" s="31">
        <f t="shared" si="8"/>
        <v>3.9108330074298046E-4</v>
      </c>
    </row>
    <row r="45" spans="2:43" x14ac:dyDescent="0.2">
      <c r="B45" s="49" t="s">
        <v>36</v>
      </c>
      <c r="C45" s="21"/>
      <c r="D45" s="22"/>
      <c r="E45" s="23"/>
      <c r="F45" s="53">
        <f>IF(ISBLANK(D16)=TRUE, 0, IF(D16="TOU", 0.64*$F$55+0.18*$F$56+0.18*$F$57, IF(AND(D16="non-TOU", G59&gt;0), F59,F58)))</f>
        <v>0.10214000000000001</v>
      </c>
      <c r="G45" s="54">
        <f>$F$18*(1+$F$74)-$F$18</f>
        <v>9146.9000000000233</v>
      </c>
      <c r="H45" s="26">
        <f t="shared" si="23"/>
        <v>934.2643660000025</v>
      </c>
      <c r="I45" s="27"/>
      <c r="J45" s="55">
        <f>0.64*$J$55+0.18*$J$56+0.18*$J$57</f>
        <v>0.10214000000000001</v>
      </c>
      <c r="K45" s="54">
        <f>$F$18*(1+$J$74)-$F$18</f>
        <v>8635.9000000000233</v>
      </c>
      <c r="L45" s="26">
        <f t="shared" si="24"/>
        <v>882.0708260000024</v>
      </c>
      <c r="M45" s="27"/>
      <c r="N45" s="30">
        <f t="shared" si="25"/>
        <v>-52.193540000000098</v>
      </c>
      <c r="O45" s="31">
        <f t="shared" si="26"/>
        <v>-5.5865921787709452E-2</v>
      </c>
      <c r="Q45" s="55">
        <f>0.64*$Q$55+0.18*$Q$56+0.18*$Q$57</f>
        <v>0.10214000000000001</v>
      </c>
      <c r="R45" s="54">
        <f>$F$18*(1+Q74)-$F$18</f>
        <v>8635.9000000000233</v>
      </c>
      <c r="S45" s="26">
        <f t="shared" ref="S45" si="37">R45*Q45</f>
        <v>882.0708260000024</v>
      </c>
      <c r="T45" s="27"/>
      <c r="U45" s="30">
        <f t="shared" si="1"/>
        <v>0</v>
      </c>
      <c r="V45" s="31">
        <f t="shared" si="2"/>
        <v>0</v>
      </c>
      <c r="X45" s="55">
        <f>0.64*$X$55+0.18*$X$56+0.18*$X$57</f>
        <v>0.10214000000000001</v>
      </c>
      <c r="Y45" s="54">
        <f>$F$18*(1+X74)-$F$18</f>
        <v>8635.9000000000233</v>
      </c>
      <c r="Z45" s="26">
        <f t="shared" ref="Z45" si="38">Y45*X45</f>
        <v>882.0708260000024</v>
      </c>
      <c r="AA45" s="27"/>
      <c r="AB45" s="30">
        <f t="shared" si="3"/>
        <v>0</v>
      </c>
      <c r="AC45" s="31">
        <f t="shared" si="4"/>
        <v>0</v>
      </c>
      <c r="AE45" s="55">
        <f>0.64*$AE$55+0.18*$AE$56+0.18*$AE$57</f>
        <v>0.10214000000000001</v>
      </c>
      <c r="AF45" s="54">
        <f>$F$18*(1+AE74)-$F$18</f>
        <v>8635.9000000000233</v>
      </c>
      <c r="AG45" s="26">
        <f t="shared" ref="AG45" si="39">AF45*AE45</f>
        <v>882.0708260000024</v>
      </c>
      <c r="AH45" s="27"/>
      <c r="AI45" s="30">
        <f t="shared" si="5"/>
        <v>0</v>
      </c>
      <c r="AJ45" s="31">
        <f t="shared" si="6"/>
        <v>0</v>
      </c>
      <c r="AL45" s="55">
        <f>0.64*$AL$55+0.18*$AL$56+0.18*$AL$57</f>
        <v>0.10214000000000001</v>
      </c>
      <c r="AM45" s="54">
        <f>$F$18*(1+AL74)-$F$18</f>
        <v>8635.9000000000233</v>
      </c>
      <c r="AN45" s="26">
        <f t="shared" ref="AN45" si="40">AM45*AL45</f>
        <v>882.0708260000024</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2991.4043660000025</v>
      </c>
      <c r="I47" s="40"/>
      <c r="J47" s="59"/>
      <c r="K47" s="61"/>
      <c r="L47" s="60">
        <f>SUM(L40:L46)+L39</f>
        <v>2874.1508260000023</v>
      </c>
      <c r="M47" s="40"/>
      <c r="N47" s="43">
        <f t="shared" ref="N47:N65" si="41">L47-H47</f>
        <v>-117.25354000000016</v>
      </c>
      <c r="O47" s="44">
        <f t="shared" si="26"/>
        <v>-3.9196820507682598E-2</v>
      </c>
      <c r="Q47" s="59"/>
      <c r="R47" s="61"/>
      <c r="S47" s="60">
        <f>SUM(S40:S46)+S39</f>
        <v>3197.9158260000022</v>
      </c>
      <c r="T47" s="40"/>
      <c r="U47" s="43">
        <f t="shared" si="1"/>
        <v>323.76499999999987</v>
      </c>
      <c r="V47" s="44">
        <f t="shared" si="2"/>
        <v>0.11264718506460163</v>
      </c>
      <c r="X47" s="59"/>
      <c r="Y47" s="61"/>
      <c r="Z47" s="60">
        <f>SUM(Z40:Z46)+Z39</f>
        <v>3229.7958260000023</v>
      </c>
      <c r="AA47" s="40"/>
      <c r="AB47" s="43">
        <f t="shared" si="3"/>
        <v>31.880000000000109</v>
      </c>
      <c r="AC47" s="44">
        <f t="shared" si="4"/>
        <v>9.9689928486567016E-3</v>
      </c>
      <c r="AE47" s="59"/>
      <c r="AF47" s="61"/>
      <c r="AG47" s="60">
        <f>SUM(AG40:AG46)+AG39</f>
        <v>3226.9558260000026</v>
      </c>
      <c r="AH47" s="40"/>
      <c r="AI47" s="43">
        <f t="shared" si="5"/>
        <v>-2.8399999999996908</v>
      </c>
      <c r="AJ47" s="44">
        <f t="shared" si="6"/>
        <v>-8.7931254884211643E-4</v>
      </c>
      <c r="AL47" s="59"/>
      <c r="AM47" s="61"/>
      <c r="AN47" s="60">
        <f>SUM(AN40:AN46)+AN39</f>
        <v>3191.3608260000024</v>
      </c>
      <c r="AO47" s="40"/>
      <c r="AP47" s="43">
        <f t="shared" si="7"/>
        <v>-35.595000000000255</v>
      </c>
      <c r="AQ47" s="44">
        <f t="shared" si="8"/>
        <v>-1.1030519758965001E-2</v>
      </c>
    </row>
    <row r="48" spans="2:43" x14ac:dyDescent="0.2">
      <c r="B48" s="27" t="s">
        <v>39</v>
      </c>
      <c r="C48" s="27"/>
      <c r="D48" s="62" t="s">
        <v>74</v>
      </c>
      <c r="E48" s="63"/>
      <c r="F48" s="28">
        <v>2.9072</v>
      </c>
      <c r="G48" s="64">
        <f>+$F$19</f>
        <v>500</v>
      </c>
      <c r="H48" s="26">
        <f>G48*F48</f>
        <v>1453.6</v>
      </c>
      <c r="I48" s="27"/>
      <c r="J48" s="28">
        <f>+F48</f>
        <v>2.9072</v>
      </c>
      <c r="K48" s="64">
        <f>+$F$19</f>
        <v>500</v>
      </c>
      <c r="L48" s="26">
        <f>K48*J48</f>
        <v>1453.6</v>
      </c>
      <c r="M48" s="27"/>
      <c r="N48" s="30">
        <f t="shared" si="41"/>
        <v>0</v>
      </c>
      <c r="O48" s="31">
        <f t="shared" si="26"/>
        <v>0</v>
      </c>
      <c r="Q48" s="28">
        <f>+$J48</f>
        <v>2.9072</v>
      </c>
      <c r="R48" s="64">
        <f>+$F$19</f>
        <v>500</v>
      </c>
      <c r="S48" s="26">
        <f>R48*Q48</f>
        <v>1453.6</v>
      </c>
      <c r="T48" s="27"/>
      <c r="U48" s="30">
        <f t="shared" si="1"/>
        <v>0</v>
      </c>
      <c r="V48" s="31">
        <f t="shared" si="2"/>
        <v>0</v>
      </c>
      <c r="X48" s="28">
        <f>+$J48</f>
        <v>2.9072</v>
      </c>
      <c r="Y48" s="64">
        <f>+$F$19</f>
        <v>500</v>
      </c>
      <c r="Z48" s="26">
        <f>Y48*X48</f>
        <v>1453.6</v>
      </c>
      <c r="AA48" s="27"/>
      <c r="AB48" s="30">
        <f t="shared" si="3"/>
        <v>0</v>
      </c>
      <c r="AC48" s="31">
        <f t="shared" si="4"/>
        <v>0</v>
      </c>
      <c r="AE48" s="28">
        <f>+$J48</f>
        <v>2.9072</v>
      </c>
      <c r="AF48" s="64">
        <f>+$F$19</f>
        <v>500</v>
      </c>
      <c r="AG48" s="26">
        <f>AF48*AE48</f>
        <v>1453.6</v>
      </c>
      <c r="AH48" s="27"/>
      <c r="AI48" s="30">
        <f t="shared" si="5"/>
        <v>0</v>
      </c>
      <c r="AJ48" s="31">
        <f t="shared" si="6"/>
        <v>0</v>
      </c>
      <c r="AL48" s="28">
        <f>+$J48</f>
        <v>2.9072</v>
      </c>
      <c r="AM48" s="64">
        <f>+$F$19</f>
        <v>500</v>
      </c>
      <c r="AN48" s="26">
        <f>AM48*AL48</f>
        <v>1453.6</v>
      </c>
      <c r="AO48" s="27"/>
      <c r="AP48" s="30">
        <f t="shared" si="7"/>
        <v>0</v>
      </c>
      <c r="AQ48" s="31">
        <f t="shared" si="8"/>
        <v>0</v>
      </c>
    </row>
    <row r="49" spans="2:43" ht="25.5" x14ac:dyDescent="0.2">
      <c r="B49" s="66" t="s">
        <v>40</v>
      </c>
      <c r="C49" s="27"/>
      <c r="D49" s="62" t="s">
        <v>74</v>
      </c>
      <c r="E49" s="63"/>
      <c r="F49" s="28">
        <v>1.6232</v>
      </c>
      <c r="G49" s="64">
        <f>G48</f>
        <v>500</v>
      </c>
      <c r="H49" s="26">
        <f>G49*F49</f>
        <v>811.6</v>
      </c>
      <c r="I49" s="27"/>
      <c r="J49" s="28">
        <f>+F49</f>
        <v>1.6232</v>
      </c>
      <c r="K49" s="64">
        <f>K48</f>
        <v>500</v>
      </c>
      <c r="L49" s="26">
        <f>K49*J49</f>
        <v>811.6</v>
      </c>
      <c r="M49" s="27"/>
      <c r="N49" s="30">
        <f t="shared" si="41"/>
        <v>0</v>
      </c>
      <c r="O49" s="31">
        <f t="shared" si="26"/>
        <v>0</v>
      </c>
      <c r="Q49" s="28">
        <f>+$J49</f>
        <v>1.6232</v>
      </c>
      <c r="R49" s="64">
        <f>R48</f>
        <v>500</v>
      </c>
      <c r="S49" s="26">
        <f>R49*Q49</f>
        <v>811.6</v>
      </c>
      <c r="T49" s="27"/>
      <c r="U49" s="30">
        <f t="shared" si="1"/>
        <v>0</v>
      </c>
      <c r="V49" s="31">
        <f t="shared" si="2"/>
        <v>0</v>
      </c>
      <c r="X49" s="28">
        <f>+$J49</f>
        <v>1.6232</v>
      </c>
      <c r="Y49" s="64">
        <f>Y48</f>
        <v>500</v>
      </c>
      <c r="Z49" s="26">
        <f>Y49*X49</f>
        <v>811.6</v>
      </c>
      <c r="AA49" s="27"/>
      <c r="AB49" s="30">
        <f t="shared" si="3"/>
        <v>0</v>
      </c>
      <c r="AC49" s="31">
        <f t="shared" si="4"/>
        <v>0</v>
      </c>
      <c r="AE49" s="28">
        <f>+$J49</f>
        <v>1.6232</v>
      </c>
      <c r="AF49" s="64">
        <f>AF48</f>
        <v>500</v>
      </c>
      <c r="AG49" s="26">
        <f>AF49*AE49</f>
        <v>811.6</v>
      </c>
      <c r="AH49" s="27"/>
      <c r="AI49" s="30">
        <f t="shared" si="5"/>
        <v>0</v>
      </c>
      <c r="AJ49" s="31">
        <f t="shared" si="6"/>
        <v>0</v>
      </c>
      <c r="AL49" s="28">
        <f>+$J49</f>
        <v>1.6232</v>
      </c>
      <c r="AM49" s="64">
        <f>AM48</f>
        <v>500</v>
      </c>
      <c r="AN49" s="26">
        <f>AM49*AL49</f>
        <v>811.6</v>
      </c>
      <c r="AO49" s="27"/>
      <c r="AP49" s="30">
        <f t="shared" si="7"/>
        <v>0</v>
      </c>
      <c r="AQ49" s="31">
        <f t="shared" si="8"/>
        <v>0</v>
      </c>
    </row>
    <row r="50" spans="2:43" ht="25.5" x14ac:dyDescent="0.2">
      <c r="B50" s="56" t="s">
        <v>41</v>
      </c>
      <c r="C50" s="35"/>
      <c r="D50" s="35"/>
      <c r="E50" s="35"/>
      <c r="F50" s="67"/>
      <c r="G50" s="59"/>
      <c r="H50" s="60">
        <f>SUM(H47:H49)</f>
        <v>5256.6043660000032</v>
      </c>
      <c r="I50" s="68"/>
      <c r="J50" s="69"/>
      <c r="K50" s="59"/>
      <c r="L50" s="60">
        <f>SUM(L47:L49)</f>
        <v>5139.3508260000026</v>
      </c>
      <c r="M50" s="68"/>
      <c r="N50" s="43">
        <f t="shared" si="41"/>
        <v>-117.25354000000061</v>
      </c>
      <c r="O50" s="44">
        <f t="shared" si="26"/>
        <v>-2.2305947306668683E-2</v>
      </c>
      <c r="Q50" s="69"/>
      <c r="R50" s="59"/>
      <c r="S50" s="60">
        <f>SUM(S47:S49)</f>
        <v>5463.1158260000029</v>
      </c>
      <c r="T50" s="68"/>
      <c r="U50" s="43">
        <f t="shared" si="1"/>
        <v>323.76500000000033</v>
      </c>
      <c r="V50" s="44">
        <f t="shared" si="2"/>
        <v>6.2997256066285937E-2</v>
      </c>
      <c r="X50" s="69"/>
      <c r="Y50" s="59"/>
      <c r="Z50" s="60">
        <f>SUM(Z47:Z49)</f>
        <v>5494.9958260000021</v>
      </c>
      <c r="AA50" s="68"/>
      <c r="AB50" s="43">
        <f t="shared" si="3"/>
        <v>31.8799999999992</v>
      </c>
      <c r="AC50" s="44">
        <f t="shared" si="4"/>
        <v>5.8354977297527246E-3</v>
      </c>
      <c r="AE50" s="69"/>
      <c r="AF50" s="59"/>
      <c r="AG50" s="60">
        <f>SUM(AG47:AG49)</f>
        <v>5492.1558260000029</v>
      </c>
      <c r="AH50" s="68"/>
      <c r="AI50" s="43">
        <f t="shared" si="5"/>
        <v>-2.839999999999236</v>
      </c>
      <c r="AJ50" s="44">
        <f t="shared" si="6"/>
        <v>-5.1683387757303731E-4</v>
      </c>
      <c r="AL50" s="69"/>
      <c r="AM50" s="59"/>
      <c r="AN50" s="60">
        <f>SUM(AN47:AN49)</f>
        <v>5456.5608260000026</v>
      </c>
      <c r="AO50" s="68"/>
      <c r="AP50" s="43">
        <f t="shared" si="7"/>
        <v>-35.595000000000255</v>
      </c>
      <c r="AQ50" s="44">
        <f t="shared" si="8"/>
        <v>-6.4810615590134273E-3</v>
      </c>
    </row>
    <row r="51" spans="2:43" ht="25.5" x14ac:dyDescent="0.2">
      <c r="B51" s="71" t="s">
        <v>42</v>
      </c>
      <c r="C51" s="21"/>
      <c r="D51" s="22" t="s">
        <v>30</v>
      </c>
      <c r="E51" s="23"/>
      <c r="F51" s="72">
        <v>4.4000000000000003E-3</v>
      </c>
      <c r="G51" s="64">
        <f>+$F$18+G45</f>
        <v>264646.90000000002</v>
      </c>
      <c r="H51" s="73">
        <f t="shared" ref="H51:H57" si="42">G51*F51</f>
        <v>1164.4463600000001</v>
      </c>
      <c r="I51" s="27"/>
      <c r="J51" s="72">
        <v>4.4000000000000003E-3</v>
      </c>
      <c r="K51" s="64">
        <f>+$F$18+K45</f>
        <v>264135.90000000002</v>
      </c>
      <c r="L51" s="73">
        <f t="shared" ref="L51:L57" si="43">K51*J51</f>
        <v>1162.1979600000002</v>
      </c>
      <c r="M51" s="27"/>
      <c r="N51" s="30">
        <f t="shared" si="41"/>
        <v>-2.2483999999999469</v>
      </c>
      <c r="O51" s="74">
        <f t="shared" si="26"/>
        <v>-1.9308746862328177E-3</v>
      </c>
      <c r="Q51" s="72">
        <f>+J51</f>
        <v>4.4000000000000003E-3</v>
      </c>
      <c r="R51" s="64">
        <f>+$F$18+R45</f>
        <v>264135.90000000002</v>
      </c>
      <c r="S51" s="73">
        <f t="shared" ref="S51:S57" si="44">R51*Q51</f>
        <v>1162.1979600000002</v>
      </c>
      <c r="T51" s="27"/>
      <c r="U51" s="30">
        <f t="shared" si="1"/>
        <v>0</v>
      </c>
      <c r="V51" s="74">
        <f t="shared" si="2"/>
        <v>0</v>
      </c>
      <c r="X51" s="72">
        <f>+Q51</f>
        <v>4.4000000000000003E-3</v>
      </c>
      <c r="Y51" s="64">
        <f>+$F$18+Y45</f>
        <v>264135.90000000002</v>
      </c>
      <c r="Z51" s="73">
        <f t="shared" ref="Z51:Z57" si="45">Y51*X51</f>
        <v>1162.1979600000002</v>
      </c>
      <c r="AA51" s="27"/>
      <c r="AB51" s="30">
        <f t="shared" si="3"/>
        <v>0</v>
      </c>
      <c r="AC51" s="74">
        <f t="shared" si="4"/>
        <v>0</v>
      </c>
      <c r="AE51" s="72">
        <f>+X51</f>
        <v>4.4000000000000003E-3</v>
      </c>
      <c r="AF51" s="64">
        <f>+$F$18+AF45</f>
        <v>264135.90000000002</v>
      </c>
      <c r="AG51" s="73">
        <f t="shared" ref="AG51:AG57" si="46">AF51*AE51</f>
        <v>1162.1979600000002</v>
      </c>
      <c r="AH51" s="27"/>
      <c r="AI51" s="30">
        <f t="shared" si="5"/>
        <v>0</v>
      </c>
      <c r="AJ51" s="74">
        <f t="shared" si="6"/>
        <v>0</v>
      </c>
      <c r="AL51" s="72">
        <f>+AE51</f>
        <v>4.4000000000000003E-3</v>
      </c>
      <c r="AM51" s="64">
        <f>+$F$18+AM45</f>
        <v>264135.90000000002</v>
      </c>
      <c r="AN51" s="73">
        <f t="shared" ref="AN51:AN57" si="47">AM51*AL51</f>
        <v>1162.1979600000002</v>
      </c>
      <c r="AO51" s="27"/>
      <c r="AP51" s="30">
        <f t="shared" si="7"/>
        <v>0</v>
      </c>
      <c r="AQ51" s="74">
        <f t="shared" si="8"/>
        <v>0</v>
      </c>
    </row>
    <row r="52" spans="2:43" ht="25.5" x14ac:dyDescent="0.2">
      <c r="B52" s="71" t="s">
        <v>43</v>
      </c>
      <c r="C52" s="21"/>
      <c r="D52" s="22" t="s">
        <v>30</v>
      </c>
      <c r="E52" s="23"/>
      <c r="F52" s="72">
        <v>1.2999999999999999E-3</v>
      </c>
      <c r="G52" s="64">
        <f>G51</f>
        <v>264646.90000000002</v>
      </c>
      <c r="H52" s="73">
        <f t="shared" si="42"/>
        <v>344.04097000000002</v>
      </c>
      <c r="I52" s="27"/>
      <c r="J52" s="72">
        <v>1.2999999999999999E-3</v>
      </c>
      <c r="K52" s="64">
        <f>K51</f>
        <v>264135.90000000002</v>
      </c>
      <c r="L52" s="73">
        <f t="shared" si="43"/>
        <v>343.37666999999999</v>
      </c>
      <c r="M52" s="27"/>
      <c r="N52" s="30">
        <f t="shared" si="41"/>
        <v>-0.66430000000002565</v>
      </c>
      <c r="O52" s="74">
        <f t="shared" si="26"/>
        <v>-1.9308746862329381E-3</v>
      </c>
      <c r="Q52" s="72">
        <f>+J52</f>
        <v>1.2999999999999999E-3</v>
      </c>
      <c r="R52" s="64">
        <f>R51</f>
        <v>264135.90000000002</v>
      </c>
      <c r="S52" s="73">
        <f t="shared" si="44"/>
        <v>343.37666999999999</v>
      </c>
      <c r="T52" s="27"/>
      <c r="U52" s="30">
        <f t="shared" si="1"/>
        <v>0</v>
      </c>
      <c r="V52" s="74">
        <f t="shared" si="2"/>
        <v>0</v>
      </c>
      <c r="X52" s="72">
        <f>+Q52</f>
        <v>1.2999999999999999E-3</v>
      </c>
      <c r="Y52" s="64">
        <f>Y51</f>
        <v>264135.90000000002</v>
      </c>
      <c r="Z52" s="73">
        <f t="shared" si="45"/>
        <v>343.37666999999999</v>
      </c>
      <c r="AA52" s="27"/>
      <c r="AB52" s="30">
        <f t="shared" si="3"/>
        <v>0</v>
      </c>
      <c r="AC52" s="74">
        <f t="shared" si="4"/>
        <v>0</v>
      </c>
      <c r="AE52" s="72">
        <f>+X52</f>
        <v>1.2999999999999999E-3</v>
      </c>
      <c r="AF52" s="64">
        <f>AF51</f>
        <v>264135.90000000002</v>
      </c>
      <c r="AG52" s="73">
        <f t="shared" si="46"/>
        <v>343.37666999999999</v>
      </c>
      <c r="AH52" s="27"/>
      <c r="AI52" s="30">
        <f t="shared" si="5"/>
        <v>0</v>
      </c>
      <c r="AJ52" s="74">
        <f t="shared" si="6"/>
        <v>0</v>
      </c>
      <c r="AL52" s="72">
        <f>+AE52</f>
        <v>1.2999999999999999E-3</v>
      </c>
      <c r="AM52" s="64">
        <f>AM51</f>
        <v>264135.90000000002</v>
      </c>
      <c r="AN52" s="73">
        <f t="shared" si="47"/>
        <v>343.37666999999999</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255500</v>
      </c>
      <c r="H54" s="73">
        <f t="shared" si="42"/>
        <v>1773.17</v>
      </c>
      <c r="I54" s="27"/>
      <c r="J54" s="72">
        <f>+F54</f>
        <v>6.94E-3</v>
      </c>
      <c r="K54" s="76">
        <f>$F$18</f>
        <v>255500</v>
      </c>
      <c r="L54" s="73">
        <f t="shared" si="43"/>
        <v>1773.17</v>
      </c>
      <c r="M54" s="27"/>
      <c r="N54" s="30">
        <f t="shared" si="41"/>
        <v>0</v>
      </c>
      <c r="O54" s="74">
        <f t="shared" si="26"/>
        <v>0</v>
      </c>
      <c r="Q54" s="72">
        <f>+J54</f>
        <v>6.94E-3</v>
      </c>
      <c r="R54" s="76">
        <f>$F$18</f>
        <v>255500</v>
      </c>
      <c r="S54" s="73">
        <f t="shared" si="44"/>
        <v>1773.17</v>
      </c>
      <c r="T54" s="27"/>
      <c r="U54" s="30">
        <f t="shared" si="1"/>
        <v>0</v>
      </c>
      <c r="V54" s="74">
        <f t="shared" si="2"/>
        <v>0</v>
      </c>
      <c r="X54" s="72">
        <f>+Q54</f>
        <v>6.94E-3</v>
      </c>
      <c r="Y54" s="76">
        <f>$F$18</f>
        <v>255500</v>
      </c>
      <c r="Z54" s="73">
        <f t="shared" si="45"/>
        <v>1773.17</v>
      </c>
      <c r="AA54" s="27"/>
      <c r="AB54" s="30">
        <f t="shared" si="3"/>
        <v>0</v>
      </c>
      <c r="AC54" s="74">
        <f t="shared" si="4"/>
        <v>0</v>
      </c>
      <c r="AE54" s="72">
        <f>+X54</f>
        <v>6.94E-3</v>
      </c>
      <c r="AF54" s="76">
        <f>$F$18</f>
        <v>255500</v>
      </c>
      <c r="AG54" s="73">
        <f t="shared" si="46"/>
        <v>1773.17</v>
      </c>
      <c r="AH54" s="27"/>
      <c r="AI54" s="30">
        <f t="shared" si="5"/>
        <v>0</v>
      </c>
      <c r="AJ54" s="74">
        <f t="shared" si="6"/>
        <v>0</v>
      </c>
      <c r="AL54" s="72">
        <f>+AE54</f>
        <v>6.94E-3</v>
      </c>
      <c r="AM54" s="76">
        <f>$F$18</f>
        <v>255500</v>
      </c>
      <c r="AN54" s="73">
        <f t="shared" si="47"/>
        <v>1773.17</v>
      </c>
      <c r="AO54" s="27"/>
      <c r="AP54" s="30">
        <f t="shared" si="7"/>
        <v>0</v>
      </c>
      <c r="AQ54" s="74">
        <f t="shared" si="8"/>
        <v>0</v>
      </c>
    </row>
    <row r="55" spans="2:43" x14ac:dyDescent="0.2">
      <c r="B55" s="49" t="s">
        <v>46</v>
      </c>
      <c r="C55" s="21"/>
      <c r="D55" s="22"/>
      <c r="E55" s="23"/>
      <c r="F55" s="72">
        <v>0.08</v>
      </c>
      <c r="G55" s="77">
        <f>0.64*$F$18</f>
        <v>163520</v>
      </c>
      <c r="H55" s="73">
        <f t="shared" si="42"/>
        <v>13081.6</v>
      </c>
      <c r="I55" s="27"/>
      <c r="J55" s="72">
        <v>0.08</v>
      </c>
      <c r="K55" s="77">
        <f>$G$55</f>
        <v>163520</v>
      </c>
      <c r="L55" s="73">
        <f t="shared" si="43"/>
        <v>13081.6</v>
      </c>
      <c r="M55" s="27"/>
      <c r="N55" s="30">
        <f t="shared" si="41"/>
        <v>0</v>
      </c>
      <c r="O55" s="74">
        <f t="shared" si="26"/>
        <v>0</v>
      </c>
      <c r="Q55" s="72">
        <v>0.08</v>
      </c>
      <c r="R55" s="77">
        <f>$G$55</f>
        <v>163520</v>
      </c>
      <c r="S55" s="73">
        <f t="shared" si="44"/>
        <v>13081.6</v>
      </c>
      <c r="T55" s="27"/>
      <c r="U55" s="30">
        <f t="shared" si="1"/>
        <v>0</v>
      </c>
      <c r="V55" s="74">
        <f t="shared" si="2"/>
        <v>0</v>
      </c>
      <c r="X55" s="72">
        <v>0.08</v>
      </c>
      <c r="Y55" s="77">
        <f>$G$55</f>
        <v>163520</v>
      </c>
      <c r="Z55" s="73">
        <f t="shared" si="45"/>
        <v>13081.6</v>
      </c>
      <c r="AA55" s="27"/>
      <c r="AB55" s="30">
        <f t="shared" si="3"/>
        <v>0</v>
      </c>
      <c r="AC55" s="74">
        <f t="shared" si="4"/>
        <v>0</v>
      </c>
      <c r="AE55" s="72">
        <v>0.08</v>
      </c>
      <c r="AF55" s="77">
        <f>$G$55</f>
        <v>163520</v>
      </c>
      <c r="AG55" s="73">
        <f t="shared" si="46"/>
        <v>13081.6</v>
      </c>
      <c r="AH55" s="27"/>
      <c r="AI55" s="30">
        <f t="shared" si="5"/>
        <v>0</v>
      </c>
      <c r="AJ55" s="74">
        <f t="shared" si="6"/>
        <v>0</v>
      </c>
      <c r="AL55" s="72">
        <v>0.08</v>
      </c>
      <c r="AM55" s="77">
        <f>$G$55</f>
        <v>163520</v>
      </c>
      <c r="AN55" s="73">
        <f t="shared" si="47"/>
        <v>13081.6</v>
      </c>
      <c r="AO55" s="27"/>
      <c r="AP55" s="30">
        <f t="shared" si="7"/>
        <v>0</v>
      </c>
      <c r="AQ55" s="74">
        <f t="shared" si="8"/>
        <v>0</v>
      </c>
    </row>
    <row r="56" spans="2:43" x14ac:dyDescent="0.2">
      <c r="B56" s="49" t="s">
        <v>47</v>
      </c>
      <c r="C56" s="21"/>
      <c r="D56" s="22"/>
      <c r="E56" s="23"/>
      <c r="F56" s="72">
        <v>0.122</v>
      </c>
      <c r="G56" s="77">
        <f>0.18*$F$18</f>
        <v>45990</v>
      </c>
      <c r="H56" s="73">
        <f t="shared" si="42"/>
        <v>5610.78</v>
      </c>
      <c r="I56" s="27"/>
      <c r="J56" s="72">
        <v>0.122</v>
      </c>
      <c r="K56" s="77">
        <f>$G$56</f>
        <v>45990</v>
      </c>
      <c r="L56" s="73">
        <f t="shared" si="43"/>
        <v>5610.78</v>
      </c>
      <c r="M56" s="27"/>
      <c r="N56" s="30">
        <f t="shared" si="41"/>
        <v>0</v>
      </c>
      <c r="O56" s="74">
        <f t="shared" si="26"/>
        <v>0</v>
      </c>
      <c r="Q56" s="72">
        <v>0.122</v>
      </c>
      <c r="R56" s="77">
        <f>$G$56</f>
        <v>45990</v>
      </c>
      <c r="S56" s="73">
        <f t="shared" si="44"/>
        <v>5610.78</v>
      </c>
      <c r="T56" s="27"/>
      <c r="U56" s="30">
        <f t="shared" si="1"/>
        <v>0</v>
      </c>
      <c r="V56" s="74">
        <f t="shared" si="2"/>
        <v>0</v>
      </c>
      <c r="X56" s="72">
        <v>0.122</v>
      </c>
      <c r="Y56" s="77">
        <f>$G$56</f>
        <v>45990</v>
      </c>
      <c r="Z56" s="73">
        <f t="shared" si="45"/>
        <v>5610.78</v>
      </c>
      <c r="AA56" s="27"/>
      <c r="AB56" s="30">
        <f t="shared" si="3"/>
        <v>0</v>
      </c>
      <c r="AC56" s="74">
        <f t="shared" si="4"/>
        <v>0</v>
      </c>
      <c r="AE56" s="72">
        <v>0.122</v>
      </c>
      <c r="AF56" s="77">
        <f>$G$56</f>
        <v>45990</v>
      </c>
      <c r="AG56" s="73">
        <f t="shared" si="46"/>
        <v>5610.78</v>
      </c>
      <c r="AH56" s="27"/>
      <c r="AI56" s="30">
        <f t="shared" si="5"/>
        <v>0</v>
      </c>
      <c r="AJ56" s="74">
        <f t="shared" si="6"/>
        <v>0</v>
      </c>
      <c r="AL56" s="72">
        <v>0.122</v>
      </c>
      <c r="AM56" s="77">
        <f>$G$56</f>
        <v>45990</v>
      </c>
      <c r="AN56" s="73">
        <f t="shared" si="47"/>
        <v>5610.78</v>
      </c>
      <c r="AO56" s="27"/>
      <c r="AP56" s="30">
        <f t="shared" si="7"/>
        <v>0</v>
      </c>
      <c r="AQ56" s="74">
        <f t="shared" si="8"/>
        <v>0</v>
      </c>
    </row>
    <row r="57" spans="2:43" x14ac:dyDescent="0.2">
      <c r="B57" s="11" t="s">
        <v>48</v>
      </c>
      <c r="C57" s="21"/>
      <c r="D57" s="22"/>
      <c r="E57" s="23"/>
      <c r="F57" s="72">
        <v>0.161</v>
      </c>
      <c r="G57" s="77">
        <f>0.18*$F$18</f>
        <v>45990</v>
      </c>
      <c r="H57" s="73">
        <f t="shared" si="42"/>
        <v>7404.39</v>
      </c>
      <c r="I57" s="27"/>
      <c r="J57" s="72">
        <v>0.161</v>
      </c>
      <c r="K57" s="77">
        <f>$G$57</f>
        <v>45990</v>
      </c>
      <c r="L57" s="73">
        <f t="shared" si="43"/>
        <v>7404.39</v>
      </c>
      <c r="M57" s="27"/>
      <c r="N57" s="30">
        <f t="shared" si="41"/>
        <v>0</v>
      </c>
      <c r="O57" s="74">
        <f t="shared" si="26"/>
        <v>0</v>
      </c>
      <c r="Q57" s="72">
        <v>0.161</v>
      </c>
      <c r="R57" s="77">
        <f>$G$57</f>
        <v>45990</v>
      </c>
      <c r="S57" s="73">
        <f t="shared" si="44"/>
        <v>7404.39</v>
      </c>
      <c r="T57" s="27"/>
      <c r="U57" s="30">
        <f t="shared" si="1"/>
        <v>0</v>
      </c>
      <c r="V57" s="74">
        <f t="shared" si="2"/>
        <v>0</v>
      </c>
      <c r="X57" s="72">
        <v>0.161</v>
      </c>
      <c r="Y57" s="77">
        <f>$G$57</f>
        <v>45990</v>
      </c>
      <c r="Z57" s="73">
        <f t="shared" si="45"/>
        <v>7404.39</v>
      </c>
      <c r="AA57" s="27"/>
      <c r="AB57" s="30">
        <f t="shared" si="3"/>
        <v>0</v>
      </c>
      <c r="AC57" s="74">
        <f t="shared" si="4"/>
        <v>0</v>
      </c>
      <c r="AE57" s="72">
        <v>0.161</v>
      </c>
      <c r="AF57" s="77">
        <f>$G$57</f>
        <v>45990</v>
      </c>
      <c r="AG57" s="73">
        <f t="shared" si="46"/>
        <v>7404.39</v>
      </c>
      <c r="AH57" s="27"/>
      <c r="AI57" s="30">
        <f t="shared" si="5"/>
        <v>0</v>
      </c>
      <c r="AJ57" s="74">
        <f t="shared" si="6"/>
        <v>0</v>
      </c>
      <c r="AL57" s="72">
        <v>0.161</v>
      </c>
      <c r="AM57" s="77">
        <f>$G$57</f>
        <v>45990</v>
      </c>
      <c r="AN57" s="73">
        <f t="shared" si="47"/>
        <v>7404.39</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254750</v>
      </c>
      <c r="H59" s="73">
        <f>G59*F59</f>
        <v>28022.5</v>
      </c>
      <c r="I59" s="83"/>
      <c r="J59" s="72">
        <v>0.11</v>
      </c>
      <c r="K59" s="82">
        <f>$G$59</f>
        <v>254750</v>
      </c>
      <c r="L59" s="73">
        <f>K59*J59</f>
        <v>28022.5</v>
      </c>
      <c r="M59" s="83"/>
      <c r="N59" s="84">
        <f t="shared" si="41"/>
        <v>0</v>
      </c>
      <c r="O59" s="74">
        <f t="shared" si="26"/>
        <v>0</v>
      </c>
      <c r="Q59" s="72">
        <v>0.11</v>
      </c>
      <c r="R59" s="82">
        <f>$G$59</f>
        <v>254750</v>
      </c>
      <c r="S59" s="73">
        <f>R59*Q59</f>
        <v>28022.5</v>
      </c>
      <c r="T59" s="83"/>
      <c r="U59" s="84">
        <f t="shared" si="1"/>
        <v>0</v>
      </c>
      <c r="V59" s="74">
        <f t="shared" si="2"/>
        <v>0</v>
      </c>
      <c r="X59" s="72">
        <v>0.11</v>
      </c>
      <c r="Y59" s="82">
        <f>$G$59</f>
        <v>254750</v>
      </c>
      <c r="Z59" s="73">
        <f>Y59*X59</f>
        <v>28022.5</v>
      </c>
      <c r="AA59" s="83"/>
      <c r="AB59" s="84">
        <f t="shared" si="3"/>
        <v>0</v>
      </c>
      <c r="AC59" s="74">
        <f t="shared" si="4"/>
        <v>0</v>
      </c>
      <c r="AE59" s="72">
        <v>0.11</v>
      </c>
      <c r="AF59" s="82">
        <f>$G$59</f>
        <v>254750</v>
      </c>
      <c r="AG59" s="73">
        <f>AF59*AE59</f>
        <v>28022.5</v>
      </c>
      <c r="AH59" s="83"/>
      <c r="AI59" s="84">
        <f t="shared" si="5"/>
        <v>0</v>
      </c>
      <c r="AJ59" s="74">
        <f t="shared" si="6"/>
        <v>0</v>
      </c>
      <c r="AL59" s="72">
        <v>0.11</v>
      </c>
      <c r="AM59" s="82">
        <f>$G$59</f>
        <v>254750</v>
      </c>
      <c r="AN59" s="73">
        <f>AM59*AL59</f>
        <v>28022.5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34635.281696000005</v>
      </c>
      <c r="I61" s="100"/>
      <c r="J61" s="101"/>
      <c r="K61" s="101"/>
      <c r="L61" s="99">
        <f>SUM(L51:L57,L50)</f>
        <v>34515.115456</v>
      </c>
      <c r="M61" s="102"/>
      <c r="N61" s="103">
        <f t="shared" ref="N61" si="48">L61-H61</f>
        <v>-120.16624000000593</v>
      </c>
      <c r="O61" s="104">
        <f t="shared" ref="O61" si="49">IF((H61)=0,"",(N61/H61))</f>
        <v>-3.4694748856015168E-3</v>
      </c>
      <c r="Q61" s="101"/>
      <c r="R61" s="101"/>
      <c r="S61" s="99">
        <f>SUM(S51:S57,S50)</f>
        <v>34838.880455999999</v>
      </c>
      <c r="T61" s="102"/>
      <c r="U61" s="103">
        <f t="shared" si="1"/>
        <v>323.76499999999942</v>
      </c>
      <c r="V61" s="104">
        <f>IF((L61)=0,"",(U61/L61))</f>
        <v>9.3803829343331122E-3</v>
      </c>
      <c r="X61" s="101"/>
      <c r="Y61" s="101"/>
      <c r="Z61" s="99">
        <f>SUM(Z51:Z57,Z50)</f>
        <v>34870.760456000004</v>
      </c>
      <c r="AA61" s="102"/>
      <c r="AB61" s="103">
        <f t="shared" si="3"/>
        <v>31.880000000004657</v>
      </c>
      <c r="AC61" s="104">
        <f>IF((S61)=0,"",(AB61/S61))</f>
        <v>9.1506958842342014E-4</v>
      </c>
      <c r="AE61" s="101"/>
      <c r="AF61" s="101"/>
      <c r="AG61" s="99">
        <f>SUM(AG51:AG57,AG50)</f>
        <v>34867.920456</v>
      </c>
      <c r="AH61" s="102"/>
      <c r="AI61" s="103">
        <f t="shared" ref="AI61:AI65" si="50">AG61-Z61</f>
        <v>-2.8400000000037835</v>
      </c>
      <c r="AJ61" s="104">
        <f>IF((Z61)=0,"",(AI61/Z61))</f>
        <v>-8.144359236407538E-5</v>
      </c>
      <c r="AL61" s="101"/>
      <c r="AM61" s="101"/>
      <c r="AN61" s="99">
        <f>SUM(AN51:AN57,AN50)</f>
        <v>34832.325455999999</v>
      </c>
      <c r="AO61" s="102"/>
      <c r="AP61" s="103">
        <f t="shared" ref="AP61:AP65" si="51">AN61-AG61</f>
        <v>-35.595000000001164</v>
      </c>
      <c r="AQ61" s="104">
        <f>IF((AG61)=0,"",(AP61/AG61))</f>
        <v>-1.0208523919549108E-3</v>
      </c>
    </row>
    <row r="62" spans="2:43" x14ac:dyDescent="0.2">
      <c r="B62" s="105" t="s">
        <v>52</v>
      </c>
      <c r="C62" s="21"/>
      <c r="D62" s="21"/>
      <c r="E62" s="21"/>
      <c r="F62" s="106">
        <v>0.13</v>
      </c>
      <c r="G62" s="107"/>
      <c r="H62" s="108">
        <f>H61*F62</f>
        <v>4502.5866204800004</v>
      </c>
      <c r="I62" s="109"/>
      <c r="J62" s="110">
        <v>0.13</v>
      </c>
      <c r="K62" s="109"/>
      <c r="L62" s="111">
        <f>L61*J62</f>
        <v>4486.9650092800002</v>
      </c>
      <c r="M62" s="112"/>
      <c r="N62" s="113">
        <f t="shared" si="41"/>
        <v>-15.621611200000189</v>
      </c>
      <c r="O62" s="114">
        <f t="shared" si="26"/>
        <v>-3.469474885601388E-3</v>
      </c>
      <c r="Q62" s="110">
        <v>0.13</v>
      </c>
      <c r="R62" s="109"/>
      <c r="S62" s="111">
        <f>S61*Q62</f>
        <v>4529.0544592799997</v>
      </c>
      <c r="T62" s="112"/>
      <c r="U62" s="113">
        <f t="shared" si="1"/>
        <v>42.089449999999488</v>
      </c>
      <c r="V62" s="114">
        <f t="shared" ref="V62:V71" si="52">IF((L62)=0,"",(U62/L62))</f>
        <v>9.3803829343330133E-3</v>
      </c>
      <c r="X62" s="110">
        <v>0.13</v>
      </c>
      <c r="Y62" s="109"/>
      <c r="Z62" s="111">
        <f>Z61*X62</f>
        <v>4533.1988592800008</v>
      </c>
      <c r="AA62" s="112"/>
      <c r="AB62" s="113">
        <f t="shared" si="3"/>
        <v>4.1444000000010419</v>
      </c>
      <c r="AC62" s="114">
        <f t="shared" ref="AC62:AC71" si="53">IF((S62)=0,"",(AB62/S62))</f>
        <v>9.1506958842351663E-4</v>
      </c>
      <c r="AE62" s="110">
        <v>0.13</v>
      </c>
      <c r="AF62" s="109"/>
      <c r="AG62" s="111">
        <f>AG61*AE62</f>
        <v>4532.8296592799998</v>
      </c>
      <c r="AH62" s="112"/>
      <c r="AI62" s="113">
        <f t="shared" si="50"/>
        <v>-0.36920000000100117</v>
      </c>
      <c r="AJ62" s="114">
        <f t="shared" ref="AJ62:AJ71" si="54">IF((Z62)=0,"",(AI62/Z62))</f>
        <v>-8.144359236418773E-5</v>
      </c>
      <c r="AL62" s="110">
        <v>0.13</v>
      </c>
      <c r="AM62" s="109"/>
      <c r="AN62" s="111">
        <f>AN61*AL62</f>
        <v>4528.20230928</v>
      </c>
      <c r="AO62" s="112"/>
      <c r="AP62" s="113">
        <f t="shared" si="51"/>
        <v>-4.6273499999997512</v>
      </c>
      <c r="AQ62" s="114">
        <f t="shared" ref="AQ62:AQ71" si="55">IF((AG62)=0,"",(AP62/AG62))</f>
        <v>-1.0208523919548226E-3</v>
      </c>
    </row>
    <row r="63" spans="2:43" x14ac:dyDescent="0.2">
      <c r="B63" s="115" t="s">
        <v>53</v>
      </c>
      <c r="C63" s="21"/>
      <c r="D63" s="21"/>
      <c r="E63" s="21"/>
      <c r="F63" s="116"/>
      <c r="G63" s="107"/>
      <c r="H63" s="108">
        <f>H61+H62</f>
        <v>39137.868316480002</v>
      </c>
      <c r="I63" s="109"/>
      <c r="J63" s="109"/>
      <c r="K63" s="109"/>
      <c r="L63" s="111">
        <f>L61+L62</f>
        <v>39002.08046528</v>
      </c>
      <c r="M63" s="112"/>
      <c r="N63" s="113">
        <f t="shared" si="41"/>
        <v>-135.78785120000248</v>
      </c>
      <c r="O63" s="114">
        <f t="shared" si="26"/>
        <v>-3.4694748856014092E-3</v>
      </c>
      <c r="Q63" s="109"/>
      <c r="R63" s="109"/>
      <c r="S63" s="111">
        <f>S61+S62</f>
        <v>39367.934915279999</v>
      </c>
      <c r="T63" s="112"/>
      <c r="U63" s="113">
        <f t="shared" si="1"/>
        <v>365.85444999999891</v>
      </c>
      <c r="V63" s="114">
        <f t="shared" si="52"/>
        <v>9.3803829343331001E-3</v>
      </c>
      <c r="X63" s="109"/>
      <c r="Y63" s="109"/>
      <c r="Z63" s="111">
        <f>Z61+Z62</f>
        <v>39403.959315280008</v>
      </c>
      <c r="AA63" s="112"/>
      <c r="AB63" s="113">
        <f t="shared" si="3"/>
        <v>36.024400000009337</v>
      </c>
      <c r="AC63" s="114">
        <f t="shared" si="53"/>
        <v>9.1506958842352368E-4</v>
      </c>
      <c r="AE63" s="109"/>
      <c r="AF63" s="109"/>
      <c r="AG63" s="111">
        <f>AG61+AG62</f>
        <v>39400.750115279996</v>
      </c>
      <c r="AH63" s="112"/>
      <c r="AI63" s="113">
        <f t="shared" si="50"/>
        <v>-3.2092000000120606</v>
      </c>
      <c r="AJ63" s="114">
        <f t="shared" si="54"/>
        <v>-8.1443592364272948E-5</v>
      </c>
      <c r="AL63" s="109"/>
      <c r="AM63" s="109"/>
      <c r="AN63" s="111">
        <f>AN61+AN62</f>
        <v>39360.52776528</v>
      </c>
      <c r="AO63" s="112"/>
      <c r="AP63" s="113">
        <f t="shared" si="51"/>
        <v>-40.222349999996368</v>
      </c>
      <c r="AQ63" s="114">
        <f t="shared" si="55"/>
        <v>-1.0208523919547853E-3</v>
      </c>
    </row>
    <row r="64" spans="2:43" ht="15.75" customHeight="1" x14ac:dyDescent="0.2">
      <c r="B64" s="203" t="s">
        <v>54</v>
      </c>
      <c r="C64" s="203"/>
      <c r="D64" s="203"/>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04" t="s">
        <v>55</v>
      </c>
      <c r="C65" s="204"/>
      <c r="D65" s="204"/>
      <c r="E65" s="120"/>
      <c r="F65" s="121"/>
      <c r="G65" s="122"/>
      <c r="H65" s="123">
        <f>H63+H64</f>
        <v>39137.868316480002</v>
      </c>
      <c r="I65" s="124"/>
      <c r="J65" s="124"/>
      <c r="K65" s="124"/>
      <c r="L65" s="125">
        <f>L63+L64</f>
        <v>39002.08046528</v>
      </c>
      <c r="M65" s="126"/>
      <c r="N65" s="127">
        <f t="shared" si="41"/>
        <v>-135.78785120000248</v>
      </c>
      <c r="O65" s="128">
        <f t="shared" si="26"/>
        <v>-3.4694748856014092E-3</v>
      </c>
      <c r="Q65" s="124"/>
      <c r="R65" s="124"/>
      <c r="S65" s="125">
        <f>S63+S64</f>
        <v>39367.934915279999</v>
      </c>
      <c r="T65" s="126"/>
      <c r="U65" s="127">
        <f t="shared" si="1"/>
        <v>365.85444999999891</v>
      </c>
      <c r="V65" s="128">
        <f t="shared" si="52"/>
        <v>9.3803829343331001E-3</v>
      </c>
      <c r="X65" s="124"/>
      <c r="Y65" s="124"/>
      <c r="Z65" s="125">
        <f>Z63+Z64</f>
        <v>39403.959315280008</v>
      </c>
      <c r="AA65" s="126"/>
      <c r="AB65" s="127">
        <f t="shared" si="3"/>
        <v>36.024400000009337</v>
      </c>
      <c r="AC65" s="128">
        <f t="shared" si="53"/>
        <v>9.1506958842352368E-4</v>
      </c>
      <c r="AE65" s="124"/>
      <c r="AF65" s="124"/>
      <c r="AG65" s="125">
        <f>AG63+AG64</f>
        <v>39400.750115279996</v>
      </c>
      <c r="AH65" s="126"/>
      <c r="AI65" s="127">
        <f t="shared" si="50"/>
        <v>-3.2092000000120606</v>
      </c>
      <c r="AJ65" s="128">
        <f t="shared" si="54"/>
        <v>-8.1443592364272948E-5</v>
      </c>
      <c r="AL65" s="124"/>
      <c r="AM65" s="124"/>
      <c r="AN65" s="125">
        <f>AN63+AN64</f>
        <v>39360.52776528</v>
      </c>
      <c r="AO65" s="126"/>
      <c r="AP65" s="127">
        <f t="shared" si="51"/>
        <v>-40.222349999996368</v>
      </c>
      <c r="AQ65" s="128">
        <f t="shared" si="55"/>
        <v>-1.0208523919547853E-3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36631.511696000001</v>
      </c>
      <c r="I67" s="140"/>
      <c r="J67" s="141"/>
      <c r="K67" s="141"/>
      <c r="L67" s="139">
        <f>SUM(L58:L59,L50,L51:L54)</f>
        <v>36511.345455999995</v>
      </c>
      <c r="M67" s="142"/>
      <c r="N67" s="143">
        <f t="shared" ref="N67:N71" si="56">L67-H67</f>
        <v>-120.16624000000593</v>
      </c>
      <c r="O67" s="104">
        <f t="shared" ref="O67:O71" si="57">IF((H67)=0,"",(N67/H67))</f>
        <v>-3.2804062523340404E-3</v>
      </c>
      <c r="Q67" s="141"/>
      <c r="R67" s="141"/>
      <c r="S67" s="139">
        <f>SUM(S58:S59,S50,S51:S54)</f>
        <v>36835.110455999995</v>
      </c>
      <c r="T67" s="142"/>
      <c r="U67" s="143">
        <f t="shared" si="1"/>
        <v>323.76499999999942</v>
      </c>
      <c r="V67" s="104">
        <f t="shared" si="52"/>
        <v>8.8675176429795013E-3</v>
      </c>
      <c r="X67" s="141"/>
      <c r="Y67" s="141"/>
      <c r="Z67" s="139">
        <f>SUM(Z58:Z59,Z50,Z51:Z54)</f>
        <v>36866.990455999992</v>
      </c>
      <c r="AA67" s="142"/>
      <c r="AB67" s="143">
        <f t="shared" si="3"/>
        <v>31.879999999997381</v>
      </c>
      <c r="AC67" s="104">
        <f t="shared" si="53"/>
        <v>8.6547860466112741E-4</v>
      </c>
      <c r="AE67" s="141"/>
      <c r="AF67" s="141"/>
      <c r="AG67" s="139">
        <f>SUM(AG58:AG59,AG50,AG51:AG54)</f>
        <v>36864.150455999996</v>
      </c>
      <c r="AH67" s="142"/>
      <c r="AI67" s="143">
        <f t="shared" ref="AI67:AI71" si="58">AG67-Z67</f>
        <v>-2.8399999999965075</v>
      </c>
      <c r="AJ67" s="104">
        <f t="shared" si="54"/>
        <v>-7.703368148224602E-5</v>
      </c>
      <c r="AL67" s="141"/>
      <c r="AM67" s="141"/>
      <c r="AN67" s="139">
        <f>SUM(AN58:AN59,AN50,AN51:AN54)</f>
        <v>36828.555455999995</v>
      </c>
      <c r="AO67" s="142"/>
      <c r="AP67" s="143">
        <f t="shared" ref="AP67:AP71" si="59">AN67-AG67</f>
        <v>-35.595000000001164</v>
      </c>
      <c r="AQ67" s="104">
        <f t="shared" si="55"/>
        <v>-9.655722310076383E-4</v>
      </c>
    </row>
    <row r="68" spans="1:43" s="85" customFormat="1" x14ac:dyDescent="0.2">
      <c r="B68" s="144" t="s">
        <v>52</v>
      </c>
      <c r="C68" s="79"/>
      <c r="D68" s="79"/>
      <c r="E68" s="79"/>
      <c r="F68" s="145">
        <v>0.13</v>
      </c>
      <c r="G68" s="138"/>
      <c r="H68" s="146">
        <f>H67*F68</f>
        <v>4762.0965204800004</v>
      </c>
      <c r="I68" s="147"/>
      <c r="J68" s="148">
        <v>0.13</v>
      </c>
      <c r="K68" s="149"/>
      <c r="L68" s="150">
        <f>L67*J68</f>
        <v>4746.4749092799993</v>
      </c>
      <c r="M68" s="151"/>
      <c r="N68" s="152">
        <f t="shared" si="56"/>
        <v>-15.621611200001098</v>
      </c>
      <c r="O68" s="114">
        <f t="shared" si="57"/>
        <v>-3.2804062523341089E-3</v>
      </c>
      <c r="Q68" s="148">
        <v>0.13</v>
      </c>
      <c r="R68" s="149"/>
      <c r="S68" s="150">
        <f>S67*Q68</f>
        <v>4788.5643592799997</v>
      </c>
      <c r="T68" s="151"/>
      <c r="U68" s="152">
        <f t="shared" si="1"/>
        <v>42.089450000000397</v>
      </c>
      <c r="V68" s="114">
        <f t="shared" si="52"/>
        <v>8.867517642979602E-3</v>
      </c>
      <c r="X68" s="148">
        <v>0.13</v>
      </c>
      <c r="Y68" s="149"/>
      <c r="Z68" s="150">
        <f>Z67*X68</f>
        <v>4792.708759279999</v>
      </c>
      <c r="AA68" s="151"/>
      <c r="AB68" s="152">
        <f t="shared" si="3"/>
        <v>4.1443999999992229</v>
      </c>
      <c r="AC68" s="114">
        <f t="shared" si="53"/>
        <v>8.6547860466103623E-4</v>
      </c>
      <c r="AE68" s="148">
        <v>0.13</v>
      </c>
      <c r="AF68" s="149"/>
      <c r="AG68" s="150">
        <f>AG67*AE68</f>
        <v>4792.3395592799998</v>
      </c>
      <c r="AH68" s="151"/>
      <c r="AI68" s="152">
        <f t="shared" si="58"/>
        <v>-0.36919999999918218</v>
      </c>
      <c r="AJ68" s="114">
        <f t="shared" si="54"/>
        <v>-7.7033681482170112E-5</v>
      </c>
      <c r="AL68" s="148">
        <v>0.13</v>
      </c>
      <c r="AM68" s="149"/>
      <c r="AN68" s="150">
        <f>AN67*AL68</f>
        <v>4787.7122092799991</v>
      </c>
      <c r="AO68" s="151"/>
      <c r="AP68" s="152">
        <f t="shared" si="59"/>
        <v>-4.6273500000006607</v>
      </c>
      <c r="AQ68" s="114">
        <f t="shared" si="55"/>
        <v>-9.6557223100774455E-4</v>
      </c>
    </row>
    <row r="69" spans="1:43" s="85" customFormat="1" x14ac:dyDescent="0.2">
      <c r="B69" s="153" t="s">
        <v>53</v>
      </c>
      <c r="C69" s="79"/>
      <c r="D69" s="79"/>
      <c r="E69" s="79"/>
      <c r="F69" s="154"/>
      <c r="G69" s="155"/>
      <c r="H69" s="146">
        <f>H67+H68</f>
        <v>41393.608216480003</v>
      </c>
      <c r="I69" s="147"/>
      <c r="J69" s="147"/>
      <c r="K69" s="147"/>
      <c r="L69" s="150">
        <f>L67+L68</f>
        <v>41257.820365279993</v>
      </c>
      <c r="M69" s="151"/>
      <c r="N69" s="152">
        <f t="shared" si="56"/>
        <v>-135.78785120000975</v>
      </c>
      <c r="O69" s="114">
        <f t="shared" si="57"/>
        <v>-3.2804062523341141E-3</v>
      </c>
      <c r="Q69" s="147"/>
      <c r="R69" s="147"/>
      <c r="S69" s="150">
        <f>S67+S68</f>
        <v>41623.674815279992</v>
      </c>
      <c r="T69" s="151"/>
      <c r="U69" s="152">
        <f t="shared" si="1"/>
        <v>365.85444999999891</v>
      </c>
      <c r="V69" s="114">
        <f t="shared" si="52"/>
        <v>8.8675176429794909E-3</v>
      </c>
      <c r="X69" s="147"/>
      <c r="Y69" s="147"/>
      <c r="Z69" s="150">
        <f>Z67+Z68</f>
        <v>41659.699215279994</v>
      </c>
      <c r="AA69" s="151"/>
      <c r="AB69" s="152">
        <f t="shared" si="3"/>
        <v>36.024400000002061</v>
      </c>
      <c r="AC69" s="114">
        <f t="shared" si="53"/>
        <v>8.6547860466124808E-4</v>
      </c>
      <c r="AE69" s="147"/>
      <c r="AF69" s="147"/>
      <c r="AG69" s="150">
        <f>AG67+AG68</f>
        <v>41656.490015279996</v>
      </c>
      <c r="AH69" s="151"/>
      <c r="AI69" s="152">
        <f t="shared" si="58"/>
        <v>-3.2091999999975087</v>
      </c>
      <c r="AJ69" s="114">
        <f t="shared" si="54"/>
        <v>-7.7033681482280945E-5</v>
      </c>
      <c r="AL69" s="147"/>
      <c r="AM69" s="147"/>
      <c r="AN69" s="150">
        <f>AN67+AN68</f>
        <v>41616.267665279993</v>
      </c>
      <c r="AO69" s="151"/>
      <c r="AP69" s="152">
        <f t="shared" si="59"/>
        <v>-40.222350000003644</v>
      </c>
      <c r="AQ69" s="114">
        <f t="shared" si="55"/>
        <v>-9.6557223100769425E-4</v>
      </c>
    </row>
    <row r="70" spans="1:43" s="85" customFormat="1" ht="15.75" customHeight="1" x14ac:dyDescent="0.2">
      <c r="B70" s="205" t="s">
        <v>54</v>
      </c>
      <c r="C70" s="205"/>
      <c r="D70" s="205"/>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198" t="s">
        <v>57</v>
      </c>
      <c r="C71" s="198"/>
      <c r="D71" s="198"/>
      <c r="E71" s="158"/>
      <c r="F71" s="159"/>
      <c r="G71" s="160"/>
      <c r="H71" s="161">
        <f>SUM(H69:H70)</f>
        <v>41393.608216480003</v>
      </c>
      <c r="I71" s="162"/>
      <c r="J71" s="162"/>
      <c r="K71" s="162"/>
      <c r="L71" s="163">
        <f>SUM(L69:L70)</f>
        <v>41257.820365279993</v>
      </c>
      <c r="M71" s="164"/>
      <c r="N71" s="165">
        <f t="shared" si="56"/>
        <v>-135.78785120000975</v>
      </c>
      <c r="O71" s="166">
        <f t="shared" si="57"/>
        <v>-3.2804062523341141E-3</v>
      </c>
      <c r="Q71" s="162"/>
      <c r="R71" s="162"/>
      <c r="S71" s="163">
        <f>SUM(S69:S70)</f>
        <v>41623.674815279992</v>
      </c>
      <c r="T71" s="164"/>
      <c r="U71" s="165">
        <f t="shared" si="1"/>
        <v>365.85444999999891</v>
      </c>
      <c r="V71" s="166">
        <f t="shared" si="52"/>
        <v>8.8675176429794909E-3</v>
      </c>
      <c r="X71" s="162"/>
      <c r="Y71" s="162"/>
      <c r="Z71" s="163">
        <f>SUM(Z69:Z70)</f>
        <v>41659.699215279994</v>
      </c>
      <c r="AA71" s="164"/>
      <c r="AB71" s="165">
        <f t="shared" si="3"/>
        <v>36.024400000002061</v>
      </c>
      <c r="AC71" s="166">
        <f t="shared" si="53"/>
        <v>8.6547860466124808E-4</v>
      </c>
      <c r="AE71" s="162"/>
      <c r="AF71" s="162"/>
      <c r="AG71" s="163">
        <f>SUM(AG69:AG70)</f>
        <v>41656.490015279996</v>
      </c>
      <c r="AH71" s="164"/>
      <c r="AI71" s="165">
        <f t="shared" si="58"/>
        <v>-3.2091999999975087</v>
      </c>
      <c r="AJ71" s="166">
        <f t="shared" si="54"/>
        <v>-7.7033681482280945E-5</v>
      </c>
      <c r="AL71" s="162"/>
      <c r="AM71" s="162"/>
      <c r="AN71" s="163">
        <f>SUM(AN69:AN70)</f>
        <v>41616.267665279993</v>
      </c>
      <c r="AO71" s="164"/>
      <c r="AP71" s="165">
        <f t="shared" si="59"/>
        <v>-40.222350000003644</v>
      </c>
      <c r="AQ71" s="166">
        <f t="shared" si="55"/>
        <v>-9.6557223100769425E-4</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5"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6</xdr:col>
                    <xdr:colOff>476250</xdr:colOff>
                    <xdr:row>16</xdr:row>
                    <xdr:rowOff>171450</xdr:rowOff>
                  </from>
                  <to>
                    <xdr:col>9</xdr:col>
                    <xdr:colOff>514350</xdr:colOff>
                    <xdr:row>18</xdr:row>
                    <xdr:rowOff>28575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92"/>
  <sheetViews>
    <sheetView showGridLines="0" zoomScale="85" zoomScaleNormal="85" workbookViewId="0">
      <selection activeCell="F10" sqref="F10"/>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9" style="6" bestFit="1"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9" style="6" bestFit="1" customWidth="1"/>
    <col min="19" max="19" width="11.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9" style="6" bestFit="1" customWidth="1"/>
    <col min="26" max="26" width="11.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72</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f>51100*5</f>
        <v>255500</v>
      </c>
      <c r="G18" s="12" t="s">
        <v>7</v>
      </c>
    </row>
    <row r="19" spans="2:43" x14ac:dyDescent="0.2">
      <c r="B19" s="11"/>
      <c r="F19" s="13">
        <v>1000</v>
      </c>
      <c r="G19" s="6" t="s">
        <v>73</v>
      </c>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24">
        <v>260.82</v>
      </c>
      <c r="G23" s="25">
        <v>1</v>
      </c>
      <c r="H23" s="26">
        <f>G23*F23</f>
        <v>260.82</v>
      </c>
      <c r="I23" s="27"/>
      <c r="J23" s="28">
        <v>290</v>
      </c>
      <c r="K23" s="29">
        <v>1</v>
      </c>
      <c r="L23" s="26">
        <f>K23*J23</f>
        <v>290</v>
      </c>
      <c r="M23" s="27"/>
      <c r="N23" s="30">
        <f>L23-H23</f>
        <v>29.180000000000007</v>
      </c>
      <c r="O23" s="31">
        <f>IF((H23)=0,"",(N23/H23))</f>
        <v>0.1118779234721264</v>
      </c>
      <c r="Q23" s="28">
        <v>355</v>
      </c>
      <c r="R23" s="29">
        <v>1</v>
      </c>
      <c r="S23" s="26">
        <f>R23*Q23</f>
        <v>355</v>
      </c>
      <c r="T23" s="27"/>
      <c r="U23" s="30">
        <f>S23-L23</f>
        <v>65</v>
      </c>
      <c r="V23" s="31">
        <f>IF((L23)=0,"",(U23/L23))</f>
        <v>0.22413793103448276</v>
      </c>
      <c r="X23" s="28">
        <v>420</v>
      </c>
      <c r="Y23" s="29">
        <v>1</v>
      </c>
      <c r="Z23" s="26">
        <f>Y23*X23</f>
        <v>420</v>
      </c>
      <c r="AA23" s="27"/>
      <c r="AB23" s="30">
        <f>Z23-S23</f>
        <v>65</v>
      </c>
      <c r="AC23" s="31">
        <f>IF((S23)=0,"",(AB23/S23))</f>
        <v>0.18309859154929578</v>
      </c>
      <c r="AE23" s="28">
        <v>490</v>
      </c>
      <c r="AF23" s="29">
        <v>1</v>
      </c>
      <c r="AG23" s="26">
        <f>AF23*AE23</f>
        <v>490</v>
      </c>
      <c r="AH23" s="27"/>
      <c r="AI23" s="30">
        <f>AG23-Z23</f>
        <v>70</v>
      </c>
      <c r="AJ23" s="31">
        <f>IF((Z23)=0,"",(AI23/Z23))</f>
        <v>0.16666666666666666</v>
      </c>
      <c r="AL23" s="28">
        <v>550</v>
      </c>
      <c r="AM23" s="29">
        <v>1</v>
      </c>
      <c r="AN23" s="26">
        <f>AM23*AL23</f>
        <v>550</v>
      </c>
      <c r="AO23" s="27"/>
      <c r="AP23" s="30">
        <f>AN23-AG23</f>
        <v>60</v>
      </c>
      <c r="AQ23" s="31">
        <f>IF((AG23)=0,"",(AP23/AG23))</f>
        <v>0.12244897959183673</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3.5691000000000002</v>
      </c>
      <c r="G29" s="51">
        <f>+$F$19</f>
        <v>1000</v>
      </c>
      <c r="H29" s="26">
        <f t="shared" si="0"/>
        <v>3569.1000000000004</v>
      </c>
      <c r="I29" s="27"/>
      <c r="J29" s="28">
        <v>3.9453999999999998</v>
      </c>
      <c r="K29" s="51">
        <f>+$F$19</f>
        <v>1000</v>
      </c>
      <c r="L29" s="26">
        <f t="shared" si="9"/>
        <v>3945.3999999999996</v>
      </c>
      <c r="M29" s="27"/>
      <c r="N29" s="30">
        <f t="shared" si="10"/>
        <v>376.29999999999927</v>
      </c>
      <c r="O29" s="31">
        <f t="shared" si="11"/>
        <v>0.1054327421478802</v>
      </c>
      <c r="Q29" s="28">
        <v>3.8961999999999999</v>
      </c>
      <c r="R29" s="51">
        <f>+$F$19</f>
        <v>1000</v>
      </c>
      <c r="S29" s="26">
        <f t="shared" si="12"/>
        <v>3896.2</v>
      </c>
      <c r="T29" s="27"/>
      <c r="U29" s="30">
        <f t="shared" si="1"/>
        <v>-49.199999999999818</v>
      </c>
      <c r="V29" s="31">
        <f t="shared" si="2"/>
        <v>-1.247021848228312E-2</v>
      </c>
      <c r="X29" s="28">
        <v>3.8298999999999999</v>
      </c>
      <c r="Y29" s="51">
        <f>+$F$19</f>
        <v>1000</v>
      </c>
      <c r="Z29" s="26">
        <f t="shared" si="13"/>
        <v>3829.8999999999996</v>
      </c>
      <c r="AA29" s="27"/>
      <c r="AB29" s="30">
        <f t="shared" si="3"/>
        <v>-66.300000000000182</v>
      </c>
      <c r="AC29" s="31">
        <f t="shared" si="4"/>
        <v>-1.7016580257687024E-2</v>
      </c>
      <c r="AE29" s="28">
        <v>3.6842000000000001</v>
      </c>
      <c r="AF29" s="51">
        <f>+$F$19</f>
        <v>1000</v>
      </c>
      <c r="AG29" s="26">
        <f t="shared" si="14"/>
        <v>3684.2000000000003</v>
      </c>
      <c r="AH29" s="27"/>
      <c r="AI29" s="30">
        <f t="shared" si="5"/>
        <v>-145.69999999999936</v>
      </c>
      <c r="AJ29" s="31">
        <f t="shared" si="6"/>
        <v>-3.8042768740698028E-2</v>
      </c>
      <c r="AL29" s="28">
        <v>3.4929999999999999</v>
      </c>
      <c r="AM29" s="51">
        <f>+$F$19</f>
        <v>1000</v>
      </c>
      <c r="AN29" s="26">
        <f t="shared" si="15"/>
        <v>3493</v>
      </c>
      <c r="AO29" s="27"/>
      <c r="AP29" s="30">
        <f t="shared" si="7"/>
        <v>-191.20000000000027</v>
      </c>
      <c r="AQ29" s="31">
        <f t="shared" si="8"/>
        <v>-5.1897291135117596E-2</v>
      </c>
    </row>
    <row r="30" spans="2:43" x14ac:dyDescent="0.2">
      <c r="B30" s="21" t="s">
        <v>31</v>
      </c>
      <c r="C30" s="21"/>
      <c r="D30" s="22"/>
      <c r="E30" s="23"/>
      <c r="F30" s="24"/>
      <c r="G30" s="25">
        <f t="shared" ref="G30" si="16">$F$18</f>
        <v>255500</v>
      </c>
      <c r="H30" s="26">
        <f t="shared" si="0"/>
        <v>0</v>
      </c>
      <c r="I30" s="27"/>
      <c r="J30" s="28"/>
      <c r="K30" s="25">
        <f t="shared" ref="K30:K38" si="17">$F$18</f>
        <v>255500</v>
      </c>
      <c r="L30" s="26">
        <f t="shared" si="9"/>
        <v>0</v>
      </c>
      <c r="M30" s="27"/>
      <c r="N30" s="30">
        <f t="shared" si="10"/>
        <v>0</v>
      </c>
      <c r="O30" s="31" t="str">
        <f t="shared" si="11"/>
        <v/>
      </c>
      <c r="Q30" s="28"/>
      <c r="R30" s="25">
        <f t="shared" ref="R30:R38" si="18">$F$18</f>
        <v>255500</v>
      </c>
      <c r="S30" s="26">
        <f t="shared" si="12"/>
        <v>0</v>
      </c>
      <c r="T30" s="27"/>
      <c r="U30" s="30">
        <f t="shared" si="1"/>
        <v>0</v>
      </c>
      <c r="V30" s="31" t="str">
        <f t="shared" si="2"/>
        <v/>
      </c>
      <c r="X30" s="28"/>
      <c r="Y30" s="25">
        <f t="shared" ref="Y30:Y38" si="19">$F$18</f>
        <v>255500</v>
      </c>
      <c r="Z30" s="26">
        <f t="shared" si="13"/>
        <v>0</v>
      </c>
      <c r="AA30" s="27"/>
      <c r="AB30" s="30">
        <f t="shared" si="3"/>
        <v>0</v>
      </c>
      <c r="AC30" s="31" t="str">
        <f t="shared" si="4"/>
        <v/>
      </c>
      <c r="AE30" s="28"/>
      <c r="AF30" s="25">
        <f t="shared" ref="AF30:AF38" si="20">$F$18</f>
        <v>255500</v>
      </c>
      <c r="AG30" s="26">
        <f t="shared" si="14"/>
        <v>0</v>
      </c>
      <c r="AH30" s="27"/>
      <c r="AI30" s="30">
        <f t="shared" si="5"/>
        <v>0</v>
      </c>
      <c r="AJ30" s="31" t="str">
        <f t="shared" si="6"/>
        <v/>
      </c>
      <c r="AL30" s="28"/>
      <c r="AM30" s="25">
        <f t="shared" ref="AM30:AM38" si="21">$F$18</f>
        <v>255500</v>
      </c>
      <c r="AN30" s="26">
        <f t="shared" si="15"/>
        <v>0</v>
      </c>
      <c r="AO30" s="27"/>
      <c r="AP30" s="30">
        <f t="shared" si="7"/>
        <v>0</v>
      </c>
      <c r="AQ30" s="31" t="str">
        <f t="shared" si="8"/>
        <v/>
      </c>
    </row>
    <row r="31" spans="2:43" x14ac:dyDescent="0.2">
      <c r="B31" s="21" t="s">
        <v>32</v>
      </c>
      <c r="C31" s="21"/>
      <c r="D31" s="22" t="s">
        <v>74</v>
      </c>
      <c r="E31" s="23"/>
      <c r="F31" s="24">
        <v>0</v>
      </c>
      <c r="G31" s="51">
        <f>+$F$19</f>
        <v>1000</v>
      </c>
      <c r="H31" s="26">
        <f t="shared" si="0"/>
        <v>0</v>
      </c>
      <c r="I31" s="27"/>
      <c r="J31" s="28">
        <v>-1E-3</v>
      </c>
      <c r="K31" s="51">
        <f>+$F$19</f>
        <v>1000</v>
      </c>
      <c r="L31" s="26">
        <f t="shared" si="9"/>
        <v>-1</v>
      </c>
      <c r="M31" s="27"/>
      <c r="N31" s="30">
        <f t="shared" si="10"/>
        <v>-1</v>
      </c>
      <c r="O31" s="31" t="str">
        <f t="shared" si="11"/>
        <v/>
      </c>
      <c r="Q31" s="28"/>
      <c r="R31" s="51">
        <f>+$F$19</f>
        <v>1000</v>
      </c>
      <c r="S31" s="26">
        <f t="shared" si="12"/>
        <v>0</v>
      </c>
      <c r="T31" s="27"/>
      <c r="U31" s="30">
        <f t="shared" si="1"/>
        <v>1</v>
      </c>
      <c r="V31" s="31">
        <f t="shared" si="2"/>
        <v>-1</v>
      </c>
      <c r="X31" s="28"/>
      <c r="Y31" s="51">
        <f>+$F$19</f>
        <v>1000</v>
      </c>
      <c r="Z31" s="26">
        <f t="shared" si="13"/>
        <v>0</v>
      </c>
      <c r="AA31" s="27"/>
      <c r="AB31" s="30">
        <f t="shared" si="3"/>
        <v>0</v>
      </c>
      <c r="AC31" s="31" t="str">
        <f t="shared" si="4"/>
        <v/>
      </c>
      <c r="AE31" s="28"/>
      <c r="AF31" s="51">
        <f>+$F$19</f>
        <v>1000</v>
      </c>
      <c r="AG31" s="26">
        <f t="shared" si="14"/>
        <v>0</v>
      </c>
      <c r="AH31" s="27"/>
      <c r="AI31" s="30">
        <f t="shared" si="5"/>
        <v>0</v>
      </c>
      <c r="AJ31" s="31" t="str">
        <f t="shared" si="6"/>
        <v/>
      </c>
      <c r="AL31" s="28"/>
      <c r="AM31" s="51">
        <f>+$F$19</f>
        <v>1000</v>
      </c>
      <c r="AN31" s="26">
        <f t="shared" si="15"/>
        <v>0</v>
      </c>
      <c r="AO31" s="27"/>
      <c r="AP31" s="30">
        <f t="shared" si="7"/>
        <v>0</v>
      </c>
      <c r="AQ31" s="31" t="str">
        <f t="shared" si="8"/>
        <v/>
      </c>
    </row>
    <row r="32" spans="2:43" x14ac:dyDescent="0.2">
      <c r="B32" s="33"/>
      <c r="C32" s="21"/>
      <c r="D32" s="22"/>
      <c r="E32" s="23"/>
      <c r="F32" s="24"/>
      <c r="G32" s="25">
        <f t="shared" ref="G32:G38" si="22">$F$18</f>
        <v>255500</v>
      </c>
      <c r="H32" s="26">
        <f t="shared" si="0"/>
        <v>0</v>
      </c>
      <c r="I32" s="27"/>
      <c r="J32" s="28"/>
      <c r="K32" s="25">
        <f t="shared" si="17"/>
        <v>255500</v>
      </c>
      <c r="L32" s="26">
        <f t="shared" si="9"/>
        <v>0</v>
      </c>
      <c r="M32" s="27"/>
      <c r="N32" s="30">
        <f t="shared" si="10"/>
        <v>0</v>
      </c>
      <c r="O32" s="31" t="str">
        <f t="shared" si="11"/>
        <v/>
      </c>
      <c r="Q32" s="28"/>
      <c r="R32" s="25">
        <f t="shared" si="18"/>
        <v>255500</v>
      </c>
      <c r="S32" s="26">
        <f t="shared" si="12"/>
        <v>0</v>
      </c>
      <c r="T32" s="27"/>
      <c r="U32" s="30">
        <f t="shared" si="1"/>
        <v>0</v>
      </c>
      <c r="V32" s="31" t="str">
        <f t="shared" si="2"/>
        <v/>
      </c>
      <c r="X32" s="28"/>
      <c r="Y32" s="25">
        <f t="shared" si="19"/>
        <v>255500</v>
      </c>
      <c r="Z32" s="26">
        <f t="shared" si="13"/>
        <v>0</v>
      </c>
      <c r="AA32" s="27"/>
      <c r="AB32" s="30">
        <f t="shared" si="3"/>
        <v>0</v>
      </c>
      <c r="AC32" s="31" t="str">
        <f t="shared" si="4"/>
        <v/>
      </c>
      <c r="AE32" s="28"/>
      <c r="AF32" s="25">
        <f t="shared" si="20"/>
        <v>255500</v>
      </c>
      <c r="AG32" s="26">
        <f t="shared" si="14"/>
        <v>0</v>
      </c>
      <c r="AH32" s="27"/>
      <c r="AI32" s="30">
        <f t="shared" si="5"/>
        <v>0</v>
      </c>
      <c r="AJ32" s="31" t="str">
        <f t="shared" si="6"/>
        <v/>
      </c>
      <c r="AL32" s="28"/>
      <c r="AM32" s="25">
        <f t="shared" si="21"/>
        <v>255500</v>
      </c>
      <c r="AN32" s="26">
        <f t="shared" si="15"/>
        <v>0</v>
      </c>
      <c r="AO32" s="27"/>
      <c r="AP32" s="30">
        <f t="shared" si="7"/>
        <v>0</v>
      </c>
      <c r="AQ32" s="31" t="str">
        <f t="shared" si="8"/>
        <v/>
      </c>
    </row>
    <row r="33" spans="2:43" x14ac:dyDescent="0.2">
      <c r="B33" s="33"/>
      <c r="C33" s="21"/>
      <c r="D33" s="22"/>
      <c r="E33" s="23"/>
      <c r="F33" s="24"/>
      <c r="G33" s="25">
        <f t="shared" si="22"/>
        <v>255500</v>
      </c>
      <c r="H33" s="26">
        <f t="shared" si="0"/>
        <v>0</v>
      </c>
      <c r="I33" s="27"/>
      <c r="J33" s="28"/>
      <c r="K33" s="25">
        <f t="shared" si="17"/>
        <v>255500</v>
      </c>
      <c r="L33" s="26">
        <f t="shared" si="9"/>
        <v>0</v>
      </c>
      <c r="M33" s="27"/>
      <c r="N33" s="30">
        <f t="shared" si="10"/>
        <v>0</v>
      </c>
      <c r="O33" s="31" t="str">
        <f t="shared" si="11"/>
        <v/>
      </c>
      <c r="Q33" s="28"/>
      <c r="R33" s="25">
        <f t="shared" si="18"/>
        <v>255500</v>
      </c>
      <c r="S33" s="26">
        <f t="shared" si="12"/>
        <v>0</v>
      </c>
      <c r="T33" s="27"/>
      <c r="U33" s="30">
        <f t="shared" si="1"/>
        <v>0</v>
      </c>
      <c r="V33" s="31" t="str">
        <f t="shared" si="2"/>
        <v/>
      </c>
      <c r="X33" s="28"/>
      <c r="Y33" s="25">
        <f t="shared" si="19"/>
        <v>255500</v>
      </c>
      <c r="Z33" s="26">
        <f t="shared" si="13"/>
        <v>0</v>
      </c>
      <c r="AA33" s="27"/>
      <c r="AB33" s="30">
        <f t="shared" si="3"/>
        <v>0</v>
      </c>
      <c r="AC33" s="31" t="str">
        <f t="shared" si="4"/>
        <v/>
      </c>
      <c r="AE33" s="28"/>
      <c r="AF33" s="25">
        <f t="shared" si="20"/>
        <v>255500</v>
      </c>
      <c r="AG33" s="26">
        <f t="shared" si="14"/>
        <v>0</v>
      </c>
      <c r="AH33" s="27"/>
      <c r="AI33" s="30">
        <f t="shared" si="5"/>
        <v>0</v>
      </c>
      <c r="AJ33" s="31" t="str">
        <f t="shared" si="6"/>
        <v/>
      </c>
      <c r="AL33" s="28"/>
      <c r="AM33" s="25">
        <f t="shared" si="21"/>
        <v>255500</v>
      </c>
      <c r="AN33" s="26">
        <f t="shared" si="15"/>
        <v>0</v>
      </c>
      <c r="AO33" s="27"/>
      <c r="AP33" s="30">
        <f t="shared" si="7"/>
        <v>0</v>
      </c>
      <c r="AQ33" s="31" t="str">
        <f t="shared" si="8"/>
        <v/>
      </c>
    </row>
    <row r="34" spans="2:43" x14ac:dyDescent="0.2">
      <c r="B34" s="33"/>
      <c r="C34" s="21"/>
      <c r="D34" s="22"/>
      <c r="E34" s="23"/>
      <c r="F34" s="24"/>
      <c r="G34" s="25">
        <f t="shared" si="22"/>
        <v>255500</v>
      </c>
      <c r="H34" s="26">
        <f t="shared" si="0"/>
        <v>0</v>
      </c>
      <c r="I34" s="27"/>
      <c r="J34" s="28"/>
      <c r="K34" s="25">
        <f t="shared" si="17"/>
        <v>255500</v>
      </c>
      <c r="L34" s="26">
        <f t="shared" si="9"/>
        <v>0</v>
      </c>
      <c r="M34" s="27"/>
      <c r="N34" s="30">
        <f t="shared" si="10"/>
        <v>0</v>
      </c>
      <c r="O34" s="31" t="str">
        <f t="shared" si="11"/>
        <v/>
      </c>
      <c r="Q34" s="28"/>
      <c r="R34" s="25">
        <f t="shared" si="18"/>
        <v>255500</v>
      </c>
      <c r="S34" s="26">
        <f t="shared" si="12"/>
        <v>0</v>
      </c>
      <c r="T34" s="27"/>
      <c r="U34" s="30">
        <f t="shared" si="1"/>
        <v>0</v>
      </c>
      <c r="V34" s="31" t="str">
        <f t="shared" si="2"/>
        <v/>
      </c>
      <c r="X34" s="28"/>
      <c r="Y34" s="25">
        <f t="shared" si="19"/>
        <v>255500</v>
      </c>
      <c r="Z34" s="26">
        <f t="shared" si="13"/>
        <v>0</v>
      </c>
      <c r="AA34" s="27"/>
      <c r="AB34" s="30">
        <f t="shared" si="3"/>
        <v>0</v>
      </c>
      <c r="AC34" s="31" t="str">
        <f t="shared" si="4"/>
        <v/>
      </c>
      <c r="AE34" s="28"/>
      <c r="AF34" s="25">
        <f t="shared" si="20"/>
        <v>255500</v>
      </c>
      <c r="AG34" s="26">
        <f t="shared" si="14"/>
        <v>0</v>
      </c>
      <c r="AH34" s="27"/>
      <c r="AI34" s="30">
        <f t="shared" si="5"/>
        <v>0</v>
      </c>
      <c r="AJ34" s="31" t="str">
        <f t="shared" si="6"/>
        <v/>
      </c>
      <c r="AL34" s="28"/>
      <c r="AM34" s="25">
        <f t="shared" si="21"/>
        <v>255500</v>
      </c>
      <c r="AN34" s="26">
        <f t="shared" si="15"/>
        <v>0</v>
      </c>
      <c r="AO34" s="27"/>
      <c r="AP34" s="30">
        <f t="shared" si="7"/>
        <v>0</v>
      </c>
      <c r="AQ34" s="31" t="str">
        <f t="shared" si="8"/>
        <v/>
      </c>
    </row>
    <row r="35" spans="2:43" x14ac:dyDescent="0.2">
      <c r="B35" s="33"/>
      <c r="C35" s="21"/>
      <c r="D35" s="22"/>
      <c r="E35" s="23"/>
      <c r="F35" s="24"/>
      <c r="G35" s="25">
        <f t="shared" si="22"/>
        <v>255500</v>
      </c>
      <c r="H35" s="26">
        <f t="shared" si="0"/>
        <v>0</v>
      </c>
      <c r="I35" s="27"/>
      <c r="J35" s="28"/>
      <c r="K35" s="25">
        <f t="shared" si="17"/>
        <v>255500</v>
      </c>
      <c r="L35" s="26">
        <f t="shared" si="9"/>
        <v>0</v>
      </c>
      <c r="M35" s="27"/>
      <c r="N35" s="30">
        <f t="shared" si="10"/>
        <v>0</v>
      </c>
      <c r="O35" s="31" t="str">
        <f t="shared" si="11"/>
        <v/>
      </c>
      <c r="Q35" s="28"/>
      <c r="R35" s="25">
        <f t="shared" si="18"/>
        <v>255500</v>
      </c>
      <c r="S35" s="26">
        <f t="shared" si="12"/>
        <v>0</v>
      </c>
      <c r="T35" s="27"/>
      <c r="U35" s="30">
        <f t="shared" si="1"/>
        <v>0</v>
      </c>
      <c r="V35" s="31" t="str">
        <f t="shared" si="2"/>
        <v/>
      </c>
      <c r="X35" s="28"/>
      <c r="Y35" s="25">
        <f t="shared" si="19"/>
        <v>255500</v>
      </c>
      <c r="Z35" s="26">
        <f t="shared" si="13"/>
        <v>0</v>
      </c>
      <c r="AA35" s="27"/>
      <c r="AB35" s="30">
        <f t="shared" si="3"/>
        <v>0</v>
      </c>
      <c r="AC35" s="31" t="str">
        <f t="shared" si="4"/>
        <v/>
      </c>
      <c r="AE35" s="28"/>
      <c r="AF35" s="25">
        <f t="shared" si="20"/>
        <v>255500</v>
      </c>
      <c r="AG35" s="26">
        <f t="shared" si="14"/>
        <v>0</v>
      </c>
      <c r="AH35" s="27"/>
      <c r="AI35" s="30">
        <f t="shared" si="5"/>
        <v>0</v>
      </c>
      <c r="AJ35" s="31" t="str">
        <f t="shared" si="6"/>
        <v/>
      </c>
      <c r="AL35" s="28"/>
      <c r="AM35" s="25">
        <f t="shared" si="21"/>
        <v>255500</v>
      </c>
      <c r="AN35" s="26">
        <f t="shared" si="15"/>
        <v>0</v>
      </c>
      <c r="AO35" s="27"/>
      <c r="AP35" s="30">
        <f t="shared" si="7"/>
        <v>0</v>
      </c>
      <c r="AQ35" s="31" t="str">
        <f t="shared" si="8"/>
        <v/>
      </c>
    </row>
    <row r="36" spans="2:43" x14ac:dyDescent="0.2">
      <c r="B36" s="33"/>
      <c r="C36" s="21"/>
      <c r="D36" s="22"/>
      <c r="E36" s="23"/>
      <c r="F36" s="24"/>
      <c r="G36" s="25">
        <f t="shared" si="22"/>
        <v>255500</v>
      </c>
      <c r="H36" s="26">
        <f t="shared" si="0"/>
        <v>0</v>
      </c>
      <c r="I36" s="27"/>
      <c r="J36" s="28"/>
      <c r="K36" s="25">
        <f t="shared" si="17"/>
        <v>255500</v>
      </c>
      <c r="L36" s="26">
        <f t="shared" si="9"/>
        <v>0</v>
      </c>
      <c r="M36" s="27"/>
      <c r="N36" s="30">
        <f t="shared" si="10"/>
        <v>0</v>
      </c>
      <c r="O36" s="31" t="str">
        <f t="shared" si="11"/>
        <v/>
      </c>
      <c r="Q36" s="28"/>
      <c r="R36" s="25">
        <f t="shared" si="18"/>
        <v>255500</v>
      </c>
      <c r="S36" s="26">
        <f t="shared" si="12"/>
        <v>0</v>
      </c>
      <c r="T36" s="27"/>
      <c r="U36" s="30">
        <f t="shared" si="1"/>
        <v>0</v>
      </c>
      <c r="V36" s="31" t="str">
        <f t="shared" si="2"/>
        <v/>
      </c>
      <c r="X36" s="28"/>
      <c r="Y36" s="25">
        <f t="shared" si="19"/>
        <v>255500</v>
      </c>
      <c r="Z36" s="26">
        <f t="shared" si="13"/>
        <v>0</v>
      </c>
      <c r="AA36" s="27"/>
      <c r="AB36" s="30">
        <f t="shared" si="3"/>
        <v>0</v>
      </c>
      <c r="AC36" s="31" t="str">
        <f t="shared" si="4"/>
        <v/>
      </c>
      <c r="AE36" s="28"/>
      <c r="AF36" s="25">
        <f t="shared" si="20"/>
        <v>255500</v>
      </c>
      <c r="AG36" s="26">
        <f t="shared" si="14"/>
        <v>0</v>
      </c>
      <c r="AH36" s="27"/>
      <c r="AI36" s="30">
        <f t="shared" si="5"/>
        <v>0</v>
      </c>
      <c r="AJ36" s="31" t="str">
        <f t="shared" si="6"/>
        <v/>
      </c>
      <c r="AL36" s="28"/>
      <c r="AM36" s="25">
        <f t="shared" si="21"/>
        <v>255500</v>
      </c>
      <c r="AN36" s="26">
        <f t="shared" si="15"/>
        <v>0</v>
      </c>
      <c r="AO36" s="27"/>
      <c r="AP36" s="30">
        <f t="shared" si="7"/>
        <v>0</v>
      </c>
      <c r="AQ36" s="31" t="str">
        <f t="shared" si="8"/>
        <v/>
      </c>
    </row>
    <row r="37" spans="2:43" x14ac:dyDescent="0.2">
      <c r="B37" s="33"/>
      <c r="C37" s="21"/>
      <c r="D37" s="22"/>
      <c r="E37" s="23"/>
      <c r="F37" s="24"/>
      <c r="G37" s="25">
        <f t="shared" si="22"/>
        <v>255500</v>
      </c>
      <c r="H37" s="26">
        <f t="shared" si="0"/>
        <v>0</v>
      </c>
      <c r="I37" s="27"/>
      <c r="J37" s="28"/>
      <c r="K37" s="25">
        <f t="shared" si="17"/>
        <v>255500</v>
      </c>
      <c r="L37" s="26">
        <f t="shared" si="9"/>
        <v>0</v>
      </c>
      <c r="M37" s="27"/>
      <c r="N37" s="30">
        <f t="shared" si="10"/>
        <v>0</v>
      </c>
      <c r="O37" s="31" t="str">
        <f t="shared" si="11"/>
        <v/>
      </c>
      <c r="Q37" s="28"/>
      <c r="R37" s="25">
        <f t="shared" si="18"/>
        <v>255500</v>
      </c>
      <c r="S37" s="26">
        <f t="shared" si="12"/>
        <v>0</v>
      </c>
      <c r="T37" s="27"/>
      <c r="U37" s="30">
        <f t="shared" si="1"/>
        <v>0</v>
      </c>
      <c r="V37" s="31" t="str">
        <f t="shared" si="2"/>
        <v/>
      </c>
      <c r="X37" s="28"/>
      <c r="Y37" s="25">
        <f t="shared" si="19"/>
        <v>255500</v>
      </c>
      <c r="Z37" s="26">
        <f t="shared" si="13"/>
        <v>0</v>
      </c>
      <c r="AA37" s="27"/>
      <c r="AB37" s="30">
        <f t="shared" si="3"/>
        <v>0</v>
      </c>
      <c r="AC37" s="31" t="str">
        <f t="shared" si="4"/>
        <v/>
      </c>
      <c r="AE37" s="28"/>
      <c r="AF37" s="25">
        <f t="shared" si="20"/>
        <v>255500</v>
      </c>
      <c r="AG37" s="26">
        <f t="shared" si="14"/>
        <v>0</v>
      </c>
      <c r="AH37" s="27"/>
      <c r="AI37" s="30">
        <f t="shared" si="5"/>
        <v>0</v>
      </c>
      <c r="AJ37" s="31" t="str">
        <f t="shared" si="6"/>
        <v/>
      </c>
      <c r="AL37" s="28"/>
      <c r="AM37" s="25">
        <f t="shared" si="21"/>
        <v>255500</v>
      </c>
      <c r="AN37" s="26">
        <f t="shared" si="15"/>
        <v>0</v>
      </c>
      <c r="AO37" s="27"/>
      <c r="AP37" s="30">
        <f t="shared" si="7"/>
        <v>0</v>
      </c>
      <c r="AQ37" s="31" t="str">
        <f t="shared" si="8"/>
        <v/>
      </c>
    </row>
    <row r="38" spans="2:43" x14ac:dyDescent="0.2">
      <c r="B38" s="33"/>
      <c r="C38" s="21"/>
      <c r="D38" s="22"/>
      <c r="E38" s="23"/>
      <c r="F38" s="24"/>
      <c r="G38" s="25">
        <f t="shared" si="22"/>
        <v>255500</v>
      </c>
      <c r="H38" s="26">
        <f t="shared" si="0"/>
        <v>0</v>
      </c>
      <c r="I38" s="27"/>
      <c r="J38" s="28"/>
      <c r="K38" s="25">
        <f t="shared" si="17"/>
        <v>255500</v>
      </c>
      <c r="L38" s="26">
        <f t="shared" si="9"/>
        <v>0</v>
      </c>
      <c r="M38" s="27"/>
      <c r="N38" s="30">
        <f t="shared" si="10"/>
        <v>0</v>
      </c>
      <c r="O38" s="31" t="str">
        <f t="shared" si="11"/>
        <v/>
      </c>
      <c r="Q38" s="28"/>
      <c r="R38" s="25">
        <f t="shared" si="18"/>
        <v>255500</v>
      </c>
      <c r="S38" s="26">
        <f t="shared" si="12"/>
        <v>0</v>
      </c>
      <c r="T38" s="27"/>
      <c r="U38" s="30">
        <f t="shared" si="1"/>
        <v>0</v>
      </c>
      <c r="V38" s="31" t="str">
        <f t="shared" si="2"/>
        <v/>
      </c>
      <c r="X38" s="28"/>
      <c r="Y38" s="25">
        <f t="shared" si="19"/>
        <v>255500</v>
      </c>
      <c r="Z38" s="26">
        <f t="shared" si="13"/>
        <v>0</v>
      </c>
      <c r="AA38" s="27"/>
      <c r="AB38" s="30">
        <f t="shared" si="3"/>
        <v>0</v>
      </c>
      <c r="AC38" s="31" t="str">
        <f t="shared" si="4"/>
        <v/>
      </c>
      <c r="AE38" s="28"/>
      <c r="AF38" s="25">
        <f t="shared" si="20"/>
        <v>255500</v>
      </c>
      <c r="AG38" s="26">
        <f t="shared" si="14"/>
        <v>0</v>
      </c>
      <c r="AH38" s="27"/>
      <c r="AI38" s="30">
        <f t="shared" si="5"/>
        <v>0</v>
      </c>
      <c r="AJ38" s="31" t="str">
        <f t="shared" si="6"/>
        <v/>
      </c>
      <c r="AL38" s="28"/>
      <c r="AM38" s="25">
        <f t="shared" si="21"/>
        <v>255500</v>
      </c>
      <c r="AN38" s="26">
        <f t="shared" si="15"/>
        <v>0</v>
      </c>
      <c r="AO38" s="27"/>
      <c r="AP38" s="30">
        <f t="shared" si="7"/>
        <v>0</v>
      </c>
      <c r="AQ38" s="31" t="str">
        <f t="shared" si="8"/>
        <v/>
      </c>
    </row>
    <row r="39" spans="2:43" s="45" customFormat="1" x14ac:dyDescent="0.2">
      <c r="B39" s="34" t="s">
        <v>33</v>
      </c>
      <c r="C39" s="35"/>
      <c r="D39" s="36"/>
      <c r="E39" s="35"/>
      <c r="F39" s="37"/>
      <c r="G39" s="38"/>
      <c r="H39" s="39">
        <f>SUM(H23:H38)</f>
        <v>3829.9200000000005</v>
      </c>
      <c r="I39" s="40"/>
      <c r="J39" s="41"/>
      <c r="K39" s="42"/>
      <c r="L39" s="39">
        <f>SUM(L23:L38)</f>
        <v>4234.3999999999996</v>
      </c>
      <c r="M39" s="40"/>
      <c r="N39" s="43">
        <f t="shared" si="10"/>
        <v>404.47999999999911</v>
      </c>
      <c r="O39" s="44">
        <f t="shared" si="11"/>
        <v>0.10561056105610536</v>
      </c>
      <c r="Q39" s="41"/>
      <c r="R39" s="42"/>
      <c r="S39" s="39">
        <f>SUM(S23:S38)</f>
        <v>4251.2</v>
      </c>
      <c r="T39" s="40"/>
      <c r="U39" s="43">
        <f t="shared" si="1"/>
        <v>16.800000000000182</v>
      </c>
      <c r="V39" s="44">
        <f t="shared" si="2"/>
        <v>3.9675042508974549E-3</v>
      </c>
      <c r="X39" s="41"/>
      <c r="Y39" s="42"/>
      <c r="Z39" s="39">
        <f>SUM(Z23:Z38)</f>
        <v>4249.8999999999996</v>
      </c>
      <c r="AA39" s="40"/>
      <c r="AB39" s="43">
        <f t="shared" si="3"/>
        <v>-1.3000000000001819</v>
      </c>
      <c r="AC39" s="44">
        <f t="shared" si="4"/>
        <v>-3.0579601053824378E-4</v>
      </c>
      <c r="AE39" s="41"/>
      <c r="AF39" s="42"/>
      <c r="AG39" s="39">
        <f>SUM(AG23:AG38)</f>
        <v>4174.2000000000007</v>
      </c>
      <c r="AH39" s="40"/>
      <c r="AI39" s="43">
        <f t="shared" si="5"/>
        <v>-75.699999999998909</v>
      </c>
      <c r="AJ39" s="44">
        <f t="shared" si="6"/>
        <v>-1.7812183816089535E-2</v>
      </c>
      <c r="AL39" s="41"/>
      <c r="AM39" s="42"/>
      <c r="AN39" s="39">
        <f>SUM(AN23:AN38)</f>
        <v>4043</v>
      </c>
      <c r="AO39" s="40"/>
      <c r="AP39" s="43">
        <f t="shared" si="7"/>
        <v>-131.20000000000073</v>
      </c>
      <c r="AQ39" s="44">
        <f t="shared" si="8"/>
        <v>-3.1431172440228236E-2</v>
      </c>
    </row>
    <row r="40" spans="2:43" ht="25.5" x14ac:dyDescent="0.2">
      <c r="B40" s="46" t="s">
        <v>34</v>
      </c>
      <c r="C40" s="21"/>
      <c r="D40" s="22" t="s">
        <v>74</v>
      </c>
      <c r="E40" s="23"/>
      <c r="F40" s="24">
        <v>0</v>
      </c>
      <c r="G40" s="51">
        <f>+$F$19</f>
        <v>1000</v>
      </c>
      <c r="H40" s="26">
        <f>G40*F40</f>
        <v>0</v>
      </c>
      <c r="I40" s="27"/>
      <c r="J40" s="28">
        <v>-0.41220000000000001</v>
      </c>
      <c r="K40" s="51">
        <f>+$F$19</f>
        <v>1000</v>
      </c>
      <c r="L40" s="26">
        <f>K40*J40</f>
        <v>-412.2</v>
      </c>
      <c r="M40" s="27"/>
      <c r="N40" s="30">
        <f>L40-H40</f>
        <v>-412.2</v>
      </c>
      <c r="O40" s="31" t="str">
        <f>IF((H40)=0,"",(N40/H40))</f>
        <v/>
      </c>
      <c r="Q40" s="28"/>
      <c r="R40" s="51">
        <f>+$F$19</f>
        <v>1000</v>
      </c>
      <c r="S40" s="26">
        <f>R40*Q40</f>
        <v>0</v>
      </c>
      <c r="T40" s="27"/>
      <c r="U40" s="30">
        <f t="shared" si="1"/>
        <v>412.2</v>
      </c>
      <c r="V40" s="31">
        <f t="shared" si="2"/>
        <v>-1</v>
      </c>
      <c r="X40" s="28"/>
      <c r="Y40" s="51">
        <f>+$F$19</f>
        <v>1000</v>
      </c>
      <c r="Z40" s="26">
        <f>Y40*X40</f>
        <v>0</v>
      </c>
      <c r="AA40" s="27"/>
      <c r="AB40" s="30">
        <f t="shared" si="3"/>
        <v>0</v>
      </c>
      <c r="AC40" s="31" t="str">
        <f t="shared" si="4"/>
        <v/>
      </c>
      <c r="AE40" s="28"/>
      <c r="AF40" s="51">
        <f>+$F$19</f>
        <v>1000</v>
      </c>
      <c r="AG40" s="26">
        <f>AF40*AE40</f>
        <v>0</v>
      </c>
      <c r="AH40" s="27"/>
      <c r="AI40" s="30">
        <f t="shared" si="5"/>
        <v>0</v>
      </c>
      <c r="AJ40" s="31" t="str">
        <f t="shared" si="6"/>
        <v/>
      </c>
      <c r="AL40" s="28"/>
      <c r="AM40" s="51">
        <f>+$F$19</f>
        <v>1000</v>
      </c>
      <c r="AN40" s="26">
        <f>AM40*AL40</f>
        <v>0</v>
      </c>
      <c r="AO40" s="27"/>
      <c r="AP40" s="30">
        <f t="shared" si="7"/>
        <v>0</v>
      </c>
      <c r="AQ40" s="31" t="str">
        <f t="shared" si="8"/>
        <v/>
      </c>
    </row>
    <row r="41" spans="2:43" ht="38.25" x14ac:dyDescent="0.2">
      <c r="B41" s="178" t="s">
        <v>75</v>
      </c>
      <c r="C41" s="21"/>
      <c r="D41" s="22" t="s">
        <v>30</v>
      </c>
      <c r="E41" s="23"/>
      <c r="F41" s="24"/>
      <c r="G41" s="25">
        <f>+F18</f>
        <v>255500</v>
      </c>
      <c r="H41" s="26">
        <f t="shared" ref="H41:H45" si="23">G41*F41</f>
        <v>0</v>
      </c>
      <c r="I41" s="47"/>
      <c r="J41" s="28">
        <v>-2.9999999999999997E-4</v>
      </c>
      <c r="K41" s="25">
        <f>+$G$41</f>
        <v>255500</v>
      </c>
      <c r="L41" s="26">
        <f t="shared" ref="L41:L45" si="24">K41*J41</f>
        <v>-76.649999999999991</v>
      </c>
      <c r="M41" s="48"/>
      <c r="N41" s="30">
        <f t="shared" ref="N41:N45" si="25">L41-H41</f>
        <v>-76.649999999999991</v>
      </c>
      <c r="O41" s="31" t="str">
        <f t="shared" ref="O41:O65" si="26">IF((H41)=0,"",(N41/H41))</f>
        <v/>
      </c>
      <c r="Q41" s="28"/>
      <c r="R41" s="25">
        <f>+$G$41</f>
        <v>255500</v>
      </c>
      <c r="S41" s="26">
        <f t="shared" ref="S41:S43" si="27">R41*Q41</f>
        <v>0</v>
      </c>
      <c r="T41" s="48"/>
      <c r="U41" s="30">
        <f t="shared" si="1"/>
        <v>76.649999999999991</v>
      </c>
      <c r="V41" s="31">
        <f t="shared" si="2"/>
        <v>-1</v>
      </c>
      <c r="X41" s="28"/>
      <c r="Y41" s="25">
        <f>+$G$41</f>
        <v>255500</v>
      </c>
      <c r="Z41" s="26">
        <f t="shared" ref="Z41:Z43" si="28">Y41*X41</f>
        <v>0</v>
      </c>
      <c r="AA41" s="48"/>
      <c r="AB41" s="30">
        <f t="shared" si="3"/>
        <v>0</v>
      </c>
      <c r="AC41" s="31" t="str">
        <f t="shared" si="4"/>
        <v/>
      </c>
      <c r="AE41" s="28"/>
      <c r="AF41" s="51">
        <f>$F$19</f>
        <v>1000</v>
      </c>
      <c r="AG41" s="26">
        <f t="shared" ref="AG41:AG43" si="29">AF41*AE41</f>
        <v>0</v>
      </c>
      <c r="AH41" s="48"/>
      <c r="AI41" s="30">
        <f t="shared" si="5"/>
        <v>0</v>
      </c>
      <c r="AJ41" s="31" t="str">
        <f t="shared" si="6"/>
        <v/>
      </c>
      <c r="AL41" s="28"/>
      <c r="AM41" s="25">
        <f>+$G$41</f>
        <v>255500</v>
      </c>
      <c r="AN41" s="26">
        <f t="shared" ref="AN41:AN43" si="30">AM41*AL41</f>
        <v>0</v>
      </c>
      <c r="AO41" s="48"/>
      <c r="AP41" s="30">
        <f t="shared" si="7"/>
        <v>0</v>
      </c>
      <c r="AQ41" s="31" t="str">
        <f t="shared" si="8"/>
        <v/>
      </c>
    </row>
    <row r="42" spans="2:43" x14ac:dyDescent="0.2">
      <c r="B42" s="46"/>
      <c r="C42" s="21"/>
      <c r="D42" s="22"/>
      <c r="E42" s="23"/>
      <c r="F42" s="24"/>
      <c r="G42" s="25">
        <f t="shared" ref="G42:G43" si="31">$F$18</f>
        <v>255500</v>
      </c>
      <c r="H42" s="26">
        <f t="shared" si="23"/>
        <v>0</v>
      </c>
      <c r="I42" s="47"/>
      <c r="J42" s="28"/>
      <c r="K42" s="25">
        <f t="shared" ref="K42:K43" si="32">$F$18</f>
        <v>255500</v>
      </c>
      <c r="L42" s="26">
        <f t="shared" si="24"/>
        <v>0</v>
      </c>
      <c r="M42" s="48"/>
      <c r="N42" s="30">
        <f t="shared" si="25"/>
        <v>0</v>
      </c>
      <c r="O42" s="31" t="str">
        <f t="shared" si="26"/>
        <v/>
      </c>
      <c r="Q42" s="28"/>
      <c r="R42" s="25">
        <f t="shared" ref="R42:R43" si="33">$F$18</f>
        <v>255500</v>
      </c>
      <c r="S42" s="26">
        <f t="shared" si="27"/>
        <v>0</v>
      </c>
      <c r="T42" s="48"/>
      <c r="U42" s="30">
        <f t="shared" si="1"/>
        <v>0</v>
      </c>
      <c r="V42" s="31" t="str">
        <f t="shared" si="2"/>
        <v/>
      </c>
      <c r="X42" s="28"/>
      <c r="Y42" s="25">
        <f t="shared" ref="Y42:Y43" si="34">$F$18</f>
        <v>255500</v>
      </c>
      <c r="Z42" s="26">
        <f t="shared" si="28"/>
        <v>0</v>
      </c>
      <c r="AA42" s="48"/>
      <c r="AB42" s="30">
        <f t="shared" si="3"/>
        <v>0</v>
      </c>
      <c r="AC42" s="31" t="str">
        <f t="shared" si="4"/>
        <v/>
      </c>
      <c r="AE42" s="28"/>
      <c r="AF42" s="25">
        <f t="shared" ref="AF42:AF43" si="35">$F$18</f>
        <v>255500</v>
      </c>
      <c r="AG42" s="26">
        <f t="shared" si="29"/>
        <v>0</v>
      </c>
      <c r="AH42" s="48"/>
      <c r="AI42" s="30">
        <f t="shared" si="5"/>
        <v>0</v>
      </c>
      <c r="AJ42" s="31" t="str">
        <f t="shared" si="6"/>
        <v/>
      </c>
      <c r="AL42" s="28"/>
      <c r="AM42" s="25">
        <f t="shared" ref="AM42:AM43" si="36">$F$18</f>
        <v>255500</v>
      </c>
      <c r="AN42" s="26">
        <f t="shared" si="30"/>
        <v>0</v>
      </c>
      <c r="AO42" s="48"/>
      <c r="AP42" s="30">
        <f t="shared" si="7"/>
        <v>0</v>
      </c>
      <c r="AQ42" s="31" t="str">
        <f t="shared" si="8"/>
        <v/>
      </c>
    </row>
    <row r="43" spans="2:43" x14ac:dyDescent="0.2">
      <c r="B43" s="46"/>
      <c r="C43" s="21"/>
      <c r="D43" s="22"/>
      <c r="E43" s="23"/>
      <c r="F43" s="24"/>
      <c r="G43" s="25">
        <f t="shared" si="31"/>
        <v>255500</v>
      </c>
      <c r="H43" s="26">
        <f t="shared" si="23"/>
        <v>0</v>
      </c>
      <c r="I43" s="47"/>
      <c r="J43" s="28"/>
      <c r="K43" s="25">
        <f t="shared" si="32"/>
        <v>255500</v>
      </c>
      <c r="L43" s="26">
        <f t="shared" si="24"/>
        <v>0</v>
      </c>
      <c r="M43" s="48"/>
      <c r="N43" s="30">
        <f t="shared" si="25"/>
        <v>0</v>
      </c>
      <c r="O43" s="31" t="str">
        <f t="shared" si="26"/>
        <v/>
      </c>
      <c r="Q43" s="28"/>
      <c r="R43" s="25">
        <f t="shared" si="33"/>
        <v>255500</v>
      </c>
      <c r="S43" s="26">
        <f t="shared" si="27"/>
        <v>0</v>
      </c>
      <c r="T43" s="48"/>
      <c r="U43" s="30">
        <f t="shared" si="1"/>
        <v>0</v>
      </c>
      <c r="V43" s="31" t="str">
        <f t="shared" si="2"/>
        <v/>
      </c>
      <c r="X43" s="28"/>
      <c r="Y43" s="25">
        <f t="shared" si="34"/>
        <v>255500</v>
      </c>
      <c r="Z43" s="26">
        <f t="shared" si="28"/>
        <v>0</v>
      </c>
      <c r="AA43" s="48"/>
      <c r="AB43" s="30">
        <f t="shared" si="3"/>
        <v>0</v>
      </c>
      <c r="AC43" s="31" t="str">
        <f t="shared" si="4"/>
        <v/>
      </c>
      <c r="AE43" s="28"/>
      <c r="AF43" s="25">
        <f t="shared" si="35"/>
        <v>255500</v>
      </c>
      <c r="AG43" s="26">
        <f t="shared" si="29"/>
        <v>0</v>
      </c>
      <c r="AH43" s="48"/>
      <c r="AI43" s="30">
        <f t="shared" si="5"/>
        <v>0</v>
      </c>
      <c r="AJ43" s="31" t="str">
        <f t="shared" si="6"/>
        <v/>
      </c>
      <c r="AL43" s="28"/>
      <c r="AM43" s="25">
        <f t="shared" si="36"/>
        <v>255500</v>
      </c>
      <c r="AN43" s="26">
        <f t="shared" si="30"/>
        <v>0</v>
      </c>
      <c r="AO43" s="48"/>
      <c r="AP43" s="30">
        <f t="shared" si="7"/>
        <v>0</v>
      </c>
      <c r="AQ43" s="31" t="str">
        <f t="shared" si="8"/>
        <v/>
      </c>
    </row>
    <row r="44" spans="2:43" x14ac:dyDescent="0.2">
      <c r="B44" s="49" t="s">
        <v>35</v>
      </c>
      <c r="C44" s="21"/>
      <c r="D44" s="22" t="s">
        <v>74</v>
      </c>
      <c r="E44" s="23"/>
      <c r="F44" s="50">
        <v>2.3539999999999998E-2</v>
      </c>
      <c r="G44" s="51">
        <f>+$F$19</f>
        <v>1000</v>
      </c>
      <c r="H44" s="26">
        <f>G44*F44</f>
        <v>23.54</v>
      </c>
      <c r="I44" s="27"/>
      <c r="J44" s="52">
        <v>2.5260000000000001E-2</v>
      </c>
      <c r="K44" s="51">
        <f>+$F$19</f>
        <v>1000</v>
      </c>
      <c r="L44" s="26">
        <f>K44*J44</f>
        <v>25.26</v>
      </c>
      <c r="M44" s="27"/>
      <c r="N44" s="30">
        <f>L44-H44</f>
        <v>1.7200000000000024</v>
      </c>
      <c r="O44" s="31">
        <f>IF((H44)=0,"",(N44/H44))</f>
        <v>7.3067119796091859E-2</v>
      </c>
      <c r="Q44" s="52">
        <v>2.5489999999999999E-2</v>
      </c>
      <c r="R44" s="51">
        <f>+$F$19</f>
        <v>1000</v>
      </c>
      <c r="S44" s="26">
        <f>R44*Q44</f>
        <v>25.49</v>
      </c>
      <c r="T44" s="27"/>
      <c r="U44" s="30">
        <f t="shared" si="1"/>
        <v>0.22999999999999687</v>
      </c>
      <c r="V44" s="31">
        <f t="shared" si="2"/>
        <v>9.1053048297702645E-3</v>
      </c>
      <c r="X44" s="52">
        <v>2.555E-2</v>
      </c>
      <c r="Y44" s="51">
        <f>+$F$19</f>
        <v>1000</v>
      </c>
      <c r="Z44" s="26">
        <f>Y44*X44</f>
        <v>25.55</v>
      </c>
      <c r="AA44" s="27"/>
      <c r="AB44" s="30">
        <f t="shared" si="3"/>
        <v>6.0000000000002274E-2</v>
      </c>
      <c r="AC44" s="31">
        <f t="shared" si="4"/>
        <v>2.353864260494401E-3</v>
      </c>
      <c r="AE44" s="52">
        <v>2.5569999999999999E-2</v>
      </c>
      <c r="AF44" s="51">
        <f>+$F$19</f>
        <v>1000</v>
      </c>
      <c r="AG44" s="26">
        <f>AF44*AE44</f>
        <v>25.57</v>
      </c>
      <c r="AH44" s="27"/>
      <c r="AI44" s="30">
        <f t="shared" si="5"/>
        <v>1.9999999999999574E-2</v>
      </c>
      <c r="AJ44" s="31">
        <f t="shared" si="6"/>
        <v>7.8277886497062912E-4</v>
      </c>
      <c r="AL44" s="52">
        <v>2.5579999999999999E-2</v>
      </c>
      <c r="AM44" s="51">
        <f>+$F$19</f>
        <v>1000</v>
      </c>
      <c r="AN44" s="26">
        <f>AM44*AL44</f>
        <v>25.58</v>
      </c>
      <c r="AO44" s="27"/>
      <c r="AP44" s="30">
        <f t="shared" si="7"/>
        <v>9.9999999999980105E-3</v>
      </c>
      <c r="AQ44" s="31">
        <f t="shared" si="8"/>
        <v>3.9108330074298046E-4</v>
      </c>
    </row>
    <row r="45" spans="2:43" x14ac:dyDescent="0.2">
      <c r="B45" s="49" t="s">
        <v>36</v>
      </c>
      <c r="C45" s="21"/>
      <c r="D45" s="22"/>
      <c r="E45" s="23"/>
      <c r="F45" s="53">
        <f>IF(ISBLANK(D16)=TRUE, 0, IF(D16="TOU", 0.64*$F$55+0.18*$F$56+0.18*$F$57, IF(AND(D16="non-TOU", G59&gt;0), F59,F58)))</f>
        <v>0.10214000000000001</v>
      </c>
      <c r="G45" s="54">
        <f>$F$18*(1+$F$74)-$F$18</f>
        <v>9146.9000000000233</v>
      </c>
      <c r="H45" s="26">
        <f t="shared" si="23"/>
        <v>934.2643660000025</v>
      </c>
      <c r="I45" s="27"/>
      <c r="J45" s="55">
        <f>0.64*$J$55+0.18*$J$56+0.18*$J$57</f>
        <v>0.10214000000000001</v>
      </c>
      <c r="K45" s="54">
        <f>$F$18*(1+$J$74)-$F$18</f>
        <v>8635.9000000000233</v>
      </c>
      <c r="L45" s="26">
        <f t="shared" si="24"/>
        <v>882.0708260000024</v>
      </c>
      <c r="M45" s="27"/>
      <c r="N45" s="30">
        <f t="shared" si="25"/>
        <v>-52.193540000000098</v>
      </c>
      <c r="O45" s="31">
        <f t="shared" si="26"/>
        <v>-5.5865921787709452E-2</v>
      </c>
      <c r="Q45" s="55">
        <f>0.64*$Q$55+0.18*$Q$56+0.18*$Q$57</f>
        <v>0.10214000000000001</v>
      </c>
      <c r="R45" s="54">
        <f>$F$18*(1+Q74)-$F$18</f>
        <v>8635.9000000000233</v>
      </c>
      <c r="S45" s="26">
        <f t="shared" ref="S45" si="37">R45*Q45</f>
        <v>882.0708260000024</v>
      </c>
      <c r="T45" s="27"/>
      <c r="U45" s="30">
        <f t="shared" si="1"/>
        <v>0</v>
      </c>
      <c r="V45" s="31">
        <f t="shared" si="2"/>
        <v>0</v>
      </c>
      <c r="X45" s="55">
        <f>0.64*$X$55+0.18*$X$56+0.18*$X$57</f>
        <v>0.10214000000000001</v>
      </c>
      <c r="Y45" s="54">
        <f>$F$18*(1+X74)-$F$18</f>
        <v>8635.9000000000233</v>
      </c>
      <c r="Z45" s="26">
        <f t="shared" ref="Z45" si="38">Y45*X45</f>
        <v>882.0708260000024</v>
      </c>
      <c r="AA45" s="27"/>
      <c r="AB45" s="30">
        <f t="shared" si="3"/>
        <v>0</v>
      </c>
      <c r="AC45" s="31">
        <f t="shared" si="4"/>
        <v>0</v>
      </c>
      <c r="AE45" s="55">
        <f>0.64*$AE$55+0.18*$AE$56+0.18*$AE$57</f>
        <v>0.10214000000000001</v>
      </c>
      <c r="AF45" s="54">
        <f>$F$18*(1+AE74)-$F$18</f>
        <v>8635.9000000000233</v>
      </c>
      <c r="AG45" s="26">
        <f t="shared" ref="AG45" si="39">AF45*AE45</f>
        <v>882.0708260000024</v>
      </c>
      <c r="AH45" s="27"/>
      <c r="AI45" s="30">
        <f t="shared" si="5"/>
        <v>0</v>
      </c>
      <c r="AJ45" s="31">
        <f t="shared" si="6"/>
        <v>0</v>
      </c>
      <c r="AL45" s="55">
        <f>0.64*$AL$55+0.18*$AL$56+0.18*$AL$57</f>
        <v>0.10214000000000001</v>
      </c>
      <c r="AM45" s="54">
        <f>$F$18*(1+AL74)-$F$18</f>
        <v>8635.9000000000233</v>
      </c>
      <c r="AN45" s="26">
        <f t="shared" ref="AN45" si="40">AM45*AL45</f>
        <v>882.0708260000024</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4787.7243660000031</v>
      </c>
      <c r="I47" s="40"/>
      <c r="J47" s="59"/>
      <c r="K47" s="61"/>
      <c r="L47" s="60">
        <f>SUM(L40:L46)+L39</f>
        <v>4652.8808260000023</v>
      </c>
      <c r="M47" s="40"/>
      <c r="N47" s="43">
        <f t="shared" ref="N47:N65" si="41">L47-H47</f>
        <v>-134.84354000000076</v>
      </c>
      <c r="O47" s="44">
        <f t="shared" si="26"/>
        <v>-2.8164432555389231E-2</v>
      </c>
      <c r="Q47" s="59"/>
      <c r="R47" s="61"/>
      <c r="S47" s="60">
        <f>SUM(S40:S46)+S39</f>
        <v>5158.7608260000025</v>
      </c>
      <c r="T47" s="40"/>
      <c r="U47" s="43">
        <f t="shared" si="1"/>
        <v>505.88000000000011</v>
      </c>
      <c r="V47" s="44">
        <f t="shared" si="2"/>
        <v>0.10872403977621237</v>
      </c>
      <c r="X47" s="59"/>
      <c r="Y47" s="61"/>
      <c r="Z47" s="60">
        <f>SUM(Z40:Z46)+Z39</f>
        <v>5157.5208260000018</v>
      </c>
      <c r="AA47" s="40"/>
      <c r="AB47" s="43">
        <f t="shared" si="3"/>
        <v>-1.2400000000006912</v>
      </c>
      <c r="AC47" s="44">
        <f t="shared" si="4"/>
        <v>-2.4036780184712728E-4</v>
      </c>
      <c r="AE47" s="59"/>
      <c r="AF47" s="61"/>
      <c r="AG47" s="60">
        <f>SUM(AG40:AG46)+AG39</f>
        <v>5081.8408260000033</v>
      </c>
      <c r="AH47" s="40"/>
      <c r="AI47" s="43">
        <f t="shared" si="5"/>
        <v>-75.679999999998472</v>
      </c>
      <c r="AJ47" s="44">
        <f t="shared" si="6"/>
        <v>-1.4673716801778446E-2</v>
      </c>
      <c r="AL47" s="59"/>
      <c r="AM47" s="61"/>
      <c r="AN47" s="60">
        <f>SUM(AN40:AN46)+AN39</f>
        <v>4950.6508260000028</v>
      </c>
      <c r="AO47" s="40"/>
      <c r="AP47" s="43">
        <f t="shared" si="7"/>
        <v>-131.19000000000051</v>
      </c>
      <c r="AQ47" s="44">
        <f t="shared" si="8"/>
        <v>-2.5815448474654848E-2</v>
      </c>
    </row>
    <row r="48" spans="2:43" x14ac:dyDescent="0.2">
      <c r="B48" s="27" t="s">
        <v>39</v>
      </c>
      <c r="C48" s="27"/>
      <c r="D48" s="62" t="s">
        <v>74</v>
      </c>
      <c r="E48" s="63"/>
      <c r="F48" s="28">
        <v>2.9072</v>
      </c>
      <c r="G48" s="64">
        <f>+$F$19</f>
        <v>1000</v>
      </c>
      <c r="H48" s="26">
        <f>G48*F48</f>
        <v>2907.2</v>
      </c>
      <c r="I48" s="27"/>
      <c r="J48" s="28">
        <f>+F48</f>
        <v>2.9072</v>
      </c>
      <c r="K48" s="64">
        <f>+$F$19</f>
        <v>1000</v>
      </c>
      <c r="L48" s="26">
        <f>K48*J48</f>
        <v>2907.2</v>
      </c>
      <c r="M48" s="27"/>
      <c r="N48" s="30">
        <f t="shared" si="41"/>
        <v>0</v>
      </c>
      <c r="O48" s="31">
        <f t="shared" si="26"/>
        <v>0</v>
      </c>
      <c r="Q48" s="28">
        <f>+$J48</f>
        <v>2.9072</v>
      </c>
      <c r="R48" s="64">
        <f>+$F$19</f>
        <v>1000</v>
      </c>
      <c r="S48" s="26">
        <f>R48*Q48</f>
        <v>2907.2</v>
      </c>
      <c r="T48" s="27"/>
      <c r="U48" s="30">
        <f t="shared" si="1"/>
        <v>0</v>
      </c>
      <c r="V48" s="31">
        <f t="shared" si="2"/>
        <v>0</v>
      </c>
      <c r="X48" s="28">
        <f>+$J48</f>
        <v>2.9072</v>
      </c>
      <c r="Y48" s="64">
        <f>+$F$19</f>
        <v>1000</v>
      </c>
      <c r="Z48" s="26">
        <f>Y48*X48</f>
        <v>2907.2</v>
      </c>
      <c r="AA48" s="27"/>
      <c r="AB48" s="30">
        <f t="shared" si="3"/>
        <v>0</v>
      </c>
      <c r="AC48" s="31">
        <f t="shared" si="4"/>
        <v>0</v>
      </c>
      <c r="AE48" s="28">
        <f>+$J48</f>
        <v>2.9072</v>
      </c>
      <c r="AF48" s="64">
        <f>+$F$19</f>
        <v>1000</v>
      </c>
      <c r="AG48" s="26">
        <f>AF48*AE48</f>
        <v>2907.2</v>
      </c>
      <c r="AH48" s="27"/>
      <c r="AI48" s="30">
        <f t="shared" si="5"/>
        <v>0</v>
      </c>
      <c r="AJ48" s="31">
        <f t="shared" si="6"/>
        <v>0</v>
      </c>
      <c r="AL48" s="28">
        <f>+$J48</f>
        <v>2.9072</v>
      </c>
      <c r="AM48" s="64">
        <f>+$F$19</f>
        <v>1000</v>
      </c>
      <c r="AN48" s="26">
        <f>AM48*AL48</f>
        <v>2907.2</v>
      </c>
      <c r="AO48" s="27"/>
      <c r="AP48" s="30">
        <f t="shared" si="7"/>
        <v>0</v>
      </c>
      <c r="AQ48" s="31">
        <f t="shared" si="8"/>
        <v>0</v>
      </c>
    </row>
    <row r="49" spans="2:43" ht="25.5" x14ac:dyDescent="0.2">
      <c r="B49" s="66" t="s">
        <v>40</v>
      </c>
      <c r="C49" s="27"/>
      <c r="D49" s="62" t="s">
        <v>74</v>
      </c>
      <c r="E49" s="63"/>
      <c r="F49" s="28">
        <v>1.6232</v>
      </c>
      <c r="G49" s="64">
        <f>G48</f>
        <v>1000</v>
      </c>
      <c r="H49" s="26">
        <f>G49*F49</f>
        <v>1623.2</v>
      </c>
      <c r="I49" s="27"/>
      <c r="J49" s="28">
        <f>+F49</f>
        <v>1.6232</v>
      </c>
      <c r="K49" s="64">
        <f>K48</f>
        <v>1000</v>
      </c>
      <c r="L49" s="26">
        <f>K49*J49</f>
        <v>1623.2</v>
      </c>
      <c r="M49" s="27"/>
      <c r="N49" s="30">
        <f t="shared" si="41"/>
        <v>0</v>
      </c>
      <c r="O49" s="31">
        <f t="shared" si="26"/>
        <v>0</v>
      </c>
      <c r="Q49" s="28">
        <f>+$J49</f>
        <v>1.6232</v>
      </c>
      <c r="R49" s="64">
        <f>R48</f>
        <v>1000</v>
      </c>
      <c r="S49" s="26">
        <f>R49*Q49</f>
        <v>1623.2</v>
      </c>
      <c r="T49" s="27"/>
      <c r="U49" s="30">
        <f t="shared" si="1"/>
        <v>0</v>
      </c>
      <c r="V49" s="31">
        <f t="shared" si="2"/>
        <v>0</v>
      </c>
      <c r="X49" s="28">
        <f>+$J49</f>
        <v>1.6232</v>
      </c>
      <c r="Y49" s="64">
        <f>Y48</f>
        <v>1000</v>
      </c>
      <c r="Z49" s="26">
        <f>Y49*X49</f>
        <v>1623.2</v>
      </c>
      <c r="AA49" s="27"/>
      <c r="AB49" s="30">
        <f t="shared" si="3"/>
        <v>0</v>
      </c>
      <c r="AC49" s="31">
        <f t="shared" si="4"/>
        <v>0</v>
      </c>
      <c r="AE49" s="28">
        <f>+$J49</f>
        <v>1.6232</v>
      </c>
      <c r="AF49" s="64">
        <f>AF48</f>
        <v>1000</v>
      </c>
      <c r="AG49" s="26">
        <f>AF49*AE49</f>
        <v>1623.2</v>
      </c>
      <c r="AH49" s="27"/>
      <c r="AI49" s="30">
        <f t="shared" si="5"/>
        <v>0</v>
      </c>
      <c r="AJ49" s="31">
        <f t="shared" si="6"/>
        <v>0</v>
      </c>
      <c r="AL49" s="28">
        <f>+$J49</f>
        <v>1.6232</v>
      </c>
      <c r="AM49" s="64">
        <f>AM48</f>
        <v>1000</v>
      </c>
      <c r="AN49" s="26">
        <f>AM49*AL49</f>
        <v>1623.2</v>
      </c>
      <c r="AO49" s="27"/>
      <c r="AP49" s="30">
        <f t="shared" si="7"/>
        <v>0</v>
      </c>
      <c r="AQ49" s="31">
        <f t="shared" si="8"/>
        <v>0</v>
      </c>
    </row>
    <row r="50" spans="2:43" ht="25.5" x14ac:dyDescent="0.2">
      <c r="B50" s="56" t="s">
        <v>41</v>
      </c>
      <c r="C50" s="35"/>
      <c r="D50" s="35"/>
      <c r="E50" s="35"/>
      <c r="F50" s="67"/>
      <c r="G50" s="59"/>
      <c r="H50" s="60">
        <f>SUM(H47:H49)</f>
        <v>9318.1243660000036</v>
      </c>
      <c r="I50" s="68"/>
      <c r="J50" s="69"/>
      <c r="K50" s="59"/>
      <c r="L50" s="60">
        <f>SUM(L47:L49)</f>
        <v>9183.280826000002</v>
      </c>
      <c r="M50" s="68"/>
      <c r="N50" s="43">
        <f t="shared" si="41"/>
        <v>-134.84354000000167</v>
      </c>
      <c r="O50" s="44">
        <f t="shared" si="26"/>
        <v>-1.4471103271814993E-2</v>
      </c>
      <c r="Q50" s="69"/>
      <c r="R50" s="59"/>
      <c r="S50" s="60">
        <f>SUM(S47:S49)</f>
        <v>9689.160826000003</v>
      </c>
      <c r="T50" s="68"/>
      <c r="U50" s="43">
        <f t="shared" si="1"/>
        <v>505.88000000000102</v>
      </c>
      <c r="V50" s="44">
        <f t="shared" si="2"/>
        <v>5.5087066331211083E-2</v>
      </c>
      <c r="X50" s="69"/>
      <c r="Y50" s="59"/>
      <c r="Z50" s="60">
        <f>SUM(Z47:Z49)</f>
        <v>9687.9208260000014</v>
      </c>
      <c r="AA50" s="68"/>
      <c r="AB50" s="43">
        <f t="shared" si="3"/>
        <v>-1.2400000000016007</v>
      </c>
      <c r="AC50" s="44">
        <f t="shared" si="4"/>
        <v>-1.2797805942844613E-4</v>
      </c>
      <c r="AE50" s="69"/>
      <c r="AF50" s="59"/>
      <c r="AG50" s="60">
        <f>SUM(AG47:AG49)</f>
        <v>9612.2408260000029</v>
      </c>
      <c r="AH50" s="68"/>
      <c r="AI50" s="43">
        <f t="shared" si="5"/>
        <v>-75.679999999998472</v>
      </c>
      <c r="AJ50" s="44">
        <f t="shared" si="6"/>
        <v>-7.8117896873075108E-3</v>
      </c>
      <c r="AL50" s="69"/>
      <c r="AM50" s="59"/>
      <c r="AN50" s="60">
        <f>SUM(AN47:AN49)</f>
        <v>9481.0508260000024</v>
      </c>
      <c r="AO50" s="68"/>
      <c r="AP50" s="43">
        <f t="shared" si="7"/>
        <v>-131.19000000000051</v>
      </c>
      <c r="AQ50" s="44">
        <f t="shared" si="8"/>
        <v>-1.3648222342197949E-2</v>
      </c>
    </row>
    <row r="51" spans="2:43" ht="25.5" x14ac:dyDescent="0.2">
      <c r="B51" s="71" t="s">
        <v>42</v>
      </c>
      <c r="C51" s="21"/>
      <c r="D51" s="22" t="s">
        <v>30</v>
      </c>
      <c r="E51" s="23"/>
      <c r="F51" s="72">
        <v>4.4000000000000003E-3</v>
      </c>
      <c r="G51" s="64">
        <f>+$F$18+G45</f>
        <v>264646.90000000002</v>
      </c>
      <c r="H51" s="73">
        <f t="shared" ref="H51:H57" si="42">G51*F51</f>
        <v>1164.4463600000001</v>
      </c>
      <c r="I51" s="27"/>
      <c r="J51" s="72">
        <v>4.4000000000000003E-3</v>
      </c>
      <c r="K51" s="64">
        <f>+$F$18+K45</f>
        <v>264135.90000000002</v>
      </c>
      <c r="L51" s="73">
        <f t="shared" ref="L51:L57" si="43">K51*J51</f>
        <v>1162.1979600000002</v>
      </c>
      <c r="M51" s="27"/>
      <c r="N51" s="30">
        <f t="shared" si="41"/>
        <v>-2.2483999999999469</v>
      </c>
      <c r="O51" s="74">
        <f t="shared" si="26"/>
        <v>-1.9308746862328177E-3</v>
      </c>
      <c r="Q51" s="72">
        <f>+J51</f>
        <v>4.4000000000000003E-3</v>
      </c>
      <c r="R51" s="64">
        <f>+$F$18+R45</f>
        <v>264135.90000000002</v>
      </c>
      <c r="S51" s="73">
        <f t="shared" ref="S51:S57" si="44">R51*Q51</f>
        <v>1162.1979600000002</v>
      </c>
      <c r="T51" s="27"/>
      <c r="U51" s="30">
        <f t="shared" si="1"/>
        <v>0</v>
      </c>
      <c r="V51" s="74">
        <f t="shared" si="2"/>
        <v>0</v>
      </c>
      <c r="X51" s="72">
        <f>+Q51</f>
        <v>4.4000000000000003E-3</v>
      </c>
      <c r="Y51" s="64">
        <f>+$F$18+Y45</f>
        <v>264135.90000000002</v>
      </c>
      <c r="Z51" s="73">
        <f t="shared" ref="Z51:Z57" si="45">Y51*X51</f>
        <v>1162.1979600000002</v>
      </c>
      <c r="AA51" s="27"/>
      <c r="AB51" s="30">
        <f t="shared" si="3"/>
        <v>0</v>
      </c>
      <c r="AC51" s="74">
        <f t="shared" si="4"/>
        <v>0</v>
      </c>
      <c r="AE51" s="72">
        <f>+X51</f>
        <v>4.4000000000000003E-3</v>
      </c>
      <c r="AF51" s="64">
        <f>+$F$18+AF45</f>
        <v>264135.90000000002</v>
      </c>
      <c r="AG51" s="73">
        <f t="shared" ref="AG51:AG57" si="46">AF51*AE51</f>
        <v>1162.1979600000002</v>
      </c>
      <c r="AH51" s="27"/>
      <c r="AI51" s="30">
        <f t="shared" si="5"/>
        <v>0</v>
      </c>
      <c r="AJ51" s="74">
        <f t="shared" si="6"/>
        <v>0</v>
      </c>
      <c r="AL51" s="72">
        <f>+AE51</f>
        <v>4.4000000000000003E-3</v>
      </c>
      <c r="AM51" s="64">
        <f>+$F$18+AM45</f>
        <v>264135.90000000002</v>
      </c>
      <c r="AN51" s="73">
        <f t="shared" ref="AN51:AN57" si="47">AM51*AL51</f>
        <v>1162.1979600000002</v>
      </c>
      <c r="AO51" s="27"/>
      <c r="AP51" s="30">
        <f t="shared" si="7"/>
        <v>0</v>
      </c>
      <c r="AQ51" s="74">
        <f t="shared" si="8"/>
        <v>0</v>
      </c>
    </row>
    <row r="52" spans="2:43" ht="25.5" x14ac:dyDescent="0.2">
      <c r="B52" s="71" t="s">
        <v>43</v>
      </c>
      <c r="C52" s="21"/>
      <c r="D52" s="22" t="s">
        <v>30</v>
      </c>
      <c r="E52" s="23"/>
      <c r="F52" s="72">
        <v>1.2999999999999999E-3</v>
      </c>
      <c r="G52" s="64">
        <f>G51</f>
        <v>264646.90000000002</v>
      </c>
      <c r="H52" s="73">
        <f t="shared" si="42"/>
        <v>344.04097000000002</v>
      </c>
      <c r="I52" s="27"/>
      <c r="J52" s="72">
        <v>1.2999999999999999E-3</v>
      </c>
      <c r="K52" s="64">
        <f>K51</f>
        <v>264135.90000000002</v>
      </c>
      <c r="L52" s="73">
        <f t="shared" si="43"/>
        <v>343.37666999999999</v>
      </c>
      <c r="M52" s="27"/>
      <c r="N52" s="30">
        <f t="shared" si="41"/>
        <v>-0.66430000000002565</v>
      </c>
      <c r="O52" s="74">
        <f t="shared" si="26"/>
        <v>-1.9308746862329381E-3</v>
      </c>
      <c r="Q52" s="72">
        <f>+J52</f>
        <v>1.2999999999999999E-3</v>
      </c>
      <c r="R52" s="64">
        <f>R51</f>
        <v>264135.90000000002</v>
      </c>
      <c r="S52" s="73">
        <f t="shared" si="44"/>
        <v>343.37666999999999</v>
      </c>
      <c r="T52" s="27"/>
      <c r="U52" s="30">
        <f t="shared" si="1"/>
        <v>0</v>
      </c>
      <c r="V52" s="74">
        <f t="shared" si="2"/>
        <v>0</v>
      </c>
      <c r="X52" s="72">
        <f>+Q52</f>
        <v>1.2999999999999999E-3</v>
      </c>
      <c r="Y52" s="64">
        <f>Y51</f>
        <v>264135.90000000002</v>
      </c>
      <c r="Z52" s="73">
        <f t="shared" si="45"/>
        <v>343.37666999999999</v>
      </c>
      <c r="AA52" s="27"/>
      <c r="AB52" s="30">
        <f t="shared" si="3"/>
        <v>0</v>
      </c>
      <c r="AC52" s="74">
        <f t="shared" si="4"/>
        <v>0</v>
      </c>
      <c r="AE52" s="72">
        <f>+X52</f>
        <v>1.2999999999999999E-3</v>
      </c>
      <c r="AF52" s="64">
        <f>AF51</f>
        <v>264135.90000000002</v>
      </c>
      <c r="AG52" s="73">
        <f t="shared" si="46"/>
        <v>343.37666999999999</v>
      </c>
      <c r="AH52" s="27"/>
      <c r="AI52" s="30">
        <f t="shared" si="5"/>
        <v>0</v>
      </c>
      <c r="AJ52" s="74">
        <f t="shared" si="6"/>
        <v>0</v>
      </c>
      <c r="AL52" s="72">
        <f>+AE52</f>
        <v>1.2999999999999999E-3</v>
      </c>
      <c r="AM52" s="64">
        <f>AM51</f>
        <v>264135.90000000002</v>
      </c>
      <c r="AN52" s="73">
        <f t="shared" si="47"/>
        <v>343.37666999999999</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255500</v>
      </c>
      <c r="H54" s="73">
        <f t="shared" si="42"/>
        <v>1773.17</v>
      </c>
      <c r="I54" s="27"/>
      <c r="J54" s="72">
        <f>+F54</f>
        <v>6.94E-3</v>
      </c>
      <c r="K54" s="76">
        <f>$F$18</f>
        <v>255500</v>
      </c>
      <c r="L54" s="73">
        <f t="shared" si="43"/>
        <v>1773.17</v>
      </c>
      <c r="M54" s="27"/>
      <c r="N54" s="30">
        <f t="shared" si="41"/>
        <v>0</v>
      </c>
      <c r="O54" s="74">
        <f t="shared" si="26"/>
        <v>0</v>
      </c>
      <c r="Q54" s="72">
        <f>+J54</f>
        <v>6.94E-3</v>
      </c>
      <c r="R54" s="76">
        <f>$F$18</f>
        <v>255500</v>
      </c>
      <c r="S54" s="73">
        <f t="shared" si="44"/>
        <v>1773.17</v>
      </c>
      <c r="T54" s="27"/>
      <c r="U54" s="30">
        <f t="shared" si="1"/>
        <v>0</v>
      </c>
      <c r="V54" s="74">
        <f t="shared" si="2"/>
        <v>0</v>
      </c>
      <c r="X54" s="72">
        <f>+Q54</f>
        <v>6.94E-3</v>
      </c>
      <c r="Y54" s="76">
        <f>$F$18</f>
        <v>255500</v>
      </c>
      <c r="Z54" s="73">
        <f t="shared" si="45"/>
        <v>1773.17</v>
      </c>
      <c r="AA54" s="27"/>
      <c r="AB54" s="30">
        <f t="shared" si="3"/>
        <v>0</v>
      </c>
      <c r="AC54" s="74">
        <f t="shared" si="4"/>
        <v>0</v>
      </c>
      <c r="AE54" s="72">
        <f>+X54</f>
        <v>6.94E-3</v>
      </c>
      <c r="AF54" s="76">
        <f>$F$18</f>
        <v>255500</v>
      </c>
      <c r="AG54" s="73">
        <f t="shared" si="46"/>
        <v>1773.17</v>
      </c>
      <c r="AH54" s="27"/>
      <c r="AI54" s="30">
        <f t="shared" si="5"/>
        <v>0</v>
      </c>
      <c r="AJ54" s="74">
        <f t="shared" si="6"/>
        <v>0</v>
      </c>
      <c r="AL54" s="72">
        <f>+AE54</f>
        <v>6.94E-3</v>
      </c>
      <c r="AM54" s="76">
        <f>$F$18</f>
        <v>255500</v>
      </c>
      <c r="AN54" s="73">
        <f t="shared" si="47"/>
        <v>1773.17</v>
      </c>
      <c r="AO54" s="27"/>
      <c r="AP54" s="30">
        <f t="shared" si="7"/>
        <v>0</v>
      </c>
      <c r="AQ54" s="74">
        <f t="shared" si="8"/>
        <v>0</v>
      </c>
    </row>
    <row r="55" spans="2:43" x14ac:dyDescent="0.2">
      <c r="B55" s="49" t="s">
        <v>46</v>
      </c>
      <c r="C55" s="21"/>
      <c r="D55" s="22"/>
      <c r="E55" s="23"/>
      <c r="F55" s="72">
        <v>0.08</v>
      </c>
      <c r="G55" s="77">
        <f>0.64*$F$18</f>
        <v>163520</v>
      </c>
      <c r="H55" s="73">
        <f t="shared" si="42"/>
        <v>13081.6</v>
      </c>
      <c r="I55" s="27"/>
      <c r="J55" s="72">
        <v>0.08</v>
      </c>
      <c r="K55" s="77">
        <f>$G$55</f>
        <v>163520</v>
      </c>
      <c r="L55" s="73">
        <f t="shared" si="43"/>
        <v>13081.6</v>
      </c>
      <c r="M55" s="27"/>
      <c r="N55" s="30">
        <f t="shared" si="41"/>
        <v>0</v>
      </c>
      <c r="O55" s="74">
        <f t="shared" si="26"/>
        <v>0</v>
      </c>
      <c r="Q55" s="72">
        <v>0.08</v>
      </c>
      <c r="R55" s="77">
        <f>$G$55</f>
        <v>163520</v>
      </c>
      <c r="S55" s="73">
        <f t="shared" si="44"/>
        <v>13081.6</v>
      </c>
      <c r="T55" s="27"/>
      <c r="U55" s="30">
        <f t="shared" si="1"/>
        <v>0</v>
      </c>
      <c r="V55" s="74">
        <f t="shared" si="2"/>
        <v>0</v>
      </c>
      <c r="X55" s="72">
        <v>0.08</v>
      </c>
      <c r="Y55" s="77">
        <f>$G$55</f>
        <v>163520</v>
      </c>
      <c r="Z55" s="73">
        <f t="shared" si="45"/>
        <v>13081.6</v>
      </c>
      <c r="AA55" s="27"/>
      <c r="AB55" s="30">
        <f t="shared" si="3"/>
        <v>0</v>
      </c>
      <c r="AC55" s="74">
        <f t="shared" si="4"/>
        <v>0</v>
      </c>
      <c r="AE55" s="72">
        <v>0.08</v>
      </c>
      <c r="AF55" s="77">
        <f>$G$55</f>
        <v>163520</v>
      </c>
      <c r="AG55" s="73">
        <f t="shared" si="46"/>
        <v>13081.6</v>
      </c>
      <c r="AH55" s="27"/>
      <c r="AI55" s="30">
        <f t="shared" si="5"/>
        <v>0</v>
      </c>
      <c r="AJ55" s="74">
        <f t="shared" si="6"/>
        <v>0</v>
      </c>
      <c r="AL55" s="72">
        <v>0.08</v>
      </c>
      <c r="AM55" s="77">
        <f>$G$55</f>
        <v>163520</v>
      </c>
      <c r="AN55" s="73">
        <f t="shared" si="47"/>
        <v>13081.6</v>
      </c>
      <c r="AO55" s="27"/>
      <c r="AP55" s="30">
        <f t="shared" si="7"/>
        <v>0</v>
      </c>
      <c r="AQ55" s="74">
        <f t="shared" si="8"/>
        <v>0</v>
      </c>
    </row>
    <row r="56" spans="2:43" x14ac:dyDescent="0.2">
      <c r="B56" s="49" t="s">
        <v>47</v>
      </c>
      <c r="C56" s="21"/>
      <c r="D56" s="22"/>
      <c r="E56" s="23"/>
      <c r="F56" s="72">
        <v>0.122</v>
      </c>
      <c r="G56" s="77">
        <f>0.18*$F$18</f>
        <v>45990</v>
      </c>
      <c r="H56" s="73">
        <f t="shared" si="42"/>
        <v>5610.78</v>
      </c>
      <c r="I56" s="27"/>
      <c r="J56" s="72">
        <v>0.122</v>
      </c>
      <c r="K56" s="77">
        <f>$G$56</f>
        <v>45990</v>
      </c>
      <c r="L56" s="73">
        <f t="shared" si="43"/>
        <v>5610.78</v>
      </c>
      <c r="M56" s="27"/>
      <c r="N56" s="30">
        <f t="shared" si="41"/>
        <v>0</v>
      </c>
      <c r="O56" s="74">
        <f t="shared" si="26"/>
        <v>0</v>
      </c>
      <c r="Q56" s="72">
        <v>0.122</v>
      </c>
      <c r="R56" s="77">
        <f>$G$56</f>
        <v>45990</v>
      </c>
      <c r="S56" s="73">
        <f t="shared" si="44"/>
        <v>5610.78</v>
      </c>
      <c r="T56" s="27"/>
      <c r="U56" s="30">
        <f t="shared" si="1"/>
        <v>0</v>
      </c>
      <c r="V56" s="74">
        <f t="shared" si="2"/>
        <v>0</v>
      </c>
      <c r="X56" s="72">
        <v>0.122</v>
      </c>
      <c r="Y56" s="77">
        <f>$G$56</f>
        <v>45990</v>
      </c>
      <c r="Z56" s="73">
        <f t="shared" si="45"/>
        <v>5610.78</v>
      </c>
      <c r="AA56" s="27"/>
      <c r="AB56" s="30">
        <f t="shared" si="3"/>
        <v>0</v>
      </c>
      <c r="AC56" s="74">
        <f t="shared" si="4"/>
        <v>0</v>
      </c>
      <c r="AE56" s="72">
        <v>0.122</v>
      </c>
      <c r="AF56" s="77">
        <f>$G$56</f>
        <v>45990</v>
      </c>
      <c r="AG56" s="73">
        <f t="shared" si="46"/>
        <v>5610.78</v>
      </c>
      <c r="AH56" s="27"/>
      <c r="AI56" s="30">
        <f t="shared" si="5"/>
        <v>0</v>
      </c>
      <c r="AJ56" s="74">
        <f t="shared" si="6"/>
        <v>0</v>
      </c>
      <c r="AL56" s="72">
        <v>0.122</v>
      </c>
      <c r="AM56" s="77">
        <f>$G$56</f>
        <v>45990</v>
      </c>
      <c r="AN56" s="73">
        <f t="shared" si="47"/>
        <v>5610.78</v>
      </c>
      <c r="AO56" s="27"/>
      <c r="AP56" s="30">
        <f t="shared" si="7"/>
        <v>0</v>
      </c>
      <c r="AQ56" s="74">
        <f t="shared" si="8"/>
        <v>0</v>
      </c>
    </row>
    <row r="57" spans="2:43" x14ac:dyDescent="0.2">
      <c r="B57" s="11" t="s">
        <v>48</v>
      </c>
      <c r="C57" s="21"/>
      <c r="D57" s="22"/>
      <c r="E57" s="23"/>
      <c r="F57" s="72">
        <v>0.161</v>
      </c>
      <c r="G57" s="77">
        <f>0.18*$F$18</f>
        <v>45990</v>
      </c>
      <c r="H57" s="73">
        <f t="shared" si="42"/>
        <v>7404.39</v>
      </c>
      <c r="I57" s="27"/>
      <c r="J57" s="72">
        <v>0.161</v>
      </c>
      <c r="K57" s="77">
        <f>$G$57</f>
        <v>45990</v>
      </c>
      <c r="L57" s="73">
        <f t="shared" si="43"/>
        <v>7404.39</v>
      </c>
      <c r="M57" s="27"/>
      <c r="N57" s="30">
        <f t="shared" si="41"/>
        <v>0</v>
      </c>
      <c r="O57" s="74">
        <f t="shared" si="26"/>
        <v>0</v>
      </c>
      <c r="Q57" s="72">
        <v>0.161</v>
      </c>
      <c r="R57" s="77">
        <f>$G$57</f>
        <v>45990</v>
      </c>
      <c r="S57" s="73">
        <f t="shared" si="44"/>
        <v>7404.39</v>
      </c>
      <c r="T57" s="27"/>
      <c r="U57" s="30">
        <f t="shared" si="1"/>
        <v>0</v>
      </c>
      <c r="V57" s="74">
        <f t="shared" si="2"/>
        <v>0</v>
      </c>
      <c r="X57" s="72">
        <v>0.161</v>
      </c>
      <c r="Y57" s="77">
        <f>$G$57</f>
        <v>45990</v>
      </c>
      <c r="Z57" s="73">
        <f t="shared" si="45"/>
        <v>7404.39</v>
      </c>
      <c r="AA57" s="27"/>
      <c r="AB57" s="30">
        <f t="shared" si="3"/>
        <v>0</v>
      </c>
      <c r="AC57" s="74">
        <f t="shared" si="4"/>
        <v>0</v>
      </c>
      <c r="AE57" s="72">
        <v>0.161</v>
      </c>
      <c r="AF57" s="77">
        <f>$G$57</f>
        <v>45990</v>
      </c>
      <c r="AG57" s="73">
        <f t="shared" si="46"/>
        <v>7404.39</v>
      </c>
      <c r="AH57" s="27"/>
      <c r="AI57" s="30">
        <f t="shared" si="5"/>
        <v>0</v>
      </c>
      <c r="AJ57" s="74">
        <f t="shared" si="6"/>
        <v>0</v>
      </c>
      <c r="AL57" s="72">
        <v>0.161</v>
      </c>
      <c r="AM57" s="77">
        <f>$G$57</f>
        <v>45990</v>
      </c>
      <c r="AN57" s="73">
        <f t="shared" si="47"/>
        <v>7404.39</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254750</v>
      </c>
      <c r="H59" s="73">
        <f>G59*F59</f>
        <v>28022.5</v>
      </c>
      <c r="I59" s="83"/>
      <c r="J59" s="72">
        <v>0.11</v>
      </c>
      <c r="K59" s="82">
        <f>$G$59</f>
        <v>254750</v>
      </c>
      <c r="L59" s="73">
        <f>K59*J59</f>
        <v>28022.5</v>
      </c>
      <c r="M59" s="83"/>
      <c r="N59" s="84">
        <f t="shared" si="41"/>
        <v>0</v>
      </c>
      <c r="O59" s="74">
        <f t="shared" si="26"/>
        <v>0</v>
      </c>
      <c r="Q59" s="72">
        <v>0.11</v>
      </c>
      <c r="R59" s="82">
        <f>$G$59</f>
        <v>254750</v>
      </c>
      <c r="S59" s="73">
        <f>R59*Q59</f>
        <v>28022.5</v>
      </c>
      <c r="T59" s="83"/>
      <c r="U59" s="84">
        <f t="shared" si="1"/>
        <v>0</v>
      </c>
      <c r="V59" s="74">
        <f t="shared" si="2"/>
        <v>0</v>
      </c>
      <c r="X59" s="72">
        <v>0.11</v>
      </c>
      <c r="Y59" s="82">
        <f>$G$59</f>
        <v>254750</v>
      </c>
      <c r="Z59" s="73">
        <f>Y59*X59</f>
        <v>28022.5</v>
      </c>
      <c r="AA59" s="83"/>
      <c r="AB59" s="84">
        <f t="shared" si="3"/>
        <v>0</v>
      </c>
      <c r="AC59" s="74">
        <f t="shared" si="4"/>
        <v>0</v>
      </c>
      <c r="AE59" s="72">
        <v>0.11</v>
      </c>
      <c r="AF59" s="82">
        <f>$G$59</f>
        <v>254750</v>
      </c>
      <c r="AG59" s="73">
        <f>AF59*AE59</f>
        <v>28022.5</v>
      </c>
      <c r="AH59" s="83"/>
      <c r="AI59" s="84">
        <f t="shared" si="5"/>
        <v>0</v>
      </c>
      <c r="AJ59" s="74">
        <f t="shared" si="6"/>
        <v>0</v>
      </c>
      <c r="AL59" s="72">
        <v>0.11</v>
      </c>
      <c r="AM59" s="82">
        <f>$G$59</f>
        <v>254750</v>
      </c>
      <c r="AN59" s="73">
        <f>AM59*AL59</f>
        <v>28022.5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38696.801696000002</v>
      </c>
      <c r="I61" s="100"/>
      <c r="J61" s="101"/>
      <c r="K61" s="101"/>
      <c r="L61" s="99">
        <f>SUM(L51:L57,L50)</f>
        <v>38559.045456</v>
      </c>
      <c r="M61" s="102"/>
      <c r="N61" s="103">
        <f t="shared" ref="N61" si="48">L61-H61</f>
        <v>-137.75624000000244</v>
      </c>
      <c r="O61" s="104">
        <f t="shared" ref="O61" si="49">IF((H61)=0,"",(N61/H61))</f>
        <v>-3.5598869664270464E-3</v>
      </c>
      <c r="Q61" s="101"/>
      <c r="R61" s="101"/>
      <c r="S61" s="99">
        <f>SUM(S51:S57,S50)</f>
        <v>39064.925455999997</v>
      </c>
      <c r="T61" s="102"/>
      <c r="U61" s="103">
        <f t="shared" si="1"/>
        <v>505.87999999999738</v>
      </c>
      <c r="V61" s="104">
        <f>IF((L61)=0,"",(U61/L61))</f>
        <v>1.3119619378992683E-2</v>
      </c>
      <c r="X61" s="101"/>
      <c r="Y61" s="101"/>
      <c r="Z61" s="99">
        <f>SUM(Z51:Z57,Z50)</f>
        <v>39063.685455999999</v>
      </c>
      <c r="AA61" s="102"/>
      <c r="AB61" s="103">
        <f t="shared" si="3"/>
        <v>-1.2399999999979627</v>
      </c>
      <c r="AC61" s="104">
        <f>IF((S61)=0,"",(AB61/S61))</f>
        <v>-3.1742029084238546E-5</v>
      </c>
      <c r="AE61" s="101"/>
      <c r="AF61" s="101"/>
      <c r="AG61" s="99">
        <f>SUM(AG51:AG57,AG50)</f>
        <v>38988.005455999999</v>
      </c>
      <c r="AH61" s="102"/>
      <c r="AI61" s="103">
        <f t="shared" ref="AI61:AI65" si="50">AG61-Z61</f>
        <v>-75.680000000000291</v>
      </c>
      <c r="AJ61" s="104">
        <f>IF((Z61)=0,"",(AI61/Z61))</f>
        <v>-1.9373492059586558E-3</v>
      </c>
      <c r="AL61" s="101"/>
      <c r="AM61" s="101"/>
      <c r="AN61" s="99">
        <f>SUM(AN51:AN57,AN50)</f>
        <v>38856.815455999997</v>
      </c>
      <c r="AO61" s="102"/>
      <c r="AP61" s="103">
        <f t="shared" ref="AP61:AP65" si="51">AN61-AG61</f>
        <v>-131.19000000000233</v>
      </c>
      <c r="AQ61" s="104">
        <f>IF((AG61)=0,"",(AP61/AG61))</f>
        <v>-3.36488103111756E-3</v>
      </c>
    </row>
    <row r="62" spans="2:43" x14ac:dyDescent="0.2">
      <c r="B62" s="105" t="s">
        <v>52</v>
      </c>
      <c r="C62" s="21"/>
      <c r="D62" s="21"/>
      <c r="E62" s="21"/>
      <c r="F62" s="106">
        <v>0.13</v>
      </c>
      <c r="G62" s="107"/>
      <c r="H62" s="108">
        <f>H61*F62</f>
        <v>5030.5842204800001</v>
      </c>
      <c r="I62" s="109"/>
      <c r="J62" s="110">
        <v>0.13</v>
      </c>
      <c r="K62" s="109"/>
      <c r="L62" s="111">
        <f>L61*J62</f>
        <v>5012.6759092800003</v>
      </c>
      <c r="M62" s="112"/>
      <c r="N62" s="113">
        <f t="shared" si="41"/>
        <v>-17.908311199999844</v>
      </c>
      <c r="O62" s="114">
        <f t="shared" si="26"/>
        <v>-3.5598869664269527E-3</v>
      </c>
      <c r="Q62" s="110">
        <v>0.13</v>
      </c>
      <c r="R62" s="109"/>
      <c r="S62" s="111">
        <f>S61*Q62</f>
        <v>5078.4403092799994</v>
      </c>
      <c r="T62" s="112"/>
      <c r="U62" s="113">
        <f t="shared" si="1"/>
        <v>65.764399999999114</v>
      </c>
      <c r="V62" s="114">
        <f t="shared" ref="V62:V71" si="52">IF((L62)=0,"",(U62/L62))</f>
        <v>1.3119619378992574E-2</v>
      </c>
      <c r="X62" s="110">
        <v>0.13</v>
      </c>
      <c r="Y62" s="109"/>
      <c r="Z62" s="111">
        <f>Z61*X62</f>
        <v>5078.2791092799998</v>
      </c>
      <c r="AA62" s="112"/>
      <c r="AB62" s="113">
        <f t="shared" si="3"/>
        <v>-0.16119999999955326</v>
      </c>
      <c r="AC62" s="114">
        <f t="shared" ref="AC62:AC71" si="53">IF((S62)=0,"",(AB62/S62))</f>
        <v>-3.1742029084202733E-5</v>
      </c>
      <c r="AE62" s="110">
        <v>0.13</v>
      </c>
      <c r="AF62" s="109"/>
      <c r="AG62" s="111">
        <f>AG61*AE62</f>
        <v>5068.4407092800002</v>
      </c>
      <c r="AH62" s="112"/>
      <c r="AI62" s="113">
        <f t="shared" si="50"/>
        <v>-9.8383999999996377</v>
      </c>
      <c r="AJ62" s="114">
        <f t="shared" ref="AJ62:AJ71" si="54">IF((Z62)=0,"",(AI62/Z62))</f>
        <v>-1.9373492059585771E-3</v>
      </c>
      <c r="AL62" s="110">
        <v>0.13</v>
      </c>
      <c r="AM62" s="109"/>
      <c r="AN62" s="111">
        <f>AN61*AL62</f>
        <v>5051.3860092799996</v>
      </c>
      <c r="AO62" s="112"/>
      <c r="AP62" s="113">
        <f t="shared" si="51"/>
        <v>-17.054700000000594</v>
      </c>
      <c r="AQ62" s="114">
        <f t="shared" ref="AQ62:AQ71" si="55">IF((AG62)=0,"",(AP62/AG62))</f>
        <v>-3.3648810311176173E-3</v>
      </c>
    </row>
    <row r="63" spans="2:43" x14ac:dyDescent="0.2">
      <c r="B63" s="115" t="s">
        <v>53</v>
      </c>
      <c r="C63" s="21"/>
      <c r="D63" s="21"/>
      <c r="E63" s="21"/>
      <c r="F63" s="116"/>
      <c r="G63" s="107"/>
      <c r="H63" s="108">
        <f>H61+H62</f>
        <v>43727.385916480001</v>
      </c>
      <c r="I63" s="109"/>
      <c r="J63" s="109"/>
      <c r="K63" s="109"/>
      <c r="L63" s="111">
        <f>L61+L62</f>
        <v>43571.721365279998</v>
      </c>
      <c r="M63" s="112"/>
      <c r="N63" s="113">
        <f t="shared" si="41"/>
        <v>-155.66455120000319</v>
      </c>
      <c r="O63" s="114">
        <f t="shared" si="26"/>
        <v>-3.5598869664270564E-3</v>
      </c>
      <c r="Q63" s="109"/>
      <c r="R63" s="109"/>
      <c r="S63" s="111">
        <f>S61+S62</f>
        <v>44143.365765279996</v>
      </c>
      <c r="T63" s="112"/>
      <c r="U63" s="113">
        <f t="shared" si="1"/>
        <v>571.6443999999974</v>
      </c>
      <c r="V63" s="114">
        <f t="shared" si="52"/>
        <v>1.3119619378992692E-2</v>
      </c>
      <c r="X63" s="109"/>
      <c r="Y63" s="109"/>
      <c r="Z63" s="111">
        <f>Z61+Z62</f>
        <v>44141.964565279995</v>
      </c>
      <c r="AA63" s="112"/>
      <c r="AB63" s="113">
        <f t="shared" si="3"/>
        <v>-1.4012000000002445</v>
      </c>
      <c r="AC63" s="114">
        <f t="shared" si="53"/>
        <v>-3.1742029084296239E-5</v>
      </c>
      <c r="AE63" s="109"/>
      <c r="AF63" s="109"/>
      <c r="AG63" s="111">
        <f>AG61+AG62</f>
        <v>44056.446165280002</v>
      </c>
      <c r="AH63" s="112"/>
      <c r="AI63" s="113">
        <f t="shared" si="50"/>
        <v>-85.518399999993562</v>
      </c>
      <c r="AJ63" s="114">
        <f t="shared" si="54"/>
        <v>-1.9373492059585027E-3</v>
      </c>
      <c r="AL63" s="109"/>
      <c r="AM63" s="109"/>
      <c r="AN63" s="111">
        <f>AN61+AN62</f>
        <v>43908.201465279999</v>
      </c>
      <c r="AO63" s="112"/>
      <c r="AP63" s="113">
        <f t="shared" si="51"/>
        <v>-148.24470000000292</v>
      </c>
      <c r="AQ63" s="114">
        <f t="shared" si="55"/>
        <v>-3.3648810311175661E-3</v>
      </c>
    </row>
    <row r="64" spans="2:43" ht="15.75" customHeight="1" x14ac:dyDescent="0.2">
      <c r="B64" s="203" t="s">
        <v>54</v>
      </c>
      <c r="C64" s="203"/>
      <c r="D64" s="203"/>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04" t="s">
        <v>55</v>
      </c>
      <c r="C65" s="204"/>
      <c r="D65" s="204"/>
      <c r="E65" s="120"/>
      <c r="F65" s="121"/>
      <c r="G65" s="122"/>
      <c r="H65" s="123">
        <f>H63+H64</f>
        <v>43727.385916480001</v>
      </c>
      <c r="I65" s="124"/>
      <c r="J65" s="124"/>
      <c r="K65" s="124"/>
      <c r="L65" s="125">
        <f>L63+L64</f>
        <v>43571.721365279998</v>
      </c>
      <c r="M65" s="126"/>
      <c r="N65" s="127">
        <f t="shared" si="41"/>
        <v>-155.66455120000319</v>
      </c>
      <c r="O65" s="128">
        <f t="shared" si="26"/>
        <v>-3.5598869664270564E-3</v>
      </c>
      <c r="Q65" s="124"/>
      <c r="R65" s="124"/>
      <c r="S65" s="125">
        <f>S63+S64</f>
        <v>44143.365765279996</v>
      </c>
      <c r="T65" s="126"/>
      <c r="U65" s="127">
        <f t="shared" si="1"/>
        <v>571.6443999999974</v>
      </c>
      <c r="V65" s="128">
        <f t="shared" si="52"/>
        <v>1.3119619378992692E-2</v>
      </c>
      <c r="X65" s="124"/>
      <c r="Y65" s="124"/>
      <c r="Z65" s="125">
        <f>Z63+Z64</f>
        <v>44141.964565279995</v>
      </c>
      <c r="AA65" s="126"/>
      <c r="AB65" s="127">
        <f t="shared" si="3"/>
        <v>-1.4012000000002445</v>
      </c>
      <c r="AC65" s="128">
        <f t="shared" si="53"/>
        <v>-3.1742029084296239E-5</v>
      </c>
      <c r="AE65" s="124"/>
      <c r="AF65" s="124"/>
      <c r="AG65" s="125">
        <f>AG63+AG64</f>
        <v>44056.446165280002</v>
      </c>
      <c r="AH65" s="126"/>
      <c r="AI65" s="127">
        <f t="shared" si="50"/>
        <v>-85.518399999993562</v>
      </c>
      <c r="AJ65" s="128">
        <f t="shared" si="54"/>
        <v>-1.9373492059585027E-3</v>
      </c>
      <c r="AL65" s="124"/>
      <c r="AM65" s="124"/>
      <c r="AN65" s="125">
        <f>AN63+AN64</f>
        <v>43908.201465279999</v>
      </c>
      <c r="AO65" s="126"/>
      <c r="AP65" s="127">
        <f t="shared" si="51"/>
        <v>-148.24470000000292</v>
      </c>
      <c r="AQ65" s="128">
        <f t="shared" si="55"/>
        <v>-3.3648810311175661E-3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40693.031696000005</v>
      </c>
      <c r="I67" s="140"/>
      <c r="J67" s="141"/>
      <c r="K67" s="141"/>
      <c r="L67" s="139">
        <f>SUM(L58:L59,L50,L51:L54)</f>
        <v>40555.275455999996</v>
      </c>
      <c r="M67" s="142"/>
      <c r="N67" s="143">
        <f t="shared" ref="N67:N71" si="56">L67-H67</f>
        <v>-137.75624000000971</v>
      </c>
      <c r="O67" s="104">
        <f t="shared" ref="O67:O71" si="57">IF((H67)=0,"",(N67/H67))</f>
        <v>-3.3852537955177892E-3</v>
      </c>
      <c r="Q67" s="141"/>
      <c r="R67" s="141"/>
      <c r="S67" s="139">
        <f>SUM(S58:S59,S50,S51:S54)</f>
        <v>41061.155456</v>
      </c>
      <c r="T67" s="142"/>
      <c r="U67" s="143">
        <f t="shared" si="1"/>
        <v>505.88000000000466</v>
      </c>
      <c r="V67" s="104">
        <f t="shared" si="52"/>
        <v>1.2473839576033792E-2</v>
      </c>
      <c r="X67" s="141"/>
      <c r="Y67" s="141"/>
      <c r="Z67" s="139">
        <f>SUM(Z58:Z59,Z50,Z51:Z54)</f>
        <v>41059.915455999995</v>
      </c>
      <c r="AA67" s="142"/>
      <c r="AB67" s="143">
        <f t="shared" si="3"/>
        <v>-1.2400000000052387</v>
      </c>
      <c r="AC67" s="104">
        <f t="shared" si="53"/>
        <v>-3.0198857928729951E-5</v>
      </c>
      <c r="AE67" s="141"/>
      <c r="AF67" s="141"/>
      <c r="AG67" s="139">
        <f>SUM(AG58:AG59,AG50,AG51:AG54)</f>
        <v>40984.235455999995</v>
      </c>
      <c r="AH67" s="142"/>
      <c r="AI67" s="143">
        <f t="shared" ref="AI67:AI71" si="58">AG67-Z67</f>
        <v>-75.680000000000291</v>
      </c>
      <c r="AJ67" s="104">
        <f t="shared" si="54"/>
        <v>-1.8431601516836864E-3</v>
      </c>
      <c r="AL67" s="141"/>
      <c r="AM67" s="141"/>
      <c r="AN67" s="139">
        <f>SUM(AN58:AN59,AN50,AN51:AN54)</f>
        <v>40853.045456</v>
      </c>
      <c r="AO67" s="142"/>
      <c r="AP67" s="143">
        <f t="shared" ref="AP67:AP71" si="59">AN67-AG67</f>
        <v>-131.18999999999505</v>
      </c>
      <c r="AQ67" s="104">
        <f t="shared" si="55"/>
        <v>-3.2009868804515943E-3</v>
      </c>
    </row>
    <row r="68" spans="1:43" s="85" customFormat="1" x14ac:dyDescent="0.2">
      <c r="B68" s="144" t="s">
        <v>52</v>
      </c>
      <c r="C68" s="79"/>
      <c r="D68" s="79"/>
      <c r="E68" s="79"/>
      <c r="F68" s="145">
        <v>0.13</v>
      </c>
      <c r="G68" s="138"/>
      <c r="H68" s="146">
        <f>H67*F68</f>
        <v>5290.094120480001</v>
      </c>
      <c r="I68" s="147"/>
      <c r="J68" s="148">
        <v>0.13</v>
      </c>
      <c r="K68" s="149"/>
      <c r="L68" s="150">
        <f>L67*J68</f>
        <v>5272.1858092799994</v>
      </c>
      <c r="M68" s="151"/>
      <c r="N68" s="152">
        <f t="shared" si="56"/>
        <v>-17.908311200001663</v>
      </c>
      <c r="O68" s="114">
        <f t="shared" si="57"/>
        <v>-3.3852537955178647E-3</v>
      </c>
      <c r="Q68" s="148">
        <v>0.13</v>
      </c>
      <c r="R68" s="149"/>
      <c r="S68" s="150">
        <f>S67*Q68</f>
        <v>5337.9502092800003</v>
      </c>
      <c r="T68" s="151"/>
      <c r="U68" s="152">
        <f t="shared" si="1"/>
        <v>65.764400000000933</v>
      </c>
      <c r="V68" s="114">
        <f t="shared" si="52"/>
        <v>1.2473839576033855E-2</v>
      </c>
      <c r="X68" s="148">
        <v>0.13</v>
      </c>
      <c r="Y68" s="149"/>
      <c r="Z68" s="150">
        <f>Z67*X68</f>
        <v>5337.7890092799998</v>
      </c>
      <c r="AA68" s="151"/>
      <c r="AB68" s="152">
        <f t="shared" si="3"/>
        <v>-0.16120000000046275</v>
      </c>
      <c r="AC68" s="114">
        <f t="shared" si="53"/>
        <v>-3.0198857928689057E-5</v>
      </c>
      <c r="AE68" s="148">
        <v>0.13</v>
      </c>
      <c r="AF68" s="149"/>
      <c r="AG68" s="150">
        <f>AG67*AE68</f>
        <v>5327.9506092799993</v>
      </c>
      <c r="AH68" s="151"/>
      <c r="AI68" s="152">
        <f t="shared" si="58"/>
        <v>-9.8384000000005472</v>
      </c>
      <c r="AJ68" s="114">
        <f t="shared" si="54"/>
        <v>-1.8431601516837816E-3</v>
      </c>
      <c r="AL68" s="148">
        <v>0.13</v>
      </c>
      <c r="AM68" s="149"/>
      <c r="AN68" s="150">
        <f>AN67*AL68</f>
        <v>5310.8959092800005</v>
      </c>
      <c r="AO68" s="151"/>
      <c r="AP68" s="152">
        <f t="shared" si="59"/>
        <v>-17.054699999998775</v>
      </c>
      <c r="AQ68" s="114">
        <f t="shared" si="55"/>
        <v>-3.200986880451485E-3</v>
      </c>
    </row>
    <row r="69" spans="1:43" s="85" customFormat="1" x14ac:dyDescent="0.2">
      <c r="B69" s="153" t="s">
        <v>53</v>
      </c>
      <c r="C69" s="79"/>
      <c r="D69" s="79"/>
      <c r="E69" s="79"/>
      <c r="F69" s="154"/>
      <c r="G69" s="155"/>
      <c r="H69" s="146">
        <f>H67+H68</f>
        <v>45983.125816480009</v>
      </c>
      <c r="I69" s="147"/>
      <c r="J69" s="147"/>
      <c r="K69" s="147"/>
      <c r="L69" s="150">
        <f>L67+L68</f>
        <v>45827.461265279999</v>
      </c>
      <c r="M69" s="151"/>
      <c r="N69" s="152">
        <f t="shared" si="56"/>
        <v>-155.66455120001046</v>
      </c>
      <c r="O69" s="114">
        <f t="shared" si="57"/>
        <v>-3.3852537955177779E-3</v>
      </c>
      <c r="Q69" s="147"/>
      <c r="R69" s="147"/>
      <c r="S69" s="150">
        <f>S67+S68</f>
        <v>46399.105665280003</v>
      </c>
      <c r="T69" s="151"/>
      <c r="U69" s="152">
        <f t="shared" si="1"/>
        <v>571.64440000000468</v>
      </c>
      <c r="V69" s="114">
        <f t="shared" si="52"/>
        <v>1.2473839576033778E-2</v>
      </c>
      <c r="X69" s="147"/>
      <c r="Y69" s="147"/>
      <c r="Z69" s="150">
        <f>Z67+Z68</f>
        <v>46397.704465279996</v>
      </c>
      <c r="AA69" s="151"/>
      <c r="AB69" s="152">
        <f t="shared" si="3"/>
        <v>-1.4012000000075204</v>
      </c>
      <c r="AC69" s="114">
        <f t="shared" si="53"/>
        <v>-3.0198857928764446E-5</v>
      </c>
      <c r="AE69" s="147"/>
      <c r="AF69" s="147"/>
      <c r="AG69" s="150">
        <f>AG67+AG68</f>
        <v>46312.186065279995</v>
      </c>
      <c r="AH69" s="151"/>
      <c r="AI69" s="152">
        <f t="shared" si="58"/>
        <v>-85.518400000000838</v>
      </c>
      <c r="AJ69" s="114">
        <f t="shared" si="54"/>
        <v>-1.8431601516836972E-3</v>
      </c>
      <c r="AL69" s="147"/>
      <c r="AM69" s="147"/>
      <c r="AN69" s="150">
        <f>AN67+AN68</f>
        <v>46163.941365279999</v>
      </c>
      <c r="AO69" s="151"/>
      <c r="AP69" s="152">
        <f t="shared" si="59"/>
        <v>-148.24469999999565</v>
      </c>
      <c r="AQ69" s="114">
        <f t="shared" si="55"/>
        <v>-3.2009868804516212E-3</v>
      </c>
    </row>
    <row r="70" spans="1:43" s="85" customFormat="1" ht="15.75" customHeight="1" x14ac:dyDescent="0.2">
      <c r="B70" s="205" t="s">
        <v>54</v>
      </c>
      <c r="C70" s="205"/>
      <c r="D70" s="205"/>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198" t="s">
        <v>57</v>
      </c>
      <c r="C71" s="198"/>
      <c r="D71" s="198"/>
      <c r="E71" s="158"/>
      <c r="F71" s="159"/>
      <c r="G71" s="160"/>
      <c r="H71" s="161">
        <f>SUM(H69:H70)</f>
        <v>45983.125816480009</v>
      </c>
      <c r="I71" s="162"/>
      <c r="J71" s="162"/>
      <c r="K71" s="162"/>
      <c r="L71" s="163">
        <f>SUM(L69:L70)</f>
        <v>45827.461265279999</v>
      </c>
      <c r="M71" s="164"/>
      <c r="N71" s="165">
        <f t="shared" si="56"/>
        <v>-155.66455120001046</v>
      </c>
      <c r="O71" s="166">
        <f t="shared" si="57"/>
        <v>-3.3852537955177779E-3</v>
      </c>
      <c r="Q71" s="162"/>
      <c r="R71" s="162"/>
      <c r="S71" s="163">
        <f>SUM(S69:S70)</f>
        <v>46399.105665280003</v>
      </c>
      <c r="T71" s="164"/>
      <c r="U71" s="165">
        <f t="shared" si="1"/>
        <v>571.64440000000468</v>
      </c>
      <c r="V71" s="166">
        <f t="shared" si="52"/>
        <v>1.2473839576033778E-2</v>
      </c>
      <c r="X71" s="162"/>
      <c r="Y71" s="162"/>
      <c r="Z71" s="163">
        <f>SUM(Z69:Z70)</f>
        <v>46397.704465279996</v>
      </c>
      <c r="AA71" s="164"/>
      <c r="AB71" s="165">
        <f t="shared" si="3"/>
        <v>-1.4012000000075204</v>
      </c>
      <c r="AC71" s="166">
        <f t="shared" si="53"/>
        <v>-3.0198857928764446E-5</v>
      </c>
      <c r="AE71" s="162"/>
      <c r="AF71" s="162"/>
      <c r="AG71" s="163">
        <f>SUM(AG69:AG70)</f>
        <v>46312.186065279995</v>
      </c>
      <c r="AH71" s="164"/>
      <c r="AI71" s="165">
        <f t="shared" si="58"/>
        <v>-85.518400000000838</v>
      </c>
      <c r="AJ71" s="166">
        <f t="shared" si="54"/>
        <v>-1.8431601516836972E-3</v>
      </c>
      <c r="AL71" s="162"/>
      <c r="AM71" s="162"/>
      <c r="AN71" s="163">
        <f>SUM(AN69:AN70)</f>
        <v>46163.941365279999</v>
      </c>
      <c r="AO71" s="164"/>
      <c r="AP71" s="165">
        <f t="shared" si="59"/>
        <v>-148.24469999999565</v>
      </c>
      <c r="AQ71" s="166">
        <f t="shared" si="55"/>
        <v>-3.2009868804516212E-3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5"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6</xdr:col>
                    <xdr:colOff>476250</xdr:colOff>
                    <xdr:row>16</xdr:row>
                    <xdr:rowOff>171450</xdr:rowOff>
                  </from>
                  <to>
                    <xdr:col>9</xdr:col>
                    <xdr:colOff>514350</xdr:colOff>
                    <xdr:row>18</xdr:row>
                    <xdr:rowOff>28575</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Q92"/>
  <sheetViews>
    <sheetView showGridLines="0" zoomScale="85" zoomScaleNormal="85" workbookViewId="0">
      <selection activeCell="B8" sqref="B8"/>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10.7109375" style="6" bestFit="1" customWidth="1"/>
    <col min="8" max="8" width="17.7109375" style="6" bestFit="1" customWidth="1"/>
    <col min="9" max="9" width="2.85546875" style="6" customWidth="1"/>
    <col min="10" max="10" width="12.140625" style="6" customWidth="1"/>
    <col min="11" max="11" width="10.42578125" style="6" customWidth="1"/>
    <col min="12" max="12" width="17" style="6" bestFit="1" customWidth="1"/>
    <col min="13" max="13" width="2.85546875" style="6" customWidth="1"/>
    <col min="14" max="14" width="12.85546875" style="6" bestFit="1" customWidth="1"/>
    <col min="15" max="15" width="11" style="6" bestFit="1" customWidth="1"/>
    <col min="16" max="16" width="3.85546875" style="6" customWidth="1"/>
    <col min="17" max="17" width="12.140625" style="6" customWidth="1"/>
    <col min="18" max="18" width="8.5703125" style="6" customWidth="1"/>
    <col min="19" max="19" width="17.5703125" style="6" bestFit="1" customWidth="1"/>
    <col min="20" max="20" width="2.85546875" style="6" customWidth="1"/>
    <col min="21" max="21" width="14.7109375" style="6" bestFit="1" customWidth="1"/>
    <col min="22" max="22" width="11" style="6" bestFit="1" customWidth="1"/>
    <col min="23" max="23" width="4.5703125" style="6" customWidth="1"/>
    <col min="24" max="24" width="12.140625" style="6" customWidth="1"/>
    <col min="25" max="25" width="8.5703125" style="6" customWidth="1"/>
    <col min="26" max="26" width="18" style="6" bestFit="1" customWidth="1"/>
    <col min="27" max="27" width="2.85546875" style="6" customWidth="1"/>
    <col min="28" max="28" width="12.85546875" style="6" bestFit="1" customWidth="1"/>
    <col min="29" max="29" width="11" style="6" bestFit="1" customWidth="1"/>
    <col min="30" max="30" width="4.5703125" style="6" customWidth="1"/>
    <col min="31" max="31" width="12.140625" style="6" customWidth="1"/>
    <col min="32" max="32" width="8.5703125" style="6" customWidth="1"/>
    <col min="33" max="33" width="17.7109375" style="6" bestFit="1" customWidth="1"/>
    <col min="34" max="34" width="2.85546875" style="6" customWidth="1"/>
    <col min="35" max="35" width="12.85546875" style="6" bestFit="1" customWidth="1"/>
    <col min="36" max="36" width="11" style="6" bestFit="1" customWidth="1"/>
    <col min="37" max="37" width="4.5703125" style="6" customWidth="1"/>
    <col min="38" max="38" width="12.140625" style="6" customWidth="1"/>
    <col min="39" max="39" width="8.5703125" style="6" customWidth="1"/>
    <col min="40" max="40" width="18" style="6" bestFit="1" customWidth="1"/>
    <col min="41" max="41" width="2.85546875" style="6" customWidth="1"/>
    <col min="42" max="42" width="12.85546875" style="6" bestFit="1" customWidth="1"/>
    <col min="43" max="43" width="11"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76</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1277500</v>
      </c>
      <c r="G18" s="12" t="s">
        <v>7</v>
      </c>
    </row>
    <row r="19" spans="2:43" x14ac:dyDescent="0.2">
      <c r="B19" s="11"/>
      <c r="F19" s="13">
        <v>2500</v>
      </c>
      <c r="G19" s="6" t="s">
        <v>73</v>
      </c>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182">
        <v>4193.93</v>
      </c>
      <c r="G23" s="25">
        <v>1</v>
      </c>
      <c r="H23" s="26">
        <f>G23*F23</f>
        <v>4193.93</v>
      </c>
      <c r="I23" s="27"/>
      <c r="J23" s="183">
        <v>4650</v>
      </c>
      <c r="K23" s="29">
        <v>1</v>
      </c>
      <c r="L23" s="26">
        <f>K23*J23</f>
        <v>4650</v>
      </c>
      <c r="M23" s="27"/>
      <c r="N23" s="30">
        <f>L23-H23</f>
        <v>456.06999999999971</v>
      </c>
      <c r="O23" s="31">
        <f>IF((H23)=0,"",(N23/H23))</f>
        <v>0.10874525802767325</v>
      </c>
      <c r="Q23" s="184">
        <v>4975</v>
      </c>
      <c r="R23" s="29">
        <v>1</v>
      </c>
      <c r="S23" s="26">
        <f>R23*Q23</f>
        <v>4975</v>
      </c>
      <c r="T23" s="27"/>
      <c r="U23" s="30">
        <f>S23-L23</f>
        <v>325</v>
      </c>
      <c r="V23" s="31">
        <f>IF((L23)=0,"",(U23/L23))</f>
        <v>6.9892473118279563E-2</v>
      </c>
      <c r="X23" s="184">
        <v>5600</v>
      </c>
      <c r="Y23" s="29">
        <v>1</v>
      </c>
      <c r="Z23" s="26">
        <f>Y23*X23</f>
        <v>5600</v>
      </c>
      <c r="AA23" s="27"/>
      <c r="AB23" s="30">
        <f>Z23-S23</f>
        <v>625</v>
      </c>
      <c r="AC23" s="31">
        <f>IF((S23)=0,"",(AB23/S23))</f>
        <v>0.12562814070351758</v>
      </c>
      <c r="AE23" s="184">
        <v>6650</v>
      </c>
      <c r="AF23" s="29">
        <v>1</v>
      </c>
      <c r="AG23" s="26">
        <f>AF23*AE23</f>
        <v>6650</v>
      </c>
      <c r="AH23" s="27"/>
      <c r="AI23" s="30">
        <f>AG23-Z23</f>
        <v>1050</v>
      </c>
      <c r="AJ23" s="31">
        <f>IF((Z23)=0,"",(AI23/Z23))</f>
        <v>0.1875</v>
      </c>
      <c r="AL23" s="184">
        <v>7700</v>
      </c>
      <c r="AM23" s="29">
        <v>1</v>
      </c>
      <c r="AN23" s="26">
        <f>AM23*AL23</f>
        <v>7700</v>
      </c>
      <c r="AO23" s="27"/>
      <c r="AP23" s="30">
        <f>AN23-AG23</f>
        <v>1050</v>
      </c>
      <c r="AQ23" s="31">
        <f>IF((AG23)=0,"",(AP23/AG23))</f>
        <v>0.15789473684210525</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3.4887000000000001</v>
      </c>
      <c r="G29" s="51">
        <f>+$F$19</f>
        <v>2500</v>
      </c>
      <c r="H29" s="26">
        <f t="shared" si="0"/>
        <v>8721.75</v>
      </c>
      <c r="I29" s="27"/>
      <c r="J29" s="28">
        <v>3.8601999999999999</v>
      </c>
      <c r="K29" s="51">
        <f>+$F$19</f>
        <v>2500</v>
      </c>
      <c r="L29" s="26">
        <f t="shared" si="9"/>
        <v>9650.5</v>
      </c>
      <c r="M29" s="27"/>
      <c r="N29" s="30">
        <f t="shared" si="10"/>
        <v>928.75</v>
      </c>
      <c r="O29" s="31">
        <f t="shared" si="11"/>
        <v>0.10648665692091611</v>
      </c>
      <c r="Q29" s="28">
        <v>4.0575000000000001</v>
      </c>
      <c r="R29" s="51">
        <f>+$F$19</f>
        <v>2500</v>
      </c>
      <c r="S29" s="26">
        <f t="shared" si="12"/>
        <v>10143.75</v>
      </c>
      <c r="T29" s="27"/>
      <c r="U29" s="30">
        <f t="shared" si="1"/>
        <v>493.25</v>
      </c>
      <c r="V29" s="31">
        <f t="shared" si="2"/>
        <v>5.1111341381275578E-2</v>
      </c>
      <c r="X29" s="28">
        <v>4.1002000000000001</v>
      </c>
      <c r="Y29" s="51">
        <f>+$F$19</f>
        <v>2500</v>
      </c>
      <c r="Z29" s="26">
        <f t="shared" si="13"/>
        <v>10250.5</v>
      </c>
      <c r="AA29" s="27"/>
      <c r="AB29" s="30">
        <f t="shared" si="3"/>
        <v>106.75</v>
      </c>
      <c r="AC29" s="31">
        <f t="shared" si="4"/>
        <v>1.0523721503388787E-2</v>
      </c>
      <c r="AE29" s="28">
        <v>3.9007000000000001</v>
      </c>
      <c r="AF29" s="51">
        <f>+$F$19</f>
        <v>2500</v>
      </c>
      <c r="AG29" s="26">
        <f t="shared" si="14"/>
        <v>9751.75</v>
      </c>
      <c r="AH29" s="27"/>
      <c r="AI29" s="30">
        <f t="shared" si="5"/>
        <v>-498.75</v>
      </c>
      <c r="AJ29" s="31">
        <f t="shared" si="6"/>
        <v>-4.8656163113994441E-2</v>
      </c>
      <c r="AL29" s="28">
        <v>3.6031</v>
      </c>
      <c r="AM29" s="51">
        <f>+$F$19</f>
        <v>2500</v>
      </c>
      <c r="AN29" s="26">
        <f t="shared" si="15"/>
        <v>9007.75</v>
      </c>
      <c r="AO29" s="27"/>
      <c r="AP29" s="30">
        <f t="shared" si="7"/>
        <v>-744</v>
      </c>
      <c r="AQ29" s="31">
        <f t="shared" si="8"/>
        <v>-7.6293998513087394E-2</v>
      </c>
    </row>
    <row r="30" spans="2:43" x14ac:dyDescent="0.2">
      <c r="B30" s="21" t="s">
        <v>31</v>
      </c>
      <c r="C30" s="21"/>
      <c r="D30" s="22"/>
      <c r="E30" s="23"/>
      <c r="F30" s="24"/>
      <c r="G30" s="25">
        <f t="shared" ref="G30" si="16">$F$18</f>
        <v>1277500</v>
      </c>
      <c r="H30" s="26">
        <f t="shared" si="0"/>
        <v>0</v>
      </c>
      <c r="I30" s="27"/>
      <c r="J30" s="28"/>
      <c r="K30" s="25">
        <f t="shared" ref="K30:K38" si="17">$F$18</f>
        <v>1277500</v>
      </c>
      <c r="L30" s="26">
        <f t="shared" si="9"/>
        <v>0</v>
      </c>
      <c r="M30" s="27"/>
      <c r="N30" s="30">
        <f t="shared" si="10"/>
        <v>0</v>
      </c>
      <c r="O30" s="31" t="str">
        <f t="shared" si="11"/>
        <v/>
      </c>
      <c r="Q30" s="28"/>
      <c r="R30" s="25">
        <f t="shared" ref="R30:R38" si="18">$F$18</f>
        <v>1277500</v>
      </c>
      <c r="S30" s="26">
        <f t="shared" si="12"/>
        <v>0</v>
      </c>
      <c r="T30" s="27"/>
      <c r="U30" s="30">
        <f t="shared" si="1"/>
        <v>0</v>
      </c>
      <c r="V30" s="31" t="str">
        <f t="shared" si="2"/>
        <v/>
      </c>
      <c r="X30" s="28"/>
      <c r="Y30" s="25">
        <f t="shared" ref="Y30:Y38" si="19">$F$18</f>
        <v>1277500</v>
      </c>
      <c r="Z30" s="26">
        <f t="shared" si="13"/>
        <v>0</v>
      </c>
      <c r="AA30" s="27"/>
      <c r="AB30" s="30">
        <f t="shared" si="3"/>
        <v>0</v>
      </c>
      <c r="AC30" s="31" t="str">
        <f t="shared" si="4"/>
        <v/>
      </c>
      <c r="AE30" s="28"/>
      <c r="AF30" s="25">
        <f t="shared" ref="AF30:AF38" si="20">$F$18</f>
        <v>1277500</v>
      </c>
      <c r="AG30" s="26">
        <f t="shared" si="14"/>
        <v>0</v>
      </c>
      <c r="AH30" s="27"/>
      <c r="AI30" s="30">
        <f t="shared" si="5"/>
        <v>0</v>
      </c>
      <c r="AJ30" s="31" t="str">
        <f t="shared" si="6"/>
        <v/>
      </c>
      <c r="AL30" s="28"/>
      <c r="AM30" s="25">
        <f t="shared" ref="AM30:AM38" si="21">$F$18</f>
        <v>1277500</v>
      </c>
      <c r="AN30" s="26">
        <f t="shared" si="15"/>
        <v>0</v>
      </c>
      <c r="AO30" s="27"/>
      <c r="AP30" s="30">
        <f t="shared" si="7"/>
        <v>0</v>
      </c>
      <c r="AQ30" s="31" t="str">
        <f t="shared" si="8"/>
        <v/>
      </c>
    </row>
    <row r="31" spans="2:43" x14ac:dyDescent="0.2">
      <c r="B31" s="21" t="s">
        <v>32</v>
      </c>
      <c r="C31" s="21"/>
      <c r="D31" s="22" t="s">
        <v>74</v>
      </c>
      <c r="E31" s="23"/>
      <c r="F31" s="24">
        <v>0</v>
      </c>
      <c r="G31" s="51">
        <f>+$F$19</f>
        <v>2500</v>
      </c>
      <c r="H31" s="26">
        <f t="shared" si="0"/>
        <v>0</v>
      </c>
      <c r="I31" s="27"/>
      <c r="J31" s="28">
        <v>-1E-4</v>
      </c>
      <c r="K31" s="51">
        <f>+$F$19</f>
        <v>2500</v>
      </c>
      <c r="L31" s="26">
        <f t="shared" si="9"/>
        <v>-0.25</v>
      </c>
      <c r="M31" s="27"/>
      <c r="N31" s="30">
        <f t="shared" si="10"/>
        <v>-0.25</v>
      </c>
      <c r="O31" s="31" t="str">
        <f t="shared" si="11"/>
        <v/>
      </c>
      <c r="Q31" s="28"/>
      <c r="R31" s="51">
        <f>+$F$19</f>
        <v>2500</v>
      </c>
      <c r="S31" s="26">
        <f t="shared" si="12"/>
        <v>0</v>
      </c>
      <c r="T31" s="27"/>
      <c r="U31" s="30">
        <f t="shared" si="1"/>
        <v>0.25</v>
      </c>
      <c r="V31" s="31">
        <f t="shared" si="2"/>
        <v>-1</v>
      </c>
      <c r="X31" s="28"/>
      <c r="Y31" s="51">
        <f>+$F$19</f>
        <v>2500</v>
      </c>
      <c r="Z31" s="26">
        <f t="shared" si="13"/>
        <v>0</v>
      </c>
      <c r="AA31" s="27"/>
      <c r="AB31" s="30">
        <f t="shared" si="3"/>
        <v>0</v>
      </c>
      <c r="AC31" s="31" t="str">
        <f t="shared" si="4"/>
        <v/>
      </c>
      <c r="AE31" s="28"/>
      <c r="AF31" s="51">
        <f>+$F$19</f>
        <v>2500</v>
      </c>
      <c r="AG31" s="26">
        <f t="shared" si="14"/>
        <v>0</v>
      </c>
      <c r="AH31" s="27"/>
      <c r="AI31" s="30">
        <f t="shared" si="5"/>
        <v>0</v>
      </c>
      <c r="AJ31" s="31" t="str">
        <f t="shared" si="6"/>
        <v/>
      </c>
      <c r="AL31" s="28"/>
      <c r="AM31" s="51">
        <f>+$F$19</f>
        <v>2500</v>
      </c>
      <c r="AN31" s="26">
        <f t="shared" si="15"/>
        <v>0</v>
      </c>
      <c r="AO31" s="27"/>
      <c r="AP31" s="30">
        <f t="shared" si="7"/>
        <v>0</v>
      </c>
      <c r="AQ31" s="31" t="str">
        <f t="shared" si="8"/>
        <v/>
      </c>
    </row>
    <row r="32" spans="2:43" x14ac:dyDescent="0.2">
      <c r="B32" s="33"/>
      <c r="C32" s="21"/>
      <c r="D32" s="22"/>
      <c r="E32" s="23"/>
      <c r="F32" s="24"/>
      <c r="G32" s="25">
        <f t="shared" ref="G32:G38" si="22">$F$18</f>
        <v>1277500</v>
      </c>
      <c r="H32" s="26">
        <f t="shared" si="0"/>
        <v>0</v>
      </c>
      <c r="I32" s="27"/>
      <c r="J32" s="28"/>
      <c r="K32" s="25">
        <f t="shared" si="17"/>
        <v>1277500</v>
      </c>
      <c r="L32" s="26">
        <f t="shared" si="9"/>
        <v>0</v>
      </c>
      <c r="M32" s="27"/>
      <c r="N32" s="30">
        <f t="shared" si="10"/>
        <v>0</v>
      </c>
      <c r="O32" s="31" t="str">
        <f t="shared" si="11"/>
        <v/>
      </c>
      <c r="Q32" s="28"/>
      <c r="R32" s="25">
        <f t="shared" si="18"/>
        <v>1277500</v>
      </c>
      <c r="S32" s="26">
        <f t="shared" si="12"/>
        <v>0</v>
      </c>
      <c r="T32" s="27"/>
      <c r="U32" s="30">
        <f t="shared" si="1"/>
        <v>0</v>
      </c>
      <c r="V32" s="31" t="str">
        <f t="shared" si="2"/>
        <v/>
      </c>
      <c r="X32" s="28"/>
      <c r="Y32" s="25">
        <f t="shared" si="19"/>
        <v>1277500</v>
      </c>
      <c r="Z32" s="26">
        <f t="shared" si="13"/>
        <v>0</v>
      </c>
      <c r="AA32" s="27"/>
      <c r="AB32" s="30">
        <f t="shared" si="3"/>
        <v>0</v>
      </c>
      <c r="AC32" s="31" t="str">
        <f t="shared" si="4"/>
        <v/>
      </c>
      <c r="AE32" s="28"/>
      <c r="AF32" s="25">
        <f t="shared" si="20"/>
        <v>1277500</v>
      </c>
      <c r="AG32" s="26">
        <f t="shared" si="14"/>
        <v>0</v>
      </c>
      <c r="AH32" s="27"/>
      <c r="AI32" s="30">
        <f t="shared" si="5"/>
        <v>0</v>
      </c>
      <c r="AJ32" s="31" t="str">
        <f t="shared" si="6"/>
        <v/>
      </c>
      <c r="AL32" s="28"/>
      <c r="AM32" s="25">
        <f t="shared" si="21"/>
        <v>1277500</v>
      </c>
      <c r="AN32" s="26">
        <f t="shared" si="15"/>
        <v>0</v>
      </c>
      <c r="AO32" s="27"/>
      <c r="AP32" s="30">
        <f t="shared" si="7"/>
        <v>0</v>
      </c>
      <c r="AQ32" s="31" t="str">
        <f t="shared" si="8"/>
        <v/>
      </c>
    </row>
    <row r="33" spans="2:43" x14ac:dyDescent="0.2">
      <c r="B33" s="33"/>
      <c r="C33" s="21"/>
      <c r="D33" s="22"/>
      <c r="E33" s="23"/>
      <c r="F33" s="24"/>
      <c r="G33" s="25">
        <f t="shared" si="22"/>
        <v>1277500</v>
      </c>
      <c r="H33" s="26">
        <f t="shared" si="0"/>
        <v>0</v>
      </c>
      <c r="I33" s="27"/>
      <c r="J33" s="28"/>
      <c r="K33" s="25">
        <f t="shared" si="17"/>
        <v>1277500</v>
      </c>
      <c r="L33" s="26">
        <f t="shared" si="9"/>
        <v>0</v>
      </c>
      <c r="M33" s="27"/>
      <c r="N33" s="30">
        <f t="shared" si="10"/>
        <v>0</v>
      </c>
      <c r="O33" s="31" t="str">
        <f t="shared" si="11"/>
        <v/>
      </c>
      <c r="Q33" s="28"/>
      <c r="R33" s="25">
        <f t="shared" si="18"/>
        <v>1277500</v>
      </c>
      <c r="S33" s="26">
        <f t="shared" si="12"/>
        <v>0</v>
      </c>
      <c r="T33" s="27"/>
      <c r="U33" s="30">
        <f t="shared" si="1"/>
        <v>0</v>
      </c>
      <c r="V33" s="31" t="str">
        <f t="shared" si="2"/>
        <v/>
      </c>
      <c r="X33" s="28"/>
      <c r="Y33" s="25">
        <f t="shared" si="19"/>
        <v>1277500</v>
      </c>
      <c r="Z33" s="26">
        <f t="shared" si="13"/>
        <v>0</v>
      </c>
      <c r="AA33" s="27"/>
      <c r="AB33" s="30">
        <f t="shared" si="3"/>
        <v>0</v>
      </c>
      <c r="AC33" s="31" t="str">
        <f t="shared" si="4"/>
        <v/>
      </c>
      <c r="AE33" s="28"/>
      <c r="AF33" s="25">
        <f t="shared" si="20"/>
        <v>1277500</v>
      </c>
      <c r="AG33" s="26">
        <f t="shared" si="14"/>
        <v>0</v>
      </c>
      <c r="AH33" s="27"/>
      <c r="AI33" s="30">
        <f t="shared" si="5"/>
        <v>0</v>
      </c>
      <c r="AJ33" s="31" t="str">
        <f t="shared" si="6"/>
        <v/>
      </c>
      <c r="AL33" s="28"/>
      <c r="AM33" s="25">
        <f t="shared" si="21"/>
        <v>1277500</v>
      </c>
      <c r="AN33" s="26">
        <f t="shared" si="15"/>
        <v>0</v>
      </c>
      <c r="AO33" s="27"/>
      <c r="AP33" s="30">
        <f t="shared" si="7"/>
        <v>0</v>
      </c>
      <c r="AQ33" s="31" t="str">
        <f t="shared" si="8"/>
        <v/>
      </c>
    </row>
    <row r="34" spans="2:43" x14ac:dyDescent="0.2">
      <c r="B34" s="33"/>
      <c r="C34" s="21"/>
      <c r="D34" s="22"/>
      <c r="E34" s="23"/>
      <c r="F34" s="24"/>
      <c r="G34" s="25">
        <f t="shared" si="22"/>
        <v>1277500</v>
      </c>
      <c r="H34" s="26">
        <f t="shared" si="0"/>
        <v>0</v>
      </c>
      <c r="I34" s="27"/>
      <c r="J34" s="28"/>
      <c r="K34" s="25">
        <f t="shared" si="17"/>
        <v>1277500</v>
      </c>
      <c r="L34" s="26">
        <f t="shared" si="9"/>
        <v>0</v>
      </c>
      <c r="M34" s="27"/>
      <c r="N34" s="30">
        <f t="shared" si="10"/>
        <v>0</v>
      </c>
      <c r="O34" s="31" t="str">
        <f t="shared" si="11"/>
        <v/>
      </c>
      <c r="Q34" s="28"/>
      <c r="R34" s="25">
        <f t="shared" si="18"/>
        <v>1277500</v>
      </c>
      <c r="S34" s="26">
        <f t="shared" si="12"/>
        <v>0</v>
      </c>
      <c r="T34" s="27"/>
      <c r="U34" s="30">
        <f t="shared" si="1"/>
        <v>0</v>
      </c>
      <c r="V34" s="31" t="str">
        <f t="shared" si="2"/>
        <v/>
      </c>
      <c r="X34" s="28"/>
      <c r="Y34" s="25">
        <f t="shared" si="19"/>
        <v>1277500</v>
      </c>
      <c r="Z34" s="26">
        <f t="shared" si="13"/>
        <v>0</v>
      </c>
      <c r="AA34" s="27"/>
      <c r="AB34" s="30">
        <f t="shared" si="3"/>
        <v>0</v>
      </c>
      <c r="AC34" s="31" t="str">
        <f t="shared" si="4"/>
        <v/>
      </c>
      <c r="AE34" s="28"/>
      <c r="AF34" s="25">
        <f t="shared" si="20"/>
        <v>1277500</v>
      </c>
      <c r="AG34" s="26">
        <f t="shared" si="14"/>
        <v>0</v>
      </c>
      <c r="AH34" s="27"/>
      <c r="AI34" s="30">
        <f t="shared" si="5"/>
        <v>0</v>
      </c>
      <c r="AJ34" s="31" t="str">
        <f t="shared" si="6"/>
        <v/>
      </c>
      <c r="AL34" s="28"/>
      <c r="AM34" s="25">
        <f t="shared" si="21"/>
        <v>1277500</v>
      </c>
      <c r="AN34" s="26">
        <f t="shared" si="15"/>
        <v>0</v>
      </c>
      <c r="AO34" s="27"/>
      <c r="AP34" s="30">
        <f t="shared" si="7"/>
        <v>0</v>
      </c>
      <c r="AQ34" s="31" t="str">
        <f t="shared" si="8"/>
        <v/>
      </c>
    </row>
    <row r="35" spans="2:43" x14ac:dyDescent="0.2">
      <c r="B35" s="33"/>
      <c r="C35" s="21"/>
      <c r="D35" s="22"/>
      <c r="E35" s="23"/>
      <c r="F35" s="24"/>
      <c r="G35" s="25">
        <f t="shared" si="22"/>
        <v>1277500</v>
      </c>
      <c r="H35" s="26">
        <f t="shared" si="0"/>
        <v>0</v>
      </c>
      <c r="I35" s="27"/>
      <c r="J35" s="28"/>
      <c r="K35" s="25">
        <f t="shared" si="17"/>
        <v>1277500</v>
      </c>
      <c r="L35" s="26">
        <f t="shared" si="9"/>
        <v>0</v>
      </c>
      <c r="M35" s="27"/>
      <c r="N35" s="30">
        <f t="shared" si="10"/>
        <v>0</v>
      </c>
      <c r="O35" s="31" t="str">
        <f t="shared" si="11"/>
        <v/>
      </c>
      <c r="Q35" s="28"/>
      <c r="R35" s="25">
        <f t="shared" si="18"/>
        <v>1277500</v>
      </c>
      <c r="S35" s="26">
        <f t="shared" si="12"/>
        <v>0</v>
      </c>
      <c r="T35" s="27"/>
      <c r="U35" s="30">
        <f t="shared" si="1"/>
        <v>0</v>
      </c>
      <c r="V35" s="31" t="str">
        <f t="shared" si="2"/>
        <v/>
      </c>
      <c r="X35" s="28"/>
      <c r="Y35" s="25">
        <f t="shared" si="19"/>
        <v>1277500</v>
      </c>
      <c r="Z35" s="26">
        <f t="shared" si="13"/>
        <v>0</v>
      </c>
      <c r="AA35" s="27"/>
      <c r="AB35" s="30">
        <f t="shared" si="3"/>
        <v>0</v>
      </c>
      <c r="AC35" s="31" t="str">
        <f t="shared" si="4"/>
        <v/>
      </c>
      <c r="AE35" s="28"/>
      <c r="AF35" s="25">
        <f t="shared" si="20"/>
        <v>1277500</v>
      </c>
      <c r="AG35" s="26">
        <f t="shared" si="14"/>
        <v>0</v>
      </c>
      <c r="AH35" s="27"/>
      <c r="AI35" s="30">
        <f t="shared" si="5"/>
        <v>0</v>
      </c>
      <c r="AJ35" s="31" t="str">
        <f t="shared" si="6"/>
        <v/>
      </c>
      <c r="AL35" s="28"/>
      <c r="AM35" s="25">
        <f t="shared" si="21"/>
        <v>1277500</v>
      </c>
      <c r="AN35" s="26">
        <f t="shared" si="15"/>
        <v>0</v>
      </c>
      <c r="AO35" s="27"/>
      <c r="AP35" s="30">
        <f t="shared" si="7"/>
        <v>0</v>
      </c>
      <c r="AQ35" s="31" t="str">
        <f t="shared" si="8"/>
        <v/>
      </c>
    </row>
    <row r="36" spans="2:43" x14ac:dyDescent="0.2">
      <c r="B36" s="33"/>
      <c r="C36" s="21"/>
      <c r="D36" s="22"/>
      <c r="E36" s="23"/>
      <c r="F36" s="24"/>
      <c r="G36" s="25">
        <f t="shared" si="22"/>
        <v>1277500</v>
      </c>
      <c r="H36" s="26">
        <f t="shared" si="0"/>
        <v>0</v>
      </c>
      <c r="I36" s="27"/>
      <c r="J36" s="28"/>
      <c r="K36" s="25">
        <f t="shared" si="17"/>
        <v>1277500</v>
      </c>
      <c r="L36" s="26">
        <f t="shared" si="9"/>
        <v>0</v>
      </c>
      <c r="M36" s="27"/>
      <c r="N36" s="30">
        <f t="shared" si="10"/>
        <v>0</v>
      </c>
      <c r="O36" s="31" t="str">
        <f t="shared" si="11"/>
        <v/>
      </c>
      <c r="Q36" s="28"/>
      <c r="R36" s="25">
        <f t="shared" si="18"/>
        <v>1277500</v>
      </c>
      <c r="S36" s="26">
        <f t="shared" si="12"/>
        <v>0</v>
      </c>
      <c r="T36" s="27"/>
      <c r="U36" s="30">
        <f t="shared" si="1"/>
        <v>0</v>
      </c>
      <c r="V36" s="31" t="str">
        <f t="shared" si="2"/>
        <v/>
      </c>
      <c r="X36" s="28"/>
      <c r="Y36" s="25">
        <f t="shared" si="19"/>
        <v>1277500</v>
      </c>
      <c r="Z36" s="26">
        <f t="shared" si="13"/>
        <v>0</v>
      </c>
      <c r="AA36" s="27"/>
      <c r="AB36" s="30">
        <f t="shared" si="3"/>
        <v>0</v>
      </c>
      <c r="AC36" s="31" t="str">
        <f t="shared" si="4"/>
        <v/>
      </c>
      <c r="AE36" s="28"/>
      <c r="AF36" s="25">
        <f t="shared" si="20"/>
        <v>1277500</v>
      </c>
      <c r="AG36" s="26">
        <f t="shared" si="14"/>
        <v>0</v>
      </c>
      <c r="AH36" s="27"/>
      <c r="AI36" s="30">
        <f t="shared" si="5"/>
        <v>0</v>
      </c>
      <c r="AJ36" s="31" t="str">
        <f t="shared" si="6"/>
        <v/>
      </c>
      <c r="AL36" s="28"/>
      <c r="AM36" s="25">
        <f t="shared" si="21"/>
        <v>1277500</v>
      </c>
      <c r="AN36" s="26">
        <f t="shared" si="15"/>
        <v>0</v>
      </c>
      <c r="AO36" s="27"/>
      <c r="AP36" s="30">
        <f t="shared" si="7"/>
        <v>0</v>
      </c>
      <c r="AQ36" s="31" t="str">
        <f t="shared" si="8"/>
        <v/>
      </c>
    </row>
    <row r="37" spans="2:43" x14ac:dyDescent="0.2">
      <c r="B37" s="33"/>
      <c r="C37" s="21"/>
      <c r="D37" s="22"/>
      <c r="E37" s="23"/>
      <c r="F37" s="24"/>
      <c r="G37" s="25">
        <f t="shared" si="22"/>
        <v>1277500</v>
      </c>
      <c r="H37" s="26">
        <f t="shared" si="0"/>
        <v>0</v>
      </c>
      <c r="I37" s="27"/>
      <c r="J37" s="28"/>
      <c r="K37" s="25">
        <f t="shared" si="17"/>
        <v>1277500</v>
      </c>
      <c r="L37" s="26">
        <f t="shared" si="9"/>
        <v>0</v>
      </c>
      <c r="M37" s="27"/>
      <c r="N37" s="30">
        <f t="shared" si="10"/>
        <v>0</v>
      </c>
      <c r="O37" s="31" t="str">
        <f t="shared" si="11"/>
        <v/>
      </c>
      <c r="Q37" s="28"/>
      <c r="R37" s="25">
        <f t="shared" si="18"/>
        <v>1277500</v>
      </c>
      <c r="S37" s="26">
        <f t="shared" si="12"/>
        <v>0</v>
      </c>
      <c r="T37" s="27"/>
      <c r="U37" s="30">
        <f t="shared" si="1"/>
        <v>0</v>
      </c>
      <c r="V37" s="31" t="str">
        <f t="shared" si="2"/>
        <v/>
      </c>
      <c r="X37" s="28"/>
      <c r="Y37" s="25">
        <f t="shared" si="19"/>
        <v>1277500</v>
      </c>
      <c r="Z37" s="26">
        <f t="shared" si="13"/>
        <v>0</v>
      </c>
      <c r="AA37" s="27"/>
      <c r="AB37" s="30">
        <f t="shared" si="3"/>
        <v>0</v>
      </c>
      <c r="AC37" s="31" t="str">
        <f t="shared" si="4"/>
        <v/>
      </c>
      <c r="AE37" s="28"/>
      <c r="AF37" s="25">
        <f t="shared" si="20"/>
        <v>1277500</v>
      </c>
      <c r="AG37" s="26">
        <f t="shared" si="14"/>
        <v>0</v>
      </c>
      <c r="AH37" s="27"/>
      <c r="AI37" s="30">
        <f t="shared" si="5"/>
        <v>0</v>
      </c>
      <c r="AJ37" s="31" t="str">
        <f t="shared" si="6"/>
        <v/>
      </c>
      <c r="AL37" s="28"/>
      <c r="AM37" s="25">
        <f t="shared" si="21"/>
        <v>1277500</v>
      </c>
      <c r="AN37" s="26">
        <f t="shared" si="15"/>
        <v>0</v>
      </c>
      <c r="AO37" s="27"/>
      <c r="AP37" s="30">
        <f t="shared" si="7"/>
        <v>0</v>
      </c>
      <c r="AQ37" s="31" t="str">
        <f t="shared" si="8"/>
        <v/>
      </c>
    </row>
    <row r="38" spans="2:43" x14ac:dyDescent="0.2">
      <c r="B38" s="33"/>
      <c r="C38" s="21"/>
      <c r="D38" s="22"/>
      <c r="E38" s="23"/>
      <c r="F38" s="24"/>
      <c r="G38" s="25">
        <f t="shared" si="22"/>
        <v>1277500</v>
      </c>
      <c r="H38" s="26">
        <f t="shared" si="0"/>
        <v>0</v>
      </c>
      <c r="I38" s="27"/>
      <c r="J38" s="28"/>
      <c r="K38" s="25">
        <f t="shared" si="17"/>
        <v>1277500</v>
      </c>
      <c r="L38" s="26">
        <f t="shared" si="9"/>
        <v>0</v>
      </c>
      <c r="M38" s="27"/>
      <c r="N38" s="30">
        <f t="shared" si="10"/>
        <v>0</v>
      </c>
      <c r="O38" s="31" t="str">
        <f t="shared" si="11"/>
        <v/>
      </c>
      <c r="Q38" s="28"/>
      <c r="R38" s="25">
        <f t="shared" si="18"/>
        <v>1277500</v>
      </c>
      <c r="S38" s="26">
        <f t="shared" si="12"/>
        <v>0</v>
      </c>
      <c r="T38" s="27"/>
      <c r="U38" s="30">
        <f t="shared" si="1"/>
        <v>0</v>
      </c>
      <c r="V38" s="31" t="str">
        <f t="shared" si="2"/>
        <v/>
      </c>
      <c r="X38" s="28"/>
      <c r="Y38" s="25">
        <f t="shared" si="19"/>
        <v>1277500</v>
      </c>
      <c r="Z38" s="26">
        <f t="shared" si="13"/>
        <v>0</v>
      </c>
      <c r="AA38" s="27"/>
      <c r="AB38" s="30">
        <f t="shared" si="3"/>
        <v>0</v>
      </c>
      <c r="AC38" s="31" t="str">
        <f t="shared" si="4"/>
        <v/>
      </c>
      <c r="AE38" s="28"/>
      <c r="AF38" s="25">
        <f t="shared" si="20"/>
        <v>1277500</v>
      </c>
      <c r="AG38" s="26">
        <f t="shared" si="14"/>
        <v>0</v>
      </c>
      <c r="AH38" s="27"/>
      <c r="AI38" s="30">
        <f t="shared" si="5"/>
        <v>0</v>
      </c>
      <c r="AJ38" s="31" t="str">
        <f t="shared" si="6"/>
        <v/>
      </c>
      <c r="AL38" s="28"/>
      <c r="AM38" s="25">
        <f t="shared" si="21"/>
        <v>1277500</v>
      </c>
      <c r="AN38" s="26">
        <f t="shared" si="15"/>
        <v>0</v>
      </c>
      <c r="AO38" s="27"/>
      <c r="AP38" s="30">
        <f t="shared" si="7"/>
        <v>0</v>
      </c>
      <c r="AQ38" s="31" t="str">
        <f t="shared" si="8"/>
        <v/>
      </c>
    </row>
    <row r="39" spans="2:43" s="45" customFormat="1" x14ac:dyDescent="0.2">
      <c r="B39" s="34" t="s">
        <v>33</v>
      </c>
      <c r="C39" s="35"/>
      <c r="D39" s="36"/>
      <c r="E39" s="35"/>
      <c r="F39" s="37"/>
      <c r="G39" s="38"/>
      <c r="H39" s="39">
        <f>SUM(H23:H38)</f>
        <v>12915.68</v>
      </c>
      <c r="I39" s="40"/>
      <c r="J39" s="41"/>
      <c r="K39" s="42"/>
      <c r="L39" s="39">
        <f>SUM(L23:L38)</f>
        <v>14300.25</v>
      </c>
      <c r="M39" s="40"/>
      <c r="N39" s="43">
        <f t="shared" si="10"/>
        <v>1384.5699999999997</v>
      </c>
      <c r="O39" s="44">
        <f t="shared" si="11"/>
        <v>0.10720070487965014</v>
      </c>
      <c r="Q39" s="41"/>
      <c r="R39" s="42"/>
      <c r="S39" s="39">
        <f>SUM(S23:S38)</f>
        <v>15118.75</v>
      </c>
      <c r="T39" s="40"/>
      <c r="U39" s="43">
        <f t="shared" si="1"/>
        <v>818.5</v>
      </c>
      <c r="V39" s="44">
        <f t="shared" si="2"/>
        <v>5.7236761595077013E-2</v>
      </c>
      <c r="X39" s="41"/>
      <c r="Y39" s="42"/>
      <c r="Z39" s="39">
        <f>SUM(Z23:Z38)</f>
        <v>15850.5</v>
      </c>
      <c r="AA39" s="40"/>
      <c r="AB39" s="43">
        <f t="shared" si="3"/>
        <v>731.75</v>
      </c>
      <c r="AC39" s="44">
        <f t="shared" si="4"/>
        <v>4.8400165357585782E-2</v>
      </c>
      <c r="AE39" s="41"/>
      <c r="AF39" s="42"/>
      <c r="AG39" s="39">
        <f>SUM(AG23:AG38)</f>
        <v>16401.75</v>
      </c>
      <c r="AH39" s="40"/>
      <c r="AI39" s="43">
        <f t="shared" si="5"/>
        <v>551.25</v>
      </c>
      <c r="AJ39" s="44">
        <f t="shared" si="6"/>
        <v>3.4778082710324593E-2</v>
      </c>
      <c r="AL39" s="41"/>
      <c r="AM39" s="42"/>
      <c r="AN39" s="39">
        <f>SUM(AN23:AN38)</f>
        <v>16707.75</v>
      </c>
      <c r="AO39" s="40"/>
      <c r="AP39" s="43">
        <f t="shared" si="7"/>
        <v>306</v>
      </c>
      <c r="AQ39" s="44">
        <f t="shared" si="8"/>
        <v>1.8656545795418172E-2</v>
      </c>
    </row>
    <row r="40" spans="2:43" ht="25.5" x14ac:dyDescent="0.2">
      <c r="B40" s="46" t="s">
        <v>34</v>
      </c>
      <c r="C40" s="21"/>
      <c r="D40" s="22" t="s">
        <v>74</v>
      </c>
      <c r="E40" s="23"/>
      <c r="F40" s="24">
        <v>0</v>
      </c>
      <c r="G40" s="51">
        <f>+$F$19</f>
        <v>2500</v>
      </c>
      <c r="H40" s="26">
        <f>G40*F40</f>
        <v>0</v>
      </c>
      <c r="I40" s="27"/>
      <c r="J40" s="28">
        <v>-0.45979999999999999</v>
      </c>
      <c r="K40" s="51">
        <f>+$F$19</f>
        <v>2500</v>
      </c>
      <c r="L40" s="26">
        <f>K40*J40</f>
        <v>-1149.5</v>
      </c>
      <c r="M40" s="27"/>
      <c r="N40" s="30">
        <f>L40-H40</f>
        <v>-1149.5</v>
      </c>
      <c r="O40" s="31" t="str">
        <f>IF((H40)=0,"",(N40/H40))</f>
        <v/>
      </c>
      <c r="Q40" s="28"/>
      <c r="R40" s="51">
        <f>+$F$19</f>
        <v>2500</v>
      </c>
      <c r="S40" s="26">
        <f>R40*Q40</f>
        <v>0</v>
      </c>
      <c r="T40" s="27"/>
      <c r="U40" s="30">
        <f t="shared" si="1"/>
        <v>1149.5</v>
      </c>
      <c r="V40" s="31">
        <f t="shared" si="2"/>
        <v>-1</v>
      </c>
      <c r="X40" s="28"/>
      <c r="Y40" s="51">
        <f>+$F$19</f>
        <v>2500</v>
      </c>
      <c r="Z40" s="26">
        <f>Y40*X40</f>
        <v>0</v>
      </c>
      <c r="AA40" s="27"/>
      <c r="AB40" s="30">
        <f t="shared" si="3"/>
        <v>0</v>
      </c>
      <c r="AC40" s="31" t="str">
        <f t="shared" si="4"/>
        <v/>
      </c>
      <c r="AE40" s="28"/>
      <c r="AF40" s="51">
        <f>+$F$19</f>
        <v>2500</v>
      </c>
      <c r="AG40" s="26">
        <f>AF40*AE40</f>
        <v>0</v>
      </c>
      <c r="AH40" s="27"/>
      <c r="AI40" s="30">
        <f t="shared" si="5"/>
        <v>0</v>
      </c>
      <c r="AJ40" s="31" t="str">
        <f t="shared" si="6"/>
        <v/>
      </c>
      <c r="AL40" s="28"/>
      <c r="AM40" s="51">
        <f>+$F$19</f>
        <v>2500</v>
      </c>
      <c r="AN40" s="26">
        <f>AM40*AL40</f>
        <v>0</v>
      </c>
      <c r="AO40" s="27"/>
      <c r="AP40" s="30">
        <f t="shared" si="7"/>
        <v>0</v>
      </c>
      <c r="AQ40" s="31" t="str">
        <f t="shared" si="8"/>
        <v/>
      </c>
    </row>
    <row r="41" spans="2:43" ht="38.25" x14ac:dyDescent="0.2">
      <c r="B41" s="178" t="s">
        <v>75</v>
      </c>
      <c r="C41" s="21"/>
      <c r="D41" s="22" t="s">
        <v>74</v>
      </c>
      <c r="E41" s="23"/>
      <c r="F41" s="24"/>
      <c r="G41" s="51">
        <f>+F18</f>
        <v>1277500</v>
      </c>
      <c r="H41" s="26">
        <f t="shared" ref="H41:H45" si="23">G41*F41</f>
        <v>0</v>
      </c>
      <c r="I41" s="47"/>
      <c r="J41" s="28">
        <v>-2.9999999999999997E-4</v>
      </c>
      <c r="K41" s="51">
        <f>+$F$19</f>
        <v>2500</v>
      </c>
      <c r="L41" s="26">
        <f t="shared" ref="L41:L45" si="24">K41*J41</f>
        <v>-0.74999999999999989</v>
      </c>
      <c r="M41" s="48"/>
      <c r="N41" s="30">
        <f t="shared" ref="N41:N45" si="25">L41-H41</f>
        <v>-0.74999999999999989</v>
      </c>
      <c r="O41" s="31" t="str">
        <f t="shared" ref="O41:O65" si="26">IF((H41)=0,"",(N41/H41))</f>
        <v/>
      </c>
      <c r="Q41" s="28"/>
      <c r="R41" s="51">
        <f>+$F$19</f>
        <v>2500</v>
      </c>
      <c r="S41" s="26">
        <f t="shared" ref="S41:S43" si="27">R41*Q41</f>
        <v>0</v>
      </c>
      <c r="T41" s="48"/>
      <c r="U41" s="30">
        <f t="shared" si="1"/>
        <v>0.74999999999999989</v>
      </c>
      <c r="V41" s="31">
        <f t="shared" si="2"/>
        <v>-1</v>
      </c>
      <c r="X41" s="28"/>
      <c r="Y41" s="51">
        <f>+$F$19</f>
        <v>2500</v>
      </c>
      <c r="Z41" s="26">
        <f t="shared" ref="Z41:Z43" si="28">Y41*X41</f>
        <v>0</v>
      </c>
      <c r="AA41" s="48"/>
      <c r="AB41" s="30">
        <f t="shared" si="3"/>
        <v>0</v>
      </c>
      <c r="AC41" s="31" t="str">
        <f t="shared" si="4"/>
        <v/>
      </c>
      <c r="AE41" s="28"/>
      <c r="AF41" s="51">
        <f>+$F$19</f>
        <v>2500</v>
      </c>
      <c r="AG41" s="26">
        <f t="shared" ref="AG41:AG43" si="29">AF41*AE41</f>
        <v>0</v>
      </c>
      <c r="AH41" s="48"/>
      <c r="AI41" s="30">
        <f t="shared" si="5"/>
        <v>0</v>
      </c>
      <c r="AJ41" s="31" t="str">
        <f t="shared" si="6"/>
        <v/>
      </c>
      <c r="AL41" s="28"/>
      <c r="AM41" s="51">
        <f>+$F$19</f>
        <v>2500</v>
      </c>
      <c r="AN41" s="26">
        <f t="shared" ref="AN41:AN43" si="30">AM41*AL41</f>
        <v>0</v>
      </c>
      <c r="AO41" s="48"/>
      <c r="AP41" s="30">
        <f t="shared" si="7"/>
        <v>0</v>
      </c>
      <c r="AQ41" s="31" t="str">
        <f t="shared" si="8"/>
        <v/>
      </c>
    </row>
    <row r="42" spans="2:43" x14ac:dyDescent="0.2">
      <c r="B42" s="46"/>
      <c r="C42" s="21"/>
      <c r="D42" s="22"/>
      <c r="E42" s="23"/>
      <c r="F42" s="24"/>
      <c r="G42" s="25">
        <f t="shared" ref="G42:G43" si="31">$F$18</f>
        <v>1277500</v>
      </c>
      <c r="H42" s="26">
        <f t="shared" si="23"/>
        <v>0</v>
      </c>
      <c r="I42" s="47"/>
      <c r="J42" s="28"/>
      <c r="K42" s="25">
        <f t="shared" ref="K42:K43" si="32">$F$18</f>
        <v>1277500</v>
      </c>
      <c r="L42" s="26">
        <f t="shared" si="24"/>
        <v>0</v>
      </c>
      <c r="M42" s="48"/>
      <c r="N42" s="30">
        <f t="shared" si="25"/>
        <v>0</v>
      </c>
      <c r="O42" s="31" t="str">
        <f t="shared" si="26"/>
        <v/>
      </c>
      <c r="Q42" s="28"/>
      <c r="R42" s="25">
        <f t="shared" ref="R42:R43" si="33">$F$18</f>
        <v>1277500</v>
      </c>
      <c r="S42" s="26">
        <f t="shared" si="27"/>
        <v>0</v>
      </c>
      <c r="T42" s="48"/>
      <c r="U42" s="30">
        <f t="shared" si="1"/>
        <v>0</v>
      </c>
      <c r="V42" s="31" t="str">
        <f t="shared" si="2"/>
        <v/>
      </c>
      <c r="X42" s="28"/>
      <c r="Y42" s="25">
        <f t="shared" ref="Y42:Y43" si="34">$F$18</f>
        <v>1277500</v>
      </c>
      <c r="Z42" s="26">
        <f t="shared" si="28"/>
        <v>0</v>
      </c>
      <c r="AA42" s="48"/>
      <c r="AB42" s="30">
        <f t="shared" si="3"/>
        <v>0</v>
      </c>
      <c r="AC42" s="31" t="str">
        <f t="shared" si="4"/>
        <v/>
      </c>
      <c r="AE42" s="28"/>
      <c r="AF42" s="25">
        <f t="shared" ref="AF42:AF43" si="35">$F$18</f>
        <v>1277500</v>
      </c>
      <c r="AG42" s="26">
        <f t="shared" si="29"/>
        <v>0</v>
      </c>
      <c r="AH42" s="48"/>
      <c r="AI42" s="30">
        <f t="shared" si="5"/>
        <v>0</v>
      </c>
      <c r="AJ42" s="31" t="str">
        <f t="shared" si="6"/>
        <v/>
      </c>
      <c r="AL42" s="28"/>
      <c r="AM42" s="25">
        <f t="shared" ref="AM42:AM43" si="36">$F$18</f>
        <v>1277500</v>
      </c>
      <c r="AN42" s="26">
        <f t="shared" si="30"/>
        <v>0</v>
      </c>
      <c r="AO42" s="48"/>
      <c r="AP42" s="30">
        <f t="shared" si="7"/>
        <v>0</v>
      </c>
      <c r="AQ42" s="31" t="str">
        <f t="shared" si="8"/>
        <v/>
      </c>
    </row>
    <row r="43" spans="2:43" x14ac:dyDescent="0.2">
      <c r="B43" s="46"/>
      <c r="C43" s="21"/>
      <c r="D43" s="22"/>
      <c r="E43" s="23"/>
      <c r="F43" s="24"/>
      <c r="G43" s="25">
        <f t="shared" si="31"/>
        <v>1277500</v>
      </c>
      <c r="H43" s="26">
        <f t="shared" si="23"/>
        <v>0</v>
      </c>
      <c r="I43" s="47"/>
      <c r="J43" s="28"/>
      <c r="K43" s="25">
        <f t="shared" si="32"/>
        <v>1277500</v>
      </c>
      <c r="L43" s="26">
        <f t="shared" si="24"/>
        <v>0</v>
      </c>
      <c r="M43" s="48"/>
      <c r="N43" s="30">
        <f t="shared" si="25"/>
        <v>0</v>
      </c>
      <c r="O43" s="31" t="str">
        <f t="shared" si="26"/>
        <v/>
      </c>
      <c r="Q43" s="28"/>
      <c r="R43" s="25">
        <f t="shared" si="33"/>
        <v>1277500</v>
      </c>
      <c r="S43" s="26">
        <f t="shared" si="27"/>
        <v>0</v>
      </c>
      <c r="T43" s="48"/>
      <c r="U43" s="30">
        <f t="shared" si="1"/>
        <v>0</v>
      </c>
      <c r="V43" s="31" t="str">
        <f t="shared" si="2"/>
        <v/>
      </c>
      <c r="X43" s="28"/>
      <c r="Y43" s="25">
        <f t="shared" si="34"/>
        <v>1277500</v>
      </c>
      <c r="Z43" s="26">
        <f t="shared" si="28"/>
        <v>0</v>
      </c>
      <c r="AA43" s="48"/>
      <c r="AB43" s="30">
        <f t="shared" si="3"/>
        <v>0</v>
      </c>
      <c r="AC43" s="31" t="str">
        <f t="shared" si="4"/>
        <v/>
      </c>
      <c r="AE43" s="28"/>
      <c r="AF43" s="25">
        <f t="shared" si="35"/>
        <v>1277500</v>
      </c>
      <c r="AG43" s="26">
        <f t="shared" si="29"/>
        <v>0</v>
      </c>
      <c r="AH43" s="48"/>
      <c r="AI43" s="30">
        <f t="shared" si="5"/>
        <v>0</v>
      </c>
      <c r="AJ43" s="31" t="str">
        <f t="shared" si="6"/>
        <v/>
      </c>
      <c r="AL43" s="28"/>
      <c r="AM43" s="25">
        <f t="shared" si="36"/>
        <v>1277500</v>
      </c>
      <c r="AN43" s="26">
        <f t="shared" si="30"/>
        <v>0</v>
      </c>
      <c r="AO43" s="48"/>
      <c r="AP43" s="30">
        <f t="shared" si="7"/>
        <v>0</v>
      </c>
      <c r="AQ43" s="31" t="str">
        <f t="shared" si="8"/>
        <v/>
      </c>
    </row>
    <row r="44" spans="2:43" x14ac:dyDescent="0.2">
      <c r="B44" s="49" t="s">
        <v>35</v>
      </c>
      <c r="C44" s="21"/>
      <c r="D44" s="22" t="s">
        <v>74</v>
      </c>
      <c r="E44" s="23"/>
      <c r="F44" s="50">
        <v>2.5159999999999998E-2</v>
      </c>
      <c r="G44" s="51">
        <f>+$F$19</f>
        <v>2500</v>
      </c>
      <c r="H44" s="26">
        <f>G44*F44</f>
        <v>62.9</v>
      </c>
      <c r="I44" s="27"/>
      <c r="J44" s="52">
        <v>2.7E-2</v>
      </c>
      <c r="K44" s="51">
        <f>+$F$19</f>
        <v>2500</v>
      </c>
      <c r="L44" s="26">
        <f>K44*J44</f>
        <v>67.5</v>
      </c>
      <c r="M44" s="27"/>
      <c r="N44" s="30">
        <f>L44-H44</f>
        <v>4.6000000000000014</v>
      </c>
      <c r="O44" s="31">
        <f>IF((H44)=0,"",(N44/H44))</f>
        <v>7.3131955484896691E-2</v>
      </c>
      <c r="Q44" s="52">
        <v>2.724E-2</v>
      </c>
      <c r="R44" s="51">
        <f>+$F$19</f>
        <v>2500</v>
      </c>
      <c r="S44" s="26">
        <f>R44*Q44</f>
        <v>68.099999999999994</v>
      </c>
      <c r="T44" s="27"/>
      <c r="U44" s="30">
        <f t="shared" si="1"/>
        <v>0.59999999999999432</v>
      </c>
      <c r="V44" s="31">
        <f t="shared" si="2"/>
        <v>8.8888888888888039E-3</v>
      </c>
      <c r="X44" s="52">
        <v>2.7300000000000001E-2</v>
      </c>
      <c r="Y44" s="51">
        <f>+$F$19</f>
        <v>2500</v>
      </c>
      <c r="Z44" s="26">
        <f>Y44*X44</f>
        <v>68.25</v>
      </c>
      <c r="AA44" s="27"/>
      <c r="AB44" s="30">
        <f t="shared" si="3"/>
        <v>0.15000000000000568</v>
      </c>
      <c r="AC44" s="31">
        <f t="shared" si="4"/>
        <v>2.2026431718062509E-3</v>
      </c>
      <c r="AE44" s="52">
        <v>2.7320000000000001E-2</v>
      </c>
      <c r="AF44" s="51">
        <f>+$F$19</f>
        <v>2500</v>
      </c>
      <c r="AG44" s="26">
        <f>AF44*AE44</f>
        <v>68.3</v>
      </c>
      <c r="AH44" s="27"/>
      <c r="AI44" s="30">
        <f t="shared" si="5"/>
        <v>4.9999999999997158E-2</v>
      </c>
      <c r="AJ44" s="31">
        <f t="shared" si="6"/>
        <v>7.3260073260069097E-4</v>
      </c>
      <c r="AL44" s="52">
        <v>2.734E-2</v>
      </c>
      <c r="AM44" s="51">
        <f>+$F$19</f>
        <v>2500</v>
      </c>
      <c r="AN44" s="26">
        <f>AM44*AL44</f>
        <v>68.349999999999994</v>
      </c>
      <c r="AO44" s="27"/>
      <c r="AP44" s="30">
        <f t="shared" si="7"/>
        <v>4.9999999999997158E-2</v>
      </c>
      <c r="AQ44" s="31">
        <f t="shared" si="8"/>
        <v>7.3206442166906527E-4</v>
      </c>
    </row>
    <row r="45" spans="2:43" x14ac:dyDescent="0.2">
      <c r="B45" s="49" t="s">
        <v>36</v>
      </c>
      <c r="C45" s="21"/>
      <c r="D45" s="22"/>
      <c r="E45" s="23"/>
      <c r="F45" s="53">
        <f>IF(ISBLANK(D16)=TRUE, 0, IF(D16="TOU", 0.64*$F$55+0.18*$F$56+0.18*$F$57, IF(AND(D16="non-TOU", G59&gt;0), F59,F58)))</f>
        <v>0.10214000000000001</v>
      </c>
      <c r="G45" s="54">
        <f>$F$18*(1+$F$74)-$F$18</f>
        <v>45734.5</v>
      </c>
      <c r="H45" s="26">
        <f t="shared" si="23"/>
        <v>4671.3218300000008</v>
      </c>
      <c r="I45" s="27"/>
      <c r="J45" s="55">
        <f>0.64*$J$55+0.18*$J$56+0.18*$J$57</f>
        <v>0.10214000000000001</v>
      </c>
      <c r="K45" s="54">
        <f>$F$18*(1+$J$74)-$F$18</f>
        <v>43179.5</v>
      </c>
      <c r="L45" s="26">
        <f t="shared" si="24"/>
        <v>4410.3541300000006</v>
      </c>
      <c r="M45" s="27"/>
      <c r="N45" s="30">
        <f t="shared" si="25"/>
        <v>-260.96770000000015</v>
      </c>
      <c r="O45" s="31">
        <f t="shared" si="26"/>
        <v>-5.5865921787709522E-2</v>
      </c>
      <c r="Q45" s="55">
        <f>0.64*$Q$55+0.18*$Q$56+0.18*$Q$57</f>
        <v>0.10214000000000001</v>
      </c>
      <c r="R45" s="54">
        <f>$F$18*(1+Q74)-$F$18</f>
        <v>43179.5</v>
      </c>
      <c r="S45" s="26">
        <f t="shared" ref="S45" si="37">R45*Q45</f>
        <v>4410.3541300000006</v>
      </c>
      <c r="T45" s="27"/>
      <c r="U45" s="30">
        <f t="shared" si="1"/>
        <v>0</v>
      </c>
      <c r="V45" s="31">
        <f t="shared" si="2"/>
        <v>0</v>
      </c>
      <c r="X45" s="55">
        <f>0.64*$X$55+0.18*$X$56+0.18*$X$57</f>
        <v>0.10214000000000001</v>
      </c>
      <c r="Y45" s="54">
        <f>$F$18*(1+X74)-$F$18</f>
        <v>43179.5</v>
      </c>
      <c r="Z45" s="26">
        <f t="shared" ref="Z45" si="38">Y45*X45</f>
        <v>4410.3541300000006</v>
      </c>
      <c r="AA45" s="27"/>
      <c r="AB45" s="30">
        <f t="shared" si="3"/>
        <v>0</v>
      </c>
      <c r="AC45" s="31">
        <f t="shared" si="4"/>
        <v>0</v>
      </c>
      <c r="AE45" s="55">
        <f>0.64*$AE$55+0.18*$AE$56+0.18*$AE$57</f>
        <v>0.10214000000000001</v>
      </c>
      <c r="AF45" s="54">
        <f>$F$18*(1+AE74)-$F$18</f>
        <v>43179.5</v>
      </c>
      <c r="AG45" s="26">
        <f t="shared" ref="AG45" si="39">AF45*AE45</f>
        <v>4410.3541300000006</v>
      </c>
      <c r="AH45" s="27"/>
      <c r="AI45" s="30">
        <f t="shared" si="5"/>
        <v>0</v>
      </c>
      <c r="AJ45" s="31">
        <f t="shared" si="6"/>
        <v>0</v>
      </c>
      <c r="AL45" s="55">
        <f>0.64*$AL$55+0.18*$AL$56+0.18*$AL$57</f>
        <v>0.10214000000000001</v>
      </c>
      <c r="AM45" s="54">
        <f>$F$18*(1+AL74)-$F$18</f>
        <v>43179.5</v>
      </c>
      <c r="AN45" s="26">
        <f t="shared" ref="AN45" si="40">AM45*AL45</f>
        <v>4410.3541300000006</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17649.901830000003</v>
      </c>
      <c r="I47" s="40"/>
      <c r="J47" s="59"/>
      <c r="K47" s="61"/>
      <c r="L47" s="60">
        <f>SUM(L40:L46)+L39</f>
        <v>17627.85413</v>
      </c>
      <c r="M47" s="40"/>
      <c r="N47" s="43">
        <f t="shared" ref="N47:N65" si="41">L47-H47</f>
        <v>-22.047700000002806</v>
      </c>
      <c r="O47" s="44">
        <f t="shared" si="26"/>
        <v>-1.2491684210122773E-3</v>
      </c>
      <c r="Q47" s="59"/>
      <c r="R47" s="61"/>
      <c r="S47" s="60">
        <f>SUM(S40:S46)+S39</f>
        <v>19597.204130000002</v>
      </c>
      <c r="T47" s="40"/>
      <c r="U47" s="43">
        <f t="shared" si="1"/>
        <v>1969.3500000000022</v>
      </c>
      <c r="V47" s="44">
        <f t="shared" si="2"/>
        <v>0.11171807898321894</v>
      </c>
      <c r="X47" s="59"/>
      <c r="Y47" s="61"/>
      <c r="Z47" s="60">
        <f>SUM(Z40:Z46)+Z39</f>
        <v>20329.10413</v>
      </c>
      <c r="AA47" s="40"/>
      <c r="AB47" s="43">
        <f t="shared" si="3"/>
        <v>731.89999999999782</v>
      </c>
      <c r="AC47" s="44">
        <f t="shared" si="4"/>
        <v>3.7347164174280495E-2</v>
      </c>
      <c r="AE47" s="59"/>
      <c r="AF47" s="61"/>
      <c r="AG47" s="60">
        <f>SUM(AG40:AG46)+AG39</f>
        <v>20880.404130000003</v>
      </c>
      <c r="AH47" s="40"/>
      <c r="AI47" s="43">
        <f t="shared" si="5"/>
        <v>551.30000000000291</v>
      </c>
      <c r="AJ47" s="44">
        <f t="shared" si="6"/>
        <v>2.7118755281814916E-2</v>
      </c>
      <c r="AL47" s="59"/>
      <c r="AM47" s="61"/>
      <c r="AN47" s="60">
        <f>SUM(AN40:AN46)+AN39</f>
        <v>21186.454130000002</v>
      </c>
      <c r="AO47" s="40"/>
      <c r="AP47" s="43">
        <f t="shared" si="7"/>
        <v>306.04999999999927</v>
      </c>
      <c r="AQ47" s="44">
        <f t="shared" si="8"/>
        <v>1.4657283359773709E-2</v>
      </c>
    </row>
    <row r="48" spans="2:43" x14ac:dyDescent="0.2">
      <c r="B48" s="27" t="s">
        <v>39</v>
      </c>
      <c r="C48" s="27"/>
      <c r="D48" s="62" t="s">
        <v>74</v>
      </c>
      <c r="E48" s="63"/>
      <c r="F48" s="28">
        <v>3.0186000000000002</v>
      </c>
      <c r="G48" s="64">
        <f>+$F$19</f>
        <v>2500</v>
      </c>
      <c r="H48" s="26">
        <f>G48*F48</f>
        <v>7546.5</v>
      </c>
      <c r="I48" s="27"/>
      <c r="J48" s="28">
        <f>+F48</f>
        <v>3.0186000000000002</v>
      </c>
      <c r="K48" s="64">
        <f>+$F$19</f>
        <v>2500</v>
      </c>
      <c r="L48" s="26">
        <f>K48*J48</f>
        <v>7546.5</v>
      </c>
      <c r="M48" s="27"/>
      <c r="N48" s="30">
        <f t="shared" si="41"/>
        <v>0</v>
      </c>
      <c r="O48" s="31">
        <f t="shared" si="26"/>
        <v>0</v>
      </c>
      <c r="Q48" s="28">
        <f>+$J48</f>
        <v>3.0186000000000002</v>
      </c>
      <c r="R48" s="64">
        <f>+$F$19</f>
        <v>2500</v>
      </c>
      <c r="S48" s="26">
        <f>R48*Q48</f>
        <v>7546.5</v>
      </c>
      <c r="T48" s="27"/>
      <c r="U48" s="30">
        <f t="shared" si="1"/>
        <v>0</v>
      </c>
      <c r="V48" s="31">
        <f t="shared" si="2"/>
        <v>0</v>
      </c>
      <c r="X48" s="28">
        <f>+$J48</f>
        <v>3.0186000000000002</v>
      </c>
      <c r="Y48" s="64">
        <f>+$F$19</f>
        <v>2500</v>
      </c>
      <c r="Z48" s="26">
        <f>Y48*X48</f>
        <v>7546.5</v>
      </c>
      <c r="AA48" s="27"/>
      <c r="AB48" s="30">
        <f t="shared" si="3"/>
        <v>0</v>
      </c>
      <c r="AC48" s="31">
        <f t="shared" si="4"/>
        <v>0</v>
      </c>
      <c r="AE48" s="28">
        <f>+$J48</f>
        <v>3.0186000000000002</v>
      </c>
      <c r="AF48" s="64">
        <f>+$F$19</f>
        <v>2500</v>
      </c>
      <c r="AG48" s="26">
        <f>AF48*AE48</f>
        <v>7546.5</v>
      </c>
      <c r="AH48" s="27"/>
      <c r="AI48" s="30">
        <f t="shared" si="5"/>
        <v>0</v>
      </c>
      <c r="AJ48" s="31">
        <f t="shared" si="6"/>
        <v>0</v>
      </c>
      <c r="AL48" s="28">
        <f>+$J48</f>
        <v>3.0186000000000002</v>
      </c>
      <c r="AM48" s="64">
        <f>+$F$19</f>
        <v>2500</v>
      </c>
      <c r="AN48" s="26">
        <f>AM48*AL48</f>
        <v>7546.5</v>
      </c>
      <c r="AO48" s="27"/>
      <c r="AP48" s="30">
        <f t="shared" si="7"/>
        <v>0</v>
      </c>
      <c r="AQ48" s="31">
        <f t="shared" si="8"/>
        <v>0</v>
      </c>
    </row>
    <row r="49" spans="2:43" ht="25.5" x14ac:dyDescent="0.2">
      <c r="B49" s="66" t="s">
        <v>40</v>
      </c>
      <c r="C49" s="27"/>
      <c r="D49" s="62" t="s">
        <v>74</v>
      </c>
      <c r="E49" s="63"/>
      <c r="F49" s="28">
        <v>1.7346999999999999</v>
      </c>
      <c r="G49" s="64">
        <f>G48</f>
        <v>2500</v>
      </c>
      <c r="H49" s="26">
        <f>G49*F49</f>
        <v>4336.75</v>
      </c>
      <c r="I49" s="27"/>
      <c r="J49" s="28">
        <f>+F49</f>
        <v>1.7346999999999999</v>
      </c>
      <c r="K49" s="64">
        <f>K48</f>
        <v>2500</v>
      </c>
      <c r="L49" s="26">
        <f>K49*J49</f>
        <v>4336.75</v>
      </c>
      <c r="M49" s="27"/>
      <c r="N49" s="30">
        <f t="shared" si="41"/>
        <v>0</v>
      </c>
      <c r="O49" s="31">
        <f t="shared" si="26"/>
        <v>0</v>
      </c>
      <c r="Q49" s="28">
        <f>+$J49</f>
        <v>1.7346999999999999</v>
      </c>
      <c r="R49" s="64">
        <f>R48</f>
        <v>2500</v>
      </c>
      <c r="S49" s="26">
        <f>R49*Q49</f>
        <v>4336.75</v>
      </c>
      <c r="T49" s="27"/>
      <c r="U49" s="30">
        <f t="shared" si="1"/>
        <v>0</v>
      </c>
      <c r="V49" s="31">
        <f t="shared" si="2"/>
        <v>0</v>
      </c>
      <c r="X49" s="28">
        <f>+$J49</f>
        <v>1.7346999999999999</v>
      </c>
      <c r="Y49" s="64">
        <f>Y48</f>
        <v>2500</v>
      </c>
      <c r="Z49" s="26">
        <f>Y49*X49</f>
        <v>4336.75</v>
      </c>
      <c r="AA49" s="27"/>
      <c r="AB49" s="30">
        <f t="shared" si="3"/>
        <v>0</v>
      </c>
      <c r="AC49" s="31">
        <f t="shared" si="4"/>
        <v>0</v>
      </c>
      <c r="AE49" s="28">
        <f>+$J49</f>
        <v>1.7346999999999999</v>
      </c>
      <c r="AF49" s="64">
        <f>AF48</f>
        <v>2500</v>
      </c>
      <c r="AG49" s="26">
        <f>AF49*AE49</f>
        <v>4336.75</v>
      </c>
      <c r="AH49" s="27"/>
      <c r="AI49" s="30">
        <f t="shared" si="5"/>
        <v>0</v>
      </c>
      <c r="AJ49" s="31">
        <f t="shared" si="6"/>
        <v>0</v>
      </c>
      <c r="AL49" s="28">
        <f>+$J49</f>
        <v>1.7346999999999999</v>
      </c>
      <c r="AM49" s="64">
        <f>AM48</f>
        <v>2500</v>
      </c>
      <c r="AN49" s="26">
        <f>AM49*AL49</f>
        <v>4336.75</v>
      </c>
      <c r="AO49" s="27"/>
      <c r="AP49" s="30">
        <f t="shared" si="7"/>
        <v>0</v>
      </c>
      <c r="AQ49" s="31">
        <f t="shared" si="8"/>
        <v>0</v>
      </c>
    </row>
    <row r="50" spans="2:43" ht="25.5" x14ac:dyDescent="0.2">
      <c r="B50" s="56" t="s">
        <v>41</v>
      </c>
      <c r="C50" s="35"/>
      <c r="D50" s="35"/>
      <c r="E50" s="35"/>
      <c r="F50" s="67"/>
      <c r="G50" s="59"/>
      <c r="H50" s="60">
        <f>SUM(H47:H49)</f>
        <v>29533.151830000003</v>
      </c>
      <c r="I50" s="68"/>
      <c r="J50" s="69"/>
      <c r="K50" s="59"/>
      <c r="L50" s="60">
        <f>SUM(L47:L49)</f>
        <v>29511.10413</v>
      </c>
      <c r="M50" s="68"/>
      <c r="N50" s="43">
        <f t="shared" si="41"/>
        <v>-22.047700000002806</v>
      </c>
      <c r="O50" s="44">
        <f t="shared" si="26"/>
        <v>-7.465407054050554E-4</v>
      </c>
      <c r="Q50" s="69"/>
      <c r="R50" s="59"/>
      <c r="S50" s="60">
        <f>SUM(S47:S49)</f>
        <v>31480.454130000002</v>
      </c>
      <c r="T50" s="68"/>
      <c r="U50" s="43">
        <f t="shared" si="1"/>
        <v>1969.3500000000022</v>
      </c>
      <c r="V50" s="44">
        <f t="shared" si="2"/>
        <v>6.6732508256037326E-2</v>
      </c>
      <c r="X50" s="69"/>
      <c r="Y50" s="59"/>
      <c r="Z50" s="60">
        <f>SUM(Z47:Z49)</f>
        <v>32212.35413</v>
      </c>
      <c r="AA50" s="68"/>
      <c r="AB50" s="43">
        <f t="shared" si="3"/>
        <v>731.89999999999782</v>
      </c>
      <c r="AC50" s="44">
        <f t="shared" si="4"/>
        <v>2.3249346943267801E-2</v>
      </c>
      <c r="AE50" s="69"/>
      <c r="AF50" s="59"/>
      <c r="AG50" s="60">
        <f>SUM(AG47:AG49)</f>
        <v>32763.654130000003</v>
      </c>
      <c r="AH50" s="68"/>
      <c r="AI50" s="43">
        <f t="shared" si="5"/>
        <v>551.30000000000291</v>
      </c>
      <c r="AJ50" s="44">
        <f t="shared" si="6"/>
        <v>1.7114551695759681E-2</v>
      </c>
      <c r="AL50" s="69"/>
      <c r="AM50" s="59"/>
      <c r="AN50" s="60">
        <f>SUM(AN47:AN49)</f>
        <v>33069.704129999998</v>
      </c>
      <c r="AO50" s="68"/>
      <c r="AP50" s="43">
        <f t="shared" si="7"/>
        <v>306.04999999999563</v>
      </c>
      <c r="AQ50" s="44">
        <f t="shared" si="8"/>
        <v>9.3411436583247676E-3</v>
      </c>
    </row>
    <row r="51" spans="2:43" ht="25.5" x14ac:dyDescent="0.2">
      <c r="B51" s="71" t="s">
        <v>42</v>
      </c>
      <c r="C51" s="21"/>
      <c r="D51" s="22" t="s">
        <v>30</v>
      </c>
      <c r="E51" s="23"/>
      <c r="F51" s="72">
        <v>4.4000000000000003E-3</v>
      </c>
      <c r="G51" s="64">
        <f>+$F$18+G45</f>
        <v>1323234.5</v>
      </c>
      <c r="H51" s="73">
        <f t="shared" ref="H51:H57" si="42">G51*F51</f>
        <v>5822.2318000000005</v>
      </c>
      <c r="I51" s="27"/>
      <c r="J51" s="72">
        <v>4.4000000000000003E-3</v>
      </c>
      <c r="K51" s="64">
        <f>+$F$18</f>
        <v>1277500</v>
      </c>
      <c r="L51" s="73">
        <f t="shared" ref="L51:L57" si="43">K51*J51</f>
        <v>5621</v>
      </c>
      <c r="M51" s="27"/>
      <c r="N51" s="30">
        <f t="shared" si="41"/>
        <v>-201.23180000000048</v>
      </c>
      <c r="O51" s="74">
        <f t="shared" si="26"/>
        <v>-3.4562656883568334E-2</v>
      </c>
      <c r="Q51" s="72">
        <f>+J51</f>
        <v>4.4000000000000003E-3</v>
      </c>
      <c r="R51" s="64">
        <f>+$F$18</f>
        <v>1277500</v>
      </c>
      <c r="S51" s="73">
        <f t="shared" ref="S51:S57" si="44">R51*Q51</f>
        <v>5621</v>
      </c>
      <c r="T51" s="27"/>
      <c r="U51" s="30">
        <f t="shared" si="1"/>
        <v>0</v>
      </c>
      <c r="V51" s="74">
        <f t="shared" si="2"/>
        <v>0</v>
      </c>
      <c r="X51" s="72">
        <f>+Q51</f>
        <v>4.4000000000000003E-3</v>
      </c>
      <c r="Y51" s="64">
        <f>+$F$18</f>
        <v>1277500</v>
      </c>
      <c r="Z51" s="73">
        <f t="shared" ref="Z51:Z57" si="45">Y51*X51</f>
        <v>5621</v>
      </c>
      <c r="AA51" s="27"/>
      <c r="AB51" s="30">
        <f t="shared" si="3"/>
        <v>0</v>
      </c>
      <c r="AC51" s="74">
        <f t="shared" si="4"/>
        <v>0</v>
      </c>
      <c r="AE51" s="72">
        <f>+X51</f>
        <v>4.4000000000000003E-3</v>
      </c>
      <c r="AF51" s="64">
        <f>+$F$18</f>
        <v>1277500</v>
      </c>
      <c r="AG51" s="73">
        <f t="shared" ref="AG51:AG57" si="46">AF51*AE51</f>
        <v>5621</v>
      </c>
      <c r="AH51" s="27"/>
      <c r="AI51" s="30">
        <f t="shared" si="5"/>
        <v>0</v>
      </c>
      <c r="AJ51" s="74">
        <f t="shared" si="6"/>
        <v>0</v>
      </c>
      <c r="AL51" s="72">
        <f>+AE51</f>
        <v>4.4000000000000003E-3</v>
      </c>
      <c r="AM51" s="64">
        <f>+$F$18</f>
        <v>1277500</v>
      </c>
      <c r="AN51" s="73">
        <f t="shared" ref="AN51:AN57" si="47">AM51*AL51</f>
        <v>5621</v>
      </c>
      <c r="AO51" s="27"/>
      <c r="AP51" s="30">
        <f t="shared" si="7"/>
        <v>0</v>
      </c>
      <c r="AQ51" s="74">
        <f t="shared" si="8"/>
        <v>0</v>
      </c>
    </row>
    <row r="52" spans="2:43" ht="25.5" x14ac:dyDescent="0.2">
      <c r="B52" s="71" t="s">
        <v>43</v>
      </c>
      <c r="C52" s="21"/>
      <c r="D52" s="22" t="s">
        <v>30</v>
      </c>
      <c r="E52" s="23"/>
      <c r="F52" s="72">
        <v>1.2999999999999999E-3</v>
      </c>
      <c r="G52" s="64">
        <f>G51</f>
        <v>1323234.5</v>
      </c>
      <c r="H52" s="73">
        <f t="shared" si="42"/>
        <v>1720.2048499999999</v>
      </c>
      <c r="I52" s="27"/>
      <c r="J52" s="72">
        <v>1.2999999999999999E-3</v>
      </c>
      <c r="K52" s="64">
        <f>+$F$18</f>
        <v>1277500</v>
      </c>
      <c r="L52" s="73">
        <f t="shared" si="43"/>
        <v>1660.75</v>
      </c>
      <c r="M52" s="27"/>
      <c r="N52" s="30">
        <f t="shared" si="41"/>
        <v>-59.454849999999851</v>
      </c>
      <c r="O52" s="74">
        <f t="shared" si="26"/>
        <v>-3.4562656883568174E-2</v>
      </c>
      <c r="Q52" s="72">
        <f>+J52</f>
        <v>1.2999999999999999E-3</v>
      </c>
      <c r="R52" s="64">
        <f>+$F$18</f>
        <v>1277500</v>
      </c>
      <c r="S52" s="73">
        <f t="shared" si="44"/>
        <v>1660.75</v>
      </c>
      <c r="T52" s="27"/>
      <c r="U52" s="30">
        <f t="shared" si="1"/>
        <v>0</v>
      </c>
      <c r="V52" s="74">
        <f t="shared" si="2"/>
        <v>0</v>
      </c>
      <c r="X52" s="72">
        <f>+Q52</f>
        <v>1.2999999999999999E-3</v>
      </c>
      <c r="Y52" s="64">
        <f>+$F$18</f>
        <v>1277500</v>
      </c>
      <c r="Z52" s="73">
        <f t="shared" si="45"/>
        <v>1660.75</v>
      </c>
      <c r="AA52" s="27"/>
      <c r="AB52" s="30">
        <f t="shared" si="3"/>
        <v>0</v>
      </c>
      <c r="AC52" s="74">
        <f t="shared" si="4"/>
        <v>0</v>
      </c>
      <c r="AE52" s="72">
        <f>+X52</f>
        <v>1.2999999999999999E-3</v>
      </c>
      <c r="AF52" s="64">
        <f>+$F$18</f>
        <v>1277500</v>
      </c>
      <c r="AG52" s="73">
        <f t="shared" si="46"/>
        <v>1660.75</v>
      </c>
      <c r="AH52" s="27"/>
      <c r="AI52" s="30">
        <f t="shared" si="5"/>
        <v>0</v>
      </c>
      <c r="AJ52" s="74">
        <f t="shared" si="6"/>
        <v>0</v>
      </c>
      <c r="AL52" s="72">
        <f>+AE52</f>
        <v>1.2999999999999999E-3</v>
      </c>
      <c r="AM52" s="64">
        <f>+$F$18</f>
        <v>1277500</v>
      </c>
      <c r="AN52" s="73">
        <f t="shared" si="47"/>
        <v>1660.75</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1277500</v>
      </c>
      <c r="H54" s="73">
        <f t="shared" si="42"/>
        <v>8865.85</v>
      </c>
      <c r="I54" s="27"/>
      <c r="J54" s="72">
        <f>+F54</f>
        <v>6.94E-3</v>
      </c>
      <c r="K54" s="76">
        <f>$F$18</f>
        <v>1277500</v>
      </c>
      <c r="L54" s="73">
        <f t="shared" si="43"/>
        <v>8865.85</v>
      </c>
      <c r="M54" s="27"/>
      <c r="N54" s="30">
        <f t="shared" si="41"/>
        <v>0</v>
      </c>
      <c r="O54" s="74">
        <f t="shared" si="26"/>
        <v>0</v>
      </c>
      <c r="Q54" s="72">
        <f>+J54</f>
        <v>6.94E-3</v>
      </c>
      <c r="R54" s="76">
        <f>$F$18</f>
        <v>1277500</v>
      </c>
      <c r="S54" s="73">
        <f t="shared" si="44"/>
        <v>8865.85</v>
      </c>
      <c r="T54" s="27"/>
      <c r="U54" s="30">
        <f t="shared" si="1"/>
        <v>0</v>
      </c>
      <c r="V54" s="74">
        <f t="shared" si="2"/>
        <v>0</v>
      </c>
      <c r="X54" s="72">
        <f>+Q54</f>
        <v>6.94E-3</v>
      </c>
      <c r="Y54" s="76">
        <f>$F$18</f>
        <v>1277500</v>
      </c>
      <c r="Z54" s="73">
        <f t="shared" si="45"/>
        <v>8865.85</v>
      </c>
      <c r="AA54" s="27"/>
      <c r="AB54" s="30">
        <f t="shared" si="3"/>
        <v>0</v>
      </c>
      <c r="AC54" s="74">
        <f t="shared" si="4"/>
        <v>0</v>
      </c>
      <c r="AE54" s="72">
        <f>+X54</f>
        <v>6.94E-3</v>
      </c>
      <c r="AF54" s="76">
        <f>$F$18</f>
        <v>1277500</v>
      </c>
      <c r="AG54" s="73">
        <f t="shared" si="46"/>
        <v>8865.85</v>
      </c>
      <c r="AH54" s="27"/>
      <c r="AI54" s="30">
        <f t="shared" si="5"/>
        <v>0</v>
      </c>
      <c r="AJ54" s="74">
        <f t="shared" si="6"/>
        <v>0</v>
      </c>
      <c r="AL54" s="72">
        <f>+AE54</f>
        <v>6.94E-3</v>
      </c>
      <c r="AM54" s="76">
        <f>$F$18</f>
        <v>1277500</v>
      </c>
      <c r="AN54" s="73">
        <f t="shared" si="47"/>
        <v>8865.85</v>
      </c>
      <c r="AO54" s="27"/>
      <c r="AP54" s="30">
        <f t="shared" si="7"/>
        <v>0</v>
      </c>
      <c r="AQ54" s="74">
        <f t="shared" si="8"/>
        <v>0</v>
      </c>
    </row>
    <row r="55" spans="2:43" x14ac:dyDescent="0.2">
      <c r="B55" s="49" t="s">
        <v>46</v>
      </c>
      <c r="C55" s="21"/>
      <c r="D55" s="22"/>
      <c r="E55" s="23"/>
      <c r="F55" s="72">
        <v>0.08</v>
      </c>
      <c r="G55" s="77">
        <f>0.64*$F$18</f>
        <v>817600</v>
      </c>
      <c r="H55" s="73">
        <f t="shared" si="42"/>
        <v>65408</v>
      </c>
      <c r="I55" s="27"/>
      <c r="J55" s="72">
        <v>0.08</v>
      </c>
      <c r="K55" s="77">
        <f>$G$55</f>
        <v>817600</v>
      </c>
      <c r="L55" s="73">
        <f t="shared" si="43"/>
        <v>65408</v>
      </c>
      <c r="M55" s="27"/>
      <c r="N55" s="30">
        <f t="shared" si="41"/>
        <v>0</v>
      </c>
      <c r="O55" s="74">
        <f t="shared" si="26"/>
        <v>0</v>
      </c>
      <c r="Q55" s="72">
        <v>0.08</v>
      </c>
      <c r="R55" s="77">
        <f>$G$55</f>
        <v>817600</v>
      </c>
      <c r="S55" s="73">
        <f t="shared" si="44"/>
        <v>65408</v>
      </c>
      <c r="T55" s="27"/>
      <c r="U55" s="30">
        <f t="shared" si="1"/>
        <v>0</v>
      </c>
      <c r="V55" s="74">
        <f t="shared" si="2"/>
        <v>0</v>
      </c>
      <c r="X55" s="72">
        <v>0.08</v>
      </c>
      <c r="Y55" s="77">
        <f>$G$55</f>
        <v>817600</v>
      </c>
      <c r="Z55" s="73">
        <f t="shared" si="45"/>
        <v>65408</v>
      </c>
      <c r="AA55" s="27"/>
      <c r="AB55" s="30">
        <f t="shared" si="3"/>
        <v>0</v>
      </c>
      <c r="AC55" s="74">
        <f t="shared" si="4"/>
        <v>0</v>
      </c>
      <c r="AE55" s="72">
        <v>0.08</v>
      </c>
      <c r="AF55" s="77">
        <f>$G$55</f>
        <v>817600</v>
      </c>
      <c r="AG55" s="73">
        <f t="shared" si="46"/>
        <v>65408</v>
      </c>
      <c r="AH55" s="27"/>
      <c r="AI55" s="30">
        <f t="shared" si="5"/>
        <v>0</v>
      </c>
      <c r="AJ55" s="74">
        <f t="shared" si="6"/>
        <v>0</v>
      </c>
      <c r="AL55" s="72">
        <v>0.08</v>
      </c>
      <c r="AM55" s="77">
        <f>$G$55</f>
        <v>817600</v>
      </c>
      <c r="AN55" s="73">
        <f t="shared" si="47"/>
        <v>65408</v>
      </c>
      <c r="AO55" s="27"/>
      <c r="AP55" s="30">
        <f t="shared" si="7"/>
        <v>0</v>
      </c>
      <c r="AQ55" s="74">
        <f t="shared" si="8"/>
        <v>0</v>
      </c>
    </row>
    <row r="56" spans="2:43" x14ac:dyDescent="0.2">
      <c r="B56" s="49" t="s">
        <v>47</v>
      </c>
      <c r="C56" s="21"/>
      <c r="D56" s="22"/>
      <c r="E56" s="23"/>
      <c r="F56" s="72">
        <v>0.122</v>
      </c>
      <c r="G56" s="77">
        <f>0.18*$F$18</f>
        <v>229950</v>
      </c>
      <c r="H56" s="73">
        <f t="shared" si="42"/>
        <v>28053.899999999998</v>
      </c>
      <c r="I56" s="27"/>
      <c r="J56" s="72">
        <v>0.122</v>
      </c>
      <c r="K56" s="77">
        <f>$G$56</f>
        <v>229950</v>
      </c>
      <c r="L56" s="73">
        <f t="shared" si="43"/>
        <v>28053.899999999998</v>
      </c>
      <c r="M56" s="27"/>
      <c r="N56" s="30">
        <f t="shared" si="41"/>
        <v>0</v>
      </c>
      <c r="O56" s="74">
        <f t="shared" si="26"/>
        <v>0</v>
      </c>
      <c r="Q56" s="72">
        <v>0.122</v>
      </c>
      <c r="R56" s="77">
        <f>$G$56</f>
        <v>229950</v>
      </c>
      <c r="S56" s="73">
        <f t="shared" si="44"/>
        <v>28053.899999999998</v>
      </c>
      <c r="T56" s="27"/>
      <c r="U56" s="30">
        <f t="shared" si="1"/>
        <v>0</v>
      </c>
      <c r="V56" s="74">
        <f t="shared" si="2"/>
        <v>0</v>
      </c>
      <c r="X56" s="72">
        <v>0.122</v>
      </c>
      <c r="Y56" s="77">
        <f>$G$56</f>
        <v>229950</v>
      </c>
      <c r="Z56" s="73">
        <f t="shared" si="45"/>
        <v>28053.899999999998</v>
      </c>
      <c r="AA56" s="27"/>
      <c r="AB56" s="30">
        <f t="shared" si="3"/>
        <v>0</v>
      </c>
      <c r="AC56" s="74">
        <f t="shared" si="4"/>
        <v>0</v>
      </c>
      <c r="AE56" s="72">
        <v>0.122</v>
      </c>
      <c r="AF56" s="77">
        <f>$G$56</f>
        <v>229950</v>
      </c>
      <c r="AG56" s="73">
        <f t="shared" si="46"/>
        <v>28053.899999999998</v>
      </c>
      <c r="AH56" s="27"/>
      <c r="AI56" s="30">
        <f t="shared" si="5"/>
        <v>0</v>
      </c>
      <c r="AJ56" s="74">
        <f t="shared" si="6"/>
        <v>0</v>
      </c>
      <c r="AL56" s="72">
        <v>0.122</v>
      </c>
      <c r="AM56" s="77">
        <f>$G$56</f>
        <v>229950</v>
      </c>
      <c r="AN56" s="73">
        <f t="shared" si="47"/>
        <v>28053.899999999998</v>
      </c>
      <c r="AO56" s="27"/>
      <c r="AP56" s="30">
        <f t="shared" si="7"/>
        <v>0</v>
      </c>
      <c r="AQ56" s="74">
        <f t="shared" si="8"/>
        <v>0</v>
      </c>
    </row>
    <row r="57" spans="2:43" x14ac:dyDescent="0.2">
      <c r="B57" s="11" t="s">
        <v>48</v>
      </c>
      <c r="C57" s="21"/>
      <c r="D57" s="22"/>
      <c r="E57" s="23"/>
      <c r="F57" s="72">
        <v>0.161</v>
      </c>
      <c r="G57" s="77">
        <f>0.18*$F$18</f>
        <v>229950</v>
      </c>
      <c r="H57" s="73">
        <f t="shared" si="42"/>
        <v>37021.950000000004</v>
      </c>
      <c r="I57" s="27"/>
      <c r="J57" s="72">
        <v>0.161</v>
      </c>
      <c r="K57" s="77">
        <f>$G$57</f>
        <v>229950</v>
      </c>
      <c r="L57" s="73">
        <f t="shared" si="43"/>
        <v>37021.950000000004</v>
      </c>
      <c r="M57" s="27"/>
      <c r="N57" s="30">
        <f t="shared" si="41"/>
        <v>0</v>
      </c>
      <c r="O57" s="74">
        <f t="shared" si="26"/>
        <v>0</v>
      </c>
      <c r="Q57" s="72">
        <v>0.161</v>
      </c>
      <c r="R57" s="77">
        <f>$G$57</f>
        <v>229950</v>
      </c>
      <c r="S57" s="73">
        <f t="shared" si="44"/>
        <v>37021.950000000004</v>
      </c>
      <c r="T57" s="27"/>
      <c r="U57" s="30">
        <f t="shared" si="1"/>
        <v>0</v>
      </c>
      <c r="V57" s="74">
        <f t="shared" si="2"/>
        <v>0</v>
      </c>
      <c r="X57" s="72">
        <v>0.161</v>
      </c>
      <c r="Y57" s="77">
        <f>$G$57</f>
        <v>229950</v>
      </c>
      <c r="Z57" s="73">
        <f t="shared" si="45"/>
        <v>37021.950000000004</v>
      </c>
      <c r="AA57" s="27"/>
      <c r="AB57" s="30">
        <f t="shared" si="3"/>
        <v>0</v>
      </c>
      <c r="AC57" s="74">
        <f t="shared" si="4"/>
        <v>0</v>
      </c>
      <c r="AE57" s="72">
        <v>0.161</v>
      </c>
      <c r="AF57" s="77">
        <f>$G$57</f>
        <v>229950</v>
      </c>
      <c r="AG57" s="73">
        <f t="shared" si="46"/>
        <v>37021.950000000004</v>
      </c>
      <c r="AH57" s="27"/>
      <c r="AI57" s="30">
        <f t="shared" si="5"/>
        <v>0</v>
      </c>
      <c r="AJ57" s="74">
        <f t="shared" si="6"/>
        <v>0</v>
      </c>
      <c r="AL57" s="72">
        <v>0.161</v>
      </c>
      <c r="AM57" s="77">
        <f>$G$57</f>
        <v>229950</v>
      </c>
      <c r="AN57" s="73">
        <f t="shared" si="47"/>
        <v>37021.950000000004</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1276750</v>
      </c>
      <c r="H59" s="73">
        <f>G59*F59</f>
        <v>140442.5</v>
      </c>
      <c r="I59" s="83"/>
      <c r="J59" s="72">
        <v>0.11</v>
      </c>
      <c r="K59" s="82">
        <f>$G$59</f>
        <v>1276750</v>
      </c>
      <c r="L59" s="73">
        <f>K59*J59</f>
        <v>140442.5</v>
      </c>
      <c r="M59" s="83"/>
      <c r="N59" s="84">
        <f t="shared" si="41"/>
        <v>0</v>
      </c>
      <c r="O59" s="74">
        <f t="shared" si="26"/>
        <v>0</v>
      </c>
      <c r="Q59" s="72">
        <v>0.11</v>
      </c>
      <c r="R59" s="82">
        <f>$G$59</f>
        <v>1276750</v>
      </c>
      <c r="S59" s="73">
        <f>R59*Q59</f>
        <v>140442.5</v>
      </c>
      <c r="T59" s="83"/>
      <c r="U59" s="84">
        <f t="shared" si="1"/>
        <v>0</v>
      </c>
      <c r="V59" s="74">
        <f t="shared" si="2"/>
        <v>0</v>
      </c>
      <c r="X59" s="72">
        <v>0.11</v>
      </c>
      <c r="Y59" s="82">
        <f>$G$59</f>
        <v>1276750</v>
      </c>
      <c r="Z59" s="73">
        <f>Y59*X59</f>
        <v>140442.5</v>
      </c>
      <c r="AA59" s="83"/>
      <c r="AB59" s="84">
        <f t="shared" si="3"/>
        <v>0</v>
      </c>
      <c r="AC59" s="74">
        <f t="shared" si="4"/>
        <v>0</v>
      </c>
      <c r="AE59" s="72">
        <v>0.11</v>
      </c>
      <c r="AF59" s="82">
        <f>$G$59</f>
        <v>1276750</v>
      </c>
      <c r="AG59" s="73">
        <f>AF59*AE59</f>
        <v>140442.5</v>
      </c>
      <c r="AH59" s="83"/>
      <c r="AI59" s="84">
        <f t="shared" si="5"/>
        <v>0</v>
      </c>
      <c r="AJ59" s="74">
        <f t="shared" si="6"/>
        <v>0</v>
      </c>
      <c r="AL59" s="72">
        <v>0.11</v>
      </c>
      <c r="AM59" s="82">
        <f>$G$59</f>
        <v>1276750</v>
      </c>
      <c r="AN59" s="73">
        <f>AM59*AL59</f>
        <v>140442.5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176425.53847999999</v>
      </c>
      <c r="I61" s="100"/>
      <c r="J61" s="101"/>
      <c r="K61" s="101"/>
      <c r="L61" s="99">
        <f>SUM(L51:L57,L50)</f>
        <v>176142.80413</v>
      </c>
      <c r="M61" s="102"/>
      <c r="N61" s="103">
        <f t="shared" ref="N61" si="48">L61-H61</f>
        <v>-282.73434999998426</v>
      </c>
      <c r="O61" s="104">
        <f t="shared" ref="O61" si="49">IF((H61)=0,"",(N61/H61))</f>
        <v>-1.6025704239640776E-3</v>
      </c>
      <c r="Q61" s="101"/>
      <c r="R61" s="101"/>
      <c r="S61" s="99">
        <f>SUM(S51:S57,S50)</f>
        <v>178112.15413000001</v>
      </c>
      <c r="T61" s="102"/>
      <c r="U61" s="103">
        <f t="shared" si="1"/>
        <v>1969.3500000000058</v>
      </c>
      <c r="V61" s="104">
        <f>IF((L61)=0,"",(U61/L61))</f>
        <v>1.1180416990219775E-2</v>
      </c>
      <c r="X61" s="101"/>
      <c r="Y61" s="101"/>
      <c r="Z61" s="99">
        <f>SUM(Z51:Z57,Z50)</f>
        <v>178844.05413</v>
      </c>
      <c r="AA61" s="102"/>
      <c r="AB61" s="103">
        <f t="shared" si="3"/>
        <v>731.89999999999418</v>
      </c>
      <c r="AC61" s="104">
        <f>IF((S61)=0,"",(AB61/S61))</f>
        <v>4.1092086251778024E-3</v>
      </c>
      <c r="AE61" s="101"/>
      <c r="AF61" s="101"/>
      <c r="AG61" s="99">
        <f>SUM(AG51:AG57,AG50)</f>
        <v>179395.35413000002</v>
      </c>
      <c r="AH61" s="102"/>
      <c r="AI61" s="103">
        <f t="shared" ref="AI61:AI65" si="50">AG61-Z61</f>
        <v>551.30000000001746</v>
      </c>
      <c r="AJ61" s="104">
        <f>IF((Z61)=0,"",(AI61/Z61))</f>
        <v>3.0825738248993328E-3</v>
      </c>
      <c r="AL61" s="101"/>
      <c r="AM61" s="101"/>
      <c r="AN61" s="99">
        <f>SUM(AN51:AN57,AN50)</f>
        <v>179701.40413000001</v>
      </c>
      <c r="AO61" s="102"/>
      <c r="AP61" s="103">
        <f t="shared" ref="AP61:AP65" si="51">AN61-AG61</f>
        <v>306.04999999998836</v>
      </c>
      <c r="AQ61" s="104">
        <f>IF((AG61)=0,"",(AP61/AG61))</f>
        <v>1.7060085055391524E-3</v>
      </c>
    </row>
    <row r="62" spans="2:43" x14ac:dyDescent="0.2">
      <c r="B62" s="105" t="s">
        <v>52</v>
      </c>
      <c r="C62" s="21"/>
      <c r="D62" s="21"/>
      <c r="E62" s="21"/>
      <c r="F62" s="106">
        <v>0.13</v>
      </c>
      <c r="G62" s="107"/>
      <c r="H62" s="108">
        <f>H61*F62</f>
        <v>22935.3200024</v>
      </c>
      <c r="I62" s="109"/>
      <c r="J62" s="110">
        <v>0.13</v>
      </c>
      <c r="K62" s="109"/>
      <c r="L62" s="111">
        <f>L61*J62</f>
        <v>22898.564536900001</v>
      </c>
      <c r="M62" s="112"/>
      <c r="N62" s="113">
        <f t="shared" si="41"/>
        <v>-36.755465499998536</v>
      </c>
      <c r="O62" s="114">
        <f t="shared" si="26"/>
        <v>-1.6025704239641027E-3</v>
      </c>
      <c r="Q62" s="110">
        <v>0.13</v>
      </c>
      <c r="R62" s="109"/>
      <c r="S62" s="111">
        <f>S61*Q62</f>
        <v>23154.580036900003</v>
      </c>
      <c r="T62" s="112"/>
      <c r="U62" s="113">
        <f t="shared" si="1"/>
        <v>256.01550000000134</v>
      </c>
      <c r="V62" s="114">
        <f t="shared" ref="V62:V71" si="52">IF((L62)=0,"",(U62/L62))</f>
        <v>1.1180416990219799E-2</v>
      </c>
      <c r="X62" s="110">
        <v>0.13</v>
      </c>
      <c r="Y62" s="109"/>
      <c r="Z62" s="111">
        <f>Z61*X62</f>
        <v>23249.7270369</v>
      </c>
      <c r="AA62" s="112"/>
      <c r="AB62" s="113">
        <f t="shared" si="3"/>
        <v>95.146999999997206</v>
      </c>
      <c r="AC62" s="114">
        <f t="shared" ref="AC62:AC71" si="53">IF((S62)=0,"",(AB62/S62))</f>
        <v>4.1092086251777139E-3</v>
      </c>
      <c r="AE62" s="110">
        <v>0.13</v>
      </c>
      <c r="AF62" s="109"/>
      <c r="AG62" s="111">
        <f>AG61*AE62</f>
        <v>23321.396036900005</v>
      </c>
      <c r="AH62" s="112"/>
      <c r="AI62" s="113">
        <f t="shared" si="50"/>
        <v>71.669000000005326</v>
      </c>
      <c r="AJ62" s="114">
        <f t="shared" ref="AJ62:AJ71" si="54">IF((Z62)=0,"",(AI62/Z62))</f>
        <v>3.0825738248994646E-3</v>
      </c>
      <c r="AL62" s="110">
        <v>0.13</v>
      </c>
      <c r="AM62" s="109"/>
      <c r="AN62" s="111">
        <f>AN61*AL62</f>
        <v>23361.182536900003</v>
      </c>
      <c r="AO62" s="112"/>
      <c r="AP62" s="113">
        <f t="shared" si="51"/>
        <v>39.786499999998341</v>
      </c>
      <c r="AQ62" s="114">
        <f t="shared" ref="AQ62:AQ71" si="55">IF((AG62)=0,"",(AP62/AG62))</f>
        <v>1.7060085055391461E-3</v>
      </c>
    </row>
    <row r="63" spans="2:43" x14ac:dyDescent="0.2">
      <c r="B63" s="115" t="s">
        <v>53</v>
      </c>
      <c r="C63" s="21"/>
      <c r="D63" s="21"/>
      <c r="E63" s="21"/>
      <c r="F63" s="116"/>
      <c r="G63" s="107"/>
      <c r="H63" s="108">
        <f>H61+H62</f>
        <v>199360.85848239998</v>
      </c>
      <c r="I63" s="109"/>
      <c r="J63" s="109"/>
      <c r="K63" s="109"/>
      <c r="L63" s="111">
        <f>L61+L62</f>
        <v>199041.3686669</v>
      </c>
      <c r="M63" s="112"/>
      <c r="N63" s="113">
        <f t="shared" si="41"/>
        <v>-319.4898154999828</v>
      </c>
      <c r="O63" s="114">
        <f t="shared" si="26"/>
        <v>-1.6025704239640804E-3</v>
      </c>
      <c r="Q63" s="109"/>
      <c r="R63" s="109"/>
      <c r="S63" s="111">
        <f>S61+S62</f>
        <v>201266.73416690002</v>
      </c>
      <c r="T63" s="112"/>
      <c r="U63" s="113">
        <f t="shared" si="1"/>
        <v>2225.3655000000144</v>
      </c>
      <c r="V63" s="114">
        <f t="shared" si="52"/>
        <v>1.1180416990219814E-2</v>
      </c>
      <c r="X63" s="109"/>
      <c r="Y63" s="109"/>
      <c r="Z63" s="111">
        <f>Z61+Z62</f>
        <v>202093.78116690001</v>
      </c>
      <c r="AA63" s="112"/>
      <c r="AB63" s="113">
        <f t="shared" si="3"/>
        <v>827.04699999999139</v>
      </c>
      <c r="AC63" s="114">
        <f t="shared" si="53"/>
        <v>4.109208625177792E-3</v>
      </c>
      <c r="AE63" s="109"/>
      <c r="AF63" s="109"/>
      <c r="AG63" s="111">
        <f>AG61+AG62</f>
        <v>202716.75016690002</v>
      </c>
      <c r="AH63" s="112"/>
      <c r="AI63" s="113">
        <f t="shared" si="50"/>
        <v>622.96900000001187</v>
      </c>
      <c r="AJ63" s="114">
        <f t="shared" si="54"/>
        <v>3.0825738248992942E-3</v>
      </c>
      <c r="AL63" s="109"/>
      <c r="AM63" s="109"/>
      <c r="AN63" s="111">
        <f>AN61+AN62</f>
        <v>203062.58666690002</v>
      </c>
      <c r="AO63" s="112"/>
      <c r="AP63" s="113">
        <f t="shared" si="51"/>
        <v>345.83650000000489</v>
      </c>
      <c r="AQ63" s="114">
        <f t="shared" si="55"/>
        <v>1.7060085055392415E-3</v>
      </c>
    </row>
    <row r="64" spans="2:43" ht="15.75" customHeight="1" x14ac:dyDescent="0.2">
      <c r="B64" s="203" t="s">
        <v>54</v>
      </c>
      <c r="C64" s="203"/>
      <c r="D64" s="203"/>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04" t="s">
        <v>55</v>
      </c>
      <c r="C65" s="204"/>
      <c r="D65" s="204"/>
      <c r="E65" s="120"/>
      <c r="F65" s="121"/>
      <c r="G65" s="122"/>
      <c r="H65" s="123">
        <f>H63+H64</f>
        <v>199360.85848239998</v>
      </c>
      <c r="I65" s="124"/>
      <c r="J65" s="124"/>
      <c r="K65" s="124"/>
      <c r="L65" s="125">
        <f>L63+L64</f>
        <v>199041.3686669</v>
      </c>
      <c r="M65" s="126"/>
      <c r="N65" s="127">
        <f t="shared" si="41"/>
        <v>-319.4898154999828</v>
      </c>
      <c r="O65" s="128">
        <f t="shared" si="26"/>
        <v>-1.6025704239640804E-3</v>
      </c>
      <c r="Q65" s="124"/>
      <c r="R65" s="124"/>
      <c r="S65" s="125">
        <f>S63+S64</f>
        <v>201266.73416690002</v>
      </c>
      <c r="T65" s="126"/>
      <c r="U65" s="127">
        <f t="shared" si="1"/>
        <v>2225.3655000000144</v>
      </c>
      <c r="V65" s="128">
        <f t="shared" si="52"/>
        <v>1.1180416990219814E-2</v>
      </c>
      <c r="X65" s="124"/>
      <c r="Y65" s="124"/>
      <c r="Z65" s="125">
        <f>Z63+Z64</f>
        <v>202093.78116690001</v>
      </c>
      <c r="AA65" s="126"/>
      <c r="AB65" s="127">
        <f t="shared" si="3"/>
        <v>827.04699999999139</v>
      </c>
      <c r="AC65" s="128">
        <f t="shared" si="53"/>
        <v>4.109208625177792E-3</v>
      </c>
      <c r="AE65" s="124"/>
      <c r="AF65" s="124"/>
      <c r="AG65" s="125">
        <f>AG63+AG64</f>
        <v>202716.75016690002</v>
      </c>
      <c r="AH65" s="126"/>
      <c r="AI65" s="127">
        <f t="shared" si="50"/>
        <v>622.96900000001187</v>
      </c>
      <c r="AJ65" s="128">
        <f t="shared" si="54"/>
        <v>3.0825738248992942E-3</v>
      </c>
      <c r="AL65" s="124"/>
      <c r="AM65" s="124"/>
      <c r="AN65" s="125">
        <f>AN63+AN64</f>
        <v>203062.58666690002</v>
      </c>
      <c r="AO65" s="126"/>
      <c r="AP65" s="127">
        <f t="shared" si="51"/>
        <v>345.83650000000489</v>
      </c>
      <c r="AQ65" s="128">
        <f t="shared" si="55"/>
        <v>1.7060085055392415E-3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186454.68848000001</v>
      </c>
      <c r="I67" s="140"/>
      <c r="J67" s="141"/>
      <c r="K67" s="141"/>
      <c r="L67" s="139">
        <f>SUM(L58:L59,L50,L51:L54)</f>
        <v>186171.95413</v>
      </c>
      <c r="M67" s="142"/>
      <c r="N67" s="143">
        <f t="shared" ref="N67:N71" si="56">L67-H67</f>
        <v>-282.73435000001336</v>
      </c>
      <c r="O67" s="104">
        <f t="shared" ref="O67:O71" si="57">IF((H67)=0,"",(N67/H67))</f>
        <v>-1.5163702897733288E-3</v>
      </c>
      <c r="Q67" s="141"/>
      <c r="R67" s="141"/>
      <c r="S67" s="139">
        <f>SUM(S58:S59,S50,S51:S54)</f>
        <v>188141.30413</v>
      </c>
      <c r="T67" s="142"/>
      <c r="U67" s="143">
        <f t="shared" si="1"/>
        <v>1969.3500000000058</v>
      </c>
      <c r="V67" s="104">
        <f t="shared" si="52"/>
        <v>1.0578123913470069E-2</v>
      </c>
      <c r="X67" s="141"/>
      <c r="Y67" s="141"/>
      <c r="Z67" s="139">
        <f>SUM(Z58:Z59,Z50,Z51:Z54)</f>
        <v>188873.20413</v>
      </c>
      <c r="AA67" s="142"/>
      <c r="AB67" s="143">
        <f t="shared" si="3"/>
        <v>731.89999999999418</v>
      </c>
      <c r="AC67" s="104">
        <f t="shared" si="53"/>
        <v>3.8901611923252812E-3</v>
      </c>
      <c r="AE67" s="141"/>
      <c r="AF67" s="141"/>
      <c r="AG67" s="139">
        <f>SUM(AG58:AG59,AG50,AG51:AG54)</f>
        <v>189424.50413000002</v>
      </c>
      <c r="AH67" s="142"/>
      <c r="AI67" s="143">
        <f t="shared" ref="AI67:AI71" si="58">AG67-Z67</f>
        <v>551.30000000001746</v>
      </c>
      <c r="AJ67" s="104">
        <f t="shared" si="54"/>
        <v>2.918889434525407E-3</v>
      </c>
      <c r="AL67" s="141"/>
      <c r="AM67" s="141"/>
      <c r="AN67" s="139">
        <f>SUM(AN58:AN59,AN50,AN51:AN54)</f>
        <v>189730.55413</v>
      </c>
      <c r="AO67" s="142"/>
      <c r="AP67" s="143">
        <f t="shared" ref="AP67:AP71" si="59">AN67-AG67</f>
        <v>306.04999999998836</v>
      </c>
      <c r="AQ67" s="104">
        <f t="shared" si="55"/>
        <v>1.6156832581171732E-3</v>
      </c>
    </row>
    <row r="68" spans="1:43" s="85" customFormat="1" x14ac:dyDescent="0.2">
      <c r="B68" s="144" t="s">
        <v>52</v>
      </c>
      <c r="C68" s="79"/>
      <c r="D68" s="79"/>
      <c r="E68" s="79"/>
      <c r="F68" s="145">
        <v>0.13</v>
      </c>
      <c r="G68" s="138"/>
      <c r="H68" s="146">
        <f>H67*F68</f>
        <v>24239.109502400002</v>
      </c>
      <c r="I68" s="147"/>
      <c r="J68" s="148">
        <v>0.13</v>
      </c>
      <c r="K68" s="149"/>
      <c r="L68" s="150">
        <f>L67*J68</f>
        <v>24202.3540369</v>
      </c>
      <c r="M68" s="151"/>
      <c r="N68" s="152">
        <f t="shared" si="56"/>
        <v>-36.755465500002174</v>
      </c>
      <c r="O68" s="114">
        <f t="shared" si="57"/>
        <v>-1.5163702897733468E-3</v>
      </c>
      <c r="Q68" s="148">
        <v>0.13</v>
      </c>
      <c r="R68" s="149"/>
      <c r="S68" s="150">
        <f>S67*Q68</f>
        <v>24458.369536900002</v>
      </c>
      <c r="T68" s="151"/>
      <c r="U68" s="152">
        <f t="shared" si="1"/>
        <v>256.01550000000134</v>
      </c>
      <c r="V68" s="114">
        <f t="shared" si="52"/>
        <v>1.0578123913470093E-2</v>
      </c>
      <c r="X68" s="148">
        <v>0.13</v>
      </c>
      <c r="Y68" s="149"/>
      <c r="Z68" s="150">
        <f>Z67*X68</f>
        <v>24553.516536900002</v>
      </c>
      <c r="AA68" s="151"/>
      <c r="AB68" s="152">
        <f t="shared" si="3"/>
        <v>95.147000000000844</v>
      </c>
      <c r="AC68" s="114">
        <f t="shared" si="53"/>
        <v>3.8901611923253467E-3</v>
      </c>
      <c r="AE68" s="148">
        <v>0.13</v>
      </c>
      <c r="AF68" s="149"/>
      <c r="AG68" s="150">
        <f>AG67*AE68</f>
        <v>24625.185536900004</v>
      </c>
      <c r="AH68" s="151"/>
      <c r="AI68" s="152">
        <f t="shared" si="58"/>
        <v>71.669000000001688</v>
      </c>
      <c r="AJ68" s="114">
        <f t="shared" si="54"/>
        <v>2.9188894345253832E-3</v>
      </c>
      <c r="AL68" s="148">
        <v>0.13</v>
      </c>
      <c r="AM68" s="149"/>
      <c r="AN68" s="150">
        <f>AN67*AL68</f>
        <v>24664.972036900002</v>
      </c>
      <c r="AO68" s="151"/>
      <c r="AP68" s="152">
        <f t="shared" si="59"/>
        <v>39.786499999998341</v>
      </c>
      <c r="AQ68" s="114">
        <f t="shared" si="55"/>
        <v>1.6156832581171671E-3</v>
      </c>
    </row>
    <row r="69" spans="1:43" s="85" customFormat="1" x14ac:dyDescent="0.2">
      <c r="B69" s="153" t="s">
        <v>53</v>
      </c>
      <c r="C69" s="79"/>
      <c r="D69" s="79"/>
      <c r="E69" s="79"/>
      <c r="F69" s="154"/>
      <c r="G69" s="155"/>
      <c r="H69" s="146">
        <f>H67+H68</f>
        <v>210693.79798240002</v>
      </c>
      <c r="I69" s="147"/>
      <c r="J69" s="147"/>
      <c r="K69" s="147"/>
      <c r="L69" s="150">
        <f>L67+L68</f>
        <v>210374.30816690001</v>
      </c>
      <c r="M69" s="151"/>
      <c r="N69" s="152">
        <f t="shared" si="56"/>
        <v>-319.4898155000119</v>
      </c>
      <c r="O69" s="114">
        <f t="shared" si="57"/>
        <v>-1.5163702897733136E-3</v>
      </c>
      <c r="Q69" s="147"/>
      <c r="R69" s="147"/>
      <c r="S69" s="150">
        <f>S67+S68</f>
        <v>212599.67366689999</v>
      </c>
      <c r="T69" s="151"/>
      <c r="U69" s="152">
        <f t="shared" si="1"/>
        <v>2225.3654999999853</v>
      </c>
      <c r="V69" s="114">
        <f t="shared" si="52"/>
        <v>1.0578123913469968E-2</v>
      </c>
      <c r="X69" s="147"/>
      <c r="Y69" s="147"/>
      <c r="Z69" s="150">
        <f>Z67+Z68</f>
        <v>213426.72066689999</v>
      </c>
      <c r="AA69" s="151"/>
      <c r="AB69" s="152">
        <f t="shared" si="3"/>
        <v>827.04699999999139</v>
      </c>
      <c r="AC69" s="114">
        <f t="shared" si="53"/>
        <v>3.8901611923252716E-3</v>
      </c>
      <c r="AE69" s="147"/>
      <c r="AF69" s="147"/>
      <c r="AG69" s="150">
        <f>AG67+AG68</f>
        <v>214049.68966690003</v>
      </c>
      <c r="AH69" s="151"/>
      <c r="AI69" s="152">
        <f t="shared" si="58"/>
        <v>622.96900000004098</v>
      </c>
      <c r="AJ69" s="114">
        <f t="shared" si="54"/>
        <v>2.9188894345255068E-3</v>
      </c>
      <c r="AL69" s="147"/>
      <c r="AM69" s="147"/>
      <c r="AN69" s="150">
        <f>AN67+AN68</f>
        <v>214395.5261669</v>
      </c>
      <c r="AO69" s="151"/>
      <c r="AP69" s="152">
        <f t="shared" si="59"/>
        <v>345.83649999997579</v>
      </c>
      <c r="AQ69" s="114">
        <f t="shared" si="55"/>
        <v>1.6156832581171216E-3</v>
      </c>
    </row>
    <row r="70" spans="1:43" s="85" customFormat="1" ht="15.75" customHeight="1" x14ac:dyDescent="0.2">
      <c r="B70" s="205" t="s">
        <v>54</v>
      </c>
      <c r="C70" s="205"/>
      <c r="D70" s="205"/>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198" t="s">
        <v>57</v>
      </c>
      <c r="C71" s="198"/>
      <c r="D71" s="198"/>
      <c r="E71" s="158"/>
      <c r="F71" s="159"/>
      <c r="G71" s="160"/>
      <c r="H71" s="161">
        <f>SUM(H69:H70)</f>
        <v>210693.79798240002</v>
      </c>
      <c r="I71" s="162"/>
      <c r="J71" s="162"/>
      <c r="K71" s="162"/>
      <c r="L71" s="163">
        <f>SUM(L69:L70)</f>
        <v>210374.30816690001</v>
      </c>
      <c r="M71" s="164"/>
      <c r="N71" s="165">
        <f t="shared" si="56"/>
        <v>-319.4898155000119</v>
      </c>
      <c r="O71" s="166">
        <f t="shared" si="57"/>
        <v>-1.5163702897733136E-3</v>
      </c>
      <c r="Q71" s="162"/>
      <c r="R71" s="162"/>
      <c r="S71" s="163">
        <f>SUM(S69:S70)</f>
        <v>212599.67366689999</v>
      </c>
      <c r="T71" s="164"/>
      <c r="U71" s="165">
        <f t="shared" si="1"/>
        <v>2225.3654999999853</v>
      </c>
      <c r="V71" s="166">
        <f t="shared" si="52"/>
        <v>1.0578123913469968E-2</v>
      </c>
      <c r="X71" s="162"/>
      <c r="Y71" s="162"/>
      <c r="Z71" s="163">
        <f>SUM(Z69:Z70)</f>
        <v>213426.72066689999</v>
      </c>
      <c r="AA71" s="164"/>
      <c r="AB71" s="165">
        <f t="shared" si="3"/>
        <v>827.04699999999139</v>
      </c>
      <c r="AC71" s="166">
        <f t="shared" si="53"/>
        <v>3.8901611923252716E-3</v>
      </c>
      <c r="AE71" s="162"/>
      <c r="AF71" s="162"/>
      <c r="AG71" s="163">
        <f>SUM(AG69:AG70)</f>
        <v>214049.68966690003</v>
      </c>
      <c r="AH71" s="164"/>
      <c r="AI71" s="165">
        <f t="shared" si="58"/>
        <v>622.96900000004098</v>
      </c>
      <c r="AJ71" s="166">
        <f t="shared" si="54"/>
        <v>2.9188894345255068E-3</v>
      </c>
      <c r="AL71" s="162"/>
      <c r="AM71" s="162"/>
      <c r="AN71" s="163">
        <f>SUM(AN69:AN70)</f>
        <v>214395.5261669</v>
      </c>
      <c r="AO71" s="164"/>
      <c r="AP71" s="165">
        <f t="shared" si="59"/>
        <v>345.83649999997579</v>
      </c>
      <c r="AQ71" s="166">
        <f t="shared" si="55"/>
        <v>1.6156832581171216E-3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1"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6</xdr:col>
                    <xdr:colOff>476250</xdr:colOff>
                    <xdr:row>16</xdr:row>
                    <xdr:rowOff>171450</xdr:rowOff>
                  </from>
                  <to>
                    <xdr:col>9</xdr:col>
                    <xdr:colOff>66675</xdr:colOff>
                    <xdr:row>18</xdr:row>
                    <xdr:rowOff>28575</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9</xdr:col>
                    <xdr:colOff>361950</xdr:colOff>
                    <xdr:row>16</xdr:row>
                    <xdr:rowOff>114300</xdr:rowOff>
                  </from>
                  <to>
                    <xdr:col>14</xdr:col>
                    <xdr:colOff>619125</xdr:colOff>
                    <xdr:row>18</xdr:row>
                    <xdr:rowOff>133350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92"/>
  <sheetViews>
    <sheetView showGridLines="0" zoomScale="85" zoomScaleNormal="85" workbookViewId="0">
      <selection activeCell="Q9" sqref="Q9"/>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10.5703125" style="6" bestFit="1"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2.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2.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2.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2.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76</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1277500</v>
      </c>
      <c r="G18" s="12" t="s">
        <v>7</v>
      </c>
    </row>
    <row r="19" spans="2:43" x14ac:dyDescent="0.2">
      <c r="B19" s="11"/>
      <c r="F19" s="13">
        <v>4000</v>
      </c>
      <c r="G19" s="6" t="s">
        <v>73</v>
      </c>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182">
        <v>4193.93</v>
      </c>
      <c r="G23" s="25">
        <v>1</v>
      </c>
      <c r="H23" s="26">
        <f>G23*F23</f>
        <v>4193.93</v>
      </c>
      <c r="I23" s="27"/>
      <c r="J23" s="183">
        <v>4650</v>
      </c>
      <c r="K23" s="29">
        <v>1</v>
      </c>
      <c r="L23" s="26">
        <f>K23*J23</f>
        <v>4650</v>
      </c>
      <c r="M23" s="27"/>
      <c r="N23" s="30">
        <f>L23-H23</f>
        <v>456.06999999999971</v>
      </c>
      <c r="O23" s="31">
        <f>IF((H23)=0,"",(N23/H23))</f>
        <v>0.10874525802767325</v>
      </c>
      <c r="Q23" s="184">
        <v>4975</v>
      </c>
      <c r="R23" s="29">
        <v>1</v>
      </c>
      <c r="S23" s="26">
        <f>R23*Q23</f>
        <v>4975</v>
      </c>
      <c r="T23" s="27"/>
      <c r="U23" s="30">
        <f>S23-L23</f>
        <v>325</v>
      </c>
      <c r="V23" s="31">
        <f>IF((L23)=0,"",(U23/L23))</f>
        <v>6.9892473118279563E-2</v>
      </c>
      <c r="X23" s="184">
        <v>5600</v>
      </c>
      <c r="Y23" s="29">
        <v>1</v>
      </c>
      <c r="Z23" s="26">
        <f>Y23*X23</f>
        <v>5600</v>
      </c>
      <c r="AA23" s="27"/>
      <c r="AB23" s="30">
        <f>Z23-S23</f>
        <v>625</v>
      </c>
      <c r="AC23" s="31">
        <f>IF((S23)=0,"",(AB23/S23))</f>
        <v>0.12562814070351758</v>
      </c>
      <c r="AE23" s="184">
        <v>6650</v>
      </c>
      <c r="AF23" s="29">
        <v>1</v>
      </c>
      <c r="AG23" s="26">
        <f>AF23*AE23</f>
        <v>6650</v>
      </c>
      <c r="AH23" s="27"/>
      <c r="AI23" s="30">
        <f>AG23-Z23</f>
        <v>1050</v>
      </c>
      <c r="AJ23" s="31">
        <f>IF((Z23)=0,"",(AI23/Z23))</f>
        <v>0.1875</v>
      </c>
      <c r="AL23" s="184">
        <v>7700</v>
      </c>
      <c r="AM23" s="29">
        <v>1</v>
      </c>
      <c r="AN23" s="26">
        <f>AM23*AL23</f>
        <v>7700</v>
      </c>
      <c r="AO23" s="27"/>
      <c r="AP23" s="30">
        <f>AN23-AG23</f>
        <v>1050</v>
      </c>
      <c r="AQ23" s="31">
        <f>IF((AG23)=0,"",(AP23/AG23))</f>
        <v>0.15789473684210525</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3.4887000000000001</v>
      </c>
      <c r="G29" s="51">
        <f>+$F$19</f>
        <v>4000</v>
      </c>
      <c r="H29" s="26">
        <f t="shared" si="0"/>
        <v>13954.800000000001</v>
      </c>
      <c r="I29" s="27"/>
      <c r="J29" s="28">
        <v>3.8601999999999999</v>
      </c>
      <c r="K29" s="51">
        <f>+$F$19</f>
        <v>4000</v>
      </c>
      <c r="L29" s="26">
        <f t="shared" si="9"/>
        <v>15440.8</v>
      </c>
      <c r="M29" s="27"/>
      <c r="N29" s="30">
        <f t="shared" si="10"/>
        <v>1485.9999999999982</v>
      </c>
      <c r="O29" s="31">
        <f t="shared" si="11"/>
        <v>0.10648665692091597</v>
      </c>
      <c r="Q29" s="28">
        <v>4.0575000000000001</v>
      </c>
      <c r="R29" s="51">
        <f>+$F$19</f>
        <v>4000</v>
      </c>
      <c r="S29" s="26">
        <f t="shared" si="12"/>
        <v>16230</v>
      </c>
      <c r="T29" s="27"/>
      <c r="U29" s="30">
        <f t="shared" si="1"/>
        <v>789.20000000000073</v>
      </c>
      <c r="V29" s="31">
        <f t="shared" si="2"/>
        <v>5.1111341381275634E-2</v>
      </c>
      <c r="X29" s="28">
        <v>4.1002000000000001</v>
      </c>
      <c r="Y29" s="51">
        <f>+$F$19</f>
        <v>4000</v>
      </c>
      <c r="Z29" s="26">
        <f t="shared" si="13"/>
        <v>16400.8</v>
      </c>
      <c r="AA29" s="27"/>
      <c r="AB29" s="30">
        <f t="shared" si="3"/>
        <v>170.79999999999927</v>
      </c>
      <c r="AC29" s="31">
        <f t="shared" si="4"/>
        <v>1.0523721503388742E-2</v>
      </c>
      <c r="AE29" s="28">
        <v>3.9007000000000001</v>
      </c>
      <c r="AF29" s="51">
        <f>+$F$19</f>
        <v>4000</v>
      </c>
      <c r="AG29" s="26">
        <f t="shared" si="14"/>
        <v>15602.800000000001</v>
      </c>
      <c r="AH29" s="27"/>
      <c r="AI29" s="30">
        <f t="shared" si="5"/>
        <v>-797.99999999999818</v>
      </c>
      <c r="AJ29" s="31">
        <f t="shared" si="6"/>
        <v>-4.865616311399433E-2</v>
      </c>
      <c r="AL29" s="28">
        <v>3.6031</v>
      </c>
      <c r="AM29" s="51">
        <f>+$F$19</f>
        <v>4000</v>
      </c>
      <c r="AN29" s="26">
        <f t="shared" si="15"/>
        <v>14412.4</v>
      </c>
      <c r="AO29" s="27"/>
      <c r="AP29" s="30">
        <f t="shared" si="7"/>
        <v>-1190.4000000000015</v>
      </c>
      <c r="AQ29" s="31">
        <f t="shared" si="8"/>
        <v>-7.6293998513087477E-2</v>
      </c>
    </row>
    <row r="30" spans="2:43" x14ac:dyDescent="0.2">
      <c r="B30" s="21" t="s">
        <v>31</v>
      </c>
      <c r="C30" s="21"/>
      <c r="D30" s="22"/>
      <c r="E30" s="23"/>
      <c r="F30" s="24"/>
      <c r="G30" s="25">
        <f t="shared" ref="G30" si="16">$F$18</f>
        <v>1277500</v>
      </c>
      <c r="H30" s="26">
        <f t="shared" si="0"/>
        <v>0</v>
      </c>
      <c r="I30" s="27"/>
      <c r="J30" s="28"/>
      <c r="K30" s="25">
        <f t="shared" ref="K30:K38" si="17">$F$18</f>
        <v>1277500</v>
      </c>
      <c r="L30" s="26">
        <f t="shared" si="9"/>
        <v>0</v>
      </c>
      <c r="M30" s="27"/>
      <c r="N30" s="30">
        <f t="shared" si="10"/>
        <v>0</v>
      </c>
      <c r="O30" s="31" t="str">
        <f t="shared" si="11"/>
        <v/>
      </c>
      <c r="Q30" s="28"/>
      <c r="R30" s="25">
        <f t="shared" ref="R30:R38" si="18">$F$18</f>
        <v>1277500</v>
      </c>
      <c r="S30" s="26">
        <f t="shared" si="12"/>
        <v>0</v>
      </c>
      <c r="T30" s="27"/>
      <c r="U30" s="30">
        <f t="shared" si="1"/>
        <v>0</v>
      </c>
      <c r="V30" s="31" t="str">
        <f t="shared" si="2"/>
        <v/>
      </c>
      <c r="X30" s="28"/>
      <c r="Y30" s="25">
        <f t="shared" ref="Y30:Y38" si="19">$F$18</f>
        <v>1277500</v>
      </c>
      <c r="Z30" s="26">
        <f t="shared" si="13"/>
        <v>0</v>
      </c>
      <c r="AA30" s="27"/>
      <c r="AB30" s="30">
        <f t="shared" si="3"/>
        <v>0</v>
      </c>
      <c r="AC30" s="31" t="str">
        <f t="shared" si="4"/>
        <v/>
      </c>
      <c r="AE30" s="28"/>
      <c r="AF30" s="25">
        <f t="shared" ref="AF30:AF38" si="20">$F$18</f>
        <v>1277500</v>
      </c>
      <c r="AG30" s="26">
        <f t="shared" si="14"/>
        <v>0</v>
      </c>
      <c r="AH30" s="27"/>
      <c r="AI30" s="30">
        <f t="shared" si="5"/>
        <v>0</v>
      </c>
      <c r="AJ30" s="31" t="str">
        <f t="shared" si="6"/>
        <v/>
      </c>
      <c r="AL30" s="28"/>
      <c r="AM30" s="25">
        <f t="shared" ref="AM30:AM38" si="21">$F$18</f>
        <v>1277500</v>
      </c>
      <c r="AN30" s="26">
        <f t="shared" si="15"/>
        <v>0</v>
      </c>
      <c r="AO30" s="27"/>
      <c r="AP30" s="30">
        <f t="shared" si="7"/>
        <v>0</v>
      </c>
      <c r="AQ30" s="31" t="str">
        <f t="shared" si="8"/>
        <v/>
      </c>
    </row>
    <row r="31" spans="2:43" x14ac:dyDescent="0.2">
      <c r="B31" s="21" t="s">
        <v>32</v>
      </c>
      <c r="C31" s="21"/>
      <c r="D31" s="22" t="s">
        <v>74</v>
      </c>
      <c r="E31" s="23"/>
      <c r="F31" s="24">
        <v>0</v>
      </c>
      <c r="G31" s="51">
        <f>+$F$19</f>
        <v>4000</v>
      </c>
      <c r="H31" s="26">
        <f t="shared" si="0"/>
        <v>0</v>
      </c>
      <c r="I31" s="27"/>
      <c r="J31" s="28">
        <v>-1E-4</v>
      </c>
      <c r="K31" s="51">
        <f>+$F$19</f>
        <v>4000</v>
      </c>
      <c r="L31" s="26">
        <f t="shared" si="9"/>
        <v>-0.4</v>
      </c>
      <c r="M31" s="27"/>
      <c r="N31" s="30">
        <f t="shared" si="10"/>
        <v>-0.4</v>
      </c>
      <c r="O31" s="31" t="str">
        <f t="shared" si="11"/>
        <v/>
      </c>
      <c r="Q31" s="28"/>
      <c r="R31" s="51">
        <f>+$F$19</f>
        <v>4000</v>
      </c>
      <c r="S31" s="26">
        <f t="shared" si="12"/>
        <v>0</v>
      </c>
      <c r="T31" s="27"/>
      <c r="U31" s="30">
        <f t="shared" si="1"/>
        <v>0.4</v>
      </c>
      <c r="V31" s="31">
        <f t="shared" si="2"/>
        <v>-1</v>
      </c>
      <c r="X31" s="28"/>
      <c r="Y31" s="51">
        <f>+$F$19</f>
        <v>4000</v>
      </c>
      <c r="Z31" s="26">
        <f t="shared" si="13"/>
        <v>0</v>
      </c>
      <c r="AA31" s="27"/>
      <c r="AB31" s="30">
        <f t="shared" si="3"/>
        <v>0</v>
      </c>
      <c r="AC31" s="31" t="str">
        <f t="shared" si="4"/>
        <v/>
      </c>
      <c r="AE31" s="28"/>
      <c r="AF31" s="51">
        <f>+$F$19</f>
        <v>4000</v>
      </c>
      <c r="AG31" s="26">
        <f t="shared" si="14"/>
        <v>0</v>
      </c>
      <c r="AH31" s="27"/>
      <c r="AI31" s="30">
        <f t="shared" si="5"/>
        <v>0</v>
      </c>
      <c r="AJ31" s="31" t="str">
        <f t="shared" si="6"/>
        <v/>
      </c>
      <c r="AL31" s="28"/>
      <c r="AM31" s="51">
        <f>+$F$19</f>
        <v>4000</v>
      </c>
      <c r="AN31" s="26">
        <f t="shared" si="15"/>
        <v>0</v>
      </c>
      <c r="AO31" s="27"/>
      <c r="AP31" s="30">
        <f t="shared" si="7"/>
        <v>0</v>
      </c>
      <c r="AQ31" s="31" t="str">
        <f t="shared" si="8"/>
        <v/>
      </c>
    </row>
    <row r="32" spans="2:43" x14ac:dyDescent="0.2">
      <c r="B32" s="33"/>
      <c r="C32" s="21"/>
      <c r="D32" s="22"/>
      <c r="E32" s="23"/>
      <c r="F32" s="24"/>
      <c r="G32" s="25">
        <f t="shared" ref="G32:G38" si="22">$F$18</f>
        <v>1277500</v>
      </c>
      <c r="H32" s="26">
        <f t="shared" si="0"/>
        <v>0</v>
      </c>
      <c r="I32" s="27"/>
      <c r="J32" s="28"/>
      <c r="K32" s="25">
        <f t="shared" si="17"/>
        <v>1277500</v>
      </c>
      <c r="L32" s="26">
        <f t="shared" si="9"/>
        <v>0</v>
      </c>
      <c r="M32" s="27"/>
      <c r="N32" s="30">
        <f t="shared" si="10"/>
        <v>0</v>
      </c>
      <c r="O32" s="31" t="str">
        <f t="shared" si="11"/>
        <v/>
      </c>
      <c r="Q32" s="28"/>
      <c r="R32" s="25">
        <f t="shared" si="18"/>
        <v>1277500</v>
      </c>
      <c r="S32" s="26">
        <f t="shared" si="12"/>
        <v>0</v>
      </c>
      <c r="T32" s="27"/>
      <c r="U32" s="30">
        <f t="shared" si="1"/>
        <v>0</v>
      </c>
      <c r="V32" s="31" t="str">
        <f t="shared" si="2"/>
        <v/>
      </c>
      <c r="X32" s="28"/>
      <c r="Y32" s="25">
        <f t="shared" si="19"/>
        <v>1277500</v>
      </c>
      <c r="Z32" s="26">
        <f t="shared" si="13"/>
        <v>0</v>
      </c>
      <c r="AA32" s="27"/>
      <c r="AB32" s="30">
        <f t="shared" si="3"/>
        <v>0</v>
      </c>
      <c r="AC32" s="31" t="str">
        <f t="shared" si="4"/>
        <v/>
      </c>
      <c r="AE32" s="28"/>
      <c r="AF32" s="25">
        <f t="shared" si="20"/>
        <v>1277500</v>
      </c>
      <c r="AG32" s="26">
        <f t="shared" si="14"/>
        <v>0</v>
      </c>
      <c r="AH32" s="27"/>
      <c r="AI32" s="30">
        <f t="shared" si="5"/>
        <v>0</v>
      </c>
      <c r="AJ32" s="31" t="str">
        <f t="shared" si="6"/>
        <v/>
      </c>
      <c r="AL32" s="28"/>
      <c r="AM32" s="25">
        <f t="shared" si="21"/>
        <v>1277500</v>
      </c>
      <c r="AN32" s="26">
        <f t="shared" si="15"/>
        <v>0</v>
      </c>
      <c r="AO32" s="27"/>
      <c r="AP32" s="30">
        <f t="shared" si="7"/>
        <v>0</v>
      </c>
      <c r="AQ32" s="31" t="str">
        <f t="shared" si="8"/>
        <v/>
      </c>
    </row>
    <row r="33" spans="2:43" x14ac:dyDescent="0.2">
      <c r="B33" s="33"/>
      <c r="C33" s="21"/>
      <c r="D33" s="22"/>
      <c r="E33" s="23"/>
      <c r="F33" s="24"/>
      <c r="G33" s="25">
        <f t="shared" si="22"/>
        <v>1277500</v>
      </c>
      <c r="H33" s="26">
        <f t="shared" si="0"/>
        <v>0</v>
      </c>
      <c r="I33" s="27"/>
      <c r="J33" s="28"/>
      <c r="K33" s="25">
        <f t="shared" si="17"/>
        <v>1277500</v>
      </c>
      <c r="L33" s="26">
        <f t="shared" si="9"/>
        <v>0</v>
      </c>
      <c r="M33" s="27"/>
      <c r="N33" s="30">
        <f t="shared" si="10"/>
        <v>0</v>
      </c>
      <c r="O33" s="31" t="str">
        <f t="shared" si="11"/>
        <v/>
      </c>
      <c r="Q33" s="28"/>
      <c r="R33" s="25">
        <f t="shared" si="18"/>
        <v>1277500</v>
      </c>
      <c r="S33" s="26">
        <f t="shared" si="12"/>
        <v>0</v>
      </c>
      <c r="T33" s="27"/>
      <c r="U33" s="30">
        <f t="shared" si="1"/>
        <v>0</v>
      </c>
      <c r="V33" s="31" t="str">
        <f t="shared" si="2"/>
        <v/>
      </c>
      <c r="X33" s="28"/>
      <c r="Y33" s="25">
        <f t="shared" si="19"/>
        <v>1277500</v>
      </c>
      <c r="Z33" s="26">
        <f t="shared" si="13"/>
        <v>0</v>
      </c>
      <c r="AA33" s="27"/>
      <c r="AB33" s="30">
        <f t="shared" si="3"/>
        <v>0</v>
      </c>
      <c r="AC33" s="31" t="str">
        <f t="shared" si="4"/>
        <v/>
      </c>
      <c r="AE33" s="28"/>
      <c r="AF33" s="25">
        <f t="shared" si="20"/>
        <v>1277500</v>
      </c>
      <c r="AG33" s="26">
        <f t="shared" si="14"/>
        <v>0</v>
      </c>
      <c r="AH33" s="27"/>
      <c r="AI33" s="30">
        <f t="shared" si="5"/>
        <v>0</v>
      </c>
      <c r="AJ33" s="31" t="str">
        <f t="shared" si="6"/>
        <v/>
      </c>
      <c r="AL33" s="28"/>
      <c r="AM33" s="25">
        <f t="shared" si="21"/>
        <v>1277500</v>
      </c>
      <c r="AN33" s="26">
        <f t="shared" si="15"/>
        <v>0</v>
      </c>
      <c r="AO33" s="27"/>
      <c r="AP33" s="30">
        <f t="shared" si="7"/>
        <v>0</v>
      </c>
      <c r="AQ33" s="31" t="str">
        <f t="shared" si="8"/>
        <v/>
      </c>
    </row>
    <row r="34" spans="2:43" x14ac:dyDescent="0.2">
      <c r="B34" s="33"/>
      <c r="C34" s="21"/>
      <c r="D34" s="22"/>
      <c r="E34" s="23"/>
      <c r="F34" s="24"/>
      <c r="G34" s="25">
        <f t="shared" si="22"/>
        <v>1277500</v>
      </c>
      <c r="H34" s="26">
        <f t="shared" si="0"/>
        <v>0</v>
      </c>
      <c r="I34" s="27"/>
      <c r="J34" s="28"/>
      <c r="K34" s="25">
        <f t="shared" si="17"/>
        <v>1277500</v>
      </c>
      <c r="L34" s="26">
        <f t="shared" si="9"/>
        <v>0</v>
      </c>
      <c r="M34" s="27"/>
      <c r="N34" s="30">
        <f t="shared" si="10"/>
        <v>0</v>
      </c>
      <c r="O34" s="31" t="str">
        <f t="shared" si="11"/>
        <v/>
      </c>
      <c r="Q34" s="28"/>
      <c r="R34" s="25">
        <f t="shared" si="18"/>
        <v>1277500</v>
      </c>
      <c r="S34" s="26">
        <f t="shared" si="12"/>
        <v>0</v>
      </c>
      <c r="T34" s="27"/>
      <c r="U34" s="30">
        <f t="shared" si="1"/>
        <v>0</v>
      </c>
      <c r="V34" s="31" t="str">
        <f t="shared" si="2"/>
        <v/>
      </c>
      <c r="X34" s="28"/>
      <c r="Y34" s="25">
        <f t="shared" si="19"/>
        <v>1277500</v>
      </c>
      <c r="Z34" s="26">
        <f t="shared" si="13"/>
        <v>0</v>
      </c>
      <c r="AA34" s="27"/>
      <c r="AB34" s="30">
        <f t="shared" si="3"/>
        <v>0</v>
      </c>
      <c r="AC34" s="31" t="str">
        <f t="shared" si="4"/>
        <v/>
      </c>
      <c r="AE34" s="28"/>
      <c r="AF34" s="25">
        <f t="shared" si="20"/>
        <v>1277500</v>
      </c>
      <c r="AG34" s="26">
        <f t="shared" si="14"/>
        <v>0</v>
      </c>
      <c r="AH34" s="27"/>
      <c r="AI34" s="30">
        <f t="shared" si="5"/>
        <v>0</v>
      </c>
      <c r="AJ34" s="31" t="str">
        <f t="shared" si="6"/>
        <v/>
      </c>
      <c r="AL34" s="28"/>
      <c r="AM34" s="25">
        <f t="shared" si="21"/>
        <v>1277500</v>
      </c>
      <c r="AN34" s="26">
        <f t="shared" si="15"/>
        <v>0</v>
      </c>
      <c r="AO34" s="27"/>
      <c r="AP34" s="30">
        <f t="shared" si="7"/>
        <v>0</v>
      </c>
      <c r="AQ34" s="31" t="str">
        <f t="shared" si="8"/>
        <v/>
      </c>
    </row>
    <row r="35" spans="2:43" x14ac:dyDescent="0.2">
      <c r="B35" s="33"/>
      <c r="C35" s="21"/>
      <c r="D35" s="22"/>
      <c r="E35" s="23"/>
      <c r="F35" s="24"/>
      <c r="G35" s="25">
        <f t="shared" si="22"/>
        <v>1277500</v>
      </c>
      <c r="H35" s="26">
        <f t="shared" si="0"/>
        <v>0</v>
      </c>
      <c r="I35" s="27"/>
      <c r="J35" s="28"/>
      <c r="K35" s="25">
        <f t="shared" si="17"/>
        <v>1277500</v>
      </c>
      <c r="L35" s="26">
        <f t="shared" si="9"/>
        <v>0</v>
      </c>
      <c r="M35" s="27"/>
      <c r="N35" s="30">
        <f t="shared" si="10"/>
        <v>0</v>
      </c>
      <c r="O35" s="31" t="str">
        <f t="shared" si="11"/>
        <v/>
      </c>
      <c r="Q35" s="28"/>
      <c r="R35" s="25">
        <f t="shared" si="18"/>
        <v>1277500</v>
      </c>
      <c r="S35" s="26">
        <f t="shared" si="12"/>
        <v>0</v>
      </c>
      <c r="T35" s="27"/>
      <c r="U35" s="30">
        <f t="shared" si="1"/>
        <v>0</v>
      </c>
      <c r="V35" s="31" t="str">
        <f t="shared" si="2"/>
        <v/>
      </c>
      <c r="X35" s="28"/>
      <c r="Y35" s="25">
        <f t="shared" si="19"/>
        <v>1277500</v>
      </c>
      <c r="Z35" s="26">
        <f t="shared" si="13"/>
        <v>0</v>
      </c>
      <c r="AA35" s="27"/>
      <c r="AB35" s="30">
        <f t="shared" si="3"/>
        <v>0</v>
      </c>
      <c r="AC35" s="31" t="str">
        <f t="shared" si="4"/>
        <v/>
      </c>
      <c r="AE35" s="28"/>
      <c r="AF35" s="25">
        <f t="shared" si="20"/>
        <v>1277500</v>
      </c>
      <c r="AG35" s="26">
        <f t="shared" si="14"/>
        <v>0</v>
      </c>
      <c r="AH35" s="27"/>
      <c r="AI35" s="30">
        <f t="shared" si="5"/>
        <v>0</v>
      </c>
      <c r="AJ35" s="31" t="str">
        <f t="shared" si="6"/>
        <v/>
      </c>
      <c r="AL35" s="28"/>
      <c r="AM35" s="25">
        <f t="shared" si="21"/>
        <v>1277500</v>
      </c>
      <c r="AN35" s="26">
        <f t="shared" si="15"/>
        <v>0</v>
      </c>
      <c r="AO35" s="27"/>
      <c r="AP35" s="30">
        <f t="shared" si="7"/>
        <v>0</v>
      </c>
      <c r="AQ35" s="31" t="str">
        <f t="shared" si="8"/>
        <v/>
      </c>
    </row>
    <row r="36" spans="2:43" x14ac:dyDescent="0.2">
      <c r="B36" s="33"/>
      <c r="C36" s="21"/>
      <c r="D36" s="22"/>
      <c r="E36" s="23"/>
      <c r="F36" s="24"/>
      <c r="G36" s="25">
        <f t="shared" si="22"/>
        <v>1277500</v>
      </c>
      <c r="H36" s="26">
        <f t="shared" si="0"/>
        <v>0</v>
      </c>
      <c r="I36" s="27"/>
      <c r="J36" s="28"/>
      <c r="K36" s="25">
        <f t="shared" si="17"/>
        <v>1277500</v>
      </c>
      <c r="L36" s="26">
        <f t="shared" si="9"/>
        <v>0</v>
      </c>
      <c r="M36" s="27"/>
      <c r="N36" s="30">
        <f t="shared" si="10"/>
        <v>0</v>
      </c>
      <c r="O36" s="31" t="str">
        <f t="shared" si="11"/>
        <v/>
      </c>
      <c r="Q36" s="28"/>
      <c r="R36" s="25">
        <f t="shared" si="18"/>
        <v>1277500</v>
      </c>
      <c r="S36" s="26">
        <f t="shared" si="12"/>
        <v>0</v>
      </c>
      <c r="T36" s="27"/>
      <c r="U36" s="30">
        <f t="shared" si="1"/>
        <v>0</v>
      </c>
      <c r="V36" s="31" t="str">
        <f t="shared" si="2"/>
        <v/>
      </c>
      <c r="X36" s="28"/>
      <c r="Y36" s="25">
        <f t="shared" si="19"/>
        <v>1277500</v>
      </c>
      <c r="Z36" s="26">
        <f t="shared" si="13"/>
        <v>0</v>
      </c>
      <c r="AA36" s="27"/>
      <c r="AB36" s="30">
        <f t="shared" si="3"/>
        <v>0</v>
      </c>
      <c r="AC36" s="31" t="str">
        <f t="shared" si="4"/>
        <v/>
      </c>
      <c r="AE36" s="28"/>
      <c r="AF36" s="25">
        <f t="shared" si="20"/>
        <v>1277500</v>
      </c>
      <c r="AG36" s="26">
        <f t="shared" si="14"/>
        <v>0</v>
      </c>
      <c r="AH36" s="27"/>
      <c r="AI36" s="30">
        <f t="shared" si="5"/>
        <v>0</v>
      </c>
      <c r="AJ36" s="31" t="str">
        <f t="shared" si="6"/>
        <v/>
      </c>
      <c r="AL36" s="28"/>
      <c r="AM36" s="25">
        <f t="shared" si="21"/>
        <v>1277500</v>
      </c>
      <c r="AN36" s="26">
        <f t="shared" si="15"/>
        <v>0</v>
      </c>
      <c r="AO36" s="27"/>
      <c r="AP36" s="30">
        <f t="shared" si="7"/>
        <v>0</v>
      </c>
      <c r="AQ36" s="31" t="str">
        <f t="shared" si="8"/>
        <v/>
      </c>
    </row>
    <row r="37" spans="2:43" x14ac:dyDescent="0.2">
      <c r="B37" s="33"/>
      <c r="C37" s="21"/>
      <c r="D37" s="22"/>
      <c r="E37" s="23"/>
      <c r="F37" s="24"/>
      <c r="G37" s="25">
        <f t="shared" si="22"/>
        <v>1277500</v>
      </c>
      <c r="H37" s="26">
        <f t="shared" si="0"/>
        <v>0</v>
      </c>
      <c r="I37" s="27"/>
      <c r="J37" s="28"/>
      <c r="K37" s="25">
        <f t="shared" si="17"/>
        <v>1277500</v>
      </c>
      <c r="L37" s="26">
        <f t="shared" si="9"/>
        <v>0</v>
      </c>
      <c r="M37" s="27"/>
      <c r="N37" s="30">
        <f t="shared" si="10"/>
        <v>0</v>
      </c>
      <c r="O37" s="31" t="str">
        <f t="shared" si="11"/>
        <v/>
      </c>
      <c r="Q37" s="28"/>
      <c r="R37" s="25">
        <f t="shared" si="18"/>
        <v>1277500</v>
      </c>
      <c r="S37" s="26">
        <f t="shared" si="12"/>
        <v>0</v>
      </c>
      <c r="T37" s="27"/>
      <c r="U37" s="30">
        <f t="shared" si="1"/>
        <v>0</v>
      </c>
      <c r="V37" s="31" t="str">
        <f t="shared" si="2"/>
        <v/>
      </c>
      <c r="X37" s="28"/>
      <c r="Y37" s="25">
        <f t="shared" si="19"/>
        <v>1277500</v>
      </c>
      <c r="Z37" s="26">
        <f t="shared" si="13"/>
        <v>0</v>
      </c>
      <c r="AA37" s="27"/>
      <c r="AB37" s="30">
        <f t="shared" si="3"/>
        <v>0</v>
      </c>
      <c r="AC37" s="31" t="str">
        <f t="shared" si="4"/>
        <v/>
      </c>
      <c r="AE37" s="28"/>
      <c r="AF37" s="25">
        <f t="shared" si="20"/>
        <v>1277500</v>
      </c>
      <c r="AG37" s="26">
        <f t="shared" si="14"/>
        <v>0</v>
      </c>
      <c r="AH37" s="27"/>
      <c r="AI37" s="30">
        <f t="shared" si="5"/>
        <v>0</v>
      </c>
      <c r="AJ37" s="31" t="str">
        <f t="shared" si="6"/>
        <v/>
      </c>
      <c r="AL37" s="28"/>
      <c r="AM37" s="25">
        <f t="shared" si="21"/>
        <v>1277500</v>
      </c>
      <c r="AN37" s="26">
        <f t="shared" si="15"/>
        <v>0</v>
      </c>
      <c r="AO37" s="27"/>
      <c r="AP37" s="30">
        <f t="shared" si="7"/>
        <v>0</v>
      </c>
      <c r="AQ37" s="31" t="str">
        <f t="shared" si="8"/>
        <v/>
      </c>
    </row>
    <row r="38" spans="2:43" x14ac:dyDescent="0.2">
      <c r="B38" s="33"/>
      <c r="C38" s="21"/>
      <c r="D38" s="22"/>
      <c r="E38" s="23"/>
      <c r="F38" s="24"/>
      <c r="G38" s="25">
        <f t="shared" si="22"/>
        <v>1277500</v>
      </c>
      <c r="H38" s="26">
        <f t="shared" si="0"/>
        <v>0</v>
      </c>
      <c r="I38" s="27"/>
      <c r="J38" s="28"/>
      <c r="K38" s="25">
        <f t="shared" si="17"/>
        <v>1277500</v>
      </c>
      <c r="L38" s="26">
        <f t="shared" si="9"/>
        <v>0</v>
      </c>
      <c r="M38" s="27"/>
      <c r="N38" s="30">
        <f t="shared" si="10"/>
        <v>0</v>
      </c>
      <c r="O38" s="31" t="str">
        <f t="shared" si="11"/>
        <v/>
      </c>
      <c r="Q38" s="28"/>
      <c r="R38" s="25">
        <f t="shared" si="18"/>
        <v>1277500</v>
      </c>
      <c r="S38" s="26">
        <f t="shared" si="12"/>
        <v>0</v>
      </c>
      <c r="T38" s="27"/>
      <c r="U38" s="30">
        <f t="shared" si="1"/>
        <v>0</v>
      </c>
      <c r="V38" s="31" t="str">
        <f t="shared" si="2"/>
        <v/>
      </c>
      <c r="X38" s="28"/>
      <c r="Y38" s="25">
        <f t="shared" si="19"/>
        <v>1277500</v>
      </c>
      <c r="Z38" s="26">
        <f t="shared" si="13"/>
        <v>0</v>
      </c>
      <c r="AA38" s="27"/>
      <c r="AB38" s="30">
        <f t="shared" si="3"/>
        <v>0</v>
      </c>
      <c r="AC38" s="31" t="str">
        <f t="shared" si="4"/>
        <v/>
      </c>
      <c r="AE38" s="28"/>
      <c r="AF38" s="25">
        <f t="shared" si="20"/>
        <v>1277500</v>
      </c>
      <c r="AG38" s="26">
        <f t="shared" si="14"/>
        <v>0</v>
      </c>
      <c r="AH38" s="27"/>
      <c r="AI38" s="30">
        <f t="shared" si="5"/>
        <v>0</v>
      </c>
      <c r="AJ38" s="31" t="str">
        <f t="shared" si="6"/>
        <v/>
      </c>
      <c r="AL38" s="28"/>
      <c r="AM38" s="25">
        <f t="shared" si="21"/>
        <v>1277500</v>
      </c>
      <c r="AN38" s="26">
        <f t="shared" si="15"/>
        <v>0</v>
      </c>
      <c r="AO38" s="27"/>
      <c r="AP38" s="30">
        <f t="shared" si="7"/>
        <v>0</v>
      </c>
      <c r="AQ38" s="31" t="str">
        <f t="shared" si="8"/>
        <v/>
      </c>
    </row>
    <row r="39" spans="2:43" s="45" customFormat="1" x14ac:dyDescent="0.2">
      <c r="B39" s="34" t="s">
        <v>33</v>
      </c>
      <c r="C39" s="35"/>
      <c r="D39" s="36"/>
      <c r="E39" s="35"/>
      <c r="F39" s="37"/>
      <c r="G39" s="38"/>
      <c r="H39" s="39">
        <f>SUM(H23:H38)</f>
        <v>18148.730000000003</v>
      </c>
      <c r="I39" s="40"/>
      <c r="J39" s="41"/>
      <c r="K39" s="42"/>
      <c r="L39" s="39">
        <f>SUM(L23:L38)</f>
        <v>20090.399999999998</v>
      </c>
      <c r="M39" s="40"/>
      <c r="N39" s="43">
        <f t="shared" si="10"/>
        <v>1941.6699999999946</v>
      </c>
      <c r="O39" s="44">
        <f t="shared" si="11"/>
        <v>0.10698654947205641</v>
      </c>
      <c r="Q39" s="41"/>
      <c r="R39" s="42"/>
      <c r="S39" s="39">
        <f>SUM(S23:S38)</f>
        <v>21205</v>
      </c>
      <c r="T39" s="40"/>
      <c r="U39" s="43">
        <f t="shared" si="1"/>
        <v>1114.6000000000022</v>
      </c>
      <c r="V39" s="44">
        <f t="shared" si="2"/>
        <v>5.5479233862939625E-2</v>
      </c>
      <c r="X39" s="41"/>
      <c r="Y39" s="42"/>
      <c r="Z39" s="39">
        <f>SUM(Z23:Z38)</f>
        <v>22000.799999999999</v>
      </c>
      <c r="AA39" s="40"/>
      <c r="AB39" s="43">
        <f t="shared" si="3"/>
        <v>795.79999999999927</v>
      </c>
      <c r="AC39" s="44">
        <f t="shared" si="4"/>
        <v>3.7528884697005389E-2</v>
      </c>
      <c r="AE39" s="41"/>
      <c r="AF39" s="42"/>
      <c r="AG39" s="39">
        <f>SUM(AG23:AG38)</f>
        <v>22252.800000000003</v>
      </c>
      <c r="AH39" s="40"/>
      <c r="AI39" s="43">
        <f t="shared" si="5"/>
        <v>252.00000000000364</v>
      </c>
      <c r="AJ39" s="44">
        <f t="shared" si="6"/>
        <v>1.1454128940765956E-2</v>
      </c>
      <c r="AL39" s="41"/>
      <c r="AM39" s="42"/>
      <c r="AN39" s="39">
        <f>SUM(AN23:AN38)</f>
        <v>22112.400000000001</v>
      </c>
      <c r="AO39" s="40"/>
      <c r="AP39" s="43">
        <f t="shared" si="7"/>
        <v>-140.40000000000146</v>
      </c>
      <c r="AQ39" s="44">
        <f t="shared" si="8"/>
        <v>-6.3093183779120579E-3</v>
      </c>
    </row>
    <row r="40" spans="2:43" ht="25.5" x14ac:dyDescent="0.2">
      <c r="B40" s="46" t="s">
        <v>34</v>
      </c>
      <c r="C40" s="21"/>
      <c r="D40" s="22" t="s">
        <v>74</v>
      </c>
      <c r="E40" s="23"/>
      <c r="F40" s="24">
        <v>0</v>
      </c>
      <c r="G40" s="51">
        <f>+$F$19</f>
        <v>4000</v>
      </c>
      <c r="H40" s="26">
        <f>G40*F40</f>
        <v>0</v>
      </c>
      <c r="I40" s="27"/>
      <c r="J40" s="28">
        <v>-0.45979999999999999</v>
      </c>
      <c r="K40" s="51">
        <f>+$F$19</f>
        <v>4000</v>
      </c>
      <c r="L40" s="26">
        <f>K40*J40</f>
        <v>-1839.2</v>
      </c>
      <c r="M40" s="27"/>
      <c r="N40" s="30">
        <f>L40-H40</f>
        <v>-1839.2</v>
      </c>
      <c r="O40" s="31" t="str">
        <f>IF((H40)=0,"",(N40/H40))</f>
        <v/>
      </c>
      <c r="Q40" s="28"/>
      <c r="R40" s="51">
        <f>+$F$19</f>
        <v>4000</v>
      </c>
      <c r="S40" s="26">
        <f>R40*Q40</f>
        <v>0</v>
      </c>
      <c r="T40" s="27"/>
      <c r="U40" s="30">
        <f t="shared" si="1"/>
        <v>1839.2</v>
      </c>
      <c r="V40" s="31">
        <f t="shared" si="2"/>
        <v>-1</v>
      </c>
      <c r="X40" s="28"/>
      <c r="Y40" s="51">
        <f>+$F$19</f>
        <v>4000</v>
      </c>
      <c r="Z40" s="26">
        <f>Y40*X40</f>
        <v>0</v>
      </c>
      <c r="AA40" s="27"/>
      <c r="AB40" s="30">
        <f t="shared" si="3"/>
        <v>0</v>
      </c>
      <c r="AC40" s="31" t="str">
        <f t="shared" si="4"/>
        <v/>
      </c>
      <c r="AE40" s="28"/>
      <c r="AF40" s="51">
        <f>+$F$19</f>
        <v>4000</v>
      </c>
      <c r="AG40" s="26">
        <f>AF40*AE40</f>
        <v>0</v>
      </c>
      <c r="AH40" s="27"/>
      <c r="AI40" s="30">
        <f t="shared" si="5"/>
        <v>0</v>
      </c>
      <c r="AJ40" s="31" t="str">
        <f t="shared" si="6"/>
        <v/>
      </c>
      <c r="AL40" s="28"/>
      <c r="AM40" s="51">
        <f>+$F$19</f>
        <v>4000</v>
      </c>
      <c r="AN40" s="26">
        <f>AM40*AL40</f>
        <v>0</v>
      </c>
      <c r="AO40" s="27"/>
      <c r="AP40" s="30">
        <f t="shared" si="7"/>
        <v>0</v>
      </c>
      <c r="AQ40" s="31" t="str">
        <f t="shared" si="8"/>
        <v/>
      </c>
    </row>
    <row r="41" spans="2:43" ht="38.25" x14ac:dyDescent="0.2">
      <c r="B41" s="178" t="s">
        <v>75</v>
      </c>
      <c r="C41" s="21"/>
      <c r="D41" s="22" t="s">
        <v>74</v>
      </c>
      <c r="E41" s="23"/>
      <c r="F41" s="24"/>
      <c r="G41" s="51">
        <f>+F18</f>
        <v>1277500</v>
      </c>
      <c r="H41" s="26">
        <f t="shared" ref="H41:H45" si="23">G41*F41</f>
        <v>0</v>
      </c>
      <c r="I41" s="47"/>
      <c r="J41" s="28">
        <v>-2.9999999999999997E-4</v>
      </c>
      <c r="K41" s="51">
        <f>+$F$19</f>
        <v>4000</v>
      </c>
      <c r="L41" s="26">
        <f t="shared" ref="L41:L45" si="24">K41*J41</f>
        <v>-1.2</v>
      </c>
      <c r="M41" s="48"/>
      <c r="N41" s="30">
        <f t="shared" ref="N41:N45" si="25">L41-H41</f>
        <v>-1.2</v>
      </c>
      <c r="O41" s="31" t="str">
        <f t="shared" ref="O41:O65" si="26">IF((H41)=0,"",(N41/H41))</f>
        <v/>
      </c>
      <c r="Q41" s="28"/>
      <c r="R41" s="51">
        <f>+$F$19</f>
        <v>4000</v>
      </c>
      <c r="S41" s="26">
        <f t="shared" ref="S41:S43" si="27">R41*Q41</f>
        <v>0</v>
      </c>
      <c r="T41" s="48"/>
      <c r="U41" s="30">
        <f t="shared" si="1"/>
        <v>1.2</v>
      </c>
      <c r="V41" s="31">
        <f t="shared" si="2"/>
        <v>-1</v>
      </c>
      <c r="X41" s="28"/>
      <c r="Y41" s="51">
        <f>+$F$19</f>
        <v>4000</v>
      </c>
      <c r="Z41" s="26">
        <f t="shared" ref="Z41:Z43" si="28">Y41*X41</f>
        <v>0</v>
      </c>
      <c r="AA41" s="48"/>
      <c r="AB41" s="30">
        <f t="shared" si="3"/>
        <v>0</v>
      </c>
      <c r="AC41" s="31" t="str">
        <f t="shared" si="4"/>
        <v/>
      </c>
      <c r="AE41" s="28"/>
      <c r="AF41" s="51">
        <f>+$F$19</f>
        <v>4000</v>
      </c>
      <c r="AG41" s="26">
        <f t="shared" ref="AG41:AG43" si="29">AF41*AE41</f>
        <v>0</v>
      </c>
      <c r="AH41" s="48"/>
      <c r="AI41" s="30">
        <f t="shared" si="5"/>
        <v>0</v>
      </c>
      <c r="AJ41" s="31" t="str">
        <f t="shared" si="6"/>
        <v/>
      </c>
      <c r="AL41" s="28"/>
      <c r="AM41" s="51">
        <f>+$F$19</f>
        <v>4000</v>
      </c>
      <c r="AN41" s="26">
        <f t="shared" ref="AN41:AN43" si="30">AM41*AL41</f>
        <v>0</v>
      </c>
      <c r="AO41" s="48"/>
      <c r="AP41" s="30">
        <f t="shared" si="7"/>
        <v>0</v>
      </c>
      <c r="AQ41" s="31" t="str">
        <f t="shared" si="8"/>
        <v/>
      </c>
    </row>
    <row r="42" spans="2:43" x14ac:dyDescent="0.2">
      <c r="B42" s="46"/>
      <c r="C42" s="21"/>
      <c r="D42" s="22"/>
      <c r="E42" s="23"/>
      <c r="F42" s="24"/>
      <c r="G42" s="25">
        <f t="shared" ref="G42:G43" si="31">$F$18</f>
        <v>1277500</v>
      </c>
      <c r="H42" s="26">
        <f t="shared" si="23"/>
        <v>0</v>
      </c>
      <c r="I42" s="47"/>
      <c r="J42" s="28"/>
      <c r="K42" s="25">
        <f t="shared" ref="K42:K43" si="32">$F$18</f>
        <v>1277500</v>
      </c>
      <c r="L42" s="26">
        <f t="shared" si="24"/>
        <v>0</v>
      </c>
      <c r="M42" s="48"/>
      <c r="N42" s="30">
        <f t="shared" si="25"/>
        <v>0</v>
      </c>
      <c r="O42" s="31" t="str">
        <f t="shared" si="26"/>
        <v/>
      </c>
      <c r="Q42" s="28"/>
      <c r="R42" s="25">
        <f t="shared" ref="R42:R43" si="33">$F$18</f>
        <v>1277500</v>
      </c>
      <c r="S42" s="26">
        <f t="shared" si="27"/>
        <v>0</v>
      </c>
      <c r="T42" s="48"/>
      <c r="U42" s="30">
        <f t="shared" si="1"/>
        <v>0</v>
      </c>
      <c r="V42" s="31" t="str">
        <f t="shared" si="2"/>
        <v/>
      </c>
      <c r="X42" s="28"/>
      <c r="Y42" s="25">
        <f t="shared" ref="Y42:Y43" si="34">$F$18</f>
        <v>1277500</v>
      </c>
      <c r="Z42" s="26">
        <f t="shared" si="28"/>
        <v>0</v>
      </c>
      <c r="AA42" s="48"/>
      <c r="AB42" s="30">
        <f t="shared" si="3"/>
        <v>0</v>
      </c>
      <c r="AC42" s="31" t="str">
        <f t="shared" si="4"/>
        <v/>
      </c>
      <c r="AE42" s="28"/>
      <c r="AF42" s="25">
        <f t="shared" ref="AF42:AF43" si="35">$F$18</f>
        <v>1277500</v>
      </c>
      <c r="AG42" s="26">
        <f t="shared" si="29"/>
        <v>0</v>
      </c>
      <c r="AH42" s="48"/>
      <c r="AI42" s="30">
        <f t="shared" si="5"/>
        <v>0</v>
      </c>
      <c r="AJ42" s="31" t="str">
        <f t="shared" si="6"/>
        <v/>
      </c>
      <c r="AL42" s="28"/>
      <c r="AM42" s="25">
        <f t="shared" ref="AM42:AM43" si="36">$F$18</f>
        <v>1277500</v>
      </c>
      <c r="AN42" s="26">
        <f t="shared" si="30"/>
        <v>0</v>
      </c>
      <c r="AO42" s="48"/>
      <c r="AP42" s="30">
        <f t="shared" si="7"/>
        <v>0</v>
      </c>
      <c r="AQ42" s="31" t="str">
        <f t="shared" si="8"/>
        <v/>
      </c>
    </row>
    <row r="43" spans="2:43" x14ac:dyDescent="0.2">
      <c r="B43" s="46"/>
      <c r="C43" s="21"/>
      <c r="D43" s="22"/>
      <c r="E43" s="23"/>
      <c r="F43" s="24"/>
      <c r="G43" s="25">
        <f t="shared" si="31"/>
        <v>1277500</v>
      </c>
      <c r="H43" s="26">
        <f t="shared" si="23"/>
        <v>0</v>
      </c>
      <c r="I43" s="47"/>
      <c r="J43" s="28"/>
      <c r="K43" s="25">
        <f t="shared" si="32"/>
        <v>1277500</v>
      </c>
      <c r="L43" s="26">
        <f t="shared" si="24"/>
        <v>0</v>
      </c>
      <c r="M43" s="48"/>
      <c r="N43" s="30">
        <f t="shared" si="25"/>
        <v>0</v>
      </c>
      <c r="O43" s="31" t="str">
        <f t="shared" si="26"/>
        <v/>
      </c>
      <c r="Q43" s="28"/>
      <c r="R43" s="25">
        <f t="shared" si="33"/>
        <v>1277500</v>
      </c>
      <c r="S43" s="26">
        <f t="shared" si="27"/>
        <v>0</v>
      </c>
      <c r="T43" s="48"/>
      <c r="U43" s="30">
        <f t="shared" si="1"/>
        <v>0</v>
      </c>
      <c r="V43" s="31" t="str">
        <f t="shared" si="2"/>
        <v/>
      </c>
      <c r="X43" s="28"/>
      <c r="Y43" s="25">
        <f t="shared" si="34"/>
        <v>1277500</v>
      </c>
      <c r="Z43" s="26">
        <f t="shared" si="28"/>
        <v>0</v>
      </c>
      <c r="AA43" s="48"/>
      <c r="AB43" s="30">
        <f t="shared" si="3"/>
        <v>0</v>
      </c>
      <c r="AC43" s="31" t="str">
        <f t="shared" si="4"/>
        <v/>
      </c>
      <c r="AE43" s="28"/>
      <c r="AF43" s="25">
        <f t="shared" si="35"/>
        <v>1277500</v>
      </c>
      <c r="AG43" s="26">
        <f t="shared" si="29"/>
        <v>0</v>
      </c>
      <c r="AH43" s="48"/>
      <c r="AI43" s="30">
        <f t="shared" si="5"/>
        <v>0</v>
      </c>
      <c r="AJ43" s="31" t="str">
        <f t="shared" si="6"/>
        <v/>
      </c>
      <c r="AL43" s="28"/>
      <c r="AM43" s="25">
        <f t="shared" si="36"/>
        <v>1277500</v>
      </c>
      <c r="AN43" s="26">
        <f t="shared" si="30"/>
        <v>0</v>
      </c>
      <c r="AO43" s="48"/>
      <c r="AP43" s="30">
        <f t="shared" si="7"/>
        <v>0</v>
      </c>
      <c r="AQ43" s="31" t="str">
        <f t="shared" si="8"/>
        <v/>
      </c>
    </row>
    <row r="44" spans="2:43" x14ac:dyDescent="0.2">
      <c r="B44" s="49" t="s">
        <v>35</v>
      </c>
      <c r="C44" s="21"/>
      <c r="D44" s="22" t="s">
        <v>74</v>
      </c>
      <c r="E44" s="23"/>
      <c r="F44" s="50">
        <v>2.5159999999999998E-2</v>
      </c>
      <c r="G44" s="51">
        <f>+$F$19</f>
        <v>4000</v>
      </c>
      <c r="H44" s="26">
        <f>G44*F44</f>
        <v>100.63999999999999</v>
      </c>
      <c r="I44" s="27"/>
      <c r="J44" s="52">
        <v>2.7E-2</v>
      </c>
      <c r="K44" s="51">
        <f>+$F$19</f>
        <v>4000</v>
      </c>
      <c r="L44" s="26">
        <f>K44*J44</f>
        <v>108</v>
      </c>
      <c r="M44" s="27"/>
      <c r="N44" s="30">
        <f>L44-H44</f>
        <v>7.3600000000000136</v>
      </c>
      <c r="O44" s="31">
        <f>IF((H44)=0,"",(N44/H44))</f>
        <v>7.3131955484896802E-2</v>
      </c>
      <c r="Q44" s="52">
        <v>2.724E-2</v>
      </c>
      <c r="R44" s="51">
        <f>+$F$19</f>
        <v>4000</v>
      </c>
      <c r="S44" s="26">
        <f>R44*Q44</f>
        <v>108.96000000000001</v>
      </c>
      <c r="T44" s="27"/>
      <c r="U44" s="30">
        <f t="shared" si="1"/>
        <v>0.96000000000000796</v>
      </c>
      <c r="V44" s="31">
        <f t="shared" si="2"/>
        <v>8.8888888888889617E-3</v>
      </c>
      <c r="X44" s="52">
        <v>2.7300000000000001E-2</v>
      </c>
      <c r="Y44" s="51">
        <f>+$F$19</f>
        <v>4000</v>
      </c>
      <c r="Z44" s="26">
        <f>Y44*X44</f>
        <v>109.2</v>
      </c>
      <c r="AA44" s="27"/>
      <c r="AB44" s="30">
        <f t="shared" si="3"/>
        <v>0.23999999999999488</v>
      </c>
      <c r="AC44" s="31">
        <f t="shared" si="4"/>
        <v>2.2026431718061203E-3</v>
      </c>
      <c r="AE44" s="52">
        <v>2.7320000000000001E-2</v>
      </c>
      <c r="AF44" s="51">
        <f>+$F$19</f>
        <v>4000</v>
      </c>
      <c r="AG44" s="26">
        <f>AF44*AE44</f>
        <v>109.28</v>
      </c>
      <c r="AH44" s="27"/>
      <c r="AI44" s="30">
        <f t="shared" si="5"/>
        <v>7.9999999999998295E-2</v>
      </c>
      <c r="AJ44" s="31">
        <f t="shared" si="6"/>
        <v>7.3260073260071699E-4</v>
      </c>
      <c r="AL44" s="52">
        <v>2.734E-2</v>
      </c>
      <c r="AM44" s="51">
        <f>+$F$19</f>
        <v>4000</v>
      </c>
      <c r="AN44" s="26">
        <f>AM44*AL44</f>
        <v>109.36</v>
      </c>
      <c r="AO44" s="27"/>
      <c r="AP44" s="30">
        <f t="shared" si="7"/>
        <v>7.9999999999998295E-2</v>
      </c>
      <c r="AQ44" s="31">
        <f t="shared" si="8"/>
        <v>7.3206442166909129E-4</v>
      </c>
    </row>
    <row r="45" spans="2:43" x14ac:dyDescent="0.2">
      <c r="B45" s="49" t="s">
        <v>36</v>
      </c>
      <c r="C45" s="21"/>
      <c r="D45" s="22"/>
      <c r="E45" s="23"/>
      <c r="F45" s="53">
        <f>IF(ISBLANK(D16)=TRUE, 0, IF(D16="TOU", 0.64*$F$55+0.18*$F$56+0.18*$F$57, IF(AND(D16="non-TOU", G59&gt;0), F59,F58)))</f>
        <v>0.10214000000000001</v>
      </c>
      <c r="G45" s="54">
        <f>$F$18*(1+$F$74)-$F$18</f>
        <v>45734.5</v>
      </c>
      <c r="H45" s="26">
        <f t="shared" si="23"/>
        <v>4671.3218300000008</v>
      </c>
      <c r="I45" s="27"/>
      <c r="J45" s="55">
        <f>0.64*$J$55+0.18*$J$56+0.18*$J$57</f>
        <v>0.10214000000000001</v>
      </c>
      <c r="K45" s="54">
        <f>$F$18*(1+$J$74)-$F$18</f>
        <v>43179.5</v>
      </c>
      <c r="L45" s="26">
        <f t="shared" si="24"/>
        <v>4410.3541300000006</v>
      </c>
      <c r="M45" s="27"/>
      <c r="N45" s="30">
        <f t="shared" si="25"/>
        <v>-260.96770000000015</v>
      </c>
      <c r="O45" s="31">
        <f t="shared" si="26"/>
        <v>-5.5865921787709522E-2</v>
      </c>
      <c r="Q45" s="55">
        <f>0.64*$Q$55+0.18*$Q$56+0.18*$Q$57</f>
        <v>0.10214000000000001</v>
      </c>
      <c r="R45" s="54">
        <f>$F$18*(1+Q74)-$F$18</f>
        <v>43179.5</v>
      </c>
      <c r="S45" s="26">
        <f t="shared" ref="S45" si="37">R45*Q45</f>
        <v>4410.3541300000006</v>
      </c>
      <c r="T45" s="27"/>
      <c r="U45" s="30">
        <f t="shared" si="1"/>
        <v>0</v>
      </c>
      <c r="V45" s="31">
        <f t="shared" si="2"/>
        <v>0</v>
      </c>
      <c r="X45" s="55">
        <f>0.64*$X$55+0.18*$X$56+0.18*$X$57</f>
        <v>0.10214000000000001</v>
      </c>
      <c r="Y45" s="54">
        <f>$F$18*(1+X74)-$F$18</f>
        <v>43179.5</v>
      </c>
      <c r="Z45" s="26">
        <f t="shared" ref="Z45" si="38">Y45*X45</f>
        <v>4410.3541300000006</v>
      </c>
      <c r="AA45" s="27"/>
      <c r="AB45" s="30">
        <f t="shared" si="3"/>
        <v>0</v>
      </c>
      <c r="AC45" s="31">
        <f t="shared" si="4"/>
        <v>0</v>
      </c>
      <c r="AE45" s="55">
        <f>0.64*$AE$55+0.18*$AE$56+0.18*$AE$57</f>
        <v>0.10214000000000001</v>
      </c>
      <c r="AF45" s="54">
        <f>$F$18*(1+AE74)-$F$18</f>
        <v>43179.5</v>
      </c>
      <c r="AG45" s="26">
        <f t="shared" ref="AG45" si="39">AF45*AE45</f>
        <v>4410.3541300000006</v>
      </c>
      <c r="AH45" s="27"/>
      <c r="AI45" s="30">
        <f t="shared" si="5"/>
        <v>0</v>
      </c>
      <c r="AJ45" s="31">
        <f t="shared" si="6"/>
        <v>0</v>
      </c>
      <c r="AL45" s="55">
        <f>0.64*$AL$55+0.18*$AL$56+0.18*$AL$57</f>
        <v>0.10214000000000001</v>
      </c>
      <c r="AM45" s="54">
        <f>$F$18*(1+AL74)-$F$18</f>
        <v>43179.5</v>
      </c>
      <c r="AN45" s="26">
        <f t="shared" ref="AN45" si="40">AM45*AL45</f>
        <v>4410.3541300000006</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22920.691830000003</v>
      </c>
      <c r="I47" s="40"/>
      <c r="J47" s="59"/>
      <c r="K47" s="61"/>
      <c r="L47" s="60">
        <f>SUM(L40:L46)+L39</f>
        <v>22768.35413</v>
      </c>
      <c r="M47" s="40"/>
      <c r="N47" s="43">
        <f t="shared" ref="N47:N65" si="41">L47-H47</f>
        <v>-152.33770000000368</v>
      </c>
      <c r="O47" s="44">
        <f t="shared" si="26"/>
        <v>-6.6462958941149747E-3</v>
      </c>
      <c r="Q47" s="59"/>
      <c r="R47" s="61"/>
      <c r="S47" s="60">
        <f>SUM(S40:S46)+S39</f>
        <v>25724.314129999999</v>
      </c>
      <c r="T47" s="40"/>
      <c r="U47" s="43">
        <f t="shared" si="1"/>
        <v>2955.9599999999991</v>
      </c>
      <c r="V47" s="44">
        <f t="shared" si="2"/>
        <v>0.12982756606482909</v>
      </c>
      <c r="X47" s="59"/>
      <c r="Y47" s="61"/>
      <c r="Z47" s="60">
        <f>SUM(Z40:Z46)+Z39</f>
        <v>26520.35413</v>
      </c>
      <c r="AA47" s="40"/>
      <c r="AB47" s="43">
        <f t="shared" si="3"/>
        <v>796.04000000000087</v>
      </c>
      <c r="AC47" s="44">
        <f t="shared" si="4"/>
        <v>3.0945042731835157E-2</v>
      </c>
      <c r="AE47" s="59"/>
      <c r="AF47" s="61"/>
      <c r="AG47" s="60">
        <f>SUM(AG40:AG46)+AG39</f>
        <v>26772.434130000001</v>
      </c>
      <c r="AH47" s="40"/>
      <c r="AI47" s="43">
        <f t="shared" si="5"/>
        <v>252.08000000000175</v>
      </c>
      <c r="AJ47" s="44">
        <f t="shared" si="6"/>
        <v>9.5051521093697314E-3</v>
      </c>
      <c r="AL47" s="59"/>
      <c r="AM47" s="61"/>
      <c r="AN47" s="60">
        <f>SUM(AN40:AN46)+AN39</f>
        <v>26632.114130000002</v>
      </c>
      <c r="AO47" s="40"/>
      <c r="AP47" s="43">
        <f t="shared" si="7"/>
        <v>-140.31999999999971</v>
      </c>
      <c r="AQ47" s="44">
        <f t="shared" si="8"/>
        <v>-5.2412118867728704E-3</v>
      </c>
    </row>
    <row r="48" spans="2:43" x14ac:dyDescent="0.2">
      <c r="B48" s="27" t="s">
        <v>39</v>
      </c>
      <c r="C48" s="27"/>
      <c r="D48" s="62" t="s">
        <v>74</v>
      </c>
      <c r="E48" s="63"/>
      <c r="F48" s="28">
        <v>3.0186000000000002</v>
      </c>
      <c r="G48" s="64">
        <f>+$F$19</f>
        <v>4000</v>
      </c>
      <c r="H48" s="26">
        <f>G48*F48</f>
        <v>12074.400000000001</v>
      </c>
      <c r="I48" s="27"/>
      <c r="J48" s="28">
        <f>+F48</f>
        <v>3.0186000000000002</v>
      </c>
      <c r="K48" s="64">
        <f>+$F$19</f>
        <v>4000</v>
      </c>
      <c r="L48" s="26">
        <f>K48*J48</f>
        <v>12074.400000000001</v>
      </c>
      <c r="M48" s="27"/>
      <c r="N48" s="30">
        <f t="shared" si="41"/>
        <v>0</v>
      </c>
      <c r="O48" s="31">
        <f t="shared" si="26"/>
        <v>0</v>
      </c>
      <c r="Q48" s="28">
        <f>+$J48</f>
        <v>3.0186000000000002</v>
      </c>
      <c r="R48" s="64">
        <f>+$F$19</f>
        <v>4000</v>
      </c>
      <c r="S48" s="26">
        <f>R48*Q48</f>
        <v>12074.400000000001</v>
      </c>
      <c r="T48" s="27"/>
      <c r="U48" s="30">
        <f t="shared" si="1"/>
        <v>0</v>
      </c>
      <c r="V48" s="31">
        <f t="shared" si="2"/>
        <v>0</v>
      </c>
      <c r="X48" s="28">
        <f>+$J48</f>
        <v>3.0186000000000002</v>
      </c>
      <c r="Y48" s="64">
        <f>+$F$19</f>
        <v>4000</v>
      </c>
      <c r="Z48" s="26">
        <f>Y48*X48</f>
        <v>12074.400000000001</v>
      </c>
      <c r="AA48" s="27"/>
      <c r="AB48" s="30">
        <f t="shared" si="3"/>
        <v>0</v>
      </c>
      <c r="AC48" s="31">
        <f t="shared" si="4"/>
        <v>0</v>
      </c>
      <c r="AE48" s="28">
        <f>+$J48</f>
        <v>3.0186000000000002</v>
      </c>
      <c r="AF48" s="64">
        <f>+$F$19</f>
        <v>4000</v>
      </c>
      <c r="AG48" s="26">
        <f>AF48*AE48</f>
        <v>12074.400000000001</v>
      </c>
      <c r="AH48" s="27"/>
      <c r="AI48" s="30">
        <f t="shared" si="5"/>
        <v>0</v>
      </c>
      <c r="AJ48" s="31">
        <f t="shared" si="6"/>
        <v>0</v>
      </c>
      <c r="AL48" s="28">
        <f>+$J48</f>
        <v>3.0186000000000002</v>
      </c>
      <c r="AM48" s="64">
        <f>+$F$19</f>
        <v>4000</v>
      </c>
      <c r="AN48" s="26">
        <f>AM48*AL48</f>
        <v>12074.400000000001</v>
      </c>
      <c r="AO48" s="27"/>
      <c r="AP48" s="30">
        <f t="shared" si="7"/>
        <v>0</v>
      </c>
      <c r="AQ48" s="31">
        <f t="shared" si="8"/>
        <v>0</v>
      </c>
    </row>
    <row r="49" spans="2:43" ht="25.5" x14ac:dyDescent="0.2">
      <c r="B49" s="66" t="s">
        <v>40</v>
      </c>
      <c r="C49" s="27"/>
      <c r="D49" s="62" t="s">
        <v>74</v>
      </c>
      <c r="E49" s="63"/>
      <c r="F49" s="28">
        <v>1.7346999999999999</v>
      </c>
      <c r="G49" s="64">
        <f>G48</f>
        <v>4000</v>
      </c>
      <c r="H49" s="26">
        <f>G49*F49</f>
        <v>6938.7999999999993</v>
      </c>
      <c r="I49" s="27"/>
      <c r="J49" s="28">
        <f>+F49</f>
        <v>1.7346999999999999</v>
      </c>
      <c r="K49" s="64">
        <f>K48</f>
        <v>4000</v>
      </c>
      <c r="L49" s="26">
        <f>K49*J49</f>
        <v>6938.7999999999993</v>
      </c>
      <c r="M49" s="27"/>
      <c r="N49" s="30">
        <f t="shared" si="41"/>
        <v>0</v>
      </c>
      <c r="O49" s="31">
        <f t="shared" si="26"/>
        <v>0</v>
      </c>
      <c r="Q49" s="28">
        <f>+$J49</f>
        <v>1.7346999999999999</v>
      </c>
      <c r="R49" s="64">
        <f>R48</f>
        <v>4000</v>
      </c>
      <c r="S49" s="26">
        <f>R49*Q49</f>
        <v>6938.7999999999993</v>
      </c>
      <c r="T49" s="27"/>
      <c r="U49" s="30">
        <f t="shared" si="1"/>
        <v>0</v>
      </c>
      <c r="V49" s="31">
        <f t="shared" si="2"/>
        <v>0</v>
      </c>
      <c r="X49" s="28">
        <f>+$J49</f>
        <v>1.7346999999999999</v>
      </c>
      <c r="Y49" s="64">
        <f>Y48</f>
        <v>4000</v>
      </c>
      <c r="Z49" s="26">
        <f>Y49*X49</f>
        <v>6938.7999999999993</v>
      </c>
      <c r="AA49" s="27"/>
      <c r="AB49" s="30">
        <f t="shared" si="3"/>
        <v>0</v>
      </c>
      <c r="AC49" s="31">
        <f t="shared" si="4"/>
        <v>0</v>
      </c>
      <c r="AE49" s="28">
        <f>+$J49</f>
        <v>1.7346999999999999</v>
      </c>
      <c r="AF49" s="64">
        <f>AF48</f>
        <v>4000</v>
      </c>
      <c r="AG49" s="26">
        <f>AF49*AE49</f>
        <v>6938.7999999999993</v>
      </c>
      <c r="AH49" s="27"/>
      <c r="AI49" s="30">
        <f t="shared" si="5"/>
        <v>0</v>
      </c>
      <c r="AJ49" s="31">
        <f t="shared" si="6"/>
        <v>0</v>
      </c>
      <c r="AL49" s="28">
        <f>+$J49</f>
        <v>1.7346999999999999</v>
      </c>
      <c r="AM49" s="64">
        <f>AM48</f>
        <v>4000</v>
      </c>
      <c r="AN49" s="26">
        <f>AM49*AL49</f>
        <v>6938.7999999999993</v>
      </c>
      <c r="AO49" s="27"/>
      <c r="AP49" s="30">
        <f t="shared" si="7"/>
        <v>0</v>
      </c>
      <c r="AQ49" s="31">
        <f t="shared" si="8"/>
        <v>0</v>
      </c>
    </row>
    <row r="50" spans="2:43" ht="25.5" x14ac:dyDescent="0.2">
      <c r="B50" s="56" t="s">
        <v>41</v>
      </c>
      <c r="C50" s="35"/>
      <c r="D50" s="35"/>
      <c r="E50" s="35"/>
      <c r="F50" s="67"/>
      <c r="G50" s="59"/>
      <c r="H50" s="60">
        <f>SUM(H47:H49)</f>
        <v>41933.891830000008</v>
      </c>
      <c r="I50" s="68"/>
      <c r="J50" s="69"/>
      <c r="K50" s="59"/>
      <c r="L50" s="60">
        <f>SUM(L47:L49)</f>
        <v>41781.554130000004</v>
      </c>
      <c r="M50" s="68"/>
      <c r="N50" s="43">
        <f t="shared" si="41"/>
        <v>-152.33770000000368</v>
      </c>
      <c r="O50" s="44">
        <f t="shared" si="26"/>
        <v>-3.6328061468174884E-3</v>
      </c>
      <c r="Q50" s="69"/>
      <c r="R50" s="59"/>
      <c r="S50" s="60">
        <f>SUM(S47:S49)</f>
        <v>44737.514129999996</v>
      </c>
      <c r="T50" s="68"/>
      <c r="U50" s="43">
        <f t="shared" si="1"/>
        <v>2955.9599999999919</v>
      </c>
      <c r="V50" s="44">
        <f t="shared" si="2"/>
        <v>7.0747966693693487E-2</v>
      </c>
      <c r="X50" s="69"/>
      <c r="Y50" s="59"/>
      <c r="Z50" s="60">
        <f>SUM(Z47:Z49)</f>
        <v>45533.554130000004</v>
      </c>
      <c r="AA50" s="68"/>
      <c r="AB50" s="43">
        <f t="shared" si="3"/>
        <v>796.04000000000815</v>
      </c>
      <c r="AC50" s="44">
        <f t="shared" si="4"/>
        <v>1.7793568003954006E-2</v>
      </c>
      <c r="AE50" s="69"/>
      <c r="AF50" s="59"/>
      <c r="AG50" s="60">
        <f>SUM(AG47:AG49)</f>
        <v>45785.634130000006</v>
      </c>
      <c r="AH50" s="68"/>
      <c r="AI50" s="43">
        <f t="shared" si="5"/>
        <v>252.08000000000175</v>
      </c>
      <c r="AJ50" s="44">
        <f t="shared" si="6"/>
        <v>5.5361371370287477E-3</v>
      </c>
      <c r="AL50" s="69"/>
      <c r="AM50" s="59"/>
      <c r="AN50" s="60">
        <f>SUM(AN47:AN49)</f>
        <v>45645.314129999999</v>
      </c>
      <c r="AO50" s="68"/>
      <c r="AP50" s="43">
        <f t="shared" si="7"/>
        <v>-140.32000000000698</v>
      </c>
      <c r="AQ50" s="44">
        <f t="shared" si="8"/>
        <v>-3.0647167537659037E-3</v>
      </c>
    </row>
    <row r="51" spans="2:43" ht="25.5" x14ac:dyDescent="0.2">
      <c r="B51" s="71" t="s">
        <v>42</v>
      </c>
      <c r="C51" s="21"/>
      <c r="D51" s="22" t="s">
        <v>30</v>
      </c>
      <c r="E51" s="23"/>
      <c r="F51" s="72">
        <v>4.4000000000000003E-3</v>
      </c>
      <c r="G51" s="64">
        <f>+$F$18+G45</f>
        <v>1323234.5</v>
      </c>
      <c r="H51" s="73">
        <f t="shared" ref="H51:H57" si="42">G51*F51</f>
        <v>5822.2318000000005</v>
      </c>
      <c r="I51" s="27"/>
      <c r="J51" s="72">
        <v>4.4000000000000003E-3</v>
      </c>
      <c r="K51" s="64">
        <f>+$F$18</f>
        <v>1277500</v>
      </c>
      <c r="L51" s="73">
        <f t="shared" ref="L51:L57" si="43">K51*J51</f>
        <v>5621</v>
      </c>
      <c r="M51" s="27"/>
      <c r="N51" s="30">
        <f t="shared" si="41"/>
        <v>-201.23180000000048</v>
      </c>
      <c r="O51" s="74">
        <f t="shared" si="26"/>
        <v>-3.4562656883568334E-2</v>
      </c>
      <c r="Q51" s="72">
        <f>+J51</f>
        <v>4.4000000000000003E-3</v>
      </c>
      <c r="R51" s="64">
        <f>+$F$18</f>
        <v>1277500</v>
      </c>
      <c r="S51" s="73">
        <f t="shared" ref="S51:S57" si="44">R51*Q51</f>
        <v>5621</v>
      </c>
      <c r="T51" s="27"/>
      <c r="U51" s="30">
        <f t="shared" si="1"/>
        <v>0</v>
      </c>
      <c r="V51" s="74">
        <f t="shared" si="2"/>
        <v>0</v>
      </c>
      <c r="X51" s="72">
        <f>+Q51</f>
        <v>4.4000000000000003E-3</v>
      </c>
      <c r="Y51" s="64">
        <f>+$F$18</f>
        <v>1277500</v>
      </c>
      <c r="Z51" s="73">
        <f t="shared" ref="Z51:Z57" si="45">Y51*X51</f>
        <v>5621</v>
      </c>
      <c r="AA51" s="27"/>
      <c r="AB51" s="30">
        <f t="shared" si="3"/>
        <v>0</v>
      </c>
      <c r="AC51" s="74">
        <f t="shared" si="4"/>
        <v>0</v>
      </c>
      <c r="AE51" s="72">
        <f>+X51</f>
        <v>4.4000000000000003E-3</v>
      </c>
      <c r="AF51" s="64">
        <f>+$F$18</f>
        <v>1277500</v>
      </c>
      <c r="AG51" s="73">
        <f t="shared" ref="AG51:AG57" si="46">AF51*AE51</f>
        <v>5621</v>
      </c>
      <c r="AH51" s="27"/>
      <c r="AI51" s="30">
        <f t="shared" si="5"/>
        <v>0</v>
      </c>
      <c r="AJ51" s="74">
        <f t="shared" si="6"/>
        <v>0</v>
      </c>
      <c r="AL51" s="72">
        <f>+AE51</f>
        <v>4.4000000000000003E-3</v>
      </c>
      <c r="AM51" s="64">
        <f>+$F$18</f>
        <v>1277500</v>
      </c>
      <c r="AN51" s="73">
        <f t="shared" ref="AN51:AN57" si="47">AM51*AL51</f>
        <v>5621</v>
      </c>
      <c r="AO51" s="27"/>
      <c r="AP51" s="30">
        <f t="shared" si="7"/>
        <v>0</v>
      </c>
      <c r="AQ51" s="74">
        <f t="shared" si="8"/>
        <v>0</v>
      </c>
    </row>
    <row r="52" spans="2:43" ht="25.5" x14ac:dyDescent="0.2">
      <c r="B52" s="71" t="s">
        <v>43</v>
      </c>
      <c r="C52" s="21"/>
      <c r="D52" s="22" t="s">
        <v>30</v>
      </c>
      <c r="E52" s="23"/>
      <c r="F52" s="72">
        <v>1.2999999999999999E-3</v>
      </c>
      <c r="G52" s="64">
        <f>G51</f>
        <v>1323234.5</v>
      </c>
      <c r="H52" s="73">
        <f t="shared" si="42"/>
        <v>1720.2048499999999</v>
      </c>
      <c r="I52" s="27"/>
      <c r="J52" s="72">
        <v>1.2999999999999999E-3</v>
      </c>
      <c r="K52" s="64">
        <f>+$F$18</f>
        <v>1277500</v>
      </c>
      <c r="L52" s="73">
        <f t="shared" si="43"/>
        <v>1660.75</v>
      </c>
      <c r="M52" s="27"/>
      <c r="N52" s="30">
        <f t="shared" si="41"/>
        <v>-59.454849999999851</v>
      </c>
      <c r="O52" s="74">
        <f t="shared" si="26"/>
        <v>-3.4562656883568174E-2</v>
      </c>
      <c r="Q52" s="72">
        <f>+J52</f>
        <v>1.2999999999999999E-3</v>
      </c>
      <c r="R52" s="64">
        <f>+$F$18</f>
        <v>1277500</v>
      </c>
      <c r="S52" s="73">
        <f t="shared" si="44"/>
        <v>1660.75</v>
      </c>
      <c r="T52" s="27"/>
      <c r="U52" s="30">
        <f t="shared" si="1"/>
        <v>0</v>
      </c>
      <c r="V52" s="74">
        <f t="shared" si="2"/>
        <v>0</v>
      </c>
      <c r="X52" s="72">
        <f>+Q52</f>
        <v>1.2999999999999999E-3</v>
      </c>
      <c r="Y52" s="64">
        <f>+$F$18</f>
        <v>1277500</v>
      </c>
      <c r="Z52" s="73">
        <f t="shared" si="45"/>
        <v>1660.75</v>
      </c>
      <c r="AA52" s="27"/>
      <c r="AB52" s="30">
        <f t="shared" si="3"/>
        <v>0</v>
      </c>
      <c r="AC52" s="74">
        <f t="shared" si="4"/>
        <v>0</v>
      </c>
      <c r="AE52" s="72">
        <f>+X52</f>
        <v>1.2999999999999999E-3</v>
      </c>
      <c r="AF52" s="64">
        <f>+$F$18</f>
        <v>1277500</v>
      </c>
      <c r="AG52" s="73">
        <f t="shared" si="46"/>
        <v>1660.75</v>
      </c>
      <c r="AH52" s="27"/>
      <c r="AI52" s="30">
        <f t="shared" si="5"/>
        <v>0</v>
      </c>
      <c r="AJ52" s="74">
        <f t="shared" si="6"/>
        <v>0</v>
      </c>
      <c r="AL52" s="72">
        <f>+AE52</f>
        <v>1.2999999999999999E-3</v>
      </c>
      <c r="AM52" s="64">
        <f>+$F$18</f>
        <v>1277500</v>
      </c>
      <c r="AN52" s="73">
        <f t="shared" si="47"/>
        <v>1660.75</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1277500</v>
      </c>
      <c r="H54" s="73">
        <f t="shared" si="42"/>
        <v>8865.85</v>
      </c>
      <c r="I54" s="27"/>
      <c r="J54" s="72">
        <f>+F54</f>
        <v>6.94E-3</v>
      </c>
      <c r="K54" s="76">
        <f>$F$18</f>
        <v>1277500</v>
      </c>
      <c r="L54" s="73">
        <f t="shared" si="43"/>
        <v>8865.85</v>
      </c>
      <c r="M54" s="27"/>
      <c r="N54" s="30">
        <f t="shared" si="41"/>
        <v>0</v>
      </c>
      <c r="O54" s="74">
        <f t="shared" si="26"/>
        <v>0</v>
      </c>
      <c r="Q54" s="72">
        <f>+J54</f>
        <v>6.94E-3</v>
      </c>
      <c r="R54" s="76">
        <f>$F$18</f>
        <v>1277500</v>
      </c>
      <c r="S54" s="73">
        <f t="shared" si="44"/>
        <v>8865.85</v>
      </c>
      <c r="T54" s="27"/>
      <c r="U54" s="30">
        <f t="shared" si="1"/>
        <v>0</v>
      </c>
      <c r="V54" s="74">
        <f t="shared" si="2"/>
        <v>0</v>
      </c>
      <c r="X54" s="72">
        <f>+Q54</f>
        <v>6.94E-3</v>
      </c>
      <c r="Y54" s="76">
        <f>$F$18</f>
        <v>1277500</v>
      </c>
      <c r="Z54" s="73">
        <f t="shared" si="45"/>
        <v>8865.85</v>
      </c>
      <c r="AA54" s="27"/>
      <c r="AB54" s="30">
        <f t="shared" si="3"/>
        <v>0</v>
      </c>
      <c r="AC54" s="74">
        <f t="shared" si="4"/>
        <v>0</v>
      </c>
      <c r="AE54" s="72">
        <f>+X54</f>
        <v>6.94E-3</v>
      </c>
      <c r="AF54" s="76">
        <f>$F$18</f>
        <v>1277500</v>
      </c>
      <c r="AG54" s="73">
        <f t="shared" si="46"/>
        <v>8865.85</v>
      </c>
      <c r="AH54" s="27"/>
      <c r="AI54" s="30">
        <f t="shared" si="5"/>
        <v>0</v>
      </c>
      <c r="AJ54" s="74">
        <f t="shared" si="6"/>
        <v>0</v>
      </c>
      <c r="AL54" s="72">
        <f>+AE54</f>
        <v>6.94E-3</v>
      </c>
      <c r="AM54" s="76">
        <f>$F$18</f>
        <v>1277500</v>
      </c>
      <c r="AN54" s="73">
        <f t="shared" si="47"/>
        <v>8865.85</v>
      </c>
      <c r="AO54" s="27"/>
      <c r="AP54" s="30">
        <f t="shared" si="7"/>
        <v>0</v>
      </c>
      <c r="AQ54" s="74">
        <f t="shared" si="8"/>
        <v>0</v>
      </c>
    </row>
    <row r="55" spans="2:43" x14ac:dyDescent="0.2">
      <c r="B55" s="49" t="s">
        <v>46</v>
      </c>
      <c r="C55" s="21"/>
      <c r="D55" s="22"/>
      <c r="E55" s="23"/>
      <c r="F55" s="72">
        <v>0.08</v>
      </c>
      <c r="G55" s="77">
        <f>0.64*$F$18</f>
        <v>817600</v>
      </c>
      <c r="H55" s="73">
        <f t="shared" si="42"/>
        <v>65408</v>
      </c>
      <c r="I55" s="27"/>
      <c r="J55" s="72">
        <v>0.08</v>
      </c>
      <c r="K55" s="77">
        <f>$G$55</f>
        <v>817600</v>
      </c>
      <c r="L55" s="73">
        <f t="shared" si="43"/>
        <v>65408</v>
      </c>
      <c r="M55" s="27"/>
      <c r="N55" s="30">
        <f t="shared" si="41"/>
        <v>0</v>
      </c>
      <c r="O55" s="74">
        <f t="shared" si="26"/>
        <v>0</v>
      </c>
      <c r="Q55" s="72">
        <v>0.08</v>
      </c>
      <c r="R55" s="77">
        <f>$G$55</f>
        <v>817600</v>
      </c>
      <c r="S55" s="73">
        <f t="shared" si="44"/>
        <v>65408</v>
      </c>
      <c r="T55" s="27"/>
      <c r="U55" s="30">
        <f t="shared" si="1"/>
        <v>0</v>
      </c>
      <c r="V55" s="74">
        <f t="shared" si="2"/>
        <v>0</v>
      </c>
      <c r="X55" s="72">
        <v>0.08</v>
      </c>
      <c r="Y55" s="77">
        <f>$G$55</f>
        <v>817600</v>
      </c>
      <c r="Z55" s="73">
        <f t="shared" si="45"/>
        <v>65408</v>
      </c>
      <c r="AA55" s="27"/>
      <c r="AB55" s="30">
        <f t="shared" si="3"/>
        <v>0</v>
      </c>
      <c r="AC55" s="74">
        <f t="shared" si="4"/>
        <v>0</v>
      </c>
      <c r="AE55" s="72">
        <v>0.08</v>
      </c>
      <c r="AF55" s="77">
        <f>$G$55</f>
        <v>817600</v>
      </c>
      <c r="AG55" s="73">
        <f t="shared" si="46"/>
        <v>65408</v>
      </c>
      <c r="AH55" s="27"/>
      <c r="AI55" s="30">
        <f t="shared" si="5"/>
        <v>0</v>
      </c>
      <c r="AJ55" s="74">
        <f t="shared" si="6"/>
        <v>0</v>
      </c>
      <c r="AL55" s="72">
        <v>0.08</v>
      </c>
      <c r="AM55" s="77">
        <f>$G$55</f>
        <v>817600</v>
      </c>
      <c r="AN55" s="73">
        <f t="shared" si="47"/>
        <v>65408</v>
      </c>
      <c r="AO55" s="27"/>
      <c r="AP55" s="30">
        <f t="shared" si="7"/>
        <v>0</v>
      </c>
      <c r="AQ55" s="74">
        <f t="shared" si="8"/>
        <v>0</v>
      </c>
    </row>
    <row r="56" spans="2:43" x14ac:dyDescent="0.2">
      <c r="B56" s="49" t="s">
        <v>47</v>
      </c>
      <c r="C56" s="21"/>
      <c r="D56" s="22"/>
      <c r="E56" s="23"/>
      <c r="F56" s="72">
        <v>0.122</v>
      </c>
      <c r="G56" s="77">
        <f>0.18*$F$18</f>
        <v>229950</v>
      </c>
      <c r="H56" s="73">
        <f t="shared" si="42"/>
        <v>28053.899999999998</v>
      </c>
      <c r="I56" s="27"/>
      <c r="J56" s="72">
        <v>0.122</v>
      </c>
      <c r="K56" s="77">
        <f>$G$56</f>
        <v>229950</v>
      </c>
      <c r="L56" s="73">
        <f t="shared" si="43"/>
        <v>28053.899999999998</v>
      </c>
      <c r="M56" s="27"/>
      <c r="N56" s="30">
        <f t="shared" si="41"/>
        <v>0</v>
      </c>
      <c r="O56" s="74">
        <f t="shared" si="26"/>
        <v>0</v>
      </c>
      <c r="Q56" s="72">
        <v>0.122</v>
      </c>
      <c r="R56" s="77">
        <f>$G$56</f>
        <v>229950</v>
      </c>
      <c r="S56" s="73">
        <f t="shared" si="44"/>
        <v>28053.899999999998</v>
      </c>
      <c r="T56" s="27"/>
      <c r="U56" s="30">
        <f t="shared" si="1"/>
        <v>0</v>
      </c>
      <c r="V56" s="74">
        <f t="shared" si="2"/>
        <v>0</v>
      </c>
      <c r="X56" s="72">
        <v>0.122</v>
      </c>
      <c r="Y56" s="77">
        <f>$G$56</f>
        <v>229950</v>
      </c>
      <c r="Z56" s="73">
        <f t="shared" si="45"/>
        <v>28053.899999999998</v>
      </c>
      <c r="AA56" s="27"/>
      <c r="AB56" s="30">
        <f t="shared" si="3"/>
        <v>0</v>
      </c>
      <c r="AC56" s="74">
        <f t="shared" si="4"/>
        <v>0</v>
      </c>
      <c r="AE56" s="72">
        <v>0.122</v>
      </c>
      <c r="AF56" s="77">
        <f>$G$56</f>
        <v>229950</v>
      </c>
      <c r="AG56" s="73">
        <f t="shared" si="46"/>
        <v>28053.899999999998</v>
      </c>
      <c r="AH56" s="27"/>
      <c r="AI56" s="30">
        <f t="shared" si="5"/>
        <v>0</v>
      </c>
      <c r="AJ56" s="74">
        <f t="shared" si="6"/>
        <v>0</v>
      </c>
      <c r="AL56" s="72">
        <v>0.122</v>
      </c>
      <c r="AM56" s="77">
        <f>$G$56</f>
        <v>229950</v>
      </c>
      <c r="AN56" s="73">
        <f t="shared" si="47"/>
        <v>28053.899999999998</v>
      </c>
      <c r="AO56" s="27"/>
      <c r="AP56" s="30">
        <f t="shared" si="7"/>
        <v>0</v>
      </c>
      <c r="AQ56" s="74">
        <f t="shared" si="8"/>
        <v>0</v>
      </c>
    </row>
    <row r="57" spans="2:43" x14ac:dyDescent="0.2">
      <c r="B57" s="11" t="s">
        <v>48</v>
      </c>
      <c r="C57" s="21"/>
      <c r="D57" s="22"/>
      <c r="E57" s="23"/>
      <c r="F57" s="72">
        <v>0.161</v>
      </c>
      <c r="G57" s="77">
        <f>0.18*$F$18</f>
        <v>229950</v>
      </c>
      <c r="H57" s="73">
        <f t="shared" si="42"/>
        <v>37021.950000000004</v>
      </c>
      <c r="I57" s="27"/>
      <c r="J57" s="72">
        <v>0.161</v>
      </c>
      <c r="K57" s="77">
        <f>$G$57</f>
        <v>229950</v>
      </c>
      <c r="L57" s="73">
        <f t="shared" si="43"/>
        <v>37021.950000000004</v>
      </c>
      <c r="M57" s="27"/>
      <c r="N57" s="30">
        <f t="shared" si="41"/>
        <v>0</v>
      </c>
      <c r="O57" s="74">
        <f t="shared" si="26"/>
        <v>0</v>
      </c>
      <c r="Q57" s="72">
        <v>0.161</v>
      </c>
      <c r="R57" s="77">
        <f>$G$57</f>
        <v>229950</v>
      </c>
      <c r="S57" s="73">
        <f t="shared" si="44"/>
        <v>37021.950000000004</v>
      </c>
      <c r="T57" s="27"/>
      <c r="U57" s="30">
        <f t="shared" si="1"/>
        <v>0</v>
      </c>
      <c r="V57" s="74">
        <f t="shared" si="2"/>
        <v>0</v>
      </c>
      <c r="X57" s="72">
        <v>0.161</v>
      </c>
      <c r="Y57" s="77">
        <f>$G$57</f>
        <v>229950</v>
      </c>
      <c r="Z57" s="73">
        <f t="shared" si="45"/>
        <v>37021.950000000004</v>
      </c>
      <c r="AA57" s="27"/>
      <c r="AB57" s="30">
        <f t="shared" si="3"/>
        <v>0</v>
      </c>
      <c r="AC57" s="74">
        <f t="shared" si="4"/>
        <v>0</v>
      </c>
      <c r="AE57" s="72">
        <v>0.161</v>
      </c>
      <c r="AF57" s="77">
        <f>$G$57</f>
        <v>229950</v>
      </c>
      <c r="AG57" s="73">
        <f t="shared" si="46"/>
        <v>37021.950000000004</v>
      </c>
      <c r="AH57" s="27"/>
      <c r="AI57" s="30">
        <f t="shared" si="5"/>
        <v>0</v>
      </c>
      <c r="AJ57" s="74">
        <f t="shared" si="6"/>
        <v>0</v>
      </c>
      <c r="AL57" s="72">
        <v>0.161</v>
      </c>
      <c r="AM57" s="77">
        <f>$G$57</f>
        <v>229950</v>
      </c>
      <c r="AN57" s="73">
        <f t="shared" si="47"/>
        <v>37021.950000000004</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1276750</v>
      </c>
      <c r="H59" s="73">
        <f>G59*F59</f>
        <v>140442.5</v>
      </c>
      <c r="I59" s="83"/>
      <c r="J59" s="72">
        <v>0.11</v>
      </c>
      <c r="K59" s="82">
        <f>$G$59</f>
        <v>1276750</v>
      </c>
      <c r="L59" s="73">
        <f>K59*J59</f>
        <v>140442.5</v>
      </c>
      <c r="M59" s="83"/>
      <c r="N59" s="84">
        <f t="shared" si="41"/>
        <v>0</v>
      </c>
      <c r="O59" s="74">
        <f t="shared" si="26"/>
        <v>0</v>
      </c>
      <c r="Q59" s="72">
        <v>0.11</v>
      </c>
      <c r="R59" s="82">
        <f>$G$59</f>
        <v>1276750</v>
      </c>
      <c r="S59" s="73">
        <f>R59*Q59</f>
        <v>140442.5</v>
      </c>
      <c r="T59" s="83"/>
      <c r="U59" s="84">
        <f t="shared" si="1"/>
        <v>0</v>
      </c>
      <c r="V59" s="74">
        <f t="shared" si="2"/>
        <v>0</v>
      </c>
      <c r="X59" s="72">
        <v>0.11</v>
      </c>
      <c r="Y59" s="82">
        <f>$G$59</f>
        <v>1276750</v>
      </c>
      <c r="Z59" s="73">
        <f>Y59*X59</f>
        <v>140442.5</v>
      </c>
      <c r="AA59" s="83"/>
      <c r="AB59" s="84">
        <f t="shared" si="3"/>
        <v>0</v>
      </c>
      <c r="AC59" s="74">
        <f t="shared" si="4"/>
        <v>0</v>
      </c>
      <c r="AE59" s="72">
        <v>0.11</v>
      </c>
      <c r="AF59" s="82">
        <f>$G$59</f>
        <v>1276750</v>
      </c>
      <c r="AG59" s="73">
        <f>AF59*AE59</f>
        <v>140442.5</v>
      </c>
      <c r="AH59" s="83"/>
      <c r="AI59" s="84">
        <f t="shared" si="5"/>
        <v>0</v>
      </c>
      <c r="AJ59" s="74">
        <f t="shared" si="6"/>
        <v>0</v>
      </c>
      <c r="AL59" s="72">
        <v>0.11</v>
      </c>
      <c r="AM59" s="82">
        <f>$G$59</f>
        <v>1276750</v>
      </c>
      <c r="AN59" s="73">
        <f>AM59*AL59</f>
        <v>140442.5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188826.27848000001</v>
      </c>
      <c r="I61" s="100"/>
      <c r="J61" s="101"/>
      <c r="K61" s="101"/>
      <c r="L61" s="99">
        <f>SUM(L51:L57,L50)</f>
        <v>188413.25413000002</v>
      </c>
      <c r="M61" s="102"/>
      <c r="N61" s="103">
        <f t="shared" ref="N61" si="48">L61-H61</f>
        <v>-413.02434999999241</v>
      </c>
      <c r="O61" s="104">
        <f t="shared" ref="O61" si="49">IF((H61)=0,"",(N61/H61))</f>
        <v>-2.1873245256154262E-3</v>
      </c>
      <c r="Q61" s="101"/>
      <c r="R61" s="101"/>
      <c r="S61" s="99">
        <f>SUM(S51:S57,S50)</f>
        <v>191369.21413000001</v>
      </c>
      <c r="T61" s="102"/>
      <c r="U61" s="103">
        <f t="shared" si="1"/>
        <v>2955.9599999999919</v>
      </c>
      <c r="V61" s="104">
        <f>IF((L61)=0,"",(U61/L61))</f>
        <v>1.5688705200964576E-2</v>
      </c>
      <c r="X61" s="101"/>
      <c r="Y61" s="101"/>
      <c r="Z61" s="99">
        <f>SUM(Z51:Z57,Z50)</f>
        <v>192165.25413000002</v>
      </c>
      <c r="AA61" s="102"/>
      <c r="AB61" s="103">
        <f t="shared" si="3"/>
        <v>796.04000000000815</v>
      </c>
      <c r="AC61" s="104">
        <f>IF((S61)=0,"",(AB61/S61))</f>
        <v>4.1597077336548299E-3</v>
      </c>
      <c r="AE61" s="101"/>
      <c r="AF61" s="101"/>
      <c r="AG61" s="99">
        <f>SUM(AG51:AG57,AG50)</f>
        <v>192417.33413000003</v>
      </c>
      <c r="AH61" s="102"/>
      <c r="AI61" s="103">
        <f t="shared" ref="AI61:AI65" si="50">AG61-Z61</f>
        <v>252.0800000000163</v>
      </c>
      <c r="AJ61" s="104">
        <f>IF((Z61)=0,"",(AI61/Z61))</f>
        <v>1.3117876129130185E-3</v>
      </c>
      <c r="AL61" s="101"/>
      <c r="AM61" s="101"/>
      <c r="AN61" s="99">
        <f>SUM(AN51:AN57,AN50)</f>
        <v>192277.01413000003</v>
      </c>
      <c r="AO61" s="102"/>
      <c r="AP61" s="103">
        <f t="shared" ref="AP61:AP65" si="51">AN61-AG61</f>
        <v>-140.32000000000698</v>
      </c>
      <c r="AQ61" s="104">
        <f>IF((AG61)=0,"",(AP61/AG61))</f>
        <v>-7.2924822825580092E-4</v>
      </c>
    </row>
    <row r="62" spans="2:43" x14ac:dyDescent="0.2">
      <c r="B62" s="105" t="s">
        <v>52</v>
      </c>
      <c r="C62" s="21"/>
      <c r="D62" s="21"/>
      <c r="E62" s="21"/>
      <c r="F62" s="106">
        <v>0.13</v>
      </c>
      <c r="G62" s="107"/>
      <c r="H62" s="108">
        <f>H61*F62</f>
        <v>24547.416202400003</v>
      </c>
      <c r="I62" s="109"/>
      <c r="J62" s="110">
        <v>0.13</v>
      </c>
      <c r="K62" s="109"/>
      <c r="L62" s="111">
        <f>L61*J62</f>
        <v>24493.723036900003</v>
      </c>
      <c r="M62" s="112"/>
      <c r="N62" s="113">
        <f t="shared" si="41"/>
        <v>-53.693165500000759</v>
      </c>
      <c r="O62" s="114">
        <f t="shared" si="26"/>
        <v>-2.1873245256154973E-3</v>
      </c>
      <c r="Q62" s="110">
        <v>0.13</v>
      </c>
      <c r="R62" s="109"/>
      <c r="S62" s="111">
        <f>S61*Q62</f>
        <v>24877.997836900002</v>
      </c>
      <c r="T62" s="112"/>
      <c r="U62" s="113">
        <f t="shared" si="1"/>
        <v>384.27479999999923</v>
      </c>
      <c r="V62" s="114">
        <f t="shared" ref="V62:V71" si="52">IF((L62)=0,"",(U62/L62))</f>
        <v>1.5688705200964589E-2</v>
      </c>
      <c r="X62" s="110">
        <v>0.13</v>
      </c>
      <c r="Y62" s="109"/>
      <c r="Z62" s="111">
        <f>Z61*X62</f>
        <v>24981.483036900005</v>
      </c>
      <c r="AA62" s="112"/>
      <c r="AB62" s="113">
        <f t="shared" si="3"/>
        <v>103.48520000000281</v>
      </c>
      <c r="AC62" s="114">
        <f t="shared" ref="AC62:AC71" si="53">IF((S62)=0,"",(AB62/S62))</f>
        <v>4.1597077336549002E-3</v>
      </c>
      <c r="AE62" s="110">
        <v>0.13</v>
      </c>
      <c r="AF62" s="109"/>
      <c r="AG62" s="111">
        <f>AG61*AE62</f>
        <v>25014.253436900006</v>
      </c>
      <c r="AH62" s="112"/>
      <c r="AI62" s="113">
        <f t="shared" si="50"/>
        <v>32.770400000001246</v>
      </c>
      <c r="AJ62" s="114">
        <f t="shared" ref="AJ62:AJ71" si="54">IF((Z62)=0,"",(AI62/Z62))</f>
        <v>1.3117876129129834E-3</v>
      </c>
      <c r="AL62" s="110">
        <v>0.13</v>
      </c>
      <c r="AM62" s="109"/>
      <c r="AN62" s="111">
        <f>AN61*AL62</f>
        <v>24996.011836900005</v>
      </c>
      <c r="AO62" s="112"/>
      <c r="AP62" s="113">
        <f t="shared" si="51"/>
        <v>-18.241600000001199</v>
      </c>
      <c r="AQ62" s="114">
        <f t="shared" ref="AQ62:AQ71" si="55">IF((AG62)=0,"",(AP62/AG62))</f>
        <v>-7.2924822825581252E-4</v>
      </c>
    </row>
    <row r="63" spans="2:43" x14ac:dyDescent="0.2">
      <c r="B63" s="115" t="s">
        <v>53</v>
      </c>
      <c r="C63" s="21"/>
      <c r="D63" s="21"/>
      <c r="E63" s="21"/>
      <c r="F63" s="116"/>
      <c r="G63" s="107"/>
      <c r="H63" s="108">
        <f>H61+H62</f>
        <v>213373.6946824</v>
      </c>
      <c r="I63" s="109"/>
      <c r="J63" s="109"/>
      <c r="K63" s="109"/>
      <c r="L63" s="111">
        <f>L61+L62</f>
        <v>212906.9771669</v>
      </c>
      <c r="M63" s="112"/>
      <c r="N63" s="113">
        <f t="shared" si="41"/>
        <v>-466.71751550000045</v>
      </c>
      <c r="O63" s="114">
        <f t="shared" si="26"/>
        <v>-2.1873245256154687E-3</v>
      </c>
      <c r="Q63" s="109"/>
      <c r="R63" s="109"/>
      <c r="S63" s="111">
        <f>S61+S62</f>
        <v>216247.21196690001</v>
      </c>
      <c r="T63" s="112"/>
      <c r="U63" s="113">
        <f t="shared" si="1"/>
        <v>3340.2348000000056</v>
      </c>
      <c r="V63" s="114">
        <f t="shared" si="52"/>
        <v>1.5688705200964648E-2</v>
      </c>
      <c r="X63" s="109"/>
      <c r="Y63" s="109"/>
      <c r="Z63" s="111">
        <f>Z61+Z62</f>
        <v>217146.73716690001</v>
      </c>
      <c r="AA63" s="112"/>
      <c r="AB63" s="113">
        <f t="shared" si="3"/>
        <v>899.52520000000368</v>
      </c>
      <c r="AC63" s="114">
        <f t="shared" si="53"/>
        <v>4.1597077336548039E-3</v>
      </c>
      <c r="AE63" s="109"/>
      <c r="AF63" s="109"/>
      <c r="AG63" s="111">
        <f>AG61+AG62</f>
        <v>217431.58756690004</v>
      </c>
      <c r="AH63" s="112"/>
      <c r="AI63" s="113">
        <f t="shared" si="50"/>
        <v>284.85040000002482</v>
      </c>
      <c r="AJ63" s="114">
        <f t="shared" si="54"/>
        <v>1.311787612913048E-3</v>
      </c>
      <c r="AL63" s="109"/>
      <c r="AM63" s="109"/>
      <c r="AN63" s="111">
        <f>AN61+AN62</f>
        <v>217273.02596690002</v>
      </c>
      <c r="AO63" s="112"/>
      <c r="AP63" s="113">
        <f t="shared" si="51"/>
        <v>-158.56160000001546</v>
      </c>
      <c r="AQ63" s="114">
        <f t="shared" si="55"/>
        <v>-7.2924822825583572E-4</v>
      </c>
    </row>
    <row r="64" spans="2:43" ht="15.75" customHeight="1" x14ac:dyDescent="0.2">
      <c r="B64" s="203" t="s">
        <v>54</v>
      </c>
      <c r="C64" s="203"/>
      <c r="D64" s="203"/>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04" t="s">
        <v>55</v>
      </c>
      <c r="C65" s="204"/>
      <c r="D65" s="204"/>
      <c r="E65" s="120"/>
      <c r="F65" s="121"/>
      <c r="G65" s="122"/>
      <c r="H65" s="123">
        <f>H63+H64</f>
        <v>213373.6946824</v>
      </c>
      <c r="I65" s="124"/>
      <c r="J65" s="124"/>
      <c r="K65" s="124"/>
      <c r="L65" s="125">
        <f>L63+L64</f>
        <v>212906.9771669</v>
      </c>
      <c r="M65" s="126"/>
      <c r="N65" s="127">
        <f t="shared" si="41"/>
        <v>-466.71751550000045</v>
      </c>
      <c r="O65" s="128">
        <f t="shared" si="26"/>
        <v>-2.1873245256154687E-3</v>
      </c>
      <c r="Q65" s="124"/>
      <c r="R65" s="124"/>
      <c r="S65" s="125">
        <f>S63+S64</f>
        <v>216247.21196690001</v>
      </c>
      <c r="T65" s="126"/>
      <c r="U65" s="127">
        <f t="shared" si="1"/>
        <v>3340.2348000000056</v>
      </c>
      <c r="V65" s="128">
        <f t="shared" si="52"/>
        <v>1.5688705200964648E-2</v>
      </c>
      <c r="X65" s="124"/>
      <c r="Y65" s="124"/>
      <c r="Z65" s="125">
        <f>Z63+Z64</f>
        <v>217146.73716690001</v>
      </c>
      <c r="AA65" s="126"/>
      <c r="AB65" s="127">
        <f t="shared" si="3"/>
        <v>899.52520000000368</v>
      </c>
      <c r="AC65" s="128">
        <f t="shared" si="53"/>
        <v>4.1597077336548039E-3</v>
      </c>
      <c r="AE65" s="124"/>
      <c r="AF65" s="124"/>
      <c r="AG65" s="125">
        <f>AG63+AG64</f>
        <v>217431.58756690004</v>
      </c>
      <c r="AH65" s="126"/>
      <c r="AI65" s="127">
        <f t="shared" si="50"/>
        <v>284.85040000002482</v>
      </c>
      <c r="AJ65" s="128">
        <f t="shared" si="54"/>
        <v>1.311787612913048E-3</v>
      </c>
      <c r="AL65" s="124"/>
      <c r="AM65" s="124"/>
      <c r="AN65" s="125">
        <f>AN63+AN64</f>
        <v>217273.02596690002</v>
      </c>
      <c r="AO65" s="126"/>
      <c r="AP65" s="127">
        <f t="shared" si="51"/>
        <v>-158.56160000001546</v>
      </c>
      <c r="AQ65" s="128">
        <f t="shared" si="55"/>
        <v>-7.2924822825583572E-4</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198855.42848000003</v>
      </c>
      <c r="I67" s="140"/>
      <c r="J67" s="141"/>
      <c r="K67" s="141"/>
      <c r="L67" s="139">
        <f>SUM(L58:L59,L50,L51:L54)</f>
        <v>198442.40413000001</v>
      </c>
      <c r="M67" s="142"/>
      <c r="N67" s="143">
        <f t="shared" ref="N67:N71" si="56">L67-H67</f>
        <v>-413.02435000002151</v>
      </c>
      <c r="O67" s="104">
        <f t="shared" ref="O67:O71" si="57">IF((H67)=0,"",(N67/H67))</f>
        <v>-2.0770081720025138E-3</v>
      </c>
      <c r="Q67" s="141"/>
      <c r="R67" s="141"/>
      <c r="S67" s="139">
        <f>SUM(S58:S59,S50,S51:S54)</f>
        <v>201398.36413</v>
      </c>
      <c r="T67" s="142"/>
      <c r="U67" s="143">
        <f t="shared" si="1"/>
        <v>2955.9599999999919</v>
      </c>
      <c r="V67" s="104">
        <f t="shared" si="52"/>
        <v>1.4895808247029383E-2</v>
      </c>
      <c r="X67" s="141"/>
      <c r="Y67" s="141"/>
      <c r="Z67" s="139">
        <f>SUM(Z58:Z59,Z50,Z51:Z54)</f>
        <v>202194.40413000001</v>
      </c>
      <c r="AA67" s="142"/>
      <c r="AB67" s="143">
        <f t="shared" si="3"/>
        <v>796.04000000000815</v>
      </c>
      <c r="AC67" s="104">
        <f t="shared" si="53"/>
        <v>3.9525643787561987E-3</v>
      </c>
      <c r="AE67" s="141"/>
      <c r="AF67" s="141"/>
      <c r="AG67" s="139">
        <f>SUM(AG58:AG59,AG50,AG51:AG54)</f>
        <v>202446.48413000003</v>
      </c>
      <c r="AH67" s="142"/>
      <c r="AI67" s="143">
        <f t="shared" ref="AI67:AI71" si="58">AG67-Z67</f>
        <v>252.0800000000163</v>
      </c>
      <c r="AJ67" s="104">
        <f t="shared" si="54"/>
        <v>1.2467209519702758E-3</v>
      </c>
      <c r="AL67" s="141"/>
      <c r="AM67" s="141"/>
      <c r="AN67" s="139">
        <f>SUM(AN58:AN59,AN50,AN51:AN54)</f>
        <v>202306.16413000002</v>
      </c>
      <c r="AO67" s="142"/>
      <c r="AP67" s="143">
        <f t="shared" ref="AP67:AP71" si="59">AN67-AG67</f>
        <v>-140.32000000000698</v>
      </c>
      <c r="AQ67" s="104">
        <f t="shared" si="55"/>
        <v>-6.931214469000172E-4</v>
      </c>
    </row>
    <row r="68" spans="1:43" s="85" customFormat="1" x14ac:dyDescent="0.2">
      <c r="B68" s="144" t="s">
        <v>52</v>
      </c>
      <c r="C68" s="79"/>
      <c r="D68" s="79"/>
      <c r="E68" s="79"/>
      <c r="F68" s="145">
        <v>0.13</v>
      </c>
      <c r="G68" s="138"/>
      <c r="H68" s="146">
        <f>H67*F68</f>
        <v>25851.205702400006</v>
      </c>
      <c r="I68" s="147"/>
      <c r="J68" s="148">
        <v>0.13</v>
      </c>
      <c r="K68" s="149"/>
      <c r="L68" s="150">
        <f>L67*J68</f>
        <v>25797.512536900002</v>
      </c>
      <c r="M68" s="151"/>
      <c r="N68" s="152">
        <f t="shared" si="56"/>
        <v>-53.693165500004397</v>
      </c>
      <c r="O68" s="114">
        <f t="shared" si="57"/>
        <v>-2.0770081720025758E-3</v>
      </c>
      <c r="Q68" s="148">
        <v>0.13</v>
      </c>
      <c r="R68" s="149"/>
      <c r="S68" s="150">
        <f>S67*Q68</f>
        <v>26181.787336900001</v>
      </c>
      <c r="T68" s="151"/>
      <c r="U68" s="152">
        <f t="shared" si="1"/>
        <v>384.27479999999923</v>
      </c>
      <c r="V68" s="114">
        <f t="shared" si="52"/>
        <v>1.4895808247029393E-2</v>
      </c>
      <c r="X68" s="148">
        <v>0.13</v>
      </c>
      <c r="Y68" s="149"/>
      <c r="Z68" s="150">
        <f>Z67*X68</f>
        <v>26285.272536900004</v>
      </c>
      <c r="AA68" s="151"/>
      <c r="AB68" s="152">
        <f t="shared" si="3"/>
        <v>103.48520000000281</v>
      </c>
      <c r="AC68" s="114">
        <f t="shared" si="53"/>
        <v>3.9525643787562655E-3</v>
      </c>
      <c r="AE68" s="148">
        <v>0.13</v>
      </c>
      <c r="AF68" s="149"/>
      <c r="AG68" s="150">
        <f>AG67*AE68</f>
        <v>26318.042936900005</v>
      </c>
      <c r="AH68" s="151"/>
      <c r="AI68" s="152">
        <f t="shared" si="58"/>
        <v>32.770400000001246</v>
      </c>
      <c r="AJ68" s="114">
        <f t="shared" si="54"/>
        <v>1.2467209519702426E-3</v>
      </c>
      <c r="AL68" s="148">
        <v>0.13</v>
      </c>
      <c r="AM68" s="149"/>
      <c r="AN68" s="150">
        <f>AN67*AL68</f>
        <v>26299.801336900004</v>
      </c>
      <c r="AO68" s="151"/>
      <c r="AP68" s="152">
        <f t="shared" si="59"/>
        <v>-18.241600000001199</v>
      </c>
      <c r="AQ68" s="114">
        <f t="shared" si="55"/>
        <v>-6.9312144690002815E-4</v>
      </c>
    </row>
    <row r="69" spans="1:43" s="85" customFormat="1" x14ac:dyDescent="0.2">
      <c r="B69" s="153" t="s">
        <v>53</v>
      </c>
      <c r="C69" s="79"/>
      <c r="D69" s="79"/>
      <c r="E69" s="79"/>
      <c r="F69" s="154"/>
      <c r="G69" s="155"/>
      <c r="H69" s="146">
        <f>H67+H68</f>
        <v>224706.63418240004</v>
      </c>
      <c r="I69" s="147"/>
      <c r="J69" s="147"/>
      <c r="K69" s="147"/>
      <c r="L69" s="150">
        <f>L67+L68</f>
        <v>224239.91666690001</v>
      </c>
      <c r="M69" s="151"/>
      <c r="N69" s="152">
        <f t="shared" si="56"/>
        <v>-466.71751550002955</v>
      </c>
      <c r="O69" s="114">
        <f t="shared" si="57"/>
        <v>-2.0770081720025372E-3</v>
      </c>
      <c r="Q69" s="147"/>
      <c r="R69" s="147"/>
      <c r="S69" s="150">
        <f>S67+S68</f>
        <v>227580.15146690002</v>
      </c>
      <c r="T69" s="151"/>
      <c r="U69" s="152">
        <f t="shared" si="1"/>
        <v>3340.2348000000056</v>
      </c>
      <c r="V69" s="114">
        <f t="shared" si="52"/>
        <v>1.4895808247029449E-2</v>
      </c>
      <c r="X69" s="147"/>
      <c r="Y69" s="147"/>
      <c r="Z69" s="150">
        <f>Z67+Z68</f>
        <v>228479.67666690002</v>
      </c>
      <c r="AA69" s="151"/>
      <c r="AB69" s="152">
        <f t="shared" si="3"/>
        <v>899.52520000000368</v>
      </c>
      <c r="AC69" s="114">
        <f t="shared" si="53"/>
        <v>3.9525643787561744E-3</v>
      </c>
      <c r="AE69" s="147"/>
      <c r="AF69" s="147"/>
      <c r="AG69" s="150">
        <f>AG67+AG68</f>
        <v>228764.52706690005</v>
      </c>
      <c r="AH69" s="151"/>
      <c r="AI69" s="152">
        <f t="shared" si="58"/>
        <v>284.85040000002482</v>
      </c>
      <c r="AJ69" s="114">
        <f t="shared" si="54"/>
        <v>1.2467209519703038E-3</v>
      </c>
      <c r="AL69" s="147"/>
      <c r="AM69" s="147"/>
      <c r="AN69" s="150">
        <f>AN67+AN68</f>
        <v>228605.96546690003</v>
      </c>
      <c r="AO69" s="151"/>
      <c r="AP69" s="152">
        <f t="shared" si="59"/>
        <v>-158.56160000001546</v>
      </c>
      <c r="AQ69" s="114">
        <f t="shared" si="55"/>
        <v>-6.9312144690005016E-4</v>
      </c>
    </row>
    <row r="70" spans="1:43" s="85" customFormat="1" ht="15.75" customHeight="1" x14ac:dyDescent="0.2">
      <c r="B70" s="205" t="s">
        <v>54</v>
      </c>
      <c r="C70" s="205"/>
      <c r="D70" s="205"/>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198" t="s">
        <v>57</v>
      </c>
      <c r="C71" s="198"/>
      <c r="D71" s="198"/>
      <c r="E71" s="158"/>
      <c r="F71" s="159"/>
      <c r="G71" s="160"/>
      <c r="H71" s="161">
        <f>SUM(H69:H70)</f>
        <v>224706.63418240004</v>
      </c>
      <c r="I71" s="162"/>
      <c r="J71" s="162"/>
      <c r="K71" s="162"/>
      <c r="L71" s="163">
        <f>SUM(L69:L70)</f>
        <v>224239.91666690001</v>
      </c>
      <c r="M71" s="164"/>
      <c r="N71" s="165">
        <f t="shared" si="56"/>
        <v>-466.71751550002955</v>
      </c>
      <c r="O71" s="166">
        <f t="shared" si="57"/>
        <v>-2.0770081720025372E-3</v>
      </c>
      <c r="Q71" s="162"/>
      <c r="R71" s="162"/>
      <c r="S71" s="163">
        <f>SUM(S69:S70)</f>
        <v>227580.15146690002</v>
      </c>
      <c r="T71" s="164"/>
      <c r="U71" s="165">
        <f t="shared" si="1"/>
        <v>3340.2348000000056</v>
      </c>
      <c r="V71" s="166">
        <f t="shared" si="52"/>
        <v>1.4895808247029449E-2</v>
      </c>
      <c r="X71" s="162"/>
      <c r="Y71" s="162"/>
      <c r="Z71" s="163">
        <f>SUM(Z69:Z70)</f>
        <v>228479.67666690002</v>
      </c>
      <c r="AA71" s="164"/>
      <c r="AB71" s="165">
        <f t="shared" si="3"/>
        <v>899.52520000000368</v>
      </c>
      <c r="AC71" s="166">
        <f t="shared" si="53"/>
        <v>3.9525643787561744E-3</v>
      </c>
      <c r="AE71" s="162"/>
      <c r="AF71" s="162"/>
      <c r="AG71" s="163">
        <f>SUM(AG69:AG70)</f>
        <v>228764.52706690005</v>
      </c>
      <c r="AH71" s="164"/>
      <c r="AI71" s="165">
        <f t="shared" si="58"/>
        <v>284.85040000002482</v>
      </c>
      <c r="AJ71" s="166">
        <f t="shared" si="54"/>
        <v>1.2467209519703038E-3</v>
      </c>
      <c r="AL71" s="162"/>
      <c r="AM71" s="162"/>
      <c r="AN71" s="163">
        <f>SUM(AN69:AN70)</f>
        <v>228605.96546690003</v>
      </c>
      <c r="AO71" s="164"/>
      <c r="AP71" s="165">
        <f t="shared" si="59"/>
        <v>-158.56160000001546</v>
      </c>
      <c r="AQ71" s="166">
        <f t="shared" si="55"/>
        <v>-6.9312144690005016E-4</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4"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Option Button 1">
              <controlPr defaultSize="0" autoFill="0" autoLine="0" autoPict="0">
                <anchor moveWithCells="1">
                  <from>
                    <xdr:col>6</xdr:col>
                    <xdr:colOff>476250</xdr:colOff>
                    <xdr:row>16</xdr:row>
                    <xdr:rowOff>171450</xdr:rowOff>
                  </from>
                  <to>
                    <xdr:col>9</xdr:col>
                    <xdr:colOff>419100</xdr:colOff>
                    <xdr:row>18</xdr:row>
                    <xdr:rowOff>28575</xdr:rowOff>
                  </to>
                </anchor>
              </controlPr>
            </control>
          </mc:Choice>
        </mc:AlternateContent>
        <mc:AlternateContent xmlns:mc="http://schemas.openxmlformats.org/markup-compatibility/2006">
          <mc:Choice Requires="x14">
            <control shapeId="35842"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92"/>
  <sheetViews>
    <sheetView showGridLines="0" topLeftCell="X1" zoomScale="85" zoomScaleNormal="85" workbookViewId="0">
      <selection activeCell="AR27" sqref="AR27"/>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10.5703125" style="6" bestFit="1"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10.5703125" style="6" bestFit="1" customWidth="1"/>
    <col min="19" max="19" width="12.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10.5703125" style="6" bestFit="1" customWidth="1"/>
    <col min="26" max="26" width="12.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10.5703125" style="6" bestFit="1" customWidth="1"/>
    <col min="33" max="33" width="12.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10.5703125" style="6" bestFit="1" customWidth="1"/>
    <col min="40" max="40" width="12.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77</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4000000</v>
      </c>
      <c r="G18" s="12" t="s">
        <v>7</v>
      </c>
    </row>
    <row r="19" spans="2:43" x14ac:dyDescent="0.2">
      <c r="B19" s="11"/>
      <c r="F19" s="13">
        <v>7500</v>
      </c>
      <c r="G19" s="6" t="s">
        <v>73</v>
      </c>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182">
        <v>15231.32</v>
      </c>
      <c r="G23" s="25">
        <v>1</v>
      </c>
      <c r="H23" s="26">
        <f>G23*F23</f>
        <v>15231.32</v>
      </c>
      <c r="I23" s="27"/>
      <c r="J23" s="183">
        <v>16900</v>
      </c>
      <c r="K23" s="29">
        <v>1</v>
      </c>
      <c r="L23" s="26">
        <f>K23*J23</f>
        <v>16900</v>
      </c>
      <c r="M23" s="27"/>
      <c r="N23" s="30">
        <f>L23-H23</f>
        <v>1668.6800000000003</v>
      </c>
      <c r="O23" s="31">
        <f>IF((H23)=0,"",(N23/H23))</f>
        <v>0.10955583626369877</v>
      </c>
      <c r="Q23" s="185">
        <v>17900</v>
      </c>
      <c r="R23" s="29">
        <v>1</v>
      </c>
      <c r="S23" s="26">
        <f>R23*Q23</f>
        <v>17900</v>
      </c>
      <c r="T23" s="27"/>
      <c r="U23" s="30">
        <f>S23-L23</f>
        <v>1000</v>
      </c>
      <c r="V23" s="31">
        <f>IF((L23)=0,"",(U23/L23))</f>
        <v>5.9171597633136092E-2</v>
      </c>
      <c r="X23" s="185">
        <v>21000</v>
      </c>
      <c r="Y23" s="29">
        <v>1</v>
      </c>
      <c r="Z23" s="26">
        <f>Y23*X23</f>
        <v>21000</v>
      </c>
      <c r="AA23" s="27"/>
      <c r="AB23" s="30">
        <f>Z23-S23</f>
        <v>3100</v>
      </c>
      <c r="AC23" s="31">
        <f>IF((S23)=0,"",(AB23/S23))</f>
        <v>0.17318435754189945</v>
      </c>
      <c r="AE23" s="185">
        <v>24600</v>
      </c>
      <c r="AF23" s="29">
        <v>1</v>
      </c>
      <c r="AG23" s="26">
        <f>AF23*AE23</f>
        <v>24600</v>
      </c>
      <c r="AH23" s="27"/>
      <c r="AI23" s="30">
        <f>AG23-Z23</f>
        <v>3600</v>
      </c>
      <c r="AJ23" s="31">
        <f>IF((Z23)=0,"",(AI23/Z23))</f>
        <v>0.17142857142857143</v>
      </c>
      <c r="AL23" s="185">
        <v>28000</v>
      </c>
      <c r="AM23" s="29">
        <v>1</v>
      </c>
      <c r="AN23" s="26">
        <f>AM23*AL23</f>
        <v>28000</v>
      </c>
      <c r="AO23" s="27"/>
      <c r="AP23" s="30">
        <f>AN23-AG23</f>
        <v>3400</v>
      </c>
      <c r="AQ23" s="31">
        <f>IF((AG23)=0,"",(AP23/AG23))</f>
        <v>0.13821138211382114</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3.3129</v>
      </c>
      <c r="G29" s="51">
        <f>+$F$19</f>
        <v>7500</v>
      </c>
      <c r="H29" s="26">
        <f t="shared" si="0"/>
        <v>24846.75</v>
      </c>
      <c r="I29" s="27"/>
      <c r="J29" s="28">
        <v>3.6644000000000001</v>
      </c>
      <c r="K29" s="51">
        <f>+$F$19</f>
        <v>7500</v>
      </c>
      <c r="L29" s="26">
        <f t="shared" si="9"/>
        <v>27483</v>
      </c>
      <c r="M29" s="27"/>
      <c r="N29" s="30">
        <f t="shared" si="10"/>
        <v>2636.25</v>
      </c>
      <c r="O29" s="31">
        <f t="shared" si="11"/>
        <v>0.10610039542394881</v>
      </c>
      <c r="Q29" s="28">
        <v>3.8746</v>
      </c>
      <c r="R29" s="51">
        <f>+$F$19</f>
        <v>7500</v>
      </c>
      <c r="S29" s="26">
        <f t="shared" si="12"/>
        <v>29059.5</v>
      </c>
      <c r="T29" s="27"/>
      <c r="U29" s="30">
        <f t="shared" si="1"/>
        <v>1576.5</v>
      </c>
      <c r="V29" s="31">
        <f t="shared" si="2"/>
        <v>5.7362733326056105E-2</v>
      </c>
      <c r="X29" s="28">
        <v>3.8254000000000001</v>
      </c>
      <c r="Y29" s="51">
        <f>+$F$19</f>
        <v>7500</v>
      </c>
      <c r="Z29" s="26">
        <f t="shared" si="13"/>
        <v>28690.5</v>
      </c>
      <c r="AA29" s="27"/>
      <c r="AB29" s="30">
        <f t="shared" si="3"/>
        <v>-369</v>
      </c>
      <c r="AC29" s="31">
        <f t="shared" si="4"/>
        <v>-1.2698084963609147E-2</v>
      </c>
      <c r="AE29" s="28">
        <v>3.6718999999999999</v>
      </c>
      <c r="AF29" s="51">
        <f>+$F$19</f>
        <v>7500</v>
      </c>
      <c r="AG29" s="26">
        <f t="shared" si="14"/>
        <v>27539.25</v>
      </c>
      <c r="AH29" s="27"/>
      <c r="AI29" s="30">
        <f t="shared" si="5"/>
        <v>-1151.25</v>
      </c>
      <c r="AJ29" s="31">
        <f t="shared" si="6"/>
        <v>-4.0126522716578655E-2</v>
      </c>
      <c r="AL29" s="28">
        <v>3.4407999999999999</v>
      </c>
      <c r="AM29" s="51">
        <f>+$F$19</f>
        <v>7500</v>
      </c>
      <c r="AN29" s="26">
        <f t="shared" si="15"/>
        <v>25806</v>
      </c>
      <c r="AO29" s="27"/>
      <c r="AP29" s="30">
        <f t="shared" si="7"/>
        <v>-1733.25</v>
      </c>
      <c r="AQ29" s="31">
        <f t="shared" si="8"/>
        <v>-6.2937443830169665E-2</v>
      </c>
    </row>
    <row r="30" spans="2:43" x14ac:dyDescent="0.2">
      <c r="B30" s="21" t="s">
        <v>31</v>
      </c>
      <c r="C30" s="21"/>
      <c r="D30" s="22"/>
      <c r="E30" s="23"/>
      <c r="F30" s="24"/>
      <c r="G30" s="25">
        <f t="shared" ref="G30" si="16">$F$18</f>
        <v>4000000</v>
      </c>
      <c r="H30" s="26">
        <f t="shared" si="0"/>
        <v>0</v>
      </c>
      <c r="I30" s="27"/>
      <c r="J30" s="28"/>
      <c r="K30" s="25">
        <f t="shared" ref="K30:K38" si="17">$F$18</f>
        <v>4000000</v>
      </c>
      <c r="L30" s="26">
        <f t="shared" si="9"/>
        <v>0</v>
      </c>
      <c r="M30" s="27"/>
      <c r="N30" s="30">
        <f t="shared" si="10"/>
        <v>0</v>
      </c>
      <c r="O30" s="31" t="str">
        <f t="shared" si="11"/>
        <v/>
      </c>
      <c r="Q30" s="28"/>
      <c r="R30" s="25">
        <f t="shared" ref="R30:R38" si="18">$F$18</f>
        <v>4000000</v>
      </c>
      <c r="S30" s="26">
        <f t="shared" si="12"/>
        <v>0</v>
      </c>
      <c r="T30" s="27"/>
      <c r="U30" s="30">
        <f t="shared" si="1"/>
        <v>0</v>
      </c>
      <c r="V30" s="31" t="str">
        <f t="shared" si="2"/>
        <v/>
      </c>
      <c r="X30" s="28"/>
      <c r="Y30" s="25">
        <f t="shared" ref="Y30:Y38" si="19">$F$18</f>
        <v>4000000</v>
      </c>
      <c r="Z30" s="26">
        <f t="shared" si="13"/>
        <v>0</v>
      </c>
      <c r="AA30" s="27"/>
      <c r="AB30" s="30">
        <f t="shared" si="3"/>
        <v>0</v>
      </c>
      <c r="AC30" s="31" t="str">
        <f t="shared" si="4"/>
        <v/>
      </c>
      <c r="AE30" s="28"/>
      <c r="AF30" s="25">
        <f t="shared" ref="AF30:AF38" si="20">$F$18</f>
        <v>4000000</v>
      </c>
      <c r="AG30" s="26">
        <f t="shared" si="14"/>
        <v>0</v>
      </c>
      <c r="AH30" s="27"/>
      <c r="AI30" s="30">
        <f t="shared" si="5"/>
        <v>0</v>
      </c>
      <c r="AJ30" s="31" t="str">
        <f t="shared" si="6"/>
        <v/>
      </c>
      <c r="AL30" s="28"/>
      <c r="AM30" s="25">
        <f t="shared" ref="AM30:AM38" si="21">$F$18</f>
        <v>4000000</v>
      </c>
      <c r="AN30" s="26">
        <f t="shared" si="15"/>
        <v>0</v>
      </c>
      <c r="AO30" s="27"/>
      <c r="AP30" s="30">
        <f t="shared" si="7"/>
        <v>0</v>
      </c>
      <c r="AQ30" s="31" t="str">
        <f t="shared" si="8"/>
        <v/>
      </c>
    </row>
    <row r="31" spans="2:43" x14ac:dyDescent="0.2">
      <c r="B31" s="21" t="s">
        <v>32</v>
      </c>
      <c r="C31" s="21"/>
      <c r="D31" s="22" t="s">
        <v>74</v>
      </c>
      <c r="E31" s="23"/>
      <c r="F31" s="24">
        <v>0</v>
      </c>
      <c r="G31" s="51">
        <f>+$F$19</f>
        <v>7500</v>
      </c>
      <c r="H31" s="26">
        <f t="shared" si="0"/>
        <v>0</v>
      </c>
      <c r="I31" s="27"/>
      <c r="J31" s="186">
        <v>-2.0000000000000002E-5</v>
      </c>
      <c r="K31" s="51">
        <f>+$F$19</f>
        <v>7500</v>
      </c>
      <c r="L31" s="26">
        <f t="shared" si="9"/>
        <v>-0.15000000000000002</v>
      </c>
      <c r="M31" s="27"/>
      <c r="N31" s="30">
        <f t="shared" si="10"/>
        <v>-0.15000000000000002</v>
      </c>
      <c r="O31" s="31" t="str">
        <f t="shared" si="11"/>
        <v/>
      </c>
      <c r="Q31" s="28"/>
      <c r="R31" s="51">
        <f>+$F$19</f>
        <v>7500</v>
      </c>
      <c r="S31" s="26">
        <f t="shared" si="12"/>
        <v>0</v>
      </c>
      <c r="T31" s="27"/>
      <c r="U31" s="30">
        <f t="shared" si="1"/>
        <v>0.15000000000000002</v>
      </c>
      <c r="V31" s="31">
        <f t="shared" si="2"/>
        <v>-1</v>
      </c>
      <c r="X31" s="28"/>
      <c r="Y31" s="51">
        <f>+$F$19</f>
        <v>7500</v>
      </c>
      <c r="Z31" s="26">
        <f t="shared" si="13"/>
        <v>0</v>
      </c>
      <c r="AA31" s="27"/>
      <c r="AB31" s="30">
        <f t="shared" si="3"/>
        <v>0</v>
      </c>
      <c r="AC31" s="31" t="str">
        <f t="shared" si="4"/>
        <v/>
      </c>
      <c r="AE31" s="28"/>
      <c r="AF31" s="51">
        <f>+$F$19</f>
        <v>7500</v>
      </c>
      <c r="AG31" s="26">
        <f t="shared" si="14"/>
        <v>0</v>
      </c>
      <c r="AH31" s="27"/>
      <c r="AI31" s="30">
        <f t="shared" si="5"/>
        <v>0</v>
      </c>
      <c r="AJ31" s="31" t="str">
        <f t="shared" si="6"/>
        <v/>
      </c>
      <c r="AL31" s="28"/>
      <c r="AM31" s="51">
        <f>+$F$19</f>
        <v>7500</v>
      </c>
      <c r="AN31" s="26">
        <f t="shared" si="15"/>
        <v>0</v>
      </c>
      <c r="AO31" s="27"/>
      <c r="AP31" s="30">
        <f t="shared" si="7"/>
        <v>0</v>
      </c>
      <c r="AQ31" s="31" t="str">
        <f t="shared" si="8"/>
        <v/>
      </c>
    </row>
    <row r="32" spans="2:43" x14ac:dyDescent="0.2">
      <c r="B32" s="33"/>
      <c r="C32" s="21"/>
      <c r="D32" s="22"/>
      <c r="E32" s="23"/>
      <c r="F32" s="24"/>
      <c r="G32" s="25">
        <f t="shared" ref="G32:G38" si="22">$F$18</f>
        <v>4000000</v>
      </c>
      <c r="H32" s="26">
        <f t="shared" si="0"/>
        <v>0</v>
      </c>
      <c r="I32" s="27"/>
      <c r="J32" s="28"/>
      <c r="K32" s="25">
        <f t="shared" si="17"/>
        <v>4000000</v>
      </c>
      <c r="L32" s="26">
        <f t="shared" si="9"/>
        <v>0</v>
      </c>
      <c r="M32" s="27"/>
      <c r="N32" s="30">
        <f t="shared" si="10"/>
        <v>0</v>
      </c>
      <c r="O32" s="31" t="str">
        <f t="shared" si="11"/>
        <v/>
      </c>
      <c r="Q32" s="28"/>
      <c r="R32" s="25">
        <f t="shared" si="18"/>
        <v>4000000</v>
      </c>
      <c r="S32" s="26">
        <f t="shared" si="12"/>
        <v>0</v>
      </c>
      <c r="T32" s="27"/>
      <c r="U32" s="30">
        <f t="shared" si="1"/>
        <v>0</v>
      </c>
      <c r="V32" s="31" t="str">
        <f t="shared" si="2"/>
        <v/>
      </c>
      <c r="X32" s="28"/>
      <c r="Y32" s="25">
        <f t="shared" si="19"/>
        <v>4000000</v>
      </c>
      <c r="Z32" s="26">
        <f t="shared" si="13"/>
        <v>0</v>
      </c>
      <c r="AA32" s="27"/>
      <c r="AB32" s="30">
        <f t="shared" si="3"/>
        <v>0</v>
      </c>
      <c r="AC32" s="31" t="str">
        <f t="shared" si="4"/>
        <v/>
      </c>
      <c r="AE32" s="28"/>
      <c r="AF32" s="25">
        <f t="shared" si="20"/>
        <v>4000000</v>
      </c>
      <c r="AG32" s="26">
        <f t="shared" si="14"/>
        <v>0</v>
      </c>
      <c r="AH32" s="27"/>
      <c r="AI32" s="30">
        <f t="shared" si="5"/>
        <v>0</v>
      </c>
      <c r="AJ32" s="31" t="str">
        <f t="shared" si="6"/>
        <v/>
      </c>
      <c r="AL32" s="28"/>
      <c r="AM32" s="25">
        <f t="shared" si="21"/>
        <v>4000000</v>
      </c>
      <c r="AN32" s="26">
        <f t="shared" si="15"/>
        <v>0</v>
      </c>
      <c r="AO32" s="27"/>
      <c r="AP32" s="30">
        <f t="shared" si="7"/>
        <v>0</v>
      </c>
      <c r="AQ32" s="31" t="str">
        <f t="shared" si="8"/>
        <v/>
      </c>
    </row>
    <row r="33" spans="2:43" x14ac:dyDescent="0.2">
      <c r="B33" s="33"/>
      <c r="C33" s="21"/>
      <c r="D33" s="22"/>
      <c r="E33" s="23"/>
      <c r="F33" s="24"/>
      <c r="G33" s="25">
        <f t="shared" si="22"/>
        <v>4000000</v>
      </c>
      <c r="H33" s="26">
        <f t="shared" si="0"/>
        <v>0</v>
      </c>
      <c r="I33" s="27"/>
      <c r="J33" s="28"/>
      <c r="K33" s="25">
        <f t="shared" si="17"/>
        <v>4000000</v>
      </c>
      <c r="L33" s="26">
        <f t="shared" si="9"/>
        <v>0</v>
      </c>
      <c r="M33" s="27"/>
      <c r="N33" s="30">
        <f t="shared" si="10"/>
        <v>0</v>
      </c>
      <c r="O33" s="31" t="str">
        <f t="shared" si="11"/>
        <v/>
      </c>
      <c r="Q33" s="28"/>
      <c r="R33" s="25">
        <f t="shared" si="18"/>
        <v>4000000</v>
      </c>
      <c r="S33" s="26">
        <f t="shared" si="12"/>
        <v>0</v>
      </c>
      <c r="T33" s="27"/>
      <c r="U33" s="30">
        <f t="shared" si="1"/>
        <v>0</v>
      </c>
      <c r="V33" s="31" t="str">
        <f t="shared" si="2"/>
        <v/>
      </c>
      <c r="X33" s="28"/>
      <c r="Y33" s="25">
        <f t="shared" si="19"/>
        <v>4000000</v>
      </c>
      <c r="Z33" s="26">
        <f t="shared" si="13"/>
        <v>0</v>
      </c>
      <c r="AA33" s="27"/>
      <c r="AB33" s="30">
        <f t="shared" si="3"/>
        <v>0</v>
      </c>
      <c r="AC33" s="31" t="str">
        <f t="shared" si="4"/>
        <v/>
      </c>
      <c r="AE33" s="28"/>
      <c r="AF33" s="25">
        <f t="shared" si="20"/>
        <v>4000000</v>
      </c>
      <c r="AG33" s="26">
        <f t="shared" si="14"/>
        <v>0</v>
      </c>
      <c r="AH33" s="27"/>
      <c r="AI33" s="30">
        <f t="shared" si="5"/>
        <v>0</v>
      </c>
      <c r="AJ33" s="31" t="str">
        <f t="shared" si="6"/>
        <v/>
      </c>
      <c r="AL33" s="28"/>
      <c r="AM33" s="25">
        <f t="shared" si="21"/>
        <v>4000000</v>
      </c>
      <c r="AN33" s="26">
        <f t="shared" si="15"/>
        <v>0</v>
      </c>
      <c r="AO33" s="27"/>
      <c r="AP33" s="30">
        <f t="shared" si="7"/>
        <v>0</v>
      </c>
      <c r="AQ33" s="31" t="str">
        <f t="shared" si="8"/>
        <v/>
      </c>
    </row>
    <row r="34" spans="2:43" x14ac:dyDescent="0.2">
      <c r="B34" s="33"/>
      <c r="C34" s="21"/>
      <c r="D34" s="22"/>
      <c r="E34" s="23"/>
      <c r="F34" s="24"/>
      <c r="G34" s="25">
        <f t="shared" si="22"/>
        <v>4000000</v>
      </c>
      <c r="H34" s="26">
        <f t="shared" si="0"/>
        <v>0</v>
      </c>
      <c r="I34" s="27"/>
      <c r="J34" s="28"/>
      <c r="K34" s="25">
        <f t="shared" si="17"/>
        <v>4000000</v>
      </c>
      <c r="L34" s="26">
        <f t="shared" si="9"/>
        <v>0</v>
      </c>
      <c r="M34" s="27"/>
      <c r="N34" s="30">
        <f t="shared" si="10"/>
        <v>0</v>
      </c>
      <c r="O34" s="31" t="str">
        <f t="shared" si="11"/>
        <v/>
      </c>
      <c r="Q34" s="28"/>
      <c r="R34" s="25">
        <f t="shared" si="18"/>
        <v>4000000</v>
      </c>
      <c r="S34" s="26">
        <f t="shared" si="12"/>
        <v>0</v>
      </c>
      <c r="T34" s="27"/>
      <c r="U34" s="30">
        <f t="shared" si="1"/>
        <v>0</v>
      </c>
      <c r="V34" s="31" t="str">
        <f t="shared" si="2"/>
        <v/>
      </c>
      <c r="X34" s="28"/>
      <c r="Y34" s="25">
        <f t="shared" si="19"/>
        <v>4000000</v>
      </c>
      <c r="Z34" s="26">
        <f t="shared" si="13"/>
        <v>0</v>
      </c>
      <c r="AA34" s="27"/>
      <c r="AB34" s="30">
        <f t="shared" si="3"/>
        <v>0</v>
      </c>
      <c r="AC34" s="31" t="str">
        <f t="shared" si="4"/>
        <v/>
      </c>
      <c r="AE34" s="28"/>
      <c r="AF34" s="25">
        <f t="shared" si="20"/>
        <v>4000000</v>
      </c>
      <c r="AG34" s="26">
        <f t="shared" si="14"/>
        <v>0</v>
      </c>
      <c r="AH34" s="27"/>
      <c r="AI34" s="30">
        <f t="shared" si="5"/>
        <v>0</v>
      </c>
      <c r="AJ34" s="31" t="str">
        <f t="shared" si="6"/>
        <v/>
      </c>
      <c r="AL34" s="28"/>
      <c r="AM34" s="25">
        <f t="shared" si="21"/>
        <v>4000000</v>
      </c>
      <c r="AN34" s="26">
        <f t="shared" si="15"/>
        <v>0</v>
      </c>
      <c r="AO34" s="27"/>
      <c r="AP34" s="30">
        <f t="shared" si="7"/>
        <v>0</v>
      </c>
      <c r="AQ34" s="31" t="str">
        <f t="shared" si="8"/>
        <v/>
      </c>
    </row>
    <row r="35" spans="2:43" x14ac:dyDescent="0.2">
      <c r="B35" s="33"/>
      <c r="C35" s="21"/>
      <c r="D35" s="22"/>
      <c r="E35" s="23"/>
      <c r="F35" s="24"/>
      <c r="G35" s="25">
        <f t="shared" si="22"/>
        <v>4000000</v>
      </c>
      <c r="H35" s="26">
        <f t="shared" si="0"/>
        <v>0</v>
      </c>
      <c r="I35" s="27"/>
      <c r="J35" s="28"/>
      <c r="K35" s="25">
        <f t="shared" si="17"/>
        <v>4000000</v>
      </c>
      <c r="L35" s="26">
        <f t="shared" si="9"/>
        <v>0</v>
      </c>
      <c r="M35" s="27"/>
      <c r="N35" s="30">
        <f t="shared" si="10"/>
        <v>0</v>
      </c>
      <c r="O35" s="31" t="str">
        <f t="shared" si="11"/>
        <v/>
      </c>
      <c r="Q35" s="28"/>
      <c r="R35" s="25">
        <f t="shared" si="18"/>
        <v>4000000</v>
      </c>
      <c r="S35" s="26">
        <f t="shared" si="12"/>
        <v>0</v>
      </c>
      <c r="T35" s="27"/>
      <c r="U35" s="30">
        <f t="shared" si="1"/>
        <v>0</v>
      </c>
      <c r="V35" s="31" t="str">
        <f t="shared" si="2"/>
        <v/>
      </c>
      <c r="X35" s="28"/>
      <c r="Y35" s="25">
        <f t="shared" si="19"/>
        <v>4000000</v>
      </c>
      <c r="Z35" s="26">
        <f t="shared" si="13"/>
        <v>0</v>
      </c>
      <c r="AA35" s="27"/>
      <c r="AB35" s="30">
        <f t="shared" si="3"/>
        <v>0</v>
      </c>
      <c r="AC35" s="31" t="str">
        <f t="shared" si="4"/>
        <v/>
      </c>
      <c r="AE35" s="28"/>
      <c r="AF35" s="25">
        <f t="shared" si="20"/>
        <v>4000000</v>
      </c>
      <c r="AG35" s="26">
        <f t="shared" si="14"/>
        <v>0</v>
      </c>
      <c r="AH35" s="27"/>
      <c r="AI35" s="30">
        <f t="shared" si="5"/>
        <v>0</v>
      </c>
      <c r="AJ35" s="31" t="str">
        <f t="shared" si="6"/>
        <v/>
      </c>
      <c r="AL35" s="28"/>
      <c r="AM35" s="25">
        <f t="shared" si="21"/>
        <v>4000000</v>
      </c>
      <c r="AN35" s="26">
        <f t="shared" si="15"/>
        <v>0</v>
      </c>
      <c r="AO35" s="27"/>
      <c r="AP35" s="30">
        <f t="shared" si="7"/>
        <v>0</v>
      </c>
      <c r="AQ35" s="31" t="str">
        <f t="shared" si="8"/>
        <v/>
      </c>
    </row>
    <row r="36" spans="2:43" x14ac:dyDescent="0.2">
      <c r="B36" s="33"/>
      <c r="C36" s="21"/>
      <c r="D36" s="22"/>
      <c r="E36" s="23"/>
      <c r="F36" s="24"/>
      <c r="G36" s="25">
        <f t="shared" si="22"/>
        <v>4000000</v>
      </c>
      <c r="H36" s="26">
        <f t="shared" si="0"/>
        <v>0</v>
      </c>
      <c r="I36" s="27"/>
      <c r="J36" s="28"/>
      <c r="K36" s="25">
        <f t="shared" si="17"/>
        <v>4000000</v>
      </c>
      <c r="L36" s="26">
        <f t="shared" si="9"/>
        <v>0</v>
      </c>
      <c r="M36" s="27"/>
      <c r="N36" s="30">
        <f t="shared" si="10"/>
        <v>0</v>
      </c>
      <c r="O36" s="31" t="str">
        <f t="shared" si="11"/>
        <v/>
      </c>
      <c r="Q36" s="28"/>
      <c r="R36" s="25">
        <f t="shared" si="18"/>
        <v>4000000</v>
      </c>
      <c r="S36" s="26">
        <f t="shared" si="12"/>
        <v>0</v>
      </c>
      <c r="T36" s="27"/>
      <c r="U36" s="30">
        <f t="shared" si="1"/>
        <v>0</v>
      </c>
      <c r="V36" s="31" t="str">
        <f t="shared" si="2"/>
        <v/>
      </c>
      <c r="X36" s="28"/>
      <c r="Y36" s="25">
        <f t="shared" si="19"/>
        <v>4000000</v>
      </c>
      <c r="Z36" s="26">
        <f t="shared" si="13"/>
        <v>0</v>
      </c>
      <c r="AA36" s="27"/>
      <c r="AB36" s="30">
        <f t="shared" si="3"/>
        <v>0</v>
      </c>
      <c r="AC36" s="31" t="str">
        <f t="shared" si="4"/>
        <v/>
      </c>
      <c r="AE36" s="28"/>
      <c r="AF36" s="25">
        <f t="shared" si="20"/>
        <v>4000000</v>
      </c>
      <c r="AG36" s="26">
        <f t="shared" si="14"/>
        <v>0</v>
      </c>
      <c r="AH36" s="27"/>
      <c r="AI36" s="30">
        <f t="shared" si="5"/>
        <v>0</v>
      </c>
      <c r="AJ36" s="31" t="str">
        <f t="shared" si="6"/>
        <v/>
      </c>
      <c r="AL36" s="28"/>
      <c r="AM36" s="25">
        <f t="shared" si="21"/>
        <v>4000000</v>
      </c>
      <c r="AN36" s="26">
        <f t="shared" si="15"/>
        <v>0</v>
      </c>
      <c r="AO36" s="27"/>
      <c r="AP36" s="30">
        <f t="shared" si="7"/>
        <v>0</v>
      </c>
      <c r="AQ36" s="31" t="str">
        <f t="shared" si="8"/>
        <v/>
      </c>
    </row>
    <row r="37" spans="2:43" x14ac:dyDescent="0.2">
      <c r="B37" s="33"/>
      <c r="C37" s="21"/>
      <c r="D37" s="22"/>
      <c r="E37" s="23"/>
      <c r="F37" s="24"/>
      <c r="G37" s="25">
        <f t="shared" si="22"/>
        <v>4000000</v>
      </c>
      <c r="H37" s="26">
        <f t="shared" si="0"/>
        <v>0</v>
      </c>
      <c r="I37" s="27"/>
      <c r="J37" s="28"/>
      <c r="K37" s="25">
        <f t="shared" si="17"/>
        <v>4000000</v>
      </c>
      <c r="L37" s="26">
        <f t="shared" si="9"/>
        <v>0</v>
      </c>
      <c r="M37" s="27"/>
      <c r="N37" s="30">
        <f t="shared" si="10"/>
        <v>0</v>
      </c>
      <c r="O37" s="31" t="str">
        <f t="shared" si="11"/>
        <v/>
      </c>
      <c r="Q37" s="28"/>
      <c r="R37" s="25">
        <f t="shared" si="18"/>
        <v>4000000</v>
      </c>
      <c r="S37" s="26">
        <f t="shared" si="12"/>
        <v>0</v>
      </c>
      <c r="T37" s="27"/>
      <c r="U37" s="30">
        <f t="shared" si="1"/>
        <v>0</v>
      </c>
      <c r="V37" s="31" t="str">
        <f t="shared" si="2"/>
        <v/>
      </c>
      <c r="X37" s="28"/>
      <c r="Y37" s="25">
        <f t="shared" si="19"/>
        <v>4000000</v>
      </c>
      <c r="Z37" s="26">
        <f t="shared" si="13"/>
        <v>0</v>
      </c>
      <c r="AA37" s="27"/>
      <c r="AB37" s="30">
        <f t="shared" si="3"/>
        <v>0</v>
      </c>
      <c r="AC37" s="31" t="str">
        <f t="shared" si="4"/>
        <v/>
      </c>
      <c r="AE37" s="28"/>
      <c r="AF37" s="25">
        <f t="shared" si="20"/>
        <v>4000000</v>
      </c>
      <c r="AG37" s="26">
        <f t="shared" si="14"/>
        <v>0</v>
      </c>
      <c r="AH37" s="27"/>
      <c r="AI37" s="30">
        <f t="shared" si="5"/>
        <v>0</v>
      </c>
      <c r="AJ37" s="31" t="str">
        <f t="shared" si="6"/>
        <v/>
      </c>
      <c r="AL37" s="28"/>
      <c r="AM37" s="25">
        <f t="shared" si="21"/>
        <v>4000000</v>
      </c>
      <c r="AN37" s="26">
        <f t="shared" si="15"/>
        <v>0</v>
      </c>
      <c r="AO37" s="27"/>
      <c r="AP37" s="30">
        <f t="shared" si="7"/>
        <v>0</v>
      </c>
      <c r="AQ37" s="31" t="str">
        <f t="shared" si="8"/>
        <v/>
      </c>
    </row>
    <row r="38" spans="2:43" x14ac:dyDescent="0.2">
      <c r="B38" s="33"/>
      <c r="C38" s="21"/>
      <c r="D38" s="22"/>
      <c r="E38" s="23"/>
      <c r="F38" s="24"/>
      <c r="G38" s="25">
        <f t="shared" si="22"/>
        <v>4000000</v>
      </c>
      <c r="H38" s="26">
        <f t="shared" si="0"/>
        <v>0</v>
      </c>
      <c r="I38" s="27"/>
      <c r="J38" s="28"/>
      <c r="K38" s="25">
        <f t="shared" si="17"/>
        <v>4000000</v>
      </c>
      <c r="L38" s="26">
        <f t="shared" si="9"/>
        <v>0</v>
      </c>
      <c r="M38" s="27"/>
      <c r="N38" s="30">
        <f t="shared" si="10"/>
        <v>0</v>
      </c>
      <c r="O38" s="31" t="str">
        <f t="shared" si="11"/>
        <v/>
      </c>
      <c r="Q38" s="28"/>
      <c r="R38" s="25">
        <f t="shared" si="18"/>
        <v>4000000</v>
      </c>
      <c r="S38" s="26">
        <f t="shared" si="12"/>
        <v>0</v>
      </c>
      <c r="T38" s="27"/>
      <c r="U38" s="30">
        <f t="shared" si="1"/>
        <v>0</v>
      </c>
      <c r="V38" s="31" t="str">
        <f t="shared" si="2"/>
        <v/>
      </c>
      <c r="X38" s="28"/>
      <c r="Y38" s="25">
        <f t="shared" si="19"/>
        <v>4000000</v>
      </c>
      <c r="Z38" s="26">
        <f t="shared" si="13"/>
        <v>0</v>
      </c>
      <c r="AA38" s="27"/>
      <c r="AB38" s="30">
        <f t="shared" si="3"/>
        <v>0</v>
      </c>
      <c r="AC38" s="31" t="str">
        <f t="shared" si="4"/>
        <v/>
      </c>
      <c r="AE38" s="28"/>
      <c r="AF38" s="25">
        <f t="shared" si="20"/>
        <v>4000000</v>
      </c>
      <c r="AG38" s="26">
        <f t="shared" si="14"/>
        <v>0</v>
      </c>
      <c r="AH38" s="27"/>
      <c r="AI38" s="30">
        <f t="shared" si="5"/>
        <v>0</v>
      </c>
      <c r="AJ38" s="31" t="str">
        <f t="shared" si="6"/>
        <v/>
      </c>
      <c r="AL38" s="28"/>
      <c r="AM38" s="25">
        <f t="shared" si="21"/>
        <v>4000000</v>
      </c>
      <c r="AN38" s="26">
        <f t="shared" si="15"/>
        <v>0</v>
      </c>
      <c r="AO38" s="27"/>
      <c r="AP38" s="30">
        <f t="shared" si="7"/>
        <v>0</v>
      </c>
      <c r="AQ38" s="31" t="str">
        <f t="shared" si="8"/>
        <v/>
      </c>
    </row>
    <row r="39" spans="2:43" s="45" customFormat="1" x14ac:dyDescent="0.2">
      <c r="B39" s="34" t="s">
        <v>33</v>
      </c>
      <c r="C39" s="35"/>
      <c r="D39" s="36"/>
      <c r="E39" s="35"/>
      <c r="F39" s="37"/>
      <c r="G39" s="38"/>
      <c r="H39" s="39">
        <f>SUM(H23:H38)</f>
        <v>40078.07</v>
      </c>
      <c r="I39" s="40"/>
      <c r="J39" s="41"/>
      <c r="K39" s="42"/>
      <c r="L39" s="39">
        <f>SUM(L23:L38)</f>
        <v>44382.85</v>
      </c>
      <c r="M39" s="40"/>
      <c r="N39" s="43">
        <f t="shared" si="10"/>
        <v>4304.7799999999988</v>
      </c>
      <c r="O39" s="44">
        <f t="shared" si="11"/>
        <v>0.10740986280027953</v>
      </c>
      <c r="Q39" s="41"/>
      <c r="R39" s="42"/>
      <c r="S39" s="39">
        <f>SUM(S23:S38)</f>
        <v>46959.5</v>
      </c>
      <c r="T39" s="40"/>
      <c r="U39" s="43">
        <f t="shared" si="1"/>
        <v>2576.6500000000015</v>
      </c>
      <c r="V39" s="44">
        <f t="shared" si="2"/>
        <v>5.80550820868872E-2</v>
      </c>
      <c r="X39" s="41"/>
      <c r="Y39" s="42"/>
      <c r="Z39" s="39">
        <f>SUM(Z23:Z38)</f>
        <v>49690.5</v>
      </c>
      <c r="AA39" s="40"/>
      <c r="AB39" s="43">
        <f t="shared" si="3"/>
        <v>2731</v>
      </c>
      <c r="AC39" s="44">
        <f t="shared" si="4"/>
        <v>5.8156496555542544E-2</v>
      </c>
      <c r="AE39" s="41"/>
      <c r="AF39" s="42"/>
      <c r="AG39" s="39">
        <f>SUM(AG23:AG38)</f>
        <v>52139.25</v>
      </c>
      <c r="AH39" s="40"/>
      <c r="AI39" s="43">
        <f t="shared" si="5"/>
        <v>2448.75</v>
      </c>
      <c r="AJ39" s="44">
        <f t="shared" si="6"/>
        <v>4.9280043469073567E-2</v>
      </c>
      <c r="AL39" s="41"/>
      <c r="AM39" s="42"/>
      <c r="AN39" s="39">
        <f>SUM(AN23:AN38)</f>
        <v>53806</v>
      </c>
      <c r="AO39" s="40"/>
      <c r="AP39" s="43">
        <f t="shared" si="7"/>
        <v>1666.75</v>
      </c>
      <c r="AQ39" s="44">
        <f t="shared" si="8"/>
        <v>3.1967279928269011E-2</v>
      </c>
    </row>
    <row r="40" spans="2:43" ht="25.5" x14ac:dyDescent="0.2">
      <c r="B40" s="46" t="s">
        <v>34</v>
      </c>
      <c r="C40" s="21"/>
      <c r="D40" s="22" t="s">
        <v>74</v>
      </c>
      <c r="E40" s="23"/>
      <c r="F40" s="24">
        <v>0</v>
      </c>
      <c r="G40" s="51">
        <f>+$F$19</f>
        <v>7500</v>
      </c>
      <c r="H40" s="26">
        <f>G40*F40</f>
        <v>0</v>
      </c>
      <c r="I40" s="27"/>
      <c r="J40" s="28">
        <v>-0.54430000000000001</v>
      </c>
      <c r="K40" s="51">
        <f>+$F$19</f>
        <v>7500</v>
      </c>
      <c r="L40" s="26">
        <f>K40*J40</f>
        <v>-4082.25</v>
      </c>
      <c r="M40" s="27"/>
      <c r="N40" s="30">
        <f>L40-H40</f>
        <v>-4082.25</v>
      </c>
      <c r="O40" s="31" t="str">
        <f>IF((H40)=0,"",(N40/H40))</f>
        <v/>
      </c>
      <c r="Q40" s="28"/>
      <c r="R40" s="51">
        <f>+$F$19</f>
        <v>7500</v>
      </c>
      <c r="S40" s="26">
        <f>R40*Q40</f>
        <v>0</v>
      </c>
      <c r="T40" s="27"/>
      <c r="U40" s="30">
        <f t="shared" si="1"/>
        <v>4082.25</v>
      </c>
      <c r="V40" s="31">
        <f t="shared" si="2"/>
        <v>-1</v>
      </c>
      <c r="X40" s="28"/>
      <c r="Y40" s="51">
        <f>+$F$19</f>
        <v>7500</v>
      </c>
      <c r="Z40" s="26">
        <f>Y40*X40</f>
        <v>0</v>
      </c>
      <c r="AA40" s="27"/>
      <c r="AB40" s="30">
        <f t="shared" si="3"/>
        <v>0</v>
      </c>
      <c r="AC40" s="31" t="str">
        <f t="shared" si="4"/>
        <v/>
      </c>
      <c r="AE40" s="28"/>
      <c r="AF40" s="51">
        <f>+$F$19</f>
        <v>7500</v>
      </c>
      <c r="AG40" s="26">
        <f>AF40*AE40</f>
        <v>0</v>
      </c>
      <c r="AH40" s="27"/>
      <c r="AI40" s="30">
        <f t="shared" si="5"/>
        <v>0</v>
      </c>
      <c r="AJ40" s="31" t="str">
        <f t="shared" si="6"/>
        <v/>
      </c>
      <c r="AL40" s="28"/>
      <c r="AM40" s="51">
        <f>+$F$19</f>
        <v>7500</v>
      </c>
      <c r="AN40" s="26">
        <f>AM40*AL40</f>
        <v>0</v>
      </c>
      <c r="AO40" s="27"/>
      <c r="AP40" s="30">
        <f t="shared" si="7"/>
        <v>0</v>
      </c>
      <c r="AQ40" s="31" t="str">
        <f t="shared" si="8"/>
        <v/>
      </c>
    </row>
    <row r="41" spans="2:43" ht="38.25" x14ac:dyDescent="0.2">
      <c r="B41" s="178" t="s">
        <v>75</v>
      </c>
      <c r="C41" s="21"/>
      <c r="D41" s="22" t="s">
        <v>30</v>
      </c>
      <c r="E41" s="23"/>
      <c r="F41" s="24"/>
      <c r="G41" s="51">
        <f>+F18</f>
        <v>4000000</v>
      </c>
      <c r="H41" s="26">
        <f t="shared" ref="H41:H45" si="23">G41*F41</f>
        <v>0</v>
      </c>
      <c r="I41" s="47"/>
      <c r="J41" s="28">
        <v>-2.9999999999999997E-4</v>
      </c>
      <c r="K41" s="51">
        <f>$G$41</f>
        <v>4000000</v>
      </c>
      <c r="L41" s="26">
        <f t="shared" ref="L41:L45" si="24">K41*J41</f>
        <v>-1200</v>
      </c>
      <c r="M41" s="48"/>
      <c r="N41" s="30">
        <f t="shared" ref="N41:N45" si="25">L41-H41</f>
        <v>-1200</v>
      </c>
      <c r="O41" s="31" t="str">
        <f t="shared" ref="O41:O65" si="26">IF((H41)=0,"",(N41/H41))</f>
        <v/>
      </c>
      <c r="Q41" s="28"/>
      <c r="R41" s="51">
        <f>$G$41</f>
        <v>4000000</v>
      </c>
      <c r="S41" s="26">
        <f t="shared" ref="S41:S43" si="27">R41*Q41</f>
        <v>0</v>
      </c>
      <c r="T41" s="48"/>
      <c r="U41" s="30">
        <f t="shared" si="1"/>
        <v>1200</v>
      </c>
      <c r="V41" s="31">
        <f t="shared" si="2"/>
        <v>-1</v>
      </c>
      <c r="X41" s="28"/>
      <c r="Y41" s="51">
        <f>$G$41</f>
        <v>4000000</v>
      </c>
      <c r="Z41" s="26">
        <f t="shared" ref="Z41:Z43" si="28">Y41*X41</f>
        <v>0</v>
      </c>
      <c r="AA41" s="48"/>
      <c r="AB41" s="30">
        <f t="shared" si="3"/>
        <v>0</v>
      </c>
      <c r="AC41" s="31" t="str">
        <f t="shared" si="4"/>
        <v/>
      </c>
      <c r="AE41" s="28"/>
      <c r="AF41" s="51">
        <f>$G$41</f>
        <v>4000000</v>
      </c>
      <c r="AG41" s="26">
        <f t="shared" ref="AG41:AG43" si="29">AF41*AE41</f>
        <v>0</v>
      </c>
      <c r="AH41" s="48"/>
      <c r="AI41" s="30">
        <f t="shared" si="5"/>
        <v>0</v>
      </c>
      <c r="AJ41" s="31" t="str">
        <f t="shared" si="6"/>
        <v/>
      </c>
      <c r="AL41" s="28"/>
      <c r="AM41" s="51">
        <f>$G$41</f>
        <v>4000000</v>
      </c>
      <c r="AN41" s="26">
        <f t="shared" ref="AN41:AN43" si="30">AM41*AL41</f>
        <v>0</v>
      </c>
      <c r="AO41" s="48"/>
      <c r="AP41" s="30">
        <f t="shared" si="7"/>
        <v>0</v>
      </c>
      <c r="AQ41" s="31" t="str">
        <f t="shared" si="8"/>
        <v/>
      </c>
    </row>
    <row r="42" spans="2:43" x14ac:dyDescent="0.2">
      <c r="B42" s="46"/>
      <c r="C42" s="21"/>
      <c r="D42" s="22"/>
      <c r="E42" s="23"/>
      <c r="F42" s="24"/>
      <c r="G42" s="25">
        <f t="shared" ref="G42:G43" si="31">$F$18</f>
        <v>4000000</v>
      </c>
      <c r="H42" s="26">
        <f t="shared" si="23"/>
        <v>0</v>
      </c>
      <c r="I42" s="47"/>
      <c r="J42" s="28"/>
      <c r="K42" s="25">
        <f t="shared" ref="K42:K43" si="32">$F$18</f>
        <v>4000000</v>
      </c>
      <c r="L42" s="26">
        <f t="shared" si="24"/>
        <v>0</v>
      </c>
      <c r="M42" s="48"/>
      <c r="N42" s="30">
        <f t="shared" si="25"/>
        <v>0</v>
      </c>
      <c r="O42" s="31" t="str">
        <f t="shared" si="26"/>
        <v/>
      </c>
      <c r="Q42" s="28"/>
      <c r="R42" s="25">
        <f t="shared" ref="R42:R43" si="33">$F$18</f>
        <v>4000000</v>
      </c>
      <c r="S42" s="26">
        <f t="shared" si="27"/>
        <v>0</v>
      </c>
      <c r="T42" s="48"/>
      <c r="U42" s="30">
        <f t="shared" si="1"/>
        <v>0</v>
      </c>
      <c r="V42" s="31" t="str">
        <f t="shared" si="2"/>
        <v/>
      </c>
      <c r="X42" s="28"/>
      <c r="Y42" s="25">
        <f t="shared" ref="Y42:Y43" si="34">$F$18</f>
        <v>4000000</v>
      </c>
      <c r="Z42" s="26">
        <f t="shared" si="28"/>
        <v>0</v>
      </c>
      <c r="AA42" s="48"/>
      <c r="AB42" s="30">
        <f t="shared" si="3"/>
        <v>0</v>
      </c>
      <c r="AC42" s="31" t="str">
        <f t="shared" si="4"/>
        <v/>
      </c>
      <c r="AE42" s="28"/>
      <c r="AF42" s="25">
        <f t="shared" ref="AF42:AF43" si="35">$F$18</f>
        <v>4000000</v>
      </c>
      <c r="AG42" s="26">
        <f t="shared" si="29"/>
        <v>0</v>
      </c>
      <c r="AH42" s="48"/>
      <c r="AI42" s="30">
        <f t="shared" si="5"/>
        <v>0</v>
      </c>
      <c r="AJ42" s="31" t="str">
        <f t="shared" si="6"/>
        <v/>
      </c>
      <c r="AL42" s="28"/>
      <c r="AM42" s="25">
        <f t="shared" ref="AM42:AM43" si="36">$F$18</f>
        <v>4000000</v>
      </c>
      <c r="AN42" s="26">
        <f t="shared" si="30"/>
        <v>0</v>
      </c>
      <c r="AO42" s="48"/>
      <c r="AP42" s="30">
        <f t="shared" si="7"/>
        <v>0</v>
      </c>
      <c r="AQ42" s="31" t="str">
        <f t="shared" si="8"/>
        <v/>
      </c>
    </row>
    <row r="43" spans="2:43" x14ac:dyDescent="0.2">
      <c r="B43" s="46"/>
      <c r="C43" s="21"/>
      <c r="D43" s="22"/>
      <c r="E43" s="23"/>
      <c r="F43" s="24"/>
      <c r="G43" s="25">
        <f t="shared" si="31"/>
        <v>4000000</v>
      </c>
      <c r="H43" s="26">
        <f t="shared" si="23"/>
        <v>0</v>
      </c>
      <c r="I43" s="47"/>
      <c r="J43" s="28"/>
      <c r="K43" s="25">
        <f t="shared" si="32"/>
        <v>4000000</v>
      </c>
      <c r="L43" s="26">
        <f t="shared" si="24"/>
        <v>0</v>
      </c>
      <c r="M43" s="48"/>
      <c r="N43" s="30">
        <f t="shared" si="25"/>
        <v>0</v>
      </c>
      <c r="O43" s="31" t="str">
        <f t="shared" si="26"/>
        <v/>
      </c>
      <c r="Q43" s="28"/>
      <c r="R43" s="25">
        <f t="shared" si="33"/>
        <v>4000000</v>
      </c>
      <c r="S43" s="26">
        <f t="shared" si="27"/>
        <v>0</v>
      </c>
      <c r="T43" s="48"/>
      <c r="U43" s="30">
        <f t="shared" si="1"/>
        <v>0</v>
      </c>
      <c r="V43" s="31" t="str">
        <f t="shared" si="2"/>
        <v/>
      </c>
      <c r="X43" s="28"/>
      <c r="Y43" s="25">
        <f t="shared" si="34"/>
        <v>4000000</v>
      </c>
      <c r="Z43" s="26">
        <f t="shared" si="28"/>
        <v>0</v>
      </c>
      <c r="AA43" s="48"/>
      <c r="AB43" s="30">
        <f t="shared" si="3"/>
        <v>0</v>
      </c>
      <c r="AC43" s="31" t="str">
        <f t="shared" si="4"/>
        <v/>
      </c>
      <c r="AE43" s="28"/>
      <c r="AF43" s="25">
        <f t="shared" si="35"/>
        <v>4000000</v>
      </c>
      <c r="AG43" s="26">
        <f t="shared" si="29"/>
        <v>0</v>
      </c>
      <c r="AH43" s="48"/>
      <c r="AI43" s="30">
        <f t="shared" si="5"/>
        <v>0</v>
      </c>
      <c r="AJ43" s="31" t="str">
        <f t="shared" si="6"/>
        <v/>
      </c>
      <c r="AL43" s="28"/>
      <c r="AM43" s="25">
        <f t="shared" si="36"/>
        <v>4000000</v>
      </c>
      <c r="AN43" s="26">
        <f t="shared" si="30"/>
        <v>0</v>
      </c>
      <c r="AO43" s="48"/>
      <c r="AP43" s="30">
        <f t="shared" si="7"/>
        <v>0</v>
      </c>
      <c r="AQ43" s="31" t="str">
        <f t="shared" si="8"/>
        <v/>
      </c>
    </row>
    <row r="44" spans="2:43" x14ac:dyDescent="0.2">
      <c r="B44" s="49" t="s">
        <v>35</v>
      </c>
      <c r="C44" s="21"/>
      <c r="D44" s="22" t="s">
        <v>74</v>
      </c>
      <c r="E44" s="23"/>
      <c r="F44" s="50">
        <v>2.8330000000000001E-2</v>
      </c>
      <c r="G44" s="51">
        <f>+$F$19</f>
        <v>7500</v>
      </c>
      <c r="H44" s="26">
        <f>G44*F44</f>
        <v>212.47499999999999</v>
      </c>
      <c r="I44" s="27"/>
      <c r="J44" s="52">
        <v>3.04E-2</v>
      </c>
      <c r="K44" s="51">
        <f>+$F$19</f>
        <v>7500</v>
      </c>
      <c r="L44" s="26">
        <f>K44*J44</f>
        <v>228</v>
      </c>
      <c r="M44" s="27"/>
      <c r="N44" s="30">
        <f>L44-H44</f>
        <v>15.525000000000006</v>
      </c>
      <c r="O44" s="31">
        <f>IF((H44)=0,"",(N44/H44))</f>
        <v>7.3067419696434904E-2</v>
      </c>
      <c r="Q44" s="52">
        <v>3.0669999999999999E-2</v>
      </c>
      <c r="R44" s="51">
        <f>+$F$19</f>
        <v>7500</v>
      </c>
      <c r="S44" s="26">
        <f>R44*Q44</f>
        <v>230.02500000000001</v>
      </c>
      <c r="T44" s="27"/>
      <c r="U44" s="30">
        <f t="shared" si="1"/>
        <v>2.0250000000000057</v>
      </c>
      <c r="V44" s="31">
        <f t="shared" si="2"/>
        <v>8.8815789473684452E-3</v>
      </c>
      <c r="X44" s="52">
        <v>3.074E-2</v>
      </c>
      <c r="Y44" s="51">
        <f>+$F$19</f>
        <v>7500</v>
      </c>
      <c r="Z44" s="26">
        <f>Y44*X44</f>
        <v>230.55</v>
      </c>
      <c r="AA44" s="27"/>
      <c r="AB44" s="30">
        <f t="shared" si="3"/>
        <v>0.52500000000000568</v>
      </c>
      <c r="AC44" s="31">
        <f t="shared" si="4"/>
        <v>2.2823606129768752E-3</v>
      </c>
      <c r="AE44" s="52">
        <v>3.0769999999999999E-2</v>
      </c>
      <c r="AF44" s="51">
        <f>+$F$19</f>
        <v>7500</v>
      </c>
      <c r="AG44" s="26">
        <f>AF44*AE44</f>
        <v>230.77499999999998</v>
      </c>
      <c r="AH44" s="27"/>
      <c r="AI44" s="30">
        <f t="shared" si="5"/>
        <v>0.22499999999996589</v>
      </c>
      <c r="AJ44" s="31">
        <f t="shared" si="6"/>
        <v>9.7592713077408755E-4</v>
      </c>
      <c r="AL44" s="52">
        <v>3.0790000000000001E-2</v>
      </c>
      <c r="AM44" s="51">
        <f>+$F$19</f>
        <v>7500</v>
      </c>
      <c r="AN44" s="26">
        <f>AM44*AL44</f>
        <v>230.92500000000001</v>
      </c>
      <c r="AO44" s="27"/>
      <c r="AP44" s="30">
        <f t="shared" si="7"/>
        <v>0.15000000000003411</v>
      </c>
      <c r="AQ44" s="31">
        <f t="shared" si="8"/>
        <v>6.4998375040638766E-4</v>
      </c>
    </row>
    <row r="45" spans="2:43" x14ac:dyDescent="0.2">
      <c r="B45" s="49" t="s">
        <v>36</v>
      </c>
      <c r="C45" s="21"/>
      <c r="D45" s="22"/>
      <c r="E45" s="23"/>
      <c r="F45" s="53">
        <f>IF(ISBLANK(D16)=TRUE, 0, IF(D16="TOU", 0.64*$F$55+0.18*$F$56+0.18*$F$57, IF(AND(D16="non-TOU", G59&gt;0), F59,F58)))</f>
        <v>0.10214000000000001</v>
      </c>
      <c r="G45" s="54">
        <f>$F$18*(1+$F$74)-$F$18</f>
        <v>27599.999999999534</v>
      </c>
      <c r="H45" s="26">
        <f t="shared" si="23"/>
        <v>2819.0639999999526</v>
      </c>
      <c r="I45" s="27"/>
      <c r="J45" s="55">
        <f>0.64*$J$55+0.18*$J$56+0.18*$J$57</f>
        <v>0.10214000000000001</v>
      </c>
      <c r="K45" s="54">
        <f>$F$18*(1+$J$74)-$F$18</f>
        <v>24800</v>
      </c>
      <c r="L45" s="26">
        <f t="shared" si="24"/>
        <v>2533.0720000000001</v>
      </c>
      <c r="M45" s="27"/>
      <c r="N45" s="30">
        <f t="shared" si="25"/>
        <v>-285.99199999995244</v>
      </c>
      <c r="O45" s="31">
        <f t="shared" si="26"/>
        <v>-0.10144927536230368</v>
      </c>
      <c r="Q45" s="55">
        <f>0.64*$Q$55+0.18*$Q$56+0.18*$Q$57</f>
        <v>0.10214000000000001</v>
      </c>
      <c r="R45" s="54">
        <f>$F$18*(1+Q74)-$F$18</f>
        <v>24800</v>
      </c>
      <c r="S45" s="26">
        <f t="shared" ref="S45" si="37">R45*Q45</f>
        <v>2533.0720000000001</v>
      </c>
      <c r="T45" s="27"/>
      <c r="U45" s="30">
        <f t="shared" si="1"/>
        <v>0</v>
      </c>
      <c r="V45" s="31">
        <f t="shared" si="2"/>
        <v>0</v>
      </c>
      <c r="X45" s="55">
        <f>0.64*$X$55+0.18*$X$56+0.18*$X$57</f>
        <v>0.10214000000000001</v>
      </c>
      <c r="Y45" s="54">
        <f>$F$18*(1+X74)-$F$18</f>
        <v>24800</v>
      </c>
      <c r="Z45" s="26">
        <f t="shared" ref="Z45" si="38">Y45*X45</f>
        <v>2533.0720000000001</v>
      </c>
      <c r="AA45" s="27"/>
      <c r="AB45" s="30">
        <f t="shared" si="3"/>
        <v>0</v>
      </c>
      <c r="AC45" s="31">
        <f t="shared" si="4"/>
        <v>0</v>
      </c>
      <c r="AE45" s="55">
        <f>0.64*$AE$55+0.18*$AE$56+0.18*$AE$57</f>
        <v>0.10214000000000001</v>
      </c>
      <c r="AF45" s="54">
        <f>$F$18*(1+AE74)-$F$18</f>
        <v>24800</v>
      </c>
      <c r="AG45" s="26">
        <f t="shared" ref="AG45" si="39">AF45*AE45</f>
        <v>2533.0720000000001</v>
      </c>
      <c r="AH45" s="27"/>
      <c r="AI45" s="30">
        <f t="shared" si="5"/>
        <v>0</v>
      </c>
      <c r="AJ45" s="31">
        <f t="shared" si="6"/>
        <v>0</v>
      </c>
      <c r="AL45" s="55">
        <f>0.64*$AL$55+0.18*$AL$56+0.18*$AL$57</f>
        <v>0.10214000000000001</v>
      </c>
      <c r="AM45" s="54">
        <f>$F$18*(1+AL74)-$F$18</f>
        <v>24800</v>
      </c>
      <c r="AN45" s="26">
        <f t="shared" ref="AN45" si="40">AM45*AL45</f>
        <v>2533.0720000000001</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43109.608999999953</v>
      </c>
      <c r="I47" s="40"/>
      <c r="J47" s="59"/>
      <c r="K47" s="61"/>
      <c r="L47" s="60">
        <f>SUM(L40:L46)+L39</f>
        <v>41861.671999999999</v>
      </c>
      <c r="M47" s="40"/>
      <c r="N47" s="43">
        <f t="shared" ref="N47:N65" si="41">L47-H47</f>
        <v>-1247.9369999999544</v>
      </c>
      <c r="O47" s="44">
        <f t="shared" si="26"/>
        <v>-2.8948000896968373E-2</v>
      </c>
      <c r="Q47" s="59"/>
      <c r="R47" s="61"/>
      <c r="S47" s="60">
        <f>SUM(S40:S46)+S39</f>
        <v>49722.597000000002</v>
      </c>
      <c r="T47" s="40"/>
      <c r="U47" s="43">
        <f t="shared" si="1"/>
        <v>7860.9250000000029</v>
      </c>
      <c r="V47" s="44">
        <f t="shared" si="2"/>
        <v>0.18778334988626358</v>
      </c>
      <c r="X47" s="59"/>
      <c r="Y47" s="61"/>
      <c r="Z47" s="60">
        <f>SUM(Z40:Z46)+Z39</f>
        <v>52454.122000000003</v>
      </c>
      <c r="AA47" s="40"/>
      <c r="AB47" s="43">
        <f t="shared" si="3"/>
        <v>2731.5250000000015</v>
      </c>
      <c r="AC47" s="44">
        <f t="shared" si="4"/>
        <v>5.4935284253153575E-2</v>
      </c>
      <c r="AE47" s="59"/>
      <c r="AF47" s="61"/>
      <c r="AG47" s="60">
        <f>SUM(AG40:AG46)+AG39</f>
        <v>54903.097000000002</v>
      </c>
      <c r="AH47" s="40"/>
      <c r="AI47" s="43">
        <f t="shared" si="5"/>
        <v>2448.9749999999985</v>
      </c>
      <c r="AJ47" s="44">
        <f t="shared" si="6"/>
        <v>4.6687941893298654E-2</v>
      </c>
      <c r="AL47" s="59"/>
      <c r="AM47" s="61"/>
      <c r="AN47" s="60">
        <f>SUM(AN40:AN46)+AN39</f>
        <v>56569.997000000003</v>
      </c>
      <c r="AO47" s="40"/>
      <c r="AP47" s="43">
        <f t="shared" si="7"/>
        <v>1666.9000000000015</v>
      </c>
      <c r="AQ47" s="44">
        <f t="shared" si="8"/>
        <v>3.0360764530277799E-2</v>
      </c>
    </row>
    <row r="48" spans="2:43" x14ac:dyDescent="0.2">
      <c r="B48" s="27" t="s">
        <v>39</v>
      </c>
      <c r="C48" s="27"/>
      <c r="D48" s="62" t="s">
        <v>74</v>
      </c>
      <c r="E48" s="63"/>
      <c r="F48" s="28">
        <v>3.3462000000000001</v>
      </c>
      <c r="G48" s="64">
        <f>+$F$19</f>
        <v>7500</v>
      </c>
      <c r="H48" s="26">
        <f>G48*F48</f>
        <v>25096.5</v>
      </c>
      <c r="I48" s="27"/>
      <c r="J48" s="28">
        <f>+F48</f>
        <v>3.3462000000000001</v>
      </c>
      <c r="K48" s="64">
        <f>+$F$19</f>
        <v>7500</v>
      </c>
      <c r="L48" s="26">
        <f>K48*J48</f>
        <v>25096.5</v>
      </c>
      <c r="M48" s="27"/>
      <c r="N48" s="30">
        <f t="shared" si="41"/>
        <v>0</v>
      </c>
      <c r="O48" s="31">
        <f t="shared" si="26"/>
        <v>0</v>
      </c>
      <c r="Q48" s="28">
        <f>+$J48</f>
        <v>3.3462000000000001</v>
      </c>
      <c r="R48" s="64">
        <f>+$F$19</f>
        <v>7500</v>
      </c>
      <c r="S48" s="26">
        <f>R48*Q48</f>
        <v>25096.5</v>
      </c>
      <c r="T48" s="27"/>
      <c r="U48" s="30">
        <f t="shared" si="1"/>
        <v>0</v>
      </c>
      <c r="V48" s="31">
        <f t="shared" si="2"/>
        <v>0</v>
      </c>
      <c r="X48" s="28">
        <f>+$J48</f>
        <v>3.3462000000000001</v>
      </c>
      <c r="Y48" s="64">
        <f>+$F$19</f>
        <v>7500</v>
      </c>
      <c r="Z48" s="26">
        <f>Y48*X48</f>
        <v>25096.5</v>
      </c>
      <c r="AA48" s="27"/>
      <c r="AB48" s="30">
        <f t="shared" si="3"/>
        <v>0</v>
      </c>
      <c r="AC48" s="31">
        <f t="shared" si="4"/>
        <v>0</v>
      </c>
      <c r="AE48" s="28">
        <f>+$J48</f>
        <v>3.3462000000000001</v>
      </c>
      <c r="AF48" s="64">
        <f>+$F$19</f>
        <v>7500</v>
      </c>
      <c r="AG48" s="26">
        <f>AF48*AE48</f>
        <v>25096.5</v>
      </c>
      <c r="AH48" s="27"/>
      <c r="AI48" s="30">
        <f t="shared" si="5"/>
        <v>0</v>
      </c>
      <c r="AJ48" s="31">
        <f t="shared" si="6"/>
        <v>0</v>
      </c>
      <c r="AL48" s="28">
        <f>+$J48</f>
        <v>3.3462000000000001</v>
      </c>
      <c r="AM48" s="64">
        <f>+$F$19</f>
        <v>7500</v>
      </c>
      <c r="AN48" s="26">
        <f>AM48*AL48</f>
        <v>25096.5</v>
      </c>
      <c r="AO48" s="27"/>
      <c r="AP48" s="30">
        <f t="shared" si="7"/>
        <v>0</v>
      </c>
      <c r="AQ48" s="31">
        <f t="shared" si="8"/>
        <v>0</v>
      </c>
    </row>
    <row r="49" spans="2:43" ht="25.5" x14ac:dyDescent="0.2">
      <c r="B49" s="66" t="s">
        <v>40</v>
      </c>
      <c r="C49" s="27"/>
      <c r="D49" s="62" t="s">
        <v>74</v>
      </c>
      <c r="E49" s="63"/>
      <c r="F49" s="28">
        <v>1.9535</v>
      </c>
      <c r="G49" s="64">
        <f>G48</f>
        <v>7500</v>
      </c>
      <c r="H49" s="26">
        <f>G49*F49</f>
        <v>14651.25</v>
      </c>
      <c r="I49" s="27"/>
      <c r="J49" s="28">
        <f>+F49</f>
        <v>1.9535</v>
      </c>
      <c r="K49" s="64">
        <f>K48</f>
        <v>7500</v>
      </c>
      <c r="L49" s="26">
        <f>K49*J49</f>
        <v>14651.25</v>
      </c>
      <c r="M49" s="27"/>
      <c r="N49" s="30">
        <f t="shared" si="41"/>
        <v>0</v>
      </c>
      <c r="O49" s="31">
        <f t="shared" si="26"/>
        <v>0</v>
      </c>
      <c r="Q49" s="28">
        <f>+$J49</f>
        <v>1.9535</v>
      </c>
      <c r="R49" s="64">
        <f>R48</f>
        <v>7500</v>
      </c>
      <c r="S49" s="26">
        <f>R49*Q49</f>
        <v>14651.25</v>
      </c>
      <c r="T49" s="27"/>
      <c r="U49" s="30">
        <f t="shared" si="1"/>
        <v>0</v>
      </c>
      <c r="V49" s="31">
        <f t="shared" si="2"/>
        <v>0</v>
      </c>
      <c r="X49" s="28">
        <f>+$J49</f>
        <v>1.9535</v>
      </c>
      <c r="Y49" s="64">
        <f>Y48</f>
        <v>7500</v>
      </c>
      <c r="Z49" s="26">
        <f>Y49*X49</f>
        <v>14651.25</v>
      </c>
      <c r="AA49" s="27"/>
      <c r="AB49" s="30">
        <f t="shared" si="3"/>
        <v>0</v>
      </c>
      <c r="AC49" s="31">
        <f t="shared" si="4"/>
        <v>0</v>
      </c>
      <c r="AE49" s="28">
        <f>+$J49</f>
        <v>1.9535</v>
      </c>
      <c r="AF49" s="64">
        <f>AF48</f>
        <v>7500</v>
      </c>
      <c r="AG49" s="26">
        <f>AF49*AE49</f>
        <v>14651.25</v>
      </c>
      <c r="AH49" s="27"/>
      <c r="AI49" s="30">
        <f t="shared" si="5"/>
        <v>0</v>
      </c>
      <c r="AJ49" s="31">
        <f t="shared" si="6"/>
        <v>0</v>
      </c>
      <c r="AL49" s="28">
        <f>+$J49</f>
        <v>1.9535</v>
      </c>
      <c r="AM49" s="64">
        <f>AM48</f>
        <v>7500</v>
      </c>
      <c r="AN49" s="26">
        <f>AM49*AL49</f>
        <v>14651.25</v>
      </c>
      <c r="AO49" s="27"/>
      <c r="AP49" s="30">
        <f t="shared" si="7"/>
        <v>0</v>
      </c>
      <c r="AQ49" s="31">
        <f t="shared" si="8"/>
        <v>0</v>
      </c>
    </row>
    <row r="50" spans="2:43" ht="25.5" x14ac:dyDescent="0.2">
      <c r="B50" s="56" t="s">
        <v>41</v>
      </c>
      <c r="C50" s="35"/>
      <c r="D50" s="35"/>
      <c r="E50" s="35"/>
      <c r="F50" s="67"/>
      <c r="G50" s="59"/>
      <c r="H50" s="60">
        <f>SUM(H47:H49)</f>
        <v>82857.358999999953</v>
      </c>
      <c r="I50" s="68"/>
      <c r="J50" s="69"/>
      <c r="K50" s="59"/>
      <c r="L50" s="60">
        <f>SUM(L47:L49)</f>
        <v>81609.421999999991</v>
      </c>
      <c r="M50" s="68"/>
      <c r="N50" s="43">
        <f t="shared" si="41"/>
        <v>-1247.9369999999617</v>
      </c>
      <c r="O50" s="44">
        <f t="shared" si="26"/>
        <v>-1.5061269331550411E-2</v>
      </c>
      <c r="Q50" s="69"/>
      <c r="R50" s="59"/>
      <c r="S50" s="60">
        <f>SUM(S47:S49)</f>
        <v>89470.347000000009</v>
      </c>
      <c r="T50" s="68"/>
      <c r="U50" s="43">
        <f t="shared" si="1"/>
        <v>7860.9250000000175</v>
      </c>
      <c r="V50" s="44">
        <f t="shared" si="2"/>
        <v>9.6323743108976054E-2</v>
      </c>
      <c r="X50" s="69"/>
      <c r="Y50" s="59"/>
      <c r="Z50" s="60">
        <f>SUM(Z47:Z49)</f>
        <v>92201.872000000003</v>
      </c>
      <c r="AA50" s="68"/>
      <c r="AB50" s="43">
        <f t="shared" si="3"/>
        <v>2731.5249999999942</v>
      </c>
      <c r="AC50" s="44">
        <f t="shared" si="4"/>
        <v>3.0529947536696085E-2</v>
      </c>
      <c r="AE50" s="69"/>
      <c r="AF50" s="59"/>
      <c r="AG50" s="60">
        <f>SUM(AG47:AG49)</f>
        <v>94650.847000000009</v>
      </c>
      <c r="AH50" s="68"/>
      <c r="AI50" s="43">
        <f t="shared" si="5"/>
        <v>2448.9750000000058</v>
      </c>
      <c r="AJ50" s="44">
        <f t="shared" si="6"/>
        <v>2.656101168965426E-2</v>
      </c>
      <c r="AL50" s="69"/>
      <c r="AM50" s="59"/>
      <c r="AN50" s="60">
        <f>SUM(AN47:AN49)</f>
        <v>96317.747000000003</v>
      </c>
      <c r="AO50" s="68"/>
      <c r="AP50" s="43">
        <f t="shared" si="7"/>
        <v>1666.8999999999942</v>
      </c>
      <c r="AQ50" s="44">
        <f t="shared" si="8"/>
        <v>1.7611041557821391E-2</v>
      </c>
    </row>
    <row r="51" spans="2:43" ht="25.5" x14ac:dyDescent="0.2">
      <c r="B51" s="71" t="s">
        <v>42</v>
      </c>
      <c r="C51" s="21"/>
      <c r="D51" s="22" t="s">
        <v>30</v>
      </c>
      <c r="E51" s="23"/>
      <c r="F51" s="72">
        <v>4.4000000000000003E-3</v>
      </c>
      <c r="G51" s="64">
        <f>+$F$18+G45</f>
        <v>4027599.9999999995</v>
      </c>
      <c r="H51" s="73">
        <f t="shared" ref="H51:H57" si="42">G51*F51</f>
        <v>17721.439999999999</v>
      </c>
      <c r="I51" s="27"/>
      <c r="J51" s="72">
        <v>4.4000000000000003E-3</v>
      </c>
      <c r="K51" s="64">
        <f>+$F$18+K45</f>
        <v>4024800</v>
      </c>
      <c r="L51" s="73">
        <f t="shared" ref="L51:L57" si="43">K51*J51</f>
        <v>17709.120000000003</v>
      </c>
      <c r="M51" s="27"/>
      <c r="N51" s="30">
        <f t="shared" si="41"/>
        <v>-12.319999999996071</v>
      </c>
      <c r="O51" s="74">
        <f t="shared" si="26"/>
        <v>-6.9520309861930362E-4</v>
      </c>
      <c r="Q51" s="72">
        <f>+J51</f>
        <v>4.4000000000000003E-3</v>
      </c>
      <c r="R51" s="64">
        <f>+$F$18+R45</f>
        <v>4024800</v>
      </c>
      <c r="S51" s="73">
        <f t="shared" ref="S51:S57" si="44">R51*Q51</f>
        <v>17709.120000000003</v>
      </c>
      <c r="T51" s="27"/>
      <c r="U51" s="30">
        <f t="shared" si="1"/>
        <v>0</v>
      </c>
      <c r="V51" s="74">
        <f t="shared" si="2"/>
        <v>0</v>
      </c>
      <c r="X51" s="72">
        <f>+Q51</f>
        <v>4.4000000000000003E-3</v>
      </c>
      <c r="Y51" s="64">
        <f>+$F$18+Y45</f>
        <v>4024800</v>
      </c>
      <c r="Z51" s="73">
        <f t="shared" ref="Z51:Z57" si="45">Y51*X51</f>
        <v>17709.120000000003</v>
      </c>
      <c r="AA51" s="27"/>
      <c r="AB51" s="30">
        <f t="shared" si="3"/>
        <v>0</v>
      </c>
      <c r="AC51" s="74">
        <f t="shared" si="4"/>
        <v>0</v>
      </c>
      <c r="AE51" s="72">
        <f>+X51</f>
        <v>4.4000000000000003E-3</v>
      </c>
      <c r="AF51" s="64">
        <f>+$F$18+AF45</f>
        <v>4024800</v>
      </c>
      <c r="AG51" s="73">
        <f t="shared" ref="AG51:AG57" si="46">AF51*AE51</f>
        <v>17709.120000000003</v>
      </c>
      <c r="AH51" s="27"/>
      <c r="AI51" s="30">
        <f t="shared" si="5"/>
        <v>0</v>
      </c>
      <c r="AJ51" s="74">
        <f t="shared" si="6"/>
        <v>0</v>
      </c>
      <c r="AL51" s="72">
        <f>+AE51</f>
        <v>4.4000000000000003E-3</v>
      </c>
      <c r="AM51" s="64">
        <f>+$F$18+AM45</f>
        <v>4024800</v>
      </c>
      <c r="AN51" s="73">
        <f t="shared" ref="AN51:AN57" si="47">AM51*AL51</f>
        <v>17709.120000000003</v>
      </c>
      <c r="AO51" s="27"/>
      <c r="AP51" s="30">
        <f t="shared" si="7"/>
        <v>0</v>
      </c>
      <c r="AQ51" s="74">
        <f t="shared" si="8"/>
        <v>0</v>
      </c>
    </row>
    <row r="52" spans="2:43" ht="25.5" x14ac:dyDescent="0.2">
      <c r="B52" s="71" t="s">
        <v>43</v>
      </c>
      <c r="C52" s="21"/>
      <c r="D52" s="22" t="s">
        <v>30</v>
      </c>
      <c r="E52" s="23"/>
      <c r="F52" s="72">
        <v>1.2999999999999999E-3</v>
      </c>
      <c r="G52" s="64">
        <f>G51</f>
        <v>4027599.9999999995</v>
      </c>
      <c r="H52" s="73">
        <f t="shared" si="42"/>
        <v>5235.8799999999992</v>
      </c>
      <c r="I52" s="27"/>
      <c r="J52" s="72">
        <v>1.2999999999999999E-3</v>
      </c>
      <c r="K52" s="64">
        <f>K51</f>
        <v>4024800</v>
      </c>
      <c r="L52" s="73">
        <f t="shared" si="43"/>
        <v>5232.24</v>
      </c>
      <c r="M52" s="27"/>
      <c r="N52" s="30">
        <f t="shared" si="41"/>
        <v>-3.6399999999994179</v>
      </c>
      <c r="O52" s="74">
        <f t="shared" si="26"/>
        <v>-6.9520309861941421E-4</v>
      </c>
      <c r="Q52" s="72">
        <f>+J52</f>
        <v>1.2999999999999999E-3</v>
      </c>
      <c r="R52" s="64">
        <f>R51</f>
        <v>4024800</v>
      </c>
      <c r="S52" s="73">
        <f t="shared" si="44"/>
        <v>5232.24</v>
      </c>
      <c r="T52" s="27"/>
      <c r="U52" s="30">
        <f t="shared" si="1"/>
        <v>0</v>
      </c>
      <c r="V52" s="74">
        <f t="shared" si="2"/>
        <v>0</v>
      </c>
      <c r="X52" s="72">
        <f>+Q52</f>
        <v>1.2999999999999999E-3</v>
      </c>
      <c r="Y52" s="64">
        <f>Y51</f>
        <v>4024800</v>
      </c>
      <c r="Z52" s="73">
        <f t="shared" si="45"/>
        <v>5232.24</v>
      </c>
      <c r="AA52" s="27"/>
      <c r="AB52" s="30">
        <f t="shared" si="3"/>
        <v>0</v>
      </c>
      <c r="AC52" s="74">
        <f t="shared" si="4"/>
        <v>0</v>
      </c>
      <c r="AE52" s="72">
        <f>+X52</f>
        <v>1.2999999999999999E-3</v>
      </c>
      <c r="AF52" s="64">
        <f>AF51</f>
        <v>4024800</v>
      </c>
      <c r="AG52" s="73">
        <f t="shared" si="46"/>
        <v>5232.24</v>
      </c>
      <c r="AH52" s="27"/>
      <c r="AI52" s="30">
        <f t="shared" si="5"/>
        <v>0</v>
      </c>
      <c r="AJ52" s="74">
        <f t="shared" si="6"/>
        <v>0</v>
      </c>
      <c r="AL52" s="72">
        <f>+AE52</f>
        <v>1.2999999999999999E-3</v>
      </c>
      <c r="AM52" s="64">
        <f>AM51</f>
        <v>4024800</v>
      </c>
      <c r="AN52" s="73">
        <f t="shared" si="47"/>
        <v>5232.24</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4000000</v>
      </c>
      <c r="H54" s="73">
        <f t="shared" si="42"/>
        <v>27760</v>
      </c>
      <c r="I54" s="27"/>
      <c r="J54" s="72">
        <f>+F54</f>
        <v>6.94E-3</v>
      </c>
      <c r="K54" s="76">
        <f>$F$18</f>
        <v>4000000</v>
      </c>
      <c r="L54" s="73">
        <f t="shared" si="43"/>
        <v>27760</v>
      </c>
      <c r="M54" s="27"/>
      <c r="N54" s="30">
        <f t="shared" si="41"/>
        <v>0</v>
      </c>
      <c r="O54" s="74">
        <f t="shared" si="26"/>
        <v>0</v>
      </c>
      <c r="Q54" s="72">
        <f>+J54</f>
        <v>6.94E-3</v>
      </c>
      <c r="R54" s="76">
        <f>$F$18</f>
        <v>4000000</v>
      </c>
      <c r="S54" s="73">
        <f t="shared" si="44"/>
        <v>27760</v>
      </c>
      <c r="T54" s="27"/>
      <c r="U54" s="30">
        <f t="shared" si="1"/>
        <v>0</v>
      </c>
      <c r="V54" s="74">
        <f t="shared" si="2"/>
        <v>0</v>
      </c>
      <c r="X54" s="72">
        <f>+Q54</f>
        <v>6.94E-3</v>
      </c>
      <c r="Y54" s="76">
        <f>$F$18</f>
        <v>4000000</v>
      </c>
      <c r="Z54" s="73">
        <f t="shared" si="45"/>
        <v>27760</v>
      </c>
      <c r="AA54" s="27"/>
      <c r="AB54" s="30">
        <f t="shared" si="3"/>
        <v>0</v>
      </c>
      <c r="AC54" s="74">
        <f t="shared" si="4"/>
        <v>0</v>
      </c>
      <c r="AE54" s="72">
        <f>+X54</f>
        <v>6.94E-3</v>
      </c>
      <c r="AF54" s="76">
        <f>$F$18</f>
        <v>4000000</v>
      </c>
      <c r="AG54" s="73">
        <f t="shared" si="46"/>
        <v>27760</v>
      </c>
      <c r="AH54" s="27"/>
      <c r="AI54" s="30">
        <f t="shared" si="5"/>
        <v>0</v>
      </c>
      <c r="AJ54" s="74">
        <f t="shared" si="6"/>
        <v>0</v>
      </c>
      <c r="AL54" s="72">
        <f>+AE54</f>
        <v>6.94E-3</v>
      </c>
      <c r="AM54" s="76">
        <f>$F$18</f>
        <v>4000000</v>
      </c>
      <c r="AN54" s="73">
        <f t="shared" si="47"/>
        <v>27760</v>
      </c>
      <c r="AO54" s="27"/>
      <c r="AP54" s="30">
        <f t="shared" si="7"/>
        <v>0</v>
      </c>
      <c r="AQ54" s="74">
        <f t="shared" si="8"/>
        <v>0</v>
      </c>
    </row>
    <row r="55" spans="2:43" x14ac:dyDescent="0.2">
      <c r="B55" s="49" t="s">
        <v>46</v>
      </c>
      <c r="C55" s="21"/>
      <c r="D55" s="22"/>
      <c r="E55" s="23"/>
      <c r="F55" s="72">
        <v>0.08</v>
      </c>
      <c r="G55" s="77">
        <f>0.64*$F$18</f>
        <v>2560000</v>
      </c>
      <c r="H55" s="73">
        <f t="shared" si="42"/>
        <v>204800</v>
      </c>
      <c r="I55" s="27"/>
      <c r="J55" s="72">
        <v>0.08</v>
      </c>
      <c r="K55" s="77">
        <f>$G$55</f>
        <v>2560000</v>
      </c>
      <c r="L55" s="73">
        <f t="shared" si="43"/>
        <v>204800</v>
      </c>
      <c r="M55" s="27"/>
      <c r="N55" s="30">
        <f t="shared" si="41"/>
        <v>0</v>
      </c>
      <c r="O55" s="74">
        <f t="shared" si="26"/>
        <v>0</v>
      </c>
      <c r="Q55" s="72">
        <v>0.08</v>
      </c>
      <c r="R55" s="77">
        <f>$G$55</f>
        <v>2560000</v>
      </c>
      <c r="S55" s="73">
        <f t="shared" si="44"/>
        <v>204800</v>
      </c>
      <c r="T55" s="27"/>
      <c r="U55" s="30">
        <f t="shared" si="1"/>
        <v>0</v>
      </c>
      <c r="V55" s="74">
        <f t="shared" si="2"/>
        <v>0</v>
      </c>
      <c r="X55" s="72">
        <v>0.08</v>
      </c>
      <c r="Y55" s="77">
        <f>$G$55</f>
        <v>2560000</v>
      </c>
      <c r="Z55" s="73">
        <f t="shared" si="45"/>
        <v>204800</v>
      </c>
      <c r="AA55" s="27"/>
      <c r="AB55" s="30">
        <f t="shared" si="3"/>
        <v>0</v>
      </c>
      <c r="AC55" s="74">
        <f t="shared" si="4"/>
        <v>0</v>
      </c>
      <c r="AE55" s="72">
        <v>0.08</v>
      </c>
      <c r="AF55" s="77">
        <f>$G$55</f>
        <v>2560000</v>
      </c>
      <c r="AG55" s="73">
        <f t="shared" si="46"/>
        <v>204800</v>
      </c>
      <c r="AH55" s="27"/>
      <c r="AI55" s="30">
        <f t="shared" si="5"/>
        <v>0</v>
      </c>
      <c r="AJ55" s="74">
        <f t="shared" si="6"/>
        <v>0</v>
      </c>
      <c r="AL55" s="72">
        <v>0.08</v>
      </c>
      <c r="AM55" s="77">
        <f>$G$55</f>
        <v>2560000</v>
      </c>
      <c r="AN55" s="73">
        <f t="shared" si="47"/>
        <v>204800</v>
      </c>
      <c r="AO55" s="27"/>
      <c r="AP55" s="30">
        <f t="shared" si="7"/>
        <v>0</v>
      </c>
      <c r="AQ55" s="74">
        <f t="shared" si="8"/>
        <v>0</v>
      </c>
    </row>
    <row r="56" spans="2:43" x14ac:dyDescent="0.2">
      <c r="B56" s="49" t="s">
        <v>47</v>
      </c>
      <c r="C56" s="21"/>
      <c r="D56" s="22"/>
      <c r="E56" s="23"/>
      <c r="F56" s="72">
        <v>0.122</v>
      </c>
      <c r="G56" s="77">
        <f>0.18*$F$18</f>
        <v>720000</v>
      </c>
      <c r="H56" s="73">
        <f t="shared" si="42"/>
        <v>87840</v>
      </c>
      <c r="I56" s="27"/>
      <c r="J56" s="72">
        <v>0.122</v>
      </c>
      <c r="K56" s="77">
        <f>$G$56</f>
        <v>720000</v>
      </c>
      <c r="L56" s="73">
        <f t="shared" si="43"/>
        <v>87840</v>
      </c>
      <c r="M56" s="27"/>
      <c r="N56" s="30">
        <f t="shared" si="41"/>
        <v>0</v>
      </c>
      <c r="O56" s="74">
        <f t="shared" si="26"/>
        <v>0</v>
      </c>
      <c r="Q56" s="72">
        <v>0.122</v>
      </c>
      <c r="R56" s="77">
        <f>$G$56</f>
        <v>720000</v>
      </c>
      <c r="S56" s="73">
        <f t="shared" si="44"/>
        <v>87840</v>
      </c>
      <c r="T56" s="27"/>
      <c r="U56" s="30">
        <f t="shared" si="1"/>
        <v>0</v>
      </c>
      <c r="V56" s="74">
        <f t="shared" si="2"/>
        <v>0</v>
      </c>
      <c r="X56" s="72">
        <v>0.122</v>
      </c>
      <c r="Y56" s="77">
        <f>$G$56</f>
        <v>720000</v>
      </c>
      <c r="Z56" s="73">
        <f t="shared" si="45"/>
        <v>87840</v>
      </c>
      <c r="AA56" s="27"/>
      <c r="AB56" s="30">
        <f t="shared" si="3"/>
        <v>0</v>
      </c>
      <c r="AC56" s="74">
        <f t="shared" si="4"/>
        <v>0</v>
      </c>
      <c r="AE56" s="72">
        <v>0.122</v>
      </c>
      <c r="AF56" s="77">
        <f>$G$56</f>
        <v>720000</v>
      </c>
      <c r="AG56" s="73">
        <f t="shared" si="46"/>
        <v>87840</v>
      </c>
      <c r="AH56" s="27"/>
      <c r="AI56" s="30">
        <f t="shared" si="5"/>
        <v>0</v>
      </c>
      <c r="AJ56" s="74">
        <f t="shared" si="6"/>
        <v>0</v>
      </c>
      <c r="AL56" s="72">
        <v>0.122</v>
      </c>
      <c r="AM56" s="77">
        <f>$G$56</f>
        <v>720000</v>
      </c>
      <c r="AN56" s="73">
        <f t="shared" si="47"/>
        <v>87840</v>
      </c>
      <c r="AO56" s="27"/>
      <c r="AP56" s="30">
        <f t="shared" si="7"/>
        <v>0</v>
      </c>
      <c r="AQ56" s="74">
        <f t="shared" si="8"/>
        <v>0</v>
      </c>
    </row>
    <row r="57" spans="2:43" x14ac:dyDescent="0.2">
      <c r="B57" s="11" t="s">
        <v>48</v>
      </c>
      <c r="C57" s="21"/>
      <c r="D57" s="22"/>
      <c r="E57" s="23"/>
      <c r="F57" s="72">
        <v>0.161</v>
      </c>
      <c r="G57" s="77">
        <f>0.18*$F$18</f>
        <v>720000</v>
      </c>
      <c r="H57" s="73">
        <f t="shared" si="42"/>
        <v>115920</v>
      </c>
      <c r="I57" s="27"/>
      <c r="J57" s="72">
        <v>0.161</v>
      </c>
      <c r="K57" s="77">
        <f>$G$57</f>
        <v>720000</v>
      </c>
      <c r="L57" s="73">
        <f t="shared" si="43"/>
        <v>115920</v>
      </c>
      <c r="M57" s="27"/>
      <c r="N57" s="30">
        <f t="shared" si="41"/>
        <v>0</v>
      </c>
      <c r="O57" s="74">
        <f t="shared" si="26"/>
        <v>0</v>
      </c>
      <c r="Q57" s="72">
        <v>0.161</v>
      </c>
      <c r="R57" s="77">
        <f>$G$57</f>
        <v>720000</v>
      </c>
      <c r="S57" s="73">
        <f t="shared" si="44"/>
        <v>115920</v>
      </c>
      <c r="T57" s="27"/>
      <c r="U57" s="30">
        <f t="shared" si="1"/>
        <v>0</v>
      </c>
      <c r="V57" s="74">
        <f t="shared" si="2"/>
        <v>0</v>
      </c>
      <c r="X57" s="72">
        <v>0.161</v>
      </c>
      <c r="Y57" s="77">
        <f>$G$57</f>
        <v>720000</v>
      </c>
      <c r="Z57" s="73">
        <f t="shared" si="45"/>
        <v>115920</v>
      </c>
      <c r="AA57" s="27"/>
      <c r="AB57" s="30">
        <f t="shared" si="3"/>
        <v>0</v>
      </c>
      <c r="AC57" s="74">
        <f t="shared" si="4"/>
        <v>0</v>
      </c>
      <c r="AE57" s="72">
        <v>0.161</v>
      </c>
      <c r="AF57" s="77">
        <f>$G$57</f>
        <v>720000</v>
      </c>
      <c r="AG57" s="73">
        <f t="shared" si="46"/>
        <v>115920</v>
      </c>
      <c r="AH57" s="27"/>
      <c r="AI57" s="30">
        <f t="shared" si="5"/>
        <v>0</v>
      </c>
      <c r="AJ57" s="74">
        <f t="shared" si="6"/>
        <v>0</v>
      </c>
      <c r="AL57" s="72">
        <v>0.161</v>
      </c>
      <c r="AM57" s="77">
        <f>$G$57</f>
        <v>720000</v>
      </c>
      <c r="AN57" s="73">
        <f t="shared" si="47"/>
        <v>115920</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3999250</v>
      </c>
      <c r="H59" s="73">
        <f>G59*F59</f>
        <v>439917.5</v>
      </c>
      <c r="I59" s="83"/>
      <c r="J59" s="72">
        <v>0.11</v>
      </c>
      <c r="K59" s="82">
        <f>$G$59</f>
        <v>3999250</v>
      </c>
      <c r="L59" s="73">
        <f>K59*J59</f>
        <v>439917.5</v>
      </c>
      <c r="M59" s="83"/>
      <c r="N59" s="84">
        <f t="shared" si="41"/>
        <v>0</v>
      </c>
      <c r="O59" s="74">
        <f t="shared" si="26"/>
        <v>0</v>
      </c>
      <c r="Q59" s="72">
        <v>0.11</v>
      </c>
      <c r="R59" s="82">
        <f>$G$59</f>
        <v>3999250</v>
      </c>
      <c r="S59" s="73">
        <f>R59*Q59</f>
        <v>439917.5</v>
      </c>
      <c r="T59" s="83"/>
      <c r="U59" s="84">
        <f t="shared" si="1"/>
        <v>0</v>
      </c>
      <c r="V59" s="74">
        <f t="shared" si="2"/>
        <v>0</v>
      </c>
      <c r="X59" s="72">
        <v>0.11</v>
      </c>
      <c r="Y59" s="82">
        <f>$G$59</f>
        <v>3999250</v>
      </c>
      <c r="Z59" s="73">
        <f>Y59*X59</f>
        <v>439917.5</v>
      </c>
      <c r="AA59" s="83"/>
      <c r="AB59" s="84">
        <f t="shared" si="3"/>
        <v>0</v>
      </c>
      <c r="AC59" s="74">
        <f t="shared" si="4"/>
        <v>0</v>
      </c>
      <c r="AE59" s="72">
        <v>0.11</v>
      </c>
      <c r="AF59" s="82">
        <f>$G$59</f>
        <v>3999250</v>
      </c>
      <c r="AG59" s="73">
        <f>AF59*AE59</f>
        <v>439917.5</v>
      </c>
      <c r="AH59" s="83"/>
      <c r="AI59" s="84">
        <f t="shared" si="5"/>
        <v>0</v>
      </c>
      <c r="AJ59" s="74">
        <f t="shared" si="6"/>
        <v>0</v>
      </c>
      <c r="AL59" s="72">
        <v>0.11</v>
      </c>
      <c r="AM59" s="82">
        <f>$G$59</f>
        <v>3999250</v>
      </c>
      <c r="AN59" s="73">
        <f>AM59*AL59</f>
        <v>439917.5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542134.929</v>
      </c>
      <c r="I61" s="100"/>
      <c r="J61" s="101"/>
      <c r="K61" s="101"/>
      <c r="L61" s="99">
        <f>SUM(L51:L57,L50)</f>
        <v>540871.03200000001</v>
      </c>
      <c r="M61" s="102"/>
      <c r="N61" s="103">
        <f t="shared" ref="N61" si="48">L61-H61</f>
        <v>-1263.8969999999972</v>
      </c>
      <c r="O61" s="104">
        <f t="shared" ref="O61" si="49">IF((H61)=0,"",(N61/H61))</f>
        <v>-2.3313329069782132E-3</v>
      </c>
      <c r="Q61" s="101"/>
      <c r="R61" s="101"/>
      <c r="S61" s="99">
        <f>SUM(S51:S57,S50)</f>
        <v>548731.95699999994</v>
      </c>
      <c r="T61" s="102"/>
      <c r="U61" s="103">
        <f t="shared" si="1"/>
        <v>7860.9249999999302</v>
      </c>
      <c r="V61" s="104">
        <f>IF((L61)=0,"",(U61/L61))</f>
        <v>1.4533825135600774E-2</v>
      </c>
      <c r="X61" s="101"/>
      <c r="Y61" s="101"/>
      <c r="Z61" s="99">
        <f>SUM(Z51:Z57,Z50)</f>
        <v>551463.48199999996</v>
      </c>
      <c r="AA61" s="102"/>
      <c r="AB61" s="103">
        <f t="shared" si="3"/>
        <v>2731.5250000000233</v>
      </c>
      <c r="AC61" s="104">
        <f>IF((S61)=0,"",(AB61/S61))</f>
        <v>4.9778857694632566E-3</v>
      </c>
      <c r="AE61" s="101"/>
      <c r="AF61" s="101"/>
      <c r="AG61" s="99">
        <f>SUM(AG51:AG57,AG50)</f>
        <v>553912.45699999994</v>
      </c>
      <c r="AH61" s="102"/>
      <c r="AI61" s="103">
        <f t="shared" ref="AI61:AI65" si="50">AG61-Z61</f>
        <v>2448.9749999999767</v>
      </c>
      <c r="AJ61" s="104">
        <f>IF((Z61)=0,"",(AI61/Z61))</f>
        <v>4.4408652248708229E-3</v>
      </c>
      <c r="AL61" s="101"/>
      <c r="AM61" s="101"/>
      <c r="AN61" s="99">
        <f>SUM(AN51:AN57,AN50)</f>
        <v>555579.35699999996</v>
      </c>
      <c r="AO61" s="102"/>
      <c r="AP61" s="103">
        <f t="shared" ref="AP61:AP65" si="51">AN61-AG61</f>
        <v>1666.9000000000233</v>
      </c>
      <c r="AQ61" s="104">
        <f>IF((AG61)=0,"",(AP61/AG61))</f>
        <v>3.0093202977018868E-3</v>
      </c>
    </row>
    <row r="62" spans="2:43" x14ac:dyDescent="0.2">
      <c r="B62" s="105" t="s">
        <v>52</v>
      </c>
      <c r="C62" s="21"/>
      <c r="D62" s="21"/>
      <c r="E62" s="21"/>
      <c r="F62" s="106">
        <v>0.13</v>
      </c>
      <c r="G62" s="107"/>
      <c r="H62" s="108">
        <f>H61*F62</f>
        <v>70477.540770000007</v>
      </c>
      <c r="I62" s="109"/>
      <c r="J62" s="110">
        <v>0.13</v>
      </c>
      <c r="K62" s="109"/>
      <c r="L62" s="111">
        <f>L61*J62</f>
        <v>70313.234160000007</v>
      </c>
      <c r="M62" s="112"/>
      <c r="N62" s="113">
        <f t="shared" si="41"/>
        <v>-164.30660999999964</v>
      </c>
      <c r="O62" s="114">
        <f t="shared" si="26"/>
        <v>-2.3313329069782128E-3</v>
      </c>
      <c r="Q62" s="110">
        <v>0.13</v>
      </c>
      <c r="R62" s="109"/>
      <c r="S62" s="111">
        <f>S61*Q62</f>
        <v>71335.154409999988</v>
      </c>
      <c r="T62" s="112"/>
      <c r="U62" s="113">
        <f t="shared" si="1"/>
        <v>1021.920249999981</v>
      </c>
      <c r="V62" s="114">
        <f t="shared" ref="V62:V71" si="52">IF((L62)=0,"",(U62/L62))</f>
        <v>1.4533825135600632E-2</v>
      </c>
      <c r="X62" s="110">
        <v>0.13</v>
      </c>
      <c r="Y62" s="109"/>
      <c r="Z62" s="111">
        <f>Z61*X62</f>
        <v>71690.252659999998</v>
      </c>
      <c r="AA62" s="112"/>
      <c r="AB62" s="113">
        <f t="shared" si="3"/>
        <v>355.09825000001001</v>
      </c>
      <c r="AC62" s="114">
        <f t="shared" ref="AC62:AC71" si="53">IF((S62)=0,"",(AB62/S62))</f>
        <v>4.9778857694633546E-3</v>
      </c>
      <c r="AE62" s="110">
        <v>0.13</v>
      </c>
      <c r="AF62" s="109"/>
      <c r="AG62" s="111">
        <f>AG61*AE62</f>
        <v>72008.619409999999</v>
      </c>
      <c r="AH62" s="112"/>
      <c r="AI62" s="113">
        <f t="shared" si="50"/>
        <v>318.36675000000105</v>
      </c>
      <c r="AJ62" s="114">
        <f t="shared" ref="AJ62:AJ71" si="54">IF((Z62)=0,"",(AI62/Z62))</f>
        <v>4.4408652248708793E-3</v>
      </c>
      <c r="AL62" s="110">
        <v>0.13</v>
      </c>
      <c r="AM62" s="109"/>
      <c r="AN62" s="111">
        <f>AN61*AL62</f>
        <v>72225.316409999999</v>
      </c>
      <c r="AO62" s="112"/>
      <c r="AP62" s="113">
        <f t="shared" si="51"/>
        <v>216.69700000000012</v>
      </c>
      <c r="AQ62" s="114">
        <f t="shared" ref="AQ62:AQ71" si="55">IF((AG62)=0,"",(AP62/AG62))</f>
        <v>3.009320297701846E-3</v>
      </c>
    </row>
    <row r="63" spans="2:43" x14ac:dyDescent="0.2">
      <c r="B63" s="115" t="s">
        <v>53</v>
      </c>
      <c r="C63" s="21"/>
      <c r="D63" s="21"/>
      <c r="E63" s="21"/>
      <c r="F63" s="116"/>
      <c r="G63" s="107"/>
      <c r="H63" s="108">
        <f>H61+H62</f>
        <v>612612.46976999997</v>
      </c>
      <c r="I63" s="109"/>
      <c r="J63" s="109"/>
      <c r="K63" s="109"/>
      <c r="L63" s="111">
        <f>L61+L62</f>
        <v>611184.26616</v>
      </c>
      <c r="M63" s="112"/>
      <c r="N63" s="113">
        <f t="shared" si="41"/>
        <v>-1428.2036099999677</v>
      </c>
      <c r="O63" s="114">
        <f t="shared" si="26"/>
        <v>-2.3313329069781659E-3</v>
      </c>
      <c r="Q63" s="109"/>
      <c r="R63" s="109"/>
      <c r="S63" s="111">
        <f>S61+S62</f>
        <v>620067.1114099999</v>
      </c>
      <c r="T63" s="112"/>
      <c r="U63" s="113">
        <f t="shared" si="1"/>
        <v>8882.8452499998966</v>
      </c>
      <c r="V63" s="114">
        <f t="shared" si="52"/>
        <v>1.4533825135600734E-2</v>
      </c>
      <c r="X63" s="109"/>
      <c r="Y63" s="109"/>
      <c r="Z63" s="111">
        <f>Z61+Z62</f>
        <v>623153.73465999996</v>
      </c>
      <c r="AA63" s="112"/>
      <c r="AB63" s="113">
        <f t="shared" si="3"/>
        <v>3086.6232500000624</v>
      </c>
      <c r="AC63" s="114">
        <f t="shared" si="53"/>
        <v>4.9778857694633147E-3</v>
      </c>
      <c r="AE63" s="109"/>
      <c r="AF63" s="109"/>
      <c r="AG63" s="111">
        <f>AG61+AG62</f>
        <v>625921.07640999998</v>
      </c>
      <c r="AH63" s="112"/>
      <c r="AI63" s="113">
        <f t="shared" si="50"/>
        <v>2767.3417500000214</v>
      </c>
      <c r="AJ63" s="114">
        <f t="shared" si="54"/>
        <v>4.4408652248708992E-3</v>
      </c>
      <c r="AL63" s="109"/>
      <c r="AM63" s="109"/>
      <c r="AN63" s="111">
        <f>AN61+AN62</f>
        <v>627804.67340999993</v>
      </c>
      <c r="AO63" s="112"/>
      <c r="AP63" s="113">
        <f t="shared" si="51"/>
        <v>1883.5969999999506</v>
      </c>
      <c r="AQ63" s="114">
        <f t="shared" si="55"/>
        <v>3.0093202977017654E-3</v>
      </c>
    </row>
    <row r="64" spans="2:43" ht="15.75" customHeight="1" x14ac:dyDescent="0.2">
      <c r="B64" s="203" t="s">
        <v>54</v>
      </c>
      <c r="C64" s="203"/>
      <c r="D64" s="203"/>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04" t="s">
        <v>55</v>
      </c>
      <c r="C65" s="204"/>
      <c r="D65" s="204"/>
      <c r="E65" s="120"/>
      <c r="F65" s="121"/>
      <c r="G65" s="122"/>
      <c r="H65" s="123">
        <f>H63+H64</f>
        <v>612612.46976999997</v>
      </c>
      <c r="I65" s="124"/>
      <c r="J65" s="124"/>
      <c r="K65" s="124"/>
      <c r="L65" s="125">
        <f>L63+L64</f>
        <v>611184.26616</v>
      </c>
      <c r="M65" s="126"/>
      <c r="N65" s="127">
        <f t="shared" si="41"/>
        <v>-1428.2036099999677</v>
      </c>
      <c r="O65" s="128">
        <f t="shared" si="26"/>
        <v>-2.3313329069781659E-3</v>
      </c>
      <c r="Q65" s="124"/>
      <c r="R65" s="124"/>
      <c r="S65" s="125">
        <f>S63+S64</f>
        <v>620067.1114099999</v>
      </c>
      <c r="T65" s="126"/>
      <c r="U65" s="127">
        <f t="shared" si="1"/>
        <v>8882.8452499998966</v>
      </c>
      <c r="V65" s="128">
        <f t="shared" si="52"/>
        <v>1.4533825135600734E-2</v>
      </c>
      <c r="X65" s="124"/>
      <c r="Y65" s="124"/>
      <c r="Z65" s="125">
        <f>Z63+Z64</f>
        <v>623153.73465999996</v>
      </c>
      <c r="AA65" s="126"/>
      <c r="AB65" s="127">
        <f t="shared" si="3"/>
        <v>3086.6232500000624</v>
      </c>
      <c r="AC65" s="128">
        <f t="shared" si="53"/>
        <v>4.9778857694633147E-3</v>
      </c>
      <c r="AE65" s="124"/>
      <c r="AF65" s="124"/>
      <c r="AG65" s="125">
        <f>AG63+AG64</f>
        <v>625921.07640999998</v>
      </c>
      <c r="AH65" s="126"/>
      <c r="AI65" s="127">
        <f t="shared" si="50"/>
        <v>2767.3417500000214</v>
      </c>
      <c r="AJ65" s="128">
        <f t="shared" si="54"/>
        <v>4.4408652248708992E-3</v>
      </c>
      <c r="AL65" s="124"/>
      <c r="AM65" s="124"/>
      <c r="AN65" s="125">
        <f>AN63+AN64</f>
        <v>627804.67340999993</v>
      </c>
      <c r="AO65" s="126"/>
      <c r="AP65" s="127">
        <f t="shared" si="51"/>
        <v>1883.5969999999506</v>
      </c>
      <c r="AQ65" s="128">
        <f t="shared" si="55"/>
        <v>3.0093202977017654E-3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573562.92899999989</v>
      </c>
      <c r="I67" s="140"/>
      <c r="J67" s="141"/>
      <c r="K67" s="141"/>
      <c r="L67" s="139">
        <f>SUM(L58:L59,L50,L51:L54)</f>
        <v>572299.03200000001</v>
      </c>
      <c r="M67" s="142"/>
      <c r="N67" s="143">
        <f t="shared" ref="N67:N71" si="56">L67-H67</f>
        <v>-1263.8969999998808</v>
      </c>
      <c r="O67" s="104">
        <f t="shared" ref="O67:O71" si="57">IF((H67)=0,"",(N67/H67))</f>
        <v>-2.2035890677304932E-3</v>
      </c>
      <c r="Q67" s="141"/>
      <c r="R67" s="141"/>
      <c r="S67" s="139">
        <f>SUM(S58:S59,S50,S51:S54)</f>
        <v>580159.95700000005</v>
      </c>
      <c r="T67" s="142"/>
      <c r="U67" s="143">
        <f t="shared" si="1"/>
        <v>7860.9250000000466</v>
      </c>
      <c r="V67" s="104">
        <f t="shared" si="52"/>
        <v>1.3735695083265572E-2</v>
      </c>
      <c r="X67" s="141"/>
      <c r="Y67" s="141"/>
      <c r="Z67" s="139">
        <f>SUM(Z58:Z59,Z50,Z51:Z54)</f>
        <v>582891.48199999996</v>
      </c>
      <c r="AA67" s="142"/>
      <c r="AB67" s="143">
        <f t="shared" si="3"/>
        <v>2731.5249999999069</v>
      </c>
      <c r="AC67" s="104">
        <f t="shared" si="53"/>
        <v>4.7082273897781374E-3</v>
      </c>
      <c r="AE67" s="141"/>
      <c r="AF67" s="141"/>
      <c r="AG67" s="139">
        <f>SUM(AG58:AG59,AG50,AG51:AG54)</f>
        <v>585340.45700000005</v>
      </c>
      <c r="AH67" s="142"/>
      <c r="AI67" s="143">
        <f t="shared" ref="AI67:AI71" si="58">AG67-Z67</f>
        <v>2448.9750000000931</v>
      </c>
      <c r="AJ67" s="104">
        <f t="shared" si="54"/>
        <v>4.2014252663244329E-3</v>
      </c>
      <c r="AL67" s="141"/>
      <c r="AM67" s="141"/>
      <c r="AN67" s="139">
        <f>SUM(AN58:AN59,AN50,AN51:AN54)</f>
        <v>587007.35699999996</v>
      </c>
      <c r="AO67" s="142"/>
      <c r="AP67" s="143">
        <f t="shared" ref="AP67:AP71" si="59">AN67-AG67</f>
        <v>1666.8999999999069</v>
      </c>
      <c r="AQ67" s="104">
        <f t="shared" si="55"/>
        <v>2.8477443854524253E-3</v>
      </c>
    </row>
    <row r="68" spans="1:43" s="85" customFormat="1" x14ac:dyDescent="0.2">
      <c r="B68" s="144" t="s">
        <v>52</v>
      </c>
      <c r="C68" s="79"/>
      <c r="D68" s="79"/>
      <c r="E68" s="79"/>
      <c r="F68" s="145">
        <v>0.13</v>
      </c>
      <c r="G68" s="138"/>
      <c r="H68" s="146">
        <f>H67*F68</f>
        <v>74563.180769999992</v>
      </c>
      <c r="I68" s="147"/>
      <c r="J68" s="148">
        <v>0.13</v>
      </c>
      <c r="K68" s="149"/>
      <c r="L68" s="150">
        <f>L67*J68</f>
        <v>74398.874160000007</v>
      </c>
      <c r="M68" s="151"/>
      <c r="N68" s="152">
        <f t="shared" si="56"/>
        <v>-164.30660999998508</v>
      </c>
      <c r="O68" s="114">
        <f t="shared" si="57"/>
        <v>-2.2035890677305006E-3</v>
      </c>
      <c r="Q68" s="148">
        <v>0.13</v>
      </c>
      <c r="R68" s="149"/>
      <c r="S68" s="150">
        <f>S67*Q68</f>
        <v>75420.794410000002</v>
      </c>
      <c r="T68" s="151"/>
      <c r="U68" s="152">
        <f t="shared" si="1"/>
        <v>1021.9202499999956</v>
      </c>
      <c r="V68" s="114">
        <f t="shared" si="52"/>
        <v>1.373569508326543E-2</v>
      </c>
      <c r="X68" s="148">
        <v>0.13</v>
      </c>
      <c r="Y68" s="149"/>
      <c r="Z68" s="150">
        <f>Z67*X68</f>
        <v>75775.892659999998</v>
      </c>
      <c r="AA68" s="151"/>
      <c r="AB68" s="152">
        <f t="shared" si="3"/>
        <v>355.09824999999546</v>
      </c>
      <c r="AC68" s="114">
        <f t="shared" si="53"/>
        <v>4.7082273897782381E-3</v>
      </c>
      <c r="AE68" s="148">
        <v>0.13</v>
      </c>
      <c r="AF68" s="149"/>
      <c r="AG68" s="150">
        <f>AG67*AE68</f>
        <v>76094.259410000013</v>
      </c>
      <c r="AH68" s="151"/>
      <c r="AI68" s="152">
        <f t="shared" si="58"/>
        <v>318.3667500000156</v>
      </c>
      <c r="AJ68" s="114">
        <f t="shared" si="54"/>
        <v>4.2014252663244789E-3</v>
      </c>
      <c r="AL68" s="148">
        <v>0.13</v>
      </c>
      <c r="AM68" s="149"/>
      <c r="AN68" s="150">
        <f>AN67*AL68</f>
        <v>76310.956409999999</v>
      </c>
      <c r="AO68" s="151"/>
      <c r="AP68" s="152">
        <f t="shared" si="59"/>
        <v>216.69699999998556</v>
      </c>
      <c r="AQ68" s="114">
        <f t="shared" si="55"/>
        <v>2.8477443854523945E-3</v>
      </c>
    </row>
    <row r="69" spans="1:43" s="85" customFormat="1" x14ac:dyDescent="0.2">
      <c r="B69" s="153" t="s">
        <v>53</v>
      </c>
      <c r="C69" s="79"/>
      <c r="D69" s="79"/>
      <c r="E69" s="79"/>
      <c r="F69" s="154"/>
      <c r="G69" s="155"/>
      <c r="H69" s="146">
        <f>H67+H68</f>
        <v>648126.10976999986</v>
      </c>
      <c r="I69" s="147"/>
      <c r="J69" s="147"/>
      <c r="K69" s="147"/>
      <c r="L69" s="150">
        <f>L67+L68</f>
        <v>646697.90616000001</v>
      </c>
      <c r="M69" s="151"/>
      <c r="N69" s="152">
        <f t="shared" si="56"/>
        <v>-1428.2036099998513</v>
      </c>
      <c r="O69" s="114">
        <f t="shared" si="57"/>
        <v>-2.2035890677304716E-3</v>
      </c>
      <c r="Q69" s="147"/>
      <c r="R69" s="147"/>
      <c r="S69" s="150">
        <f>S67+S68</f>
        <v>655580.75141000003</v>
      </c>
      <c r="T69" s="151"/>
      <c r="U69" s="152">
        <f t="shared" si="1"/>
        <v>8882.845250000013</v>
      </c>
      <c r="V69" s="114">
        <f t="shared" si="52"/>
        <v>1.3735695083265512E-2</v>
      </c>
      <c r="X69" s="147"/>
      <c r="Y69" s="147"/>
      <c r="Z69" s="150">
        <f>Z67+Z68</f>
        <v>658667.37465999997</v>
      </c>
      <c r="AA69" s="151"/>
      <c r="AB69" s="152">
        <f t="shared" si="3"/>
        <v>3086.623249999946</v>
      </c>
      <c r="AC69" s="114">
        <f t="shared" si="53"/>
        <v>4.7082273897782164E-3</v>
      </c>
      <c r="AE69" s="147"/>
      <c r="AF69" s="147"/>
      <c r="AG69" s="150">
        <f>AG67+AG68</f>
        <v>661434.71641000011</v>
      </c>
      <c r="AH69" s="151"/>
      <c r="AI69" s="152">
        <f t="shared" si="58"/>
        <v>2767.3417500001378</v>
      </c>
      <c r="AJ69" s="114">
        <f t="shared" si="54"/>
        <v>4.2014252663244824E-3</v>
      </c>
      <c r="AL69" s="147"/>
      <c r="AM69" s="147"/>
      <c r="AN69" s="150">
        <f>AN67+AN68</f>
        <v>663318.31340999994</v>
      </c>
      <c r="AO69" s="151"/>
      <c r="AP69" s="152">
        <f t="shared" si="59"/>
        <v>1883.5969999998342</v>
      </c>
      <c r="AQ69" s="114">
        <f t="shared" si="55"/>
        <v>2.8477443854523334E-3</v>
      </c>
    </row>
    <row r="70" spans="1:43" s="85" customFormat="1" ht="15.75" customHeight="1" x14ac:dyDescent="0.2">
      <c r="B70" s="205" t="s">
        <v>54</v>
      </c>
      <c r="C70" s="205"/>
      <c r="D70" s="205"/>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198" t="s">
        <v>57</v>
      </c>
      <c r="C71" s="198"/>
      <c r="D71" s="198"/>
      <c r="E71" s="158"/>
      <c r="F71" s="159"/>
      <c r="G71" s="160"/>
      <c r="H71" s="161">
        <f>SUM(H69:H70)</f>
        <v>648126.10976999986</v>
      </c>
      <c r="I71" s="162"/>
      <c r="J71" s="162"/>
      <c r="K71" s="162"/>
      <c r="L71" s="163">
        <f>SUM(L69:L70)</f>
        <v>646697.90616000001</v>
      </c>
      <c r="M71" s="164"/>
      <c r="N71" s="165">
        <f t="shared" si="56"/>
        <v>-1428.2036099998513</v>
      </c>
      <c r="O71" s="166">
        <f t="shared" si="57"/>
        <v>-2.2035890677304716E-3</v>
      </c>
      <c r="Q71" s="162"/>
      <c r="R71" s="162"/>
      <c r="S71" s="163">
        <f>SUM(S69:S70)</f>
        <v>655580.75141000003</v>
      </c>
      <c r="T71" s="164"/>
      <c r="U71" s="165">
        <f t="shared" si="1"/>
        <v>8882.845250000013</v>
      </c>
      <c r="V71" s="166">
        <f t="shared" si="52"/>
        <v>1.3735695083265512E-2</v>
      </c>
      <c r="X71" s="162"/>
      <c r="Y71" s="162"/>
      <c r="Z71" s="163">
        <f>SUM(Z69:Z70)</f>
        <v>658667.37465999997</v>
      </c>
      <c r="AA71" s="164"/>
      <c r="AB71" s="165">
        <f t="shared" si="3"/>
        <v>3086.623249999946</v>
      </c>
      <c r="AC71" s="166">
        <f t="shared" si="53"/>
        <v>4.7082273897782164E-3</v>
      </c>
      <c r="AE71" s="162"/>
      <c r="AF71" s="162"/>
      <c r="AG71" s="163">
        <f>SUM(AG69:AG70)</f>
        <v>661434.71641000011</v>
      </c>
      <c r="AH71" s="164"/>
      <c r="AI71" s="165">
        <f t="shared" si="58"/>
        <v>2767.3417500001378</v>
      </c>
      <c r="AJ71" s="166">
        <f t="shared" si="54"/>
        <v>4.2014252663244824E-3</v>
      </c>
      <c r="AL71" s="162"/>
      <c r="AM71" s="162"/>
      <c r="AN71" s="163">
        <f>SUM(AN69:AN70)</f>
        <v>663318.31340999994</v>
      </c>
      <c r="AO71" s="164"/>
      <c r="AP71" s="165">
        <f t="shared" si="59"/>
        <v>1883.5969999998342</v>
      </c>
      <c r="AQ71" s="166">
        <f t="shared" si="55"/>
        <v>2.8477443854523334E-3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6.8999999999999999E-3</v>
      </c>
      <c r="J74" s="174">
        <v>6.1999999999999998E-3</v>
      </c>
      <c r="Q74" s="174">
        <f>J74</f>
        <v>6.1999999999999998E-3</v>
      </c>
      <c r="X74" s="174">
        <f>Q74</f>
        <v>6.1999999999999998E-3</v>
      </c>
      <c r="AE74" s="174">
        <f>X74</f>
        <v>6.1999999999999998E-3</v>
      </c>
      <c r="AL74" s="174">
        <f>AE74</f>
        <v>6.1999999999999998E-3</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4"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6</xdr:col>
                    <xdr:colOff>476250</xdr:colOff>
                    <xdr:row>16</xdr:row>
                    <xdr:rowOff>171450</xdr:rowOff>
                  </from>
                  <to>
                    <xdr:col>9</xdr:col>
                    <xdr:colOff>419100</xdr:colOff>
                    <xdr:row>18</xdr:row>
                    <xdr:rowOff>28575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92"/>
  <sheetViews>
    <sheetView showGridLines="0" topLeftCell="A13" zoomScale="85" zoomScaleNormal="85" workbookViewId="0">
      <selection activeCell="AQ28" sqref="AQ28"/>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10.5703125" style="6" bestFit="1"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10.5703125" style="6" bestFit="1" customWidth="1"/>
    <col min="19" max="19" width="12.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10.5703125" style="6" bestFit="1" customWidth="1"/>
    <col min="26" max="26" width="12.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10.5703125" style="6" bestFit="1" customWidth="1"/>
    <col min="33" max="33" width="12.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10.5703125" style="6" bestFit="1" customWidth="1"/>
    <col min="40" max="40" width="12.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77</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4000000</v>
      </c>
      <c r="G18" s="12" t="s">
        <v>7</v>
      </c>
    </row>
    <row r="19" spans="2:43" x14ac:dyDescent="0.2">
      <c r="B19" s="11"/>
      <c r="F19" s="13">
        <v>10000</v>
      </c>
      <c r="G19" s="6" t="s">
        <v>73</v>
      </c>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182">
        <v>15231.32</v>
      </c>
      <c r="G23" s="25">
        <v>1</v>
      </c>
      <c r="H23" s="26">
        <f>G23*F23</f>
        <v>15231.32</v>
      </c>
      <c r="I23" s="27"/>
      <c r="J23" s="183">
        <v>16900</v>
      </c>
      <c r="K23" s="29">
        <v>1</v>
      </c>
      <c r="L23" s="26">
        <f>K23*J23</f>
        <v>16900</v>
      </c>
      <c r="M23" s="27"/>
      <c r="N23" s="30">
        <f>L23-H23</f>
        <v>1668.6800000000003</v>
      </c>
      <c r="O23" s="31">
        <f>IF((H23)=0,"",(N23/H23))</f>
        <v>0.10955583626369877</v>
      </c>
      <c r="Q23" s="185">
        <v>17900</v>
      </c>
      <c r="R23" s="29">
        <v>1</v>
      </c>
      <c r="S23" s="26">
        <f>R23*Q23</f>
        <v>17900</v>
      </c>
      <c r="T23" s="27"/>
      <c r="U23" s="30">
        <f>S23-L23</f>
        <v>1000</v>
      </c>
      <c r="V23" s="31">
        <f>IF((L23)=0,"",(U23/L23))</f>
        <v>5.9171597633136092E-2</v>
      </c>
      <c r="X23" s="185">
        <v>21000</v>
      </c>
      <c r="Y23" s="29">
        <v>1</v>
      </c>
      <c r="Z23" s="26">
        <f>Y23*X23</f>
        <v>21000</v>
      </c>
      <c r="AA23" s="27"/>
      <c r="AB23" s="30">
        <f>Z23-S23</f>
        <v>3100</v>
      </c>
      <c r="AC23" s="31">
        <f>IF((S23)=0,"",(AB23/S23))</f>
        <v>0.17318435754189945</v>
      </c>
      <c r="AE23" s="185">
        <v>24600</v>
      </c>
      <c r="AF23" s="29">
        <v>1</v>
      </c>
      <c r="AG23" s="26">
        <f>AF23*AE23</f>
        <v>24600</v>
      </c>
      <c r="AH23" s="27"/>
      <c r="AI23" s="30">
        <f>AG23-Z23</f>
        <v>3600</v>
      </c>
      <c r="AJ23" s="31">
        <f>IF((Z23)=0,"",(AI23/Z23))</f>
        <v>0.17142857142857143</v>
      </c>
      <c r="AL23" s="185">
        <v>28000</v>
      </c>
      <c r="AM23" s="29">
        <v>1</v>
      </c>
      <c r="AN23" s="26">
        <f>AM23*AL23</f>
        <v>28000</v>
      </c>
      <c r="AO23" s="27"/>
      <c r="AP23" s="30">
        <f>AN23-AG23</f>
        <v>3400</v>
      </c>
      <c r="AQ23" s="31">
        <f>IF((AG23)=0,"",(AP23/AG23))</f>
        <v>0.13821138211382114</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3.3129</v>
      </c>
      <c r="G29" s="51">
        <f>+$F$19</f>
        <v>10000</v>
      </c>
      <c r="H29" s="26">
        <f t="shared" si="0"/>
        <v>33129</v>
      </c>
      <c r="I29" s="27"/>
      <c r="J29" s="28">
        <v>3.6644000000000001</v>
      </c>
      <c r="K29" s="51">
        <f>+$F$19</f>
        <v>10000</v>
      </c>
      <c r="L29" s="26">
        <f t="shared" si="9"/>
        <v>36644</v>
      </c>
      <c r="M29" s="27"/>
      <c r="N29" s="30">
        <f t="shared" si="10"/>
        <v>3515</v>
      </c>
      <c r="O29" s="31">
        <f t="shared" si="11"/>
        <v>0.10610039542394881</v>
      </c>
      <c r="Q29" s="28">
        <v>3.8746</v>
      </c>
      <c r="R29" s="51">
        <f>+$F$19</f>
        <v>10000</v>
      </c>
      <c r="S29" s="26">
        <f t="shared" si="12"/>
        <v>38746</v>
      </c>
      <c r="T29" s="27"/>
      <c r="U29" s="30">
        <f t="shared" si="1"/>
        <v>2102</v>
      </c>
      <c r="V29" s="31">
        <f t="shared" si="2"/>
        <v>5.7362733326056105E-2</v>
      </c>
      <c r="X29" s="28">
        <v>3.8254000000000001</v>
      </c>
      <c r="Y29" s="51">
        <f>+$F$19</f>
        <v>10000</v>
      </c>
      <c r="Z29" s="26">
        <f t="shared" si="13"/>
        <v>38254</v>
      </c>
      <c r="AA29" s="27"/>
      <c r="AB29" s="30">
        <f t="shared" si="3"/>
        <v>-492</v>
      </c>
      <c r="AC29" s="31">
        <f t="shared" si="4"/>
        <v>-1.2698084963609147E-2</v>
      </c>
      <c r="AE29" s="28">
        <v>3.6718999999999999</v>
      </c>
      <c r="AF29" s="51">
        <f>+$F$19</f>
        <v>10000</v>
      </c>
      <c r="AG29" s="26">
        <f t="shared" si="14"/>
        <v>36719</v>
      </c>
      <c r="AH29" s="27"/>
      <c r="AI29" s="30">
        <f t="shared" si="5"/>
        <v>-1535</v>
      </c>
      <c r="AJ29" s="31">
        <f t="shared" si="6"/>
        <v>-4.0126522716578655E-2</v>
      </c>
      <c r="AL29" s="28">
        <v>3.4407999999999999</v>
      </c>
      <c r="AM29" s="51">
        <f>+$F$19</f>
        <v>10000</v>
      </c>
      <c r="AN29" s="26">
        <f t="shared" si="15"/>
        <v>34408</v>
      </c>
      <c r="AO29" s="27"/>
      <c r="AP29" s="30">
        <f t="shared" si="7"/>
        <v>-2311</v>
      </c>
      <c r="AQ29" s="31">
        <f t="shared" si="8"/>
        <v>-6.2937443830169665E-2</v>
      </c>
    </row>
    <row r="30" spans="2:43" x14ac:dyDescent="0.2">
      <c r="B30" s="21" t="s">
        <v>31</v>
      </c>
      <c r="C30" s="21"/>
      <c r="D30" s="22"/>
      <c r="E30" s="23"/>
      <c r="F30" s="24"/>
      <c r="G30" s="25">
        <f t="shared" ref="G30" si="16">$F$18</f>
        <v>4000000</v>
      </c>
      <c r="H30" s="26">
        <f t="shared" si="0"/>
        <v>0</v>
      </c>
      <c r="I30" s="27"/>
      <c r="J30" s="28"/>
      <c r="K30" s="25">
        <f t="shared" ref="K30:K38" si="17">$F$18</f>
        <v>4000000</v>
      </c>
      <c r="L30" s="26">
        <f t="shared" si="9"/>
        <v>0</v>
      </c>
      <c r="M30" s="27"/>
      <c r="N30" s="30">
        <f t="shared" si="10"/>
        <v>0</v>
      </c>
      <c r="O30" s="31" t="str">
        <f t="shared" si="11"/>
        <v/>
      </c>
      <c r="Q30" s="28"/>
      <c r="R30" s="25">
        <f t="shared" ref="R30:R38" si="18">$F$18</f>
        <v>4000000</v>
      </c>
      <c r="S30" s="26">
        <f t="shared" si="12"/>
        <v>0</v>
      </c>
      <c r="T30" s="27"/>
      <c r="U30" s="30">
        <f t="shared" si="1"/>
        <v>0</v>
      </c>
      <c r="V30" s="31" t="str">
        <f t="shared" si="2"/>
        <v/>
      </c>
      <c r="X30" s="28"/>
      <c r="Y30" s="25">
        <f t="shared" ref="Y30:Y38" si="19">$F$18</f>
        <v>4000000</v>
      </c>
      <c r="Z30" s="26">
        <f t="shared" si="13"/>
        <v>0</v>
      </c>
      <c r="AA30" s="27"/>
      <c r="AB30" s="30">
        <f t="shared" si="3"/>
        <v>0</v>
      </c>
      <c r="AC30" s="31" t="str">
        <f t="shared" si="4"/>
        <v/>
      </c>
      <c r="AE30" s="28"/>
      <c r="AF30" s="25">
        <f t="shared" ref="AF30:AF38" si="20">$F$18</f>
        <v>4000000</v>
      </c>
      <c r="AG30" s="26">
        <f t="shared" si="14"/>
        <v>0</v>
      </c>
      <c r="AH30" s="27"/>
      <c r="AI30" s="30">
        <f t="shared" si="5"/>
        <v>0</v>
      </c>
      <c r="AJ30" s="31" t="str">
        <f t="shared" si="6"/>
        <v/>
      </c>
      <c r="AL30" s="28"/>
      <c r="AM30" s="25">
        <f t="shared" ref="AM30:AM38" si="21">$F$18</f>
        <v>4000000</v>
      </c>
      <c r="AN30" s="26">
        <f t="shared" si="15"/>
        <v>0</v>
      </c>
      <c r="AO30" s="27"/>
      <c r="AP30" s="30">
        <f t="shared" si="7"/>
        <v>0</v>
      </c>
      <c r="AQ30" s="31" t="str">
        <f t="shared" si="8"/>
        <v/>
      </c>
    </row>
    <row r="31" spans="2:43" x14ac:dyDescent="0.2">
      <c r="B31" s="21" t="s">
        <v>32</v>
      </c>
      <c r="C31" s="21"/>
      <c r="D31" s="22" t="s">
        <v>74</v>
      </c>
      <c r="E31" s="23"/>
      <c r="F31" s="24">
        <v>0</v>
      </c>
      <c r="G31" s="51">
        <f>+$F$19</f>
        <v>10000</v>
      </c>
      <c r="H31" s="26">
        <f t="shared" si="0"/>
        <v>0</v>
      </c>
      <c r="I31" s="27"/>
      <c r="J31" s="186">
        <v>-2.0000000000000002E-5</v>
      </c>
      <c r="K31" s="51">
        <f>+$F$19</f>
        <v>10000</v>
      </c>
      <c r="L31" s="26">
        <f t="shared" si="9"/>
        <v>-0.2</v>
      </c>
      <c r="M31" s="27"/>
      <c r="N31" s="30">
        <f t="shared" si="10"/>
        <v>-0.2</v>
      </c>
      <c r="O31" s="31" t="str">
        <f t="shared" si="11"/>
        <v/>
      </c>
      <c r="Q31" s="28"/>
      <c r="R31" s="51">
        <f>+$F$19</f>
        <v>10000</v>
      </c>
      <c r="S31" s="26">
        <f t="shared" si="12"/>
        <v>0</v>
      </c>
      <c r="T31" s="27"/>
      <c r="U31" s="30">
        <f t="shared" si="1"/>
        <v>0.2</v>
      </c>
      <c r="V31" s="31">
        <f t="shared" si="2"/>
        <v>-1</v>
      </c>
      <c r="X31" s="28"/>
      <c r="Y31" s="51">
        <f>+$F$19</f>
        <v>10000</v>
      </c>
      <c r="Z31" s="26">
        <f t="shared" si="13"/>
        <v>0</v>
      </c>
      <c r="AA31" s="27"/>
      <c r="AB31" s="30">
        <f t="shared" si="3"/>
        <v>0</v>
      </c>
      <c r="AC31" s="31" t="str">
        <f t="shared" si="4"/>
        <v/>
      </c>
      <c r="AE31" s="28"/>
      <c r="AF31" s="51">
        <f>+$F$19</f>
        <v>10000</v>
      </c>
      <c r="AG31" s="26">
        <f t="shared" si="14"/>
        <v>0</v>
      </c>
      <c r="AH31" s="27"/>
      <c r="AI31" s="30">
        <f t="shared" si="5"/>
        <v>0</v>
      </c>
      <c r="AJ31" s="31" t="str">
        <f t="shared" si="6"/>
        <v/>
      </c>
      <c r="AL31" s="28"/>
      <c r="AM31" s="51">
        <f>+$F$19</f>
        <v>10000</v>
      </c>
      <c r="AN31" s="26">
        <f t="shared" si="15"/>
        <v>0</v>
      </c>
      <c r="AO31" s="27"/>
      <c r="AP31" s="30">
        <f t="shared" si="7"/>
        <v>0</v>
      </c>
      <c r="AQ31" s="31" t="str">
        <f t="shared" si="8"/>
        <v/>
      </c>
    </row>
    <row r="32" spans="2:43" x14ac:dyDescent="0.2">
      <c r="B32" s="33"/>
      <c r="C32" s="21"/>
      <c r="D32" s="22"/>
      <c r="E32" s="23"/>
      <c r="F32" s="24"/>
      <c r="G32" s="25">
        <f t="shared" ref="G32:G38" si="22">$F$18</f>
        <v>4000000</v>
      </c>
      <c r="H32" s="26">
        <f t="shared" si="0"/>
        <v>0</v>
      </c>
      <c r="I32" s="27"/>
      <c r="J32" s="28"/>
      <c r="K32" s="25">
        <f t="shared" si="17"/>
        <v>4000000</v>
      </c>
      <c r="L32" s="26">
        <f t="shared" si="9"/>
        <v>0</v>
      </c>
      <c r="M32" s="27"/>
      <c r="N32" s="30">
        <f t="shared" si="10"/>
        <v>0</v>
      </c>
      <c r="O32" s="31" t="str">
        <f t="shared" si="11"/>
        <v/>
      </c>
      <c r="Q32" s="28"/>
      <c r="R32" s="25">
        <f t="shared" si="18"/>
        <v>4000000</v>
      </c>
      <c r="S32" s="26">
        <f t="shared" si="12"/>
        <v>0</v>
      </c>
      <c r="T32" s="27"/>
      <c r="U32" s="30">
        <f t="shared" si="1"/>
        <v>0</v>
      </c>
      <c r="V32" s="31" t="str">
        <f t="shared" si="2"/>
        <v/>
      </c>
      <c r="X32" s="28"/>
      <c r="Y32" s="25">
        <f t="shared" si="19"/>
        <v>4000000</v>
      </c>
      <c r="Z32" s="26">
        <f t="shared" si="13"/>
        <v>0</v>
      </c>
      <c r="AA32" s="27"/>
      <c r="AB32" s="30">
        <f t="shared" si="3"/>
        <v>0</v>
      </c>
      <c r="AC32" s="31" t="str">
        <f t="shared" si="4"/>
        <v/>
      </c>
      <c r="AE32" s="28"/>
      <c r="AF32" s="25">
        <f t="shared" si="20"/>
        <v>4000000</v>
      </c>
      <c r="AG32" s="26">
        <f t="shared" si="14"/>
        <v>0</v>
      </c>
      <c r="AH32" s="27"/>
      <c r="AI32" s="30">
        <f t="shared" si="5"/>
        <v>0</v>
      </c>
      <c r="AJ32" s="31" t="str">
        <f t="shared" si="6"/>
        <v/>
      </c>
      <c r="AL32" s="28"/>
      <c r="AM32" s="25">
        <f t="shared" si="21"/>
        <v>4000000</v>
      </c>
      <c r="AN32" s="26">
        <f t="shared" si="15"/>
        <v>0</v>
      </c>
      <c r="AO32" s="27"/>
      <c r="AP32" s="30">
        <f t="shared" si="7"/>
        <v>0</v>
      </c>
      <c r="AQ32" s="31" t="str">
        <f t="shared" si="8"/>
        <v/>
      </c>
    </row>
    <row r="33" spans="2:43" x14ac:dyDescent="0.2">
      <c r="B33" s="33"/>
      <c r="C33" s="21"/>
      <c r="D33" s="22"/>
      <c r="E33" s="23"/>
      <c r="F33" s="24"/>
      <c r="G33" s="25">
        <f t="shared" si="22"/>
        <v>4000000</v>
      </c>
      <c r="H33" s="26">
        <f t="shared" si="0"/>
        <v>0</v>
      </c>
      <c r="I33" s="27"/>
      <c r="J33" s="28"/>
      <c r="K33" s="25">
        <f t="shared" si="17"/>
        <v>4000000</v>
      </c>
      <c r="L33" s="26">
        <f t="shared" si="9"/>
        <v>0</v>
      </c>
      <c r="M33" s="27"/>
      <c r="N33" s="30">
        <f t="shared" si="10"/>
        <v>0</v>
      </c>
      <c r="O33" s="31" t="str">
        <f t="shared" si="11"/>
        <v/>
      </c>
      <c r="Q33" s="28"/>
      <c r="R33" s="25">
        <f t="shared" si="18"/>
        <v>4000000</v>
      </c>
      <c r="S33" s="26">
        <f t="shared" si="12"/>
        <v>0</v>
      </c>
      <c r="T33" s="27"/>
      <c r="U33" s="30">
        <f t="shared" si="1"/>
        <v>0</v>
      </c>
      <c r="V33" s="31" t="str">
        <f t="shared" si="2"/>
        <v/>
      </c>
      <c r="X33" s="28"/>
      <c r="Y33" s="25">
        <f t="shared" si="19"/>
        <v>4000000</v>
      </c>
      <c r="Z33" s="26">
        <f t="shared" si="13"/>
        <v>0</v>
      </c>
      <c r="AA33" s="27"/>
      <c r="AB33" s="30">
        <f t="shared" si="3"/>
        <v>0</v>
      </c>
      <c r="AC33" s="31" t="str">
        <f t="shared" si="4"/>
        <v/>
      </c>
      <c r="AE33" s="28"/>
      <c r="AF33" s="25">
        <f t="shared" si="20"/>
        <v>4000000</v>
      </c>
      <c r="AG33" s="26">
        <f t="shared" si="14"/>
        <v>0</v>
      </c>
      <c r="AH33" s="27"/>
      <c r="AI33" s="30">
        <f t="shared" si="5"/>
        <v>0</v>
      </c>
      <c r="AJ33" s="31" t="str">
        <f t="shared" si="6"/>
        <v/>
      </c>
      <c r="AL33" s="28"/>
      <c r="AM33" s="25">
        <f t="shared" si="21"/>
        <v>4000000</v>
      </c>
      <c r="AN33" s="26">
        <f t="shared" si="15"/>
        <v>0</v>
      </c>
      <c r="AO33" s="27"/>
      <c r="AP33" s="30">
        <f t="shared" si="7"/>
        <v>0</v>
      </c>
      <c r="AQ33" s="31" t="str">
        <f t="shared" si="8"/>
        <v/>
      </c>
    </row>
    <row r="34" spans="2:43" x14ac:dyDescent="0.2">
      <c r="B34" s="33"/>
      <c r="C34" s="21"/>
      <c r="D34" s="22"/>
      <c r="E34" s="23"/>
      <c r="F34" s="24"/>
      <c r="G34" s="25">
        <f t="shared" si="22"/>
        <v>4000000</v>
      </c>
      <c r="H34" s="26">
        <f t="shared" si="0"/>
        <v>0</v>
      </c>
      <c r="I34" s="27"/>
      <c r="J34" s="28"/>
      <c r="K34" s="25">
        <f t="shared" si="17"/>
        <v>4000000</v>
      </c>
      <c r="L34" s="26">
        <f t="shared" si="9"/>
        <v>0</v>
      </c>
      <c r="M34" s="27"/>
      <c r="N34" s="30">
        <f t="shared" si="10"/>
        <v>0</v>
      </c>
      <c r="O34" s="31" t="str">
        <f t="shared" si="11"/>
        <v/>
      </c>
      <c r="Q34" s="28"/>
      <c r="R34" s="25">
        <f t="shared" si="18"/>
        <v>4000000</v>
      </c>
      <c r="S34" s="26">
        <f t="shared" si="12"/>
        <v>0</v>
      </c>
      <c r="T34" s="27"/>
      <c r="U34" s="30">
        <f t="shared" si="1"/>
        <v>0</v>
      </c>
      <c r="V34" s="31" t="str">
        <f t="shared" si="2"/>
        <v/>
      </c>
      <c r="X34" s="28"/>
      <c r="Y34" s="25">
        <f t="shared" si="19"/>
        <v>4000000</v>
      </c>
      <c r="Z34" s="26">
        <f t="shared" si="13"/>
        <v>0</v>
      </c>
      <c r="AA34" s="27"/>
      <c r="AB34" s="30">
        <f t="shared" si="3"/>
        <v>0</v>
      </c>
      <c r="AC34" s="31" t="str">
        <f t="shared" si="4"/>
        <v/>
      </c>
      <c r="AE34" s="28"/>
      <c r="AF34" s="25">
        <f t="shared" si="20"/>
        <v>4000000</v>
      </c>
      <c r="AG34" s="26">
        <f t="shared" si="14"/>
        <v>0</v>
      </c>
      <c r="AH34" s="27"/>
      <c r="AI34" s="30">
        <f t="shared" si="5"/>
        <v>0</v>
      </c>
      <c r="AJ34" s="31" t="str">
        <f t="shared" si="6"/>
        <v/>
      </c>
      <c r="AL34" s="28"/>
      <c r="AM34" s="25">
        <f t="shared" si="21"/>
        <v>4000000</v>
      </c>
      <c r="AN34" s="26">
        <f t="shared" si="15"/>
        <v>0</v>
      </c>
      <c r="AO34" s="27"/>
      <c r="AP34" s="30">
        <f t="shared" si="7"/>
        <v>0</v>
      </c>
      <c r="AQ34" s="31" t="str">
        <f t="shared" si="8"/>
        <v/>
      </c>
    </row>
    <row r="35" spans="2:43" x14ac:dyDescent="0.2">
      <c r="B35" s="33"/>
      <c r="C35" s="21"/>
      <c r="D35" s="22"/>
      <c r="E35" s="23"/>
      <c r="F35" s="24"/>
      <c r="G35" s="25">
        <f t="shared" si="22"/>
        <v>4000000</v>
      </c>
      <c r="H35" s="26">
        <f t="shared" si="0"/>
        <v>0</v>
      </c>
      <c r="I35" s="27"/>
      <c r="J35" s="28"/>
      <c r="K35" s="25">
        <f t="shared" si="17"/>
        <v>4000000</v>
      </c>
      <c r="L35" s="26">
        <f t="shared" si="9"/>
        <v>0</v>
      </c>
      <c r="M35" s="27"/>
      <c r="N35" s="30">
        <f t="shared" si="10"/>
        <v>0</v>
      </c>
      <c r="O35" s="31" t="str">
        <f t="shared" si="11"/>
        <v/>
      </c>
      <c r="Q35" s="28"/>
      <c r="R35" s="25">
        <f t="shared" si="18"/>
        <v>4000000</v>
      </c>
      <c r="S35" s="26">
        <f t="shared" si="12"/>
        <v>0</v>
      </c>
      <c r="T35" s="27"/>
      <c r="U35" s="30">
        <f t="shared" si="1"/>
        <v>0</v>
      </c>
      <c r="V35" s="31" t="str">
        <f t="shared" si="2"/>
        <v/>
      </c>
      <c r="X35" s="28"/>
      <c r="Y35" s="25">
        <f t="shared" si="19"/>
        <v>4000000</v>
      </c>
      <c r="Z35" s="26">
        <f t="shared" si="13"/>
        <v>0</v>
      </c>
      <c r="AA35" s="27"/>
      <c r="AB35" s="30">
        <f t="shared" si="3"/>
        <v>0</v>
      </c>
      <c r="AC35" s="31" t="str">
        <f t="shared" si="4"/>
        <v/>
      </c>
      <c r="AE35" s="28"/>
      <c r="AF35" s="25">
        <f t="shared" si="20"/>
        <v>4000000</v>
      </c>
      <c r="AG35" s="26">
        <f t="shared" si="14"/>
        <v>0</v>
      </c>
      <c r="AH35" s="27"/>
      <c r="AI35" s="30">
        <f t="shared" si="5"/>
        <v>0</v>
      </c>
      <c r="AJ35" s="31" t="str">
        <f t="shared" si="6"/>
        <v/>
      </c>
      <c r="AL35" s="28"/>
      <c r="AM35" s="25">
        <f t="shared" si="21"/>
        <v>4000000</v>
      </c>
      <c r="AN35" s="26">
        <f t="shared" si="15"/>
        <v>0</v>
      </c>
      <c r="AO35" s="27"/>
      <c r="AP35" s="30">
        <f t="shared" si="7"/>
        <v>0</v>
      </c>
      <c r="AQ35" s="31" t="str">
        <f t="shared" si="8"/>
        <v/>
      </c>
    </row>
    <row r="36" spans="2:43" x14ac:dyDescent="0.2">
      <c r="B36" s="33"/>
      <c r="C36" s="21"/>
      <c r="D36" s="22"/>
      <c r="E36" s="23"/>
      <c r="F36" s="24"/>
      <c r="G36" s="25">
        <f t="shared" si="22"/>
        <v>4000000</v>
      </c>
      <c r="H36" s="26">
        <f t="shared" si="0"/>
        <v>0</v>
      </c>
      <c r="I36" s="27"/>
      <c r="J36" s="28"/>
      <c r="K36" s="25">
        <f t="shared" si="17"/>
        <v>4000000</v>
      </c>
      <c r="L36" s="26">
        <f t="shared" si="9"/>
        <v>0</v>
      </c>
      <c r="M36" s="27"/>
      <c r="N36" s="30">
        <f t="shared" si="10"/>
        <v>0</v>
      </c>
      <c r="O36" s="31" t="str">
        <f t="shared" si="11"/>
        <v/>
      </c>
      <c r="Q36" s="28"/>
      <c r="R36" s="25">
        <f t="shared" si="18"/>
        <v>4000000</v>
      </c>
      <c r="S36" s="26">
        <f t="shared" si="12"/>
        <v>0</v>
      </c>
      <c r="T36" s="27"/>
      <c r="U36" s="30">
        <f t="shared" si="1"/>
        <v>0</v>
      </c>
      <c r="V36" s="31" t="str">
        <f t="shared" si="2"/>
        <v/>
      </c>
      <c r="X36" s="28"/>
      <c r="Y36" s="25">
        <f t="shared" si="19"/>
        <v>4000000</v>
      </c>
      <c r="Z36" s="26">
        <f t="shared" si="13"/>
        <v>0</v>
      </c>
      <c r="AA36" s="27"/>
      <c r="AB36" s="30">
        <f t="shared" si="3"/>
        <v>0</v>
      </c>
      <c r="AC36" s="31" t="str">
        <f t="shared" si="4"/>
        <v/>
      </c>
      <c r="AE36" s="28"/>
      <c r="AF36" s="25">
        <f t="shared" si="20"/>
        <v>4000000</v>
      </c>
      <c r="AG36" s="26">
        <f t="shared" si="14"/>
        <v>0</v>
      </c>
      <c r="AH36" s="27"/>
      <c r="AI36" s="30">
        <f t="shared" si="5"/>
        <v>0</v>
      </c>
      <c r="AJ36" s="31" t="str">
        <f t="shared" si="6"/>
        <v/>
      </c>
      <c r="AL36" s="28"/>
      <c r="AM36" s="25">
        <f t="shared" si="21"/>
        <v>4000000</v>
      </c>
      <c r="AN36" s="26">
        <f t="shared" si="15"/>
        <v>0</v>
      </c>
      <c r="AO36" s="27"/>
      <c r="AP36" s="30">
        <f t="shared" si="7"/>
        <v>0</v>
      </c>
      <c r="AQ36" s="31" t="str">
        <f t="shared" si="8"/>
        <v/>
      </c>
    </row>
    <row r="37" spans="2:43" x14ac:dyDescent="0.2">
      <c r="B37" s="33"/>
      <c r="C37" s="21"/>
      <c r="D37" s="22"/>
      <c r="E37" s="23"/>
      <c r="F37" s="24"/>
      <c r="G37" s="25">
        <f t="shared" si="22"/>
        <v>4000000</v>
      </c>
      <c r="H37" s="26">
        <f t="shared" si="0"/>
        <v>0</v>
      </c>
      <c r="I37" s="27"/>
      <c r="J37" s="28"/>
      <c r="K37" s="25">
        <f t="shared" si="17"/>
        <v>4000000</v>
      </c>
      <c r="L37" s="26">
        <f t="shared" si="9"/>
        <v>0</v>
      </c>
      <c r="M37" s="27"/>
      <c r="N37" s="30">
        <f t="shared" si="10"/>
        <v>0</v>
      </c>
      <c r="O37" s="31" t="str">
        <f t="shared" si="11"/>
        <v/>
      </c>
      <c r="Q37" s="28"/>
      <c r="R37" s="25">
        <f t="shared" si="18"/>
        <v>4000000</v>
      </c>
      <c r="S37" s="26">
        <f t="shared" si="12"/>
        <v>0</v>
      </c>
      <c r="T37" s="27"/>
      <c r="U37" s="30">
        <f t="shared" si="1"/>
        <v>0</v>
      </c>
      <c r="V37" s="31" t="str">
        <f t="shared" si="2"/>
        <v/>
      </c>
      <c r="X37" s="28"/>
      <c r="Y37" s="25">
        <f t="shared" si="19"/>
        <v>4000000</v>
      </c>
      <c r="Z37" s="26">
        <f t="shared" si="13"/>
        <v>0</v>
      </c>
      <c r="AA37" s="27"/>
      <c r="AB37" s="30">
        <f t="shared" si="3"/>
        <v>0</v>
      </c>
      <c r="AC37" s="31" t="str">
        <f t="shared" si="4"/>
        <v/>
      </c>
      <c r="AE37" s="28"/>
      <c r="AF37" s="25">
        <f t="shared" si="20"/>
        <v>4000000</v>
      </c>
      <c r="AG37" s="26">
        <f t="shared" si="14"/>
        <v>0</v>
      </c>
      <c r="AH37" s="27"/>
      <c r="AI37" s="30">
        <f t="shared" si="5"/>
        <v>0</v>
      </c>
      <c r="AJ37" s="31" t="str">
        <f t="shared" si="6"/>
        <v/>
      </c>
      <c r="AL37" s="28"/>
      <c r="AM37" s="25">
        <f t="shared" si="21"/>
        <v>4000000</v>
      </c>
      <c r="AN37" s="26">
        <f t="shared" si="15"/>
        <v>0</v>
      </c>
      <c r="AO37" s="27"/>
      <c r="AP37" s="30">
        <f t="shared" si="7"/>
        <v>0</v>
      </c>
      <c r="AQ37" s="31" t="str">
        <f t="shared" si="8"/>
        <v/>
      </c>
    </row>
    <row r="38" spans="2:43" x14ac:dyDescent="0.2">
      <c r="B38" s="33"/>
      <c r="C38" s="21"/>
      <c r="D38" s="22"/>
      <c r="E38" s="23"/>
      <c r="F38" s="24"/>
      <c r="G38" s="25">
        <f t="shared" si="22"/>
        <v>4000000</v>
      </c>
      <c r="H38" s="26">
        <f t="shared" si="0"/>
        <v>0</v>
      </c>
      <c r="I38" s="27"/>
      <c r="J38" s="28"/>
      <c r="K38" s="25">
        <f t="shared" si="17"/>
        <v>4000000</v>
      </c>
      <c r="L38" s="26">
        <f t="shared" si="9"/>
        <v>0</v>
      </c>
      <c r="M38" s="27"/>
      <c r="N38" s="30">
        <f t="shared" si="10"/>
        <v>0</v>
      </c>
      <c r="O38" s="31" t="str">
        <f t="shared" si="11"/>
        <v/>
      </c>
      <c r="Q38" s="28"/>
      <c r="R38" s="25">
        <f t="shared" si="18"/>
        <v>4000000</v>
      </c>
      <c r="S38" s="26">
        <f t="shared" si="12"/>
        <v>0</v>
      </c>
      <c r="T38" s="27"/>
      <c r="U38" s="30">
        <f t="shared" si="1"/>
        <v>0</v>
      </c>
      <c r="V38" s="31" t="str">
        <f t="shared" si="2"/>
        <v/>
      </c>
      <c r="X38" s="28"/>
      <c r="Y38" s="25">
        <f t="shared" si="19"/>
        <v>4000000</v>
      </c>
      <c r="Z38" s="26">
        <f t="shared" si="13"/>
        <v>0</v>
      </c>
      <c r="AA38" s="27"/>
      <c r="AB38" s="30">
        <f t="shared" si="3"/>
        <v>0</v>
      </c>
      <c r="AC38" s="31" t="str">
        <f t="shared" si="4"/>
        <v/>
      </c>
      <c r="AE38" s="28"/>
      <c r="AF38" s="25">
        <f t="shared" si="20"/>
        <v>4000000</v>
      </c>
      <c r="AG38" s="26">
        <f t="shared" si="14"/>
        <v>0</v>
      </c>
      <c r="AH38" s="27"/>
      <c r="AI38" s="30">
        <f t="shared" si="5"/>
        <v>0</v>
      </c>
      <c r="AJ38" s="31" t="str">
        <f t="shared" si="6"/>
        <v/>
      </c>
      <c r="AL38" s="28"/>
      <c r="AM38" s="25">
        <f t="shared" si="21"/>
        <v>4000000</v>
      </c>
      <c r="AN38" s="26">
        <f t="shared" si="15"/>
        <v>0</v>
      </c>
      <c r="AO38" s="27"/>
      <c r="AP38" s="30">
        <f t="shared" si="7"/>
        <v>0</v>
      </c>
      <c r="AQ38" s="31" t="str">
        <f t="shared" si="8"/>
        <v/>
      </c>
    </row>
    <row r="39" spans="2:43" s="45" customFormat="1" x14ac:dyDescent="0.2">
      <c r="B39" s="34" t="s">
        <v>33</v>
      </c>
      <c r="C39" s="35"/>
      <c r="D39" s="36"/>
      <c r="E39" s="35"/>
      <c r="F39" s="37"/>
      <c r="G39" s="38"/>
      <c r="H39" s="39">
        <f>SUM(H23:H38)</f>
        <v>48360.32</v>
      </c>
      <c r="I39" s="40"/>
      <c r="J39" s="41"/>
      <c r="K39" s="42"/>
      <c r="L39" s="39">
        <f>SUM(L23:L38)</f>
        <v>53543.8</v>
      </c>
      <c r="M39" s="40"/>
      <c r="N39" s="43">
        <f t="shared" si="10"/>
        <v>5183.4800000000032</v>
      </c>
      <c r="O39" s="44">
        <f t="shared" si="11"/>
        <v>0.10718456784405073</v>
      </c>
      <c r="Q39" s="41"/>
      <c r="R39" s="42"/>
      <c r="S39" s="39">
        <f>SUM(S23:S38)</f>
        <v>56646</v>
      </c>
      <c r="T39" s="40"/>
      <c r="U39" s="43">
        <f t="shared" si="1"/>
        <v>3102.1999999999971</v>
      </c>
      <c r="V39" s="44">
        <f t="shared" si="2"/>
        <v>5.7937613691968017E-2</v>
      </c>
      <c r="X39" s="41"/>
      <c r="Y39" s="42"/>
      <c r="Z39" s="39">
        <f>SUM(Z23:Z38)</f>
        <v>59254</v>
      </c>
      <c r="AA39" s="40"/>
      <c r="AB39" s="43">
        <f t="shared" si="3"/>
        <v>2608</v>
      </c>
      <c r="AC39" s="44">
        <f t="shared" si="4"/>
        <v>4.6040320587508385E-2</v>
      </c>
      <c r="AE39" s="41"/>
      <c r="AF39" s="42"/>
      <c r="AG39" s="39">
        <f>SUM(AG23:AG38)</f>
        <v>61319</v>
      </c>
      <c r="AH39" s="40"/>
      <c r="AI39" s="43">
        <f t="shared" si="5"/>
        <v>2065</v>
      </c>
      <c r="AJ39" s="44">
        <f t="shared" si="6"/>
        <v>3.4849967934654204E-2</v>
      </c>
      <c r="AL39" s="41"/>
      <c r="AM39" s="42"/>
      <c r="AN39" s="39">
        <f>SUM(AN23:AN38)</f>
        <v>62408</v>
      </c>
      <c r="AO39" s="40"/>
      <c r="AP39" s="43">
        <f t="shared" si="7"/>
        <v>1089</v>
      </c>
      <c r="AQ39" s="44">
        <f t="shared" si="8"/>
        <v>1.7759585120435753E-2</v>
      </c>
    </row>
    <row r="40" spans="2:43" ht="25.5" x14ac:dyDescent="0.2">
      <c r="B40" s="46" t="s">
        <v>34</v>
      </c>
      <c r="C40" s="21"/>
      <c r="D40" s="22" t="s">
        <v>74</v>
      </c>
      <c r="E40" s="23"/>
      <c r="F40" s="24">
        <v>0</v>
      </c>
      <c r="G40" s="51">
        <f>+$F$19</f>
        <v>10000</v>
      </c>
      <c r="H40" s="26">
        <f>G40*F40</f>
        <v>0</v>
      </c>
      <c r="I40" s="27"/>
      <c r="J40" s="28">
        <v>-0.54430000000000001</v>
      </c>
      <c r="K40" s="51">
        <f>+$F$19</f>
        <v>10000</v>
      </c>
      <c r="L40" s="26">
        <f>K40*J40</f>
        <v>-5443</v>
      </c>
      <c r="M40" s="27"/>
      <c r="N40" s="30">
        <f>L40-H40</f>
        <v>-5443</v>
      </c>
      <c r="O40" s="31" t="str">
        <f>IF((H40)=0,"",(N40/H40))</f>
        <v/>
      </c>
      <c r="Q40" s="28"/>
      <c r="R40" s="51">
        <f>+$F$19</f>
        <v>10000</v>
      </c>
      <c r="S40" s="26">
        <f>R40*Q40</f>
        <v>0</v>
      </c>
      <c r="T40" s="27"/>
      <c r="U40" s="30">
        <f t="shared" si="1"/>
        <v>5443</v>
      </c>
      <c r="V40" s="31">
        <f t="shared" si="2"/>
        <v>-1</v>
      </c>
      <c r="X40" s="28"/>
      <c r="Y40" s="51">
        <f>+$F$19</f>
        <v>10000</v>
      </c>
      <c r="Z40" s="26">
        <f>Y40*X40</f>
        <v>0</v>
      </c>
      <c r="AA40" s="27"/>
      <c r="AB40" s="30">
        <f t="shared" si="3"/>
        <v>0</v>
      </c>
      <c r="AC40" s="31" t="str">
        <f t="shared" si="4"/>
        <v/>
      </c>
      <c r="AE40" s="28"/>
      <c r="AF40" s="51">
        <f>+$F$19</f>
        <v>10000</v>
      </c>
      <c r="AG40" s="26">
        <f>AF40*AE40</f>
        <v>0</v>
      </c>
      <c r="AH40" s="27"/>
      <c r="AI40" s="30">
        <f t="shared" si="5"/>
        <v>0</v>
      </c>
      <c r="AJ40" s="31" t="str">
        <f t="shared" si="6"/>
        <v/>
      </c>
      <c r="AL40" s="28"/>
      <c r="AM40" s="51">
        <f>+$F$19</f>
        <v>10000</v>
      </c>
      <c r="AN40" s="26">
        <f>AM40*AL40</f>
        <v>0</v>
      </c>
      <c r="AO40" s="27"/>
      <c r="AP40" s="30">
        <f t="shared" si="7"/>
        <v>0</v>
      </c>
      <c r="AQ40" s="31" t="str">
        <f t="shared" si="8"/>
        <v/>
      </c>
    </row>
    <row r="41" spans="2:43" ht="38.25" x14ac:dyDescent="0.2">
      <c r="B41" s="178" t="s">
        <v>75</v>
      </c>
      <c r="C41" s="21"/>
      <c r="D41" s="22" t="s">
        <v>30</v>
      </c>
      <c r="E41" s="23"/>
      <c r="F41" s="24"/>
      <c r="G41" s="51">
        <f>+F18</f>
        <v>4000000</v>
      </c>
      <c r="H41" s="26">
        <f t="shared" ref="H41:H45" si="23">G41*F41</f>
        <v>0</v>
      </c>
      <c r="I41" s="47"/>
      <c r="J41" s="28">
        <v>-2.9999999999999997E-4</v>
      </c>
      <c r="K41" s="51">
        <f>$G$41</f>
        <v>4000000</v>
      </c>
      <c r="L41" s="26">
        <f t="shared" ref="L41:L45" si="24">K41*J41</f>
        <v>-1200</v>
      </c>
      <c r="M41" s="48"/>
      <c r="N41" s="30">
        <f t="shared" ref="N41:N45" si="25">L41-H41</f>
        <v>-1200</v>
      </c>
      <c r="O41" s="31" t="str">
        <f t="shared" ref="O41:O65" si="26">IF((H41)=0,"",(N41/H41))</f>
        <v/>
      </c>
      <c r="Q41" s="28"/>
      <c r="R41" s="51">
        <f>$G$41</f>
        <v>4000000</v>
      </c>
      <c r="S41" s="26">
        <f t="shared" ref="S41:S43" si="27">R41*Q41</f>
        <v>0</v>
      </c>
      <c r="T41" s="48"/>
      <c r="U41" s="30">
        <f t="shared" si="1"/>
        <v>1200</v>
      </c>
      <c r="V41" s="31">
        <f t="shared" si="2"/>
        <v>-1</v>
      </c>
      <c r="X41" s="28"/>
      <c r="Y41" s="51">
        <f>$G$41</f>
        <v>4000000</v>
      </c>
      <c r="Z41" s="26">
        <f t="shared" ref="Z41:Z43" si="28">Y41*X41</f>
        <v>0</v>
      </c>
      <c r="AA41" s="48"/>
      <c r="AB41" s="30">
        <f t="shared" si="3"/>
        <v>0</v>
      </c>
      <c r="AC41" s="31" t="str">
        <f t="shared" si="4"/>
        <v/>
      </c>
      <c r="AE41" s="28"/>
      <c r="AF41" s="51">
        <f>$G$41</f>
        <v>4000000</v>
      </c>
      <c r="AG41" s="26">
        <f t="shared" ref="AG41:AG43" si="29">AF41*AE41</f>
        <v>0</v>
      </c>
      <c r="AH41" s="48"/>
      <c r="AI41" s="30">
        <f t="shared" si="5"/>
        <v>0</v>
      </c>
      <c r="AJ41" s="31" t="str">
        <f t="shared" si="6"/>
        <v/>
      </c>
      <c r="AL41" s="28"/>
      <c r="AM41" s="51">
        <f>$G$41</f>
        <v>4000000</v>
      </c>
      <c r="AN41" s="26">
        <f t="shared" ref="AN41:AN43" si="30">AM41*AL41</f>
        <v>0</v>
      </c>
      <c r="AO41" s="48"/>
      <c r="AP41" s="30">
        <f t="shared" si="7"/>
        <v>0</v>
      </c>
      <c r="AQ41" s="31" t="str">
        <f t="shared" si="8"/>
        <v/>
      </c>
    </row>
    <row r="42" spans="2:43" x14ac:dyDescent="0.2">
      <c r="B42" s="46"/>
      <c r="C42" s="21"/>
      <c r="D42" s="22"/>
      <c r="E42" s="23"/>
      <c r="F42" s="24"/>
      <c r="G42" s="25">
        <f t="shared" ref="G42:G43" si="31">$F$18</f>
        <v>4000000</v>
      </c>
      <c r="H42" s="26">
        <f t="shared" si="23"/>
        <v>0</v>
      </c>
      <c r="I42" s="47"/>
      <c r="J42" s="28"/>
      <c r="K42" s="25">
        <f t="shared" ref="K42:K43" si="32">$F$18</f>
        <v>4000000</v>
      </c>
      <c r="L42" s="26">
        <f t="shared" si="24"/>
        <v>0</v>
      </c>
      <c r="M42" s="48"/>
      <c r="N42" s="30">
        <f t="shared" si="25"/>
        <v>0</v>
      </c>
      <c r="O42" s="31" t="str">
        <f t="shared" si="26"/>
        <v/>
      </c>
      <c r="Q42" s="28"/>
      <c r="R42" s="25">
        <f t="shared" ref="R42:R43" si="33">$F$18</f>
        <v>4000000</v>
      </c>
      <c r="S42" s="26">
        <f t="shared" si="27"/>
        <v>0</v>
      </c>
      <c r="T42" s="48"/>
      <c r="U42" s="30">
        <f t="shared" si="1"/>
        <v>0</v>
      </c>
      <c r="V42" s="31" t="str">
        <f t="shared" si="2"/>
        <v/>
      </c>
      <c r="X42" s="28"/>
      <c r="Y42" s="25">
        <f t="shared" ref="Y42:Y43" si="34">$F$18</f>
        <v>4000000</v>
      </c>
      <c r="Z42" s="26">
        <f t="shared" si="28"/>
        <v>0</v>
      </c>
      <c r="AA42" s="48"/>
      <c r="AB42" s="30">
        <f t="shared" si="3"/>
        <v>0</v>
      </c>
      <c r="AC42" s="31" t="str">
        <f t="shared" si="4"/>
        <v/>
      </c>
      <c r="AE42" s="28"/>
      <c r="AF42" s="25">
        <f t="shared" ref="AF42:AF43" si="35">$F$18</f>
        <v>4000000</v>
      </c>
      <c r="AG42" s="26">
        <f t="shared" si="29"/>
        <v>0</v>
      </c>
      <c r="AH42" s="48"/>
      <c r="AI42" s="30">
        <f t="shared" si="5"/>
        <v>0</v>
      </c>
      <c r="AJ42" s="31" t="str">
        <f t="shared" si="6"/>
        <v/>
      </c>
      <c r="AL42" s="28"/>
      <c r="AM42" s="25">
        <f t="shared" ref="AM42:AM43" si="36">$F$18</f>
        <v>4000000</v>
      </c>
      <c r="AN42" s="26">
        <f t="shared" si="30"/>
        <v>0</v>
      </c>
      <c r="AO42" s="48"/>
      <c r="AP42" s="30">
        <f t="shared" si="7"/>
        <v>0</v>
      </c>
      <c r="AQ42" s="31" t="str">
        <f t="shared" si="8"/>
        <v/>
      </c>
    </row>
    <row r="43" spans="2:43" x14ac:dyDescent="0.2">
      <c r="B43" s="46"/>
      <c r="C43" s="21"/>
      <c r="D43" s="22"/>
      <c r="E43" s="23"/>
      <c r="F43" s="24"/>
      <c r="G43" s="25">
        <f t="shared" si="31"/>
        <v>4000000</v>
      </c>
      <c r="H43" s="26">
        <f t="shared" si="23"/>
        <v>0</v>
      </c>
      <c r="I43" s="47"/>
      <c r="J43" s="28"/>
      <c r="K43" s="25">
        <f t="shared" si="32"/>
        <v>4000000</v>
      </c>
      <c r="L43" s="26">
        <f t="shared" si="24"/>
        <v>0</v>
      </c>
      <c r="M43" s="48"/>
      <c r="N43" s="30">
        <f t="shared" si="25"/>
        <v>0</v>
      </c>
      <c r="O43" s="31" t="str">
        <f t="shared" si="26"/>
        <v/>
      </c>
      <c r="Q43" s="28"/>
      <c r="R43" s="25">
        <f t="shared" si="33"/>
        <v>4000000</v>
      </c>
      <c r="S43" s="26">
        <f t="shared" si="27"/>
        <v>0</v>
      </c>
      <c r="T43" s="48"/>
      <c r="U43" s="30">
        <f t="shared" si="1"/>
        <v>0</v>
      </c>
      <c r="V43" s="31" t="str">
        <f t="shared" si="2"/>
        <v/>
      </c>
      <c r="X43" s="28"/>
      <c r="Y43" s="25">
        <f t="shared" si="34"/>
        <v>4000000</v>
      </c>
      <c r="Z43" s="26">
        <f t="shared" si="28"/>
        <v>0</v>
      </c>
      <c r="AA43" s="48"/>
      <c r="AB43" s="30">
        <f t="shared" si="3"/>
        <v>0</v>
      </c>
      <c r="AC43" s="31" t="str">
        <f t="shared" si="4"/>
        <v/>
      </c>
      <c r="AE43" s="28"/>
      <c r="AF43" s="25">
        <f t="shared" si="35"/>
        <v>4000000</v>
      </c>
      <c r="AG43" s="26">
        <f t="shared" si="29"/>
        <v>0</v>
      </c>
      <c r="AH43" s="48"/>
      <c r="AI43" s="30">
        <f t="shared" si="5"/>
        <v>0</v>
      </c>
      <c r="AJ43" s="31" t="str">
        <f t="shared" si="6"/>
        <v/>
      </c>
      <c r="AL43" s="28"/>
      <c r="AM43" s="25">
        <f t="shared" si="36"/>
        <v>4000000</v>
      </c>
      <c r="AN43" s="26">
        <f t="shared" si="30"/>
        <v>0</v>
      </c>
      <c r="AO43" s="48"/>
      <c r="AP43" s="30">
        <f t="shared" si="7"/>
        <v>0</v>
      </c>
      <c r="AQ43" s="31" t="str">
        <f t="shared" si="8"/>
        <v/>
      </c>
    </row>
    <row r="44" spans="2:43" x14ac:dyDescent="0.2">
      <c r="B44" s="49" t="s">
        <v>35</v>
      </c>
      <c r="C44" s="21"/>
      <c r="D44" s="22" t="s">
        <v>74</v>
      </c>
      <c r="E44" s="23"/>
      <c r="F44" s="50">
        <v>2.8330000000000001E-2</v>
      </c>
      <c r="G44" s="51">
        <f>+$F$19</f>
        <v>10000</v>
      </c>
      <c r="H44" s="26">
        <f>G44*F44</f>
        <v>283.3</v>
      </c>
      <c r="I44" s="27"/>
      <c r="J44" s="52">
        <v>3.04E-2</v>
      </c>
      <c r="K44" s="51">
        <f>+$F$19</f>
        <v>10000</v>
      </c>
      <c r="L44" s="26">
        <f>K44*J44</f>
        <v>304</v>
      </c>
      <c r="M44" s="27"/>
      <c r="N44" s="30">
        <f>L44-H44</f>
        <v>20.699999999999989</v>
      </c>
      <c r="O44" s="31">
        <f>IF((H44)=0,"",(N44/H44))</f>
        <v>7.3067419696434835E-2</v>
      </c>
      <c r="Q44" s="52">
        <v>3.0669999999999999E-2</v>
      </c>
      <c r="R44" s="51">
        <f>+$F$19</f>
        <v>10000</v>
      </c>
      <c r="S44" s="26">
        <f>R44*Q44</f>
        <v>306.7</v>
      </c>
      <c r="T44" s="27"/>
      <c r="U44" s="30">
        <f t="shared" si="1"/>
        <v>2.6999999999999886</v>
      </c>
      <c r="V44" s="31">
        <f t="shared" si="2"/>
        <v>8.8815789473683845E-3</v>
      </c>
      <c r="X44" s="52">
        <v>3.074E-2</v>
      </c>
      <c r="Y44" s="51">
        <f>+$F$19</f>
        <v>10000</v>
      </c>
      <c r="Z44" s="26">
        <f>Y44*X44</f>
        <v>307.39999999999998</v>
      </c>
      <c r="AA44" s="27"/>
      <c r="AB44" s="30">
        <f t="shared" si="3"/>
        <v>0.69999999999998863</v>
      </c>
      <c r="AC44" s="31">
        <f t="shared" si="4"/>
        <v>2.2823606129768132E-3</v>
      </c>
      <c r="AE44" s="52">
        <v>3.0769999999999999E-2</v>
      </c>
      <c r="AF44" s="51">
        <f>+$F$19</f>
        <v>10000</v>
      </c>
      <c r="AG44" s="26">
        <f>AF44*AE44</f>
        <v>307.7</v>
      </c>
      <c r="AH44" s="27"/>
      <c r="AI44" s="30">
        <f t="shared" si="5"/>
        <v>0.30000000000001137</v>
      </c>
      <c r="AJ44" s="31">
        <f t="shared" si="6"/>
        <v>9.7592713077427262E-4</v>
      </c>
      <c r="AL44" s="52">
        <v>3.0790000000000001E-2</v>
      </c>
      <c r="AM44" s="51">
        <f>+$F$19</f>
        <v>10000</v>
      </c>
      <c r="AN44" s="26">
        <f>AM44*AL44</f>
        <v>307.90000000000003</v>
      </c>
      <c r="AO44" s="27"/>
      <c r="AP44" s="30">
        <f t="shared" si="7"/>
        <v>0.20000000000004547</v>
      </c>
      <c r="AQ44" s="31">
        <f t="shared" si="8"/>
        <v>6.4998375040638766E-4</v>
      </c>
    </row>
    <row r="45" spans="2:43" x14ac:dyDescent="0.2">
      <c r="B45" s="49" t="s">
        <v>36</v>
      </c>
      <c r="C45" s="21"/>
      <c r="D45" s="22"/>
      <c r="E45" s="23"/>
      <c r="F45" s="53">
        <f>IF(ISBLANK(D16)=TRUE, 0, IF(D16="TOU", 0.64*$F$55+0.18*$F$56+0.18*$F$57, IF(AND(D16="non-TOU", G59&gt;0), F59,F58)))</f>
        <v>0.10214000000000001</v>
      </c>
      <c r="G45" s="54">
        <f>$F$18*(1+$F$74)-$F$18</f>
        <v>27599.999999999534</v>
      </c>
      <c r="H45" s="26">
        <f t="shared" si="23"/>
        <v>2819.0639999999526</v>
      </c>
      <c r="I45" s="27"/>
      <c r="J45" s="55">
        <f>0.64*$J$55+0.18*$J$56+0.18*$J$57</f>
        <v>0.10214000000000001</v>
      </c>
      <c r="K45" s="54">
        <f>$F$18*(1+$J$74)-$F$18</f>
        <v>24800</v>
      </c>
      <c r="L45" s="26">
        <f t="shared" si="24"/>
        <v>2533.0720000000001</v>
      </c>
      <c r="M45" s="27"/>
      <c r="N45" s="30">
        <f t="shared" si="25"/>
        <v>-285.99199999995244</v>
      </c>
      <c r="O45" s="31">
        <f t="shared" si="26"/>
        <v>-0.10144927536230368</v>
      </c>
      <c r="Q45" s="55">
        <f>0.64*$Q$55+0.18*$Q$56+0.18*$Q$57</f>
        <v>0.10214000000000001</v>
      </c>
      <c r="R45" s="54">
        <f>$F$18*(1+Q74)-$F$18</f>
        <v>24800</v>
      </c>
      <c r="S45" s="26">
        <f t="shared" ref="S45" si="37">R45*Q45</f>
        <v>2533.0720000000001</v>
      </c>
      <c r="T45" s="27"/>
      <c r="U45" s="30">
        <f t="shared" si="1"/>
        <v>0</v>
      </c>
      <c r="V45" s="31">
        <f t="shared" si="2"/>
        <v>0</v>
      </c>
      <c r="X45" s="55">
        <f>0.64*$X$55+0.18*$X$56+0.18*$X$57</f>
        <v>0.10214000000000001</v>
      </c>
      <c r="Y45" s="54">
        <f>$F$18*(1+X74)-$F$18</f>
        <v>24800</v>
      </c>
      <c r="Z45" s="26">
        <f t="shared" ref="Z45" si="38">Y45*X45</f>
        <v>2533.0720000000001</v>
      </c>
      <c r="AA45" s="27"/>
      <c r="AB45" s="30">
        <f t="shared" si="3"/>
        <v>0</v>
      </c>
      <c r="AC45" s="31">
        <f t="shared" si="4"/>
        <v>0</v>
      </c>
      <c r="AE45" s="55">
        <f>0.64*$AE$55+0.18*$AE$56+0.18*$AE$57</f>
        <v>0.10214000000000001</v>
      </c>
      <c r="AF45" s="54">
        <f>$F$18*(1+AE74)-$F$18</f>
        <v>24800</v>
      </c>
      <c r="AG45" s="26">
        <f t="shared" ref="AG45" si="39">AF45*AE45</f>
        <v>2533.0720000000001</v>
      </c>
      <c r="AH45" s="27"/>
      <c r="AI45" s="30">
        <f t="shared" si="5"/>
        <v>0</v>
      </c>
      <c r="AJ45" s="31">
        <f t="shared" si="6"/>
        <v>0</v>
      </c>
      <c r="AL45" s="55">
        <f>0.64*$AL$55+0.18*$AL$56+0.18*$AL$57</f>
        <v>0.10214000000000001</v>
      </c>
      <c r="AM45" s="54">
        <f>$F$18*(1+AL74)-$F$18</f>
        <v>24800</v>
      </c>
      <c r="AN45" s="26">
        <f t="shared" ref="AN45" si="40">AM45*AL45</f>
        <v>2533.0720000000001</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6"/>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51462.68399999995</v>
      </c>
      <c r="I47" s="40"/>
      <c r="J47" s="59"/>
      <c r="K47" s="61"/>
      <c r="L47" s="60">
        <f>SUM(L40:L46)+L39</f>
        <v>49737.872000000003</v>
      </c>
      <c r="M47" s="40"/>
      <c r="N47" s="43">
        <f t="shared" ref="N47:N65" si="41">L47-H47</f>
        <v>-1724.8119999999471</v>
      </c>
      <c r="O47" s="44">
        <f t="shared" si="26"/>
        <v>-3.351578009417365E-2</v>
      </c>
      <c r="Q47" s="59"/>
      <c r="R47" s="61"/>
      <c r="S47" s="60">
        <f>SUM(S40:S46)+S39</f>
        <v>59485.771999999997</v>
      </c>
      <c r="T47" s="40"/>
      <c r="U47" s="43">
        <f t="shared" si="1"/>
        <v>9747.8999999999942</v>
      </c>
      <c r="V47" s="44">
        <f t="shared" si="2"/>
        <v>0.19598546556233837</v>
      </c>
      <c r="X47" s="59"/>
      <c r="Y47" s="61"/>
      <c r="Z47" s="60">
        <f>SUM(Z40:Z46)+Z39</f>
        <v>62094.472000000002</v>
      </c>
      <c r="AA47" s="40"/>
      <c r="AB47" s="43">
        <f t="shared" si="3"/>
        <v>2608.7000000000044</v>
      </c>
      <c r="AC47" s="44">
        <f t="shared" si="4"/>
        <v>4.3854184156843494E-2</v>
      </c>
      <c r="AE47" s="59"/>
      <c r="AF47" s="61"/>
      <c r="AG47" s="60">
        <f>SUM(AG40:AG46)+AG39</f>
        <v>64159.771999999997</v>
      </c>
      <c r="AH47" s="40"/>
      <c r="AI47" s="43">
        <f t="shared" si="5"/>
        <v>2065.2999999999956</v>
      </c>
      <c r="AJ47" s="44">
        <f t="shared" si="6"/>
        <v>3.3260609736724962E-2</v>
      </c>
      <c r="AL47" s="59"/>
      <c r="AM47" s="61"/>
      <c r="AN47" s="60">
        <f>SUM(AN40:AN46)+AN39</f>
        <v>65248.972000000002</v>
      </c>
      <c r="AO47" s="40"/>
      <c r="AP47" s="43">
        <f t="shared" si="7"/>
        <v>1089.2000000000044</v>
      </c>
      <c r="AQ47" s="44">
        <f t="shared" si="8"/>
        <v>1.6976369554430531E-2</v>
      </c>
    </row>
    <row r="48" spans="2:43" x14ac:dyDescent="0.2">
      <c r="B48" s="27" t="s">
        <v>39</v>
      </c>
      <c r="C48" s="27"/>
      <c r="D48" s="62" t="s">
        <v>74</v>
      </c>
      <c r="E48" s="63"/>
      <c r="F48" s="28">
        <v>3.3462000000000001</v>
      </c>
      <c r="G48" s="64">
        <f>+$F$19</f>
        <v>10000</v>
      </c>
      <c r="H48" s="26">
        <f>G48*F48</f>
        <v>33462</v>
      </c>
      <c r="I48" s="27"/>
      <c r="J48" s="28">
        <f>+F48</f>
        <v>3.3462000000000001</v>
      </c>
      <c r="K48" s="64">
        <f>+$F$19</f>
        <v>10000</v>
      </c>
      <c r="L48" s="26">
        <f>K48*J48</f>
        <v>33462</v>
      </c>
      <c r="M48" s="27"/>
      <c r="N48" s="30">
        <f t="shared" si="41"/>
        <v>0</v>
      </c>
      <c r="O48" s="31">
        <f t="shared" si="26"/>
        <v>0</v>
      </c>
      <c r="Q48" s="28">
        <f>+$J48</f>
        <v>3.3462000000000001</v>
      </c>
      <c r="R48" s="64">
        <f>+$F$19</f>
        <v>10000</v>
      </c>
      <c r="S48" s="26">
        <f>R48*Q48</f>
        <v>33462</v>
      </c>
      <c r="T48" s="27"/>
      <c r="U48" s="30">
        <f t="shared" si="1"/>
        <v>0</v>
      </c>
      <c r="V48" s="31">
        <f t="shared" si="2"/>
        <v>0</v>
      </c>
      <c r="X48" s="28">
        <f>+$J48</f>
        <v>3.3462000000000001</v>
      </c>
      <c r="Y48" s="64">
        <f>+$F$19</f>
        <v>10000</v>
      </c>
      <c r="Z48" s="26">
        <f>Y48*X48</f>
        <v>33462</v>
      </c>
      <c r="AA48" s="27"/>
      <c r="AB48" s="30">
        <f t="shared" si="3"/>
        <v>0</v>
      </c>
      <c r="AC48" s="31">
        <f t="shared" si="4"/>
        <v>0</v>
      </c>
      <c r="AE48" s="28">
        <f>+$J48</f>
        <v>3.3462000000000001</v>
      </c>
      <c r="AF48" s="64">
        <f>+$F$19</f>
        <v>10000</v>
      </c>
      <c r="AG48" s="26">
        <f>AF48*AE48</f>
        <v>33462</v>
      </c>
      <c r="AH48" s="27"/>
      <c r="AI48" s="30">
        <f t="shared" si="5"/>
        <v>0</v>
      </c>
      <c r="AJ48" s="31">
        <f t="shared" si="6"/>
        <v>0</v>
      </c>
      <c r="AL48" s="28">
        <f>+$J48</f>
        <v>3.3462000000000001</v>
      </c>
      <c r="AM48" s="64">
        <f>+$F$19</f>
        <v>10000</v>
      </c>
      <c r="AN48" s="26">
        <f>AM48*AL48</f>
        <v>33462</v>
      </c>
      <c r="AO48" s="27"/>
      <c r="AP48" s="30">
        <f t="shared" si="7"/>
        <v>0</v>
      </c>
      <c r="AQ48" s="31">
        <f t="shared" si="8"/>
        <v>0</v>
      </c>
    </row>
    <row r="49" spans="2:43" ht="25.5" x14ac:dyDescent="0.2">
      <c r="B49" s="66" t="s">
        <v>40</v>
      </c>
      <c r="C49" s="27"/>
      <c r="D49" s="62" t="s">
        <v>74</v>
      </c>
      <c r="E49" s="63"/>
      <c r="F49" s="28">
        <v>1.9535</v>
      </c>
      <c r="G49" s="64">
        <f>G48</f>
        <v>10000</v>
      </c>
      <c r="H49" s="26">
        <f>G49*F49</f>
        <v>19535</v>
      </c>
      <c r="I49" s="27"/>
      <c r="J49" s="28">
        <f>+F49</f>
        <v>1.9535</v>
      </c>
      <c r="K49" s="64">
        <f>K48</f>
        <v>10000</v>
      </c>
      <c r="L49" s="26">
        <f>K49*J49</f>
        <v>19535</v>
      </c>
      <c r="M49" s="27"/>
      <c r="N49" s="30">
        <f t="shared" si="41"/>
        <v>0</v>
      </c>
      <c r="O49" s="31">
        <f t="shared" si="26"/>
        <v>0</v>
      </c>
      <c r="Q49" s="28">
        <f>+$J49</f>
        <v>1.9535</v>
      </c>
      <c r="R49" s="64">
        <f>R48</f>
        <v>10000</v>
      </c>
      <c r="S49" s="26">
        <f>R49*Q49</f>
        <v>19535</v>
      </c>
      <c r="T49" s="27"/>
      <c r="U49" s="30">
        <f t="shared" si="1"/>
        <v>0</v>
      </c>
      <c r="V49" s="31">
        <f t="shared" si="2"/>
        <v>0</v>
      </c>
      <c r="X49" s="28">
        <f>+$J49</f>
        <v>1.9535</v>
      </c>
      <c r="Y49" s="64">
        <f>Y48</f>
        <v>10000</v>
      </c>
      <c r="Z49" s="26">
        <f>Y49*X49</f>
        <v>19535</v>
      </c>
      <c r="AA49" s="27"/>
      <c r="AB49" s="30">
        <f t="shared" si="3"/>
        <v>0</v>
      </c>
      <c r="AC49" s="31">
        <f t="shared" si="4"/>
        <v>0</v>
      </c>
      <c r="AE49" s="28">
        <f>+$J49</f>
        <v>1.9535</v>
      </c>
      <c r="AF49" s="64">
        <f>AF48</f>
        <v>10000</v>
      </c>
      <c r="AG49" s="26">
        <f>AF49*AE49</f>
        <v>19535</v>
      </c>
      <c r="AH49" s="27"/>
      <c r="AI49" s="30">
        <f t="shared" si="5"/>
        <v>0</v>
      </c>
      <c r="AJ49" s="31">
        <f t="shared" si="6"/>
        <v>0</v>
      </c>
      <c r="AL49" s="28">
        <f>+$J49</f>
        <v>1.9535</v>
      </c>
      <c r="AM49" s="64">
        <f>AM48</f>
        <v>10000</v>
      </c>
      <c r="AN49" s="26">
        <f>AM49*AL49</f>
        <v>19535</v>
      </c>
      <c r="AO49" s="27"/>
      <c r="AP49" s="30">
        <f t="shared" si="7"/>
        <v>0</v>
      </c>
      <c r="AQ49" s="31">
        <f t="shared" si="8"/>
        <v>0</v>
      </c>
    </row>
    <row r="50" spans="2:43" ht="25.5" x14ac:dyDescent="0.2">
      <c r="B50" s="56" t="s">
        <v>41</v>
      </c>
      <c r="C50" s="35"/>
      <c r="D50" s="35"/>
      <c r="E50" s="35"/>
      <c r="F50" s="67"/>
      <c r="G50" s="59"/>
      <c r="H50" s="60">
        <f>SUM(H47:H49)</f>
        <v>104459.68399999995</v>
      </c>
      <c r="I50" s="68"/>
      <c r="J50" s="69"/>
      <c r="K50" s="59"/>
      <c r="L50" s="60">
        <f>SUM(L47:L49)</f>
        <v>102734.872</v>
      </c>
      <c r="M50" s="68"/>
      <c r="N50" s="43">
        <f t="shared" si="41"/>
        <v>-1724.8119999999471</v>
      </c>
      <c r="O50" s="44">
        <f t="shared" si="26"/>
        <v>-1.6511748207087701E-2</v>
      </c>
      <c r="Q50" s="69"/>
      <c r="R50" s="59"/>
      <c r="S50" s="60">
        <f>SUM(S47:S49)</f>
        <v>112482.772</v>
      </c>
      <c r="T50" s="68"/>
      <c r="U50" s="43">
        <f t="shared" si="1"/>
        <v>9747.8999999999942</v>
      </c>
      <c r="V50" s="44">
        <f t="shared" si="2"/>
        <v>9.4884042878838587E-2</v>
      </c>
      <c r="X50" s="69"/>
      <c r="Y50" s="59"/>
      <c r="Z50" s="60">
        <f>SUM(Z47:Z49)</f>
        <v>115091.47200000001</v>
      </c>
      <c r="AA50" s="68"/>
      <c r="AB50" s="43">
        <f t="shared" si="3"/>
        <v>2608.7000000000116</v>
      </c>
      <c r="AC50" s="44">
        <f t="shared" si="4"/>
        <v>2.3191996015176543E-2</v>
      </c>
      <c r="AE50" s="69"/>
      <c r="AF50" s="59"/>
      <c r="AG50" s="60">
        <f>SUM(AG47:AG49)</f>
        <v>117156.772</v>
      </c>
      <c r="AH50" s="68"/>
      <c r="AI50" s="43">
        <f t="shared" si="5"/>
        <v>2065.2999999999884</v>
      </c>
      <c r="AJ50" s="44">
        <f t="shared" si="6"/>
        <v>1.794485693953057E-2</v>
      </c>
      <c r="AL50" s="69"/>
      <c r="AM50" s="59"/>
      <c r="AN50" s="60">
        <f>SUM(AN47:AN49)</f>
        <v>118245.97200000001</v>
      </c>
      <c r="AO50" s="68"/>
      <c r="AP50" s="43">
        <f t="shared" si="7"/>
        <v>1089.2000000000116</v>
      </c>
      <c r="AQ50" s="44">
        <f t="shared" si="8"/>
        <v>9.2969444395413318E-3</v>
      </c>
    </row>
    <row r="51" spans="2:43" ht="25.5" x14ac:dyDescent="0.2">
      <c r="B51" s="71" t="s">
        <v>42</v>
      </c>
      <c r="C51" s="21"/>
      <c r="D51" s="22" t="s">
        <v>30</v>
      </c>
      <c r="E51" s="23"/>
      <c r="F51" s="72">
        <v>4.4000000000000003E-3</v>
      </c>
      <c r="G51" s="64">
        <f>+$F$18+G45</f>
        <v>4027599.9999999995</v>
      </c>
      <c r="H51" s="73">
        <f t="shared" ref="H51:H57" si="42">G51*F51</f>
        <v>17721.439999999999</v>
      </c>
      <c r="I51" s="27"/>
      <c r="J51" s="72">
        <v>4.4000000000000003E-3</v>
      </c>
      <c r="K51" s="64">
        <f>+$F$18+K45</f>
        <v>4024800</v>
      </c>
      <c r="L51" s="73">
        <f t="shared" ref="L51:L57" si="43">K51*J51</f>
        <v>17709.120000000003</v>
      </c>
      <c r="M51" s="27"/>
      <c r="N51" s="30">
        <f t="shared" si="41"/>
        <v>-12.319999999996071</v>
      </c>
      <c r="O51" s="74">
        <f t="shared" si="26"/>
        <v>-6.9520309861930362E-4</v>
      </c>
      <c r="Q51" s="72">
        <f>+J51</f>
        <v>4.4000000000000003E-3</v>
      </c>
      <c r="R51" s="64">
        <f>+$F$18+R45</f>
        <v>4024800</v>
      </c>
      <c r="S51" s="73">
        <f t="shared" ref="S51:S57" si="44">R51*Q51</f>
        <v>17709.120000000003</v>
      </c>
      <c r="T51" s="27"/>
      <c r="U51" s="30">
        <f t="shared" si="1"/>
        <v>0</v>
      </c>
      <c r="V51" s="74">
        <f t="shared" si="2"/>
        <v>0</v>
      </c>
      <c r="X51" s="72">
        <f>+Q51</f>
        <v>4.4000000000000003E-3</v>
      </c>
      <c r="Y51" s="64">
        <f>+$F$18+Y45</f>
        <v>4024800</v>
      </c>
      <c r="Z51" s="73">
        <f t="shared" ref="Z51:Z57" si="45">Y51*X51</f>
        <v>17709.120000000003</v>
      </c>
      <c r="AA51" s="27"/>
      <c r="AB51" s="30">
        <f t="shared" si="3"/>
        <v>0</v>
      </c>
      <c r="AC51" s="74">
        <f t="shared" si="4"/>
        <v>0</v>
      </c>
      <c r="AE51" s="72">
        <f>+X51</f>
        <v>4.4000000000000003E-3</v>
      </c>
      <c r="AF51" s="64">
        <f>+$F$18+AF45</f>
        <v>4024800</v>
      </c>
      <c r="AG51" s="73">
        <f t="shared" ref="AG51:AG57" si="46">AF51*AE51</f>
        <v>17709.120000000003</v>
      </c>
      <c r="AH51" s="27"/>
      <c r="AI51" s="30">
        <f t="shared" si="5"/>
        <v>0</v>
      </c>
      <c r="AJ51" s="74">
        <f t="shared" si="6"/>
        <v>0</v>
      </c>
      <c r="AL51" s="72">
        <f>+AE51</f>
        <v>4.4000000000000003E-3</v>
      </c>
      <c r="AM51" s="64">
        <f>+$F$18+AM45</f>
        <v>4024800</v>
      </c>
      <c r="AN51" s="73">
        <f t="shared" ref="AN51:AN57" si="47">AM51*AL51</f>
        <v>17709.120000000003</v>
      </c>
      <c r="AO51" s="27"/>
      <c r="AP51" s="30">
        <f t="shared" si="7"/>
        <v>0</v>
      </c>
      <c r="AQ51" s="74">
        <f t="shared" si="8"/>
        <v>0</v>
      </c>
    </row>
    <row r="52" spans="2:43" ht="25.5" x14ac:dyDescent="0.2">
      <c r="B52" s="71" t="s">
        <v>43</v>
      </c>
      <c r="C52" s="21"/>
      <c r="D52" s="22" t="s">
        <v>30</v>
      </c>
      <c r="E52" s="23"/>
      <c r="F52" s="72">
        <v>1.2999999999999999E-3</v>
      </c>
      <c r="G52" s="64">
        <f>G51</f>
        <v>4027599.9999999995</v>
      </c>
      <c r="H52" s="73">
        <f t="shared" si="42"/>
        <v>5235.8799999999992</v>
      </c>
      <c r="I52" s="27"/>
      <c r="J52" s="72">
        <v>1.2999999999999999E-3</v>
      </c>
      <c r="K52" s="64">
        <f>K51</f>
        <v>4024800</v>
      </c>
      <c r="L52" s="73">
        <f t="shared" si="43"/>
        <v>5232.24</v>
      </c>
      <c r="M52" s="27"/>
      <c r="N52" s="30">
        <f t="shared" si="41"/>
        <v>-3.6399999999994179</v>
      </c>
      <c r="O52" s="74">
        <f t="shared" si="26"/>
        <v>-6.9520309861941421E-4</v>
      </c>
      <c r="Q52" s="72">
        <f>+J52</f>
        <v>1.2999999999999999E-3</v>
      </c>
      <c r="R52" s="64">
        <f>R51</f>
        <v>4024800</v>
      </c>
      <c r="S52" s="73">
        <f t="shared" si="44"/>
        <v>5232.24</v>
      </c>
      <c r="T52" s="27"/>
      <c r="U52" s="30">
        <f t="shared" si="1"/>
        <v>0</v>
      </c>
      <c r="V52" s="74">
        <f t="shared" si="2"/>
        <v>0</v>
      </c>
      <c r="X52" s="72">
        <f>+Q52</f>
        <v>1.2999999999999999E-3</v>
      </c>
      <c r="Y52" s="64">
        <f>Y51</f>
        <v>4024800</v>
      </c>
      <c r="Z52" s="73">
        <f t="shared" si="45"/>
        <v>5232.24</v>
      </c>
      <c r="AA52" s="27"/>
      <c r="AB52" s="30">
        <f t="shared" si="3"/>
        <v>0</v>
      </c>
      <c r="AC52" s="74">
        <f t="shared" si="4"/>
        <v>0</v>
      </c>
      <c r="AE52" s="72">
        <f>+X52</f>
        <v>1.2999999999999999E-3</v>
      </c>
      <c r="AF52" s="64">
        <f>AF51</f>
        <v>4024800</v>
      </c>
      <c r="AG52" s="73">
        <f t="shared" si="46"/>
        <v>5232.24</v>
      </c>
      <c r="AH52" s="27"/>
      <c r="AI52" s="30">
        <f t="shared" si="5"/>
        <v>0</v>
      </c>
      <c r="AJ52" s="74">
        <f t="shared" si="6"/>
        <v>0</v>
      </c>
      <c r="AL52" s="72">
        <f>+AE52</f>
        <v>1.2999999999999999E-3</v>
      </c>
      <c r="AM52" s="64">
        <f>AM51</f>
        <v>4024800</v>
      </c>
      <c r="AN52" s="73">
        <f t="shared" si="47"/>
        <v>5232.24</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6"/>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4000000</v>
      </c>
      <c r="H54" s="73">
        <f t="shared" si="42"/>
        <v>27760</v>
      </c>
      <c r="I54" s="27"/>
      <c r="J54" s="72">
        <f>+F54</f>
        <v>6.94E-3</v>
      </c>
      <c r="K54" s="76">
        <f>$F$18</f>
        <v>4000000</v>
      </c>
      <c r="L54" s="73">
        <f t="shared" si="43"/>
        <v>27760</v>
      </c>
      <c r="M54" s="27"/>
      <c r="N54" s="30">
        <f t="shared" si="41"/>
        <v>0</v>
      </c>
      <c r="O54" s="74">
        <f t="shared" si="26"/>
        <v>0</v>
      </c>
      <c r="Q54" s="72">
        <f>+J54</f>
        <v>6.94E-3</v>
      </c>
      <c r="R54" s="76">
        <f>$F$18</f>
        <v>4000000</v>
      </c>
      <c r="S54" s="73">
        <f t="shared" si="44"/>
        <v>27760</v>
      </c>
      <c r="T54" s="27"/>
      <c r="U54" s="30">
        <f t="shared" si="1"/>
        <v>0</v>
      </c>
      <c r="V54" s="74">
        <f t="shared" si="2"/>
        <v>0</v>
      </c>
      <c r="X54" s="72">
        <f>+Q54</f>
        <v>6.94E-3</v>
      </c>
      <c r="Y54" s="76">
        <f>$F$18</f>
        <v>4000000</v>
      </c>
      <c r="Z54" s="73">
        <f t="shared" si="45"/>
        <v>27760</v>
      </c>
      <c r="AA54" s="27"/>
      <c r="AB54" s="30">
        <f t="shared" si="3"/>
        <v>0</v>
      </c>
      <c r="AC54" s="74">
        <f t="shared" si="4"/>
        <v>0</v>
      </c>
      <c r="AE54" s="72">
        <f>+X54</f>
        <v>6.94E-3</v>
      </c>
      <c r="AF54" s="76">
        <f>$F$18</f>
        <v>4000000</v>
      </c>
      <c r="AG54" s="73">
        <f t="shared" si="46"/>
        <v>27760</v>
      </c>
      <c r="AH54" s="27"/>
      <c r="AI54" s="30">
        <f t="shared" si="5"/>
        <v>0</v>
      </c>
      <c r="AJ54" s="74">
        <f t="shared" si="6"/>
        <v>0</v>
      </c>
      <c r="AL54" s="72">
        <f>+AE54</f>
        <v>6.94E-3</v>
      </c>
      <c r="AM54" s="76">
        <f>$F$18</f>
        <v>4000000</v>
      </c>
      <c r="AN54" s="73">
        <f t="shared" si="47"/>
        <v>27760</v>
      </c>
      <c r="AO54" s="27"/>
      <c r="AP54" s="30">
        <f t="shared" si="7"/>
        <v>0</v>
      </c>
      <c r="AQ54" s="74">
        <f t="shared" si="8"/>
        <v>0</v>
      </c>
    </row>
    <row r="55" spans="2:43" x14ac:dyDescent="0.2">
      <c r="B55" s="49" t="s">
        <v>46</v>
      </c>
      <c r="C55" s="21"/>
      <c r="D55" s="22"/>
      <c r="E55" s="23"/>
      <c r="F55" s="72">
        <v>0.08</v>
      </c>
      <c r="G55" s="77">
        <f>0.64*$F$18</f>
        <v>2560000</v>
      </c>
      <c r="H55" s="73">
        <f t="shared" si="42"/>
        <v>204800</v>
      </c>
      <c r="I55" s="27"/>
      <c r="J55" s="72">
        <v>0.08</v>
      </c>
      <c r="K55" s="77">
        <f>$G$55</f>
        <v>2560000</v>
      </c>
      <c r="L55" s="73">
        <f t="shared" si="43"/>
        <v>204800</v>
      </c>
      <c r="M55" s="27"/>
      <c r="N55" s="30">
        <f t="shared" si="41"/>
        <v>0</v>
      </c>
      <c r="O55" s="74">
        <f t="shared" si="26"/>
        <v>0</v>
      </c>
      <c r="Q55" s="72">
        <v>0.08</v>
      </c>
      <c r="R55" s="77">
        <f>$G$55</f>
        <v>2560000</v>
      </c>
      <c r="S55" s="73">
        <f t="shared" si="44"/>
        <v>204800</v>
      </c>
      <c r="T55" s="27"/>
      <c r="U55" s="30">
        <f t="shared" si="1"/>
        <v>0</v>
      </c>
      <c r="V55" s="74">
        <f t="shared" si="2"/>
        <v>0</v>
      </c>
      <c r="X55" s="72">
        <v>0.08</v>
      </c>
      <c r="Y55" s="77">
        <f>$G$55</f>
        <v>2560000</v>
      </c>
      <c r="Z55" s="73">
        <f t="shared" si="45"/>
        <v>204800</v>
      </c>
      <c r="AA55" s="27"/>
      <c r="AB55" s="30">
        <f t="shared" si="3"/>
        <v>0</v>
      </c>
      <c r="AC55" s="74">
        <f t="shared" si="4"/>
        <v>0</v>
      </c>
      <c r="AE55" s="72">
        <v>0.08</v>
      </c>
      <c r="AF55" s="77">
        <f>$G$55</f>
        <v>2560000</v>
      </c>
      <c r="AG55" s="73">
        <f t="shared" si="46"/>
        <v>204800</v>
      </c>
      <c r="AH55" s="27"/>
      <c r="AI55" s="30">
        <f t="shared" si="5"/>
        <v>0</v>
      </c>
      <c r="AJ55" s="74">
        <f t="shared" si="6"/>
        <v>0</v>
      </c>
      <c r="AL55" s="72">
        <v>0.08</v>
      </c>
      <c r="AM55" s="77">
        <f>$G$55</f>
        <v>2560000</v>
      </c>
      <c r="AN55" s="73">
        <f t="shared" si="47"/>
        <v>204800</v>
      </c>
      <c r="AO55" s="27"/>
      <c r="AP55" s="30">
        <f t="shared" si="7"/>
        <v>0</v>
      </c>
      <c r="AQ55" s="74">
        <f t="shared" si="8"/>
        <v>0</v>
      </c>
    </row>
    <row r="56" spans="2:43" x14ac:dyDescent="0.2">
      <c r="B56" s="49" t="s">
        <v>47</v>
      </c>
      <c r="C56" s="21"/>
      <c r="D56" s="22"/>
      <c r="E56" s="23"/>
      <c r="F56" s="72">
        <v>0.122</v>
      </c>
      <c r="G56" s="77">
        <f>0.18*$F$18</f>
        <v>720000</v>
      </c>
      <c r="H56" s="73">
        <f t="shared" si="42"/>
        <v>87840</v>
      </c>
      <c r="I56" s="27"/>
      <c r="J56" s="72">
        <v>0.122</v>
      </c>
      <c r="K56" s="77">
        <f>$G$56</f>
        <v>720000</v>
      </c>
      <c r="L56" s="73">
        <f t="shared" si="43"/>
        <v>87840</v>
      </c>
      <c r="M56" s="27"/>
      <c r="N56" s="30">
        <f t="shared" si="41"/>
        <v>0</v>
      </c>
      <c r="O56" s="74">
        <f t="shared" si="26"/>
        <v>0</v>
      </c>
      <c r="Q56" s="72">
        <v>0.122</v>
      </c>
      <c r="R56" s="77">
        <f>$G$56</f>
        <v>720000</v>
      </c>
      <c r="S56" s="73">
        <f t="shared" si="44"/>
        <v>87840</v>
      </c>
      <c r="T56" s="27"/>
      <c r="U56" s="30">
        <f t="shared" si="1"/>
        <v>0</v>
      </c>
      <c r="V56" s="74">
        <f t="shared" si="2"/>
        <v>0</v>
      </c>
      <c r="X56" s="72">
        <v>0.122</v>
      </c>
      <c r="Y56" s="77">
        <f>$G$56</f>
        <v>720000</v>
      </c>
      <c r="Z56" s="73">
        <f t="shared" si="45"/>
        <v>87840</v>
      </c>
      <c r="AA56" s="27"/>
      <c r="AB56" s="30">
        <f t="shared" si="3"/>
        <v>0</v>
      </c>
      <c r="AC56" s="74">
        <f t="shared" si="4"/>
        <v>0</v>
      </c>
      <c r="AE56" s="72">
        <v>0.122</v>
      </c>
      <c r="AF56" s="77">
        <f>$G$56</f>
        <v>720000</v>
      </c>
      <c r="AG56" s="73">
        <f t="shared" si="46"/>
        <v>87840</v>
      </c>
      <c r="AH56" s="27"/>
      <c r="AI56" s="30">
        <f t="shared" si="5"/>
        <v>0</v>
      </c>
      <c r="AJ56" s="74">
        <f t="shared" si="6"/>
        <v>0</v>
      </c>
      <c r="AL56" s="72">
        <v>0.122</v>
      </c>
      <c r="AM56" s="77">
        <f>$G$56</f>
        <v>720000</v>
      </c>
      <c r="AN56" s="73">
        <f t="shared" si="47"/>
        <v>87840</v>
      </c>
      <c r="AO56" s="27"/>
      <c r="AP56" s="30">
        <f t="shared" si="7"/>
        <v>0</v>
      </c>
      <c r="AQ56" s="74">
        <f t="shared" si="8"/>
        <v>0</v>
      </c>
    </row>
    <row r="57" spans="2:43" x14ac:dyDescent="0.2">
      <c r="B57" s="11" t="s">
        <v>48</v>
      </c>
      <c r="C57" s="21"/>
      <c r="D57" s="22"/>
      <c r="E57" s="23"/>
      <c r="F57" s="72">
        <v>0.161</v>
      </c>
      <c r="G57" s="77">
        <f>0.18*$F$18</f>
        <v>720000</v>
      </c>
      <c r="H57" s="73">
        <f t="shared" si="42"/>
        <v>115920</v>
      </c>
      <c r="I57" s="27"/>
      <c r="J57" s="72">
        <v>0.161</v>
      </c>
      <c r="K57" s="77">
        <f>$G$57</f>
        <v>720000</v>
      </c>
      <c r="L57" s="73">
        <f t="shared" si="43"/>
        <v>115920</v>
      </c>
      <c r="M57" s="27"/>
      <c r="N57" s="30">
        <f t="shared" si="41"/>
        <v>0</v>
      </c>
      <c r="O57" s="74">
        <f t="shared" si="26"/>
        <v>0</v>
      </c>
      <c r="Q57" s="72">
        <v>0.161</v>
      </c>
      <c r="R57" s="77">
        <f>$G$57</f>
        <v>720000</v>
      </c>
      <c r="S57" s="73">
        <f t="shared" si="44"/>
        <v>115920</v>
      </c>
      <c r="T57" s="27"/>
      <c r="U57" s="30">
        <f t="shared" si="1"/>
        <v>0</v>
      </c>
      <c r="V57" s="74">
        <f t="shared" si="2"/>
        <v>0</v>
      </c>
      <c r="X57" s="72">
        <v>0.161</v>
      </c>
      <c r="Y57" s="77">
        <f>$G$57</f>
        <v>720000</v>
      </c>
      <c r="Z57" s="73">
        <f t="shared" si="45"/>
        <v>115920</v>
      </c>
      <c r="AA57" s="27"/>
      <c r="AB57" s="30">
        <f t="shared" si="3"/>
        <v>0</v>
      </c>
      <c r="AC57" s="74">
        <f t="shared" si="4"/>
        <v>0</v>
      </c>
      <c r="AE57" s="72">
        <v>0.161</v>
      </c>
      <c r="AF57" s="77">
        <f>$G$57</f>
        <v>720000</v>
      </c>
      <c r="AG57" s="73">
        <f t="shared" si="46"/>
        <v>115920</v>
      </c>
      <c r="AH57" s="27"/>
      <c r="AI57" s="30">
        <f t="shared" si="5"/>
        <v>0</v>
      </c>
      <c r="AJ57" s="74">
        <f t="shared" si="6"/>
        <v>0</v>
      </c>
      <c r="AL57" s="72">
        <v>0.161</v>
      </c>
      <c r="AM57" s="77">
        <f>$G$57</f>
        <v>720000</v>
      </c>
      <c r="AN57" s="73">
        <f t="shared" si="47"/>
        <v>115920</v>
      </c>
      <c r="AO57" s="27"/>
      <c r="AP57" s="30">
        <f t="shared" si="7"/>
        <v>0</v>
      </c>
      <c r="AQ57" s="74">
        <f t="shared" si="8"/>
        <v>0</v>
      </c>
    </row>
    <row r="58" spans="2:43" s="85" customFormat="1" x14ac:dyDescent="0.2">
      <c r="B58" s="78" t="s">
        <v>49</v>
      </c>
      <c r="C58" s="79"/>
      <c r="D58" s="80"/>
      <c r="E58" s="81"/>
      <c r="F58" s="72">
        <v>9.4E-2</v>
      </c>
      <c r="G58" s="82">
        <v>750</v>
      </c>
      <c r="H58" s="73">
        <f>G58*F58</f>
        <v>70.5</v>
      </c>
      <c r="I58" s="83"/>
      <c r="J58" s="72">
        <v>9.4E-2</v>
      </c>
      <c r="K58" s="82">
        <f>$G$58</f>
        <v>750</v>
      </c>
      <c r="L58" s="73">
        <f>K58*J58</f>
        <v>70.5</v>
      </c>
      <c r="M58" s="83"/>
      <c r="N58" s="84">
        <f t="shared" si="41"/>
        <v>0</v>
      </c>
      <c r="O58" s="74">
        <f t="shared" si="26"/>
        <v>0</v>
      </c>
      <c r="Q58" s="72">
        <v>9.4E-2</v>
      </c>
      <c r="R58" s="82">
        <f>$G$58</f>
        <v>750</v>
      </c>
      <c r="S58" s="73">
        <f>R58*Q58</f>
        <v>70.5</v>
      </c>
      <c r="T58" s="83"/>
      <c r="U58" s="84">
        <f t="shared" si="1"/>
        <v>0</v>
      </c>
      <c r="V58" s="74">
        <f t="shared" si="2"/>
        <v>0</v>
      </c>
      <c r="X58" s="72">
        <v>9.4E-2</v>
      </c>
      <c r="Y58" s="82">
        <f>$G$58</f>
        <v>750</v>
      </c>
      <c r="Z58" s="73">
        <f>Y58*X58</f>
        <v>70.5</v>
      </c>
      <c r="AA58" s="83"/>
      <c r="AB58" s="84">
        <f t="shared" si="3"/>
        <v>0</v>
      </c>
      <c r="AC58" s="74">
        <f t="shared" si="4"/>
        <v>0</v>
      </c>
      <c r="AE58" s="72">
        <v>9.4E-2</v>
      </c>
      <c r="AF58" s="82">
        <f>$G$58</f>
        <v>750</v>
      </c>
      <c r="AG58" s="73">
        <f>AF58*AE58</f>
        <v>70.5</v>
      </c>
      <c r="AH58" s="83"/>
      <c r="AI58" s="84">
        <f t="shared" si="5"/>
        <v>0</v>
      </c>
      <c r="AJ58" s="74">
        <f t="shared" si="6"/>
        <v>0</v>
      </c>
      <c r="AL58" s="72">
        <v>9.4E-2</v>
      </c>
      <c r="AM58" s="82">
        <f>$G$58</f>
        <v>750</v>
      </c>
      <c r="AN58" s="73">
        <f>AM58*AL58</f>
        <v>70.5</v>
      </c>
      <c r="AO58" s="83"/>
      <c r="AP58" s="84">
        <f t="shared" si="7"/>
        <v>0</v>
      </c>
      <c r="AQ58" s="74">
        <f t="shared" si="8"/>
        <v>0</v>
      </c>
    </row>
    <row r="59" spans="2:43" s="85" customFormat="1" ht="13.5" thickBot="1" x14ac:dyDescent="0.25">
      <c r="B59" s="78" t="s">
        <v>50</v>
      </c>
      <c r="C59" s="79"/>
      <c r="D59" s="80"/>
      <c r="E59" s="81"/>
      <c r="F59" s="72">
        <v>0.11</v>
      </c>
      <c r="G59" s="82">
        <f>F18-G58</f>
        <v>3999250</v>
      </c>
      <c r="H59" s="73">
        <f>G59*F59</f>
        <v>439917.5</v>
      </c>
      <c r="I59" s="83"/>
      <c r="J59" s="72">
        <v>0.11</v>
      </c>
      <c r="K59" s="82">
        <f>$G$59</f>
        <v>3999250</v>
      </c>
      <c r="L59" s="73">
        <f>K59*J59</f>
        <v>439917.5</v>
      </c>
      <c r="M59" s="83"/>
      <c r="N59" s="84">
        <f t="shared" si="41"/>
        <v>0</v>
      </c>
      <c r="O59" s="74">
        <f t="shared" si="26"/>
        <v>0</v>
      </c>
      <c r="Q59" s="72">
        <v>0.11</v>
      </c>
      <c r="R59" s="82">
        <f>$G$59</f>
        <v>3999250</v>
      </c>
      <c r="S59" s="73">
        <f>R59*Q59</f>
        <v>439917.5</v>
      </c>
      <c r="T59" s="83"/>
      <c r="U59" s="84">
        <f t="shared" si="1"/>
        <v>0</v>
      </c>
      <c r="V59" s="74">
        <f t="shared" si="2"/>
        <v>0</v>
      </c>
      <c r="X59" s="72">
        <v>0.11</v>
      </c>
      <c r="Y59" s="82">
        <f>$G$59</f>
        <v>3999250</v>
      </c>
      <c r="Z59" s="73">
        <f>Y59*X59</f>
        <v>439917.5</v>
      </c>
      <c r="AA59" s="83"/>
      <c r="AB59" s="84">
        <f t="shared" si="3"/>
        <v>0</v>
      </c>
      <c r="AC59" s="74">
        <f t="shared" si="4"/>
        <v>0</v>
      </c>
      <c r="AE59" s="72">
        <v>0.11</v>
      </c>
      <c r="AF59" s="82">
        <f>$G$59</f>
        <v>3999250</v>
      </c>
      <c r="AG59" s="73">
        <f>AF59*AE59</f>
        <v>439917.5</v>
      </c>
      <c r="AH59" s="83"/>
      <c r="AI59" s="84">
        <f t="shared" si="5"/>
        <v>0</v>
      </c>
      <c r="AJ59" s="74">
        <f t="shared" si="6"/>
        <v>0</v>
      </c>
      <c r="AL59" s="72">
        <v>0.11</v>
      </c>
      <c r="AM59" s="82">
        <f>$G$59</f>
        <v>3999250</v>
      </c>
      <c r="AN59" s="73">
        <f>AM59*AL59</f>
        <v>439917.5</v>
      </c>
      <c r="AO59" s="83"/>
      <c r="AP59" s="84">
        <f t="shared" si="7"/>
        <v>0</v>
      </c>
      <c r="AQ59" s="74">
        <f t="shared" si="8"/>
        <v>0</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563737.25399999996</v>
      </c>
      <c r="I61" s="100"/>
      <c r="J61" s="101"/>
      <c r="K61" s="101"/>
      <c r="L61" s="99">
        <f>SUM(L51:L57,L50)</f>
        <v>561996.48199999996</v>
      </c>
      <c r="M61" s="102"/>
      <c r="N61" s="103">
        <f t="shared" ref="N61" si="48">L61-H61</f>
        <v>-1740.7719999999972</v>
      </c>
      <c r="O61" s="104">
        <f t="shared" ref="O61" si="49">IF((H61)=0,"",(N61/H61))</f>
        <v>-3.0879137180456718E-3</v>
      </c>
      <c r="Q61" s="101"/>
      <c r="R61" s="101"/>
      <c r="S61" s="99">
        <f>SUM(S51:S57,S50)</f>
        <v>571744.38199999998</v>
      </c>
      <c r="T61" s="102"/>
      <c r="U61" s="103">
        <f t="shared" si="1"/>
        <v>9747.9000000000233</v>
      </c>
      <c r="V61" s="104">
        <f>IF((L61)=0,"",(U61/L61))</f>
        <v>1.7345126370381842E-2</v>
      </c>
      <c r="X61" s="101"/>
      <c r="Y61" s="101"/>
      <c r="Z61" s="99">
        <f>SUM(Z51:Z57,Z50)</f>
        <v>574353.08199999994</v>
      </c>
      <c r="AA61" s="102"/>
      <c r="AB61" s="103">
        <f t="shared" si="3"/>
        <v>2608.6999999999534</v>
      </c>
      <c r="AC61" s="104">
        <f>IF((S61)=0,"",(AB61/S61))</f>
        <v>4.5627033375903875E-3</v>
      </c>
      <c r="AE61" s="101"/>
      <c r="AF61" s="101"/>
      <c r="AG61" s="99">
        <f>SUM(AG51:AG57,AG50)</f>
        <v>576418.38199999998</v>
      </c>
      <c r="AH61" s="102"/>
      <c r="AI61" s="103">
        <f t="shared" ref="AI61:AI65" si="50">AG61-Z61</f>
        <v>2065.3000000000466</v>
      </c>
      <c r="AJ61" s="104">
        <f>IF((Z61)=0,"",(AI61/Z61))</f>
        <v>3.5958717115407535E-3</v>
      </c>
      <c r="AL61" s="101"/>
      <c r="AM61" s="101"/>
      <c r="AN61" s="99">
        <f>SUM(AN51:AN57,AN50)</f>
        <v>577507.58199999994</v>
      </c>
      <c r="AO61" s="102"/>
      <c r="AP61" s="103">
        <f t="shared" ref="AP61:AP65" si="51">AN61-AG61</f>
        <v>1089.1999999999534</v>
      </c>
      <c r="AQ61" s="104">
        <f>IF((AG61)=0,"",(AP61/AG61))</f>
        <v>1.8895996970477486E-3</v>
      </c>
    </row>
    <row r="62" spans="2:43" x14ac:dyDescent="0.2">
      <c r="B62" s="105" t="s">
        <v>52</v>
      </c>
      <c r="C62" s="21"/>
      <c r="D62" s="21"/>
      <c r="E62" s="21"/>
      <c r="F62" s="106">
        <v>0.13</v>
      </c>
      <c r="G62" s="107"/>
      <c r="H62" s="108">
        <f>H61*F62</f>
        <v>73285.84302</v>
      </c>
      <c r="I62" s="109"/>
      <c r="J62" s="110">
        <v>0.13</v>
      </c>
      <c r="K62" s="109"/>
      <c r="L62" s="111">
        <f>L61*J62</f>
        <v>73059.542659999992</v>
      </c>
      <c r="M62" s="112"/>
      <c r="N62" s="113">
        <f t="shared" si="41"/>
        <v>-226.30036000000837</v>
      </c>
      <c r="O62" s="114">
        <f t="shared" si="26"/>
        <v>-3.0879137180457907E-3</v>
      </c>
      <c r="Q62" s="110">
        <v>0.13</v>
      </c>
      <c r="R62" s="109"/>
      <c r="S62" s="111">
        <f>S61*Q62</f>
        <v>74326.769660000005</v>
      </c>
      <c r="T62" s="112"/>
      <c r="U62" s="113">
        <f t="shared" si="1"/>
        <v>1267.2270000000135</v>
      </c>
      <c r="V62" s="114">
        <f t="shared" ref="V62:V71" si="52">IF((L62)=0,"",(U62/L62))</f>
        <v>1.7345126370381984E-2</v>
      </c>
      <c r="X62" s="110">
        <v>0.13</v>
      </c>
      <c r="Y62" s="109"/>
      <c r="Z62" s="111">
        <f>Z61*X62</f>
        <v>74665.900659999999</v>
      </c>
      <c r="AA62" s="112"/>
      <c r="AB62" s="113">
        <f t="shared" si="3"/>
        <v>339.13099999999395</v>
      </c>
      <c r="AC62" s="114">
        <f t="shared" ref="AC62:AC71" si="53">IF((S62)=0,"",(AB62/S62))</f>
        <v>4.5627033375903875E-3</v>
      </c>
      <c r="AE62" s="110">
        <v>0.13</v>
      </c>
      <c r="AF62" s="109"/>
      <c r="AG62" s="111">
        <f>AG61*AE62</f>
        <v>74934.389660000001</v>
      </c>
      <c r="AH62" s="112"/>
      <c r="AI62" s="113">
        <f t="shared" si="50"/>
        <v>268.4890000000014</v>
      </c>
      <c r="AJ62" s="114">
        <f t="shared" ref="AJ62:AJ71" si="54">IF((Z62)=0,"",(AI62/Z62))</f>
        <v>3.595871711540691E-3</v>
      </c>
      <c r="AL62" s="110">
        <v>0.13</v>
      </c>
      <c r="AM62" s="109"/>
      <c r="AN62" s="111">
        <f>AN61*AL62</f>
        <v>75075.985659999991</v>
      </c>
      <c r="AO62" s="112"/>
      <c r="AP62" s="113">
        <f t="shared" si="51"/>
        <v>141.59599999999045</v>
      </c>
      <c r="AQ62" s="114">
        <f t="shared" ref="AQ62:AQ71" si="55">IF((AG62)=0,"",(AP62/AG62))</f>
        <v>1.8895996970477019E-3</v>
      </c>
    </row>
    <row r="63" spans="2:43" x14ac:dyDescent="0.2">
      <c r="B63" s="115" t="s">
        <v>53</v>
      </c>
      <c r="C63" s="21"/>
      <c r="D63" s="21"/>
      <c r="E63" s="21"/>
      <c r="F63" s="116"/>
      <c r="G63" s="107"/>
      <c r="H63" s="108">
        <f>H61+H62</f>
        <v>637023.09701999999</v>
      </c>
      <c r="I63" s="109"/>
      <c r="J63" s="109"/>
      <c r="K63" s="109"/>
      <c r="L63" s="111">
        <f>L61+L62</f>
        <v>635056.02466</v>
      </c>
      <c r="M63" s="112"/>
      <c r="N63" s="113">
        <f t="shared" si="41"/>
        <v>-1967.072359999991</v>
      </c>
      <c r="O63" s="114">
        <f t="shared" si="26"/>
        <v>-3.0879137180456627E-3</v>
      </c>
      <c r="Q63" s="109"/>
      <c r="R63" s="109"/>
      <c r="S63" s="111">
        <f>S61+S62</f>
        <v>646071.15165999997</v>
      </c>
      <c r="T63" s="112"/>
      <c r="U63" s="113">
        <f t="shared" si="1"/>
        <v>11015.126999999979</v>
      </c>
      <c r="V63" s="114">
        <f t="shared" si="52"/>
        <v>1.7345126370381766E-2</v>
      </c>
      <c r="X63" s="109"/>
      <c r="Y63" s="109"/>
      <c r="Z63" s="111">
        <f>Z61+Z62</f>
        <v>649018.98265999998</v>
      </c>
      <c r="AA63" s="112"/>
      <c r="AB63" s="113">
        <f t="shared" si="3"/>
        <v>2947.8310000000056</v>
      </c>
      <c r="AC63" s="114">
        <f t="shared" si="53"/>
        <v>4.5627033375904777E-3</v>
      </c>
      <c r="AE63" s="109"/>
      <c r="AF63" s="109"/>
      <c r="AG63" s="111">
        <f>AG61+AG62</f>
        <v>651352.77165999997</v>
      </c>
      <c r="AH63" s="112"/>
      <c r="AI63" s="113">
        <f t="shared" si="50"/>
        <v>2333.7889999999898</v>
      </c>
      <c r="AJ63" s="114">
        <f t="shared" si="54"/>
        <v>3.5958717115406563E-3</v>
      </c>
      <c r="AL63" s="109"/>
      <c r="AM63" s="109"/>
      <c r="AN63" s="111">
        <f>AN61+AN62</f>
        <v>652583.56765999994</v>
      </c>
      <c r="AO63" s="112"/>
      <c r="AP63" s="113">
        <f t="shared" si="51"/>
        <v>1230.795999999973</v>
      </c>
      <c r="AQ63" s="114">
        <f t="shared" si="55"/>
        <v>1.889599697047788E-3</v>
      </c>
    </row>
    <row r="64" spans="2:43" ht="15.75" customHeight="1" x14ac:dyDescent="0.2">
      <c r="B64" s="203" t="s">
        <v>54</v>
      </c>
      <c r="C64" s="203"/>
      <c r="D64" s="203"/>
      <c r="E64" s="21"/>
      <c r="F64" s="116"/>
      <c r="G64" s="107"/>
      <c r="H64" s="117">
        <f>ROUND(-H63*0%,2)</f>
        <v>0</v>
      </c>
      <c r="I64" s="109"/>
      <c r="J64" s="109"/>
      <c r="K64" s="109"/>
      <c r="L64" s="180">
        <f>ROUND(-L63*0%,2)</f>
        <v>0</v>
      </c>
      <c r="M64" s="112"/>
      <c r="N64" s="118">
        <f t="shared" si="41"/>
        <v>0</v>
      </c>
      <c r="O64" s="119" t="str">
        <f t="shared" si="26"/>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04" t="s">
        <v>55</v>
      </c>
      <c r="C65" s="204"/>
      <c r="D65" s="204"/>
      <c r="E65" s="120"/>
      <c r="F65" s="121"/>
      <c r="G65" s="122"/>
      <c r="H65" s="123">
        <f>H63+H64</f>
        <v>637023.09701999999</v>
      </c>
      <c r="I65" s="124"/>
      <c r="J65" s="124"/>
      <c r="K65" s="124"/>
      <c r="L65" s="125">
        <f>L63+L64</f>
        <v>635056.02466</v>
      </c>
      <c r="M65" s="126"/>
      <c r="N65" s="127">
        <f t="shared" si="41"/>
        <v>-1967.072359999991</v>
      </c>
      <c r="O65" s="128">
        <f t="shared" si="26"/>
        <v>-3.0879137180456627E-3</v>
      </c>
      <c r="Q65" s="124"/>
      <c r="R65" s="124"/>
      <c r="S65" s="125">
        <f>S63+S64</f>
        <v>646071.15165999997</v>
      </c>
      <c r="T65" s="126"/>
      <c r="U65" s="127">
        <f t="shared" si="1"/>
        <v>11015.126999999979</v>
      </c>
      <c r="V65" s="128">
        <f t="shared" si="52"/>
        <v>1.7345126370381766E-2</v>
      </c>
      <c r="X65" s="124"/>
      <c r="Y65" s="124"/>
      <c r="Z65" s="125">
        <f>Z63+Z64</f>
        <v>649018.98265999998</v>
      </c>
      <c r="AA65" s="126"/>
      <c r="AB65" s="127">
        <f t="shared" si="3"/>
        <v>2947.8310000000056</v>
      </c>
      <c r="AC65" s="128">
        <f t="shared" si="53"/>
        <v>4.5627033375904777E-3</v>
      </c>
      <c r="AE65" s="124"/>
      <c r="AF65" s="124"/>
      <c r="AG65" s="125">
        <f>AG63+AG64</f>
        <v>651352.77165999997</v>
      </c>
      <c r="AH65" s="126"/>
      <c r="AI65" s="127">
        <f t="shared" si="50"/>
        <v>2333.7889999999898</v>
      </c>
      <c r="AJ65" s="128">
        <f t="shared" si="54"/>
        <v>3.5958717115406563E-3</v>
      </c>
      <c r="AL65" s="124"/>
      <c r="AM65" s="124"/>
      <c r="AN65" s="125">
        <f>AN63+AN64</f>
        <v>652583.56765999994</v>
      </c>
      <c r="AO65" s="126"/>
      <c r="AP65" s="127">
        <f t="shared" si="51"/>
        <v>1230.795999999973</v>
      </c>
      <c r="AQ65" s="128">
        <f t="shared" si="55"/>
        <v>1.889599697047788E-3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595165.25399999984</v>
      </c>
      <c r="I67" s="140"/>
      <c r="J67" s="141"/>
      <c r="K67" s="141"/>
      <c r="L67" s="139">
        <f>SUM(L58:L59,L50,L51:L54)</f>
        <v>593424.48199999996</v>
      </c>
      <c r="M67" s="142"/>
      <c r="N67" s="143">
        <f t="shared" ref="N67:N71" si="56">L67-H67</f>
        <v>-1740.7719999998808</v>
      </c>
      <c r="O67" s="104">
        <f t="shared" ref="O67:O71" si="57">IF((H67)=0,"",(N67/H67))</f>
        <v>-2.9248548840854899E-3</v>
      </c>
      <c r="Q67" s="141"/>
      <c r="R67" s="141"/>
      <c r="S67" s="139">
        <f>SUM(S58:S59,S50,S51:S54)</f>
        <v>603172.38199999998</v>
      </c>
      <c r="T67" s="142"/>
      <c r="U67" s="143">
        <f t="shared" si="1"/>
        <v>9747.9000000000233</v>
      </c>
      <c r="V67" s="104">
        <f t="shared" si="52"/>
        <v>1.6426521479442475E-2</v>
      </c>
      <c r="X67" s="141"/>
      <c r="Y67" s="141"/>
      <c r="Z67" s="139">
        <f>SUM(Z58:Z59,Z50,Z51:Z54)</f>
        <v>605781.08200000005</v>
      </c>
      <c r="AA67" s="142"/>
      <c r="AB67" s="143">
        <f t="shared" si="3"/>
        <v>2608.7000000000698</v>
      </c>
      <c r="AC67" s="104">
        <f t="shared" si="53"/>
        <v>4.3249659265733259E-3</v>
      </c>
      <c r="AE67" s="141"/>
      <c r="AF67" s="141"/>
      <c r="AG67" s="139">
        <f>SUM(AG58:AG59,AG50,AG51:AG54)</f>
        <v>607846.38199999998</v>
      </c>
      <c r="AH67" s="142"/>
      <c r="AI67" s="143">
        <f t="shared" ref="AI67:AI71" si="58">AG67-Z67</f>
        <v>2065.2999999999302</v>
      </c>
      <c r="AJ67" s="104">
        <f t="shared" si="54"/>
        <v>3.4093174273143278E-3</v>
      </c>
      <c r="AL67" s="141"/>
      <c r="AM67" s="141"/>
      <c r="AN67" s="139">
        <f>SUM(AN58:AN59,AN50,AN51:AN54)</f>
        <v>608935.58200000005</v>
      </c>
      <c r="AO67" s="142"/>
      <c r="AP67" s="143">
        <f t="shared" ref="AP67:AP71" si="59">AN67-AG67</f>
        <v>1089.2000000000698</v>
      </c>
      <c r="AQ67" s="104">
        <f t="shared" si="55"/>
        <v>1.7919001120254589E-3</v>
      </c>
    </row>
    <row r="68" spans="1:43" s="85" customFormat="1" x14ac:dyDescent="0.2">
      <c r="B68" s="144" t="s">
        <v>52</v>
      </c>
      <c r="C68" s="79"/>
      <c r="D68" s="79"/>
      <c r="E68" s="79"/>
      <c r="F68" s="145">
        <v>0.13</v>
      </c>
      <c r="G68" s="138"/>
      <c r="H68" s="146">
        <f>H67*F68</f>
        <v>77371.483019999985</v>
      </c>
      <c r="I68" s="147"/>
      <c r="J68" s="148">
        <v>0.13</v>
      </c>
      <c r="K68" s="149"/>
      <c r="L68" s="150">
        <f>L67*J68</f>
        <v>77145.182659999991</v>
      </c>
      <c r="M68" s="151"/>
      <c r="N68" s="152">
        <f t="shared" si="56"/>
        <v>-226.30035999999382</v>
      </c>
      <c r="O68" s="114">
        <f t="shared" si="57"/>
        <v>-2.92485488408561E-3</v>
      </c>
      <c r="Q68" s="148">
        <v>0.13</v>
      </c>
      <c r="R68" s="149"/>
      <c r="S68" s="150">
        <f>S67*Q68</f>
        <v>78412.409660000005</v>
      </c>
      <c r="T68" s="151"/>
      <c r="U68" s="152">
        <f t="shared" si="1"/>
        <v>1267.2270000000135</v>
      </c>
      <c r="V68" s="114">
        <f t="shared" si="52"/>
        <v>1.642652147944261E-2</v>
      </c>
      <c r="X68" s="148">
        <v>0.13</v>
      </c>
      <c r="Y68" s="149"/>
      <c r="Z68" s="150">
        <f>Z67*X68</f>
        <v>78751.540660000013</v>
      </c>
      <c r="AA68" s="151"/>
      <c r="AB68" s="152">
        <f t="shared" si="3"/>
        <v>339.1310000000085</v>
      </c>
      <c r="AC68" s="114">
        <f t="shared" si="53"/>
        <v>4.3249659265733181E-3</v>
      </c>
      <c r="AE68" s="148">
        <v>0.13</v>
      </c>
      <c r="AF68" s="149"/>
      <c r="AG68" s="150">
        <f>AG67*AE68</f>
        <v>79020.02966</v>
      </c>
      <c r="AH68" s="151"/>
      <c r="AI68" s="152">
        <f t="shared" si="58"/>
        <v>268.48899999998685</v>
      </c>
      <c r="AJ68" s="114">
        <f t="shared" si="54"/>
        <v>3.4093174273142758E-3</v>
      </c>
      <c r="AL68" s="148">
        <v>0.13</v>
      </c>
      <c r="AM68" s="149"/>
      <c r="AN68" s="150">
        <f>AN67*AL68</f>
        <v>79161.625660000005</v>
      </c>
      <c r="AO68" s="151"/>
      <c r="AP68" s="152">
        <f t="shared" si="59"/>
        <v>141.59600000000501</v>
      </c>
      <c r="AQ68" s="114">
        <f t="shared" si="55"/>
        <v>1.7919001120254073E-3</v>
      </c>
    </row>
    <row r="69" spans="1:43" s="85" customFormat="1" x14ac:dyDescent="0.2">
      <c r="B69" s="153" t="s">
        <v>53</v>
      </c>
      <c r="C69" s="79"/>
      <c r="D69" s="79"/>
      <c r="E69" s="79"/>
      <c r="F69" s="154"/>
      <c r="G69" s="155"/>
      <c r="H69" s="146">
        <f>H67+H68</f>
        <v>672536.73701999988</v>
      </c>
      <c r="I69" s="147"/>
      <c r="J69" s="147"/>
      <c r="K69" s="147"/>
      <c r="L69" s="150">
        <f>L67+L68</f>
        <v>670569.66466000001</v>
      </c>
      <c r="M69" s="151"/>
      <c r="N69" s="152">
        <f t="shared" si="56"/>
        <v>-1967.0723599998746</v>
      </c>
      <c r="O69" s="114">
        <f t="shared" si="57"/>
        <v>-2.9248548840855038E-3</v>
      </c>
      <c r="Q69" s="147"/>
      <c r="R69" s="147"/>
      <c r="S69" s="150">
        <f>S67+S68</f>
        <v>681584.79165999999</v>
      </c>
      <c r="T69" s="151"/>
      <c r="U69" s="152">
        <f t="shared" si="1"/>
        <v>11015.126999999979</v>
      </c>
      <c r="V69" s="114">
        <f t="shared" si="52"/>
        <v>1.6426521479442402E-2</v>
      </c>
      <c r="X69" s="147"/>
      <c r="Y69" s="147"/>
      <c r="Z69" s="150">
        <f>Z67+Z68</f>
        <v>684532.62266000011</v>
      </c>
      <c r="AA69" s="151"/>
      <c r="AB69" s="152">
        <f t="shared" si="3"/>
        <v>2947.831000000122</v>
      </c>
      <c r="AC69" s="114">
        <f t="shared" si="53"/>
        <v>4.3249659265733884E-3</v>
      </c>
      <c r="AE69" s="147"/>
      <c r="AF69" s="147"/>
      <c r="AG69" s="150">
        <f>AG67+AG68</f>
        <v>686866.41165999998</v>
      </c>
      <c r="AH69" s="151"/>
      <c r="AI69" s="152">
        <f t="shared" si="58"/>
        <v>2333.7889999998733</v>
      </c>
      <c r="AJ69" s="114">
        <f t="shared" si="54"/>
        <v>3.409317427314258E-3</v>
      </c>
      <c r="AL69" s="147"/>
      <c r="AM69" s="147"/>
      <c r="AN69" s="150">
        <f>AN67+AN68</f>
        <v>688097.20766000007</v>
      </c>
      <c r="AO69" s="151"/>
      <c r="AP69" s="152">
        <f t="shared" si="59"/>
        <v>1230.7960000000894</v>
      </c>
      <c r="AQ69" s="114">
        <f t="shared" si="55"/>
        <v>1.7919001120254741E-3</v>
      </c>
    </row>
    <row r="70" spans="1:43" s="85" customFormat="1" ht="15.75" customHeight="1" x14ac:dyDescent="0.2">
      <c r="B70" s="205" t="s">
        <v>54</v>
      </c>
      <c r="C70" s="205"/>
      <c r="D70" s="205"/>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198" t="s">
        <v>57</v>
      </c>
      <c r="C71" s="198"/>
      <c r="D71" s="198"/>
      <c r="E71" s="158"/>
      <c r="F71" s="159"/>
      <c r="G71" s="160"/>
      <c r="H71" s="161">
        <f>SUM(H69:H70)</f>
        <v>672536.73701999988</v>
      </c>
      <c r="I71" s="162"/>
      <c r="J71" s="162"/>
      <c r="K71" s="162"/>
      <c r="L71" s="163">
        <f>SUM(L69:L70)</f>
        <v>670569.66466000001</v>
      </c>
      <c r="M71" s="164"/>
      <c r="N71" s="165">
        <f t="shared" si="56"/>
        <v>-1967.0723599998746</v>
      </c>
      <c r="O71" s="166">
        <f t="shared" si="57"/>
        <v>-2.9248548840855038E-3</v>
      </c>
      <c r="Q71" s="162"/>
      <c r="R71" s="162"/>
      <c r="S71" s="163">
        <f>SUM(S69:S70)</f>
        <v>681584.79165999999</v>
      </c>
      <c r="T71" s="164"/>
      <c r="U71" s="165">
        <f t="shared" si="1"/>
        <v>11015.126999999979</v>
      </c>
      <c r="V71" s="166">
        <f t="shared" si="52"/>
        <v>1.6426521479442402E-2</v>
      </c>
      <c r="X71" s="162"/>
      <c r="Y71" s="162"/>
      <c r="Z71" s="163">
        <f>SUM(Z69:Z70)</f>
        <v>684532.62266000011</v>
      </c>
      <c r="AA71" s="164"/>
      <c r="AB71" s="165">
        <f t="shared" si="3"/>
        <v>2947.831000000122</v>
      </c>
      <c r="AC71" s="166">
        <f t="shared" si="53"/>
        <v>4.3249659265733884E-3</v>
      </c>
      <c r="AE71" s="162"/>
      <c r="AF71" s="162"/>
      <c r="AG71" s="163">
        <f>SUM(AG69:AG70)</f>
        <v>686866.41165999998</v>
      </c>
      <c r="AH71" s="164"/>
      <c r="AI71" s="165">
        <f t="shared" si="58"/>
        <v>2333.7889999998733</v>
      </c>
      <c r="AJ71" s="166">
        <f t="shared" si="54"/>
        <v>3.409317427314258E-3</v>
      </c>
      <c r="AL71" s="162"/>
      <c r="AM71" s="162"/>
      <c r="AN71" s="163">
        <f>SUM(AN69:AN70)</f>
        <v>688097.20766000007</v>
      </c>
      <c r="AO71" s="164"/>
      <c r="AP71" s="165">
        <f t="shared" si="59"/>
        <v>1230.7960000000894</v>
      </c>
      <c r="AQ71" s="166">
        <f t="shared" si="55"/>
        <v>1.7919001120254741E-3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6.8999999999999999E-3</v>
      </c>
      <c r="J74" s="174">
        <v>6.1999999999999998E-3</v>
      </c>
      <c r="Q74" s="174">
        <f>J74</f>
        <v>6.1999999999999998E-3</v>
      </c>
      <c r="X74" s="174">
        <f>Q74</f>
        <v>6.1999999999999998E-3</v>
      </c>
      <c r="AE74" s="174">
        <f>X74</f>
        <v>6.1999999999999998E-3</v>
      </c>
      <c r="AL74" s="174">
        <f>AE74</f>
        <v>6.1999999999999998E-3</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B71:D71"/>
    <mergeCell ref="AJ21:AJ22"/>
    <mergeCell ref="AP21:AP22"/>
    <mergeCell ref="AQ21:AQ22"/>
    <mergeCell ref="B64:D64"/>
    <mergeCell ref="B65:D65"/>
    <mergeCell ref="B70:D7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A3:K3"/>
    <mergeCell ref="D14:O14"/>
    <mergeCell ref="F20:H20"/>
    <mergeCell ref="J20:L20"/>
    <mergeCell ref="N20:O20"/>
  </mergeCells>
  <dataValidations count="3">
    <dataValidation type="list" allowBlank="1" showInputMessage="1" showErrorMessage="1" sqref="E48:E49 E72 E66 E51:E60 E23:E38 E40:E46">
      <formula1>#REF!</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D16">
      <formula1>"TOU, non-TOU"</formula1>
    </dataValidation>
  </dataValidations>
  <pageMargins left="0.74803149606299213" right="0.74803149606299213" top="0.98425196850393704" bottom="0.98425196850393704" header="0.51181102362204722" footer="0.51181102362204722"/>
  <pageSetup scale="44"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Option Button 1">
              <controlPr defaultSize="0" autoFill="0" autoLine="0" autoPict="0">
                <anchor moveWithCells="1">
                  <from>
                    <xdr:col>6</xdr:col>
                    <xdr:colOff>476250</xdr:colOff>
                    <xdr:row>16</xdr:row>
                    <xdr:rowOff>171450</xdr:rowOff>
                  </from>
                  <to>
                    <xdr:col>9</xdr:col>
                    <xdr:colOff>419100</xdr:colOff>
                    <xdr:row>18</xdr:row>
                    <xdr:rowOff>28575</xdr:rowOff>
                  </to>
                </anchor>
              </controlPr>
            </control>
          </mc:Choice>
        </mc:AlternateContent>
        <mc:AlternateContent xmlns:mc="http://schemas.openxmlformats.org/markup-compatibility/2006">
          <mc:Choice Requires="x14">
            <control shapeId="37890"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92"/>
  <sheetViews>
    <sheetView showGridLines="0" zoomScale="85" zoomScaleNormal="85" workbookViewId="0">
      <selection activeCell="B5" sqref="B5"/>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78</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470</v>
      </c>
      <c r="G18" s="12" t="s">
        <v>7</v>
      </c>
    </row>
    <row r="19" spans="2:43" x14ac:dyDescent="0.2">
      <c r="B19" s="11"/>
      <c r="F19" s="13"/>
      <c r="G19" s="6" t="s">
        <v>73</v>
      </c>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182">
        <v>4.43</v>
      </c>
      <c r="G23" s="25">
        <v>1</v>
      </c>
      <c r="H23" s="26">
        <f>G23*F23</f>
        <v>4.43</v>
      </c>
      <c r="I23" s="27"/>
      <c r="J23" s="183">
        <v>4.75</v>
      </c>
      <c r="K23" s="29">
        <v>1</v>
      </c>
      <c r="L23" s="26">
        <f>K23*J23</f>
        <v>4.75</v>
      </c>
      <c r="M23" s="27"/>
      <c r="N23" s="30">
        <f>L23-H23</f>
        <v>0.32000000000000028</v>
      </c>
      <c r="O23" s="31">
        <f>IF((H23)=0,"",(N23/H23))</f>
        <v>7.2234762979684036E-2</v>
      </c>
      <c r="Q23" s="184">
        <v>5.75</v>
      </c>
      <c r="R23" s="29">
        <v>1</v>
      </c>
      <c r="S23" s="26">
        <f>R23*Q23</f>
        <v>5.75</v>
      </c>
      <c r="T23" s="27"/>
      <c r="U23" s="30">
        <f>S23-L23</f>
        <v>1</v>
      </c>
      <c r="V23" s="31">
        <f>IF((L23)=0,"",(U23/L23))</f>
        <v>0.21052631578947367</v>
      </c>
      <c r="X23" s="184">
        <v>7</v>
      </c>
      <c r="Y23" s="29">
        <v>1</v>
      </c>
      <c r="Z23" s="26">
        <f>Y23*X23</f>
        <v>7</v>
      </c>
      <c r="AA23" s="27"/>
      <c r="AB23" s="30">
        <f>Z23-S23</f>
        <v>1.25</v>
      </c>
      <c r="AC23" s="31">
        <f>IF((S23)=0,"",(AB23/S23))</f>
        <v>0.21739130434782608</v>
      </c>
      <c r="AE23" s="184">
        <v>7.5</v>
      </c>
      <c r="AF23" s="29">
        <v>1</v>
      </c>
      <c r="AG23" s="26">
        <f>AF23*AE23</f>
        <v>7.5</v>
      </c>
      <c r="AH23" s="27"/>
      <c r="AI23" s="30">
        <f>AG23-Z23</f>
        <v>0.5</v>
      </c>
      <c r="AJ23" s="31">
        <f>IF((Z23)=0,"",(AI23/Z23))</f>
        <v>7.1428571428571425E-2</v>
      </c>
      <c r="AL23" s="184">
        <v>7.5</v>
      </c>
      <c r="AM23" s="29">
        <v>1</v>
      </c>
      <c r="AN23" s="26">
        <f>AM23*AL23</f>
        <v>7.5</v>
      </c>
      <c r="AO23" s="27"/>
      <c r="AP23" s="30">
        <f>AN23-AG23</f>
        <v>0</v>
      </c>
      <c r="AQ23" s="31">
        <f>IF((AG23)=0,"",(AP23/AG23))</f>
        <v>0</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30</v>
      </c>
      <c r="E29" s="23"/>
      <c r="F29" s="24">
        <v>2.1899999999999999E-2</v>
      </c>
      <c r="G29" s="25">
        <f>+$F$18</f>
        <v>470</v>
      </c>
      <c r="H29" s="26">
        <f t="shared" si="0"/>
        <v>10.292999999999999</v>
      </c>
      <c r="I29" s="27"/>
      <c r="J29" s="28">
        <v>2.4199999999999999E-2</v>
      </c>
      <c r="K29" s="25">
        <f>+$F$18</f>
        <v>470</v>
      </c>
      <c r="L29" s="26">
        <f t="shared" si="9"/>
        <v>11.373999999999999</v>
      </c>
      <c r="M29" s="27"/>
      <c r="N29" s="30">
        <f t="shared" si="10"/>
        <v>1.0809999999999995</v>
      </c>
      <c r="O29" s="31">
        <f t="shared" si="11"/>
        <v>0.10502283105022828</v>
      </c>
      <c r="Q29" s="28">
        <v>2.3699999999999999E-2</v>
      </c>
      <c r="R29" s="25">
        <f>+$F$18</f>
        <v>470</v>
      </c>
      <c r="S29" s="26">
        <f t="shared" si="12"/>
        <v>11.138999999999999</v>
      </c>
      <c r="T29" s="27"/>
      <c r="U29" s="30">
        <f t="shared" si="1"/>
        <v>-0.23499999999999943</v>
      </c>
      <c r="V29" s="31">
        <f t="shared" si="2"/>
        <v>-2.066115702479334E-2</v>
      </c>
      <c r="X29" s="28">
        <v>2.2499999999999999E-2</v>
      </c>
      <c r="Y29" s="25">
        <f>+$F$18</f>
        <v>470</v>
      </c>
      <c r="Z29" s="26">
        <f t="shared" si="13"/>
        <v>10.574999999999999</v>
      </c>
      <c r="AA29" s="27"/>
      <c r="AB29" s="30">
        <f t="shared" si="3"/>
        <v>-0.56400000000000006</v>
      </c>
      <c r="AC29" s="31">
        <f t="shared" si="4"/>
        <v>-5.0632911392405069E-2</v>
      </c>
      <c r="AE29" s="28">
        <v>2.29E-2</v>
      </c>
      <c r="AF29" s="25">
        <f>+$F$18</f>
        <v>470</v>
      </c>
      <c r="AG29" s="26">
        <f t="shared" si="14"/>
        <v>10.763</v>
      </c>
      <c r="AH29" s="27"/>
      <c r="AI29" s="30">
        <f t="shared" si="5"/>
        <v>0.18800000000000061</v>
      </c>
      <c r="AJ29" s="31">
        <f t="shared" si="6"/>
        <v>1.7777777777777837E-2</v>
      </c>
      <c r="AL29" s="28">
        <v>2.3800000000000002E-2</v>
      </c>
      <c r="AM29" s="25">
        <f>+$F$18</f>
        <v>470</v>
      </c>
      <c r="AN29" s="26">
        <f t="shared" si="15"/>
        <v>11.186</v>
      </c>
      <c r="AO29" s="27"/>
      <c r="AP29" s="30">
        <f t="shared" si="7"/>
        <v>0.42300000000000004</v>
      </c>
      <c r="AQ29" s="31">
        <f t="shared" si="8"/>
        <v>3.9301310043668124E-2</v>
      </c>
    </row>
    <row r="30" spans="2:43" x14ac:dyDescent="0.2">
      <c r="B30" s="21" t="s">
        <v>31</v>
      </c>
      <c r="C30" s="21"/>
      <c r="D30" s="22"/>
      <c r="E30" s="23"/>
      <c r="F30" s="24"/>
      <c r="G30" s="25">
        <f t="shared" ref="G30:G38" si="16">$F$18</f>
        <v>470</v>
      </c>
      <c r="H30" s="26">
        <f t="shared" si="0"/>
        <v>0</v>
      </c>
      <c r="I30" s="27"/>
      <c r="J30" s="28"/>
      <c r="K30" s="25">
        <f t="shared" ref="K30:K38" si="17">$F$18</f>
        <v>470</v>
      </c>
      <c r="L30" s="26">
        <f t="shared" si="9"/>
        <v>0</v>
      </c>
      <c r="M30" s="27"/>
      <c r="N30" s="30">
        <f t="shared" si="10"/>
        <v>0</v>
      </c>
      <c r="O30" s="31" t="str">
        <f t="shared" si="11"/>
        <v/>
      </c>
      <c r="Q30" s="28"/>
      <c r="R30" s="25">
        <f t="shared" ref="R30:R38" si="18">$F$18</f>
        <v>470</v>
      </c>
      <c r="S30" s="26">
        <f t="shared" si="12"/>
        <v>0</v>
      </c>
      <c r="T30" s="27"/>
      <c r="U30" s="30">
        <f t="shared" si="1"/>
        <v>0</v>
      </c>
      <c r="V30" s="31" t="str">
        <f t="shared" si="2"/>
        <v/>
      </c>
      <c r="X30" s="28"/>
      <c r="Y30" s="25">
        <f t="shared" ref="Y30:Y38" si="19">$F$18</f>
        <v>470</v>
      </c>
      <c r="Z30" s="26">
        <f t="shared" si="13"/>
        <v>0</v>
      </c>
      <c r="AA30" s="27"/>
      <c r="AB30" s="30">
        <f t="shared" si="3"/>
        <v>0</v>
      </c>
      <c r="AC30" s="31" t="str">
        <f t="shared" si="4"/>
        <v/>
      </c>
      <c r="AE30" s="28"/>
      <c r="AF30" s="25">
        <f t="shared" ref="AF30:AF38" si="20">$F$18</f>
        <v>470</v>
      </c>
      <c r="AG30" s="26">
        <f t="shared" si="14"/>
        <v>0</v>
      </c>
      <c r="AH30" s="27"/>
      <c r="AI30" s="30">
        <f t="shared" si="5"/>
        <v>0</v>
      </c>
      <c r="AJ30" s="31" t="str">
        <f t="shared" si="6"/>
        <v/>
      </c>
      <c r="AL30" s="28"/>
      <c r="AM30" s="25">
        <f t="shared" ref="AM30:AM38" si="21">$F$18</f>
        <v>470</v>
      </c>
      <c r="AN30" s="26">
        <f t="shared" si="15"/>
        <v>0</v>
      </c>
      <c r="AO30" s="27"/>
      <c r="AP30" s="30">
        <f t="shared" si="7"/>
        <v>0</v>
      </c>
      <c r="AQ30" s="31" t="str">
        <f t="shared" si="8"/>
        <v/>
      </c>
    </row>
    <row r="31" spans="2:43" x14ac:dyDescent="0.2">
      <c r="B31" s="21" t="s">
        <v>32</v>
      </c>
      <c r="C31" s="21"/>
      <c r="D31" s="22" t="s">
        <v>30</v>
      </c>
      <c r="E31" s="23"/>
      <c r="F31" s="24">
        <v>0</v>
      </c>
      <c r="G31" s="25">
        <f t="shared" si="16"/>
        <v>470</v>
      </c>
      <c r="H31" s="26">
        <f t="shared" si="0"/>
        <v>0</v>
      </c>
      <c r="I31" s="27"/>
      <c r="J31" s="28">
        <v>0</v>
      </c>
      <c r="K31" s="25">
        <f t="shared" si="17"/>
        <v>470</v>
      </c>
      <c r="L31" s="26">
        <f t="shared" si="9"/>
        <v>0</v>
      </c>
      <c r="M31" s="27"/>
      <c r="N31" s="30">
        <f t="shared" si="10"/>
        <v>0</v>
      </c>
      <c r="O31" s="31" t="str">
        <f t="shared" si="11"/>
        <v/>
      </c>
      <c r="Q31" s="28"/>
      <c r="R31" s="25">
        <f t="shared" si="18"/>
        <v>470</v>
      </c>
      <c r="S31" s="26">
        <f t="shared" si="12"/>
        <v>0</v>
      </c>
      <c r="T31" s="27"/>
      <c r="U31" s="30">
        <f t="shared" si="1"/>
        <v>0</v>
      </c>
      <c r="V31" s="31" t="str">
        <f t="shared" si="2"/>
        <v/>
      </c>
      <c r="X31" s="28"/>
      <c r="Y31" s="25">
        <f t="shared" si="19"/>
        <v>470</v>
      </c>
      <c r="Z31" s="26">
        <f t="shared" si="13"/>
        <v>0</v>
      </c>
      <c r="AA31" s="27"/>
      <c r="AB31" s="30">
        <f t="shared" si="3"/>
        <v>0</v>
      </c>
      <c r="AC31" s="31" t="str">
        <f t="shared" si="4"/>
        <v/>
      </c>
      <c r="AE31" s="28"/>
      <c r="AF31" s="25">
        <f t="shared" si="20"/>
        <v>470</v>
      </c>
      <c r="AG31" s="26">
        <f t="shared" si="14"/>
        <v>0</v>
      </c>
      <c r="AH31" s="27"/>
      <c r="AI31" s="30">
        <f t="shared" si="5"/>
        <v>0</v>
      </c>
      <c r="AJ31" s="31" t="str">
        <f t="shared" si="6"/>
        <v/>
      </c>
      <c r="AL31" s="28"/>
      <c r="AM31" s="25">
        <f t="shared" si="21"/>
        <v>470</v>
      </c>
      <c r="AN31" s="26">
        <f t="shared" si="15"/>
        <v>0</v>
      </c>
      <c r="AO31" s="27"/>
      <c r="AP31" s="30">
        <f t="shared" si="7"/>
        <v>0</v>
      </c>
      <c r="AQ31" s="31" t="str">
        <f t="shared" si="8"/>
        <v/>
      </c>
    </row>
    <row r="32" spans="2:43" x14ac:dyDescent="0.2">
      <c r="B32" s="33"/>
      <c r="C32" s="21"/>
      <c r="D32" s="22"/>
      <c r="E32" s="23"/>
      <c r="F32" s="24"/>
      <c r="G32" s="25">
        <f t="shared" si="16"/>
        <v>470</v>
      </c>
      <c r="H32" s="26">
        <f t="shared" si="0"/>
        <v>0</v>
      </c>
      <c r="I32" s="27"/>
      <c r="J32" s="28"/>
      <c r="K32" s="25">
        <f t="shared" si="17"/>
        <v>470</v>
      </c>
      <c r="L32" s="26">
        <f t="shared" si="9"/>
        <v>0</v>
      </c>
      <c r="M32" s="27"/>
      <c r="N32" s="30">
        <f t="shared" si="10"/>
        <v>0</v>
      </c>
      <c r="O32" s="31" t="str">
        <f t="shared" si="11"/>
        <v/>
      </c>
      <c r="Q32" s="28"/>
      <c r="R32" s="25">
        <f t="shared" si="18"/>
        <v>470</v>
      </c>
      <c r="S32" s="26">
        <f t="shared" si="12"/>
        <v>0</v>
      </c>
      <c r="T32" s="27"/>
      <c r="U32" s="30">
        <f t="shared" si="1"/>
        <v>0</v>
      </c>
      <c r="V32" s="31" t="str">
        <f t="shared" si="2"/>
        <v/>
      </c>
      <c r="X32" s="28"/>
      <c r="Y32" s="25">
        <f t="shared" si="19"/>
        <v>470</v>
      </c>
      <c r="Z32" s="26">
        <f t="shared" si="13"/>
        <v>0</v>
      </c>
      <c r="AA32" s="27"/>
      <c r="AB32" s="30">
        <f t="shared" si="3"/>
        <v>0</v>
      </c>
      <c r="AC32" s="31" t="str">
        <f t="shared" si="4"/>
        <v/>
      </c>
      <c r="AE32" s="28"/>
      <c r="AF32" s="25">
        <f t="shared" si="20"/>
        <v>470</v>
      </c>
      <c r="AG32" s="26">
        <f t="shared" si="14"/>
        <v>0</v>
      </c>
      <c r="AH32" s="27"/>
      <c r="AI32" s="30">
        <f t="shared" si="5"/>
        <v>0</v>
      </c>
      <c r="AJ32" s="31" t="str">
        <f t="shared" si="6"/>
        <v/>
      </c>
      <c r="AL32" s="28"/>
      <c r="AM32" s="25">
        <f t="shared" si="21"/>
        <v>470</v>
      </c>
      <c r="AN32" s="26">
        <f t="shared" si="15"/>
        <v>0</v>
      </c>
      <c r="AO32" s="27"/>
      <c r="AP32" s="30">
        <f t="shared" si="7"/>
        <v>0</v>
      </c>
      <c r="AQ32" s="31" t="str">
        <f t="shared" si="8"/>
        <v/>
      </c>
    </row>
    <row r="33" spans="2:43" x14ac:dyDescent="0.2">
      <c r="B33" s="33"/>
      <c r="C33" s="21"/>
      <c r="D33" s="22"/>
      <c r="E33" s="23"/>
      <c r="F33" s="24"/>
      <c r="G33" s="25">
        <f t="shared" si="16"/>
        <v>470</v>
      </c>
      <c r="H33" s="26">
        <f t="shared" si="0"/>
        <v>0</v>
      </c>
      <c r="I33" s="27"/>
      <c r="J33" s="28"/>
      <c r="K33" s="25">
        <f t="shared" si="17"/>
        <v>470</v>
      </c>
      <c r="L33" s="26">
        <f t="shared" si="9"/>
        <v>0</v>
      </c>
      <c r="M33" s="27"/>
      <c r="N33" s="30">
        <f t="shared" si="10"/>
        <v>0</v>
      </c>
      <c r="O33" s="31" t="str">
        <f t="shared" si="11"/>
        <v/>
      </c>
      <c r="Q33" s="28"/>
      <c r="R33" s="25">
        <f t="shared" si="18"/>
        <v>470</v>
      </c>
      <c r="S33" s="26">
        <f t="shared" si="12"/>
        <v>0</v>
      </c>
      <c r="T33" s="27"/>
      <c r="U33" s="30">
        <f t="shared" si="1"/>
        <v>0</v>
      </c>
      <c r="V33" s="31" t="str">
        <f t="shared" si="2"/>
        <v/>
      </c>
      <c r="X33" s="28"/>
      <c r="Y33" s="25">
        <f t="shared" si="19"/>
        <v>470</v>
      </c>
      <c r="Z33" s="26">
        <f t="shared" si="13"/>
        <v>0</v>
      </c>
      <c r="AA33" s="27"/>
      <c r="AB33" s="30">
        <f t="shared" si="3"/>
        <v>0</v>
      </c>
      <c r="AC33" s="31" t="str">
        <f t="shared" si="4"/>
        <v/>
      </c>
      <c r="AE33" s="28"/>
      <c r="AF33" s="25">
        <f t="shared" si="20"/>
        <v>470</v>
      </c>
      <c r="AG33" s="26">
        <f t="shared" si="14"/>
        <v>0</v>
      </c>
      <c r="AH33" s="27"/>
      <c r="AI33" s="30">
        <f t="shared" si="5"/>
        <v>0</v>
      </c>
      <c r="AJ33" s="31" t="str">
        <f t="shared" si="6"/>
        <v/>
      </c>
      <c r="AL33" s="28"/>
      <c r="AM33" s="25">
        <f t="shared" si="21"/>
        <v>470</v>
      </c>
      <c r="AN33" s="26">
        <f t="shared" si="15"/>
        <v>0</v>
      </c>
      <c r="AO33" s="27"/>
      <c r="AP33" s="30">
        <f t="shared" si="7"/>
        <v>0</v>
      </c>
      <c r="AQ33" s="31" t="str">
        <f t="shared" si="8"/>
        <v/>
      </c>
    </row>
    <row r="34" spans="2:43" x14ac:dyDescent="0.2">
      <c r="B34" s="33"/>
      <c r="C34" s="21"/>
      <c r="D34" s="22"/>
      <c r="E34" s="23"/>
      <c r="F34" s="24"/>
      <c r="G34" s="25">
        <f t="shared" si="16"/>
        <v>470</v>
      </c>
      <c r="H34" s="26">
        <f t="shared" si="0"/>
        <v>0</v>
      </c>
      <c r="I34" s="27"/>
      <c r="J34" s="28"/>
      <c r="K34" s="25">
        <f t="shared" si="17"/>
        <v>470</v>
      </c>
      <c r="L34" s="26">
        <f t="shared" si="9"/>
        <v>0</v>
      </c>
      <c r="M34" s="27"/>
      <c r="N34" s="30">
        <f t="shared" si="10"/>
        <v>0</v>
      </c>
      <c r="O34" s="31" t="str">
        <f t="shared" si="11"/>
        <v/>
      </c>
      <c r="Q34" s="28"/>
      <c r="R34" s="25">
        <f t="shared" si="18"/>
        <v>470</v>
      </c>
      <c r="S34" s="26">
        <f t="shared" si="12"/>
        <v>0</v>
      </c>
      <c r="T34" s="27"/>
      <c r="U34" s="30">
        <f t="shared" si="1"/>
        <v>0</v>
      </c>
      <c r="V34" s="31" t="str">
        <f t="shared" si="2"/>
        <v/>
      </c>
      <c r="X34" s="28"/>
      <c r="Y34" s="25">
        <f t="shared" si="19"/>
        <v>470</v>
      </c>
      <c r="Z34" s="26">
        <f t="shared" si="13"/>
        <v>0</v>
      </c>
      <c r="AA34" s="27"/>
      <c r="AB34" s="30">
        <f t="shared" si="3"/>
        <v>0</v>
      </c>
      <c r="AC34" s="31" t="str">
        <f t="shared" si="4"/>
        <v/>
      </c>
      <c r="AE34" s="28"/>
      <c r="AF34" s="25">
        <f t="shared" si="20"/>
        <v>470</v>
      </c>
      <c r="AG34" s="26">
        <f t="shared" si="14"/>
        <v>0</v>
      </c>
      <c r="AH34" s="27"/>
      <c r="AI34" s="30">
        <f t="shared" si="5"/>
        <v>0</v>
      </c>
      <c r="AJ34" s="31" t="str">
        <f t="shared" si="6"/>
        <v/>
      </c>
      <c r="AL34" s="28"/>
      <c r="AM34" s="25">
        <f t="shared" si="21"/>
        <v>470</v>
      </c>
      <c r="AN34" s="26">
        <f t="shared" si="15"/>
        <v>0</v>
      </c>
      <c r="AO34" s="27"/>
      <c r="AP34" s="30">
        <f t="shared" si="7"/>
        <v>0</v>
      </c>
      <c r="AQ34" s="31" t="str">
        <f t="shared" si="8"/>
        <v/>
      </c>
    </row>
    <row r="35" spans="2:43" x14ac:dyDescent="0.2">
      <c r="B35" s="33"/>
      <c r="C35" s="21"/>
      <c r="D35" s="22"/>
      <c r="E35" s="23"/>
      <c r="F35" s="24"/>
      <c r="G35" s="25">
        <f t="shared" si="16"/>
        <v>470</v>
      </c>
      <c r="H35" s="26">
        <f t="shared" si="0"/>
        <v>0</v>
      </c>
      <c r="I35" s="27"/>
      <c r="J35" s="28"/>
      <c r="K35" s="25">
        <f t="shared" si="17"/>
        <v>470</v>
      </c>
      <c r="L35" s="26">
        <f t="shared" si="9"/>
        <v>0</v>
      </c>
      <c r="M35" s="27"/>
      <c r="N35" s="30">
        <f t="shared" si="10"/>
        <v>0</v>
      </c>
      <c r="O35" s="31" t="str">
        <f t="shared" si="11"/>
        <v/>
      </c>
      <c r="Q35" s="28"/>
      <c r="R35" s="25">
        <f t="shared" si="18"/>
        <v>470</v>
      </c>
      <c r="S35" s="26">
        <f t="shared" si="12"/>
        <v>0</v>
      </c>
      <c r="T35" s="27"/>
      <c r="U35" s="30">
        <f t="shared" si="1"/>
        <v>0</v>
      </c>
      <c r="V35" s="31" t="str">
        <f t="shared" si="2"/>
        <v/>
      </c>
      <c r="X35" s="28"/>
      <c r="Y35" s="25">
        <f t="shared" si="19"/>
        <v>470</v>
      </c>
      <c r="Z35" s="26">
        <f t="shared" si="13"/>
        <v>0</v>
      </c>
      <c r="AA35" s="27"/>
      <c r="AB35" s="30">
        <f t="shared" si="3"/>
        <v>0</v>
      </c>
      <c r="AC35" s="31" t="str">
        <f t="shared" si="4"/>
        <v/>
      </c>
      <c r="AE35" s="28"/>
      <c r="AF35" s="25">
        <f t="shared" si="20"/>
        <v>470</v>
      </c>
      <c r="AG35" s="26">
        <f t="shared" si="14"/>
        <v>0</v>
      </c>
      <c r="AH35" s="27"/>
      <c r="AI35" s="30">
        <f t="shared" si="5"/>
        <v>0</v>
      </c>
      <c r="AJ35" s="31" t="str">
        <f t="shared" si="6"/>
        <v/>
      </c>
      <c r="AL35" s="28"/>
      <c r="AM35" s="25">
        <f t="shared" si="21"/>
        <v>470</v>
      </c>
      <c r="AN35" s="26">
        <f t="shared" si="15"/>
        <v>0</v>
      </c>
      <c r="AO35" s="27"/>
      <c r="AP35" s="30">
        <f t="shared" si="7"/>
        <v>0</v>
      </c>
      <c r="AQ35" s="31" t="str">
        <f t="shared" si="8"/>
        <v/>
      </c>
    </row>
    <row r="36" spans="2:43" x14ac:dyDescent="0.2">
      <c r="B36" s="33"/>
      <c r="C36" s="21"/>
      <c r="D36" s="22"/>
      <c r="E36" s="23"/>
      <c r="F36" s="24"/>
      <c r="G36" s="25">
        <f t="shared" si="16"/>
        <v>470</v>
      </c>
      <c r="H36" s="26">
        <f t="shared" si="0"/>
        <v>0</v>
      </c>
      <c r="I36" s="27"/>
      <c r="J36" s="28"/>
      <c r="K36" s="25">
        <f t="shared" si="17"/>
        <v>470</v>
      </c>
      <c r="L36" s="26">
        <f t="shared" si="9"/>
        <v>0</v>
      </c>
      <c r="M36" s="27"/>
      <c r="N36" s="30">
        <f t="shared" si="10"/>
        <v>0</v>
      </c>
      <c r="O36" s="31" t="str">
        <f t="shared" si="11"/>
        <v/>
      </c>
      <c r="Q36" s="28"/>
      <c r="R36" s="25">
        <f t="shared" si="18"/>
        <v>470</v>
      </c>
      <c r="S36" s="26">
        <f t="shared" si="12"/>
        <v>0</v>
      </c>
      <c r="T36" s="27"/>
      <c r="U36" s="30">
        <f t="shared" si="1"/>
        <v>0</v>
      </c>
      <c r="V36" s="31" t="str">
        <f t="shared" si="2"/>
        <v/>
      </c>
      <c r="X36" s="28"/>
      <c r="Y36" s="25">
        <f t="shared" si="19"/>
        <v>470</v>
      </c>
      <c r="Z36" s="26">
        <f t="shared" si="13"/>
        <v>0</v>
      </c>
      <c r="AA36" s="27"/>
      <c r="AB36" s="30">
        <f t="shared" si="3"/>
        <v>0</v>
      </c>
      <c r="AC36" s="31" t="str">
        <f t="shared" si="4"/>
        <v/>
      </c>
      <c r="AE36" s="28"/>
      <c r="AF36" s="25">
        <f t="shared" si="20"/>
        <v>470</v>
      </c>
      <c r="AG36" s="26">
        <f t="shared" si="14"/>
        <v>0</v>
      </c>
      <c r="AH36" s="27"/>
      <c r="AI36" s="30">
        <f t="shared" si="5"/>
        <v>0</v>
      </c>
      <c r="AJ36" s="31" t="str">
        <f t="shared" si="6"/>
        <v/>
      </c>
      <c r="AL36" s="28"/>
      <c r="AM36" s="25">
        <f t="shared" si="21"/>
        <v>470</v>
      </c>
      <c r="AN36" s="26">
        <f t="shared" si="15"/>
        <v>0</v>
      </c>
      <c r="AO36" s="27"/>
      <c r="AP36" s="30">
        <f t="shared" si="7"/>
        <v>0</v>
      </c>
      <c r="AQ36" s="31" t="str">
        <f t="shared" si="8"/>
        <v/>
      </c>
    </row>
    <row r="37" spans="2:43" x14ac:dyDescent="0.2">
      <c r="B37" s="33"/>
      <c r="C37" s="21"/>
      <c r="D37" s="22"/>
      <c r="E37" s="23"/>
      <c r="F37" s="24"/>
      <c r="G37" s="25">
        <f t="shared" si="16"/>
        <v>470</v>
      </c>
      <c r="H37" s="26">
        <f t="shared" si="0"/>
        <v>0</v>
      </c>
      <c r="I37" s="27"/>
      <c r="J37" s="28"/>
      <c r="K37" s="25">
        <f t="shared" si="17"/>
        <v>470</v>
      </c>
      <c r="L37" s="26">
        <f t="shared" si="9"/>
        <v>0</v>
      </c>
      <c r="M37" s="27"/>
      <c r="N37" s="30">
        <f t="shared" si="10"/>
        <v>0</v>
      </c>
      <c r="O37" s="31" t="str">
        <f t="shared" si="11"/>
        <v/>
      </c>
      <c r="Q37" s="28"/>
      <c r="R37" s="25">
        <f t="shared" si="18"/>
        <v>470</v>
      </c>
      <c r="S37" s="26">
        <f t="shared" si="12"/>
        <v>0</v>
      </c>
      <c r="T37" s="27"/>
      <c r="U37" s="30">
        <f t="shared" si="1"/>
        <v>0</v>
      </c>
      <c r="V37" s="31" t="str">
        <f t="shared" si="2"/>
        <v/>
      </c>
      <c r="X37" s="28"/>
      <c r="Y37" s="25">
        <f t="shared" si="19"/>
        <v>470</v>
      </c>
      <c r="Z37" s="26">
        <f t="shared" si="13"/>
        <v>0</v>
      </c>
      <c r="AA37" s="27"/>
      <c r="AB37" s="30">
        <f t="shared" si="3"/>
        <v>0</v>
      </c>
      <c r="AC37" s="31" t="str">
        <f t="shared" si="4"/>
        <v/>
      </c>
      <c r="AE37" s="28"/>
      <c r="AF37" s="25">
        <f t="shared" si="20"/>
        <v>470</v>
      </c>
      <c r="AG37" s="26">
        <f t="shared" si="14"/>
        <v>0</v>
      </c>
      <c r="AH37" s="27"/>
      <c r="AI37" s="30">
        <f t="shared" si="5"/>
        <v>0</v>
      </c>
      <c r="AJ37" s="31" t="str">
        <f t="shared" si="6"/>
        <v/>
      </c>
      <c r="AL37" s="28"/>
      <c r="AM37" s="25">
        <f t="shared" si="21"/>
        <v>470</v>
      </c>
      <c r="AN37" s="26">
        <f t="shared" si="15"/>
        <v>0</v>
      </c>
      <c r="AO37" s="27"/>
      <c r="AP37" s="30">
        <f t="shared" si="7"/>
        <v>0</v>
      </c>
      <c r="AQ37" s="31" t="str">
        <f t="shared" si="8"/>
        <v/>
      </c>
    </row>
    <row r="38" spans="2:43" x14ac:dyDescent="0.2">
      <c r="B38" s="33"/>
      <c r="C38" s="21"/>
      <c r="D38" s="22"/>
      <c r="E38" s="23"/>
      <c r="F38" s="24"/>
      <c r="G38" s="25">
        <f t="shared" si="16"/>
        <v>470</v>
      </c>
      <c r="H38" s="26">
        <f t="shared" si="0"/>
        <v>0</v>
      </c>
      <c r="I38" s="27"/>
      <c r="J38" s="28"/>
      <c r="K38" s="25">
        <f t="shared" si="17"/>
        <v>470</v>
      </c>
      <c r="L38" s="26">
        <f t="shared" si="9"/>
        <v>0</v>
      </c>
      <c r="M38" s="27"/>
      <c r="N38" s="30">
        <f t="shared" si="10"/>
        <v>0</v>
      </c>
      <c r="O38" s="31" t="str">
        <f t="shared" si="11"/>
        <v/>
      </c>
      <c r="Q38" s="28"/>
      <c r="R38" s="25">
        <f t="shared" si="18"/>
        <v>470</v>
      </c>
      <c r="S38" s="26">
        <f t="shared" si="12"/>
        <v>0</v>
      </c>
      <c r="T38" s="27"/>
      <c r="U38" s="30">
        <f t="shared" si="1"/>
        <v>0</v>
      </c>
      <c r="V38" s="31" t="str">
        <f t="shared" si="2"/>
        <v/>
      </c>
      <c r="X38" s="28"/>
      <c r="Y38" s="25">
        <f t="shared" si="19"/>
        <v>470</v>
      </c>
      <c r="Z38" s="26">
        <f t="shared" si="13"/>
        <v>0</v>
      </c>
      <c r="AA38" s="27"/>
      <c r="AB38" s="30">
        <f t="shared" si="3"/>
        <v>0</v>
      </c>
      <c r="AC38" s="31" t="str">
        <f t="shared" si="4"/>
        <v/>
      </c>
      <c r="AE38" s="28"/>
      <c r="AF38" s="25">
        <f t="shared" si="20"/>
        <v>470</v>
      </c>
      <c r="AG38" s="26">
        <f t="shared" si="14"/>
        <v>0</v>
      </c>
      <c r="AH38" s="27"/>
      <c r="AI38" s="30">
        <f t="shared" si="5"/>
        <v>0</v>
      </c>
      <c r="AJ38" s="31" t="str">
        <f t="shared" si="6"/>
        <v/>
      </c>
      <c r="AL38" s="28"/>
      <c r="AM38" s="25">
        <f t="shared" si="21"/>
        <v>470</v>
      </c>
      <c r="AN38" s="26">
        <f t="shared" si="15"/>
        <v>0</v>
      </c>
      <c r="AO38" s="27"/>
      <c r="AP38" s="30">
        <f t="shared" si="7"/>
        <v>0</v>
      </c>
      <c r="AQ38" s="31" t="str">
        <f t="shared" si="8"/>
        <v/>
      </c>
    </row>
    <row r="39" spans="2:43" s="45" customFormat="1" x14ac:dyDescent="0.2">
      <c r="B39" s="34" t="s">
        <v>33</v>
      </c>
      <c r="C39" s="35"/>
      <c r="D39" s="36"/>
      <c r="E39" s="35"/>
      <c r="F39" s="37"/>
      <c r="G39" s="38"/>
      <c r="H39" s="39">
        <f>SUM(H23:H38)</f>
        <v>14.722999999999999</v>
      </c>
      <c r="I39" s="40"/>
      <c r="J39" s="41"/>
      <c r="K39" s="42"/>
      <c r="L39" s="39">
        <f>SUM(L23:L38)</f>
        <v>16.123999999999999</v>
      </c>
      <c r="M39" s="40"/>
      <c r="N39" s="43">
        <f t="shared" si="10"/>
        <v>1.4009999999999998</v>
      </c>
      <c r="O39" s="44">
        <f t="shared" si="11"/>
        <v>9.5157236976159743E-2</v>
      </c>
      <c r="Q39" s="41"/>
      <c r="R39" s="42"/>
      <c r="S39" s="39">
        <f>SUM(S23:S38)</f>
        <v>16.888999999999999</v>
      </c>
      <c r="T39" s="40"/>
      <c r="U39" s="43">
        <f t="shared" si="1"/>
        <v>0.76500000000000057</v>
      </c>
      <c r="V39" s="44">
        <f t="shared" si="2"/>
        <v>4.7444802778466917E-2</v>
      </c>
      <c r="X39" s="41"/>
      <c r="Y39" s="42"/>
      <c r="Z39" s="39">
        <f>SUM(Z23:Z38)</f>
        <v>17.574999999999999</v>
      </c>
      <c r="AA39" s="40"/>
      <c r="AB39" s="43">
        <f t="shared" si="3"/>
        <v>0.68599999999999994</v>
      </c>
      <c r="AC39" s="44">
        <f t="shared" si="4"/>
        <v>4.0618153827935342E-2</v>
      </c>
      <c r="AE39" s="41"/>
      <c r="AF39" s="42"/>
      <c r="AG39" s="39">
        <f>SUM(AG23:AG38)</f>
        <v>18.262999999999998</v>
      </c>
      <c r="AH39" s="40"/>
      <c r="AI39" s="43">
        <f t="shared" si="5"/>
        <v>0.68799999999999883</v>
      </c>
      <c r="AJ39" s="44">
        <f t="shared" si="6"/>
        <v>3.9146514935988558E-2</v>
      </c>
      <c r="AL39" s="41"/>
      <c r="AM39" s="42"/>
      <c r="AN39" s="39">
        <f>SUM(AN23:AN38)</f>
        <v>18.686</v>
      </c>
      <c r="AO39" s="40"/>
      <c r="AP39" s="43">
        <f t="shared" si="7"/>
        <v>0.42300000000000182</v>
      </c>
      <c r="AQ39" s="44">
        <f t="shared" si="8"/>
        <v>2.3161583529540702E-2</v>
      </c>
    </row>
    <row r="40" spans="2:43" ht="25.5" x14ac:dyDescent="0.2">
      <c r="B40" s="46" t="s">
        <v>34</v>
      </c>
      <c r="C40" s="21"/>
      <c r="D40" s="22" t="s">
        <v>30</v>
      </c>
      <c r="E40" s="23"/>
      <c r="F40" s="24">
        <v>0</v>
      </c>
      <c r="G40" s="25">
        <f t="shared" ref="G40:G43" si="22">$F$18</f>
        <v>470</v>
      </c>
      <c r="H40" s="26">
        <f>G40*F40</f>
        <v>0</v>
      </c>
      <c r="I40" s="27"/>
      <c r="J40" s="28">
        <v>-1E-3</v>
      </c>
      <c r="K40" s="25">
        <f t="shared" ref="K40:K43" si="23">$F$18</f>
        <v>470</v>
      </c>
      <c r="L40" s="26">
        <f>K40*J40</f>
        <v>-0.47000000000000003</v>
      </c>
      <c r="M40" s="27"/>
      <c r="N40" s="30">
        <f>L40-H40</f>
        <v>-0.47000000000000003</v>
      </c>
      <c r="O40" s="31" t="str">
        <f>IF((H40)=0,"",(N40/H40))</f>
        <v/>
      </c>
      <c r="Q40" s="28"/>
      <c r="R40" s="25">
        <f t="shared" ref="R40:R43" si="24">$F$18</f>
        <v>470</v>
      </c>
      <c r="S40" s="26">
        <f>R40*Q40</f>
        <v>0</v>
      </c>
      <c r="T40" s="27"/>
      <c r="U40" s="30">
        <f t="shared" si="1"/>
        <v>0.47000000000000003</v>
      </c>
      <c r="V40" s="31">
        <f t="shared" si="2"/>
        <v>-1</v>
      </c>
      <c r="X40" s="28"/>
      <c r="Y40" s="25">
        <f t="shared" ref="Y40:Y43" si="25">$F$18</f>
        <v>470</v>
      </c>
      <c r="Z40" s="26">
        <f>Y40*X40</f>
        <v>0</v>
      </c>
      <c r="AA40" s="27"/>
      <c r="AB40" s="30">
        <f t="shared" si="3"/>
        <v>0</v>
      </c>
      <c r="AC40" s="31" t="str">
        <f t="shared" si="4"/>
        <v/>
      </c>
      <c r="AE40" s="28"/>
      <c r="AF40" s="25">
        <f t="shared" ref="AF40:AF43" si="26">$F$18</f>
        <v>470</v>
      </c>
      <c r="AG40" s="26">
        <f>AF40*AE40</f>
        <v>0</v>
      </c>
      <c r="AH40" s="27"/>
      <c r="AI40" s="30">
        <f t="shared" si="5"/>
        <v>0</v>
      </c>
      <c r="AJ40" s="31" t="str">
        <f t="shared" si="6"/>
        <v/>
      </c>
      <c r="AL40" s="28"/>
      <c r="AM40" s="25">
        <f t="shared" ref="AM40:AM43" si="27">$F$18</f>
        <v>470</v>
      </c>
      <c r="AN40" s="26">
        <f>AM40*AL40</f>
        <v>0</v>
      </c>
      <c r="AO40" s="27"/>
      <c r="AP40" s="30">
        <f t="shared" si="7"/>
        <v>0</v>
      </c>
      <c r="AQ40" s="31" t="str">
        <f t="shared" si="8"/>
        <v/>
      </c>
    </row>
    <row r="41" spans="2:43" ht="38.25" x14ac:dyDescent="0.2">
      <c r="B41" s="178" t="s">
        <v>75</v>
      </c>
      <c r="C41" s="21"/>
      <c r="D41" s="22" t="s">
        <v>30</v>
      </c>
      <c r="E41" s="23"/>
      <c r="F41" s="24"/>
      <c r="G41" s="25">
        <f t="shared" si="22"/>
        <v>470</v>
      </c>
      <c r="H41" s="26">
        <f t="shared" ref="H41:H45" si="28">G41*F41</f>
        <v>0</v>
      </c>
      <c r="I41" s="47"/>
      <c r="J41" s="28"/>
      <c r="K41" s="25">
        <f t="shared" si="23"/>
        <v>470</v>
      </c>
      <c r="L41" s="26">
        <f t="shared" ref="L41:L45" si="29">K41*J41</f>
        <v>0</v>
      </c>
      <c r="M41" s="48"/>
      <c r="N41" s="30">
        <f t="shared" ref="N41:N45" si="30">L41-H41</f>
        <v>0</v>
      </c>
      <c r="O41" s="31" t="str">
        <f t="shared" ref="O41:O65" si="31">IF((H41)=0,"",(N41/H41))</f>
        <v/>
      </c>
      <c r="Q41" s="28"/>
      <c r="R41" s="25">
        <f t="shared" si="24"/>
        <v>470</v>
      </c>
      <c r="S41" s="26">
        <f t="shared" ref="S41:S43" si="32">R41*Q41</f>
        <v>0</v>
      </c>
      <c r="T41" s="48"/>
      <c r="U41" s="30">
        <f t="shared" si="1"/>
        <v>0</v>
      </c>
      <c r="V41" s="31" t="str">
        <f t="shared" si="2"/>
        <v/>
      </c>
      <c r="X41" s="28"/>
      <c r="Y41" s="25">
        <f t="shared" si="25"/>
        <v>470</v>
      </c>
      <c r="Z41" s="26">
        <f t="shared" ref="Z41:Z43" si="33">Y41*X41</f>
        <v>0</v>
      </c>
      <c r="AA41" s="48"/>
      <c r="AB41" s="30">
        <f t="shared" si="3"/>
        <v>0</v>
      </c>
      <c r="AC41" s="31" t="str">
        <f t="shared" si="4"/>
        <v/>
      </c>
      <c r="AE41" s="28"/>
      <c r="AF41" s="25">
        <f t="shared" si="26"/>
        <v>470</v>
      </c>
      <c r="AG41" s="26">
        <f t="shared" ref="AG41:AG43" si="34">AF41*AE41</f>
        <v>0</v>
      </c>
      <c r="AH41" s="48"/>
      <c r="AI41" s="30">
        <f t="shared" si="5"/>
        <v>0</v>
      </c>
      <c r="AJ41" s="31" t="str">
        <f t="shared" si="6"/>
        <v/>
      </c>
      <c r="AL41" s="28"/>
      <c r="AM41" s="25">
        <f t="shared" si="27"/>
        <v>470</v>
      </c>
      <c r="AN41" s="26">
        <f t="shared" ref="AN41:AN43" si="35">AM41*AL41</f>
        <v>0</v>
      </c>
      <c r="AO41" s="48"/>
      <c r="AP41" s="30">
        <f t="shared" si="7"/>
        <v>0</v>
      </c>
      <c r="AQ41" s="31" t="str">
        <f t="shared" si="8"/>
        <v/>
      </c>
    </row>
    <row r="42" spans="2:43" x14ac:dyDescent="0.2">
      <c r="B42" s="46"/>
      <c r="C42" s="21"/>
      <c r="D42" s="22"/>
      <c r="E42" s="23"/>
      <c r="F42" s="24"/>
      <c r="G42" s="25">
        <f t="shared" si="22"/>
        <v>470</v>
      </c>
      <c r="H42" s="26">
        <f t="shared" si="28"/>
        <v>0</v>
      </c>
      <c r="I42" s="47"/>
      <c r="J42" s="28"/>
      <c r="K42" s="25">
        <f t="shared" si="23"/>
        <v>470</v>
      </c>
      <c r="L42" s="26">
        <f t="shared" si="29"/>
        <v>0</v>
      </c>
      <c r="M42" s="48"/>
      <c r="N42" s="30">
        <f t="shared" si="30"/>
        <v>0</v>
      </c>
      <c r="O42" s="31" t="str">
        <f t="shared" si="31"/>
        <v/>
      </c>
      <c r="Q42" s="28"/>
      <c r="R42" s="25">
        <f t="shared" si="24"/>
        <v>470</v>
      </c>
      <c r="S42" s="26">
        <f t="shared" si="32"/>
        <v>0</v>
      </c>
      <c r="T42" s="48"/>
      <c r="U42" s="30">
        <f t="shared" si="1"/>
        <v>0</v>
      </c>
      <c r="V42" s="31" t="str">
        <f t="shared" si="2"/>
        <v/>
      </c>
      <c r="X42" s="28"/>
      <c r="Y42" s="25">
        <f t="shared" si="25"/>
        <v>470</v>
      </c>
      <c r="Z42" s="26">
        <f t="shared" si="33"/>
        <v>0</v>
      </c>
      <c r="AA42" s="48"/>
      <c r="AB42" s="30">
        <f t="shared" si="3"/>
        <v>0</v>
      </c>
      <c r="AC42" s="31" t="str">
        <f t="shared" si="4"/>
        <v/>
      </c>
      <c r="AE42" s="28"/>
      <c r="AF42" s="25">
        <f t="shared" si="26"/>
        <v>470</v>
      </c>
      <c r="AG42" s="26">
        <f t="shared" si="34"/>
        <v>0</v>
      </c>
      <c r="AH42" s="48"/>
      <c r="AI42" s="30">
        <f t="shared" si="5"/>
        <v>0</v>
      </c>
      <c r="AJ42" s="31" t="str">
        <f t="shared" si="6"/>
        <v/>
      </c>
      <c r="AL42" s="28"/>
      <c r="AM42" s="25">
        <f t="shared" si="27"/>
        <v>470</v>
      </c>
      <c r="AN42" s="26">
        <f t="shared" si="35"/>
        <v>0</v>
      </c>
      <c r="AO42" s="48"/>
      <c r="AP42" s="30">
        <f t="shared" si="7"/>
        <v>0</v>
      </c>
      <c r="AQ42" s="31" t="str">
        <f t="shared" si="8"/>
        <v/>
      </c>
    </row>
    <row r="43" spans="2:43" x14ac:dyDescent="0.2">
      <c r="B43" s="46"/>
      <c r="C43" s="21"/>
      <c r="D43" s="22"/>
      <c r="E43" s="23"/>
      <c r="F43" s="24"/>
      <c r="G43" s="25">
        <f t="shared" si="22"/>
        <v>470</v>
      </c>
      <c r="H43" s="26">
        <f t="shared" si="28"/>
        <v>0</v>
      </c>
      <c r="I43" s="47"/>
      <c r="J43" s="28"/>
      <c r="K43" s="25">
        <f t="shared" si="23"/>
        <v>470</v>
      </c>
      <c r="L43" s="26">
        <f t="shared" si="29"/>
        <v>0</v>
      </c>
      <c r="M43" s="48"/>
      <c r="N43" s="30">
        <f t="shared" si="30"/>
        <v>0</v>
      </c>
      <c r="O43" s="31" t="str">
        <f t="shared" si="31"/>
        <v/>
      </c>
      <c r="Q43" s="28"/>
      <c r="R43" s="25">
        <f t="shared" si="24"/>
        <v>470</v>
      </c>
      <c r="S43" s="26">
        <f t="shared" si="32"/>
        <v>0</v>
      </c>
      <c r="T43" s="48"/>
      <c r="U43" s="30">
        <f t="shared" si="1"/>
        <v>0</v>
      </c>
      <c r="V43" s="31" t="str">
        <f t="shared" si="2"/>
        <v/>
      </c>
      <c r="X43" s="28"/>
      <c r="Y43" s="25">
        <f t="shared" si="25"/>
        <v>470</v>
      </c>
      <c r="Z43" s="26">
        <f t="shared" si="33"/>
        <v>0</v>
      </c>
      <c r="AA43" s="48"/>
      <c r="AB43" s="30">
        <f t="shared" si="3"/>
        <v>0</v>
      </c>
      <c r="AC43" s="31" t="str">
        <f t="shared" si="4"/>
        <v/>
      </c>
      <c r="AE43" s="28"/>
      <c r="AF43" s="25">
        <f t="shared" si="26"/>
        <v>470</v>
      </c>
      <c r="AG43" s="26">
        <f t="shared" si="34"/>
        <v>0</v>
      </c>
      <c r="AH43" s="48"/>
      <c r="AI43" s="30">
        <f t="shared" si="5"/>
        <v>0</v>
      </c>
      <c r="AJ43" s="31" t="str">
        <f t="shared" si="6"/>
        <v/>
      </c>
      <c r="AL43" s="28"/>
      <c r="AM43" s="25">
        <f t="shared" si="27"/>
        <v>470</v>
      </c>
      <c r="AN43" s="26">
        <f t="shared" si="35"/>
        <v>0</v>
      </c>
      <c r="AO43" s="48"/>
      <c r="AP43" s="30">
        <f t="shared" si="7"/>
        <v>0</v>
      </c>
      <c r="AQ43" s="31" t="str">
        <f t="shared" si="8"/>
        <v/>
      </c>
    </row>
    <row r="44" spans="2:43" x14ac:dyDescent="0.2">
      <c r="B44" s="49" t="s">
        <v>35</v>
      </c>
      <c r="C44" s="21"/>
      <c r="D44" s="22" t="s">
        <v>30</v>
      </c>
      <c r="E44" s="23"/>
      <c r="F44" s="50">
        <v>6.0000000000000002E-5</v>
      </c>
      <c r="G44" s="51">
        <f>$F$18+G45</f>
        <v>486.82600000000002</v>
      </c>
      <c r="H44" s="26">
        <f>G44*F44</f>
        <v>2.9209560000000002E-2</v>
      </c>
      <c r="I44" s="27"/>
      <c r="J44" s="50">
        <v>6.0000000000000002E-5</v>
      </c>
      <c r="K44" s="51">
        <f>+$G$44</f>
        <v>486.82600000000002</v>
      </c>
      <c r="L44" s="26">
        <f>K44*J44</f>
        <v>2.9209560000000002E-2</v>
      </c>
      <c r="M44" s="27"/>
      <c r="N44" s="30">
        <f>L44-H44</f>
        <v>0</v>
      </c>
      <c r="O44" s="31">
        <f>IF((H44)=0,"",(N44/H44))</f>
        <v>0</v>
      </c>
      <c r="Q44" s="50">
        <v>6.0000000000000002E-5</v>
      </c>
      <c r="R44" s="51">
        <f>+$G$44</f>
        <v>486.82600000000002</v>
      </c>
      <c r="S44" s="26">
        <f>R44*Q44</f>
        <v>2.9209560000000002E-2</v>
      </c>
      <c r="T44" s="27"/>
      <c r="U44" s="30">
        <f t="shared" si="1"/>
        <v>0</v>
      </c>
      <c r="V44" s="31">
        <f t="shared" si="2"/>
        <v>0</v>
      </c>
      <c r="X44" s="50">
        <v>6.0000000000000002E-5</v>
      </c>
      <c r="Y44" s="51">
        <f>+$G$44</f>
        <v>486.82600000000002</v>
      </c>
      <c r="Z44" s="26">
        <f>Y44*X44</f>
        <v>2.9209560000000002E-2</v>
      </c>
      <c r="AA44" s="27"/>
      <c r="AB44" s="30">
        <f t="shared" si="3"/>
        <v>0</v>
      </c>
      <c r="AC44" s="31">
        <f t="shared" si="4"/>
        <v>0</v>
      </c>
      <c r="AE44" s="50">
        <v>6.0000000000000002E-5</v>
      </c>
      <c r="AF44" s="51">
        <f>+$G$44</f>
        <v>486.82600000000002</v>
      </c>
      <c r="AG44" s="26">
        <f>AF44*AE44</f>
        <v>2.9209560000000002E-2</v>
      </c>
      <c r="AH44" s="27"/>
      <c r="AI44" s="30">
        <f t="shared" si="5"/>
        <v>0</v>
      </c>
      <c r="AJ44" s="31">
        <f t="shared" si="6"/>
        <v>0</v>
      </c>
      <c r="AL44" s="50">
        <v>6.0000000000000002E-5</v>
      </c>
      <c r="AM44" s="51">
        <f>+$G$44</f>
        <v>486.82600000000002</v>
      </c>
      <c r="AN44" s="26">
        <f>AM44*AL44</f>
        <v>2.9209560000000002E-2</v>
      </c>
      <c r="AO44" s="27"/>
      <c r="AP44" s="30">
        <f t="shared" si="7"/>
        <v>0</v>
      </c>
      <c r="AQ44" s="31">
        <f t="shared" si="8"/>
        <v>0</v>
      </c>
    </row>
    <row r="45" spans="2:43" x14ac:dyDescent="0.2">
      <c r="B45" s="49" t="s">
        <v>36</v>
      </c>
      <c r="C45" s="21"/>
      <c r="D45" s="22"/>
      <c r="E45" s="23"/>
      <c r="F45" s="53">
        <f>IF(ISBLANK(D16)=TRUE, 0, IF(D16="TOU", 0.64*$F$55+0.18*$F$56+0.18*$F$57, IF(AND(D16="non-TOU", G59&gt;0), F59,F58)))</f>
        <v>0.10214000000000001</v>
      </c>
      <c r="G45" s="54">
        <f>$F$18*(1+$F$74)-$F$18</f>
        <v>16.826000000000022</v>
      </c>
      <c r="H45" s="26">
        <f t="shared" si="28"/>
        <v>1.7186076400000023</v>
      </c>
      <c r="I45" s="27"/>
      <c r="J45" s="55">
        <f>0.64*$J$55+0.18*$J$56+0.18*$J$57</f>
        <v>0.10214000000000001</v>
      </c>
      <c r="K45" s="54">
        <f>$F$18*(1+$J$74)-$F$18</f>
        <v>15.886000000000024</v>
      </c>
      <c r="L45" s="26">
        <f t="shared" si="29"/>
        <v>1.6225960400000026</v>
      </c>
      <c r="M45" s="27"/>
      <c r="N45" s="30">
        <f t="shared" si="30"/>
        <v>-9.6011599999999753E-2</v>
      </c>
      <c r="O45" s="31">
        <f t="shared" si="31"/>
        <v>-5.5865921787709279E-2</v>
      </c>
      <c r="Q45" s="55">
        <f>0.64*$Q$55+0.18*$Q$56+0.18*$Q$57</f>
        <v>0.10214000000000001</v>
      </c>
      <c r="R45" s="54">
        <f>$F$18*(1+Q74)-$F$18</f>
        <v>15.886000000000024</v>
      </c>
      <c r="S45" s="26">
        <f t="shared" ref="S45" si="36">R45*Q45</f>
        <v>1.6225960400000026</v>
      </c>
      <c r="T45" s="27"/>
      <c r="U45" s="30">
        <f t="shared" si="1"/>
        <v>0</v>
      </c>
      <c r="V45" s="31">
        <f t="shared" si="2"/>
        <v>0</v>
      </c>
      <c r="X45" s="55">
        <f>0.64*$X$55+0.18*$X$56+0.18*$X$57</f>
        <v>0.10214000000000001</v>
      </c>
      <c r="Y45" s="54">
        <f>$F$18*(1+X74)-$F$18</f>
        <v>15.886000000000024</v>
      </c>
      <c r="Z45" s="26">
        <f t="shared" ref="Z45" si="37">Y45*X45</f>
        <v>1.6225960400000026</v>
      </c>
      <c r="AA45" s="27"/>
      <c r="AB45" s="30">
        <f t="shared" si="3"/>
        <v>0</v>
      </c>
      <c r="AC45" s="31">
        <f t="shared" si="4"/>
        <v>0</v>
      </c>
      <c r="AE45" s="55">
        <f>0.64*$AE$55+0.18*$AE$56+0.18*$AE$57</f>
        <v>0.10214000000000001</v>
      </c>
      <c r="AF45" s="54">
        <f>$F$18*(1+AE74)-$F$18</f>
        <v>15.886000000000024</v>
      </c>
      <c r="AG45" s="26">
        <f t="shared" ref="AG45" si="38">AF45*AE45</f>
        <v>1.6225960400000026</v>
      </c>
      <c r="AH45" s="27"/>
      <c r="AI45" s="30">
        <f t="shared" si="5"/>
        <v>0</v>
      </c>
      <c r="AJ45" s="31">
        <f t="shared" si="6"/>
        <v>0</v>
      </c>
      <c r="AL45" s="55">
        <f>0.64*$AL$55+0.18*$AL$56+0.18*$AL$57</f>
        <v>0.10214000000000001</v>
      </c>
      <c r="AM45" s="54">
        <f>$F$18*(1+AL74)-$F$18</f>
        <v>15.886000000000024</v>
      </c>
      <c r="AN45" s="26">
        <f t="shared" ref="AN45" si="39">AM45*AL45</f>
        <v>1.6225960400000026</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31"/>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16.470817200000003</v>
      </c>
      <c r="I47" s="40"/>
      <c r="J47" s="59"/>
      <c r="K47" s="61"/>
      <c r="L47" s="60">
        <f>SUM(L40:L46)+L39</f>
        <v>17.305805600000003</v>
      </c>
      <c r="M47" s="40"/>
      <c r="N47" s="43">
        <f t="shared" ref="N47:N65" si="40">L47-H47</f>
        <v>0.8349884000000003</v>
      </c>
      <c r="O47" s="44">
        <f t="shared" si="31"/>
        <v>5.0695019552521058E-2</v>
      </c>
      <c r="Q47" s="59"/>
      <c r="R47" s="61"/>
      <c r="S47" s="60">
        <f>SUM(S40:S46)+S39</f>
        <v>18.540805600000002</v>
      </c>
      <c r="T47" s="40"/>
      <c r="U47" s="43">
        <f t="shared" si="1"/>
        <v>1.2349999999999994</v>
      </c>
      <c r="V47" s="44">
        <f t="shared" si="2"/>
        <v>7.1363334856829733E-2</v>
      </c>
      <c r="X47" s="59"/>
      <c r="Y47" s="61"/>
      <c r="Z47" s="60">
        <f>SUM(Z40:Z46)+Z39</f>
        <v>19.226805600000002</v>
      </c>
      <c r="AA47" s="40"/>
      <c r="AB47" s="43">
        <f t="shared" si="3"/>
        <v>0.68599999999999994</v>
      </c>
      <c r="AC47" s="44">
        <f t="shared" si="4"/>
        <v>3.6999471047795239E-2</v>
      </c>
      <c r="AE47" s="59"/>
      <c r="AF47" s="61"/>
      <c r="AG47" s="60">
        <f>SUM(AG40:AG46)+AG39</f>
        <v>19.914805600000001</v>
      </c>
      <c r="AH47" s="40"/>
      <c r="AI47" s="43">
        <f t="shared" si="5"/>
        <v>0.68799999999999883</v>
      </c>
      <c r="AJ47" s="44">
        <f t="shared" si="6"/>
        <v>3.5783375268536484E-2</v>
      </c>
      <c r="AL47" s="59"/>
      <c r="AM47" s="61"/>
      <c r="AN47" s="60">
        <f>SUM(AN40:AN46)+AN39</f>
        <v>20.337805600000003</v>
      </c>
      <c r="AO47" s="40"/>
      <c r="AP47" s="43">
        <f t="shared" si="7"/>
        <v>0.42300000000000182</v>
      </c>
      <c r="AQ47" s="44">
        <f t="shared" si="8"/>
        <v>2.1240478491037933E-2</v>
      </c>
    </row>
    <row r="48" spans="2:43" x14ac:dyDescent="0.2">
      <c r="B48" s="27" t="s">
        <v>39</v>
      </c>
      <c r="C48" s="27"/>
      <c r="D48" s="22" t="s">
        <v>30</v>
      </c>
      <c r="E48" s="63"/>
      <c r="F48" s="28">
        <v>7.0000000000000001E-3</v>
      </c>
      <c r="G48" s="64">
        <f>F18*(1+F74)</f>
        <v>486.82600000000002</v>
      </c>
      <c r="H48" s="26">
        <f>G48*F48</f>
        <v>3.4077820000000001</v>
      </c>
      <c r="I48" s="27"/>
      <c r="J48" s="28">
        <f>+F48</f>
        <v>7.0000000000000001E-3</v>
      </c>
      <c r="K48" s="64">
        <f>$F$18*(1+J74)</f>
        <v>485.88600000000002</v>
      </c>
      <c r="L48" s="26">
        <f>K48*J48</f>
        <v>3.4012020000000001</v>
      </c>
      <c r="M48" s="27"/>
      <c r="N48" s="30">
        <f t="shared" si="40"/>
        <v>-6.5800000000000303E-3</v>
      </c>
      <c r="O48" s="31">
        <f t="shared" si="31"/>
        <v>-1.9308746862328724E-3</v>
      </c>
      <c r="Q48" s="28">
        <f>+$J48</f>
        <v>7.0000000000000001E-3</v>
      </c>
      <c r="R48" s="64">
        <f>$F$18*(1+Q74)</f>
        <v>485.88600000000002</v>
      </c>
      <c r="S48" s="26">
        <f>R48*Q48</f>
        <v>3.4012020000000001</v>
      </c>
      <c r="T48" s="27"/>
      <c r="U48" s="30">
        <f t="shared" si="1"/>
        <v>0</v>
      </c>
      <c r="V48" s="31">
        <f t="shared" si="2"/>
        <v>0</v>
      </c>
      <c r="X48" s="28">
        <f>+$J48</f>
        <v>7.0000000000000001E-3</v>
      </c>
      <c r="Y48" s="64">
        <f>$F$18*(1+X74)</f>
        <v>485.88600000000002</v>
      </c>
      <c r="Z48" s="26">
        <f>Y48*X48</f>
        <v>3.4012020000000001</v>
      </c>
      <c r="AA48" s="27"/>
      <c r="AB48" s="30">
        <f t="shared" si="3"/>
        <v>0</v>
      </c>
      <c r="AC48" s="31">
        <f t="shared" si="4"/>
        <v>0</v>
      </c>
      <c r="AE48" s="28">
        <f>+$J48</f>
        <v>7.0000000000000001E-3</v>
      </c>
      <c r="AF48" s="64">
        <f>$F$18*(1+AE74)</f>
        <v>485.88600000000002</v>
      </c>
      <c r="AG48" s="26">
        <f>AF48*AE48</f>
        <v>3.4012020000000001</v>
      </c>
      <c r="AH48" s="27"/>
      <c r="AI48" s="30">
        <f t="shared" si="5"/>
        <v>0</v>
      </c>
      <c r="AJ48" s="31">
        <f t="shared" si="6"/>
        <v>0</v>
      </c>
      <c r="AL48" s="28">
        <f>+$J48</f>
        <v>7.0000000000000001E-3</v>
      </c>
      <c r="AM48" s="64">
        <f>$F$18*(1+AL74)</f>
        <v>485.88600000000002</v>
      </c>
      <c r="AN48" s="26">
        <f>AM48*AL48</f>
        <v>3.4012020000000001</v>
      </c>
      <c r="AO48" s="27"/>
      <c r="AP48" s="30">
        <f t="shared" si="7"/>
        <v>0</v>
      </c>
      <c r="AQ48" s="31">
        <f t="shared" si="8"/>
        <v>0</v>
      </c>
    </row>
    <row r="49" spans="2:43" ht="25.5" x14ac:dyDescent="0.2">
      <c r="B49" s="66" t="s">
        <v>40</v>
      </c>
      <c r="C49" s="27"/>
      <c r="D49" s="22" t="s">
        <v>30</v>
      </c>
      <c r="E49" s="63"/>
      <c r="F49" s="28">
        <v>4.0000000000000001E-3</v>
      </c>
      <c r="G49" s="64">
        <f>+G48</f>
        <v>486.82600000000002</v>
      </c>
      <c r="H49" s="26">
        <f>G49*F49</f>
        <v>1.9473040000000001</v>
      </c>
      <c r="I49" s="27"/>
      <c r="J49" s="28">
        <f>+F49</f>
        <v>4.0000000000000001E-3</v>
      </c>
      <c r="K49" s="64">
        <f>+K48</f>
        <v>485.88600000000002</v>
      </c>
      <c r="L49" s="26">
        <f>K49*J49</f>
        <v>1.9435440000000002</v>
      </c>
      <c r="M49" s="27"/>
      <c r="N49" s="30">
        <f t="shared" si="40"/>
        <v>-3.7599999999999856E-3</v>
      </c>
      <c r="O49" s="31">
        <f t="shared" si="31"/>
        <v>-1.9308746862328559E-3</v>
      </c>
      <c r="Q49" s="28">
        <f>+$J49</f>
        <v>4.0000000000000001E-3</v>
      </c>
      <c r="R49" s="64">
        <f>+R48</f>
        <v>485.88600000000002</v>
      </c>
      <c r="S49" s="26">
        <f>R49*Q49</f>
        <v>1.9435440000000002</v>
      </c>
      <c r="T49" s="27"/>
      <c r="U49" s="30">
        <f t="shared" si="1"/>
        <v>0</v>
      </c>
      <c r="V49" s="31">
        <f t="shared" si="2"/>
        <v>0</v>
      </c>
      <c r="X49" s="28">
        <f>+$J49</f>
        <v>4.0000000000000001E-3</v>
      </c>
      <c r="Y49" s="64">
        <f>+Y48</f>
        <v>485.88600000000002</v>
      </c>
      <c r="Z49" s="26">
        <f>Y49*X49</f>
        <v>1.9435440000000002</v>
      </c>
      <c r="AA49" s="27"/>
      <c r="AB49" s="30">
        <f t="shared" si="3"/>
        <v>0</v>
      </c>
      <c r="AC49" s="31">
        <f t="shared" si="4"/>
        <v>0</v>
      </c>
      <c r="AE49" s="28">
        <f>+$J49</f>
        <v>4.0000000000000001E-3</v>
      </c>
      <c r="AF49" s="64">
        <f>+AF48</f>
        <v>485.88600000000002</v>
      </c>
      <c r="AG49" s="26">
        <f>AF49*AE49</f>
        <v>1.9435440000000002</v>
      </c>
      <c r="AH49" s="27"/>
      <c r="AI49" s="30">
        <f t="shared" si="5"/>
        <v>0</v>
      </c>
      <c r="AJ49" s="31">
        <f t="shared" si="6"/>
        <v>0</v>
      </c>
      <c r="AL49" s="28">
        <f>+$J49</f>
        <v>4.0000000000000001E-3</v>
      </c>
      <c r="AM49" s="64">
        <f>+AM48</f>
        <v>485.88600000000002</v>
      </c>
      <c r="AN49" s="26">
        <f>AM49*AL49</f>
        <v>1.9435440000000002</v>
      </c>
      <c r="AO49" s="27"/>
      <c r="AP49" s="30">
        <f t="shared" si="7"/>
        <v>0</v>
      </c>
      <c r="AQ49" s="31">
        <f t="shared" si="8"/>
        <v>0</v>
      </c>
    </row>
    <row r="50" spans="2:43" ht="25.5" x14ac:dyDescent="0.2">
      <c r="B50" s="56" t="s">
        <v>41</v>
      </c>
      <c r="C50" s="35"/>
      <c r="D50" s="35"/>
      <c r="E50" s="35"/>
      <c r="F50" s="67"/>
      <c r="G50" s="59"/>
      <c r="H50" s="60">
        <f>SUM(H47:H49)</f>
        <v>21.825903200000003</v>
      </c>
      <c r="I50" s="68"/>
      <c r="J50" s="69"/>
      <c r="K50" s="59"/>
      <c r="L50" s="60">
        <f>SUM(L47:L49)</f>
        <v>22.650551600000004</v>
      </c>
      <c r="M50" s="68"/>
      <c r="N50" s="43">
        <f t="shared" si="40"/>
        <v>0.82464840000000095</v>
      </c>
      <c r="O50" s="44">
        <f t="shared" si="31"/>
        <v>3.7783013717388833E-2</v>
      </c>
      <c r="Q50" s="69"/>
      <c r="R50" s="59"/>
      <c r="S50" s="60">
        <f>SUM(S47:S49)</f>
        <v>23.885551600000003</v>
      </c>
      <c r="T50" s="68"/>
      <c r="U50" s="43">
        <f t="shared" si="1"/>
        <v>1.2349999999999994</v>
      </c>
      <c r="V50" s="44">
        <f t="shared" si="2"/>
        <v>5.4524058478116678E-2</v>
      </c>
      <c r="X50" s="69"/>
      <c r="Y50" s="59"/>
      <c r="Z50" s="60">
        <f>SUM(Z47:Z49)</f>
        <v>24.571551600000003</v>
      </c>
      <c r="AA50" s="68"/>
      <c r="AB50" s="43">
        <f t="shared" si="3"/>
        <v>0.68599999999999994</v>
      </c>
      <c r="AC50" s="44">
        <f t="shared" si="4"/>
        <v>2.8720291307821413E-2</v>
      </c>
      <c r="AE50" s="69"/>
      <c r="AF50" s="59"/>
      <c r="AG50" s="60">
        <f>SUM(AG47:AG49)</f>
        <v>25.259551600000002</v>
      </c>
      <c r="AH50" s="68"/>
      <c r="AI50" s="43">
        <f t="shared" si="5"/>
        <v>0.68799999999999883</v>
      </c>
      <c r="AJ50" s="44">
        <f t="shared" si="6"/>
        <v>2.7999859805353064E-2</v>
      </c>
      <c r="AL50" s="69"/>
      <c r="AM50" s="59"/>
      <c r="AN50" s="60">
        <f>SUM(AN47:AN49)</f>
        <v>25.682551600000004</v>
      </c>
      <c r="AO50" s="68"/>
      <c r="AP50" s="43">
        <f t="shared" si="7"/>
        <v>0.42300000000000182</v>
      </c>
      <c r="AQ50" s="44">
        <f t="shared" si="8"/>
        <v>1.6746140497600988E-2</v>
      </c>
    </row>
    <row r="51" spans="2:43" ht="25.5" x14ac:dyDescent="0.2">
      <c r="B51" s="71" t="s">
        <v>42</v>
      </c>
      <c r="C51" s="21"/>
      <c r="D51" s="22" t="s">
        <v>30</v>
      </c>
      <c r="E51" s="23"/>
      <c r="F51" s="72">
        <v>4.4000000000000003E-3</v>
      </c>
      <c r="G51" s="64">
        <f>+G48</f>
        <v>486.82600000000002</v>
      </c>
      <c r="H51" s="73">
        <f t="shared" ref="H51:H57" si="41">G51*F51</f>
        <v>2.1420344</v>
      </c>
      <c r="I51" s="27"/>
      <c r="J51" s="72">
        <v>4.4000000000000003E-3</v>
      </c>
      <c r="K51" s="64">
        <f>+K48</f>
        <v>485.88600000000002</v>
      </c>
      <c r="L51" s="73">
        <f t="shared" ref="L51:L57" si="42">K51*J51</f>
        <v>2.1378984000000001</v>
      </c>
      <c r="M51" s="27"/>
      <c r="N51" s="30">
        <f t="shared" si="40"/>
        <v>-4.1359999999999175E-3</v>
      </c>
      <c r="O51" s="74">
        <f t="shared" si="31"/>
        <v>-1.9308746862328251E-3</v>
      </c>
      <c r="Q51" s="72">
        <f>+J51</f>
        <v>4.4000000000000003E-3</v>
      </c>
      <c r="R51" s="64">
        <f>+R48</f>
        <v>485.88600000000002</v>
      </c>
      <c r="S51" s="73">
        <f t="shared" ref="S51:S57" si="43">R51*Q51</f>
        <v>2.1378984000000001</v>
      </c>
      <c r="T51" s="27"/>
      <c r="U51" s="30">
        <f t="shared" si="1"/>
        <v>0</v>
      </c>
      <c r="V51" s="74">
        <f t="shared" si="2"/>
        <v>0</v>
      </c>
      <c r="X51" s="72">
        <f>+Q51</f>
        <v>4.4000000000000003E-3</v>
      </c>
      <c r="Y51" s="64">
        <f>+Y48</f>
        <v>485.88600000000002</v>
      </c>
      <c r="Z51" s="73">
        <f t="shared" ref="Z51:Z57" si="44">Y51*X51</f>
        <v>2.1378984000000001</v>
      </c>
      <c r="AA51" s="27"/>
      <c r="AB51" s="30">
        <f t="shared" si="3"/>
        <v>0</v>
      </c>
      <c r="AC51" s="74">
        <f t="shared" si="4"/>
        <v>0</v>
      </c>
      <c r="AE51" s="72">
        <f>+X51</f>
        <v>4.4000000000000003E-3</v>
      </c>
      <c r="AF51" s="64">
        <f>+AF48</f>
        <v>485.88600000000002</v>
      </c>
      <c r="AG51" s="73">
        <f t="shared" ref="AG51:AG57" si="45">AF51*AE51</f>
        <v>2.1378984000000001</v>
      </c>
      <c r="AH51" s="27"/>
      <c r="AI51" s="30">
        <f t="shared" si="5"/>
        <v>0</v>
      </c>
      <c r="AJ51" s="74">
        <f t="shared" si="6"/>
        <v>0</v>
      </c>
      <c r="AL51" s="72">
        <f>+AE51</f>
        <v>4.4000000000000003E-3</v>
      </c>
      <c r="AM51" s="64">
        <f>+AM48</f>
        <v>485.88600000000002</v>
      </c>
      <c r="AN51" s="73">
        <f t="shared" ref="AN51:AN57" si="46">AM51*AL51</f>
        <v>2.1378984000000001</v>
      </c>
      <c r="AO51" s="27"/>
      <c r="AP51" s="30">
        <f t="shared" si="7"/>
        <v>0</v>
      </c>
      <c r="AQ51" s="74">
        <f t="shared" si="8"/>
        <v>0</v>
      </c>
    </row>
    <row r="52" spans="2:43" ht="25.5" x14ac:dyDescent="0.2">
      <c r="B52" s="71" t="s">
        <v>43</v>
      </c>
      <c r="C52" s="21"/>
      <c r="D52" s="22" t="s">
        <v>30</v>
      </c>
      <c r="E52" s="23"/>
      <c r="F52" s="72">
        <v>1.2999999999999999E-3</v>
      </c>
      <c r="G52" s="64">
        <f>+G48</f>
        <v>486.82600000000002</v>
      </c>
      <c r="H52" s="73">
        <f t="shared" si="41"/>
        <v>0.63287380000000004</v>
      </c>
      <c r="I52" s="27"/>
      <c r="J52" s="72">
        <v>1.2999999999999999E-3</v>
      </c>
      <c r="K52" s="64">
        <f>+K48</f>
        <v>485.88600000000002</v>
      </c>
      <c r="L52" s="73">
        <f t="shared" si="42"/>
        <v>0.63165179999999999</v>
      </c>
      <c r="M52" s="27"/>
      <c r="N52" s="30">
        <f t="shared" si="40"/>
        <v>-1.2220000000000564E-3</v>
      </c>
      <c r="O52" s="74">
        <f t="shared" si="31"/>
        <v>-1.9308746862329524E-3</v>
      </c>
      <c r="Q52" s="72">
        <f>+J52</f>
        <v>1.2999999999999999E-3</v>
      </c>
      <c r="R52" s="64">
        <f>+R48</f>
        <v>485.88600000000002</v>
      </c>
      <c r="S52" s="73">
        <f t="shared" si="43"/>
        <v>0.63165179999999999</v>
      </c>
      <c r="T52" s="27"/>
      <c r="U52" s="30">
        <f t="shared" si="1"/>
        <v>0</v>
      </c>
      <c r="V52" s="74">
        <f t="shared" si="2"/>
        <v>0</v>
      </c>
      <c r="X52" s="72">
        <f>+Q52</f>
        <v>1.2999999999999999E-3</v>
      </c>
      <c r="Y52" s="64">
        <f>+Y48</f>
        <v>485.88600000000002</v>
      </c>
      <c r="Z52" s="73">
        <f t="shared" si="44"/>
        <v>0.63165179999999999</v>
      </c>
      <c r="AA52" s="27"/>
      <c r="AB52" s="30">
        <f t="shared" si="3"/>
        <v>0</v>
      </c>
      <c r="AC52" s="74">
        <f t="shared" si="4"/>
        <v>0</v>
      </c>
      <c r="AE52" s="72">
        <f>+X52</f>
        <v>1.2999999999999999E-3</v>
      </c>
      <c r="AF52" s="64">
        <f>+AF48</f>
        <v>485.88600000000002</v>
      </c>
      <c r="AG52" s="73">
        <f t="shared" si="45"/>
        <v>0.63165179999999999</v>
      </c>
      <c r="AH52" s="27"/>
      <c r="AI52" s="30">
        <f t="shared" si="5"/>
        <v>0</v>
      </c>
      <c r="AJ52" s="74">
        <f t="shared" si="6"/>
        <v>0</v>
      </c>
      <c r="AL52" s="72">
        <f>+AE52</f>
        <v>1.2999999999999999E-3</v>
      </c>
      <c r="AM52" s="64">
        <f>+AM48</f>
        <v>485.88600000000002</v>
      </c>
      <c r="AN52" s="73">
        <f t="shared" si="46"/>
        <v>0.63165179999999999</v>
      </c>
      <c r="AO52" s="27"/>
      <c r="AP52" s="30">
        <f t="shared" si="7"/>
        <v>0</v>
      </c>
      <c r="AQ52" s="74">
        <f t="shared" si="8"/>
        <v>0</v>
      </c>
    </row>
    <row r="53" spans="2:43" x14ac:dyDescent="0.2">
      <c r="B53" s="21" t="s">
        <v>44</v>
      </c>
      <c r="C53" s="21"/>
      <c r="D53" s="22" t="s">
        <v>27</v>
      </c>
      <c r="E53" s="23"/>
      <c r="F53" s="72">
        <v>0.25</v>
      </c>
      <c r="G53" s="25">
        <v>1</v>
      </c>
      <c r="H53" s="73">
        <f t="shared" si="41"/>
        <v>0.25</v>
      </c>
      <c r="I53" s="27"/>
      <c r="J53" s="72">
        <v>0.25</v>
      </c>
      <c r="K53" s="29">
        <v>1</v>
      </c>
      <c r="L53" s="73">
        <f t="shared" si="42"/>
        <v>0.25</v>
      </c>
      <c r="M53" s="27"/>
      <c r="N53" s="30">
        <f t="shared" si="40"/>
        <v>0</v>
      </c>
      <c r="O53" s="74">
        <f t="shared" si="31"/>
        <v>0</v>
      </c>
      <c r="Q53" s="72">
        <v>0.25</v>
      </c>
      <c r="R53" s="29">
        <v>1</v>
      </c>
      <c r="S53" s="73">
        <f t="shared" si="43"/>
        <v>0.25</v>
      </c>
      <c r="T53" s="27"/>
      <c r="U53" s="30">
        <f t="shared" si="1"/>
        <v>0</v>
      </c>
      <c r="V53" s="74">
        <f t="shared" si="2"/>
        <v>0</v>
      </c>
      <c r="X53" s="72">
        <v>0.25</v>
      </c>
      <c r="Y53" s="29">
        <v>1</v>
      </c>
      <c r="Z53" s="73">
        <f t="shared" si="44"/>
        <v>0.25</v>
      </c>
      <c r="AA53" s="27"/>
      <c r="AB53" s="30">
        <f t="shared" si="3"/>
        <v>0</v>
      </c>
      <c r="AC53" s="74">
        <f t="shared" si="4"/>
        <v>0</v>
      </c>
      <c r="AE53" s="72">
        <v>0.25</v>
      </c>
      <c r="AF53" s="29">
        <v>1</v>
      </c>
      <c r="AG53" s="73">
        <f t="shared" si="45"/>
        <v>0.25</v>
      </c>
      <c r="AH53" s="27"/>
      <c r="AI53" s="30">
        <f t="shared" si="5"/>
        <v>0</v>
      </c>
      <c r="AJ53" s="74">
        <f t="shared" si="6"/>
        <v>0</v>
      </c>
      <c r="AL53" s="72">
        <v>0.25</v>
      </c>
      <c r="AM53" s="29">
        <v>1</v>
      </c>
      <c r="AN53" s="73">
        <f t="shared" si="46"/>
        <v>0.25</v>
      </c>
      <c r="AO53" s="27"/>
      <c r="AP53" s="30">
        <f t="shared" si="7"/>
        <v>0</v>
      </c>
      <c r="AQ53" s="74">
        <f t="shared" si="8"/>
        <v>0</v>
      </c>
    </row>
    <row r="54" spans="2:43" x14ac:dyDescent="0.2">
      <c r="B54" s="21" t="s">
        <v>45</v>
      </c>
      <c r="C54" s="21"/>
      <c r="D54" s="22"/>
      <c r="E54" s="23"/>
      <c r="F54" s="72">
        <v>6.94E-3</v>
      </c>
      <c r="G54" s="75">
        <f>$F$18</f>
        <v>470</v>
      </c>
      <c r="H54" s="73">
        <f t="shared" si="41"/>
        <v>3.2618</v>
      </c>
      <c r="I54" s="27"/>
      <c r="J54" s="72">
        <f>+F54</f>
        <v>6.94E-3</v>
      </c>
      <c r="K54" s="76">
        <f>$F$18</f>
        <v>470</v>
      </c>
      <c r="L54" s="73">
        <f t="shared" si="42"/>
        <v>3.2618</v>
      </c>
      <c r="M54" s="27"/>
      <c r="N54" s="30">
        <f t="shared" si="40"/>
        <v>0</v>
      </c>
      <c r="O54" s="74">
        <f t="shared" si="31"/>
        <v>0</v>
      </c>
      <c r="Q54" s="72">
        <f>+J54</f>
        <v>6.94E-3</v>
      </c>
      <c r="R54" s="76">
        <f>$F$18</f>
        <v>470</v>
      </c>
      <c r="S54" s="73">
        <f t="shared" si="43"/>
        <v>3.2618</v>
      </c>
      <c r="T54" s="27"/>
      <c r="U54" s="30">
        <f t="shared" si="1"/>
        <v>0</v>
      </c>
      <c r="V54" s="74">
        <f t="shared" si="2"/>
        <v>0</v>
      </c>
      <c r="X54" s="72">
        <f>+Q54</f>
        <v>6.94E-3</v>
      </c>
      <c r="Y54" s="76">
        <f>$F$18</f>
        <v>470</v>
      </c>
      <c r="Z54" s="73">
        <f t="shared" si="44"/>
        <v>3.2618</v>
      </c>
      <c r="AA54" s="27"/>
      <c r="AB54" s="30">
        <f t="shared" si="3"/>
        <v>0</v>
      </c>
      <c r="AC54" s="74">
        <f t="shared" si="4"/>
        <v>0</v>
      </c>
      <c r="AE54" s="72">
        <f>+X54</f>
        <v>6.94E-3</v>
      </c>
      <c r="AF54" s="76">
        <f>$F$18</f>
        <v>470</v>
      </c>
      <c r="AG54" s="73">
        <f t="shared" si="45"/>
        <v>3.2618</v>
      </c>
      <c r="AH54" s="27"/>
      <c r="AI54" s="30">
        <f t="shared" si="5"/>
        <v>0</v>
      </c>
      <c r="AJ54" s="74">
        <f t="shared" si="6"/>
        <v>0</v>
      </c>
      <c r="AL54" s="72">
        <f>+AE54</f>
        <v>6.94E-3</v>
      </c>
      <c r="AM54" s="76">
        <f>$F$18</f>
        <v>470</v>
      </c>
      <c r="AN54" s="73">
        <f t="shared" si="46"/>
        <v>3.2618</v>
      </c>
      <c r="AO54" s="27"/>
      <c r="AP54" s="30">
        <f t="shared" si="7"/>
        <v>0</v>
      </c>
      <c r="AQ54" s="74">
        <f t="shared" si="8"/>
        <v>0</v>
      </c>
    </row>
    <row r="55" spans="2:43" x14ac:dyDescent="0.2">
      <c r="B55" s="49" t="s">
        <v>46</v>
      </c>
      <c r="C55" s="21"/>
      <c r="D55" s="22"/>
      <c r="E55" s="23"/>
      <c r="F55" s="72">
        <v>0.08</v>
      </c>
      <c r="G55" s="77">
        <f>0.64*$F$18</f>
        <v>300.8</v>
      </c>
      <c r="H55" s="73">
        <f t="shared" si="41"/>
        <v>24.064</v>
      </c>
      <c r="I55" s="27"/>
      <c r="J55" s="72">
        <v>0.08</v>
      </c>
      <c r="K55" s="77">
        <f>$G$55</f>
        <v>300.8</v>
      </c>
      <c r="L55" s="73">
        <f t="shared" si="42"/>
        <v>24.064</v>
      </c>
      <c r="M55" s="27"/>
      <c r="N55" s="30">
        <f t="shared" si="40"/>
        <v>0</v>
      </c>
      <c r="O55" s="74">
        <f t="shared" si="31"/>
        <v>0</v>
      </c>
      <c r="Q55" s="72">
        <v>0.08</v>
      </c>
      <c r="R55" s="77">
        <f>$G$55</f>
        <v>300.8</v>
      </c>
      <c r="S55" s="73">
        <f t="shared" si="43"/>
        <v>24.064</v>
      </c>
      <c r="T55" s="27"/>
      <c r="U55" s="30">
        <f t="shared" si="1"/>
        <v>0</v>
      </c>
      <c r="V55" s="74">
        <f t="shared" si="2"/>
        <v>0</v>
      </c>
      <c r="X55" s="72">
        <v>0.08</v>
      </c>
      <c r="Y55" s="77">
        <f>$G$55</f>
        <v>300.8</v>
      </c>
      <c r="Z55" s="73">
        <f t="shared" si="44"/>
        <v>24.064</v>
      </c>
      <c r="AA55" s="27"/>
      <c r="AB55" s="30">
        <f t="shared" si="3"/>
        <v>0</v>
      </c>
      <c r="AC55" s="74">
        <f t="shared" si="4"/>
        <v>0</v>
      </c>
      <c r="AE55" s="72">
        <v>0.08</v>
      </c>
      <c r="AF55" s="77">
        <f>$G$55</f>
        <v>300.8</v>
      </c>
      <c r="AG55" s="73">
        <f t="shared" si="45"/>
        <v>24.064</v>
      </c>
      <c r="AH55" s="27"/>
      <c r="AI55" s="30">
        <f t="shared" si="5"/>
        <v>0</v>
      </c>
      <c r="AJ55" s="74">
        <f t="shared" si="6"/>
        <v>0</v>
      </c>
      <c r="AL55" s="72">
        <v>0.08</v>
      </c>
      <c r="AM55" s="77">
        <f>$G$55</f>
        <v>300.8</v>
      </c>
      <c r="AN55" s="73">
        <f t="shared" si="46"/>
        <v>24.064</v>
      </c>
      <c r="AO55" s="27"/>
      <c r="AP55" s="30">
        <f t="shared" si="7"/>
        <v>0</v>
      </c>
      <c r="AQ55" s="74">
        <f t="shared" si="8"/>
        <v>0</v>
      </c>
    </row>
    <row r="56" spans="2:43" x14ac:dyDescent="0.2">
      <c r="B56" s="49" t="s">
        <v>47</v>
      </c>
      <c r="C56" s="21"/>
      <c r="D56" s="22"/>
      <c r="E56" s="23"/>
      <c r="F56" s="72">
        <v>0.122</v>
      </c>
      <c r="G56" s="77">
        <f>0.18*$F$18</f>
        <v>84.6</v>
      </c>
      <c r="H56" s="73">
        <f t="shared" si="41"/>
        <v>10.321199999999999</v>
      </c>
      <c r="I56" s="27"/>
      <c r="J56" s="72">
        <v>0.122</v>
      </c>
      <c r="K56" s="77">
        <f>$G$56</f>
        <v>84.6</v>
      </c>
      <c r="L56" s="73">
        <f t="shared" si="42"/>
        <v>10.321199999999999</v>
      </c>
      <c r="M56" s="27"/>
      <c r="N56" s="30">
        <f t="shared" si="40"/>
        <v>0</v>
      </c>
      <c r="O56" s="74">
        <f t="shared" si="31"/>
        <v>0</v>
      </c>
      <c r="Q56" s="72">
        <v>0.122</v>
      </c>
      <c r="R56" s="77">
        <f>$G$56</f>
        <v>84.6</v>
      </c>
      <c r="S56" s="73">
        <f t="shared" si="43"/>
        <v>10.321199999999999</v>
      </c>
      <c r="T56" s="27"/>
      <c r="U56" s="30">
        <f t="shared" si="1"/>
        <v>0</v>
      </c>
      <c r="V56" s="74">
        <f t="shared" si="2"/>
        <v>0</v>
      </c>
      <c r="X56" s="72">
        <v>0.122</v>
      </c>
      <c r="Y56" s="77">
        <f>$G$56</f>
        <v>84.6</v>
      </c>
      <c r="Z56" s="73">
        <f t="shared" si="44"/>
        <v>10.321199999999999</v>
      </c>
      <c r="AA56" s="27"/>
      <c r="AB56" s="30">
        <f t="shared" si="3"/>
        <v>0</v>
      </c>
      <c r="AC56" s="74">
        <f t="shared" si="4"/>
        <v>0</v>
      </c>
      <c r="AE56" s="72">
        <v>0.122</v>
      </c>
      <c r="AF56" s="77">
        <f>$G$56</f>
        <v>84.6</v>
      </c>
      <c r="AG56" s="73">
        <f t="shared" si="45"/>
        <v>10.321199999999999</v>
      </c>
      <c r="AH56" s="27"/>
      <c r="AI56" s="30">
        <f t="shared" si="5"/>
        <v>0</v>
      </c>
      <c r="AJ56" s="74">
        <f t="shared" si="6"/>
        <v>0</v>
      </c>
      <c r="AL56" s="72">
        <v>0.122</v>
      </c>
      <c r="AM56" s="77">
        <f>$G$56</f>
        <v>84.6</v>
      </c>
      <c r="AN56" s="73">
        <f t="shared" si="46"/>
        <v>10.321199999999999</v>
      </c>
      <c r="AO56" s="27"/>
      <c r="AP56" s="30">
        <f t="shared" si="7"/>
        <v>0</v>
      </c>
      <c r="AQ56" s="74">
        <f t="shared" si="8"/>
        <v>0</v>
      </c>
    </row>
    <row r="57" spans="2:43" x14ac:dyDescent="0.2">
      <c r="B57" s="11" t="s">
        <v>48</v>
      </c>
      <c r="C57" s="21"/>
      <c r="D57" s="22"/>
      <c r="E57" s="23"/>
      <c r="F57" s="72">
        <v>0.161</v>
      </c>
      <c r="G57" s="77">
        <f>0.18*$F$18</f>
        <v>84.6</v>
      </c>
      <c r="H57" s="73">
        <f t="shared" si="41"/>
        <v>13.6206</v>
      </c>
      <c r="I57" s="27"/>
      <c r="J57" s="72">
        <v>0.161</v>
      </c>
      <c r="K57" s="77">
        <f>$G$57</f>
        <v>84.6</v>
      </c>
      <c r="L57" s="73">
        <f t="shared" si="42"/>
        <v>13.6206</v>
      </c>
      <c r="M57" s="27"/>
      <c r="N57" s="30">
        <f t="shared" si="40"/>
        <v>0</v>
      </c>
      <c r="O57" s="74">
        <f t="shared" si="31"/>
        <v>0</v>
      </c>
      <c r="Q57" s="72">
        <v>0.161</v>
      </c>
      <c r="R57" s="77">
        <f>$G$57</f>
        <v>84.6</v>
      </c>
      <c r="S57" s="73">
        <f t="shared" si="43"/>
        <v>13.6206</v>
      </c>
      <c r="T57" s="27"/>
      <c r="U57" s="30">
        <f t="shared" si="1"/>
        <v>0</v>
      </c>
      <c r="V57" s="74">
        <f t="shared" si="2"/>
        <v>0</v>
      </c>
      <c r="X57" s="72">
        <v>0.161</v>
      </c>
      <c r="Y57" s="77">
        <f>$G$57</f>
        <v>84.6</v>
      </c>
      <c r="Z57" s="73">
        <f t="shared" si="44"/>
        <v>13.6206</v>
      </c>
      <c r="AA57" s="27"/>
      <c r="AB57" s="30">
        <f t="shared" si="3"/>
        <v>0</v>
      </c>
      <c r="AC57" s="74">
        <f t="shared" si="4"/>
        <v>0</v>
      </c>
      <c r="AE57" s="72">
        <v>0.161</v>
      </c>
      <c r="AF57" s="77">
        <f>$G$57</f>
        <v>84.6</v>
      </c>
      <c r="AG57" s="73">
        <f t="shared" si="45"/>
        <v>13.6206</v>
      </c>
      <c r="AH57" s="27"/>
      <c r="AI57" s="30">
        <f t="shared" si="5"/>
        <v>0</v>
      </c>
      <c r="AJ57" s="74">
        <f t="shared" si="6"/>
        <v>0</v>
      </c>
      <c r="AL57" s="72">
        <v>0.161</v>
      </c>
      <c r="AM57" s="77">
        <f>$G$57</f>
        <v>84.6</v>
      </c>
      <c r="AN57" s="73">
        <f t="shared" si="46"/>
        <v>13.6206</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470</v>
      </c>
      <c r="H58" s="73">
        <f>G58*F58</f>
        <v>44.18</v>
      </c>
      <c r="I58" s="83"/>
      <c r="J58" s="72">
        <v>9.4E-2</v>
      </c>
      <c r="K58" s="82">
        <f>$G$58</f>
        <v>470</v>
      </c>
      <c r="L58" s="73">
        <f>K58*J58</f>
        <v>44.18</v>
      </c>
      <c r="M58" s="83"/>
      <c r="N58" s="84">
        <f t="shared" si="40"/>
        <v>0</v>
      </c>
      <c r="O58" s="74">
        <f t="shared" si="31"/>
        <v>0</v>
      </c>
      <c r="Q58" s="72">
        <v>9.4E-2</v>
      </c>
      <c r="R58" s="82">
        <f>$G$58</f>
        <v>470</v>
      </c>
      <c r="S58" s="73">
        <f>R58*Q58</f>
        <v>44.18</v>
      </c>
      <c r="T58" s="83"/>
      <c r="U58" s="84">
        <f t="shared" si="1"/>
        <v>0</v>
      </c>
      <c r="V58" s="74">
        <f t="shared" si="2"/>
        <v>0</v>
      </c>
      <c r="X58" s="72">
        <v>9.4E-2</v>
      </c>
      <c r="Y58" s="82">
        <f>$G$58</f>
        <v>470</v>
      </c>
      <c r="Z58" s="73">
        <f>Y58*X58</f>
        <v>44.18</v>
      </c>
      <c r="AA58" s="83"/>
      <c r="AB58" s="84">
        <f t="shared" si="3"/>
        <v>0</v>
      </c>
      <c r="AC58" s="74">
        <f t="shared" si="4"/>
        <v>0</v>
      </c>
      <c r="AE58" s="72">
        <v>9.4E-2</v>
      </c>
      <c r="AF58" s="82">
        <f>$G$58</f>
        <v>470</v>
      </c>
      <c r="AG58" s="73">
        <f>AF58*AE58</f>
        <v>44.18</v>
      </c>
      <c r="AH58" s="83"/>
      <c r="AI58" s="84">
        <f t="shared" si="5"/>
        <v>0</v>
      </c>
      <c r="AJ58" s="74">
        <f t="shared" si="6"/>
        <v>0</v>
      </c>
      <c r="AL58" s="72">
        <v>9.4E-2</v>
      </c>
      <c r="AM58" s="82">
        <f>$G$58</f>
        <v>470</v>
      </c>
      <c r="AN58" s="73">
        <f>AM58*AL58</f>
        <v>44.18</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0</v>
      </c>
      <c r="H59" s="73">
        <f>G59*F59</f>
        <v>0</v>
      </c>
      <c r="I59" s="83"/>
      <c r="J59" s="72">
        <v>0.11</v>
      </c>
      <c r="K59" s="82">
        <f>$G$59</f>
        <v>0</v>
      </c>
      <c r="L59" s="73">
        <f>K59*J59</f>
        <v>0</v>
      </c>
      <c r="M59" s="83"/>
      <c r="N59" s="84">
        <f t="shared" si="40"/>
        <v>0</v>
      </c>
      <c r="O59" s="74" t="str">
        <f t="shared" si="31"/>
        <v/>
      </c>
      <c r="Q59" s="72">
        <v>0.11</v>
      </c>
      <c r="R59" s="82">
        <f>$G$59</f>
        <v>0</v>
      </c>
      <c r="S59" s="73">
        <f>R59*Q59</f>
        <v>0</v>
      </c>
      <c r="T59" s="83"/>
      <c r="U59" s="84">
        <f t="shared" si="1"/>
        <v>0</v>
      </c>
      <c r="V59" s="74" t="str">
        <f t="shared" si="2"/>
        <v/>
      </c>
      <c r="X59" s="72">
        <v>0.11</v>
      </c>
      <c r="Y59" s="82">
        <f>$G$59</f>
        <v>0</v>
      </c>
      <c r="Z59" s="73">
        <f>Y59*X59</f>
        <v>0</v>
      </c>
      <c r="AA59" s="83"/>
      <c r="AB59" s="84">
        <f t="shared" si="3"/>
        <v>0</v>
      </c>
      <c r="AC59" s="74" t="str">
        <f t="shared" si="4"/>
        <v/>
      </c>
      <c r="AE59" s="72">
        <v>0.11</v>
      </c>
      <c r="AF59" s="82">
        <f>$G$59</f>
        <v>0</v>
      </c>
      <c r="AG59" s="73">
        <f>AF59*AE59</f>
        <v>0</v>
      </c>
      <c r="AH59" s="83"/>
      <c r="AI59" s="84">
        <f t="shared" si="5"/>
        <v>0</v>
      </c>
      <c r="AJ59" s="74" t="str">
        <f t="shared" si="6"/>
        <v/>
      </c>
      <c r="AL59" s="72">
        <v>0.11</v>
      </c>
      <c r="AM59" s="82">
        <f>$G$59</f>
        <v>0</v>
      </c>
      <c r="AN59" s="73">
        <f>AM59*AL59</f>
        <v>0</v>
      </c>
      <c r="AO59" s="83"/>
      <c r="AP59" s="84">
        <f t="shared" si="7"/>
        <v>0</v>
      </c>
      <c r="AQ59" s="74" t="str">
        <f t="shared" si="8"/>
        <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76.118411399999999</v>
      </c>
      <c r="I61" s="100"/>
      <c r="J61" s="101"/>
      <c r="K61" s="101"/>
      <c r="L61" s="99">
        <f>SUM(L51:L57,L50)</f>
        <v>76.937701799999999</v>
      </c>
      <c r="M61" s="102"/>
      <c r="N61" s="103">
        <f t="shared" ref="N61" si="47">L61-H61</f>
        <v>0.81929039999999986</v>
      </c>
      <c r="O61" s="104">
        <f t="shared" ref="O61" si="48">IF((H61)=0,"",(N61/H61))</f>
        <v>1.0763367034746075E-2</v>
      </c>
      <c r="Q61" s="101"/>
      <c r="R61" s="101"/>
      <c r="S61" s="99">
        <f>SUM(S51:S57,S50)</f>
        <v>78.172701799999999</v>
      </c>
      <c r="T61" s="102"/>
      <c r="U61" s="103">
        <f t="shared" si="1"/>
        <v>1.2349999999999994</v>
      </c>
      <c r="V61" s="104">
        <f>IF((L61)=0,"",(U61/L61))</f>
        <v>1.6051948149041272E-2</v>
      </c>
      <c r="X61" s="101"/>
      <c r="Y61" s="101"/>
      <c r="Z61" s="99">
        <f>SUM(Z51:Z57,Z50)</f>
        <v>78.858701800000006</v>
      </c>
      <c r="AA61" s="102"/>
      <c r="AB61" s="103">
        <f t="shared" si="3"/>
        <v>0.68600000000000705</v>
      </c>
      <c r="AC61" s="104">
        <f>IF((S61)=0,"",(AB61/S61))</f>
        <v>8.7754418640294072E-3</v>
      </c>
      <c r="AE61" s="101"/>
      <c r="AF61" s="101"/>
      <c r="AG61" s="99">
        <f>SUM(AG51:AG57,AG50)</f>
        <v>79.546701799999994</v>
      </c>
      <c r="AH61" s="102"/>
      <c r="AI61" s="103">
        <f t="shared" ref="AI61:AI65" si="49">AG61-Z61</f>
        <v>0.68799999999998818</v>
      </c>
      <c r="AJ61" s="104">
        <f>IF((Z61)=0,"",(AI61/Z61))</f>
        <v>8.7244652054364429E-3</v>
      </c>
      <c r="AL61" s="101"/>
      <c r="AM61" s="101"/>
      <c r="AN61" s="99">
        <f>SUM(AN51:AN57,AN50)</f>
        <v>79.969701799999996</v>
      </c>
      <c r="AO61" s="102"/>
      <c r="AP61" s="103">
        <f t="shared" ref="AP61:AP65" si="50">AN61-AG61</f>
        <v>0.42300000000000182</v>
      </c>
      <c r="AQ61" s="104">
        <f>IF((AG61)=0,"",(AP61/AG61))</f>
        <v>5.317630906477154E-3</v>
      </c>
    </row>
    <row r="62" spans="2:43" x14ac:dyDescent="0.2">
      <c r="B62" s="105" t="s">
        <v>52</v>
      </c>
      <c r="C62" s="21"/>
      <c r="D62" s="21"/>
      <c r="E62" s="21"/>
      <c r="F62" s="106">
        <v>0.13</v>
      </c>
      <c r="G62" s="107"/>
      <c r="H62" s="108">
        <f>H61*F62</f>
        <v>9.8953934820000011</v>
      </c>
      <c r="I62" s="109"/>
      <c r="J62" s="110">
        <v>0.13</v>
      </c>
      <c r="K62" s="109"/>
      <c r="L62" s="111">
        <f>L61*J62</f>
        <v>10.001901234</v>
      </c>
      <c r="M62" s="112"/>
      <c r="N62" s="113">
        <f t="shared" si="40"/>
        <v>0.10650775199999885</v>
      </c>
      <c r="O62" s="114">
        <f t="shared" si="31"/>
        <v>1.0763367034745959E-2</v>
      </c>
      <c r="Q62" s="110">
        <v>0.13</v>
      </c>
      <c r="R62" s="109"/>
      <c r="S62" s="111">
        <f>S61*Q62</f>
        <v>10.162451234000001</v>
      </c>
      <c r="T62" s="112"/>
      <c r="U62" s="113">
        <f t="shared" si="1"/>
        <v>0.16055000000000064</v>
      </c>
      <c r="V62" s="114">
        <f t="shared" ref="V62:V71" si="51">IF((L62)=0,"",(U62/L62))</f>
        <v>1.6051948149041345E-2</v>
      </c>
      <c r="X62" s="110">
        <v>0.13</v>
      </c>
      <c r="Y62" s="109"/>
      <c r="Z62" s="111">
        <f>Z61*X62</f>
        <v>10.251631234000001</v>
      </c>
      <c r="AA62" s="112"/>
      <c r="AB62" s="113">
        <f t="shared" si="3"/>
        <v>8.9180000000000703E-2</v>
      </c>
      <c r="AC62" s="114">
        <f t="shared" ref="AC62:AC71" si="52">IF((S62)=0,"",(AB62/S62))</f>
        <v>8.7754418640293864E-3</v>
      </c>
      <c r="AE62" s="110">
        <v>0.13</v>
      </c>
      <c r="AF62" s="109"/>
      <c r="AG62" s="111">
        <f>AG61*AE62</f>
        <v>10.341071233999999</v>
      </c>
      <c r="AH62" s="112"/>
      <c r="AI62" s="113">
        <f t="shared" si="49"/>
        <v>8.9439999999997966E-2</v>
      </c>
      <c r="AJ62" s="114">
        <f t="shared" ref="AJ62:AJ71" si="53">IF((Z62)=0,"",(AI62/Z62))</f>
        <v>8.7244652054363925E-3</v>
      </c>
      <c r="AL62" s="110">
        <v>0.13</v>
      </c>
      <c r="AM62" s="109"/>
      <c r="AN62" s="111">
        <f>AN61*AL62</f>
        <v>10.396061233999999</v>
      </c>
      <c r="AO62" s="112"/>
      <c r="AP62" s="113">
        <f t="shared" si="50"/>
        <v>5.4990000000000094E-2</v>
      </c>
      <c r="AQ62" s="114">
        <f t="shared" ref="AQ62:AQ71" si="54">IF((AG62)=0,"",(AP62/AG62))</f>
        <v>5.3176309064771402E-3</v>
      </c>
    </row>
    <row r="63" spans="2:43" x14ac:dyDescent="0.2">
      <c r="B63" s="115" t="s">
        <v>53</v>
      </c>
      <c r="C63" s="21"/>
      <c r="D63" s="21"/>
      <c r="E63" s="21"/>
      <c r="F63" s="116"/>
      <c r="G63" s="107"/>
      <c r="H63" s="108">
        <f>H61+H62</f>
        <v>86.013804882000002</v>
      </c>
      <c r="I63" s="109"/>
      <c r="J63" s="109"/>
      <c r="K63" s="109"/>
      <c r="L63" s="111">
        <f>L61+L62</f>
        <v>86.939603034000001</v>
      </c>
      <c r="M63" s="112"/>
      <c r="N63" s="113">
        <f t="shared" si="40"/>
        <v>0.92579815199999871</v>
      </c>
      <c r="O63" s="114">
        <f t="shared" si="31"/>
        <v>1.0763367034746061E-2</v>
      </c>
      <c r="Q63" s="109"/>
      <c r="R63" s="109"/>
      <c r="S63" s="111">
        <f>S61+S62</f>
        <v>88.335153034000001</v>
      </c>
      <c r="T63" s="112"/>
      <c r="U63" s="113">
        <f t="shared" si="1"/>
        <v>1.3955500000000001</v>
      </c>
      <c r="V63" s="114">
        <f t="shared" si="51"/>
        <v>1.6051948149041283E-2</v>
      </c>
      <c r="X63" s="109"/>
      <c r="Y63" s="109"/>
      <c r="Z63" s="111">
        <f>Z61+Z62</f>
        <v>89.110333034000007</v>
      </c>
      <c r="AA63" s="112"/>
      <c r="AB63" s="113">
        <f t="shared" si="3"/>
        <v>0.77518000000000598</v>
      </c>
      <c r="AC63" s="114">
        <f t="shared" si="52"/>
        <v>8.7754418640293846E-3</v>
      </c>
      <c r="AE63" s="109"/>
      <c r="AF63" s="109"/>
      <c r="AG63" s="111">
        <f>AG61+AG62</f>
        <v>89.887773033999991</v>
      </c>
      <c r="AH63" s="112"/>
      <c r="AI63" s="113">
        <f t="shared" si="49"/>
        <v>0.77743999999998437</v>
      </c>
      <c r="AJ63" s="114">
        <f t="shared" si="53"/>
        <v>8.7244652054364168E-3</v>
      </c>
      <c r="AL63" s="109"/>
      <c r="AM63" s="109"/>
      <c r="AN63" s="111">
        <f>AN61+AN62</f>
        <v>90.365763033999997</v>
      </c>
      <c r="AO63" s="112"/>
      <c r="AP63" s="113">
        <f t="shared" si="50"/>
        <v>0.47799000000000547</v>
      </c>
      <c r="AQ63" s="114">
        <f t="shared" si="54"/>
        <v>5.3176309064771922E-3</v>
      </c>
    </row>
    <row r="64" spans="2:43" ht="15.75" customHeight="1" x14ac:dyDescent="0.2">
      <c r="B64" s="203" t="s">
        <v>54</v>
      </c>
      <c r="C64" s="203"/>
      <c r="D64" s="203"/>
      <c r="E64" s="21"/>
      <c r="F64" s="116"/>
      <c r="G64" s="107"/>
      <c r="H64" s="117">
        <f>ROUND(-H63*0%,2)</f>
        <v>0</v>
      </c>
      <c r="I64" s="109"/>
      <c r="J64" s="109"/>
      <c r="K64" s="109"/>
      <c r="L64" s="180">
        <f>ROUND(-L63*0%,2)</f>
        <v>0</v>
      </c>
      <c r="M64" s="112"/>
      <c r="N64" s="118">
        <f t="shared" si="40"/>
        <v>0</v>
      </c>
      <c r="O64" s="119" t="str">
        <f t="shared" si="31"/>
        <v/>
      </c>
      <c r="Q64" s="109"/>
      <c r="R64" s="109"/>
      <c r="S64" s="180">
        <f>ROUND(-S63*0%,2)</f>
        <v>0</v>
      </c>
      <c r="T64" s="112"/>
      <c r="U64" s="118">
        <f t="shared" si="1"/>
        <v>0</v>
      </c>
      <c r="V64" s="119" t="str">
        <f t="shared" si="51"/>
        <v/>
      </c>
      <c r="X64" s="109"/>
      <c r="Y64" s="109"/>
      <c r="Z64" s="180">
        <f>ROUND(-Z63*0%,2)</f>
        <v>0</v>
      </c>
      <c r="AA64" s="112"/>
      <c r="AB64" s="118">
        <f t="shared" si="3"/>
        <v>0</v>
      </c>
      <c r="AC64" s="119" t="str">
        <f t="shared" si="52"/>
        <v/>
      </c>
      <c r="AE64" s="109"/>
      <c r="AF64" s="109"/>
      <c r="AG64" s="180">
        <f>ROUND(-AG63*0%,2)</f>
        <v>0</v>
      </c>
      <c r="AH64" s="112"/>
      <c r="AI64" s="118">
        <f t="shared" si="49"/>
        <v>0</v>
      </c>
      <c r="AJ64" s="119" t="str">
        <f t="shared" si="53"/>
        <v/>
      </c>
      <c r="AL64" s="109"/>
      <c r="AM64" s="109"/>
      <c r="AN64" s="180">
        <f>ROUND(-AN63*0%,2)</f>
        <v>0</v>
      </c>
      <c r="AO64" s="112"/>
      <c r="AP64" s="118">
        <f t="shared" si="50"/>
        <v>0</v>
      </c>
      <c r="AQ64" s="119" t="str">
        <f t="shared" si="54"/>
        <v/>
      </c>
    </row>
    <row r="65" spans="1:43" ht="13.5" thickBot="1" x14ac:dyDescent="0.25">
      <c r="B65" s="204" t="s">
        <v>55</v>
      </c>
      <c r="C65" s="204"/>
      <c r="D65" s="204"/>
      <c r="E65" s="120"/>
      <c r="F65" s="121"/>
      <c r="G65" s="122"/>
      <c r="H65" s="123">
        <f>H63+H64</f>
        <v>86.013804882000002</v>
      </c>
      <c r="I65" s="124"/>
      <c r="J65" s="124"/>
      <c r="K65" s="124"/>
      <c r="L65" s="125">
        <f>L63+L64</f>
        <v>86.939603034000001</v>
      </c>
      <c r="M65" s="126"/>
      <c r="N65" s="127">
        <f t="shared" si="40"/>
        <v>0.92579815199999871</v>
      </c>
      <c r="O65" s="128">
        <f t="shared" si="31"/>
        <v>1.0763367034746061E-2</v>
      </c>
      <c r="Q65" s="124"/>
      <c r="R65" s="124"/>
      <c r="S65" s="125">
        <f>S63+S64</f>
        <v>88.335153034000001</v>
      </c>
      <c r="T65" s="126"/>
      <c r="U65" s="127">
        <f t="shared" si="1"/>
        <v>1.3955500000000001</v>
      </c>
      <c r="V65" s="128">
        <f t="shared" si="51"/>
        <v>1.6051948149041283E-2</v>
      </c>
      <c r="X65" s="124"/>
      <c r="Y65" s="124"/>
      <c r="Z65" s="125">
        <f>Z63+Z64</f>
        <v>89.110333034000007</v>
      </c>
      <c r="AA65" s="126"/>
      <c r="AB65" s="127">
        <f t="shared" si="3"/>
        <v>0.77518000000000598</v>
      </c>
      <c r="AC65" s="128">
        <f t="shared" si="52"/>
        <v>8.7754418640293846E-3</v>
      </c>
      <c r="AE65" s="124"/>
      <c r="AF65" s="124"/>
      <c r="AG65" s="125">
        <f>AG63+AG64</f>
        <v>89.887773033999991</v>
      </c>
      <c r="AH65" s="126"/>
      <c r="AI65" s="127">
        <f t="shared" si="49"/>
        <v>0.77743999999998437</v>
      </c>
      <c r="AJ65" s="128">
        <f t="shared" si="53"/>
        <v>8.7244652054364168E-3</v>
      </c>
      <c r="AL65" s="124"/>
      <c r="AM65" s="124"/>
      <c r="AN65" s="125">
        <f>AN63+AN64</f>
        <v>90.365763033999997</v>
      </c>
      <c r="AO65" s="126"/>
      <c r="AP65" s="127">
        <f t="shared" si="50"/>
        <v>0.47799000000000547</v>
      </c>
      <c r="AQ65" s="128">
        <f t="shared" si="54"/>
        <v>5.3176309064771922E-3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72.292611399999998</v>
      </c>
      <c r="I67" s="140"/>
      <c r="J67" s="141"/>
      <c r="K67" s="141"/>
      <c r="L67" s="139">
        <f>SUM(L58:L59,L50,L51:L54)</f>
        <v>73.111901799999998</v>
      </c>
      <c r="M67" s="142"/>
      <c r="N67" s="143">
        <f t="shared" ref="N67:N71" si="55">L67-H67</f>
        <v>0.81929039999999986</v>
      </c>
      <c r="O67" s="104">
        <f t="shared" ref="O67:O71" si="56">IF((H67)=0,"",(N67/H67))</f>
        <v>1.1332975585386032E-2</v>
      </c>
      <c r="Q67" s="141"/>
      <c r="R67" s="141"/>
      <c r="S67" s="139">
        <f>SUM(S58:S59,S50,S51:S54)</f>
        <v>74.346901799999998</v>
      </c>
      <c r="T67" s="142"/>
      <c r="U67" s="143">
        <f t="shared" si="1"/>
        <v>1.2349999999999994</v>
      </c>
      <c r="V67" s="104">
        <f t="shared" si="51"/>
        <v>1.689191458017851E-2</v>
      </c>
      <c r="X67" s="141"/>
      <c r="Y67" s="141"/>
      <c r="Z67" s="139">
        <f>SUM(Z58:Z59,Z50,Z51:Z54)</f>
        <v>75.032901799999991</v>
      </c>
      <c r="AA67" s="142"/>
      <c r="AB67" s="143">
        <f t="shared" si="3"/>
        <v>0.68599999999999284</v>
      </c>
      <c r="AC67" s="104">
        <f t="shared" si="52"/>
        <v>9.2270152944018552E-3</v>
      </c>
      <c r="AE67" s="141"/>
      <c r="AF67" s="141"/>
      <c r="AG67" s="139">
        <f>SUM(AG58:AG59,AG50,AG51:AG54)</f>
        <v>75.720901799999993</v>
      </c>
      <c r="AH67" s="142"/>
      <c r="AI67" s="143">
        <f t="shared" ref="AI67:AI71" si="57">AG67-Z67</f>
        <v>0.68800000000000239</v>
      </c>
      <c r="AJ67" s="104">
        <f t="shared" si="53"/>
        <v>9.1693108422471071E-3</v>
      </c>
      <c r="AL67" s="141"/>
      <c r="AM67" s="141"/>
      <c r="AN67" s="139">
        <f>SUM(AN58:AN59,AN50,AN51:AN54)</f>
        <v>76.143901799999995</v>
      </c>
      <c r="AO67" s="142"/>
      <c r="AP67" s="143">
        <f t="shared" ref="AP67:AP71" si="58">AN67-AG67</f>
        <v>0.42300000000000182</v>
      </c>
      <c r="AQ67" s="104">
        <f t="shared" si="54"/>
        <v>5.5863043089114644E-3</v>
      </c>
    </row>
    <row r="68" spans="1:43" s="85" customFormat="1" x14ac:dyDescent="0.2">
      <c r="B68" s="144" t="s">
        <v>52</v>
      </c>
      <c r="C68" s="79"/>
      <c r="D68" s="79"/>
      <c r="E68" s="79"/>
      <c r="F68" s="145">
        <v>0.13</v>
      </c>
      <c r="G68" s="138"/>
      <c r="H68" s="146">
        <f>H67*F68</f>
        <v>9.3980394819999997</v>
      </c>
      <c r="I68" s="147"/>
      <c r="J68" s="148">
        <v>0.13</v>
      </c>
      <c r="K68" s="149"/>
      <c r="L68" s="150">
        <f>L67*J68</f>
        <v>9.5045472340000003</v>
      </c>
      <c r="M68" s="151"/>
      <c r="N68" s="152">
        <f t="shared" si="55"/>
        <v>0.10650775200000062</v>
      </c>
      <c r="O68" s="114">
        <f t="shared" si="56"/>
        <v>1.1332975585386099E-2</v>
      </c>
      <c r="Q68" s="148">
        <v>0.13</v>
      </c>
      <c r="R68" s="149"/>
      <c r="S68" s="150">
        <f>S67*Q68</f>
        <v>9.6650972339999992</v>
      </c>
      <c r="T68" s="151"/>
      <c r="U68" s="152">
        <f t="shared" si="1"/>
        <v>0.16054999999999886</v>
      </c>
      <c r="V68" s="114">
        <f t="shared" si="51"/>
        <v>1.6891914580178396E-2</v>
      </c>
      <c r="X68" s="148">
        <v>0.13</v>
      </c>
      <c r="Y68" s="149"/>
      <c r="Z68" s="150">
        <f>Z67*X68</f>
        <v>9.7542772339999999</v>
      </c>
      <c r="AA68" s="151"/>
      <c r="AB68" s="152">
        <f t="shared" si="3"/>
        <v>8.9180000000000703E-2</v>
      </c>
      <c r="AC68" s="114">
        <f t="shared" si="52"/>
        <v>9.2270152944020252E-3</v>
      </c>
      <c r="AE68" s="148">
        <v>0.13</v>
      </c>
      <c r="AF68" s="149"/>
      <c r="AG68" s="150">
        <f>AG67*AE68</f>
        <v>9.8437172339999996</v>
      </c>
      <c r="AH68" s="151"/>
      <c r="AI68" s="152">
        <f t="shared" si="57"/>
        <v>8.9439999999999742E-2</v>
      </c>
      <c r="AJ68" s="114">
        <f t="shared" si="53"/>
        <v>9.1693108422470481E-3</v>
      </c>
      <c r="AL68" s="148">
        <v>0.13</v>
      </c>
      <c r="AM68" s="149"/>
      <c r="AN68" s="150">
        <f>AN67*AL68</f>
        <v>9.8987072339999997</v>
      </c>
      <c r="AO68" s="151"/>
      <c r="AP68" s="152">
        <f t="shared" si="58"/>
        <v>5.4990000000000094E-2</v>
      </c>
      <c r="AQ68" s="114">
        <f t="shared" si="54"/>
        <v>5.5863043089114496E-3</v>
      </c>
    </row>
    <row r="69" spans="1:43" s="85" customFormat="1" x14ac:dyDescent="0.2">
      <c r="B69" s="153" t="s">
        <v>53</v>
      </c>
      <c r="C69" s="79"/>
      <c r="D69" s="79"/>
      <c r="E69" s="79"/>
      <c r="F69" s="154"/>
      <c r="G69" s="155"/>
      <c r="H69" s="146">
        <f>H67+H68</f>
        <v>81.690650882</v>
      </c>
      <c r="I69" s="147"/>
      <c r="J69" s="147"/>
      <c r="K69" s="147"/>
      <c r="L69" s="150">
        <f>L67+L68</f>
        <v>82.616449033999999</v>
      </c>
      <c r="M69" s="151"/>
      <c r="N69" s="152">
        <f t="shared" si="55"/>
        <v>0.92579815199999871</v>
      </c>
      <c r="O69" s="114">
        <f t="shared" si="56"/>
        <v>1.1332975585386018E-2</v>
      </c>
      <c r="Q69" s="147"/>
      <c r="R69" s="147"/>
      <c r="S69" s="150">
        <f>S67+S68</f>
        <v>84.011999033999999</v>
      </c>
      <c r="T69" s="151"/>
      <c r="U69" s="152">
        <f t="shared" si="1"/>
        <v>1.3955500000000001</v>
      </c>
      <c r="V69" s="114">
        <f t="shared" si="51"/>
        <v>1.6891914580178517E-2</v>
      </c>
      <c r="X69" s="147"/>
      <c r="Y69" s="147"/>
      <c r="Z69" s="150">
        <f>Z67+Z68</f>
        <v>84.78717903399999</v>
      </c>
      <c r="AA69" s="151"/>
      <c r="AB69" s="152">
        <f t="shared" si="3"/>
        <v>0.77517999999999176</v>
      </c>
      <c r="AC69" s="114">
        <f t="shared" si="52"/>
        <v>9.2270152944018535E-3</v>
      </c>
      <c r="AE69" s="147"/>
      <c r="AF69" s="147"/>
      <c r="AG69" s="150">
        <f>AG67+AG68</f>
        <v>85.564619033999989</v>
      </c>
      <c r="AH69" s="151"/>
      <c r="AI69" s="152">
        <f t="shared" si="57"/>
        <v>0.77743999999999858</v>
      </c>
      <c r="AJ69" s="114">
        <f t="shared" si="53"/>
        <v>9.1693108422470585E-3</v>
      </c>
      <c r="AL69" s="147"/>
      <c r="AM69" s="147"/>
      <c r="AN69" s="150">
        <f>AN67+AN68</f>
        <v>86.042609033999994</v>
      </c>
      <c r="AO69" s="151"/>
      <c r="AP69" s="152">
        <f t="shared" si="58"/>
        <v>0.47799000000000547</v>
      </c>
      <c r="AQ69" s="114">
        <f t="shared" si="54"/>
        <v>5.5863043089115043E-3</v>
      </c>
    </row>
    <row r="70" spans="1:43" s="85" customFormat="1" ht="15.75" customHeight="1" x14ac:dyDescent="0.2">
      <c r="B70" s="205" t="s">
        <v>54</v>
      </c>
      <c r="C70" s="205"/>
      <c r="D70" s="205"/>
      <c r="E70" s="79"/>
      <c r="F70" s="154"/>
      <c r="G70" s="155"/>
      <c r="H70" s="156">
        <f>ROUND(-H69*0%,2)</f>
        <v>0</v>
      </c>
      <c r="I70" s="147"/>
      <c r="J70" s="147"/>
      <c r="K70" s="147"/>
      <c r="L70" s="181">
        <f>ROUND(-L69*0%,2)</f>
        <v>0</v>
      </c>
      <c r="M70" s="151"/>
      <c r="N70" s="157">
        <f t="shared" si="55"/>
        <v>0</v>
      </c>
      <c r="O70" s="119" t="str">
        <f t="shared" si="56"/>
        <v/>
      </c>
      <c r="Q70" s="147"/>
      <c r="R70" s="147"/>
      <c r="S70" s="181">
        <f>ROUND(-S69*0%,2)</f>
        <v>0</v>
      </c>
      <c r="T70" s="151"/>
      <c r="U70" s="157">
        <f t="shared" si="1"/>
        <v>0</v>
      </c>
      <c r="V70" s="119" t="str">
        <f t="shared" si="51"/>
        <v/>
      </c>
      <c r="X70" s="147"/>
      <c r="Y70" s="147"/>
      <c r="Z70" s="181">
        <f>ROUND(-Z69*0%,2)</f>
        <v>0</v>
      </c>
      <c r="AA70" s="151"/>
      <c r="AB70" s="157">
        <f t="shared" si="3"/>
        <v>0</v>
      </c>
      <c r="AC70" s="119" t="str">
        <f t="shared" si="52"/>
        <v/>
      </c>
      <c r="AE70" s="147"/>
      <c r="AF70" s="147"/>
      <c r="AG70" s="181">
        <f>ROUND(-AG69*0%,2)</f>
        <v>0</v>
      </c>
      <c r="AH70" s="151"/>
      <c r="AI70" s="157">
        <f t="shared" si="57"/>
        <v>0</v>
      </c>
      <c r="AJ70" s="119" t="str">
        <f t="shared" si="53"/>
        <v/>
      </c>
      <c r="AL70" s="147"/>
      <c r="AM70" s="147"/>
      <c r="AN70" s="181">
        <f>ROUND(-AN69*0%,2)</f>
        <v>0</v>
      </c>
      <c r="AO70" s="151"/>
      <c r="AP70" s="157">
        <f t="shared" si="58"/>
        <v>0</v>
      </c>
      <c r="AQ70" s="119" t="str">
        <f t="shared" si="54"/>
        <v/>
      </c>
    </row>
    <row r="71" spans="1:43" s="85" customFormat="1" ht="13.5" thickBot="1" x14ac:dyDescent="0.25">
      <c r="B71" s="198" t="s">
        <v>57</v>
      </c>
      <c r="C71" s="198"/>
      <c r="D71" s="198"/>
      <c r="E71" s="158"/>
      <c r="F71" s="159"/>
      <c r="G71" s="160"/>
      <c r="H71" s="161">
        <f>SUM(H69:H70)</f>
        <v>81.690650882</v>
      </c>
      <c r="I71" s="162"/>
      <c r="J71" s="162"/>
      <c r="K71" s="162"/>
      <c r="L71" s="163">
        <f>SUM(L69:L70)</f>
        <v>82.616449033999999</v>
      </c>
      <c r="M71" s="164"/>
      <c r="N71" s="165">
        <f t="shared" si="55"/>
        <v>0.92579815199999871</v>
      </c>
      <c r="O71" s="166">
        <f t="shared" si="56"/>
        <v>1.1332975585386018E-2</v>
      </c>
      <c r="Q71" s="162"/>
      <c r="R71" s="162"/>
      <c r="S71" s="163">
        <f>SUM(S69:S70)</f>
        <v>84.011999033999999</v>
      </c>
      <c r="T71" s="164"/>
      <c r="U71" s="165">
        <f t="shared" si="1"/>
        <v>1.3955500000000001</v>
      </c>
      <c r="V71" s="166">
        <f t="shared" si="51"/>
        <v>1.6891914580178517E-2</v>
      </c>
      <c r="X71" s="162"/>
      <c r="Y71" s="162"/>
      <c r="Z71" s="163">
        <f>SUM(Z69:Z70)</f>
        <v>84.78717903399999</v>
      </c>
      <c r="AA71" s="164"/>
      <c r="AB71" s="165">
        <f t="shared" si="3"/>
        <v>0.77517999999999176</v>
      </c>
      <c r="AC71" s="166">
        <f t="shared" si="52"/>
        <v>9.2270152944018535E-3</v>
      </c>
      <c r="AE71" s="162"/>
      <c r="AF71" s="162"/>
      <c r="AG71" s="163">
        <f>SUM(AG69:AG70)</f>
        <v>85.564619033999989</v>
      </c>
      <c r="AH71" s="164"/>
      <c r="AI71" s="165">
        <f t="shared" si="57"/>
        <v>0.77743999999999858</v>
      </c>
      <c r="AJ71" s="166">
        <f t="shared" si="53"/>
        <v>9.1693108422470585E-3</v>
      </c>
      <c r="AL71" s="162"/>
      <c r="AM71" s="162"/>
      <c r="AN71" s="163">
        <f>SUM(AN69:AN70)</f>
        <v>86.042609033999994</v>
      </c>
      <c r="AO71" s="164"/>
      <c r="AP71" s="165">
        <f t="shared" si="58"/>
        <v>0.47799000000000547</v>
      </c>
      <c r="AQ71" s="166">
        <f t="shared" si="54"/>
        <v>5.5863043089115043E-3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5"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6</xdr:col>
                    <xdr:colOff>476250</xdr:colOff>
                    <xdr:row>16</xdr:row>
                    <xdr:rowOff>171450</xdr:rowOff>
                  </from>
                  <to>
                    <xdr:col>9</xdr:col>
                    <xdr:colOff>552450</xdr:colOff>
                    <xdr:row>18</xdr:row>
                    <xdr:rowOff>28575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92"/>
  <sheetViews>
    <sheetView showGridLines="0" zoomScale="85" zoomScaleNormal="85" workbookViewId="0">
      <selection activeCell="B2" sqref="B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79</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94</v>
      </c>
      <c r="G18" s="12" t="s">
        <v>7</v>
      </c>
    </row>
    <row r="19" spans="2:43" x14ac:dyDescent="0.2">
      <c r="B19" s="11"/>
      <c r="F19" s="187">
        <v>0.4</v>
      </c>
      <c r="G19" s="6" t="s">
        <v>73</v>
      </c>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182">
        <v>2.62</v>
      </c>
      <c r="G23" s="25">
        <v>1</v>
      </c>
      <c r="H23" s="26">
        <f>G23*F23</f>
        <v>2.62</v>
      </c>
      <c r="I23" s="27"/>
      <c r="J23" s="183">
        <v>3.25</v>
      </c>
      <c r="K23" s="29">
        <v>1</v>
      </c>
      <c r="L23" s="26">
        <f>K23*J23</f>
        <v>3.25</v>
      </c>
      <c r="M23" s="27"/>
      <c r="N23" s="30">
        <f>L23-H23</f>
        <v>0.62999999999999989</v>
      </c>
      <c r="O23" s="31">
        <f>IF((H23)=0,"",(N23/H23))</f>
        <v>0.24045801526717553</v>
      </c>
      <c r="Q23" s="184">
        <v>3.25</v>
      </c>
      <c r="R23" s="29">
        <v>1</v>
      </c>
      <c r="S23" s="26">
        <f>R23*Q23</f>
        <v>3.25</v>
      </c>
      <c r="T23" s="27"/>
      <c r="U23" s="30">
        <f>S23-L23</f>
        <v>0</v>
      </c>
      <c r="V23" s="31">
        <f>IF((L23)=0,"",(U23/L23))</f>
        <v>0</v>
      </c>
      <c r="X23" s="184">
        <v>4</v>
      </c>
      <c r="Y23" s="29">
        <v>1</v>
      </c>
      <c r="Z23" s="26">
        <f>Y23*X23</f>
        <v>4</v>
      </c>
      <c r="AA23" s="27"/>
      <c r="AB23" s="30">
        <f>Z23-S23</f>
        <v>0.75</v>
      </c>
      <c r="AC23" s="31">
        <f>IF((S23)=0,"",(AB23/S23))</f>
        <v>0.23076923076923078</v>
      </c>
      <c r="AE23" s="184">
        <v>4.25</v>
      </c>
      <c r="AF23" s="29">
        <v>1</v>
      </c>
      <c r="AG23" s="26">
        <f>AF23*AE23</f>
        <v>4.25</v>
      </c>
      <c r="AH23" s="27"/>
      <c r="AI23" s="30">
        <f>AG23-Z23</f>
        <v>0.25</v>
      </c>
      <c r="AJ23" s="31">
        <f>IF((Z23)=0,"",(AI23/Z23))</f>
        <v>6.25E-2</v>
      </c>
      <c r="AL23" s="184">
        <v>4.75</v>
      </c>
      <c r="AM23" s="29">
        <v>1</v>
      </c>
      <c r="AN23" s="26">
        <f>AM23*AL23</f>
        <v>4.75</v>
      </c>
      <c r="AO23" s="27"/>
      <c r="AP23" s="30">
        <f>AN23-AG23</f>
        <v>0.5</v>
      </c>
      <c r="AQ23" s="31">
        <f>IF((AG23)=0,"",(AP23/AG23))</f>
        <v>0.11764705882352941</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10.036099999999999</v>
      </c>
      <c r="G29" s="51">
        <f>+$F$19</f>
        <v>0.4</v>
      </c>
      <c r="H29" s="26">
        <f t="shared" si="0"/>
        <v>4.0144399999999996</v>
      </c>
      <c r="I29" s="27"/>
      <c r="J29" s="28">
        <v>12.065</v>
      </c>
      <c r="K29" s="51">
        <f>+$F$19</f>
        <v>0.4</v>
      </c>
      <c r="L29" s="26">
        <f t="shared" si="9"/>
        <v>4.8260000000000005</v>
      </c>
      <c r="M29" s="27"/>
      <c r="N29" s="30">
        <f t="shared" si="10"/>
        <v>0.81156000000000095</v>
      </c>
      <c r="O29" s="31">
        <f t="shared" si="11"/>
        <v>0.20216020167196447</v>
      </c>
      <c r="Q29" s="28">
        <v>13.3241</v>
      </c>
      <c r="R29" s="51">
        <f>+$F$19</f>
        <v>0.4</v>
      </c>
      <c r="S29" s="26">
        <f t="shared" si="12"/>
        <v>5.3296400000000004</v>
      </c>
      <c r="T29" s="27"/>
      <c r="U29" s="30">
        <f t="shared" si="1"/>
        <v>0.50363999999999987</v>
      </c>
      <c r="V29" s="31">
        <f t="shared" si="2"/>
        <v>0.10435971819312055</v>
      </c>
      <c r="X29" s="28">
        <v>12.5418</v>
      </c>
      <c r="Y29" s="51">
        <f>+$F$19</f>
        <v>0.4</v>
      </c>
      <c r="Z29" s="26">
        <f t="shared" si="13"/>
        <v>5.0167200000000003</v>
      </c>
      <c r="AA29" s="27"/>
      <c r="AB29" s="30">
        <f t="shared" si="3"/>
        <v>-0.31292000000000009</v>
      </c>
      <c r="AC29" s="31">
        <f t="shared" si="4"/>
        <v>-5.8713158862512299E-2</v>
      </c>
      <c r="AE29" s="28">
        <v>12.915900000000001</v>
      </c>
      <c r="AF29" s="51">
        <f>+$F$19</f>
        <v>0.4</v>
      </c>
      <c r="AG29" s="26">
        <f t="shared" si="14"/>
        <v>5.166360000000001</v>
      </c>
      <c r="AH29" s="27"/>
      <c r="AI29" s="30">
        <f t="shared" si="5"/>
        <v>0.14964000000000066</v>
      </c>
      <c r="AJ29" s="31">
        <f t="shared" si="6"/>
        <v>2.9828254317562204E-2</v>
      </c>
      <c r="AL29" s="28">
        <v>12.421099999999999</v>
      </c>
      <c r="AM29" s="51">
        <f>+$F$19</f>
        <v>0.4</v>
      </c>
      <c r="AN29" s="26">
        <f t="shared" si="15"/>
        <v>4.9684400000000002</v>
      </c>
      <c r="AO29" s="27"/>
      <c r="AP29" s="30">
        <f t="shared" si="7"/>
        <v>-0.19792000000000076</v>
      </c>
      <c r="AQ29" s="31">
        <f t="shared" si="8"/>
        <v>-3.8309370620707953E-2</v>
      </c>
    </row>
    <row r="30" spans="2:43" x14ac:dyDescent="0.2">
      <c r="B30" s="21" t="s">
        <v>31</v>
      </c>
      <c r="C30" s="21"/>
      <c r="D30" s="22"/>
      <c r="E30" s="23"/>
      <c r="F30" s="24"/>
      <c r="G30" s="25">
        <f t="shared" ref="G30" si="16">$F$18</f>
        <v>94</v>
      </c>
      <c r="H30" s="26">
        <f t="shared" si="0"/>
        <v>0</v>
      </c>
      <c r="I30" s="27"/>
      <c r="J30" s="28"/>
      <c r="K30" s="25">
        <f t="shared" ref="K30:K38" si="17">$F$18</f>
        <v>94</v>
      </c>
      <c r="L30" s="26">
        <f t="shared" si="9"/>
        <v>0</v>
      </c>
      <c r="M30" s="27"/>
      <c r="N30" s="30">
        <f t="shared" si="10"/>
        <v>0</v>
      </c>
      <c r="O30" s="31" t="str">
        <f t="shared" si="11"/>
        <v/>
      </c>
      <c r="Q30" s="28"/>
      <c r="R30" s="25">
        <f t="shared" ref="R30:R38" si="18">$F$18</f>
        <v>94</v>
      </c>
      <c r="S30" s="26">
        <f t="shared" si="12"/>
        <v>0</v>
      </c>
      <c r="T30" s="27"/>
      <c r="U30" s="30">
        <f t="shared" si="1"/>
        <v>0</v>
      </c>
      <c r="V30" s="31" t="str">
        <f t="shared" si="2"/>
        <v/>
      </c>
      <c r="X30" s="28"/>
      <c r="Y30" s="25">
        <f t="shared" ref="Y30:Y38" si="19">$F$18</f>
        <v>94</v>
      </c>
      <c r="Z30" s="26">
        <f t="shared" si="13"/>
        <v>0</v>
      </c>
      <c r="AA30" s="27"/>
      <c r="AB30" s="30">
        <f t="shared" si="3"/>
        <v>0</v>
      </c>
      <c r="AC30" s="31" t="str">
        <f t="shared" si="4"/>
        <v/>
      </c>
      <c r="AE30" s="28"/>
      <c r="AF30" s="25">
        <f t="shared" ref="AF30:AF38" si="20">$F$18</f>
        <v>94</v>
      </c>
      <c r="AG30" s="26">
        <f t="shared" si="14"/>
        <v>0</v>
      </c>
      <c r="AH30" s="27"/>
      <c r="AI30" s="30">
        <f t="shared" si="5"/>
        <v>0</v>
      </c>
      <c r="AJ30" s="31" t="str">
        <f t="shared" si="6"/>
        <v/>
      </c>
      <c r="AL30" s="28"/>
      <c r="AM30" s="25">
        <f t="shared" ref="AM30:AM38" si="21">$F$18</f>
        <v>94</v>
      </c>
      <c r="AN30" s="26">
        <f t="shared" si="15"/>
        <v>0</v>
      </c>
      <c r="AO30" s="27"/>
      <c r="AP30" s="30">
        <f t="shared" si="7"/>
        <v>0</v>
      </c>
      <c r="AQ30" s="31" t="str">
        <f t="shared" si="8"/>
        <v/>
      </c>
    </row>
    <row r="31" spans="2:43" x14ac:dyDescent="0.2">
      <c r="B31" s="21" t="s">
        <v>32</v>
      </c>
      <c r="C31" s="21"/>
      <c r="D31" s="22" t="s">
        <v>74</v>
      </c>
      <c r="E31" s="23"/>
      <c r="F31" s="24">
        <v>0</v>
      </c>
      <c r="G31" s="51">
        <f>+$F$19</f>
        <v>0.4</v>
      </c>
      <c r="H31" s="26">
        <f t="shared" si="0"/>
        <v>0</v>
      </c>
      <c r="I31" s="27"/>
      <c r="J31" s="28">
        <v>0</v>
      </c>
      <c r="K31" s="51">
        <f>+$F$19</f>
        <v>0.4</v>
      </c>
      <c r="L31" s="26">
        <f t="shared" si="9"/>
        <v>0</v>
      </c>
      <c r="M31" s="27"/>
      <c r="N31" s="30">
        <f t="shared" si="10"/>
        <v>0</v>
      </c>
      <c r="O31" s="31" t="str">
        <f t="shared" si="11"/>
        <v/>
      </c>
      <c r="Q31" s="28"/>
      <c r="R31" s="51">
        <f>+$F$19</f>
        <v>0.4</v>
      </c>
      <c r="S31" s="26">
        <f t="shared" si="12"/>
        <v>0</v>
      </c>
      <c r="T31" s="27"/>
      <c r="U31" s="30">
        <f t="shared" si="1"/>
        <v>0</v>
      </c>
      <c r="V31" s="31" t="str">
        <f t="shared" si="2"/>
        <v/>
      </c>
      <c r="X31" s="28"/>
      <c r="Y31" s="51">
        <f>+$F$19</f>
        <v>0.4</v>
      </c>
      <c r="Z31" s="26">
        <f t="shared" si="13"/>
        <v>0</v>
      </c>
      <c r="AA31" s="27"/>
      <c r="AB31" s="30">
        <f t="shared" si="3"/>
        <v>0</v>
      </c>
      <c r="AC31" s="31" t="str">
        <f t="shared" si="4"/>
        <v/>
      </c>
      <c r="AE31" s="28"/>
      <c r="AF31" s="51">
        <f>+$F$19</f>
        <v>0.4</v>
      </c>
      <c r="AG31" s="26">
        <f t="shared" si="14"/>
        <v>0</v>
      </c>
      <c r="AH31" s="27"/>
      <c r="AI31" s="30">
        <f t="shared" si="5"/>
        <v>0</v>
      </c>
      <c r="AJ31" s="31" t="str">
        <f t="shared" si="6"/>
        <v/>
      </c>
      <c r="AL31" s="28"/>
      <c r="AM31" s="51">
        <f>+$F$19</f>
        <v>0.4</v>
      </c>
      <c r="AN31" s="26">
        <f t="shared" si="15"/>
        <v>0</v>
      </c>
      <c r="AO31" s="27"/>
      <c r="AP31" s="30">
        <f t="shared" si="7"/>
        <v>0</v>
      </c>
      <c r="AQ31" s="31" t="str">
        <f t="shared" si="8"/>
        <v/>
      </c>
    </row>
    <row r="32" spans="2:43" x14ac:dyDescent="0.2">
      <c r="B32" s="33"/>
      <c r="C32" s="21"/>
      <c r="D32" s="22"/>
      <c r="E32" s="23"/>
      <c r="F32" s="24"/>
      <c r="G32" s="25">
        <f t="shared" ref="G32:G38" si="22">$F$18</f>
        <v>94</v>
      </c>
      <c r="H32" s="26">
        <f t="shared" si="0"/>
        <v>0</v>
      </c>
      <c r="I32" s="27"/>
      <c r="J32" s="28"/>
      <c r="K32" s="25">
        <f t="shared" si="17"/>
        <v>94</v>
      </c>
      <c r="L32" s="26">
        <f t="shared" si="9"/>
        <v>0</v>
      </c>
      <c r="M32" s="27"/>
      <c r="N32" s="30">
        <f t="shared" si="10"/>
        <v>0</v>
      </c>
      <c r="O32" s="31" t="str">
        <f t="shared" si="11"/>
        <v/>
      </c>
      <c r="Q32" s="28"/>
      <c r="R32" s="25">
        <f t="shared" si="18"/>
        <v>94</v>
      </c>
      <c r="S32" s="26">
        <f t="shared" si="12"/>
        <v>0</v>
      </c>
      <c r="T32" s="27"/>
      <c r="U32" s="30">
        <f t="shared" si="1"/>
        <v>0</v>
      </c>
      <c r="V32" s="31" t="str">
        <f t="shared" si="2"/>
        <v/>
      </c>
      <c r="X32" s="28"/>
      <c r="Y32" s="25">
        <f t="shared" si="19"/>
        <v>94</v>
      </c>
      <c r="Z32" s="26">
        <f t="shared" si="13"/>
        <v>0</v>
      </c>
      <c r="AA32" s="27"/>
      <c r="AB32" s="30">
        <f t="shared" si="3"/>
        <v>0</v>
      </c>
      <c r="AC32" s="31" t="str">
        <f t="shared" si="4"/>
        <v/>
      </c>
      <c r="AE32" s="28"/>
      <c r="AF32" s="25">
        <f t="shared" si="20"/>
        <v>94</v>
      </c>
      <c r="AG32" s="26">
        <f t="shared" si="14"/>
        <v>0</v>
      </c>
      <c r="AH32" s="27"/>
      <c r="AI32" s="30">
        <f t="shared" si="5"/>
        <v>0</v>
      </c>
      <c r="AJ32" s="31" t="str">
        <f t="shared" si="6"/>
        <v/>
      </c>
      <c r="AL32" s="28"/>
      <c r="AM32" s="25">
        <f t="shared" si="21"/>
        <v>94</v>
      </c>
      <c r="AN32" s="26">
        <f t="shared" si="15"/>
        <v>0</v>
      </c>
      <c r="AO32" s="27"/>
      <c r="AP32" s="30">
        <f t="shared" si="7"/>
        <v>0</v>
      </c>
      <c r="AQ32" s="31" t="str">
        <f t="shared" si="8"/>
        <v/>
      </c>
    </row>
    <row r="33" spans="2:43" x14ac:dyDescent="0.2">
      <c r="B33" s="33"/>
      <c r="C33" s="21"/>
      <c r="D33" s="22"/>
      <c r="E33" s="23"/>
      <c r="F33" s="24"/>
      <c r="G33" s="25">
        <f t="shared" si="22"/>
        <v>94</v>
      </c>
      <c r="H33" s="26">
        <f t="shared" si="0"/>
        <v>0</v>
      </c>
      <c r="I33" s="27"/>
      <c r="J33" s="28"/>
      <c r="K33" s="25">
        <f t="shared" si="17"/>
        <v>94</v>
      </c>
      <c r="L33" s="26">
        <f t="shared" si="9"/>
        <v>0</v>
      </c>
      <c r="M33" s="27"/>
      <c r="N33" s="30">
        <f t="shared" si="10"/>
        <v>0</v>
      </c>
      <c r="O33" s="31" t="str">
        <f t="shared" si="11"/>
        <v/>
      </c>
      <c r="Q33" s="28"/>
      <c r="R33" s="25">
        <f t="shared" si="18"/>
        <v>94</v>
      </c>
      <c r="S33" s="26">
        <f t="shared" si="12"/>
        <v>0</v>
      </c>
      <c r="T33" s="27"/>
      <c r="U33" s="30">
        <f t="shared" si="1"/>
        <v>0</v>
      </c>
      <c r="V33" s="31" t="str">
        <f t="shared" si="2"/>
        <v/>
      </c>
      <c r="X33" s="28"/>
      <c r="Y33" s="25">
        <f t="shared" si="19"/>
        <v>94</v>
      </c>
      <c r="Z33" s="26">
        <f t="shared" si="13"/>
        <v>0</v>
      </c>
      <c r="AA33" s="27"/>
      <c r="AB33" s="30">
        <f t="shared" si="3"/>
        <v>0</v>
      </c>
      <c r="AC33" s="31" t="str">
        <f t="shared" si="4"/>
        <v/>
      </c>
      <c r="AE33" s="28"/>
      <c r="AF33" s="25">
        <f t="shared" si="20"/>
        <v>94</v>
      </c>
      <c r="AG33" s="26">
        <f t="shared" si="14"/>
        <v>0</v>
      </c>
      <c r="AH33" s="27"/>
      <c r="AI33" s="30">
        <f t="shared" si="5"/>
        <v>0</v>
      </c>
      <c r="AJ33" s="31" t="str">
        <f t="shared" si="6"/>
        <v/>
      </c>
      <c r="AL33" s="28"/>
      <c r="AM33" s="25">
        <f t="shared" si="21"/>
        <v>94</v>
      </c>
      <c r="AN33" s="26">
        <f t="shared" si="15"/>
        <v>0</v>
      </c>
      <c r="AO33" s="27"/>
      <c r="AP33" s="30">
        <f t="shared" si="7"/>
        <v>0</v>
      </c>
      <c r="AQ33" s="31" t="str">
        <f t="shared" si="8"/>
        <v/>
      </c>
    </row>
    <row r="34" spans="2:43" x14ac:dyDescent="0.2">
      <c r="B34" s="33"/>
      <c r="C34" s="21"/>
      <c r="D34" s="22"/>
      <c r="E34" s="23"/>
      <c r="F34" s="24"/>
      <c r="G34" s="25">
        <f t="shared" si="22"/>
        <v>94</v>
      </c>
      <c r="H34" s="26">
        <f t="shared" si="0"/>
        <v>0</v>
      </c>
      <c r="I34" s="27"/>
      <c r="J34" s="28"/>
      <c r="K34" s="25">
        <f t="shared" si="17"/>
        <v>94</v>
      </c>
      <c r="L34" s="26">
        <f t="shared" si="9"/>
        <v>0</v>
      </c>
      <c r="M34" s="27"/>
      <c r="N34" s="30">
        <f t="shared" si="10"/>
        <v>0</v>
      </c>
      <c r="O34" s="31" t="str">
        <f t="shared" si="11"/>
        <v/>
      </c>
      <c r="Q34" s="28"/>
      <c r="R34" s="25">
        <f t="shared" si="18"/>
        <v>94</v>
      </c>
      <c r="S34" s="26">
        <f t="shared" si="12"/>
        <v>0</v>
      </c>
      <c r="T34" s="27"/>
      <c r="U34" s="30">
        <f t="shared" si="1"/>
        <v>0</v>
      </c>
      <c r="V34" s="31" t="str">
        <f t="shared" si="2"/>
        <v/>
      </c>
      <c r="X34" s="28"/>
      <c r="Y34" s="25">
        <f t="shared" si="19"/>
        <v>94</v>
      </c>
      <c r="Z34" s="26">
        <f t="shared" si="13"/>
        <v>0</v>
      </c>
      <c r="AA34" s="27"/>
      <c r="AB34" s="30">
        <f t="shared" si="3"/>
        <v>0</v>
      </c>
      <c r="AC34" s="31" t="str">
        <f t="shared" si="4"/>
        <v/>
      </c>
      <c r="AE34" s="28"/>
      <c r="AF34" s="25">
        <f t="shared" si="20"/>
        <v>94</v>
      </c>
      <c r="AG34" s="26">
        <f t="shared" si="14"/>
        <v>0</v>
      </c>
      <c r="AH34" s="27"/>
      <c r="AI34" s="30">
        <f t="shared" si="5"/>
        <v>0</v>
      </c>
      <c r="AJ34" s="31" t="str">
        <f t="shared" si="6"/>
        <v/>
      </c>
      <c r="AL34" s="28"/>
      <c r="AM34" s="25">
        <f t="shared" si="21"/>
        <v>94</v>
      </c>
      <c r="AN34" s="26">
        <f t="shared" si="15"/>
        <v>0</v>
      </c>
      <c r="AO34" s="27"/>
      <c r="AP34" s="30">
        <f t="shared" si="7"/>
        <v>0</v>
      </c>
      <c r="AQ34" s="31" t="str">
        <f t="shared" si="8"/>
        <v/>
      </c>
    </row>
    <row r="35" spans="2:43" x14ac:dyDescent="0.2">
      <c r="B35" s="33"/>
      <c r="C35" s="21"/>
      <c r="D35" s="22"/>
      <c r="E35" s="23"/>
      <c r="F35" s="24"/>
      <c r="G35" s="25">
        <f t="shared" si="22"/>
        <v>94</v>
      </c>
      <c r="H35" s="26">
        <f t="shared" si="0"/>
        <v>0</v>
      </c>
      <c r="I35" s="27"/>
      <c r="J35" s="28"/>
      <c r="K35" s="25">
        <f t="shared" si="17"/>
        <v>94</v>
      </c>
      <c r="L35" s="26">
        <f t="shared" si="9"/>
        <v>0</v>
      </c>
      <c r="M35" s="27"/>
      <c r="N35" s="30">
        <f t="shared" si="10"/>
        <v>0</v>
      </c>
      <c r="O35" s="31" t="str">
        <f t="shared" si="11"/>
        <v/>
      </c>
      <c r="Q35" s="28"/>
      <c r="R35" s="25">
        <f t="shared" si="18"/>
        <v>94</v>
      </c>
      <c r="S35" s="26">
        <f t="shared" si="12"/>
        <v>0</v>
      </c>
      <c r="T35" s="27"/>
      <c r="U35" s="30">
        <f t="shared" si="1"/>
        <v>0</v>
      </c>
      <c r="V35" s="31" t="str">
        <f t="shared" si="2"/>
        <v/>
      </c>
      <c r="X35" s="28"/>
      <c r="Y35" s="25">
        <f t="shared" si="19"/>
        <v>94</v>
      </c>
      <c r="Z35" s="26">
        <f t="shared" si="13"/>
        <v>0</v>
      </c>
      <c r="AA35" s="27"/>
      <c r="AB35" s="30">
        <f t="shared" si="3"/>
        <v>0</v>
      </c>
      <c r="AC35" s="31" t="str">
        <f t="shared" si="4"/>
        <v/>
      </c>
      <c r="AE35" s="28"/>
      <c r="AF35" s="25">
        <f t="shared" si="20"/>
        <v>94</v>
      </c>
      <c r="AG35" s="26">
        <f t="shared" si="14"/>
        <v>0</v>
      </c>
      <c r="AH35" s="27"/>
      <c r="AI35" s="30">
        <f t="shared" si="5"/>
        <v>0</v>
      </c>
      <c r="AJ35" s="31" t="str">
        <f t="shared" si="6"/>
        <v/>
      </c>
      <c r="AL35" s="28"/>
      <c r="AM35" s="25">
        <f t="shared" si="21"/>
        <v>94</v>
      </c>
      <c r="AN35" s="26">
        <f t="shared" si="15"/>
        <v>0</v>
      </c>
      <c r="AO35" s="27"/>
      <c r="AP35" s="30">
        <f t="shared" si="7"/>
        <v>0</v>
      </c>
      <c r="AQ35" s="31" t="str">
        <f t="shared" si="8"/>
        <v/>
      </c>
    </row>
    <row r="36" spans="2:43" x14ac:dyDescent="0.2">
      <c r="B36" s="33"/>
      <c r="C36" s="21"/>
      <c r="D36" s="22"/>
      <c r="E36" s="23"/>
      <c r="F36" s="24"/>
      <c r="G36" s="25">
        <f t="shared" si="22"/>
        <v>94</v>
      </c>
      <c r="H36" s="26">
        <f t="shared" si="0"/>
        <v>0</v>
      </c>
      <c r="I36" s="27"/>
      <c r="J36" s="28"/>
      <c r="K36" s="25">
        <f t="shared" si="17"/>
        <v>94</v>
      </c>
      <c r="L36" s="26">
        <f t="shared" si="9"/>
        <v>0</v>
      </c>
      <c r="M36" s="27"/>
      <c r="N36" s="30">
        <f t="shared" si="10"/>
        <v>0</v>
      </c>
      <c r="O36" s="31" t="str">
        <f t="shared" si="11"/>
        <v/>
      </c>
      <c r="Q36" s="28"/>
      <c r="R36" s="25">
        <f t="shared" si="18"/>
        <v>94</v>
      </c>
      <c r="S36" s="26">
        <f t="shared" si="12"/>
        <v>0</v>
      </c>
      <c r="T36" s="27"/>
      <c r="U36" s="30">
        <f t="shared" si="1"/>
        <v>0</v>
      </c>
      <c r="V36" s="31" t="str">
        <f t="shared" si="2"/>
        <v/>
      </c>
      <c r="X36" s="28"/>
      <c r="Y36" s="25">
        <f t="shared" si="19"/>
        <v>94</v>
      </c>
      <c r="Z36" s="26">
        <f t="shared" si="13"/>
        <v>0</v>
      </c>
      <c r="AA36" s="27"/>
      <c r="AB36" s="30">
        <f t="shared" si="3"/>
        <v>0</v>
      </c>
      <c r="AC36" s="31" t="str">
        <f t="shared" si="4"/>
        <v/>
      </c>
      <c r="AE36" s="28"/>
      <c r="AF36" s="25">
        <f t="shared" si="20"/>
        <v>94</v>
      </c>
      <c r="AG36" s="26">
        <f t="shared" si="14"/>
        <v>0</v>
      </c>
      <c r="AH36" s="27"/>
      <c r="AI36" s="30">
        <f t="shared" si="5"/>
        <v>0</v>
      </c>
      <c r="AJ36" s="31" t="str">
        <f t="shared" si="6"/>
        <v/>
      </c>
      <c r="AL36" s="28"/>
      <c r="AM36" s="25">
        <f t="shared" si="21"/>
        <v>94</v>
      </c>
      <c r="AN36" s="26">
        <f t="shared" si="15"/>
        <v>0</v>
      </c>
      <c r="AO36" s="27"/>
      <c r="AP36" s="30">
        <f t="shared" si="7"/>
        <v>0</v>
      </c>
      <c r="AQ36" s="31" t="str">
        <f t="shared" si="8"/>
        <v/>
      </c>
    </row>
    <row r="37" spans="2:43" x14ac:dyDescent="0.2">
      <c r="B37" s="33"/>
      <c r="C37" s="21"/>
      <c r="D37" s="22"/>
      <c r="E37" s="23"/>
      <c r="F37" s="24"/>
      <c r="G37" s="25">
        <f t="shared" si="22"/>
        <v>94</v>
      </c>
      <c r="H37" s="26">
        <f t="shared" si="0"/>
        <v>0</v>
      </c>
      <c r="I37" s="27"/>
      <c r="J37" s="28"/>
      <c r="K37" s="25">
        <f t="shared" si="17"/>
        <v>94</v>
      </c>
      <c r="L37" s="26">
        <f t="shared" si="9"/>
        <v>0</v>
      </c>
      <c r="M37" s="27"/>
      <c r="N37" s="30">
        <f t="shared" si="10"/>
        <v>0</v>
      </c>
      <c r="O37" s="31" t="str">
        <f t="shared" si="11"/>
        <v/>
      </c>
      <c r="Q37" s="28"/>
      <c r="R37" s="25">
        <f t="shared" si="18"/>
        <v>94</v>
      </c>
      <c r="S37" s="26">
        <f t="shared" si="12"/>
        <v>0</v>
      </c>
      <c r="T37" s="27"/>
      <c r="U37" s="30">
        <f t="shared" si="1"/>
        <v>0</v>
      </c>
      <c r="V37" s="31" t="str">
        <f t="shared" si="2"/>
        <v/>
      </c>
      <c r="X37" s="28"/>
      <c r="Y37" s="25">
        <f t="shared" si="19"/>
        <v>94</v>
      </c>
      <c r="Z37" s="26">
        <f t="shared" si="13"/>
        <v>0</v>
      </c>
      <c r="AA37" s="27"/>
      <c r="AB37" s="30">
        <f t="shared" si="3"/>
        <v>0</v>
      </c>
      <c r="AC37" s="31" t="str">
        <f t="shared" si="4"/>
        <v/>
      </c>
      <c r="AE37" s="28"/>
      <c r="AF37" s="25">
        <f t="shared" si="20"/>
        <v>94</v>
      </c>
      <c r="AG37" s="26">
        <f t="shared" si="14"/>
        <v>0</v>
      </c>
      <c r="AH37" s="27"/>
      <c r="AI37" s="30">
        <f t="shared" si="5"/>
        <v>0</v>
      </c>
      <c r="AJ37" s="31" t="str">
        <f t="shared" si="6"/>
        <v/>
      </c>
      <c r="AL37" s="28"/>
      <c r="AM37" s="25">
        <f t="shared" si="21"/>
        <v>94</v>
      </c>
      <c r="AN37" s="26">
        <f t="shared" si="15"/>
        <v>0</v>
      </c>
      <c r="AO37" s="27"/>
      <c r="AP37" s="30">
        <f t="shared" si="7"/>
        <v>0</v>
      </c>
      <c r="AQ37" s="31" t="str">
        <f t="shared" si="8"/>
        <v/>
      </c>
    </row>
    <row r="38" spans="2:43" x14ac:dyDescent="0.2">
      <c r="B38" s="33"/>
      <c r="C38" s="21"/>
      <c r="D38" s="22"/>
      <c r="E38" s="23"/>
      <c r="F38" s="24"/>
      <c r="G38" s="25">
        <f t="shared" si="22"/>
        <v>94</v>
      </c>
      <c r="H38" s="26">
        <f t="shared" si="0"/>
        <v>0</v>
      </c>
      <c r="I38" s="27"/>
      <c r="J38" s="28"/>
      <c r="K38" s="25">
        <f t="shared" si="17"/>
        <v>94</v>
      </c>
      <c r="L38" s="26">
        <f t="shared" si="9"/>
        <v>0</v>
      </c>
      <c r="M38" s="27"/>
      <c r="N38" s="30">
        <f t="shared" si="10"/>
        <v>0</v>
      </c>
      <c r="O38" s="31" t="str">
        <f t="shared" si="11"/>
        <v/>
      </c>
      <c r="Q38" s="28"/>
      <c r="R38" s="25">
        <f t="shared" si="18"/>
        <v>94</v>
      </c>
      <c r="S38" s="26">
        <f t="shared" si="12"/>
        <v>0</v>
      </c>
      <c r="T38" s="27"/>
      <c r="U38" s="30">
        <f t="shared" si="1"/>
        <v>0</v>
      </c>
      <c r="V38" s="31" t="str">
        <f t="shared" si="2"/>
        <v/>
      </c>
      <c r="X38" s="28"/>
      <c r="Y38" s="25">
        <f t="shared" si="19"/>
        <v>94</v>
      </c>
      <c r="Z38" s="26">
        <f t="shared" si="13"/>
        <v>0</v>
      </c>
      <c r="AA38" s="27"/>
      <c r="AB38" s="30">
        <f t="shared" si="3"/>
        <v>0</v>
      </c>
      <c r="AC38" s="31" t="str">
        <f t="shared" si="4"/>
        <v/>
      </c>
      <c r="AE38" s="28"/>
      <c r="AF38" s="25">
        <f t="shared" si="20"/>
        <v>94</v>
      </c>
      <c r="AG38" s="26">
        <f t="shared" si="14"/>
        <v>0</v>
      </c>
      <c r="AH38" s="27"/>
      <c r="AI38" s="30">
        <f t="shared" si="5"/>
        <v>0</v>
      </c>
      <c r="AJ38" s="31" t="str">
        <f t="shared" si="6"/>
        <v/>
      </c>
      <c r="AL38" s="28"/>
      <c r="AM38" s="25">
        <f t="shared" si="21"/>
        <v>94</v>
      </c>
      <c r="AN38" s="26">
        <f t="shared" si="15"/>
        <v>0</v>
      </c>
      <c r="AO38" s="27"/>
      <c r="AP38" s="30">
        <f t="shared" si="7"/>
        <v>0</v>
      </c>
      <c r="AQ38" s="31" t="str">
        <f t="shared" si="8"/>
        <v/>
      </c>
    </row>
    <row r="39" spans="2:43" s="45" customFormat="1" x14ac:dyDescent="0.2">
      <c r="B39" s="34" t="s">
        <v>33</v>
      </c>
      <c r="C39" s="35"/>
      <c r="D39" s="36"/>
      <c r="E39" s="35"/>
      <c r="F39" s="37"/>
      <c r="G39" s="38"/>
      <c r="H39" s="39">
        <f>SUM(H23:H38)</f>
        <v>6.6344399999999997</v>
      </c>
      <c r="I39" s="40"/>
      <c r="J39" s="41"/>
      <c r="K39" s="42"/>
      <c r="L39" s="39">
        <f>SUM(L23:L38)</f>
        <v>8.0760000000000005</v>
      </c>
      <c r="M39" s="40"/>
      <c r="N39" s="43">
        <f t="shared" si="10"/>
        <v>1.4415600000000008</v>
      </c>
      <c r="O39" s="44">
        <f t="shared" si="11"/>
        <v>0.21728435256027651</v>
      </c>
      <c r="Q39" s="41"/>
      <c r="R39" s="42"/>
      <c r="S39" s="39">
        <f>SUM(S23:S38)</f>
        <v>8.5796400000000013</v>
      </c>
      <c r="T39" s="40"/>
      <c r="U39" s="43">
        <f t="shared" si="1"/>
        <v>0.50364000000000075</v>
      </c>
      <c r="V39" s="44">
        <f t="shared" si="2"/>
        <v>6.2362555720653877E-2</v>
      </c>
      <c r="X39" s="41"/>
      <c r="Y39" s="42"/>
      <c r="Z39" s="39">
        <f>SUM(Z23:Z38)</f>
        <v>9.0167199999999994</v>
      </c>
      <c r="AA39" s="40"/>
      <c r="AB39" s="43">
        <f t="shared" si="3"/>
        <v>0.43707999999999814</v>
      </c>
      <c r="AC39" s="44">
        <f t="shared" si="4"/>
        <v>5.094386244644275E-2</v>
      </c>
      <c r="AE39" s="41"/>
      <c r="AF39" s="42"/>
      <c r="AG39" s="39">
        <f>SUM(AG23:AG38)</f>
        <v>9.416360000000001</v>
      </c>
      <c r="AH39" s="40"/>
      <c r="AI39" s="43">
        <f t="shared" si="5"/>
        <v>0.39964000000000155</v>
      </c>
      <c r="AJ39" s="44">
        <f t="shared" si="6"/>
        <v>4.432210382489437E-2</v>
      </c>
      <c r="AL39" s="41"/>
      <c r="AM39" s="42"/>
      <c r="AN39" s="39">
        <f>SUM(AN23:AN38)</f>
        <v>9.7184400000000011</v>
      </c>
      <c r="AO39" s="40"/>
      <c r="AP39" s="43">
        <f t="shared" si="7"/>
        <v>0.30208000000000013</v>
      </c>
      <c r="AQ39" s="44">
        <f t="shared" si="8"/>
        <v>3.2080336775569339E-2</v>
      </c>
    </row>
    <row r="40" spans="2:43" ht="25.5" x14ac:dyDescent="0.2">
      <c r="B40" s="46" t="s">
        <v>34</v>
      </c>
      <c r="C40" s="21"/>
      <c r="D40" s="22" t="s">
        <v>74</v>
      </c>
      <c r="E40" s="23"/>
      <c r="F40" s="24">
        <v>0</v>
      </c>
      <c r="G40" s="51">
        <f>+$F$19</f>
        <v>0.4</v>
      </c>
      <c r="H40" s="26">
        <f>G40*F40</f>
        <v>0</v>
      </c>
      <c r="I40" s="27"/>
      <c r="J40" s="28">
        <v>-0.20380000000000001</v>
      </c>
      <c r="K40" s="51">
        <f>+$F$19</f>
        <v>0.4</v>
      </c>
      <c r="L40" s="26">
        <f>K40*J40</f>
        <v>-8.1520000000000009E-2</v>
      </c>
      <c r="M40" s="27"/>
      <c r="N40" s="30">
        <f>L40-H40</f>
        <v>-8.1520000000000009E-2</v>
      </c>
      <c r="O40" s="31" t="str">
        <f>IF((H40)=0,"",(N40/H40))</f>
        <v/>
      </c>
      <c r="Q40" s="28"/>
      <c r="R40" s="51">
        <f>+$F$19</f>
        <v>0.4</v>
      </c>
      <c r="S40" s="26">
        <f>R40*Q40</f>
        <v>0</v>
      </c>
      <c r="T40" s="27"/>
      <c r="U40" s="30">
        <f t="shared" si="1"/>
        <v>8.1520000000000009E-2</v>
      </c>
      <c r="V40" s="31">
        <f t="shared" si="2"/>
        <v>-1</v>
      </c>
      <c r="X40" s="28"/>
      <c r="Y40" s="51">
        <f>+$F$19</f>
        <v>0.4</v>
      </c>
      <c r="Z40" s="26">
        <f>Y40*X40</f>
        <v>0</v>
      </c>
      <c r="AA40" s="27"/>
      <c r="AB40" s="30">
        <f t="shared" si="3"/>
        <v>0</v>
      </c>
      <c r="AC40" s="31" t="str">
        <f t="shared" si="4"/>
        <v/>
      </c>
      <c r="AE40" s="28"/>
      <c r="AF40" s="51">
        <f>+$F$19</f>
        <v>0.4</v>
      </c>
      <c r="AG40" s="26">
        <f>AF40*AE40</f>
        <v>0</v>
      </c>
      <c r="AH40" s="27"/>
      <c r="AI40" s="30">
        <f t="shared" si="5"/>
        <v>0</v>
      </c>
      <c r="AJ40" s="31" t="str">
        <f t="shared" si="6"/>
        <v/>
      </c>
      <c r="AL40" s="28"/>
      <c r="AM40" s="51">
        <f>+$F$19</f>
        <v>0.4</v>
      </c>
      <c r="AN40" s="26">
        <f>AM40*AL40</f>
        <v>0</v>
      </c>
      <c r="AO40" s="27"/>
      <c r="AP40" s="30">
        <f t="shared" si="7"/>
        <v>0</v>
      </c>
      <c r="AQ40" s="31" t="str">
        <f t="shared" si="8"/>
        <v/>
      </c>
    </row>
    <row r="41" spans="2:43" ht="38.25" x14ac:dyDescent="0.2">
      <c r="B41" s="178" t="s">
        <v>75</v>
      </c>
      <c r="C41" s="21"/>
      <c r="D41" s="22" t="s">
        <v>30</v>
      </c>
      <c r="E41" s="23"/>
      <c r="F41" s="24"/>
      <c r="G41" s="25">
        <f t="shared" ref="G41:G43" si="23">$F$18</f>
        <v>94</v>
      </c>
      <c r="H41" s="26">
        <f t="shared" ref="H41:H45" si="24">G41*F41</f>
        <v>0</v>
      </c>
      <c r="I41" s="47"/>
      <c r="J41" s="28">
        <v>0</v>
      </c>
      <c r="K41" s="25">
        <f t="shared" ref="K41:K43" si="25">$F$18</f>
        <v>94</v>
      </c>
      <c r="L41" s="26">
        <f t="shared" ref="L41:L45" si="26">K41*J41</f>
        <v>0</v>
      </c>
      <c r="M41" s="48"/>
      <c r="N41" s="30">
        <f t="shared" ref="N41:N45" si="27">L41-H41</f>
        <v>0</v>
      </c>
      <c r="O41" s="31" t="str">
        <f t="shared" ref="O41:O65" si="28">IF((H41)=0,"",(N41/H41))</f>
        <v/>
      </c>
      <c r="Q41" s="28"/>
      <c r="R41" s="25">
        <f t="shared" ref="R41:R43" si="29">$F$18</f>
        <v>94</v>
      </c>
      <c r="S41" s="26">
        <f t="shared" ref="S41:S43" si="30">R41*Q41</f>
        <v>0</v>
      </c>
      <c r="T41" s="48"/>
      <c r="U41" s="30">
        <f t="shared" si="1"/>
        <v>0</v>
      </c>
      <c r="V41" s="31" t="str">
        <f t="shared" si="2"/>
        <v/>
      </c>
      <c r="X41" s="28"/>
      <c r="Y41" s="25">
        <f t="shared" ref="Y41:Y43" si="31">$F$18</f>
        <v>94</v>
      </c>
      <c r="Z41" s="26">
        <f t="shared" ref="Z41:Z43" si="32">Y41*X41</f>
        <v>0</v>
      </c>
      <c r="AA41" s="48"/>
      <c r="AB41" s="30">
        <f t="shared" si="3"/>
        <v>0</v>
      </c>
      <c r="AC41" s="31" t="str">
        <f t="shared" si="4"/>
        <v/>
      </c>
      <c r="AE41" s="28"/>
      <c r="AF41" s="25">
        <f t="shared" ref="AF41:AF43" si="33">$F$18</f>
        <v>94</v>
      </c>
      <c r="AG41" s="26">
        <f t="shared" ref="AG41:AG43" si="34">AF41*AE41</f>
        <v>0</v>
      </c>
      <c r="AH41" s="48"/>
      <c r="AI41" s="30">
        <f t="shared" si="5"/>
        <v>0</v>
      </c>
      <c r="AJ41" s="31" t="str">
        <f t="shared" si="6"/>
        <v/>
      </c>
      <c r="AL41" s="28"/>
      <c r="AM41" s="25">
        <f t="shared" ref="AM41:AM43" si="35">$F$18</f>
        <v>94</v>
      </c>
      <c r="AN41" s="26">
        <f t="shared" ref="AN41:AN43" si="36">AM41*AL41</f>
        <v>0</v>
      </c>
      <c r="AO41" s="48"/>
      <c r="AP41" s="30">
        <f t="shared" si="7"/>
        <v>0</v>
      </c>
      <c r="AQ41" s="31" t="str">
        <f t="shared" si="8"/>
        <v/>
      </c>
    </row>
    <row r="42" spans="2:43" x14ac:dyDescent="0.2">
      <c r="B42" s="46"/>
      <c r="C42" s="21"/>
      <c r="D42" s="22"/>
      <c r="E42" s="23"/>
      <c r="F42" s="24"/>
      <c r="G42" s="25">
        <f t="shared" si="23"/>
        <v>94</v>
      </c>
      <c r="H42" s="26">
        <f t="shared" si="24"/>
        <v>0</v>
      </c>
      <c r="I42" s="47"/>
      <c r="J42" s="28"/>
      <c r="K42" s="25">
        <f t="shared" si="25"/>
        <v>94</v>
      </c>
      <c r="L42" s="26">
        <f t="shared" si="26"/>
        <v>0</v>
      </c>
      <c r="M42" s="48"/>
      <c r="N42" s="30">
        <f t="shared" si="27"/>
        <v>0</v>
      </c>
      <c r="O42" s="31" t="str">
        <f t="shared" si="28"/>
        <v/>
      </c>
      <c r="Q42" s="28"/>
      <c r="R42" s="25">
        <f t="shared" si="29"/>
        <v>94</v>
      </c>
      <c r="S42" s="26">
        <f t="shared" si="30"/>
        <v>0</v>
      </c>
      <c r="T42" s="48"/>
      <c r="U42" s="30">
        <f t="shared" si="1"/>
        <v>0</v>
      </c>
      <c r="V42" s="31" t="str">
        <f t="shared" si="2"/>
        <v/>
      </c>
      <c r="X42" s="28"/>
      <c r="Y42" s="25">
        <f t="shared" si="31"/>
        <v>94</v>
      </c>
      <c r="Z42" s="26">
        <f t="shared" si="32"/>
        <v>0</v>
      </c>
      <c r="AA42" s="48"/>
      <c r="AB42" s="30">
        <f t="shared" si="3"/>
        <v>0</v>
      </c>
      <c r="AC42" s="31" t="str">
        <f t="shared" si="4"/>
        <v/>
      </c>
      <c r="AE42" s="28"/>
      <c r="AF42" s="25">
        <f t="shared" si="33"/>
        <v>94</v>
      </c>
      <c r="AG42" s="26">
        <f t="shared" si="34"/>
        <v>0</v>
      </c>
      <c r="AH42" s="48"/>
      <c r="AI42" s="30">
        <f t="shared" si="5"/>
        <v>0</v>
      </c>
      <c r="AJ42" s="31" t="str">
        <f t="shared" si="6"/>
        <v/>
      </c>
      <c r="AL42" s="28"/>
      <c r="AM42" s="25">
        <f t="shared" si="35"/>
        <v>94</v>
      </c>
      <c r="AN42" s="26">
        <f t="shared" si="36"/>
        <v>0</v>
      </c>
      <c r="AO42" s="48"/>
      <c r="AP42" s="30">
        <f t="shared" si="7"/>
        <v>0</v>
      </c>
      <c r="AQ42" s="31" t="str">
        <f t="shared" si="8"/>
        <v/>
      </c>
    </row>
    <row r="43" spans="2:43" x14ac:dyDescent="0.2">
      <c r="B43" s="46"/>
      <c r="C43" s="21"/>
      <c r="D43" s="22"/>
      <c r="E43" s="23"/>
      <c r="F43" s="24"/>
      <c r="G43" s="25">
        <f t="shared" si="23"/>
        <v>94</v>
      </c>
      <c r="H43" s="26">
        <f t="shared" si="24"/>
        <v>0</v>
      </c>
      <c r="I43" s="47"/>
      <c r="J43" s="28"/>
      <c r="K43" s="25">
        <f t="shared" si="25"/>
        <v>94</v>
      </c>
      <c r="L43" s="26">
        <f t="shared" si="26"/>
        <v>0</v>
      </c>
      <c r="M43" s="48"/>
      <c r="N43" s="30">
        <f t="shared" si="27"/>
        <v>0</v>
      </c>
      <c r="O43" s="31" t="str">
        <f t="shared" si="28"/>
        <v/>
      </c>
      <c r="Q43" s="28"/>
      <c r="R43" s="25">
        <f t="shared" si="29"/>
        <v>94</v>
      </c>
      <c r="S43" s="26">
        <f t="shared" si="30"/>
        <v>0</v>
      </c>
      <c r="T43" s="48"/>
      <c r="U43" s="30">
        <f t="shared" si="1"/>
        <v>0</v>
      </c>
      <c r="V43" s="31" t="str">
        <f t="shared" si="2"/>
        <v/>
      </c>
      <c r="X43" s="28"/>
      <c r="Y43" s="25">
        <f t="shared" si="31"/>
        <v>94</v>
      </c>
      <c r="Z43" s="26">
        <f t="shared" si="32"/>
        <v>0</v>
      </c>
      <c r="AA43" s="48"/>
      <c r="AB43" s="30">
        <f t="shared" si="3"/>
        <v>0</v>
      </c>
      <c r="AC43" s="31" t="str">
        <f t="shared" si="4"/>
        <v/>
      </c>
      <c r="AE43" s="28"/>
      <c r="AF43" s="25">
        <f t="shared" si="33"/>
        <v>94</v>
      </c>
      <c r="AG43" s="26">
        <f t="shared" si="34"/>
        <v>0</v>
      </c>
      <c r="AH43" s="48"/>
      <c r="AI43" s="30">
        <f t="shared" si="5"/>
        <v>0</v>
      </c>
      <c r="AJ43" s="31" t="str">
        <f t="shared" si="6"/>
        <v/>
      </c>
      <c r="AL43" s="28"/>
      <c r="AM43" s="25">
        <f t="shared" si="35"/>
        <v>94</v>
      </c>
      <c r="AN43" s="26">
        <f t="shared" si="36"/>
        <v>0</v>
      </c>
      <c r="AO43" s="48"/>
      <c r="AP43" s="30">
        <f t="shared" si="7"/>
        <v>0</v>
      </c>
      <c r="AQ43" s="31" t="str">
        <f t="shared" si="8"/>
        <v/>
      </c>
    </row>
    <row r="44" spans="2:43" x14ac:dyDescent="0.2">
      <c r="B44" s="49" t="s">
        <v>35</v>
      </c>
      <c r="C44" s="21"/>
      <c r="D44" s="22" t="s">
        <v>74</v>
      </c>
      <c r="E44" s="23"/>
      <c r="F44" s="50">
        <v>1.7850000000000001E-2</v>
      </c>
      <c r="G44" s="51">
        <f>+$F$19</f>
        <v>0.4</v>
      </c>
      <c r="H44" s="26">
        <f>G44*F44</f>
        <v>7.1400000000000005E-3</v>
      </c>
      <c r="I44" s="27"/>
      <c r="J44" s="52">
        <v>1.8769999999999998E-2</v>
      </c>
      <c r="K44" s="51">
        <f>+$F$19</f>
        <v>0.4</v>
      </c>
      <c r="L44" s="26">
        <f>K44*J44</f>
        <v>7.5079999999999999E-3</v>
      </c>
      <c r="M44" s="27"/>
      <c r="N44" s="30">
        <f>L44-H44</f>
        <v>3.679999999999994E-4</v>
      </c>
      <c r="O44" s="31">
        <f>IF((H44)=0,"",(N44/H44))</f>
        <v>5.1540616246498513E-2</v>
      </c>
      <c r="Q44" s="52">
        <v>1.8929999999999999E-2</v>
      </c>
      <c r="R44" s="51">
        <f>+$F$19</f>
        <v>0.4</v>
      </c>
      <c r="S44" s="26">
        <f>R44*Q44</f>
        <v>7.5719999999999997E-3</v>
      </c>
      <c r="T44" s="27"/>
      <c r="U44" s="30">
        <f t="shared" si="1"/>
        <v>6.3999999999999821E-5</v>
      </c>
      <c r="V44" s="31">
        <f t="shared" si="2"/>
        <v>8.5242408098028539E-3</v>
      </c>
      <c r="X44" s="52">
        <v>1.898E-2</v>
      </c>
      <c r="Y44" s="51">
        <f>+$F$19</f>
        <v>0.4</v>
      </c>
      <c r="Z44" s="26">
        <f>Y44*X44</f>
        <v>7.5920000000000007E-3</v>
      </c>
      <c r="AA44" s="27"/>
      <c r="AB44" s="30">
        <f t="shared" si="3"/>
        <v>2.000000000000092E-5</v>
      </c>
      <c r="AC44" s="31">
        <f t="shared" si="4"/>
        <v>2.6413100898046646E-3</v>
      </c>
      <c r="AE44" s="52">
        <v>1.899E-2</v>
      </c>
      <c r="AF44" s="51">
        <f>+$F$19</f>
        <v>0.4</v>
      </c>
      <c r="AG44" s="26">
        <f>AF44*AE44</f>
        <v>7.5960000000000003E-3</v>
      </c>
      <c r="AH44" s="27"/>
      <c r="AI44" s="30">
        <f t="shared" si="5"/>
        <v>3.9999999999996635E-6</v>
      </c>
      <c r="AJ44" s="31">
        <f t="shared" si="6"/>
        <v>5.2687038988404413E-4</v>
      </c>
      <c r="AL44" s="52">
        <v>1.9E-2</v>
      </c>
      <c r="AM44" s="51">
        <f>+$F$19</f>
        <v>0.4</v>
      </c>
      <c r="AN44" s="26">
        <f>AM44*AL44</f>
        <v>7.6E-3</v>
      </c>
      <c r="AO44" s="27"/>
      <c r="AP44" s="30">
        <f t="shared" si="7"/>
        <v>3.9999999999996635E-6</v>
      </c>
      <c r="AQ44" s="31">
        <f t="shared" si="8"/>
        <v>5.2659294365451075E-4</v>
      </c>
    </row>
    <row r="45" spans="2:43" x14ac:dyDescent="0.2">
      <c r="B45" s="49" t="s">
        <v>36</v>
      </c>
      <c r="C45" s="21"/>
      <c r="D45" s="22"/>
      <c r="E45" s="23"/>
      <c r="F45" s="53">
        <f>IF(ISBLANK(D16)=TRUE, 0, IF(D16="TOU", 0.64*$F$55+0.18*$F$56+0.18*$F$57, IF(AND(D16="non-TOU", G59&gt;0), F59,F58)))</f>
        <v>0.10214000000000001</v>
      </c>
      <c r="G45" s="54">
        <f>$F$18*(1+$F$74)-$F$18</f>
        <v>3.3652000000000015</v>
      </c>
      <c r="H45" s="26">
        <f t="shared" si="24"/>
        <v>0.34372152800000016</v>
      </c>
      <c r="I45" s="27"/>
      <c r="J45" s="55">
        <f>0.64*$J$55+0.18*$J$56+0.18*$J$57</f>
        <v>0.10214000000000001</v>
      </c>
      <c r="K45" s="54">
        <f>$F$18*(1+$J$74)-$F$18</f>
        <v>3.1771999999999991</v>
      </c>
      <c r="L45" s="26">
        <f t="shared" si="26"/>
        <v>0.32451920799999995</v>
      </c>
      <c r="M45" s="27"/>
      <c r="N45" s="30">
        <f t="shared" si="27"/>
        <v>-1.9202320000000217E-2</v>
      </c>
      <c r="O45" s="31">
        <f t="shared" si="28"/>
        <v>-5.5865921787710104E-2</v>
      </c>
      <c r="Q45" s="55">
        <f>0.64*$Q$55+0.18*$Q$56+0.18*$Q$57</f>
        <v>0.10214000000000001</v>
      </c>
      <c r="R45" s="54">
        <f>$F$18*(1+Q74)-$F$18</f>
        <v>3.1771999999999991</v>
      </c>
      <c r="S45" s="26">
        <f t="shared" ref="S45" si="37">R45*Q45</f>
        <v>0.32451920799999995</v>
      </c>
      <c r="T45" s="27"/>
      <c r="U45" s="30">
        <f t="shared" si="1"/>
        <v>0</v>
      </c>
      <c r="V45" s="31">
        <f t="shared" si="2"/>
        <v>0</v>
      </c>
      <c r="X45" s="55">
        <f>0.64*$X$55+0.18*$X$56+0.18*$X$57</f>
        <v>0.10214000000000001</v>
      </c>
      <c r="Y45" s="54">
        <f>$F$18*(1+X74)-$F$18</f>
        <v>3.1771999999999991</v>
      </c>
      <c r="Z45" s="26">
        <f t="shared" ref="Z45" si="38">Y45*X45</f>
        <v>0.32451920799999995</v>
      </c>
      <c r="AA45" s="27"/>
      <c r="AB45" s="30">
        <f t="shared" si="3"/>
        <v>0</v>
      </c>
      <c r="AC45" s="31">
        <f t="shared" si="4"/>
        <v>0</v>
      </c>
      <c r="AE45" s="55">
        <f>0.64*$AE$55+0.18*$AE$56+0.18*$AE$57</f>
        <v>0.10214000000000001</v>
      </c>
      <c r="AF45" s="54">
        <f>$F$18*(1+AE74)-$F$18</f>
        <v>3.1771999999999991</v>
      </c>
      <c r="AG45" s="26">
        <f t="shared" ref="AG45" si="39">AF45*AE45</f>
        <v>0.32451920799999995</v>
      </c>
      <c r="AH45" s="27"/>
      <c r="AI45" s="30">
        <f t="shared" si="5"/>
        <v>0</v>
      </c>
      <c r="AJ45" s="31">
        <f t="shared" si="6"/>
        <v>0</v>
      </c>
      <c r="AL45" s="55">
        <f>0.64*$AL$55+0.18*$AL$56+0.18*$AL$57</f>
        <v>0.10214000000000001</v>
      </c>
      <c r="AM45" s="54">
        <f>$F$18*(1+AL74)-$F$18</f>
        <v>3.1771999999999991</v>
      </c>
      <c r="AN45" s="26">
        <f t="shared" ref="AN45" si="40">AM45*AL45</f>
        <v>0.32451920799999995</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8"/>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6.9853015279999999</v>
      </c>
      <c r="I47" s="40"/>
      <c r="J47" s="59"/>
      <c r="K47" s="61"/>
      <c r="L47" s="60">
        <f>SUM(L40:L46)+L39</f>
        <v>8.3265072080000007</v>
      </c>
      <c r="M47" s="40"/>
      <c r="N47" s="43">
        <f t="shared" ref="N47:N65" si="41">L47-H47</f>
        <v>1.3412056800000007</v>
      </c>
      <c r="O47" s="44">
        <f t="shared" si="28"/>
        <v>0.19200397787037388</v>
      </c>
      <c r="Q47" s="59"/>
      <c r="R47" s="61"/>
      <c r="S47" s="60">
        <f>SUM(S40:S46)+S39</f>
        <v>8.9117312080000008</v>
      </c>
      <c r="T47" s="40"/>
      <c r="U47" s="43">
        <f t="shared" si="1"/>
        <v>0.58522400000000019</v>
      </c>
      <c r="V47" s="44">
        <f t="shared" si="2"/>
        <v>7.0284452457775398E-2</v>
      </c>
      <c r="X47" s="59"/>
      <c r="Y47" s="61"/>
      <c r="Z47" s="60">
        <f>SUM(Z40:Z46)+Z39</f>
        <v>9.348831208</v>
      </c>
      <c r="AA47" s="40"/>
      <c r="AB47" s="43">
        <f t="shared" si="3"/>
        <v>0.43709999999999916</v>
      </c>
      <c r="AC47" s="44">
        <f t="shared" si="4"/>
        <v>4.9047709114881904E-2</v>
      </c>
      <c r="AE47" s="59"/>
      <c r="AF47" s="61"/>
      <c r="AG47" s="60">
        <f>SUM(AG40:AG46)+AG39</f>
        <v>9.7484752080000003</v>
      </c>
      <c r="AH47" s="40"/>
      <c r="AI47" s="43">
        <f t="shared" si="5"/>
        <v>0.39964400000000033</v>
      </c>
      <c r="AJ47" s="44">
        <f t="shared" si="6"/>
        <v>4.2748017491001038E-2</v>
      </c>
      <c r="AL47" s="59"/>
      <c r="AM47" s="61"/>
      <c r="AN47" s="60">
        <f>SUM(AN40:AN46)+AN39</f>
        <v>10.050559208000001</v>
      </c>
      <c r="AO47" s="40"/>
      <c r="AP47" s="43">
        <f t="shared" si="7"/>
        <v>0.30208400000000069</v>
      </c>
      <c r="AQ47" s="44">
        <f t="shared" si="8"/>
        <v>3.098782051085262E-2</v>
      </c>
    </row>
    <row r="48" spans="2:43" x14ac:dyDescent="0.2">
      <c r="B48" s="27" t="s">
        <v>39</v>
      </c>
      <c r="C48" s="27"/>
      <c r="D48" s="62" t="s">
        <v>74</v>
      </c>
      <c r="E48" s="63"/>
      <c r="F48" s="28">
        <v>2.1461000000000001</v>
      </c>
      <c r="G48" s="188">
        <f>+$F$19</f>
        <v>0.4</v>
      </c>
      <c r="H48" s="26">
        <f>G48*F48</f>
        <v>0.85844000000000009</v>
      </c>
      <c r="I48" s="27"/>
      <c r="J48" s="28">
        <f>+F48</f>
        <v>2.1461000000000001</v>
      </c>
      <c r="K48" s="188">
        <f>+$F$19</f>
        <v>0.4</v>
      </c>
      <c r="L48" s="26">
        <f>K48*J48</f>
        <v>0.85844000000000009</v>
      </c>
      <c r="M48" s="27"/>
      <c r="N48" s="30">
        <f t="shared" si="41"/>
        <v>0</v>
      </c>
      <c r="O48" s="31">
        <f t="shared" si="28"/>
        <v>0</v>
      </c>
      <c r="Q48" s="28">
        <f>+$J48</f>
        <v>2.1461000000000001</v>
      </c>
      <c r="R48" s="188">
        <f>+$F$19</f>
        <v>0.4</v>
      </c>
      <c r="S48" s="26">
        <f>R48*Q48</f>
        <v>0.85844000000000009</v>
      </c>
      <c r="T48" s="27"/>
      <c r="U48" s="30">
        <f t="shared" si="1"/>
        <v>0</v>
      </c>
      <c r="V48" s="31">
        <f t="shared" si="2"/>
        <v>0</v>
      </c>
      <c r="X48" s="28">
        <f>+$J48</f>
        <v>2.1461000000000001</v>
      </c>
      <c r="Y48" s="188">
        <f>+$F$19</f>
        <v>0.4</v>
      </c>
      <c r="Z48" s="26">
        <f>Y48*X48</f>
        <v>0.85844000000000009</v>
      </c>
      <c r="AA48" s="27"/>
      <c r="AB48" s="30">
        <f t="shared" si="3"/>
        <v>0</v>
      </c>
      <c r="AC48" s="31">
        <f t="shared" si="4"/>
        <v>0</v>
      </c>
      <c r="AE48" s="28">
        <f>+$J48</f>
        <v>2.1461000000000001</v>
      </c>
      <c r="AF48" s="188">
        <f>+$F$19</f>
        <v>0.4</v>
      </c>
      <c r="AG48" s="26">
        <f>AF48*AE48</f>
        <v>0.85844000000000009</v>
      </c>
      <c r="AH48" s="27"/>
      <c r="AI48" s="30">
        <f t="shared" si="5"/>
        <v>0</v>
      </c>
      <c r="AJ48" s="31">
        <f t="shared" si="6"/>
        <v>0</v>
      </c>
      <c r="AL48" s="28">
        <f>+$J48</f>
        <v>2.1461000000000001</v>
      </c>
      <c r="AM48" s="188">
        <f>+$F$19</f>
        <v>0.4</v>
      </c>
      <c r="AN48" s="26">
        <f>AM48*AL48</f>
        <v>0.85844000000000009</v>
      </c>
      <c r="AO48" s="27"/>
      <c r="AP48" s="30">
        <f t="shared" si="7"/>
        <v>0</v>
      </c>
      <c r="AQ48" s="31">
        <f t="shared" si="8"/>
        <v>0</v>
      </c>
    </row>
    <row r="49" spans="2:43" ht="25.5" x14ac:dyDescent="0.2">
      <c r="B49" s="66" t="s">
        <v>40</v>
      </c>
      <c r="C49" s="27"/>
      <c r="D49" s="62" t="s">
        <v>74</v>
      </c>
      <c r="E49" s="63"/>
      <c r="F49" s="28">
        <v>1.2058</v>
      </c>
      <c r="G49" s="188">
        <f>G48</f>
        <v>0.4</v>
      </c>
      <c r="H49" s="26">
        <f>G49*F49</f>
        <v>0.48232000000000003</v>
      </c>
      <c r="I49" s="27"/>
      <c r="J49" s="28">
        <f>+F49</f>
        <v>1.2058</v>
      </c>
      <c r="K49" s="188">
        <f>K48</f>
        <v>0.4</v>
      </c>
      <c r="L49" s="26">
        <f>K49*J49</f>
        <v>0.48232000000000003</v>
      </c>
      <c r="M49" s="27"/>
      <c r="N49" s="30">
        <f t="shared" si="41"/>
        <v>0</v>
      </c>
      <c r="O49" s="31">
        <f t="shared" si="28"/>
        <v>0</v>
      </c>
      <c r="Q49" s="28">
        <f>+$J49</f>
        <v>1.2058</v>
      </c>
      <c r="R49" s="188">
        <f>R48</f>
        <v>0.4</v>
      </c>
      <c r="S49" s="26">
        <f>R49*Q49</f>
        <v>0.48232000000000003</v>
      </c>
      <c r="T49" s="27"/>
      <c r="U49" s="30">
        <f t="shared" si="1"/>
        <v>0</v>
      </c>
      <c r="V49" s="31">
        <f t="shared" si="2"/>
        <v>0</v>
      </c>
      <c r="X49" s="28">
        <f>+$J49</f>
        <v>1.2058</v>
      </c>
      <c r="Y49" s="188">
        <f>Y48</f>
        <v>0.4</v>
      </c>
      <c r="Z49" s="26">
        <f>Y49*X49</f>
        <v>0.48232000000000003</v>
      </c>
      <c r="AA49" s="27"/>
      <c r="AB49" s="30">
        <f t="shared" si="3"/>
        <v>0</v>
      </c>
      <c r="AC49" s="31">
        <f t="shared" si="4"/>
        <v>0</v>
      </c>
      <c r="AE49" s="28">
        <f>+$J49</f>
        <v>1.2058</v>
      </c>
      <c r="AF49" s="188">
        <f>AF48</f>
        <v>0.4</v>
      </c>
      <c r="AG49" s="26">
        <f>AF49*AE49</f>
        <v>0.48232000000000003</v>
      </c>
      <c r="AH49" s="27"/>
      <c r="AI49" s="30">
        <f t="shared" si="5"/>
        <v>0</v>
      </c>
      <c r="AJ49" s="31">
        <f t="shared" si="6"/>
        <v>0</v>
      </c>
      <c r="AL49" s="28">
        <f>+$J49</f>
        <v>1.2058</v>
      </c>
      <c r="AM49" s="188">
        <f>AM48</f>
        <v>0.4</v>
      </c>
      <c r="AN49" s="26">
        <f>AM49*AL49</f>
        <v>0.48232000000000003</v>
      </c>
      <c r="AO49" s="27"/>
      <c r="AP49" s="30">
        <f t="shared" si="7"/>
        <v>0</v>
      </c>
      <c r="AQ49" s="31">
        <f t="shared" si="8"/>
        <v>0</v>
      </c>
    </row>
    <row r="50" spans="2:43" ht="25.5" x14ac:dyDescent="0.2">
      <c r="B50" s="56" t="s">
        <v>41</v>
      </c>
      <c r="C50" s="35"/>
      <c r="D50" s="35"/>
      <c r="E50" s="35"/>
      <c r="F50" s="67"/>
      <c r="G50" s="59"/>
      <c r="H50" s="60">
        <f>SUM(H47:H49)</f>
        <v>8.3260615280000003</v>
      </c>
      <c r="I50" s="68"/>
      <c r="J50" s="69"/>
      <c r="K50" s="59"/>
      <c r="L50" s="60">
        <f>SUM(L47:L49)</f>
        <v>9.6672672080000002</v>
      </c>
      <c r="M50" s="68"/>
      <c r="N50" s="43">
        <f t="shared" si="41"/>
        <v>1.3412056799999998</v>
      </c>
      <c r="O50" s="44">
        <f t="shared" si="28"/>
        <v>0.16108524726722387</v>
      </c>
      <c r="Q50" s="69"/>
      <c r="R50" s="59"/>
      <c r="S50" s="60">
        <f>SUM(S47:S49)</f>
        <v>10.252491208</v>
      </c>
      <c r="T50" s="68"/>
      <c r="U50" s="43">
        <f t="shared" si="1"/>
        <v>0.58522400000000019</v>
      </c>
      <c r="V50" s="44">
        <f t="shared" si="2"/>
        <v>6.0536652955626068E-2</v>
      </c>
      <c r="X50" s="69"/>
      <c r="Y50" s="59"/>
      <c r="Z50" s="60">
        <f>SUM(Z47:Z49)</f>
        <v>10.689591208</v>
      </c>
      <c r="AA50" s="68"/>
      <c r="AB50" s="43">
        <f t="shared" si="3"/>
        <v>0.43709999999999916</v>
      </c>
      <c r="AC50" s="44">
        <f t="shared" si="4"/>
        <v>4.2633540583671102E-2</v>
      </c>
      <c r="AE50" s="69"/>
      <c r="AF50" s="59"/>
      <c r="AG50" s="60">
        <f>SUM(AG47:AG49)</f>
        <v>11.089235208</v>
      </c>
      <c r="AH50" s="68"/>
      <c r="AI50" s="43">
        <f t="shared" si="5"/>
        <v>0.39964400000000033</v>
      </c>
      <c r="AJ50" s="44">
        <f t="shared" si="6"/>
        <v>3.7386275323691529E-2</v>
      </c>
      <c r="AL50" s="69"/>
      <c r="AM50" s="59"/>
      <c r="AN50" s="60">
        <f>SUM(AN47:AN49)</f>
        <v>11.391319208000001</v>
      </c>
      <c r="AO50" s="68"/>
      <c r="AP50" s="43">
        <f t="shared" si="7"/>
        <v>0.30208400000000069</v>
      </c>
      <c r="AQ50" s="44">
        <f t="shared" si="8"/>
        <v>2.7241193313500209E-2</v>
      </c>
    </row>
    <row r="51" spans="2:43" ht="25.5" x14ac:dyDescent="0.2">
      <c r="B51" s="71" t="s">
        <v>42</v>
      </c>
      <c r="C51" s="21"/>
      <c r="D51" s="22" t="s">
        <v>30</v>
      </c>
      <c r="E51" s="23"/>
      <c r="F51" s="72">
        <v>4.4000000000000003E-3</v>
      </c>
      <c r="G51" s="64">
        <f>+$F$18+G45</f>
        <v>97.365200000000002</v>
      </c>
      <c r="H51" s="73">
        <f t="shared" ref="H51:H57" si="42">G51*F51</f>
        <v>0.42840688000000005</v>
      </c>
      <c r="I51" s="27"/>
      <c r="J51" s="72">
        <v>4.4000000000000003E-3</v>
      </c>
      <c r="K51" s="64">
        <f>+$F$18+K45</f>
        <v>97.177199999999999</v>
      </c>
      <c r="L51" s="73">
        <f t="shared" ref="L51:L57" si="43">K51*J51</f>
        <v>0.42757968000000002</v>
      </c>
      <c r="M51" s="27"/>
      <c r="N51" s="30">
        <f t="shared" si="41"/>
        <v>-8.2720000000002791E-4</v>
      </c>
      <c r="O51" s="74">
        <f t="shared" si="28"/>
        <v>-1.9308746862329285E-3</v>
      </c>
      <c r="Q51" s="72">
        <f>+J51</f>
        <v>4.4000000000000003E-3</v>
      </c>
      <c r="R51" s="64">
        <f>+$F$18+R45</f>
        <v>97.177199999999999</v>
      </c>
      <c r="S51" s="73">
        <f t="shared" ref="S51:S57" si="44">R51*Q51</f>
        <v>0.42757968000000002</v>
      </c>
      <c r="T51" s="27"/>
      <c r="U51" s="30">
        <f t="shared" si="1"/>
        <v>0</v>
      </c>
      <c r="V51" s="74">
        <f t="shared" si="2"/>
        <v>0</v>
      </c>
      <c r="X51" s="72">
        <f>+Q51</f>
        <v>4.4000000000000003E-3</v>
      </c>
      <c r="Y51" s="64">
        <f>+$F$18+Y45</f>
        <v>97.177199999999999</v>
      </c>
      <c r="Z51" s="73">
        <f t="shared" ref="Z51:Z57" si="45">Y51*X51</f>
        <v>0.42757968000000002</v>
      </c>
      <c r="AA51" s="27"/>
      <c r="AB51" s="30">
        <f t="shared" si="3"/>
        <v>0</v>
      </c>
      <c r="AC51" s="74">
        <f t="shared" si="4"/>
        <v>0</v>
      </c>
      <c r="AE51" s="72">
        <f>+X51</f>
        <v>4.4000000000000003E-3</v>
      </c>
      <c r="AF51" s="64">
        <f>+$F$18+AF45</f>
        <v>97.177199999999999</v>
      </c>
      <c r="AG51" s="73">
        <f t="shared" ref="AG51:AG57" si="46">AF51*AE51</f>
        <v>0.42757968000000002</v>
      </c>
      <c r="AH51" s="27"/>
      <c r="AI51" s="30">
        <f t="shared" si="5"/>
        <v>0</v>
      </c>
      <c r="AJ51" s="74">
        <f t="shared" si="6"/>
        <v>0</v>
      </c>
      <c r="AL51" s="72">
        <f>+AE51</f>
        <v>4.4000000000000003E-3</v>
      </c>
      <c r="AM51" s="64">
        <f>+$F$18+AM45</f>
        <v>97.177199999999999</v>
      </c>
      <c r="AN51" s="73">
        <f t="shared" ref="AN51:AN57" si="47">AM51*AL51</f>
        <v>0.42757968000000002</v>
      </c>
      <c r="AO51" s="27"/>
      <c r="AP51" s="30">
        <f t="shared" si="7"/>
        <v>0</v>
      </c>
      <c r="AQ51" s="74">
        <f t="shared" si="8"/>
        <v>0</v>
      </c>
    </row>
    <row r="52" spans="2:43" ht="25.5" x14ac:dyDescent="0.2">
      <c r="B52" s="71" t="s">
        <v>43</v>
      </c>
      <c r="C52" s="21"/>
      <c r="D52" s="22" t="s">
        <v>30</v>
      </c>
      <c r="E52" s="23"/>
      <c r="F52" s="72">
        <v>1.2999999999999999E-3</v>
      </c>
      <c r="G52" s="64">
        <f>+G51</f>
        <v>97.365200000000002</v>
      </c>
      <c r="H52" s="73">
        <f t="shared" si="42"/>
        <v>0.12657476000000001</v>
      </c>
      <c r="I52" s="27"/>
      <c r="J52" s="72">
        <v>1.2999999999999999E-3</v>
      </c>
      <c r="K52" s="64">
        <f>+K51</f>
        <v>97.177199999999999</v>
      </c>
      <c r="L52" s="73">
        <f t="shared" si="43"/>
        <v>0.12633036</v>
      </c>
      <c r="M52" s="27"/>
      <c r="N52" s="30">
        <f t="shared" si="41"/>
        <v>-2.4440000000000572E-4</v>
      </c>
      <c r="O52" s="74">
        <f t="shared" si="28"/>
        <v>-1.9308746862329086E-3</v>
      </c>
      <c r="Q52" s="72">
        <f>+J52</f>
        <v>1.2999999999999999E-3</v>
      </c>
      <c r="R52" s="64">
        <f>+R51</f>
        <v>97.177199999999999</v>
      </c>
      <c r="S52" s="73">
        <f t="shared" si="44"/>
        <v>0.12633036</v>
      </c>
      <c r="T52" s="27"/>
      <c r="U52" s="30">
        <f t="shared" si="1"/>
        <v>0</v>
      </c>
      <c r="V52" s="74">
        <f t="shared" si="2"/>
        <v>0</v>
      </c>
      <c r="X52" s="72">
        <f>+Q52</f>
        <v>1.2999999999999999E-3</v>
      </c>
      <c r="Y52" s="64">
        <f>+Y51</f>
        <v>97.177199999999999</v>
      </c>
      <c r="Z52" s="73">
        <f t="shared" si="45"/>
        <v>0.12633036</v>
      </c>
      <c r="AA52" s="27"/>
      <c r="AB52" s="30">
        <f t="shared" si="3"/>
        <v>0</v>
      </c>
      <c r="AC52" s="74">
        <f t="shared" si="4"/>
        <v>0</v>
      </c>
      <c r="AE52" s="72">
        <f>+X52</f>
        <v>1.2999999999999999E-3</v>
      </c>
      <c r="AF52" s="64">
        <f>+AF51</f>
        <v>97.177199999999999</v>
      </c>
      <c r="AG52" s="73">
        <f t="shared" si="46"/>
        <v>0.12633036</v>
      </c>
      <c r="AH52" s="27"/>
      <c r="AI52" s="30">
        <f t="shared" si="5"/>
        <v>0</v>
      </c>
      <c r="AJ52" s="74">
        <f t="shared" si="6"/>
        <v>0</v>
      </c>
      <c r="AL52" s="72">
        <f>+AE52</f>
        <v>1.2999999999999999E-3</v>
      </c>
      <c r="AM52" s="64">
        <f>+AM51</f>
        <v>97.177199999999999</v>
      </c>
      <c r="AN52" s="73">
        <f t="shared" si="47"/>
        <v>0.12633036</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94</v>
      </c>
      <c r="H54" s="73">
        <f t="shared" si="42"/>
        <v>0.65236000000000005</v>
      </c>
      <c r="I54" s="27"/>
      <c r="J54" s="72">
        <f>+F54</f>
        <v>6.94E-3</v>
      </c>
      <c r="K54" s="76">
        <f>$F$18</f>
        <v>94</v>
      </c>
      <c r="L54" s="73">
        <f t="shared" si="43"/>
        <v>0.65236000000000005</v>
      </c>
      <c r="M54" s="27"/>
      <c r="N54" s="30">
        <f t="shared" si="41"/>
        <v>0</v>
      </c>
      <c r="O54" s="74">
        <f t="shared" si="28"/>
        <v>0</v>
      </c>
      <c r="Q54" s="72">
        <f>+J54</f>
        <v>6.94E-3</v>
      </c>
      <c r="R54" s="76">
        <f>$F$18</f>
        <v>94</v>
      </c>
      <c r="S54" s="73">
        <f t="shared" si="44"/>
        <v>0.65236000000000005</v>
      </c>
      <c r="T54" s="27"/>
      <c r="U54" s="30">
        <f t="shared" si="1"/>
        <v>0</v>
      </c>
      <c r="V54" s="74">
        <f t="shared" si="2"/>
        <v>0</v>
      </c>
      <c r="X54" s="72">
        <f>+Q54</f>
        <v>6.94E-3</v>
      </c>
      <c r="Y54" s="76">
        <f>$F$18</f>
        <v>94</v>
      </c>
      <c r="Z54" s="73">
        <f t="shared" si="45"/>
        <v>0.65236000000000005</v>
      </c>
      <c r="AA54" s="27"/>
      <c r="AB54" s="30">
        <f t="shared" si="3"/>
        <v>0</v>
      </c>
      <c r="AC54" s="74">
        <f t="shared" si="4"/>
        <v>0</v>
      </c>
      <c r="AE54" s="72">
        <f>+X54</f>
        <v>6.94E-3</v>
      </c>
      <c r="AF54" s="76">
        <f>$F$18</f>
        <v>94</v>
      </c>
      <c r="AG54" s="73">
        <f t="shared" si="46"/>
        <v>0.65236000000000005</v>
      </c>
      <c r="AH54" s="27"/>
      <c r="AI54" s="30">
        <f t="shared" si="5"/>
        <v>0</v>
      </c>
      <c r="AJ54" s="74">
        <f t="shared" si="6"/>
        <v>0</v>
      </c>
      <c r="AL54" s="72">
        <f>+AE54</f>
        <v>6.94E-3</v>
      </c>
      <c r="AM54" s="76">
        <f>$F$18</f>
        <v>94</v>
      </c>
      <c r="AN54" s="73">
        <f t="shared" si="47"/>
        <v>0.65236000000000005</v>
      </c>
      <c r="AO54" s="27"/>
      <c r="AP54" s="30">
        <f t="shared" si="7"/>
        <v>0</v>
      </c>
      <c r="AQ54" s="74">
        <f t="shared" si="8"/>
        <v>0</v>
      </c>
    </row>
    <row r="55" spans="2:43" x14ac:dyDescent="0.2">
      <c r="B55" s="49" t="s">
        <v>46</v>
      </c>
      <c r="C55" s="21"/>
      <c r="D55" s="22"/>
      <c r="E55" s="23"/>
      <c r="F55" s="72">
        <v>0.08</v>
      </c>
      <c r="G55" s="77">
        <f>0.64*$F$18</f>
        <v>60.160000000000004</v>
      </c>
      <c r="H55" s="73">
        <f t="shared" si="42"/>
        <v>4.8128000000000002</v>
      </c>
      <c r="I55" s="27"/>
      <c r="J55" s="72">
        <v>0.08</v>
      </c>
      <c r="K55" s="77">
        <f>$G$55</f>
        <v>60.160000000000004</v>
      </c>
      <c r="L55" s="73">
        <f t="shared" si="43"/>
        <v>4.8128000000000002</v>
      </c>
      <c r="M55" s="27"/>
      <c r="N55" s="30">
        <f t="shared" si="41"/>
        <v>0</v>
      </c>
      <c r="O55" s="74">
        <f t="shared" si="28"/>
        <v>0</v>
      </c>
      <c r="Q55" s="72">
        <v>0.08</v>
      </c>
      <c r="R55" s="77">
        <f>$G$55</f>
        <v>60.160000000000004</v>
      </c>
      <c r="S55" s="73">
        <f t="shared" si="44"/>
        <v>4.8128000000000002</v>
      </c>
      <c r="T55" s="27"/>
      <c r="U55" s="30">
        <f t="shared" si="1"/>
        <v>0</v>
      </c>
      <c r="V55" s="74">
        <f t="shared" si="2"/>
        <v>0</v>
      </c>
      <c r="X55" s="72">
        <v>0.08</v>
      </c>
      <c r="Y55" s="77">
        <f>$G$55</f>
        <v>60.160000000000004</v>
      </c>
      <c r="Z55" s="73">
        <f t="shared" si="45"/>
        <v>4.8128000000000002</v>
      </c>
      <c r="AA55" s="27"/>
      <c r="AB55" s="30">
        <f t="shared" si="3"/>
        <v>0</v>
      </c>
      <c r="AC55" s="74">
        <f t="shared" si="4"/>
        <v>0</v>
      </c>
      <c r="AE55" s="72">
        <v>0.08</v>
      </c>
      <c r="AF55" s="77">
        <f>$G$55</f>
        <v>60.160000000000004</v>
      </c>
      <c r="AG55" s="73">
        <f t="shared" si="46"/>
        <v>4.8128000000000002</v>
      </c>
      <c r="AH55" s="27"/>
      <c r="AI55" s="30">
        <f t="shared" si="5"/>
        <v>0</v>
      </c>
      <c r="AJ55" s="74">
        <f t="shared" si="6"/>
        <v>0</v>
      </c>
      <c r="AL55" s="72">
        <v>0.08</v>
      </c>
      <c r="AM55" s="77">
        <f>$G$55</f>
        <v>60.160000000000004</v>
      </c>
      <c r="AN55" s="73">
        <f t="shared" si="47"/>
        <v>4.8128000000000002</v>
      </c>
      <c r="AO55" s="27"/>
      <c r="AP55" s="30">
        <f t="shared" si="7"/>
        <v>0</v>
      </c>
      <c r="AQ55" s="74">
        <f t="shared" si="8"/>
        <v>0</v>
      </c>
    </row>
    <row r="56" spans="2:43" x14ac:dyDescent="0.2">
      <c r="B56" s="49" t="s">
        <v>47</v>
      </c>
      <c r="C56" s="21"/>
      <c r="D56" s="22"/>
      <c r="E56" s="23"/>
      <c r="F56" s="72">
        <v>0.122</v>
      </c>
      <c r="G56" s="77">
        <f>0.18*$F$18</f>
        <v>16.919999999999998</v>
      </c>
      <c r="H56" s="73">
        <f t="shared" si="42"/>
        <v>2.0642399999999999</v>
      </c>
      <c r="I56" s="27"/>
      <c r="J56" s="72">
        <v>0.122</v>
      </c>
      <c r="K56" s="77">
        <f>$G$56</f>
        <v>16.919999999999998</v>
      </c>
      <c r="L56" s="73">
        <f t="shared" si="43"/>
        <v>2.0642399999999999</v>
      </c>
      <c r="M56" s="27"/>
      <c r="N56" s="30">
        <f t="shared" si="41"/>
        <v>0</v>
      </c>
      <c r="O56" s="74">
        <f t="shared" si="28"/>
        <v>0</v>
      </c>
      <c r="Q56" s="72">
        <v>0.122</v>
      </c>
      <c r="R56" s="77">
        <f>$G$56</f>
        <v>16.919999999999998</v>
      </c>
      <c r="S56" s="73">
        <f t="shared" si="44"/>
        <v>2.0642399999999999</v>
      </c>
      <c r="T56" s="27"/>
      <c r="U56" s="30">
        <f t="shared" si="1"/>
        <v>0</v>
      </c>
      <c r="V56" s="74">
        <f t="shared" si="2"/>
        <v>0</v>
      </c>
      <c r="X56" s="72">
        <v>0.122</v>
      </c>
      <c r="Y56" s="77">
        <f>$G$56</f>
        <v>16.919999999999998</v>
      </c>
      <c r="Z56" s="73">
        <f t="shared" si="45"/>
        <v>2.0642399999999999</v>
      </c>
      <c r="AA56" s="27"/>
      <c r="AB56" s="30">
        <f t="shared" si="3"/>
        <v>0</v>
      </c>
      <c r="AC56" s="74">
        <f t="shared" si="4"/>
        <v>0</v>
      </c>
      <c r="AE56" s="72">
        <v>0.122</v>
      </c>
      <c r="AF56" s="77">
        <f>$G$56</f>
        <v>16.919999999999998</v>
      </c>
      <c r="AG56" s="73">
        <f t="shared" si="46"/>
        <v>2.0642399999999999</v>
      </c>
      <c r="AH56" s="27"/>
      <c r="AI56" s="30">
        <f t="shared" si="5"/>
        <v>0</v>
      </c>
      <c r="AJ56" s="74">
        <f t="shared" si="6"/>
        <v>0</v>
      </c>
      <c r="AL56" s="72">
        <v>0.122</v>
      </c>
      <c r="AM56" s="77">
        <f>$G$56</f>
        <v>16.919999999999998</v>
      </c>
      <c r="AN56" s="73">
        <f t="shared" si="47"/>
        <v>2.0642399999999999</v>
      </c>
      <c r="AO56" s="27"/>
      <c r="AP56" s="30">
        <f t="shared" si="7"/>
        <v>0</v>
      </c>
      <c r="AQ56" s="74">
        <f t="shared" si="8"/>
        <v>0</v>
      </c>
    </row>
    <row r="57" spans="2:43" x14ac:dyDescent="0.2">
      <c r="B57" s="11" t="s">
        <v>48</v>
      </c>
      <c r="C57" s="21"/>
      <c r="D57" s="22"/>
      <c r="E57" s="23"/>
      <c r="F57" s="72">
        <v>0.161</v>
      </c>
      <c r="G57" s="77">
        <f>0.18*$F$18</f>
        <v>16.919999999999998</v>
      </c>
      <c r="H57" s="73">
        <f t="shared" si="42"/>
        <v>2.7241199999999997</v>
      </c>
      <c r="I57" s="27"/>
      <c r="J57" s="72">
        <v>0.161</v>
      </c>
      <c r="K57" s="77">
        <f>$G$57</f>
        <v>16.919999999999998</v>
      </c>
      <c r="L57" s="73">
        <f t="shared" si="43"/>
        <v>2.7241199999999997</v>
      </c>
      <c r="M57" s="27"/>
      <c r="N57" s="30">
        <f t="shared" si="41"/>
        <v>0</v>
      </c>
      <c r="O57" s="74">
        <f t="shared" si="28"/>
        <v>0</v>
      </c>
      <c r="Q57" s="72">
        <v>0.161</v>
      </c>
      <c r="R57" s="77">
        <f>$G$57</f>
        <v>16.919999999999998</v>
      </c>
      <c r="S57" s="73">
        <f t="shared" si="44"/>
        <v>2.7241199999999997</v>
      </c>
      <c r="T57" s="27"/>
      <c r="U57" s="30">
        <f t="shared" si="1"/>
        <v>0</v>
      </c>
      <c r="V57" s="74">
        <f t="shared" si="2"/>
        <v>0</v>
      </c>
      <c r="X57" s="72">
        <v>0.161</v>
      </c>
      <c r="Y57" s="77">
        <f>$G$57</f>
        <v>16.919999999999998</v>
      </c>
      <c r="Z57" s="73">
        <f t="shared" si="45"/>
        <v>2.7241199999999997</v>
      </c>
      <c r="AA57" s="27"/>
      <c r="AB57" s="30">
        <f t="shared" si="3"/>
        <v>0</v>
      </c>
      <c r="AC57" s="74">
        <f t="shared" si="4"/>
        <v>0</v>
      </c>
      <c r="AE57" s="72">
        <v>0.161</v>
      </c>
      <c r="AF57" s="77">
        <f>$G$57</f>
        <v>16.919999999999998</v>
      </c>
      <c r="AG57" s="73">
        <f t="shared" si="46"/>
        <v>2.7241199999999997</v>
      </c>
      <c r="AH57" s="27"/>
      <c r="AI57" s="30">
        <f t="shared" si="5"/>
        <v>0</v>
      </c>
      <c r="AJ57" s="74">
        <f t="shared" si="6"/>
        <v>0</v>
      </c>
      <c r="AL57" s="72">
        <v>0.161</v>
      </c>
      <c r="AM57" s="77">
        <f>$G$57</f>
        <v>16.919999999999998</v>
      </c>
      <c r="AN57" s="73">
        <f t="shared" si="47"/>
        <v>2.7241199999999997</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94</v>
      </c>
      <c r="H58" s="73">
        <f>G58*F58</f>
        <v>8.8360000000000003</v>
      </c>
      <c r="I58" s="83"/>
      <c r="J58" s="72">
        <v>9.4E-2</v>
      </c>
      <c r="K58" s="82">
        <f>$G$58</f>
        <v>94</v>
      </c>
      <c r="L58" s="73">
        <f>K58*J58</f>
        <v>8.8360000000000003</v>
      </c>
      <c r="M58" s="83"/>
      <c r="N58" s="84">
        <f t="shared" si="41"/>
        <v>0</v>
      </c>
      <c r="O58" s="74">
        <f t="shared" si="28"/>
        <v>0</v>
      </c>
      <c r="Q58" s="72">
        <v>9.4E-2</v>
      </c>
      <c r="R58" s="82">
        <f>$G$58</f>
        <v>94</v>
      </c>
      <c r="S58" s="73">
        <f>R58*Q58</f>
        <v>8.8360000000000003</v>
      </c>
      <c r="T58" s="83"/>
      <c r="U58" s="84">
        <f t="shared" si="1"/>
        <v>0</v>
      </c>
      <c r="V58" s="74">
        <f t="shared" si="2"/>
        <v>0</v>
      </c>
      <c r="X58" s="72">
        <v>9.4E-2</v>
      </c>
      <c r="Y58" s="82">
        <f>$G$58</f>
        <v>94</v>
      </c>
      <c r="Z58" s="73">
        <f>Y58*X58</f>
        <v>8.8360000000000003</v>
      </c>
      <c r="AA58" s="83"/>
      <c r="AB58" s="84">
        <f t="shared" si="3"/>
        <v>0</v>
      </c>
      <c r="AC58" s="74">
        <f t="shared" si="4"/>
        <v>0</v>
      </c>
      <c r="AE58" s="72">
        <v>9.4E-2</v>
      </c>
      <c r="AF58" s="82">
        <f>$G$58</f>
        <v>94</v>
      </c>
      <c r="AG58" s="73">
        <f>AF58*AE58</f>
        <v>8.8360000000000003</v>
      </c>
      <c r="AH58" s="83"/>
      <c r="AI58" s="84">
        <f t="shared" si="5"/>
        <v>0</v>
      </c>
      <c r="AJ58" s="74">
        <f t="shared" si="6"/>
        <v>0</v>
      </c>
      <c r="AL58" s="72">
        <v>9.4E-2</v>
      </c>
      <c r="AM58" s="82">
        <f>$G$58</f>
        <v>94</v>
      </c>
      <c r="AN58" s="73">
        <f>AM58*AL58</f>
        <v>8.8360000000000003</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0</v>
      </c>
      <c r="H59" s="73">
        <f>G59*F59</f>
        <v>0</v>
      </c>
      <c r="I59" s="83"/>
      <c r="J59" s="72">
        <v>0.11</v>
      </c>
      <c r="K59" s="82">
        <f>$G$59</f>
        <v>0</v>
      </c>
      <c r="L59" s="73">
        <f>K59*J59</f>
        <v>0</v>
      </c>
      <c r="M59" s="83"/>
      <c r="N59" s="84">
        <f t="shared" si="41"/>
        <v>0</v>
      </c>
      <c r="O59" s="74" t="str">
        <f t="shared" si="28"/>
        <v/>
      </c>
      <c r="Q59" s="72">
        <v>0.11</v>
      </c>
      <c r="R59" s="82">
        <f>$G$59</f>
        <v>0</v>
      </c>
      <c r="S59" s="73">
        <f>R59*Q59</f>
        <v>0</v>
      </c>
      <c r="T59" s="83"/>
      <c r="U59" s="84">
        <f t="shared" si="1"/>
        <v>0</v>
      </c>
      <c r="V59" s="74" t="str">
        <f t="shared" si="2"/>
        <v/>
      </c>
      <c r="X59" s="72">
        <v>0.11</v>
      </c>
      <c r="Y59" s="82">
        <f>$G$59</f>
        <v>0</v>
      </c>
      <c r="Z59" s="73">
        <f>Y59*X59</f>
        <v>0</v>
      </c>
      <c r="AA59" s="83"/>
      <c r="AB59" s="84">
        <f t="shared" si="3"/>
        <v>0</v>
      </c>
      <c r="AC59" s="74" t="str">
        <f t="shared" si="4"/>
        <v/>
      </c>
      <c r="AE59" s="72">
        <v>0.11</v>
      </c>
      <c r="AF59" s="82">
        <f>$G$59</f>
        <v>0</v>
      </c>
      <c r="AG59" s="73">
        <f>AF59*AE59</f>
        <v>0</v>
      </c>
      <c r="AH59" s="83"/>
      <c r="AI59" s="84">
        <f t="shared" si="5"/>
        <v>0</v>
      </c>
      <c r="AJ59" s="74" t="str">
        <f t="shared" si="6"/>
        <v/>
      </c>
      <c r="AL59" s="72">
        <v>0.11</v>
      </c>
      <c r="AM59" s="82">
        <f>$G$59</f>
        <v>0</v>
      </c>
      <c r="AN59" s="73">
        <f>AM59*AL59</f>
        <v>0</v>
      </c>
      <c r="AO59" s="83"/>
      <c r="AP59" s="84">
        <f t="shared" si="7"/>
        <v>0</v>
      </c>
      <c r="AQ59" s="74" t="str">
        <f t="shared" si="8"/>
        <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19.384563168</v>
      </c>
      <c r="I61" s="100"/>
      <c r="J61" s="101"/>
      <c r="K61" s="101"/>
      <c r="L61" s="99">
        <f>SUM(L51:L57,L50)</f>
        <v>20.724697247999998</v>
      </c>
      <c r="M61" s="102"/>
      <c r="N61" s="103">
        <f t="shared" ref="N61" si="48">L61-H61</f>
        <v>1.3401340799999986</v>
      </c>
      <c r="O61" s="104">
        <f t="shared" ref="O61" si="49">IF((H61)=0,"",(N61/H61))</f>
        <v>6.9134087179859152E-2</v>
      </c>
      <c r="Q61" s="101"/>
      <c r="R61" s="101"/>
      <c r="S61" s="99">
        <f>SUM(S51:S57,S50)</f>
        <v>21.309921248000002</v>
      </c>
      <c r="T61" s="102"/>
      <c r="U61" s="103">
        <f t="shared" si="1"/>
        <v>0.58522400000000374</v>
      </c>
      <c r="V61" s="104">
        <f>IF((L61)=0,"",(U61/L61))</f>
        <v>2.8237999957103344E-2</v>
      </c>
      <c r="X61" s="101"/>
      <c r="Y61" s="101"/>
      <c r="Z61" s="99">
        <f>SUM(Z51:Z57,Z50)</f>
        <v>21.747021247999999</v>
      </c>
      <c r="AA61" s="102"/>
      <c r="AB61" s="103">
        <f t="shared" si="3"/>
        <v>0.43709999999999738</v>
      </c>
      <c r="AC61" s="104">
        <f>IF((S61)=0,"",(AB61/S61))</f>
        <v>2.0511572751167276E-2</v>
      </c>
      <c r="AE61" s="101"/>
      <c r="AF61" s="101"/>
      <c r="AG61" s="99">
        <f>SUM(AG51:AG57,AG50)</f>
        <v>22.146665247999998</v>
      </c>
      <c r="AH61" s="102"/>
      <c r="AI61" s="103">
        <f t="shared" ref="AI61:AI65" si="50">AG61-Z61</f>
        <v>0.39964399999999856</v>
      </c>
      <c r="AJ61" s="104">
        <f>IF((Z61)=0,"",(AI61/Z61))</f>
        <v>1.8376953581022159E-2</v>
      </c>
      <c r="AL61" s="101"/>
      <c r="AM61" s="101"/>
      <c r="AN61" s="99">
        <f>SUM(AN51:AN57,AN50)</f>
        <v>22.448749247999999</v>
      </c>
      <c r="AO61" s="102"/>
      <c r="AP61" s="103">
        <f t="shared" ref="AP61:AP65" si="51">AN61-AG61</f>
        <v>0.30208400000000069</v>
      </c>
      <c r="AQ61" s="104">
        <f>IF((AG61)=0,"",(AP61/AG61))</f>
        <v>1.3640157405967973E-2</v>
      </c>
    </row>
    <row r="62" spans="2:43" x14ac:dyDescent="0.2">
      <c r="B62" s="105" t="s">
        <v>52</v>
      </c>
      <c r="C62" s="21"/>
      <c r="D62" s="21"/>
      <c r="E62" s="21"/>
      <c r="F62" s="106">
        <v>0.13</v>
      </c>
      <c r="G62" s="107"/>
      <c r="H62" s="108">
        <f>H61*F62</f>
        <v>2.5199932118400001</v>
      </c>
      <c r="I62" s="109"/>
      <c r="J62" s="110">
        <v>0.13</v>
      </c>
      <c r="K62" s="109"/>
      <c r="L62" s="111">
        <f>L61*J62</f>
        <v>2.6942106422399998</v>
      </c>
      <c r="M62" s="112"/>
      <c r="N62" s="113">
        <f t="shared" si="41"/>
        <v>0.17421743039999971</v>
      </c>
      <c r="O62" s="114">
        <f t="shared" si="28"/>
        <v>6.9134087179859097E-2</v>
      </c>
      <c r="Q62" s="110">
        <v>0.13</v>
      </c>
      <c r="R62" s="109"/>
      <c r="S62" s="111">
        <f>S61*Q62</f>
        <v>2.7702897622400005</v>
      </c>
      <c r="T62" s="112"/>
      <c r="U62" s="113">
        <f t="shared" si="1"/>
        <v>7.6079120000000611E-2</v>
      </c>
      <c r="V62" s="114">
        <f t="shared" ref="V62:V71" si="52">IF((L62)=0,"",(U62/L62))</f>
        <v>2.8237999957103389E-2</v>
      </c>
      <c r="X62" s="110">
        <v>0.13</v>
      </c>
      <c r="Y62" s="109"/>
      <c r="Z62" s="111">
        <f>Z61*X62</f>
        <v>2.8271127622400001</v>
      </c>
      <c r="AA62" s="112"/>
      <c r="AB62" s="113">
        <f t="shared" si="3"/>
        <v>5.6822999999999624E-2</v>
      </c>
      <c r="AC62" s="114">
        <f t="shared" ref="AC62:AC71" si="53">IF((S62)=0,"",(AB62/S62))</f>
        <v>2.0511572751167263E-2</v>
      </c>
      <c r="AE62" s="110">
        <v>0.13</v>
      </c>
      <c r="AF62" s="109"/>
      <c r="AG62" s="111">
        <f>AG61*AE62</f>
        <v>2.8790664822399998</v>
      </c>
      <c r="AH62" s="112"/>
      <c r="AI62" s="113">
        <f t="shared" si="50"/>
        <v>5.1953719999999759E-2</v>
      </c>
      <c r="AJ62" s="114">
        <f t="shared" ref="AJ62:AJ71" si="54">IF((Z62)=0,"",(AI62/Z62))</f>
        <v>1.8376953581022138E-2</v>
      </c>
      <c r="AL62" s="110">
        <v>0.13</v>
      </c>
      <c r="AM62" s="109"/>
      <c r="AN62" s="111">
        <f>AN61*AL62</f>
        <v>2.9183374022399997</v>
      </c>
      <c r="AO62" s="112"/>
      <c r="AP62" s="113">
        <f t="shared" si="51"/>
        <v>3.9270919999999876E-2</v>
      </c>
      <c r="AQ62" s="114">
        <f t="shared" ref="AQ62:AQ71" si="55">IF((AG62)=0,"",(AP62/AG62))</f>
        <v>1.3640157405967898E-2</v>
      </c>
    </row>
    <row r="63" spans="2:43" x14ac:dyDescent="0.2">
      <c r="B63" s="115" t="s">
        <v>53</v>
      </c>
      <c r="C63" s="21"/>
      <c r="D63" s="21"/>
      <c r="E63" s="21"/>
      <c r="F63" s="116"/>
      <c r="G63" s="107"/>
      <c r="H63" s="108">
        <f>H61+H62</f>
        <v>21.904556379839999</v>
      </c>
      <c r="I63" s="109"/>
      <c r="J63" s="109"/>
      <c r="K63" s="109"/>
      <c r="L63" s="111">
        <f>L61+L62</f>
        <v>23.41890789024</v>
      </c>
      <c r="M63" s="112"/>
      <c r="N63" s="113">
        <f t="shared" si="41"/>
        <v>1.5143515104000009</v>
      </c>
      <c r="O63" s="114">
        <f t="shared" si="28"/>
        <v>6.9134087179859263E-2</v>
      </c>
      <c r="Q63" s="109"/>
      <c r="R63" s="109"/>
      <c r="S63" s="111">
        <f>S61+S62</f>
        <v>24.080211010240003</v>
      </c>
      <c r="T63" s="112"/>
      <c r="U63" s="113">
        <f t="shared" si="1"/>
        <v>0.66130312000000302</v>
      </c>
      <c r="V63" s="114">
        <f t="shared" si="52"/>
        <v>2.8237999957103289E-2</v>
      </c>
      <c r="X63" s="109"/>
      <c r="Y63" s="109"/>
      <c r="Z63" s="111">
        <f>Z61+Z62</f>
        <v>24.574134010239998</v>
      </c>
      <c r="AA63" s="112"/>
      <c r="AB63" s="113">
        <f t="shared" si="3"/>
        <v>0.49392299999999523</v>
      </c>
      <c r="AC63" s="114">
        <f t="shared" si="53"/>
        <v>2.05115727511672E-2</v>
      </c>
      <c r="AE63" s="109"/>
      <c r="AF63" s="109"/>
      <c r="AG63" s="111">
        <f>AG61+AG62</f>
        <v>25.025731730239997</v>
      </c>
      <c r="AH63" s="112"/>
      <c r="AI63" s="113">
        <f t="shared" si="50"/>
        <v>0.45159771999999876</v>
      </c>
      <c r="AJ63" s="114">
        <f t="shared" si="54"/>
        <v>1.8376953581022176E-2</v>
      </c>
      <c r="AL63" s="109"/>
      <c r="AM63" s="109"/>
      <c r="AN63" s="111">
        <f>AN61+AN62</f>
        <v>25.367086650239997</v>
      </c>
      <c r="AO63" s="112"/>
      <c r="AP63" s="113">
        <f t="shared" si="51"/>
        <v>0.34135492000000056</v>
      </c>
      <c r="AQ63" s="114">
        <f t="shared" si="55"/>
        <v>1.3640157405967964E-2</v>
      </c>
    </row>
    <row r="64" spans="2:43" ht="15.75" customHeight="1" x14ac:dyDescent="0.2">
      <c r="B64" s="203" t="s">
        <v>54</v>
      </c>
      <c r="C64" s="203"/>
      <c r="D64" s="203"/>
      <c r="E64" s="21"/>
      <c r="F64" s="116"/>
      <c r="G64" s="107"/>
      <c r="H64" s="117">
        <f>ROUND(-H63*0%,2)</f>
        <v>0</v>
      </c>
      <c r="I64" s="109"/>
      <c r="J64" s="109"/>
      <c r="K64" s="109"/>
      <c r="L64" s="180">
        <f>ROUND(-L63*0%,2)</f>
        <v>0</v>
      </c>
      <c r="M64" s="112"/>
      <c r="N64" s="118">
        <f t="shared" si="41"/>
        <v>0</v>
      </c>
      <c r="O64" s="119" t="str">
        <f t="shared" si="28"/>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04" t="s">
        <v>55</v>
      </c>
      <c r="C65" s="204"/>
      <c r="D65" s="204"/>
      <c r="E65" s="120"/>
      <c r="F65" s="121"/>
      <c r="G65" s="122"/>
      <c r="H65" s="123">
        <f>H63+H64</f>
        <v>21.904556379839999</v>
      </c>
      <c r="I65" s="124"/>
      <c r="J65" s="124"/>
      <c r="K65" s="124"/>
      <c r="L65" s="125">
        <f>L63+L64</f>
        <v>23.41890789024</v>
      </c>
      <c r="M65" s="126"/>
      <c r="N65" s="127">
        <f t="shared" si="41"/>
        <v>1.5143515104000009</v>
      </c>
      <c r="O65" s="128">
        <f t="shared" si="28"/>
        <v>6.9134087179859263E-2</v>
      </c>
      <c r="Q65" s="124"/>
      <c r="R65" s="124"/>
      <c r="S65" s="125">
        <f>S63+S64</f>
        <v>24.080211010240003</v>
      </c>
      <c r="T65" s="126"/>
      <c r="U65" s="127">
        <f t="shared" si="1"/>
        <v>0.66130312000000302</v>
      </c>
      <c r="V65" s="128">
        <f t="shared" si="52"/>
        <v>2.8237999957103289E-2</v>
      </c>
      <c r="X65" s="124"/>
      <c r="Y65" s="124"/>
      <c r="Z65" s="125">
        <f>Z63+Z64</f>
        <v>24.574134010239998</v>
      </c>
      <c r="AA65" s="126"/>
      <c r="AB65" s="127">
        <f t="shared" si="3"/>
        <v>0.49392299999999523</v>
      </c>
      <c r="AC65" s="128">
        <f t="shared" si="53"/>
        <v>2.05115727511672E-2</v>
      </c>
      <c r="AE65" s="124"/>
      <c r="AF65" s="124"/>
      <c r="AG65" s="125">
        <f>AG63+AG64</f>
        <v>25.025731730239997</v>
      </c>
      <c r="AH65" s="126"/>
      <c r="AI65" s="127">
        <f t="shared" si="50"/>
        <v>0.45159771999999876</v>
      </c>
      <c r="AJ65" s="128">
        <f t="shared" si="54"/>
        <v>1.8376953581022176E-2</v>
      </c>
      <c r="AL65" s="124"/>
      <c r="AM65" s="124"/>
      <c r="AN65" s="125">
        <f>AN63+AN64</f>
        <v>25.367086650239997</v>
      </c>
      <c r="AO65" s="126"/>
      <c r="AP65" s="127">
        <f t="shared" si="51"/>
        <v>0.34135492000000056</v>
      </c>
      <c r="AQ65" s="128">
        <f t="shared" si="55"/>
        <v>1.3640157405967964E-2</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18.619403168000005</v>
      </c>
      <c r="I67" s="140"/>
      <c r="J67" s="141"/>
      <c r="K67" s="141"/>
      <c r="L67" s="139">
        <f>SUM(L58:L59,L50,L51:L54)</f>
        <v>19.959537248000004</v>
      </c>
      <c r="M67" s="142"/>
      <c r="N67" s="143">
        <f t="shared" ref="N67:N71" si="56">L67-H67</f>
        <v>1.3401340799999986</v>
      </c>
      <c r="O67" s="104">
        <f t="shared" ref="O67:O71" si="57">IF((H67)=0,"",(N67/H67))</f>
        <v>7.1975136254807698E-2</v>
      </c>
      <c r="Q67" s="141"/>
      <c r="R67" s="141"/>
      <c r="S67" s="139">
        <f>SUM(S58:S59,S50,S51:S54)</f>
        <v>20.544761248000004</v>
      </c>
      <c r="T67" s="142"/>
      <c r="U67" s="143">
        <f t="shared" si="1"/>
        <v>0.58522400000000019</v>
      </c>
      <c r="V67" s="104">
        <f t="shared" si="52"/>
        <v>2.9320519445341406E-2</v>
      </c>
      <c r="X67" s="141"/>
      <c r="Y67" s="141"/>
      <c r="Z67" s="139">
        <f>SUM(Z58:Z59,Z50,Z51:Z54)</f>
        <v>20.981861248000005</v>
      </c>
      <c r="AA67" s="142"/>
      <c r="AB67" s="143">
        <f t="shared" si="3"/>
        <v>0.43710000000000093</v>
      </c>
      <c r="AC67" s="104">
        <f t="shared" si="53"/>
        <v>2.1275496693472253E-2</v>
      </c>
      <c r="AE67" s="141"/>
      <c r="AF67" s="141"/>
      <c r="AG67" s="139">
        <f>SUM(AG58:AG59,AG50,AG51:AG54)</f>
        <v>21.381505248000003</v>
      </c>
      <c r="AH67" s="142"/>
      <c r="AI67" s="143">
        <f t="shared" ref="AI67:AI71" si="58">AG67-Z67</f>
        <v>0.39964399999999856</v>
      </c>
      <c r="AJ67" s="104">
        <f t="shared" si="54"/>
        <v>1.90471186171862E-2</v>
      </c>
      <c r="AL67" s="141"/>
      <c r="AM67" s="141"/>
      <c r="AN67" s="139">
        <f>SUM(AN58:AN59,AN50,AN51:AN54)</f>
        <v>21.683589248000004</v>
      </c>
      <c r="AO67" s="142"/>
      <c r="AP67" s="143">
        <f t="shared" ref="AP67:AP71" si="59">AN67-AG67</f>
        <v>0.30208400000000069</v>
      </c>
      <c r="AQ67" s="104">
        <f t="shared" si="55"/>
        <v>1.4128285005951917E-2</v>
      </c>
    </row>
    <row r="68" spans="1:43" s="85" customFormat="1" x14ac:dyDescent="0.2">
      <c r="B68" s="144" t="s">
        <v>52</v>
      </c>
      <c r="C68" s="79"/>
      <c r="D68" s="79"/>
      <c r="E68" s="79"/>
      <c r="F68" s="145">
        <v>0.13</v>
      </c>
      <c r="G68" s="138"/>
      <c r="H68" s="146">
        <f>H67*F68</f>
        <v>2.4205224118400008</v>
      </c>
      <c r="I68" s="147"/>
      <c r="J68" s="148">
        <v>0.13</v>
      </c>
      <c r="K68" s="149"/>
      <c r="L68" s="150">
        <f>L67*J68</f>
        <v>2.5947398422400005</v>
      </c>
      <c r="M68" s="151"/>
      <c r="N68" s="152">
        <f t="shared" si="56"/>
        <v>0.17421743039999971</v>
      </c>
      <c r="O68" s="114">
        <f t="shared" si="57"/>
        <v>7.1975136254807656E-2</v>
      </c>
      <c r="Q68" s="148">
        <v>0.13</v>
      </c>
      <c r="R68" s="149"/>
      <c r="S68" s="150">
        <f>S67*Q68</f>
        <v>2.6708189622400007</v>
      </c>
      <c r="T68" s="151"/>
      <c r="U68" s="152">
        <f t="shared" si="1"/>
        <v>7.6079120000000167E-2</v>
      </c>
      <c r="V68" s="114">
        <f t="shared" si="52"/>
        <v>2.9320519445341458E-2</v>
      </c>
      <c r="X68" s="148">
        <v>0.13</v>
      </c>
      <c r="Y68" s="149"/>
      <c r="Z68" s="150">
        <f>Z67*X68</f>
        <v>2.7276419622400008</v>
      </c>
      <c r="AA68" s="151"/>
      <c r="AB68" s="152">
        <f t="shared" si="3"/>
        <v>5.6823000000000068E-2</v>
      </c>
      <c r="AC68" s="114">
        <f t="shared" si="53"/>
        <v>2.1275496693472229E-2</v>
      </c>
      <c r="AE68" s="148">
        <v>0.13</v>
      </c>
      <c r="AF68" s="149"/>
      <c r="AG68" s="150">
        <f>AG67*AE68</f>
        <v>2.7795956822400005</v>
      </c>
      <c r="AH68" s="151"/>
      <c r="AI68" s="152">
        <f t="shared" si="58"/>
        <v>5.1953719999999759E-2</v>
      </c>
      <c r="AJ68" s="114">
        <f t="shared" si="54"/>
        <v>1.9047118617186179E-2</v>
      </c>
      <c r="AL68" s="148">
        <v>0.13</v>
      </c>
      <c r="AM68" s="149"/>
      <c r="AN68" s="150">
        <f>AN67*AL68</f>
        <v>2.8188666022400004</v>
      </c>
      <c r="AO68" s="151"/>
      <c r="AP68" s="152">
        <f t="shared" si="59"/>
        <v>3.9270919999999876E-2</v>
      </c>
      <c r="AQ68" s="114">
        <f t="shared" si="55"/>
        <v>1.4128285005951841E-2</v>
      </c>
    </row>
    <row r="69" spans="1:43" s="85" customFormat="1" x14ac:dyDescent="0.2">
      <c r="B69" s="153" t="s">
        <v>53</v>
      </c>
      <c r="C69" s="79"/>
      <c r="D69" s="79"/>
      <c r="E69" s="79"/>
      <c r="F69" s="154"/>
      <c r="G69" s="155"/>
      <c r="H69" s="146">
        <f>H67+H68</f>
        <v>21.039925579840006</v>
      </c>
      <c r="I69" s="147"/>
      <c r="J69" s="147"/>
      <c r="K69" s="147"/>
      <c r="L69" s="150">
        <f>L67+L68</f>
        <v>22.554277090240003</v>
      </c>
      <c r="M69" s="151"/>
      <c r="N69" s="152">
        <f t="shared" si="56"/>
        <v>1.5143515103999974</v>
      </c>
      <c r="O69" s="114">
        <f t="shared" si="57"/>
        <v>7.1975136254807656E-2</v>
      </c>
      <c r="Q69" s="147"/>
      <c r="R69" s="147"/>
      <c r="S69" s="150">
        <f>S67+S68</f>
        <v>23.215580210240006</v>
      </c>
      <c r="T69" s="151"/>
      <c r="U69" s="152">
        <f t="shared" si="1"/>
        <v>0.66130312000000302</v>
      </c>
      <c r="V69" s="114">
        <f t="shared" si="52"/>
        <v>2.9320519445341531E-2</v>
      </c>
      <c r="X69" s="147"/>
      <c r="Y69" s="147"/>
      <c r="Z69" s="150">
        <f>Z67+Z68</f>
        <v>23.709503210240005</v>
      </c>
      <c r="AA69" s="151"/>
      <c r="AB69" s="152">
        <f t="shared" si="3"/>
        <v>0.49392299999999878</v>
      </c>
      <c r="AC69" s="114">
        <f t="shared" si="53"/>
        <v>2.1275496693472153E-2</v>
      </c>
      <c r="AE69" s="147"/>
      <c r="AF69" s="147"/>
      <c r="AG69" s="150">
        <f>AG67+AG68</f>
        <v>24.161100930240003</v>
      </c>
      <c r="AH69" s="151"/>
      <c r="AI69" s="152">
        <f t="shared" si="58"/>
        <v>0.45159771999999876</v>
      </c>
      <c r="AJ69" s="114">
        <f t="shared" si="54"/>
        <v>1.9047118617186217E-2</v>
      </c>
      <c r="AL69" s="147"/>
      <c r="AM69" s="147"/>
      <c r="AN69" s="150">
        <f>AN67+AN68</f>
        <v>24.502455850240004</v>
      </c>
      <c r="AO69" s="151"/>
      <c r="AP69" s="152">
        <f t="shared" si="59"/>
        <v>0.34135492000000056</v>
      </c>
      <c r="AQ69" s="114">
        <f t="shared" si="55"/>
        <v>1.4128285005951908E-2</v>
      </c>
    </row>
    <row r="70" spans="1:43" s="85" customFormat="1" ht="15.75" customHeight="1" x14ac:dyDescent="0.2">
      <c r="B70" s="205" t="s">
        <v>54</v>
      </c>
      <c r="C70" s="205"/>
      <c r="D70" s="205"/>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198" t="s">
        <v>57</v>
      </c>
      <c r="C71" s="198"/>
      <c r="D71" s="198"/>
      <c r="E71" s="158"/>
      <c r="F71" s="159"/>
      <c r="G71" s="160"/>
      <c r="H71" s="161">
        <f>SUM(H69:H70)</f>
        <v>21.039925579840006</v>
      </c>
      <c r="I71" s="162"/>
      <c r="J71" s="162"/>
      <c r="K71" s="162"/>
      <c r="L71" s="163">
        <f>SUM(L69:L70)</f>
        <v>22.554277090240003</v>
      </c>
      <c r="M71" s="164"/>
      <c r="N71" s="165">
        <f t="shared" si="56"/>
        <v>1.5143515103999974</v>
      </c>
      <c r="O71" s="166">
        <f t="shared" si="57"/>
        <v>7.1975136254807656E-2</v>
      </c>
      <c r="Q71" s="162"/>
      <c r="R71" s="162"/>
      <c r="S71" s="163">
        <f>SUM(S69:S70)</f>
        <v>23.215580210240006</v>
      </c>
      <c r="T71" s="164"/>
      <c r="U71" s="165">
        <f t="shared" si="1"/>
        <v>0.66130312000000302</v>
      </c>
      <c r="V71" s="166">
        <f t="shared" si="52"/>
        <v>2.9320519445341531E-2</v>
      </c>
      <c r="X71" s="162"/>
      <c r="Y71" s="162"/>
      <c r="Z71" s="163">
        <f>SUM(Z69:Z70)</f>
        <v>23.709503210240005</v>
      </c>
      <c r="AA71" s="164"/>
      <c r="AB71" s="165">
        <f t="shared" si="3"/>
        <v>0.49392299999999878</v>
      </c>
      <c r="AC71" s="166">
        <f t="shared" si="53"/>
        <v>2.1275496693472153E-2</v>
      </c>
      <c r="AE71" s="162"/>
      <c r="AF71" s="162"/>
      <c r="AG71" s="163">
        <f>SUM(AG69:AG70)</f>
        <v>24.161100930240003</v>
      </c>
      <c r="AH71" s="164"/>
      <c r="AI71" s="165">
        <f t="shared" si="58"/>
        <v>0.45159771999999876</v>
      </c>
      <c r="AJ71" s="166">
        <f t="shared" si="54"/>
        <v>1.9047118617186217E-2</v>
      </c>
      <c r="AL71" s="162"/>
      <c r="AM71" s="162"/>
      <c r="AN71" s="163">
        <f>SUM(AN69:AN70)</f>
        <v>24.502455850240004</v>
      </c>
      <c r="AO71" s="164"/>
      <c r="AP71" s="165">
        <f t="shared" si="59"/>
        <v>0.34135492000000056</v>
      </c>
      <c r="AQ71" s="166">
        <f t="shared" si="55"/>
        <v>1.4128285005951908E-2</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5"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6</xdr:col>
                    <xdr:colOff>476250</xdr:colOff>
                    <xdr:row>16</xdr:row>
                    <xdr:rowOff>171450</xdr:rowOff>
                  </from>
                  <to>
                    <xdr:col>9</xdr:col>
                    <xdr:colOff>552450</xdr:colOff>
                    <xdr:row>18</xdr:row>
                    <xdr:rowOff>28575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92"/>
  <sheetViews>
    <sheetView showGridLines="0" zoomScale="85" zoomScaleNormal="85" workbookViewId="0">
      <selection activeCell="B2" sqref="B2"/>
    </sheetView>
  </sheetViews>
  <sheetFormatPr defaultColWidth="9.140625" defaultRowHeight="12.75" x14ac:dyDescent="0.2"/>
  <cols>
    <col min="1" max="1" width="2.140625" style="6" customWidth="1"/>
    <col min="2" max="2" width="26.5703125" style="6" customWidth="1"/>
    <col min="3" max="3" width="1.28515625" style="6" customWidth="1"/>
    <col min="4" max="4" width="11.28515625" style="6" customWidth="1"/>
    <col min="5" max="5" width="1.28515625" style="6" customWidth="1"/>
    <col min="6" max="6" width="12.28515625" style="6" customWidth="1"/>
    <col min="7" max="7" width="8.5703125" style="6" customWidth="1"/>
    <col min="8" max="8" width="12.5703125" style="6" bestFit="1" customWidth="1"/>
    <col min="9" max="9" width="2.85546875" style="6" customWidth="1"/>
    <col min="10" max="10" width="12.140625" style="6" customWidth="1"/>
    <col min="11" max="11" width="10.42578125" style="6" customWidth="1"/>
    <col min="12" max="12" width="12.5703125" style="6" bestFit="1" customWidth="1"/>
    <col min="13" max="13" width="2.85546875" style="6" customWidth="1"/>
    <col min="14" max="14" width="12.7109375" style="6" bestFit="1" customWidth="1"/>
    <col min="15" max="15" width="10.85546875" style="6" bestFit="1" customWidth="1"/>
    <col min="16" max="16" width="3.85546875" style="6" customWidth="1"/>
    <col min="17" max="17" width="12.140625" style="6" customWidth="1"/>
    <col min="18" max="18" width="8.5703125" style="6" customWidth="1"/>
    <col min="19" max="19" width="11.5703125" style="6" bestFit="1" customWidth="1"/>
    <col min="20" max="20" width="2.85546875" style="6" customWidth="1"/>
    <col min="21" max="21" width="12.7109375" style="6" bestFit="1" customWidth="1"/>
    <col min="22" max="22" width="10.85546875" style="6" bestFit="1" customWidth="1"/>
    <col min="23" max="23" width="4.5703125" style="6" customWidth="1"/>
    <col min="24" max="24" width="12.140625" style="6" customWidth="1"/>
    <col min="25" max="25" width="8.5703125" style="6" customWidth="1"/>
    <col min="26" max="26" width="11.5703125" style="6" bestFit="1" customWidth="1"/>
    <col min="27" max="27" width="2.85546875" style="6" customWidth="1"/>
    <col min="28" max="28" width="12.7109375" style="6" bestFit="1" customWidth="1"/>
    <col min="29" max="29" width="10.85546875" style="6" bestFit="1" customWidth="1"/>
    <col min="30" max="30" width="4.5703125" style="6" customWidth="1"/>
    <col min="31" max="31" width="12.140625" style="6" customWidth="1"/>
    <col min="32" max="32" width="8.5703125" style="6" customWidth="1"/>
    <col min="33" max="33" width="11.5703125" style="6" bestFit="1" customWidth="1"/>
    <col min="34" max="34" width="2.85546875" style="6" customWidth="1"/>
    <col min="35" max="35" width="12.7109375" style="6" bestFit="1" customWidth="1"/>
    <col min="36" max="36" width="10.85546875" style="6" bestFit="1" customWidth="1"/>
    <col min="37" max="37" width="4.5703125" style="6" customWidth="1"/>
    <col min="38" max="38" width="12.140625" style="6" customWidth="1"/>
    <col min="39" max="39" width="8.5703125" style="6" customWidth="1"/>
    <col min="40" max="40" width="11.5703125" style="6" bestFit="1" customWidth="1"/>
    <col min="41" max="41" width="2.85546875" style="6" customWidth="1"/>
    <col min="42" max="42" width="12.7109375" style="6" bestFit="1" customWidth="1"/>
    <col min="43" max="43" width="10.85546875" style="6" bestFit="1" customWidth="1"/>
    <col min="44" max="16384" width="9.140625" style="6"/>
  </cols>
  <sheetData>
    <row r="1" spans="1:43" s="2" customFormat="1" ht="15" customHeight="1" x14ac:dyDescent="0.2">
      <c r="A1" s="1"/>
      <c r="B1" s="1"/>
      <c r="C1" s="1"/>
      <c r="D1" s="1"/>
      <c r="E1" s="1"/>
      <c r="F1" s="1"/>
      <c r="G1" s="1"/>
      <c r="H1" s="1"/>
      <c r="I1" s="1"/>
      <c r="J1" s="1"/>
      <c r="K1" s="1"/>
      <c r="N1" s="191"/>
      <c r="O1" s="192"/>
      <c r="P1"/>
      <c r="T1" s="2">
        <v>1</v>
      </c>
      <c r="AA1" s="2">
        <v>1</v>
      </c>
      <c r="AH1" s="2">
        <v>1</v>
      </c>
      <c r="AO1" s="2">
        <v>1</v>
      </c>
    </row>
    <row r="2" spans="1:43" s="2" customFormat="1" ht="15" customHeight="1" x14ac:dyDescent="0.25">
      <c r="A2" s="3"/>
      <c r="B2" s="3"/>
      <c r="C2" s="3"/>
      <c r="D2" s="3"/>
      <c r="E2" s="3"/>
      <c r="F2" s="3"/>
      <c r="G2" s="3"/>
      <c r="H2" s="3"/>
      <c r="I2" s="3"/>
      <c r="J2" s="3"/>
      <c r="K2" s="3"/>
      <c r="N2" s="191"/>
      <c r="O2" s="193"/>
      <c r="P2"/>
    </row>
    <row r="3" spans="1:43" s="2" customFormat="1" ht="15" customHeight="1" x14ac:dyDescent="0.25">
      <c r="A3" s="211"/>
      <c r="B3" s="211"/>
      <c r="C3" s="211"/>
      <c r="D3" s="211"/>
      <c r="E3" s="211"/>
      <c r="F3" s="211"/>
      <c r="G3" s="211"/>
      <c r="H3" s="211"/>
      <c r="I3" s="211"/>
      <c r="J3" s="211"/>
      <c r="K3" s="211"/>
      <c r="N3" s="191"/>
      <c r="O3" s="193"/>
      <c r="P3"/>
    </row>
    <row r="4" spans="1:43" s="2" customFormat="1" ht="15" customHeight="1" x14ac:dyDescent="0.25">
      <c r="A4" s="3"/>
      <c r="B4" s="3"/>
      <c r="C4" s="3"/>
      <c r="D4" s="3"/>
      <c r="E4" s="3"/>
      <c r="F4" s="3"/>
      <c r="G4" s="3"/>
      <c r="H4" s="3"/>
      <c r="I4" s="4"/>
      <c r="J4" s="4"/>
      <c r="K4" s="4"/>
      <c r="N4" s="191"/>
      <c r="O4" s="193"/>
      <c r="P4"/>
    </row>
    <row r="5" spans="1:43" s="2" customFormat="1" ht="15" customHeight="1" x14ac:dyDescent="0.25">
      <c r="C5" s="5"/>
      <c r="D5" s="5"/>
      <c r="E5" s="5"/>
      <c r="N5" s="191"/>
      <c r="O5" s="192"/>
      <c r="P5"/>
    </row>
    <row r="6" spans="1:43" s="2" customFormat="1" ht="9" customHeight="1" x14ac:dyDescent="0.2">
      <c r="N6" s="191"/>
      <c r="O6" s="192"/>
      <c r="P6"/>
    </row>
    <row r="7" spans="1:43" s="2" customFormat="1" x14ac:dyDescent="0.2">
      <c r="N7" s="191"/>
      <c r="O7" s="192"/>
      <c r="P7"/>
    </row>
    <row r="8" spans="1:43" s="2" customFormat="1" ht="15" customHeight="1" x14ac:dyDescent="0.2">
      <c r="N8" s="6"/>
      <c r="O8"/>
      <c r="P8"/>
    </row>
    <row r="9" spans="1:43" ht="7.5" customHeight="1" x14ac:dyDescent="0.2">
      <c r="L9"/>
      <c r="M9"/>
      <c r="N9"/>
      <c r="O9"/>
      <c r="P9"/>
    </row>
    <row r="10" spans="1:43" ht="18.75" customHeight="1" x14ac:dyDescent="0.25">
      <c r="C10" s="194"/>
      <c r="D10" s="194"/>
      <c r="E10" s="194"/>
      <c r="F10" s="194" t="s">
        <v>0</v>
      </c>
      <c r="G10" s="194"/>
      <c r="H10" s="194"/>
      <c r="I10" s="194"/>
      <c r="J10" s="194"/>
      <c r="K10" s="194"/>
      <c r="L10" s="194"/>
      <c r="M10" s="194"/>
      <c r="N10" s="194"/>
      <c r="O10" s="194"/>
      <c r="P10"/>
    </row>
    <row r="11" spans="1:43" ht="18.75" customHeight="1" x14ac:dyDescent="0.25">
      <c r="C11" s="194"/>
      <c r="D11" s="194"/>
      <c r="E11" s="194"/>
      <c r="F11" s="194" t="s">
        <v>1</v>
      </c>
      <c r="G11" s="194"/>
      <c r="H11" s="194"/>
      <c r="I11" s="194"/>
      <c r="J11" s="194"/>
      <c r="K11" s="194"/>
      <c r="L11" s="194"/>
      <c r="M11" s="194"/>
      <c r="N11" s="194"/>
      <c r="O11" s="194"/>
      <c r="P11"/>
    </row>
    <row r="12" spans="1:43" ht="7.5" customHeight="1" x14ac:dyDescent="0.2">
      <c r="L12"/>
      <c r="M12"/>
      <c r="N12"/>
      <c r="O12"/>
      <c r="P12"/>
    </row>
    <row r="13" spans="1:43" ht="7.5" customHeight="1" x14ac:dyDescent="0.2">
      <c r="L13"/>
      <c r="M13"/>
      <c r="N13"/>
      <c r="O13"/>
      <c r="P13"/>
    </row>
    <row r="14" spans="1:43" ht="15.75" x14ac:dyDescent="0.2">
      <c r="B14" s="7" t="s">
        <v>2</v>
      </c>
      <c r="D14" s="212" t="s">
        <v>80</v>
      </c>
      <c r="E14" s="212"/>
      <c r="F14" s="212"/>
      <c r="G14" s="212"/>
      <c r="H14" s="212"/>
      <c r="I14" s="212"/>
      <c r="J14" s="212"/>
      <c r="K14" s="212"/>
      <c r="L14" s="212"/>
      <c r="M14" s="212"/>
      <c r="N14" s="212"/>
      <c r="O14" s="212"/>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row>
    <row r="15" spans="1:43" ht="7.5" customHeight="1" x14ac:dyDescent="0.25">
      <c r="B15" s="8"/>
      <c r="D15" s="9"/>
      <c r="E15" s="9"/>
      <c r="F15" s="9"/>
      <c r="G15" s="9"/>
      <c r="H15" s="9"/>
      <c r="I15" s="9"/>
      <c r="J15" s="9"/>
      <c r="K15" s="9"/>
      <c r="L15" s="9"/>
      <c r="M15" s="9"/>
      <c r="N15" s="9"/>
      <c r="O15" s="9"/>
    </row>
    <row r="16" spans="1:43" ht="15.75" x14ac:dyDescent="0.25">
      <c r="B16" s="7" t="s">
        <v>4</v>
      </c>
      <c r="D16" s="10" t="s">
        <v>5</v>
      </c>
      <c r="E16" s="9"/>
      <c r="F16" s="9"/>
      <c r="G16" s="9"/>
      <c r="H16" s="9"/>
      <c r="I16" s="9"/>
      <c r="J16" s="9"/>
      <c r="K16" s="9"/>
      <c r="L16" s="9"/>
      <c r="M16" s="9"/>
      <c r="N16" s="9"/>
      <c r="O16" s="9"/>
    </row>
    <row r="17" spans="2:43" ht="15.75" x14ac:dyDescent="0.25">
      <c r="B17" s="8"/>
      <c r="D17" s="9"/>
      <c r="E17" s="9"/>
      <c r="F17" s="9"/>
      <c r="G17" s="9"/>
      <c r="H17" s="9"/>
      <c r="I17" s="9"/>
      <c r="J17" s="9"/>
      <c r="K17" s="9"/>
      <c r="L17" s="9"/>
      <c r="M17" s="9"/>
      <c r="N17" s="9"/>
      <c r="O17" s="9"/>
    </row>
    <row r="18" spans="2:43" x14ac:dyDescent="0.2">
      <c r="B18" s="11"/>
      <c r="D18" s="12" t="s">
        <v>6</v>
      </c>
      <c r="E18" s="12"/>
      <c r="F18" s="13">
        <v>150</v>
      </c>
      <c r="G18" s="12" t="s">
        <v>7</v>
      </c>
    </row>
    <row r="19" spans="2:43" x14ac:dyDescent="0.2">
      <c r="B19" s="11"/>
      <c r="F19" s="189">
        <v>1</v>
      </c>
      <c r="G19" s="6" t="s">
        <v>73</v>
      </c>
    </row>
    <row r="20" spans="2:43" x14ac:dyDescent="0.2">
      <c r="B20" s="11"/>
      <c r="D20" s="14"/>
      <c r="E20" s="14"/>
      <c r="F20" s="206" t="s">
        <v>8</v>
      </c>
      <c r="G20" s="207"/>
      <c r="H20" s="208"/>
      <c r="J20" s="206" t="s">
        <v>9</v>
      </c>
      <c r="K20" s="207"/>
      <c r="L20" s="208"/>
      <c r="N20" s="206" t="s">
        <v>10</v>
      </c>
      <c r="O20" s="208"/>
      <c r="Q20" s="206" t="s">
        <v>11</v>
      </c>
      <c r="R20" s="207"/>
      <c r="S20" s="208"/>
      <c r="U20" s="206" t="s">
        <v>12</v>
      </c>
      <c r="V20" s="208"/>
      <c r="X20" s="206" t="s">
        <v>13</v>
      </c>
      <c r="Y20" s="207"/>
      <c r="Z20" s="208"/>
      <c r="AB20" s="206" t="s">
        <v>14</v>
      </c>
      <c r="AC20" s="208"/>
      <c r="AE20" s="206" t="s">
        <v>15</v>
      </c>
      <c r="AF20" s="207"/>
      <c r="AG20" s="208"/>
      <c r="AI20" s="206" t="s">
        <v>16</v>
      </c>
      <c r="AJ20" s="208"/>
      <c r="AL20" s="206" t="s">
        <v>17</v>
      </c>
      <c r="AM20" s="207"/>
      <c r="AN20" s="208"/>
      <c r="AP20" s="206" t="s">
        <v>18</v>
      </c>
      <c r="AQ20" s="208"/>
    </row>
    <row r="21" spans="2:43" x14ac:dyDescent="0.2">
      <c r="B21" s="11"/>
      <c r="D21" s="209" t="s">
        <v>19</v>
      </c>
      <c r="E21" s="15"/>
      <c r="F21" s="16" t="s">
        <v>20</v>
      </c>
      <c r="G21" s="16" t="s">
        <v>21</v>
      </c>
      <c r="H21" s="17" t="s">
        <v>22</v>
      </c>
      <c r="J21" s="16" t="s">
        <v>20</v>
      </c>
      <c r="K21" s="18" t="s">
        <v>21</v>
      </c>
      <c r="L21" s="17" t="s">
        <v>22</v>
      </c>
      <c r="N21" s="201" t="s">
        <v>23</v>
      </c>
      <c r="O21" s="199" t="s">
        <v>24</v>
      </c>
      <c r="Q21" s="16" t="s">
        <v>20</v>
      </c>
      <c r="R21" s="18" t="s">
        <v>21</v>
      </c>
      <c r="S21" s="17" t="s">
        <v>22</v>
      </c>
      <c r="U21" s="201" t="s">
        <v>23</v>
      </c>
      <c r="V21" s="199" t="s">
        <v>24</v>
      </c>
      <c r="X21" s="16" t="s">
        <v>20</v>
      </c>
      <c r="Y21" s="18" t="s">
        <v>21</v>
      </c>
      <c r="Z21" s="17" t="s">
        <v>22</v>
      </c>
      <c r="AB21" s="201" t="s">
        <v>23</v>
      </c>
      <c r="AC21" s="199" t="s">
        <v>24</v>
      </c>
      <c r="AE21" s="16" t="s">
        <v>20</v>
      </c>
      <c r="AF21" s="18" t="s">
        <v>21</v>
      </c>
      <c r="AG21" s="17" t="s">
        <v>22</v>
      </c>
      <c r="AI21" s="201" t="s">
        <v>23</v>
      </c>
      <c r="AJ21" s="199" t="s">
        <v>24</v>
      </c>
      <c r="AL21" s="16" t="s">
        <v>20</v>
      </c>
      <c r="AM21" s="18" t="s">
        <v>21</v>
      </c>
      <c r="AN21" s="17" t="s">
        <v>22</v>
      </c>
      <c r="AP21" s="201" t="s">
        <v>23</v>
      </c>
      <c r="AQ21" s="199" t="s">
        <v>24</v>
      </c>
    </row>
    <row r="22" spans="2:43" x14ac:dyDescent="0.2">
      <c r="B22" s="11"/>
      <c r="D22" s="210"/>
      <c r="E22" s="15"/>
      <c r="F22" s="19" t="s">
        <v>25</v>
      </c>
      <c r="G22" s="19"/>
      <c r="H22" s="20" t="s">
        <v>25</v>
      </c>
      <c r="J22" s="19" t="s">
        <v>25</v>
      </c>
      <c r="K22" s="20"/>
      <c r="L22" s="20" t="s">
        <v>25</v>
      </c>
      <c r="N22" s="202"/>
      <c r="O22" s="200"/>
      <c r="Q22" s="19" t="s">
        <v>25</v>
      </c>
      <c r="R22" s="20"/>
      <c r="S22" s="20" t="s">
        <v>25</v>
      </c>
      <c r="U22" s="202"/>
      <c r="V22" s="200"/>
      <c r="X22" s="19" t="s">
        <v>25</v>
      </c>
      <c r="Y22" s="20"/>
      <c r="Z22" s="20" t="s">
        <v>25</v>
      </c>
      <c r="AB22" s="202"/>
      <c r="AC22" s="200"/>
      <c r="AE22" s="19" t="s">
        <v>25</v>
      </c>
      <c r="AF22" s="20"/>
      <c r="AG22" s="20" t="s">
        <v>25</v>
      </c>
      <c r="AI22" s="202"/>
      <c r="AJ22" s="200"/>
      <c r="AL22" s="19" t="s">
        <v>25</v>
      </c>
      <c r="AM22" s="20"/>
      <c r="AN22" s="20" t="s">
        <v>25</v>
      </c>
      <c r="AP22" s="202"/>
      <c r="AQ22" s="200"/>
    </row>
    <row r="23" spans="2:43" x14ac:dyDescent="0.2">
      <c r="B23" s="21" t="s">
        <v>26</v>
      </c>
      <c r="C23" s="21"/>
      <c r="D23" s="22" t="s">
        <v>27</v>
      </c>
      <c r="E23" s="23"/>
      <c r="F23" s="182">
        <v>0.56999999999999995</v>
      </c>
      <c r="G23" s="25">
        <v>1</v>
      </c>
      <c r="H23" s="26">
        <f>G23*F23</f>
        <v>0.56999999999999995</v>
      </c>
      <c r="I23" s="27"/>
      <c r="J23" s="183">
        <v>0.65</v>
      </c>
      <c r="K23" s="29">
        <v>1</v>
      </c>
      <c r="L23" s="26">
        <f>K23*J23</f>
        <v>0.65</v>
      </c>
      <c r="M23" s="27"/>
      <c r="N23" s="30">
        <f>L23-H23</f>
        <v>8.0000000000000071E-2</v>
      </c>
      <c r="O23" s="31">
        <f>IF((H23)=0,"",(N23/H23))</f>
        <v>0.14035087719298259</v>
      </c>
      <c r="Q23" s="185">
        <v>0.7</v>
      </c>
      <c r="R23" s="29">
        <v>1</v>
      </c>
      <c r="S23" s="26">
        <f>R23*Q23</f>
        <v>0.7</v>
      </c>
      <c r="T23" s="27"/>
      <c r="U23" s="30">
        <f>S23-L23</f>
        <v>4.9999999999999933E-2</v>
      </c>
      <c r="V23" s="31">
        <f>IF((L23)=0,"",(U23/L23))</f>
        <v>7.6923076923076816E-2</v>
      </c>
      <c r="X23" s="185">
        <v>0.75</v>
      </c>
      <c r="Y23" s="29">
        <v>1</v>
      </c>
      <c r="Z23" s="26">
        <f>Y23*X23</f>
        <v>0.75</v>
      </c>
      <c r="AA23" s="27"/>
      <c r="AB23" s="30">
        <f>Z23-S23</f>
        <v>5.0000000000000044E-2</v>
      </c>
      <c r="AC23" s="31">
        <f>IF((S23)=0,"",(AB23/S23))</f>
        <v>7.1428571428571494E-2</v>
      </c>
      <c r="AE23" s="185">
        <v>0.8</v>
      </c>
      <c r="AF23" s="29">
        <v>1</v>
      </c>
      <c r="AG23" s="26">
        <f>AF23*AE23</f>
        <v>0.8</v>
      </c>
      <c r="AH23" s="27"/>
      <c r="AI23" s="30">
        <f>AG23-Z23</f>
        <v>5.0000000000000044E-2</v>
      </c>
      <c r="AJ23" s="31">
        <f>IF((Z23)=0,"",(AI23/Z23))</f>
        <v>6.6666666666666721E-2</v>
      </c>
      <c r="AL23" s="185">
        <v>0.8</v>
      </c>
      <c r="AM23" s="29">
        <v>1</v>
      </c>
      <c r="AN23" s="26">
        <f>AM23*AL23</f>
        <v>0.8</v>
      </c>
      <c r="AO23" s="27"/>
      <c r="AP23" s="30">
        <f>AN23-AG23</f>
        <v>0</v>
      </c>
      <c r="AQ23" s="31">
        <f>IF((AG23)=0,"",(AP23/AG23))</f>
        <v>0</v>
      </c>
    </row>
    <row r="24" spans="2:43" x14ac:dyDescent="0.2">
      <c r="B24" s="21" t="s">
        <v>28</v>
      </c>
      <c r="C24" s="21"/>
      <c r="D24" s="22"/>
      <c r="E24" s="23"/>
      <c r="F24" s="24"/>
      <c r="G24" s="25">
        <v>1</v>
      </c>
      <c r="H24" s="26">
        <f t="shared" ref="H24:H38" si="0">G24*F24</f>
        <v>0</v>
      </c>
      <c r="I24" s="27"/>
      <c r="J24" s="28"/>
      <c r="K24" s="29">
        <v>1</v>
      </c>
      <c r="L24" s="26">
        <f>K24*J24</f>
        <v>0</v>
      </c>
      <c r="M24" s="27"/>
      <c r="N24" s="30">
        <f>L24-H24</f>
        <v>0</v>
      </c>
      <c r="O24" s="31" t="str">
        <f>IF((H24)=0,"",(N24/H24))</f>
        <v/>
      </c>
      <c r="Q24" s="28"/>
      <c r="R24" s="29">
        <v>1</v>
      </c>
      <c r="S24" s="26">
        <f>R24*Q24</f>
        <v>0</v>
      </c>
      <c r="T24" s="27"/>
      <c r="U24" s="30">
        <f t="shared" ref="U24:U71" si="1">S24-L24</f>
        <v>0</v>
      </c>
      <c r="V24" s="31" t="str">
        <f t="shared" ref="V24:V59" si="2">IF((L24)=0,"",(U24/L24))</f>
        <v/>
      </c>
      <c r="X24" s="28"/>
      <c r="Y24" s="29">
        <v>1</v>
      </c>
      <c r="Z24" s="26">
        <f>Y24*X24</f>
        <v>0</v>
      </c>
      <c r="AA24" s="27"/>
      <c r="AB24" s="30">
        <f t="shared" ref="AB24:AB71" si="3">Z24-S24</f>
        <v>0</v>
      </c>
      <c r="AC24" s="31" t="str">
        <f t="shared" ref="AC24:AC59" si="4">IF((S24)=0,"",(AB24/S24))</f>
        <v/>
      </c>
      <c r="AE24" s="28"/>
      <c r="AF24" s="29">
        <v>1</v>
      </c>
      <c r="AG24" s="26">
        <f>AF24*AE24</f>
        <v>0</v>
      </c>
      <c r="AH24" s="27"/>
      <c r="AI24" s="30">
        <f t="shared" ref="AI24:AI59" si="5">AG24-Z24</f>
        <v>0</v>
      </c>
      <c r="AJ24" s="31" t="str">
        <f t="shared" ref="AJ24:AJ59" si="6">IF((Z24)=0,"",(AI24/Z24))</f>
        <v/>
      </c>
      <c r="AL24" s="28"/>
      <c r="AM24" s="29">
        <v>1</v>
      </c>
      <c r="AN24" s="26">
        <f>AM24*AL24</f>
        <v>0</v>
      </c>
      <c r="AO24" s="27"/>
      <c r="AP24" s="30">
        <f t="shared" ref="AP24:AP59" si="7">AN24-AG24</f>
        <v>0</v>
      </c>
      <c r="AQ24" s="31" t="str">
        <f t="shared" ref="AQ24:AQ59" si="8">IF((AG24)=0,"",(AP24/AG24))</f>
        <v/>
      </c>
    </row>
    <row r="25" spans="2:43" x14ac:dyDescent="0.2">
      <c r="B25" s="32"/>
      <c r="C25" s="21"/>
      <c r="D25" s="22"/>
      <c r="E25" s="23"/>
      <c r="F25" s="24"/>
      <c r="G25" s="25">
        <v>1</v>
      </c>
      <c r="H25" s="26">
        <f t="shared" si="0"/>
        <v>0</v>
      </c>
      <c r="I25" s="27"/>
      <c r="J25" s="28"/>
      <c r="K25" s="29">
        <v>1</v>
      </c>
      <c r="L25" s="26">
        <f t="shared" ref="L25:L38" si="9">K25*J25</f>
        <v>0</v>
      </c>
      <c r="M25" s="27"/>
      <c r="N25" s="30">
        <f t="shared" ref="N25:N39" si="10">L25-H25</f>
        <v>0</v>
      </c>
      <c r="O25" s="31" t="str">
        <f t="shared" ref="O25:O39" si="11">IF((H25)=0,"",(N25/H25))</f>
        <v/>
      </c>
      <c r="Q25" s="28"/>
      <c r="R25" s="29">
        <v>1</v>
      </c>
      <c r="S25" s="26">
        <f t="shared" ref="S25:S38" si="12">R25*Q25</f>
        <v>0</v>
      </c>
      <c r="T25" s="27"/>
      <c r="U25" s="30">
        <f t="shared" si="1"/>
        <v>0</v>
      </c>
      <c r="V25" s="31" t="str">
        <f t="shared" si="2"/>
        <v/>
      </c>
      <c r="X25" s="28"/>
      <c r="Y25" s="29">
        <v>1</v>
      </c>
      <c r="Z25" s="26">
        <f t="shared" ref="Z25:Z38" si="13">Y25*X25</f>
        <v>0</v>
      </c>
      <c r="AA25" s="27"/>
      <c r="AB25" s="30">
        <f t="shared" si="3"/>
        <v>0</v>
      </c>
      <c r="AC25" s="31" t="str">
        <f t="shared" si="4"/>
        <v/>
      </c>
      <c r="AE25" s="28"/>
      <c r="AF25" s="29">
        <v>1</v>
      </c>
      <c r="AG25" s="26">
        <f t="shared" ref="AG25:AG38" si="14">AF25*AE25</f>
        <v>0</v>
      </c>
      <c r="AH25" s="27"/>
      <c r="AI25" s="30">
        <f t="shared" si="5"/>
        <v>0</v>
      </c>
      <c r="AJ25" s="31" t="str">
        <f t="shared" si="6"/>
        <v/>
      </c>
      <c r="AL25" s="28"/>
      <c r="AM25" s="29">
        <v>1</v>
      </c>
      <c r="AN25" s="26">
        <f t="shared" ref="AN25:AN38" si="15">AM25*AL25</f>
        <v>0</v>
      </c>
      <c r="AO25" s="27"/>
      <c r="AP25" s="30">
        <f t="shared" si="7"/>
        <v>0</v>
      </c>
      <c r="AQ25" s="31" t="str">
        <f t="shared" si="8"/>
        <v/>
      </c>
    </row>
    <row r="26" spans="2:43" x14ac:dyDescent="0.2">
      <c r="B26" s="32"/>
      <c r="C26" s="21"/>
      <c r="D26" s="22"/>
      <c r="E26" s="23"/>
      <c r="F26" s="24"/>
      <c r="G26" s="25">
        <v>1</v>
      </c>
      <c r="H26" s="26">
        <f t="shared" si="0"/>
        <v>0</v>
      </c>
      <c r="I26" s="27"/>
      <c r="J26" s="28"/>
      <c r="K26" s="29">
        <v>1</v>
      </c>
      <c r="L26" s="26">
        <f t="shared" si="9"/>
        <v>0</v>
      </c>
      <c r="M26" s="27"/>
      <c r="N26" s="30">
        <f t="shared" si="10"/>
        <v>0</v>
      </c>
      <c r="O26" s="31" t="str">
        <f t="shared" si="11"/>
        <v/>
      </c>
      <c r="Q26" s="28"/>
      <c r="R26" s="29">
        <v>1</v>
      </c>
      <c r="S26" s="26">
        <f t="shared" si="12"/>
        <v>0</v>
      </c>
      <c r="T26" s="27"/>
      <c r="U26" s="30">
        <f t="shared" si="1"/>
        <v>0</v>
      </c>
      <c r="V26" s="31" t="str">
        <f t="shared" si="2"/>
        <v/>
      </c>
      <c r="X26" s="28"/>
      <c r="Y26" s="29">
        <v>1</v>
      </c>
      <c r="Z26" s="26">
        <f t="shared" si="13"/>
        <v>0</v>
      </c>
      <c r="AA26" s="27"/>
      <c r="AB26" s="30">
        <f t="shared" si="3"/>
        <v>0</v>
      </c>
      <c r="AC26" s="31" t="str">
        <f t="shared" si="4"/>
        <v/>
      </c>
      <c r="AE26" s="28"/>
      <c r="AF26" s="29">
        <v>1</v>
      </c>
      <c r="AG26" s="26">
        <f t="shared" si="14"/>
        <v>0</v>
      </c>
      <c r="AH26" s="27"/>
      <c r="AI26" s="30">
        <f t="shared" si="5"/>
        <v>0</v>
      </c>
      <c r="AJ26" s="31" t="str">
        <f t="shared" si="6"/>
        <v/>
      </c>
      <c r="AL26" s="28"/>
      <c r="AM26" s="29">
        <v>1</v>
      </c>
      <c r="AN26" s="26">
        <f t="shared" si="15"/>
        <v>0</v>
      </c>
      <c r="AO26" s="27"/>
      <c r="AP26" s="30">
        <f t="shared" si="7"/>
        <v>0</v>
      </c>
      <c r="AQ26" s="31" t="str">
        <f t="shared" si="8"/>
        <v/>
      </c>
    </row>
    <row r="27" spans="2:43" x14ac:dyDescent="0.2">
      <c r="B27" s="32"/>
      <c r="C27" s="21"/>
      <c r="D27" s="22"/>
      <c r="E27" s="23"/>
      <c r="F27" s="24"/>
      <c r="G27" s="25">
        <v>1</v>
      </c>
      <c r="H27" s="26">
        <f t="shared" si="0"/>
        <v>0</v>
      </c>
      <c r="I27" s="27"/>
      <c r="J27" s="28"/>
      <c r="K27" s="29">
        <v>1</v>
      </c>
      <c r="L27" s="26">
        <f t="shared" si="9"/>
        <v>0</v>
      </c>
      <c r="M27" s="27"/>
      <c r="N27" s="30">
        <f t="shared" si="10"/>
        <v>0</v>
      </c>
      <c r="O27" s="31" t="str">
        <f t="shared" si="11"/>
        <v/>
      </c>
      <c r="Q27" s="28"/>
      <c r="R27" s="29">
        <v>1</v>
      </c>
      <c r="S27" s="26">
        <f t="shared" si="12"/>
        <v>0</v>
      </c>
      <c r="T27" s="27"/>
      <c r="U27" s="30">
        <f t="shared" si="1"/>
        <v>0</v>
      </c>
      <c r="V27" s="31" t="str">
        <f t="shared" si="2"/>
        <v/>
      </c>
      <c r="X27" s="28"/>
      <c r="Y27" s="29">
        <v>1</v>
      </c>
      <c r="Z27" s="26">
        <f t="shared" si="13"/>
        <v>0</v>
      </c>
      <c r="AA27" s="27"/>
      <c r="AB27" s="30">
        <f t="shared" si="3"/>
        <v>0</v>
      </c>
      <c r="AC27" s="31" t="str">
        <f t="shared" si="4"/>
        <v/>
      </c>
      <c r="AE27" s="28"/>
      <c r="AF27" s="29">
        <v>1</v>
      </c>
      <c r="AG27" s="26">
        <f t="shared" si="14"/>
        <v>0</v>
      </c>
      <c r="AH27" s="27"/>
      <c r="AI27" s="30">
        <f t="shared" si="5"/>
        <v>0</v>
      </c>
      <c r="AJ27" s="31" t="str">
        <f t="shared" si="6"/>
        <v/>
      </c>
      <c r="AL27" s="28"/>
      <c r="AM27" s="29">
        <v>1</v>
      </c>
      <c r="AN27" s="26">
        <f t="shared" si="15"/>
        <v>0</v>
      </c>
      <c r="AO27" s="27"/>
      <c r="AP27" s="30">
        <f t="shared" si="7"/>
        <v>0</v>
      </c>
      <c r="AQ27" s="31" t="str">
        <f t="shared" si="8"/>
        <v/>
      </c>
    </row>
    <row r="28" spans="2:43" x14ac:dyDescent="0.2">
      <c r="B28" s="32"/>
      <c r="C28" s="21"/>
      <c r="D28" s="22"/>
      <c r="E28" s="23"/>
      <c r="F28" s="24"/>
      <c r="G28" s="25">
        <v>1</v>
      </c>
      <c r="H28" s="26">
        <f t="shared" si="0"/>
        <v>0</v>
      </c>
      <c r="I28" s="27"/>
      <c r="J28" s="28"/>
      <c r="K28" s="29">
        <v>1</v>
      </c>
      <c r="L28" s="26">
        <f t="shared" si="9"/>
        <v>0</v>
      </c>
      <c r="M28" s="27"/>
      <c r="N28" s="30">
        <f t="shared" si="10"/>
        <v>0</v>
      </c>
      <c r="O28" s="31" t="str">
        <f t="shared" si="11"/>
        <v/>
      </c>
      <c r="Q28" s="28"/>
      <c r="R28" s="29">
        <v>1</v>
      </c>
      <c r="S28" s="26">
        <f t="shared" si="12"/>
        <v>0</v>
      </c>
      <c r="T28" s="27"/>
      <c r="U28" s="30">
        <f t="shared" si="1"/>
        <v>0</v>
      </c>
      <c r="V28" s="31" t="str">
        <f t="shared" si="2"/>
        <v/>
      </c>
      <c r="X28" s="28"/>
      <c r="Y28" s="29">
        <v>1</v>
      </c>
      <c r="Z28" s="26">
        <f t="shared" si="13"/>
        <v>0</v>
      </c>
      <c r="AA28" s="27"/>
      <c r="AB28" s="30">
        <f t="shared" si="3"/>
        <v>0</v>
      </c>
      <c r="AC28" s="31" t="str">
        <f t="shared" si="4"/>
        <v/>
      </c>
      <c r="AE28" s="28"/>
      <c r="AF28" s="29">
        <v>1</v>
      </c>
      <c r="AG28" s="26">
        <f t="shared" si="14"/>
        <v>0</v>
      </c>
      <c r="AH28" s="27"/>
      <c r="AI28" s="30">
        <f t="shared" si="5"/>
        <v>0</v>
      </c>
      <c r="AJ28" s="31" t="str">
        <f t="shared" si="6"/>
        <v/>
      </c>
      <c r="AL28" s="28"/>
      <c r="AM28" s="29">
        <v>1</v>
      </c>
      <c r="AN28" s="26">
        <f t="shared" si="15"/>
        <v>0</v>
      </c>
      <c r="AO28" s="27"/>
      <c r="AP28" s="30">
        <f t="shared" si="7"/>
        <v>0</v>
      </c>
      <c r="AQ28" s="31" t="str">
        <f t="shared" si="8"/>
        <v/>
      </c>
    </row>
    <row r="29" spans="2:43" x14ac:dyDescent="0.2">
      <c r="B29" s="21" t="s">
        <v>29</v>
      </c>
      <c r="C29" s="21"/>
      <c r="D29" s="22" t="s">
        <v>74</v>
      </c>
      <c r="E29" s="23"/>
      <c r="F29" s="24">
        <v>3.9996999999999998</v>
      </c>
      <c r="G29" s="51">
        <f>+$F$19</f>
        <v>1</v>
      </c>
      <c r="H29" s="26">
        <f t="shared" si="0"/>
        <v>3.9996999999999998</v>
      </c>
      <c r="I29" s="27"/>
      <c r="J29" s="28">
        <v>4.3441999999999998</v>
      </c>
      <c r="K29" s="51">
        <f>+$F$19</f>
        <v>1</v>
      </c>
      <c r="L29" s="26">
        <f t="shared" si="9"/>
        <v>4.3441999999999998</v>
      </c>
      <c r="M29" s="27"/>
      <c r="N29" s="30">
        <f t="shared" si="10"/>
        <v>0.34450000000000003</v>
      </c>
      <c r="O29" s="31">
        <f t="shared" si="11"/>
        <v>8.6131459859489473E-2</v>
      </c>
      <c r="Q29" s="28">
        <v>4.5388999999999999</v>
      </c>
      <c r="R29" s="51">
        <f>+$F$19</f>
        <v>1</v>
      </c>
      <c r="S29" s="26">
        <f t="shared" si="12"/>
        <v>4.5388999999999999</v>
      </c>
      <c r="T29" s="27"/>
      <c r="U29" s="30">
        <f t="shared" si="1"/>
        <v>0.1947000000000001</v>
      </c>
      <c r="V29" s="31">
        <f t="shared" si="2"/>
        <v>4.4818378527692118E-2</v>
      </c>
      <c r="X29" s="28">
        <v>4.7172999999999998</v>
      </c>
      <c r="Y29" s="51">
        <f>+$F$19</f>
        <v>1</v>
      </c>
      <c r="Z29" s="26">
        <f t="shared" si="13"/>
        <v>4.7172999999999998</v>
      </c>
      <c r="AA29" s="27"/>
      <c r="AB29" s="30">
        <f t="shared" si="3"/>
        <v>0.17839999999999989</v>
      </c>
      <c r="AC29" s="31">
        <f t="shared" si="4"/>
        <v>3.930467734473108E-2</v>
      </c>
      <c r="AE29" s="28">
        <v>4.8324999999999996</v>
      </c>
      <c r="AF29" s="51">
        <f>+$F$19</f>
        <v>1</v>
      </c>
      <c r="AG29" s="26">
        <f t="shared" si="14"/>
        <v>4.8324999999999996</v>
      </c>
      <c r="AH29" s="27"/>
      <c r="AI29" s="30">
        <f t="shared" si="5"/>
        <v>0.11519999999999975</v>
      </c>
      <c r="AJ29" s="31">
        <f t="shared" si="6"/>
        <v>2.4420749157356911E-2</v>
      </c>
      <c r="AL29" s="28">
        <v>5.0761000000000003</v>
      </c>
      <c r="AM29" s="51">
        <f>+$F$19</f>
        <v>1</v>
      </c>
      <c r="AN29" s="26">
        <f t="shared" si="15"/>
        <v>5.0761000000000003</v>
      </c>
      <c r="AO29" s="27"/>
      <c r="AP29" s="30">
        <f t="shared" si="7"/>
        <v>0.2436000000000007</v>
      </c>
      <c r="AQ29" s="31">
        <f t="shared" si="8"/>
        <v>5.0408691153647329E-2</v>
      </c>
    </row>
    <row r="30" spans="2:43" x14ac:dyDescent="0.2">
      <c r="B30" s="21" t="s">
        <v>31</v>
      </c>
      <c r="C30" s="21"/>
      <c r="D30" s="22"/>
      <c r="E30" s="23"/>
      <c r="F30" s="24"/>
      <c r="G30" s="25">
        <f t="shared" ref="G30" si="16">$F$18</f>
        <v>150</v>
      </c>
      <c r="H30" s="26">
        <f t="shared" si="0"/>
        <v>0</v>
      </c>
      <c r="I30" s="27"/>
      <c r="J30" s="28"/>
      <c r="K30" s="25">
        <f t="shared" ref="K30:K38" si="17">$F$18</f>
        <v>150</v>
      </c>
      <c r="L30" s="26">
        <f t="shared" si="9"/>
        <v>0</v>
      </c>
      <c r="M30" s="27"/>
      <c r="N30" s="30">
        <f t="shared" si="10"/>
        <v>0</v>
      </c>
      <c r="O30" s="31" t="str">
        <f t="shared" si="11"/>
        <v/>
      </c>
      <c r="Q30" s="28"/>
      <c r="R30" s="25">
        <f t="shared" ref="R30:R38" si="18">$F$18</f>
        <v>150</v>
      </c>
      <c r="S30" s="26">
        <f t="shared" si="12"/>
        <v>0</v>
      </c>
      <c r="T30" s="27"/>
      <c r="U30" s="30">
        <f t="shared" si="1"/>
        <v>0</v>
      </c>
      <c r="V30" s="31" t="str">
        <f t="shared" si="2"/>
        <v/>
      </c>
      <c r="X30" s="28"/>
      <c r="Y30" s="25">
        <f t="shared" ref="Y30:Y38" si="19">$F$18</f>
        <v>150</v>
      </c>
      <c r="Z30" s="26">
        <f t="shared" si="13"/>
        <v>0</v>
      </c>
      <c r="AA30" s="27"/>
      <c r="AB30" s="30">
        <f t="shared" si="3"/>
        <v>0</v>
      </c>
      <c r="AC30" s="31" t="str">
        <f t="shared" si="4"/>
        <v/>
      </c>
      <c r="AE30" s="28"/>
      <c r="AF30" s="25">
        <f t="shared" ref="AF30:AF38" si="20">$F$18</f>
        <v>150</v>
      </c>
      <c r="AG30" s="26">
        <f t="shared" si="14"/>
        <v>0</v>
      </c>
      <c r="AH30" s="27"/>
      <c r="AI30" s="30">
        <f t="shared" si="5"/>
        <v>0</v>
      </c>
      <c r="AJ30" s="31" t="str">
        <f t="shared" si="6"/>
        <v/>
      </c>
      <c r="AL30" s="28"/>
      <c r="AM30" s="25">
        <f t="shared" ref="AM30:AM38" si="21">$F$18</f>
        <v>150</v>
      </c>
      <c r="AN30" s="26">
        <f t="shared" si="15"/>
        <v>0</v>
      </c>
      <c r="AO30" s="27"/>
      <c r="AP30" s="30">
        <f t="shared" si="7"/>
        <v>0</v>
      </c>
      <c r="AQ30" s="31" t="str">
        <f t="shared" si="8"/>
        <v/>
      </c>
    </row>
    <row r="31" spans="2:43" x14ac:dyDescent="0.2">
      <c r="B31" s="21" t="s">
        <v>32</v>
      </c>
      <c r="C31" s="21"/>
      <c r="D31" s="22" t="s">
        <v>74</v>
      </c>
      <c r="E31" s="23"/>
      <c r="F31" s="24">
        <v>0</v>
      </c>
      <c r="G31" s="51">
        <f>+$F$19</f>
        <v>1</v>
      </c>
      <c r="H31" s="26">
        <f t="shared" si="0"/>
        <v>0</v>
      </c>
      <c r="I31" s="27"/>
      <c r="J31" s="190">
        <v>-1E-4</v>
      </c>
      <c r="K31" s="51">
        <f>+$F$19</f>
        <v>1</v>
      </c>
      <c r="L31" s="26">
        <f t="shared" si="9"/>
        <v>-1E-4</v>
      </c>
      <c r="M31" s="27"/>
      <c r="N31" s="30">
        <f t="shared" si="10"/>
        <v>-1E-4</v>
      </c>
      <c r="O31" s="31" t="str">
        <f t="shared" si="11"/>
        <v/>
      </c>
      <c r="Q31" s="28"/>
      <c r="R31" s="51">
        <f>+$F$19</f>
        <v>1</v>
      </c>
      <c r="S31" s="26">
        <f t="shared" si="12"/>
        <v>0</v>
      </c>
      <c r="T31" s="27"/>
      <c r="U31" s="30">
        <f t="shared" si="1"/>
        <v>1E-4</v>
      </c>
      <c r="V31" s="31">
        <f t="shared" si="2"/>
        <v>-1</v>
      </c>
      <c r="X31" s="28"/>
      <c r="Y31" s="51">
        <f>+$F$19</f>
        <v>1</v>
      </c>
      <c r="Z31" s="26">
        <f t="shared" si="13"/>
        <v>0</v>
      </c>
      <c r="AA31" s="27"/>
      <c r="AB31" s="30">
        <f t="shared" si="3"/>
        <v>0</v>
      </c>
      <c r="AC31" s="31" t="str">
        <f t="shared" si="4"/>
        <v/>
      </c>
      <c r="AE31" s="28"/>
      <c r="AF31" s="51">
        <f>+$F$19</f>
        <v>1</v>
      </c>
      <c r="AG31" s="26">
        <f t="shared" si="14"/>
        <v>0</v>
      </c>
      <c r="AH31" s="27"/>
      <c r="AI31" s="30">
        <f t="shared" si="5"/>
        <v>0</v>
      </c>
      <c r="AJ31" s="31" t="str">
        <f t="shared" si="6"/>
        <v/>
      </c>
      <c r="AL31" s="28"/>
      <c r="AM31" s="51">
        <f>+$F$19</f>
        <v>1</v>
      </c>
      <c r="AN31" s="26">
        <f t="shared" si="15"/>
        <v>0</v>
      </c>
      <c r="AO31" s="27"/>
      <c r="AP31" s="30">
        <f t="shared" si="7"/>
        <v>0</v>
      </c>
      <c r="AQ31" s="31" t="str">
        <f t="shared" si="8"/>
        <v/>
      </c>
    </row>
    <row r="32" spans="2:43" x14ac:dyDescent="0.2">
      <c r="B32" s="33"/>
      <c r="C32" s="21"/>
      <c r="D32" s="22"/>
      <c r="E32" s="23"/>
      <c r="F32" s="24"/>
      <c r="G32" s="25">
        <f t="shared" ref="G32:G38" si="22">$F$18</f>
        <v>150</v>
      </c>
      <c r="H32" s="26">
        <f t="shared" si="0"/>
        <v>0</v>
      </c>
      <c r="I32" s="27"/>
      <c r="J32" s="28"/>
      <c r="K32" s="25">
        <f t="shared" si="17"/>
        <v>150</v>
      </c>
      <c r="L32" s="26">
        <f t="shared" si="9"/>
        <v>0</v>
      </c>
      <c r="M32" s="27"/>
      <c r="N32" s="30">
        <f t="shared" si="10"/>
        <v>0</v>
      </c>
      <c r="O32" s="31" t="str">
        <f t="shared" si="11"/>
        <v/>
      </c>
      <c r="Q32" s="28"/>
      <c r="R32" s="25">
        <f t="shared" si="18"/>
        <v>150</v>
      </c>
      <c r="S32" s="26">
        <f t="shared" si="12"/>
        <v>0</v>
      </c>
      <c r="T32" s="27"/>
      <c r="U32" s="30">
        <f t="shared" si="1"/>
        <v>0</v>
      </c>
      <c r="V32" s="31" t="str">
        <f t="shared" si="2"/>
        <v/>
      </c>
      <c r="X32" s="28"/>
      <c r="Y32" s="25">
        <f t="shared" si="19"/>
        <v>150</v>
      </c>
      <c r="Z32" s="26">
        <f t="shared" si="13"/>
        <v>0</v>
      </c>
      <c r="AA32" s="27"/>
      <c r="AB32" s="30">
        <f t="shared" si="3"/>
        <v>0</v>
      </c>
      <c r="AC32" s="31" t="str">
        <f t="shared" si="4"/>
        <v/>
      </c>
      <c r="AE32" s="28"/>
      <c r="AF32" s="25">
        <f t="shared" si="20"/>
        <v>150</v>
      </c>
      <c r="AG32" s="26">
        <f t="shared" si="14"/>
        <v>0</v>
      </c>
      <c r="AH32" s="27"/>
      <c r="AI32" s="30">
        <f t="shared" si="5"/>
        <v>0</v>
      </c>
      <c r="AJ32" s="31" t="str">
        <f t="shared" si="6"/>
        <v/>
      </c>
      <c r="AL32" s="28"/>
      <c r="AM32" s="25">
        <f t="shared" si="21"/>
        <v>150</v>
      </c>
      <c r="AN32" s="26">
        <f t="shared" si="15"/>
        <v>0</v>
      </c>
      <c r="AO32" s="27"/>
      <c r="AP32" s="30">
        <f t="shared" si="7"/>
        <v>0</v>
      </c>
      <c r="AQ32" s="31" t="str">
        <f t="shared" si="8"/>
        <v/>
      </c>
    </row>
    <row r="33" spans="2:43" x14ac:dyDescent="0.2">
      <c r="B33" s="33"/>
      <c r="C33" s="21"/>
      <c r="D33" s="22"/>
      <c r="E33" s="23"/>
      <c r="F33" s="24"/>
      <c r="G33" s="25">
        <f t="shared" si="22"/>
        <v>150</v>
      </c>
      <c r="H33" s="26">
        <f t="shared" si="0"/>
        <v>0</v>
      </c>
      <c r="I33" s="27"/>
      <c r="J33" s="28"/>
      <c r="K33" s="25">
        <f t="shared" si="17"/>
        <v>150</v>
      </c>
      <c r="L33" s="26">
        <f t="shared" si="9"/>
        <v>0</v>
      </c>
      <c r="M33" s="27"/>
      <c r="N33" s="30">
        <f t="shared" si="10"/>
        <v>0</v>
      </c>
      <c r="O33" s="31" t="str">
        <f t="shared" si="11"/>
        <v/>
      </c>
      <c r="Q33" s="28"/>
      <c r="R33" s="25">
        <f t="shared" si="18"/>
        <v>150</v>
      </c>
      <c r="S33" s="26">
        <f t="shared" si="12"/>
        <v>0</v>
      </c>
      <c r="T33" s="27"/>
      <c r="U33" s="30">
        <f t="shared" si="1"/>
        <v>0</v>
      </c>
      <c r="V33" s="31" t="str">
        <f t="shared" si="2"/>
        <v/>
      </c>
      <c r="X33" s="28"/>
      <c r="Y33" s="25">
        <f t="shared" si="19"/>
        <v>150</v>
      </c>
      <c r="Z33" s="26">
        <f t="shared" si="13"/>
        <v>0</v>
      </c>
      <c r="AA33" s="27"/>
      <c r="AB33" s="30">
        <f t="shared" si="3"/>
        <v>0</v>
      </c>
      <c r="AC33" s="31" t="str">
        <f t="shared" si="4"/>
        <v/>
      </c>
      <c r="AE33" s="28"/>
      <c r="AF33" s="25">
        <f t="shared" si="20"/>
        <v>150</v>
      </c>
      <c r="AG33" s="26">
        <f t="shared" si="14"/>
        <v>0</v>
      </c>
      <c r="AH33" s="27"/>
      <c r="AI33" s="30">
        <f t="shared" si="5"/>
        <v>0</v>
      </c>
      <c r="AJ33" s="31" t="str">
        <f t="shared" si="6"/>
        <v/>
      </c>
      <c r="AL33" s="28"/>
      <c r="AM33" s="25">
        <f t="shared" si="21"/>
        <v>150</v>
      </c>
      <c r="AN33" s="26">
        <f t="shared" si="15"/>
        <v>0</v>
      </c>
      <c r="AO33" s="27"/>
      <c r="AP33" s="30">
        <f t="shared" si="7"/>
        <v>0</v>
      </c>
      <c r="AQ33" s="31" t="str">
        <f t="shared" si="8"/>
        <v/>
      </c>
    </row>
    <row r="34" spans="2:43" x14ac:dyDescent="0.2">
      <c r="B34" s="33"/>
      <c r="C34" s="21"/>
      <c r="D34" s="22"/>
      <c r="E34" s="23"/>
      <c r="F34" s="24"/>
      <c r="G34" s="25">
        <f t="shared" si="22"/>
        <v>150</v>
      </c>
      <c r="H34" s="26">
        <f t="shared" si="0"/>
        <v>0</v>
      </c>
      <c r="I34" s="27"/>
      <c r="J34" s="28"/>
      <c r="K34" s="25">
        <f t="shared" si="17"/>
        <v>150</v>
      </c>
      <c r="L34" s="26">
        <f t="shared" si="9"/>
        <v>0</v>
      </c>
      <c r="M34" s="27"/>
      <c r="N34" s="30">
        <f t="shared" si="10"/>
        <v>0</v>
      </c>
      <c r="O34" s="31" t="str">
        <f t="shared" si="11"/>
        <v/>
      </c>
      <c r="Q34" s="28"/>
      <c r="R34" s="25">
        <f t="shared" si="18"/>
        <v>150</v>
      </c>
      <c r="S34" s="26">
        <f t="shared" si="12"/>
        <v>0</v>
      </c>
      <c r="T34" s="27"/>
      <c r="U34" s="30">
        <f t="shared" si="1"/>
        <v>0</v>
      </c>
      <c r="V34" s="31" t="str">
        <f t="shared" si="2"/>
        <v/>
      </c>
      <c r="X34" s="28"/>
      <c r="Y34" s="25">
        <f t="shared" si="19"/>
        <v>150</v>
      </c>
      <c r="Z34" s="26">
        <f t="shared" si="13"/>
        <v>0</v>
      </c>
      <c r="AA34" s="27"/>
      <c r="AB34" s="30">
        <f t="shared" si="3"/>
        <v>0</v>
      </c>
      <c r="AC34" s="31" t="str">
        <f t="shared" si="4"/>
        <v/>
      </c>
      <c r="AE34" s="28"/>
      <c r="AF34" s="25">
        <f t="shared" si="20"/>
        <v>150</v>
      </c>
      <c r="AG34" s="26">
        <f t="shared" si="14"/>
        <v>0</v>
      </c>
      <c r="AH34" s="27"/>
      <c r="AI34" s="30">
        <f t="shared" si="5"/>
        <v>0</v>
      </c>
      <c r="AJ34" s="31" t="str">
        <f t="shared" si="6"/>
        <v/>
      </c>
      <c r="AL34" s="28"/>
      <c r="AM34" s="25">
        <f t="shared" si="21"/>
        <v>150</v>
      </c>
      <c r="AN34" s="26">
        <f t="shared" si="15"/>
        <v>0</v>
      </c>
      <c r="AO34" s="27"/>
      <c r="AP34" s="30">
        <f t="shared" si="7"/>
        <v>0</v>
      </c>
      <c r="AQ34" s="31" t="str">
        <f t="shared" si="8"/>
        <v/>
      </c>
    </row>
    <row r="35" spans="2:43" x14ac:dyDescent="0.2">
      <c r="B35" s="33"/>
      <c r="C35" s="21"/>
      <c r="D35" s="22"/>
      <c r="E35" s="23"/>
      <c r="F35" s="24"/>
      <c r="G35" s="25">
        <f t="shared" si="22"/>
        <v>150</v>
      </c>
      <c r="H35" s="26">
        <f t="shared" si="0"/>
        <v>0</v>
      </c>
      <c r="I35" s="27"/>
      <c r="J35" s="28"/>
      <c r="K35" s="25">
        <f t="shared" si="17"/>
        <v>150</v>
      </c>
      <c r="L35" s="26">
        <f t="shared" si="9"/>
        <v>0</v>
      </c>
      <c r="M35" s="27"/>
      <c r="N35" s="30">
        <f t="shared" si="10"/>
        <v>0</v>
      </c>
      <c r="O35" s="31" t="str">
        <f t="shared" si="11"/>
        <v/>
      </c>
      <c r="Q35" s="28"/>
      <c r="R35" s="25">
        <f t="shared" si="18"/>
        <v>150</v>
      </c>
      <c r="S35" s="26">
        <f t="shared" si="12"/>
        <v>0</v>
      </c>
      <c r="T35" s="27"/>
      <c r="U35" s="30">
        <f t="shared" si="1"/>
        <v>0</v>
      </c>
      <c r="V35" s="31" t="str">
        <f t="shared" si="2"/>
        <v/>
      </c>
      <c r="X35" s="28"/>
      <c r="Y35" s="25">
        <f t="shared" si="19"/>
        <v>150</v>
      </c>
      <c r="Z35" s="26">
        <f t="shared" si="13"/>
        <v>0</v>
      </c>
      <c r="AA35" s="27"/>
      <c r="AB35" s="30">
        <f t="shared" si="3"/>
        <v>0</v>
      </c>
      <c r="AC35" s="31" t="str">
        <f t="shared" si="4"/>
        <v/>
      </c>
      <c r="AE35" s="28"/>
      <c r="AF35" s="25">
        <f t="shared" si="20"/>
        <v>150</v>
      </c>
      <c r="AG35" s="26">
        <f t="shared" si="14"/>
        <v>0</v>
      </c>
      <c r="AH35" s="27"/>
      <c r="AI35" s="30">
        <f t="shared" si="5"/>
        <v>0</v>
      </c>
      <c r="AJ35" s="31" t="str">
        <f t="shared" si="6"/>
        <v/>
      </c>
      <c r="AL35" s="28"/>
      <c r="AM35" s="25">
        <f t="shared" si="21"/>
        <v>150</v>
      </c>
      <c r="AN35" s="26">
        <f t="shared" si="15"/>
        <v>0</v>
      </c>
      <c r="AO35" s="27"/>
      <c r="AP35" s="30">
        <f t="shared" si="7"/>
        <v>0</v>
      </c>
      <c r="AQ35" s="31" t="str">
        <f t="shared" si="8"/>
        <v/>
      </c>
    </row>
    <row r="36" spans="2:43" x14ac:dyDescent="0.2">
      <c r="B36" s="33"/>
      <c r="C36" s="21"/>
      <c r="D36" s="22"/>
      <c r="E36" s="23"/>
      <c r="F36" s="24"/>
      <c r="G36" s="25">
        <f t="shared" si="22"/>
        <v>150</v>
      </c>
      <c r="H36" s="26">
        <f t="shared" si="0"/>
        <v>0</v>
      </c>
      <c r="I36" s="27"/>
      <c r="J36" s="28"/>
      <c r="K36" s="25">
        <f t="shared" si="17"/>
        <v>150</v>
      </c>
      <c r="L36" s="26">
        <f t="shared" si="9"/>
        <v>0</v>
      </c>
      <c r="M36" s="27"/>
      <c r="N36" s="30">
        <f t="shared" si="10"/>
        <v>0</v>
      </c>
      <c r="O36" s="31" t="str">
        <f t="shared" si="11"/>
        <v/>
      </c>
      <c r="Q36" s="28"/>
      <c r="R36" s="25">
        <f t="shared" si="18"/>
        <v>150</v>
      </c>
      <c r="S36" s="26">
        <f t="shared" si="12"/>
        <v>0</v>
      </c>
      <c r="T36" s="27"/>
      <c r="U36" s="30">
        <f t="shared" si="1"/>
        <v>0</v>
      </c>
      <c r="V36" s="31" t="str">
        <f t="shared" si="2"/>
        <v/>
      </c>
      <c r="X36" s="28"/>
      <c r="Y36" s="25">
        <f t="shared" si="19"/>
        <v>150</v>
      </c>
      <c r="Z36" s="26">
        <f t="shared" si="13"/>
        <v>0</v>
      </c>
      <c r="AA36" s="27"/>
      <c r="AB36" s="30">
        <f t="shared" si="3"/>
        <v>0</v>
      </c>
      <c r="AC36" s="31" t="str">
        <f t="shared" si="4"/>
        <v/>
      </c>
      <c r="AE36" s="28"/>
      <c r="AF36" s="25">
        <f t="shared" si="20"/>
        <v>150</v>
      </c>
      <c r="AG36" s="26">
        <f t="shared" si="14"/>
        <v>0</v>
      </c>
      <c r="AH36" s="27"/>
      <c r="AI36" s="30">
        <f t="shared" si="5"/>
        <v>0</v>
      </c>
      <c r="AJ36" s="31" t="str">
        <f t="shared" si="6"/>
        <v/>
      </c>
      <c r="AL36" s="28"/>
      <c r="AM36" s="25">
        <f t="shared" si="21"/>
        <v>150</v>
      </c>
      <c r="AN36" s="26">
        <f t="shared" si="15"/>
        <v>0</v>
      </c>
      <c r="AO36" s="27"/>
      <c r="AP36" s="30">
        <f t="shared" si="7"/>
        <v>0</v>
      </c>
      <c r="AQ36" s="31" t="str">
        <f t="shared" si="8"/>
        <v/>
      </c>
    </row>
    <row r="37" spans="2:43" x14ac:dyDescent="0.2">
      <c r="B37" s="33"/>
      <c r="C37" s="21"/>
      <c r="D37" s="22"/>
      <c r="E37" s="23"/>
      <c r="F37" s="24"/>
      <c r="G37" s="25">
        <f t="shared" si="22"/>
        <v>150</v>
      </c>
      <c r="H37" s="26">
        <f t="shared" si="0"/>
        <v>0</v>
      </c>
      <c r="I37" s="27"/>
      <c r="J37" s="28"/>
      <c r="K37" s="25">
        <f t="shared" si="17"/>
        <v>150</v>
      </c>
      <c r="L37" s="26">
        <f t="shared" si="9"/>
        <v>0</v>
      </c>
      <c r="M37" s="27"/>
      <c r="N37" s="30">
        <f t="shared" si="10"/>
        <v>0</v>
      </c>
      <c r="O37" s="31" t="str">
        <f t="shared" si="11"/>
        <v/>
      </c>
      <c r="Q37" s="28"/>
      <c r="R37" s="25">
        <f t="shared" si="18"/>
        <v>150</v>
      </c>
      <c r="S37" s="26">
        <f t="shared" si="12"/>
        <v>0</v>
      </c>
      <c r="T37" s="27"/>
      <c r="U37" s="30">
        <f t="shared" si="1"/>
        <v>0</v>
      </c>
      <c r="V37" s="31" t="str">
        <f t="shared" si="2"/>
        <v/>
      </c>
      <c r="X37" s="28"/>
      <c r="Y37" s="25">
        <f t="shared" si="19"/>
        <v>150</v>
      </c>
      <c r="Z37" s="26">
        <f t="shared" si="13"/>
        <v>0</v>
      </c>
      <c r="AA37" s="27"/>
      <c r="AB37" s="30">
        <f t="shared" si="3"/>
        <v>0</v>
      </c>
      <c r="AC37" s="31" t="str">
        <f t="shared" si="4"/>
        <v/>
      </c>
      <c r="AE37" s="28"/>
      <c r="AF37" s="25">
        <f t="shared" si="20"/>
        <v>150</v>
      </c>
      <c r="AG37" s="26">
        <f t="shared" si="14"/>
        <v>0</v>
      </c>
      <c r="AH37" s="27"/>
      <c r="AI37" s="30">
        <f t="shared" si="5"/>
        <v>0</v>
      </c>
      <c r="AJ37" s="31" t="str">
        <f t="shared" si="6"/>
        <v/>
      </c>
      <c r="AL37" s="28"/>
      <c r="AM37" s="25">
        <f t="shared" si="21"/>
        <v>150</v>
      </c>
      <c r="AN37" s="26">
        <f t="shared" si="15"/>
        <v>0</v>
      </c>
      <c r="AO37" s="27"/>
      <c r="AP37" s="30">
        <f t="shared" si="7"/>
        <v>0</v>
      </c>
      <c r="AQ37" s="31" t="str">
        <f t="shared" si="8"/>
        <v/>
      </c>
    </row>
    <row r="38" spans="2:43" x14ac:dyDescent="0.2">
      <c r="B38" s="33"/>
      <c r="C38" s="21"/>
      <c r="D38" s="22"/>
      <c r="E38" s="23"/>
      <c r="F38" s="24"/>
      <c r="G38" s="25">
        <f t="shared" si="22"/>
        <v>150</v>
      </c>
      <c r="H38" s="26">
        <f t="shared" si="0"/>
        <v>0</v>
      </c>
      <c r="I38" s="27"/>
      <c r="J38" s="28"/>
      <c r="K38" s="25">
        <f t="shared" si="17"/>
        <v>150</v>
      </c>
      <c r="L38" s="26">
        <f t="shared" si="9"/>
        <v>0</v>
      </c>
      <c r="M38" s="27"/>
      <c r="N38" s="30">
        <f t="shared" si="10"/>
        <v>0</v>
      </c>
      <c r="O38" s="31" t="str">
        <f t="shared" si="11"/>
        <v/>
      </c>
      <c r="Q38" s="28"/>
      <c r="R38" s="25">
        <f t="shared" si="18"/>
        <v>150</v>
      </c>
      <c r="S38" s="26">
        <f t="shared" si="12"/>
        <v>0</v>
      </c>
      <c r="T38" s="27"/>
      <c r="U38" s="30">
        <f t="shared" si="1"/>
        <v>0</v>
      </c>
      <c r="V38" s="31" t="str">
        <f t="shared" si="2"/>
        <v/>
      </c>
      <c r="X38" s="28"/>
      <c r="Y38" s="25">
        <f t="shared" si="19"/>
        <v>150</v>
      </c>
      <c r="Z38" s="26">
        <f t="shared" si="13"/>
        <v>0</v>
      </c>
      <c r="AA38" s="27"/>
      <c r="AB38" s="30">
        <f t="shared" si="3"/>
        <v>0</v>
      </c>
      <c r="AC38" s="31" t="str">
        <f t="shared" si="4"/>
        <v/>
      </c>
      <c r="AE38" s="28"/>
      <c r="AF38" s="25">
        <f t="shared" si="20"/>
        <v>150</v>
      </c>
      <c r="AG38" s="26">
        <f t="shared" si="14"/>
        <v>0</v>
      </c>
      <c r="AH38" s="27"/>
      <c r="AI38" s="30">
        <f t="shared" si="5"/>
        <v>0</v>
      </c>
      <c r="AJ38" s="31" t="str">
        <f t="shared" si="6"/>
        <v/>
      </c>
      <c r="AL38" s="28"/>
      <c r="AM38" s="25">
        <f t="shared" si="21"/>
        <v>150</v>
      </c>
      <c r="AN38" s="26">
        <f t="shared" si="15"/>
        <v>0</v>
      </c>
      <c r="AO38" s="27"/>
      <c r="AP38" s="30">
        <f t="shared" si="7"/>
        <v>0</v>
      </c>
      <c r="AQ38" s="31" t="str">
        <f t="shared" si="8"/>
        <v/>
      </c>
    </row>
    <row r="39" spans="2:43" s="45" customFormat="1" x14ac:dyDescent="0.2">
      <c r="B39" s="34" t="s">
        <v>33</v>
      </c>
      <c r="C39" s="35"/>
      <c r="D39" s="36"/>
      <c r="E39" s="35"/>
      <c r="F39" s="37"/>
      <c r="G39" s="38"/>
      <c r="H39" s="39">
        <f>SUM(H23:H38)</f>
        <v>4.5697000000000001</v>
      </c>
      <c r="I39" s="40"/>
      <c r="J39" s="41"/>
      <c r="K39" s="42"/>
      <c r="L39" s="39">
        <f>SUM(L23:L38)</f>
        <v>4.9941000000000004</v>
      </c>
      <c r="M39" s="40"/>
      <c r="N39" s="43">
        <f t="shared" si="10"/>
        <v>0.42440000000000033</v>
      </c>
      <c r="O39" s="44">
        <f t="shared" si="11"/>
        <v>9.2872617458476553E-2</v>
      </c>
      <c r="Q39" s="41"/>
      <c r="R39" s="42"/>
      <c r="S39" s="39">
        <f>SUM(S23:S38)</f>
        <v>5.2389000000000001</v>
      </c>
      <c r="T39" s="40"/>
      <c r="U39" s="43">
        <f t="shared" si="1"/>
        <v>0.24479999999999968</v>
      </c>
      <c r="V39" s="44">
        <f t="shared" si="2"/>
        <v>4.9017841052441814E-2</v>
      </c>
      <c r="X39" s="41"/>
      <c r="Y39" s="42"/>
      <c r="Z39" s="39">
        <f>SUM(Z23:Z38)</f>
        <v>5.4672999999999998</v>
      </c>
      <c r="AA39" s="40"/>
      <c r="AB39" s="43">
        <f t="shared" si="3"/>
        <v>0.22839999999999971</v>
      </c>
      <c r="AC39" s="44">
        <f t="shared" si="4"/>
        <v>4.3596938288571974E-2</v>
      </c>
      <c r="AE39" s="41"/>
      <c r="AF39" s="42"/>
      <c r="AG39" s="39">
        <f>SUM(AG23:AG38)</f>
        <v>5.6324999999999994</v>
      </c>
      <c r="AH39" s="40"/>
      <c r="AI39" s="43">
        <f t="shared" si="5"/>
        <v>0.16519999999999957</v>
      </c>
      <c r="AJ39" s="44">
        <f t="shared" si="6"/>
        <v>3.0216011559636307E-2</v>
      </c>
      <c r="AL39" s="41"/>
      <c r="AM39" s="42"/>
      <c r="AN39" s="39">
        <f>SUM(AN23:AN38)</f>
        <v>5.8761000000000001</v>
      </c>
      <c r="AO39" s="40"/>
      <c r="AP39" s="43">
        <f t="shared" si="7"/>
        <v>0.2436000000000007</v>
      </c>
      <c r="AQ39" s="44">
        <f t="shared" si="8"/>
        <v>4.3249001331558054E-2</v>
      </c>
    </row>
    <row r="40" spans="2:43" ht="25.5" x14ac:dyDescent="0.2">
      <c r="B40" s="46" t="s">
        <v>34</v>
      </c>
      <c r="C40" s="21"/>
      <c r="D40" s="22" t="s">
        <v>74</v>
      </c>
      <c r="E40" s="23"/>
      <c r="F40" s="24">
        <v>0</v>
      </c>
      <c r="G40" s="51">
        <f>+$F$19</f>
        <v>1</v>
      </c>
      <c r="H40" s="26">
        <f>G40*F40</f>
        <v>0</v>
      </c>
      <c r="I40" s="27"/>
      <c r="J40" s="186">
        <v>-0.34789999999999999</v>
      </c>
      <c r="K40" s="51">
        <f>+$F$19</f>
        <v>1</v>
      </c>
      <c r="L40" s="26">
        <f>K40*J40</f>
        <v>-0.34789999999999999</v>
      </c>
      <c r="M40" s="27"/>
      <c r="N40" s="30">
        <f>L40-H40</f>
        <v>-0.34789999999999999</v>
      </c>
      <c r="O40" s="31" t="str">
        <f>IF((H40)=0,"",(N40/H40))</f>
        <v/>
      </c>
      <c r="Q40" s="28"/>
      <c r="R40" s="51">
        <f>+$F$19</f>
        <v>1</v>
      </c>
      <c r="S40" s="26">
        <f>R40*Q40</f>
        <v>0</v>
      </c>
      <c r="T40" s="27"/>
      <c r="U40" s="30">
        <f t="shared" si="1"/>
        <v>0.34789999999999999</v>
      </c>
      <c r="V40" s="31">
        <f t="shared" si="2"/>
        <v>-1</v>
      </c>
      <c r="X40" s="28"/>
      <c r="Y40" s="51">
        <f>+$F$19</f>
        <v>1</v>
      </c>
      <c r="Z40" s="26">
        <f>Y40*X40</f>
        <v>0</v>
      </c>
      <c r="AA40" s="27"/>
      <c r="AB40" s="30">
        <f t="shared" si="3"/>
        <v>0</v>
      </c>
      <c r="AC40" s="31" t="str">
        <f t="shared" si="4"/>
        <v/>
      </c>
      <c r="AE40" s="28"/>
      <c r="AF40" s="51">
        <f>+$F$19</f>
        <v>1</v>
      </c>
      <c r="AG40" s="26">
        <f>AF40*AE40</f>
        <v>0</v>
      </c>
      <c r="AH40" s="27"/>
      <c r="AI40" s="30">
        <f t="shared" si="5"/>
        <v>0</v>
      </c>
      <c r="AJ40" s="31" t="str">
        <f t="shared" si="6"/>
        <v/>
      </c>
      <c r="AL40" s="28"/>
      <c r="AM40" s="51">
        <f>+$F$19</f>
        <v>1</v>
      </c>
      <c r="AN40" s="26">
        <f>AM40*AL40</f>
        <v>0</v>
      </c>
      <c r="AO40" s="27"/>
      <c r="AP40" s="30">
        <f t="shared" si="7"/>
        <v>0</v>
      </c>
      <c r="AQ40" s="31" t="str">
        <f t="shared" si="8"/>
        <v/>
      </c>
    </row>
    <row r="41" spans="2:43" ht="38.25" x14ac:dyDescent="0.2">
      <c r="B41" s="178" t="s">
        <v>75</v>
      </c>
      <c r="C41" s="21"/>
      <c r="D41" s="22" t="s">
        <v>30</v>
      </c>
      <c r="E41" s="23"/>
      <c r="F41" s="24"/>
      <c r="G41" s="25">
        <f t="shared" ref="G41:G43" si="23">$F$18</f>
        <v>150</v>
      </c>
      <c r="H41" s="26">
        <f t="shared" ref="H41:H45" si="24">G41*F41</f>
        <v>0</v>
      </c>
      <c r="I41" s="47"/>
      <c r="J41" s="28">
        <v>-2.9999999999999997E-4</v>
      </c>
      <c r="K41" s="25">
        <f t="shared" ref="K41:K43" si="25">$F$18</f>
        <v>150</v>
      </c>
      <c r="L41" s="26">
        <f t="shared" ref="L41:L45" si="26">K41*J41</f>
        <v>-4.4999999999999998E-2</v>
      </c>
      <c r="M41" s="48"/>
      <c r="N41" s="30">
        <f t="shared" ref="N41:N45" si="27">L41-H41</f>
        <v>-4.4999999999999998E-2</v>
      </c>
      <c r="O41" s="31" t="str">
        <f t="shared" ref="O41:O65" si="28">IF((H41)=0,"",(N41/H41))</f>
        <v/>
      </c>
      <c r="Q41" s="28"/>
      <c r="R41" s="25">
        <f t="shared" ref="R41:R43" si="29">$F$18</f>
        <v>150</v>
      </c>
      <c r="S41" s="26">
        <f t="shared" ref="S41:S43" si="30">R41*Q41</f>
        <v>0</v>
      </c>
      <c r="T41" s="48"/>
      <c r="U41" s="30">
        <f t="shared" si="1"/>
        <v>4.4999999999999998E-2</v>
      </c>
      <c r="V41" s="31">
        <f t="shared" si="2"/>
        <v>-1</v>
      </c>
      <c r="X41" s="28"/>
      <c r="Y41" s="25">
        <f t="shared" ref="Y41:Y43" si="31">$F$18</f>
        <v>150</v>
      </c>
      <c r="Z41" s="26">
        <f t="shared" ref="Z41:Z43" si="32">Y41*X41</f>
        <v>0</v>
      </c>
      <c r="AA41" s="48"/>
      <c r="AB41" s="30">
        <f t="shared" si="3"/>
        <v>0</v>
      </c>
      <c r="AC41" s="31" t="str">
        <f t="shared" si="4"/>
        <v/>
      </c>
      <c r="AE41" s="28"/>
      <c r="AF41" s="25">
        <f t="shared" ref="AF41:AF43" si="33">$F$18</f>
        <v>150</v>
      </c>
      <c r="AG41" s="26">
        <f t="shared" ref="AG41:AG43" si="34">AF41*AE41</f>
        <v>0</v>
      </c>
      <c r="AH41" s="48"/>
      <c r="AI41" s="30">
        <f t="shared" si="5"/>
        <v>0</v>
      </c>
      <c r="AJ41" s="31" t="str">
        <f t="shared" si="6"/>
        <v/>
      </c>
      <c r="AL41" s="28"/>
      <c r="AM41" s="25">
        <f t="shared" ref="AM41:AM43" si="35">$F$18</f>
        <v>150</v>
      </c>
      <c r="AN41" s="26">
        <f t="shared" ref="AN41:AN43" si="36">AM41*AL41</f>
        <v>0</v>
      </c>
      <c r="AO41" s="48"/>
      <c r="AP41" s="30">
        <f t="shared" si="7"/>
        <v>0</v>
      </c>
      <c r="AQ41" s="31" t="str">
        <f t="shared" si="8"/>
        <v/>
      </c>
    </row>
    <row r="42" spans="2:43" x14ac:dyDescent="0.2">
      <c r="B42" s="46"/>
      <c r="C42" s="21"/>
      <c r="D42" s="22"/>
      <c r="E42" s="23"/>
      <c r="F42" s="24"/>
      <c r="G42" s="25">
        <f t="shared" si="23"/>
        <v>150</v>
      </c>
      <c r="H42" s="26">
        <f t="shared" si="24"/>
        <v>0</v>
      </c>
      <c r="I42" s="47"/>
      <c r="J42" s="28"/>
      <c r="K42" s="25">
        <f t="shared" si="25"/>
        <v>150</v>
      </c>
      <c r="L42" s="26">
        <f t="shared" si="26"/>
        <v>0</v>
      </c>
      <c r="M42" s="48"/>
      <c r="N42" s="30">
        <f t="shared" si="27"/>
        <v>0</v>
      </c>
      <c r="O42" s="31" t="str">
        <f t="shared" si="28"/>
        <v/>
      </c>
      <c r="Q42" s="28"/>
      <c r="R42" s="25">
        <f t="shared" si="29"/>
        <v>150</v>
      </c>
      <c r="S42" s="26">
        <f t="shared" si="30"/>
        <v>0</v>
      </c>
      <c r="T42" s="48"/>
      <c r="U42" s="30">
        <f t="shared" si="1"/>
        <v>0</v>
      </c>
      <c r="V42" s="31" t="str">
        <f t="shared" si="2"/>
        <v/>
      </c>
      <c r="X42" s="28"/>
      <c r="Y42" s="25">
        <f t="shared" si="31"/>
        <v>150</v>
      </c>
      <c r="Z42" s="26">
        <f t="shared" si="32"/>
        <v>0</v>
      </c>
      <c r="AA42" s="48"/>
      <c r="AB42" s="30">
        <f t="shared" si="3"/>
        <v>0</v>
      </c>
      <c r="AC42" s="31" t="str">
        <f t="shared" si="4"/>
        <v/>
      </c>
      <c r="AE42" s="28"/>
      <c r="AF42" s="25">
        <f t="shared" si="33"/>
        <v>150</v>
      </c>
      <c r="AG42" s="26">
        <f t="shared" si="34"/>
        <v>0</v>
      </c>
      <c r="AH42" s="48"/>
      <c r="AI42" s="30">
        <f t="shared" si="5"/>
        <v>0</v>
      </c>
      <c r="AJ42" s="31" t="str">
        <f t="shared" si="6"/>
        <v/>
      </c>
      <c r="AL42" s="28"/>
      <c r="AM42" s="25">
        <f t="shared" si="35"/>
        <v>150</v>
      </c>
      <c r="AN42" s="26">
        <f t="shared" si="36"/>
        <v>0</v>
      </c>
      <c r="AO42" s="48"/>
      <c r="AP42" s="30">
        <f t="shared" si="7"/>
        <v>0</v>
      </c>
      <c r="AQ42" s="31" t="str">
        <f t="shared" si="8"/>
        <v/>
      </c>
    </row>
    <row r="43" spans="2:43" x14ac:dyDescent="0.2">
      <c r="B43" s="46"/>
      <c r="C43" s="21"/>
      <c r="D43" s="22"/>
      <c r="E43" s="23"/>
      <c r="F43" s="24"/>
      <c r="G43" s="25">
        <f t="shared" si="23"/>
        <v>150</v>
      </c>
      <c r="H43" s="26">
        <f t="shared" si="24"/>
        <v>0</v>
      </c>
      <c r="I43" s="47"/>
      <c r="J43" s="28"/>
      <c r="K43" s="25">
        <f t="shared" si="25"/>
        <v>150</v>
      </c>
      <c r="L43" s="26">
        <f t="shared" si="26"/>
        <v>0</v>
      </c>
      <c r="M43" s="48"/>
      <c r="N43" s="30">
        <f t="shared" si="27"/>
        <v>0</v>
      </c>
      <c r="O43" s="31" t="str">
        <f t="shared" si="28"/>
        <v/>
      </c>
      <c r="Q43" s="28"/>
      <c r="R43" s="25">
        <f t="shared" si="29"/>
        <v>150</v>
      </c>
      <c r="S43" s="26">
        <f t="shared" si="30"/>
        <v>0</v>
      </c>
      <c r="T43" s="48"/>
      <c r="U43" s="30">
        <f t="shared" si="1"/>
        <v>0</v>
      </c>
      <c r="V43" s="31" t="str">
        <f t="shared" si="2"/>
        <v/>
      </c>
      <c r="X43" s="28"/>
      <c r="Y43" s="25">
        <f t="shared" si="31"/>
        <v>150</v>
      </c>
      <c r="Z43" s="26">
        <f t="shared" si="32"/>
        <v>0</v>
      </c>
      <c r="AA43" s="48"/>
      <c r="AB43" s="30">
        <f t="shared" si="3"/>
        <v>0</v>
      </c>
      <c r="AC43" s="31" t="str">
        <f t="shared" si="4"/>
        <v/>
      </c>
      <c r="AE43" s="28"/>
      <c r="AF43" s="25">
        <f t="shared" si="33"/>
        <v>150</v>
      </c>
      <c r="AG43" s="26">
        <f t="shared" si="34"/>
        <v>0</v>
      </c>
      <c r="AH43" s="48"/>
      <c r="AI43" s="30">
        <f t="shared" si="5"/>
        <v>0</v>
      </c>
      <c r="AJ43" s="31" t="str">
        <f t="shared" si="6"/>
        <v/>
      </c>
      <c r="AL43" s="28"/>
      <c r="AM43" s="25">
        <f t="shared" si="35"/>
        <v>150</v>
      </c>
      <c r="AN43" s="26">
        <f t="shared" si="36"/>
        <v>0</v>
      </c>
      <c r="AO43" s="48"/>
      <c r="AP43" s="30">
        <f t="shared" si="7"/>
        <v>0</v>
      </c>
      <c r="AQ43" s="31" t="str">
        <f t="shared" si="8"/>
        <v/>
      </c>
    </row>
    <row r="44" spans="2:43" x14ac:dyDescent="0.2">
      <c r="B44" s="49" t="s">
        <v>35</v>
      </c>
      <c r="C44" s="21"/>
      <c r="D44" s="22" t="s">
        <v>74</v>
      </c>
      <c r="E44" s="23"/>
      <c r="F44" s="50">
        <v>1.7489999999999999E-2</v>
      </c>
      <c r="G44" s="51">
        <f>+$F$19</f>
        <v>1</v>
      </c>
      <c r="H44" s="26">
        <f>G44*F44</f>
        <v>1.7489999999999999E-2</v>
      </c>
      <c r="I44" s="27"/>
      <c r="J44" s="52">
        <v>1.916E-2</v>
      </c>
      <c r="K44" s="51">
        <f>+$F$19</f>
        <v>1</v>
      </c>
      <c r="L44" s="26">
        <f>K44*J44</f>
        <v>1.916E-2</v>
      </c>
      <c r="M44" s="27"/>
      <c r="N44" s="30">
        <f>L44-H44</f>
        <v>1.6700000000000013E-3</v>
      </c>
      <c r="O44" s="31">
        <f>IF((H44)=0,"",(N44/H44))</f>
        <v>9.5483133218982358E-2</v>
      </c>
      <c r="Q44" s="52">
        <v>1.933E-2</v>
      </c>
      <c r="R44" s="51">
        <f>+$F$19</f>
        <v>1</v>
      </c>
      <c r="S44" s="26">
        <f>R44*Q44</f>
        <v>1.933E-2</v>
      </c>
      <c r="T44" s="27"/>
      <c r="U44" s="30">
        <f t="shared" si="1"/>
        <v>1.7000000000000001E-4</v>
      </c>
      <c r="V44" s="31">
        <f t="shared" si="2"/>
        <v>8.8726513569937372E-3</v>
      </c>
      <c r="X44" s="52">
        <v>1.9369999999999998E-2</v>
      </c>
      <c r="Y44" s="51">
        <f>+$F$19</f>
        <v>1</v>
      </c>
      <c r="Z44" s="26">
        <f>Y44*X44</f>
        <v>1.9369999999999998E-2</v>
      </c>
      <c r="AA44" s="27"/>
      <c r="AB44" s="30">
        <f t="shared" si="3"/>
        <v>3.999999999999837E-5</v>
      </c>
      <c r="AC44" s="31">
        <f t="shared" si="4"/>
        <v>2.0693222969476654E-3</v>
      </c>
      <c r="AE44" s="52">
        <v>1.9390000000000001E-2</v>
      </c>
      <c r="AF44" s="51">
        <f>+$F$19</f>
        <v>1</v>
      </c>
      <c r="AG44" s="26">
        <f>AF44*AE44</f>
        <v>1.9390000000000001E-2</v>
      </c>
      <c r="AH44" s="27"/>
      <c r="AI44" s="30">
        <f t="shared" si="5"/>
        <v>2.0000000000002655E-5</v>
      </c>
      <c r="AJ44" s="31">
        <f t="shared" si="6"/>
        <v>1.0325245224575455E-3</v>
      </c>
      <c r="AL44" s="52">
        <v>1.9400000000000001E-2</v>
      </c>
      <c r="AM44" s="51">
        <f>+$F$19</f>
        <v>1</v>
      </c>
      <c r="AN44" s="26">
        <f>AM44*AL44</f>
        <v>1.9400000000000001E-2</v>
      </c>
      <c r="AO44" s="27"/>
      <c r="AP44" s="30">
        <f t="shared" si="7"/>
        <v>9.9999999999995925E-6</v>
      </c>
      <c r="AQ44" s="31">
        <f t="shared" si="8"/>
        <v>5.1572975760699291E-4</v>
      </c>
    </row>
    <row r="45" spans="2:43" x14ac:dyDescent="0.2">
      <c r="B45" s="49" t="s">
        <v>36</v>
      </c>
      <c r="C45" s="21"/>
      <c r="D45" s="22"/>
      <c r="E45" s="23"/>
      <c r="F45" s="53">
        <f>IF(ISBLANK(D16)=TRUE, 0, IF(D16="TOU", 0.64*$F$55+0.18*$F$56+0.18*$F$57, IF(AND(D16="non-TOU", G59&gt;0), F59,F58)))</f>
        <v>0.10214000000000001</v>
      </c>
      <c r="G45" s="54">
        <f>$F$18*(1+$F$74)-$F$18</f>
        <v>5.3700000000000045</v>
      </c>
      <c r="H45" s="26">
        <f t="shared" si="24"/>
        <v>0.54849180000000053</v>
      </c>
      <c r="I45" s="27"/>
      <c r="J45" s="55">
        <f>0.64*$J$55+0.18*$J$56+0.18*$J$57</f>
        <v>0.10214000000000001</v>
      </c>
      <c r="K45" s="54">
        <f>$F$18*(1+$J$74)-$F$18</f>
        <v>5.0700000000000216</v>
      </c>
      <c r="L45" s="26">
        <f t="shared" si="26"/>
        <v>0.51784980000000225</v>
      </c>
      <c r="M45" s="27"/>
      <c r="N45" s="30">
        <f t="shared" si="27"/>
        <v>-3.0641999999998282E-2</v>
      </c>
      <c r="O45" s="31">
        <f t="shared" si="28"/>
        <v>-5.5865921787706309E-2</v>
      </c>
      <c r="Q45" s="55">
        <f>0.64*$Q$55+0.18*$Q$56+0.18*$Q$57</f>
        <v>0.10214000000000001</v>
      </c>
      <c r="R45" s="54">
        <f>$F$18*(1+Q74)-$F$18</f>
        <v>5.0700000000000216</v>
      </c>
      <c r="S45" s="26">
        <f t="shared" ref="S45" si="37">R45*Q45</f>
        <v>0.51784980000000225</v>
      </c>
      <c r="T45" s="27"/>
      <c r="U45" s="30">
        <f t="shared" si="1"/>
        <v>0</v>
      </c>
      <c r="V45" s="31">
        <f t="shared" si="2"/>
        <v>0</v>
      </c>
      <c r="X45" s="55">
        <f>0.64*$X$55+0.18*$X$56+0.18*$X$57</f>
        <v>0.10214000000000001</v>
      </c>
      <c r="Y45" s="54">
        <f>$F$18*(1+X74)-$F$18</f>
        <v>5.0700000000000216</v>
      </c>
      <c r="Z45" s="26">
        <f t="shared" ref="Z45" si="38">Y45*X45</f>
        <v>0.51784980000000225</v>
      </c>
      <c r="AA45" s="27"/>
      <c r="AB45" s="30">
        <f t="shared" si="3"/>
        <v>0</v>
      </c>
      <c r="AC45" s="31">
        <f t="shared" si="4"/>
        <v>0</v>
      </c>
      <c r="AE45" s="55">
        <f>0.64*$AE$55+0.18*$AE$56+0.18*$AE$57</f>
        <v>0.10214000000000001</v>
      </c>
      <c r="AF45" s="54">
        <f>$F$18*(1+AE74)-$F$18</f>
        <v>5.0700000000000216</v>
      </c>
      <c r="AG45" s="26">
        <f t="shared" ref="AG45" si="39">AF45*AE45</f>
        <v>0.51784980000000225</v>
      </c>
      <c r="AH45" s="27"/>
      <c r="AI45" s="30">
        <f t="shared" si="5"/>
        <v>0</v>
      </c>
      <c r="AJ45" s="31">
        <f t="shared" si="6"/>
        <v>0</v>
      </c>
      <c r="AL45" s="55">
        <f>0.64*$AL$55+0.18*$AL$56+0.18*$AL$57</f>
        <v>0.10214000000000001</v>
      </c>
      <c r="AM45" s="54">
        <f>$F$18*(1+AL74)-$F$18</f>
        <v>5.0700000000000216</v>
      </c>
      <c r="AN45" s="26">
        <f t="shared" ref="AN45" si="40">AM45*AL45</f>
        <v>0.51784980000000225</v>
      </c>
      <c r="AO45" s="27"/>
      <c r="AP45" s="30">
        <f t="shared" si="7"/>
        <v>0</v>
      </c>
      <c r="AQ45" s="31">
        <f t="shared" si="8"/>
        <v>0</v>
      </c>
    </row>
    <row r="46" spans="2:43" x14ac:dyDescent="0.2">
      <c r="B46" s="49" t="s">
        <v>37</v>
      </c>
      <c r="C46" s="21"/>
      <c r="D46" s="22" t="s">
        <v>27</v>
      </c>
      <c r="E46" s="23"/>
      <c r="F46" s="179">
        <v>0</v>
      </c>
      <c r="G46" s="25">
        <v>1</v>
      </c>
      <c r="H46" s="26">
        <f>G46*F46</f>
        <v>0</v>
      </c>
      <c r="I46" s="27"/>
      <c r="J46" s="53">
        <f>+F46</f>
        <v>0</v>
      </c>
      <c r="K46" s="25">
        <v>1</v>
      </c>
      <c r="L46" s="26">
        <f>K46*J46</f>
        <v>0</v>
      </c>
      <c r="M46" s="27"/>
      <c r="N46" s="30">
        <f>L46-H46</f>
        <v>0</v>
      </c>
      <c r="O46" s="31" t="str">
        <f t="shared" si="28"/>
        <v/>
      </c>
      <c r="Q46" s="53">
        <f>+J46</f>
        <v>0</v>
      </c>
      <c r="R46" s="25">
        <v>1</v>
      </c>
      <c r="S46" s="26">
        <f>R46*Q46</f>
        <v>0</v>
      </c>
      <c r="T46" s="27"/>
      <c r="U46" s="30">
        <f t="shared" si="1"/>
        <v>0</v>
      </c>
      <c r="V46" s="31" t="str">
        <f t="shared" si="2"/>
        <v/>
      </c>
      <c r="X46" s="53">
        <f>+Q46</f>
        <v>0</v>
      </c>
      <c r="Y46" s="25">
        <v>1</v>
      </c>
      <c r="Z46" s="26">
        <f>Y46*X46</f>
        <v>0</v>
      </c>
      <c r="AA46" s="27"/>
      <c r="AB46" s="30">
        <f t="shared" si="3"/>
        <v>0</v>
      </c>
      <c r="AC46" s="31" t="str">
        <f t="shared" si="4"/>
        <v/>
      </c>
      <c r="AE46" s="53">
        <f>+X46</f>
        <v>0</v>
      </c>
      <c r="AF46" s="25">
        <v>1</v>
      </c>
      <c r="AG46" s="26">
        <f>AF46*AE46</f>
        <v>0</v>
      </c>
      <c r="AH46" s="27"/>
      <c r="AI46" s="30">
        <f t="shared" si="5"/>
        <v>0</v>
      </c>
      <c r="AJ46" s="31" t="str">
        <f t="shared" si="6"/>
        <v/>
      </c>
      <c r="AL46" s="53">
        <f>+AE46</f>
        <v>0</v>
      </c>
      <c r="AM46" s="25">
        <v>1</v>
      </c>
      <c r="AN46" s="26">
        <f>AM46*AL46</f>
        <v>0</v>
      </c>
      <c r="AO46" s="27"/>
      <c r="AP46" s="30">
        <f t="shared" si="7"/>
        <v>0</v>
      </c>
      <c r="AQ46" s="31" t="str">
        <f t="shared" si="8"/>
        <v/>
      </c>
    </row>
    <row r="47" spans="2:43" ht="25.5" x14ac:dyDescent="0.2">
      <c r="B47" s="56" t="s">
        <v>38</v>
      </c>
      <c r="C47" s="57"/>
      <c r="D47" s="57"/>
      <c r="E47" s="57"/>
      <c r="F47" s="58"/>
      <c r="G47" s="59"/>
      <c r="H47" s="60">
        <f>SUM(H40:H46)+H39</f>
        <v>5.1356818000000004</v>
      </c>
      <c r="I47" s="40"/>
      <c r="J47" s="59"/>
      <c r="K47" s="61"/>
      <c r="L47" s="60">
        <f>SUM(L40:L46)+L39</f>
        <v>5.1382098000000029</v>
      </c>
      <c r="M47" s="40"/>
      <c r="N47" s="43">
        <f t="shared" ref="N47:N65" si="41">L47-H47</f>
        <v>2.5280000000025282E-3</v>
      </c>
      <c r="O47" s="44">
        <f t="shared" si="28"/>
        <v>4.9224233479623451E-4</v>
      </c>
      <c r="Q47" s="59"/>
      <c r="R47" s="61"/>
      <c r="S47" s="60">
        <f>SUM(S40:S46)+S39</f>
        <v>5.7760798000000024</v>
      </c>
      <c r="T47" s="40"/>
      <c r="U47" s="43">
        <f t="shared" si="1"/>
        <v>0.63786999999999949</v>
      </c>
      <c r="V47" s="44">
        <f t="shared" si="2"/>
        <v>0.12414245911095322</v>
      </c>
      <c r="X47" s="59"/>
      <c r="Y47" s="61"/>
      <c r="Z47" s="60">
        <f>SUM(Z40:Z46)+Z39</f>
        <v>6.0045198000000024</v>
      </c>
      <c r="AA47" s="40"/>
      <c r="AB47" s="43">
        <f t="shared" si="3"/>
        <v>0.22843999999999998</v>
      </c>
      <c r="AC47" s="44">
        <f t="shared" si="4"/>
        <v>3.9549315090833731E-2</v>
      </c>
      <c r="AE47" s="59"/>
      <c r="AF47" s="61"/>
      <c r="AG47" s="60">
        <f>SUM(AG40:AG46)+AG39</f>
        <v>6.1697398000000021</v>
      </c>
      <c r="AH47" s="40"/>
      <c r="AI47" s="43">
        <f t="shared" si="5"/>
        <v>0.1652199999999997</v>
      </c>
      <c r="AJ47" s="44">
        <f t="shared" si="6"/>
        <v>2.7515938909885788E-2</v>
      </c>
      <c r="AL47" s="59"/>
      <c r="AM47" s="61"/>
      <c r="AN47" s="60">
        <f>SUM(AN40:AN46)+AN39</f>
        <v>6.4133498000000024</v>
      </c>
      <c r="AO47" s="40"/>
      <c r="AP47" s="43">
        <f t="shared" si="7"/>
        <v>0.24361000000000033</v>
      </c>
      <c r="AQ47" s="44">
        <f t="shared" si="8"/>
        <v>3.9484647310410112E-2</v>
      </c>
    </row>
    <row r="48" spans="2:43" x14ac:dyDescent="0.2">
      <c r="B48" s="27" t="s">
        <v>39</v>
      </c>
      <c r="C48" s="27"/>
      <c r="D48" s="62" t="s">
        <v>74</v>
      </c>
      <c r="E48" s="63"/>
      <c r="F48" s="28">
        <v>2.157</v>
      </c>
      <c r="G48" s="64">
        <f>+$F$19</f>
        <v>1</v>
      </c>
      <c r="H48" s="26">
        <f>G48*F48</f>
        <v>2.157</v>
      </c>
      <c r="I48" s="27"/>
      <c r="J48" s="28">
        <f>+F48</f>
        <v>2.157</v>
      </c>
      <c r="K48" s="64">
        <f>+$F$19</f>
        <v>1</v>
      </c>
      <c r="L48" s="26">
        <f>K48*J48</f>
        <v>2.157</v>
      </c>
      <c r="M48" s="27"/>
      <c r="N48" s="30">
        <f t="shared" si="41"/>
        <v>0</v>
      </c>
      <c r="O48" s="31">
        <f t="shared" si="28"/>
        <v>0</v>
      </c>
      <c r="Q48" s="28">
        <f>+$J48</f>
        <v>2.157</v>
      </c>
      <c r="R48" s="64">
        <f>+$F$19</f>
        <v>1</v>
      </c>
      <c r="S48" s="26">
        <f>R48*Q48</f>
        <v>2.157</v>
      </c>
      <c r="T48" s="27"/>
      <c r="U48" s="30">
        <f t="shared" si="1"/>
        <v>0</v>
      </c>
      <c r="V48" s="31">
        <f t="shared" si="2"/>
        <v>0</v>
      </c>
      <c r="X48" s="28">
        <f>+$J48</f>
        <v>2.157</v>
      </c>
      <c r="Y48" s="64">
        <f>+$F$19</f>
        <v>1</v>
      </c>
      <c r="Z48" s="26">
        <f>Y48*X48</f>
        <v>2.157</v>
      </c>
      <c r="AA48" s="27"/>
      <c r="AB48" s="30">
        <f t="shared" si="3"/>
        <v>0</v>
      </c>
      <c r="AC48" s="31">
        <f t="shared" si="4"/>
        <v>0</v>
      </c>
      <c r="AE48" s="28">
        <f>+$J48</f>
        <v>2.157</v>
      </c>
      <c r="AF48" s="64">
        <f>+$F$19</f>
        <v>1</v>
      </c>
      <c r="AG48" s="26">
        <f>AF48*AE48</f>
        <v>2.157</v>
      </c>
      <c r="AH48" s="27"/>
      <c r="AI48" s="30">
        <f t="shared" si="5"/>
        <v>0</v>
      </c>
      <c r="AJ48" s="31">
        <f t="shared" si="6"/>
        <v>0</v>
      </c>
      <c r="AL48" s="28">
        <f>+$J48</f>
        <v>2.157</v>
      </c>
      <c r="AM48" s="64">
        <f>+$F$19</f>
        <v>1</v>
      </c>
      <c r="AN48" s="26">
        <f>AM48*AL48</f>
        <v>2.157</v>
      </c>
      <c r="AO48" s="27"/>
      <c r="AP48" s="30">
        <f t="shared" si="7"/>
        <v>0</v>
      </c>
      <c r="AQ48" s="31">
        <f t="shared" si="8"/>
        <v>0</v>
      </c>
    </row>
    <row r="49" spans="2:43" ht="25.5" x14ac:dyDescent="0.2">
      <c r="B49" s="66" t="s">
        <v>40</v>
      </c>
      <c r="C49" s="27"/>
      <c r="D49" s="62" t="s">
        <v>74</v>
      </c>
      <c r="E49" s="63"/>
      <c r="F49" s="28">
        <v>1.2310000000000001</v>
      </c>
      <c r="G49" s="64">
        <f>G48</f>
        <v>1</v>
      </c>
      <c r="H49" s="26">
        <f>G49*F49</f>
        <v>1.2310000000000001</v>
      </c>
      <c r="I49" s="27"/>
      <c r="J49" s="28">
        <f>+F49</f>
        <v>1.2310000000000001</v>
      </c>
      <c r="K49" s="64">
        <f>K48</f>
        <v>1</v>
      </c>
      <c r="L49" s="26">
        <f>K49*J49</f>
        <v>1.2310000000000001</v>
      </c>
      <c r="M49" s="27"/>
      <c r="N49" s="30">
        <f t="shared" si="41"/>
        <v>0</v>
      </c>
      <c r="O49" s="31">
        <f t="shared" si="28"/>
        <v>0</v>
      </c>
      <c r="Q49" s="28">
        <f>+$J49</f>
        <v>1.2310000000000001</v>
      </c>
      <c r="R49" s="64">
        <f>R48</f>
        <v>1</v>
      </c>
      <c r="S49" s="26">
        <f>R49*Q49</f>
        <v>1.2310000000000001</v>
      </c>
      <c r="T49" s="27"/>
      <c r="U49" s="30">
        <f t="shared" si="1"/>
        <v>0</v>
      </c>
      <c r="V49" s="31">
        <f t="shared" si="2"/>
        <v>0</v>
      </c>
      <c r="X49" s="28">
        <f>+$J49</f>
        <v>1.2310000000000001</v>
      </c>
      <c r="Y49" s="64">
        <f>Y48</f>
        <v>1</v>
      </c>
      <c r="Z49" s="26">
        <f>Y49*X49</f>
        <v>1.2310000000000001</v>
      </c>
      <c r="AA49" s="27"/>
      <c r="AB49" s="30">
        <f t="shared" si="3"/>
        <v>0</v>
      </c>
      <c r="AC49" s="31">
        <f t="shared" si="4"/>
        <v>0</v>
      </c>
      <c r="AE49" s="28">
        <f>+$J49</f>
        <v>1.2310000000000001</v>
      </c>
      <c r="AF49" s="64">
        <f>AF48</f>
        <v>1</v>
      </c>
      <c r="AG49" s="26">
        <f>AF49*AE49</f>
        <v>1.2310000000000001</v>
      </c>
      <c r="AH49" s="27"/>
      <c r="AI49" s="30">
        <f t="shared" si="5"/>
        <v>0</v>
      </c>
      <c r="AJ49" s="31">
        <f t="shared" si="6"/>
        <v>0</v>
      </c>
      <c r="AL49" s="28">
        <f>+$J49</f>
        <v>1.2310000000000001</v>
      </c>
      <c r="AM49" s="64">
        <f>AM48</f>
        <v>1</v>
      </c>
      <c r="AN49" s="26">
        <f>AM49*AL49</f>
        <v>1.2310000000000001</v>
      </c>
      <c r="AO49" s="27"/>
      <c r="AP49" s="30">
        <f t="shared" si="7"/>
        <v>0</v>
      </c>
      <c r="AQ49" s="31">
        <f t="shared" si="8"/>
        <v>0</v>
      </c>
    </row>
    <row r="50" spans="2:43" ht="25.5" x14ac:dyDescent="0.2">
      <c r="B50" s="56" t="s">
        <v>41</v>
      </c>
      <c r="C50" s="35"/>
      <c r="D50" s="35"/>
      <c r="E50" s="35"/>
      <c r="F50" s="67"/>
      <c r="G50" s="59"/>
      <c r="H50" s="60">
        <f>SUM(H47:H49)</f>
        <v>8.5236818000000003</v>
      </c>
      <c r="I50" s="68"/>
      <c r="J50" s="69"/>
      <c r="K50" s="59"/>
      <c r="L50" s="60">
        <f>SUM(L47:L49)</f>
        <v>8.5262098000000037</v>
      </c>
      <c r="M50" s="68"/>
      <c r="N50" s="43">
        <f t="shared" si="41"/>
        <v>2.5280000000034164E-3</v>
      </c>
      <c r="O50" s="44">
        <f t="shared" si="28"/>
        <v>2.9658544972941347E-4</v>
      </c>
      <c r="Q50" s="69"/>
      <c r="R50" s="59"/>
      <c r="S50" s="60">
        <f>SUM(S47:S49)</f>
        <v>9.1640798000000032</v>
      </c>
      <c r="T50" s="68"/>
      <c r="U50" s="43">
        <f t="shared" si="1"/>
        <v>0.63786999999999949</v>
      </c>
      <c r="V50" s="44">
        <f t="shared" si="2"/>
        <v>7.4812843568545451E-2</v>
      </c>
      <c r="X50" s="69"/>
      <c r="Y50" s="59"/>
      <c r="Z50" s="60">
        <f>SUM(Z47:Z49)</f>
        <v>9.3925198000000023</v>
      </c>
      <c r="AA50" s="68"/>
      <c r="AB50" s="43">
        <f t="shared" si="3"/>
        <v>0.22843999999999909</v>
      </c>
      <c r="AC50" s="44">
        <f t="shared" si="4"/>
        <v>2.4927761977803709E-2</v>
      </c>
      <c r="AE50" s="69"/>
      <c r="AF50" s="59"/>
      <c r="AG50" s="60">
        <f>SUM(AG47:AG49)</f>
        <v>9.557739800000002</v>
      </c>
      <c r="AH50" s="68"/>
      <c r="AI50" s="43">
        <f t="shared" si="5"/>
        <v>0.1652199999999997</v>
      </c>
      <c r="AJ50" s="44">
        <f t="shared" si="6"/>
        <v>1.7590593740350664E-2</v>
      </c>
      <c r="AL50" s="69"/>
      <c r="AM50" s="59"/>
      <c r="AN50" s="60">
        <f>SUM(AN47:AN49)</f>
        <v>9.8013498000000023</v>
      </c>
      <c r="AO50" s="68"/>
      <c r="AP50" s="43">
        <f t="shared" si="7"/>
        <v>0.24361000000000033</v>
      </c>
      <c r="AQ50" s="44">
        <f t="shared" si="8"/>
        <v>2.5488243569886708E-2</v>
      </c>
    </row>
    <row r="51" spans="2:43" ht="25.5" x14ac:dyDescent="0.2">
      <c r="B51" s="71" t="s">
        <v>42</v>
      </c>
      <c r="C51" s="21"/>
      <c r="D51" s="22" t="s">
        <v>30</v>
      </c>
      <c r="E51" s="23"/>
      <c r="F51" s="72">
        <v>4.4000000000000003E-3</v>
      </c>
      <c r="G51" s="64">
        <f>+$F$18+G45</f>
        <v>155.37</v>
      </c>
      <c r="H51" s="73">
        <f t="shared" ref="H51:H57" si="42">G51*F51</f>
        <v>0.68362800000000001</v>
      </c>
      <c r="I51" s="27"/>
      <c r="J51" s="72">
        <v>4.4000000000000003E-3</v>
      </c>
      <c r="K51" s="64">
        <f>+$F$18+K45</f>
        <v>155.07000000000002</v>
      </c>
      <c r="L51" s="73">
        <f t="shared" ref="L51:L57" si="43">K51*J51</f>
        <v>0.68230800000000014</v>
      </c>
      <c r="M51" s="27"/>
      <c r="N51" s="30">
        <f t="shared" si="41"/>
        <v>-1.3199999999998768E-3</v>
      </c>
      <c r="O51" s="74">
        <f t="shared" si="28"/>
        <v>-1.9308746862326833E-3</v>
      </c>
      <c r="Q51" s="72">
        <f>+J51</f>
        <v>4.4000000000000003E-3</v>
      </c>
      <c r="R51" s="64">
        <f>+$F$18+R45</f>
        <v>155.07000000000002</v>
      </c>
      <c r="S51" s="73">
        <f t="shared" ref="S51:S57" si="44">R51*Q51</f>
        <v>0.68230800000000014</v>
      </c>
      <c r="T51" s="27"/>
      <c r="U51" s="30">
        <f t="shared" si="1"/>
        <v>0</v>
      </c>
      <c r="V51" s="74">
        <f t="shared" si="2"/>
        <v>0</v>
      </c>
      <c r="X51" s="72">
        <f>+Q51</f>
        <v>4.4000000000000003E-3</v>
      </c>
      <c r="Y51" s="64">
        <f>+$F$18+Y45</f>
        <v>155.07000000000002</v>
      </c>
      <c r="Z51" s="73">
        <f t="shared" ref="Z51:Z57" si="45">Y51*X51</f>
        <v>0.68230800000000014</v>
      </c>
      <c r="AA51" s="27"/>
      <c r="AB51" s="30">
        <f t="shared" si="3"/>
        <v>0</v>
      </c>
      <c r="AC51" s="74">
        <f t="shared" si="4"/>
        <v>0</v>
      </c>
      <c r="AE51" s="72">
        <f>+X51</f>
        <v>4.4000000000000003E-3</v>
      </c>
      <c r="AF51" s="64">
        <f>+$F$18+AF45</f>
        <v>155.07000000000002</v>
      </c>
      <c r="AG51" s="73">
        <f t="shared" ref="AG51:AG57" si="46">AF51*AE51</f>
        <v>0.68230800000000014</v>
      </c>
      <c r="AH51" s="27"/>
      <c r="AI51" s="30">
        <f t="shared" si="5"/>
        <v>0</v>
      </c>
      <c r="AJ51" s="74">
        <f t="shared" si="6"/>
        <v>0</v>
      </c>
      <c r="AL51" s="72">
        <f>+AE51</f>
        <v>4.4000000000000003E-3</v>
      </c>
      <c r="AM51" s="64">
        <f>+$F$18+AM45</f>
        <v>155.07000000000002</v>
      </c>
      <c r="AN51" s="73">
        <f t="shared" ref="AN51:AN57" si="47">AM51*AL51</f>
        <v>0.68230800000000014</v>
      </c>
      <c r="AO51" s="27"/>
      <c r="AP51" s="30">
        <f t="shared" si="7"/>
        <v>0</v>
      </c>
      <c r="AQ51" s="74">
        <f t="shared" si="8"/>
        <v>0</v>
      </c>
    </row>
    <row r="52" spans="2:43" ht="25.5" x14ac:dyDescent="0.2">
      <c r="B52" s="71" t="s">
        <v>43</v>
      </c>
      <c r="C52" s="21"/>
      <c r="D52" s="22" t="s">
        <v>30</v>
      </c>
      <c r="E52" s="23"/>
      <c r="F52" s="72">
        <v>1.2999999999999999E-3</v>
      </c>
      <c r="G52" s="64">
        <f>+G51</f>
        <v>155.37</v>
      </c>
      <c r="H52" s="73">
        <f t="shared" si="42"/>
        <v>0.20198099999999999</v>
      </c>
      <c r="I52" s="27"/>
      <c r="J52" s="72">
        <v>1.2999999999999999E-3</v>
      </c>
      <c r="K52" s="64">
        <f>+K51</f>
        <v>155.07000000000002</v>
      </c>
      <c r="L52" s="73">
        <f t="shared" si="43"/>
        <v>0.20159100000000002</v>
      </c>
      <c r="M52" s="27"/>
      <c r="N52" s="30">
        <f t="shared" si="41"/>
        <v>-3.899999999999737E-4</v>
      </c>
      <c r="O52" s="74">
        <f t="shared" si="28"/>
        <v>-1.9308746862327334E-3</v>
      </c>
      <c r="Q52" s="72">
        <f>+J52</f>
        <v>1.2999999999999999E-3</v>
      </c>
      <c r="R52" s="64">
        <f>+R51</f>
        <v>155.07000000000002</v>
      </c>
      <c r="S52" s="73">
        <f t="shared" si="44"/>
        <v>0.20159100000000002</v>
      </c>
      <c r="T52" s="27"/>
      <c r="U52" s="30">
        <f t="shared" si="1"/>
        <v>0</v>
      </c>
      <c r="V52" s="74">
        <f t="shared" si="2"/>
        <v>0</v>
      </c>
      <c r="X52" s="72">
        <f>+Q52</f>
        <v>1.2999999999999999E-3</v>
      </c>
      <c r="Y52" s="64">
        <f>+Y51</f>
        <v>155.07000000000002</v>
      </c>
      <c r="Z52" s="73">
        <f t="shared" si="45"/>
        <v>0.20159100000000002</v>
      </c>
      <c r="AA52" s="27"/>
      <c r="AB52" s="30">
        <f t="shared" si="3"/>
        <v>0</v>
      </c>
      <c r="AC52" s="74">
        <f t="shared" si="4"/>
        <v>0</v>
      </c>
      <c r="AE52" s="72">
        <f>+X52</f>
        <v>1.2999999999999999E-3</v>
      </c>
      <c r="AF52" s="64">
        <f>+AF51</f>
        <v>155.07000000000002</v>
      </c>
      <c r="AG52" s="73">
        <f t="shared" si="46"/>
        <v>0.20159100000000002</v>
      </c>
      <c r="AH52" s="27"/>
      <c r="AI52" s="30">
        <f t="shared" si="5"/>
        <v>0</v>
      </c>
      <c r="AJ52" s="74">
        <f t="shared" si="6"/>
        <v>0</v>
      </c>
      <c r="AL52" s="72">
        <f>+AE52</f>
        <v>1.2999999999999999E-3</v>
      </c>
      <c r="AM52" s="64">
        <f>+AM51</f>
        <v>155.07000000000002</v>
      </c>
      <c r="AN52" s="73">
        <f t="shared" si="47"/>
        <v>0.20159100000000002</v>
      </c>
      <c r="AO52" s="27"/>
      <c r="AP52" s="30">
        <f t="shared" si="7"/>
        <v>0</v>
      </c>
      <c r="AQ52" s="74">
        <f t="shared" si="8"/>
        <v>0</v>
      </c>
    </row>
    <row r="53" spans="2:43" x14ac:dyDescent="0.2">
      <c r="B53" s="21" t="s">
        <v>44</v>
      </c>
      <c r="C53" s="21"/>
      <c r="D53" s="22" t="s">
        <v>27</v>
      </c>
      <c r="E53" s="23"/>
      <c r="F53" s="72">
        <v>0.25</v>
      </c>
      <c r="G53" s="25">
        <v>1</v>
      </c>
      <c r="H53" s="73">
        <f t="shared" si="42"/>
        <v>0.25</v>
      </c>
      <c r="I53" s="27"/>
      <c r="J53" s="72">
        <v>0.25</v>
      </c>
      <c r="K53" s="29">
        <v>1</v>
      </c>
      <c r="L53" s="73">
        <f t="shared" si="43"/>
        <v>0.25</v>
      </c>
      <c r="M53" s="27"/>
      <c r="N53" s="30">
        <f t="shared" si="41"/>
        <v>0</v>
      </c>
      <c r="O53" s="74">
        <f t="shared" si="28"/>
        <v>0</v>
      </c>
      <c r="Q53" s="72">
        <v>0.25</v>
      </c>
      <c r="R53" s="29">
        <v>1</v>
      </c>
      <c r="S53" s="73">
        <f t="shared" si="44"/>
        <v>0.25</v>
      </c>
      <c r="T53" s="27"/>
      <c r="U53" s="30">
        <f t="shared" si="1"/>
        <v>0</v>
      </c>
      <c r="V53" s="74">
        <f t="shared" si="2"/>
        <v>0</v>
      </c>
      <c r="X53" s="72">
        <v>0.25</v>
      </c>
      <c r="Y53" s="29">
        <v>1</v>
      </c>
      <c r="Z53" s="73">
        <f t="shared" si="45"/>
        <v>0.25</v>
      </c>
      <c r="AA53" s="27"/>
      <c r="AB53" s="30">
        <f t="shared" si="3"/>
        <v>0</v>
      </c>
      <c r="AC53" s="74">
        <f t="shared" si="4"/>
        <v>0</v>
      </c>
      <c r="AE53" s="72">
        <v>0.25</v>
      </c>
      <c r="AF53" s="29">
        <v>1</v>
      </c>
      <c r="AG53" s="73">
        <f t="shared" si="46"/>
        <v>0.25</v>
      </c>
      <c r="AH53" s="27"/>
      <c r="AI53" s="30">
        <f t="shared" si="5"/>
        <v>0</v>
      </c>
      <c r="AJ53" s="74">
        <f t="shared" si="6"/>
        <v>0</v>
      </c>
      <c r="AL53" s="72">
        <v>0.25</v>
      </c>
      <c r="AM53" s="29">
        <v>1</v>
      </c>
      <c r="AN53" s="73">
        <f t="shared" si="47"/>
        <v>0.25</v>
      </c>
      <c r="AO53" s="27"/>
      <c r="AP53" s="30">
        <f t="shared" si="7"/>
        <v>0</v>
      </c>
      <c r="AQ53" s="74">
        <f t="shared" si="8"/>
        <v>0</v>
      </c>
    </row>
    <row r="54" spans="2:43" x14ac:dyDescent="0.2">
      <c r="B54" s="21" t="s">
        <v>45</v>
      </c>
      <c r="C54" s="21"/>
      <c r="D54" s="22"/>
      <c r="E54" s="23"/>
      <c r="F54" s="72">
        <v>6.94E-3</v>
      </c>
      <c r="G54" s="75">
        <f>$F$18</f>
        <v>150</v>
      </c>
      <c r="H54" s="73">
        <f t="shared" si="42"/>
        <v>1.0409999999999999</v>
      </c>
      <c r="I54" s="27"/>
      <c r="J54" s="72">
        <f>+F54</f>
        <v>6.94E-3</v>
      </c>
      <c r="K54" s="76">
        <f>$F$18</f>
        <v>150</v>
      </c>
      <c r="L54" s="73">
        <f t="shared" si="43"/>
        <v>1.0409999999999999</v>
      </c>
      <c r="M54" s="27"/>
      <c r="N54" s="30">
        <f t="shared" si="41"/>
        <v>0</v>
      </c>
      <c r="O54" s="74">
        <f t="shared" si="28"/>
        <v>0</v>
      </c>
      <c r="Q54" s="72">
        <f>+J54</f>
        <v>6.94E-3</v>
      </c>
      <c r="R54" s="76">
        <f>$F$18</f>
        <v>150</v>
      </c>
      <c r="S54" s="73">
        <f t="shared" si="44"/>
        <v>1.0409999999999999</v>
      </c>
      <c r="T54" s="27"/>
      <c r="U54" s="30">
        <f t="shared" si="1"/>
        <v>0</v>
      </c>
      <c r="V54" s="74">
        <f t="shared" si="2"/>
        <v>0</v>
      </c>
      <c r="X54" s="72">
        <f>+Q54</f>
        <v>6.94E-3</v>
      </c>
      <c r="Y54" s="76">
        <f>$F$18</f>
        <v>150</v>
      </c>
      <c r="Z54" s="73">
        <f t="shared" si="45"/>
        <v>1.0409999999999999</v>
      </c>
      <c r="AA54" s="27"/>
      <c r="AB54" s="30">
        <f t="shared" si="3"/>
        <v>0</v>
      </c>
      <c r="AC54" s="74">
        <f t="shared" si="4"/>
        <v>0</v>
      </c>
      <c r="AE54" s="72">
        <f>+X54</f>
        <v>6.94E-3</v>
      </c>
      <c r="AF54" s="76">
        <f>$F$18</f>
        <v>150</v>
      </c>
      <c r="AG54" s="73">
        <f t="shared" si="46"/>
        <v>1.0409999999999999</v>
      </c>
      <c r="AH54" s="27"/>
      <c r="AI54" s="30">
        <f t="shared" si="5"/>
        <v>0</v>
      </c>
      <c r="AJ54" s="74">
        <f t="shared" si="6"/>
        <v>0</v>
      </c>
      <c r="AL54" s="72">
        <f>+AE54</f>
        <v>6.94E-3</v>
      </c>
      <c r="AM54" s="76">
        <f>$F$18</f>
        <v>150</v>
      </c>
      <c r="AN54" s="73">
        <f t="shared" si="47"/>
        <v>1.0409999999999999</v>
      </c>
      <c r="AO54" s="27"/>
      <c r="AP54" s="30">
        <f t="shared" si="7"/>
        <v>0</v>
      </c>
      <c r="AQ54" s="74">
        <f t="shared" si="8"/>
        <v>0</v>
      </c>
    </row>
    <row r="55" spans="2:43" x14ac:dyDescent="0.2">
      <c r="B55" s="49" t="s">
        <v>46</v>
      </c>
      <c r="C55" s="21"/>
      <c r="D55" s="22"/>
      <c r="E55" s="23"/>
      <c r="F55" s="72">
        <v>0.08</v>
      </c>
      <c r="G55" s="77">
        <f>0.64*$F$18</f>
        <v>96</v>
      </c>
      <c r="H55" s="73">
        <f t="shared" si="42"/>
        <v>7.68</v>
      </c>
      <c r="I55" s="27"/>
      <c r="J55" s="72">
        <v>0.08</v>
      </c>
      <c r="K55" s="77">
        <f>$G$55</f>
        <v>96</v>
      </c>
      <c r="L55" s="73">
        <f t="shared" si="43"/>
        <v>7.68</v>
      </c>
      <c r="M55" s="27"/>
      <c r="N55" s="30">
        <f t="shared" si="41"/>
        <v>0</v>
      </c>
      <c r="O55" s="74">
        <f t="shared" si="28"/>
        <v>0</v>
      </c>
      <c r="Q55" s="72">
        <v>0.08</v>
      </c>
      <c r="R55" s="77">
        <f>$G$55</f>
        <v>96</v>
      </c>
      <c r="S55" s="73">
        <f t="shared" si="44"/>
        <v>7.68</v>
      </c>
      <c r="T55" s="27"/>
      <c r="U55" s="30">
        <f t="shared" si="1"/>
        <v>0</v>
      </c>
      <c r="V55" s="74">
        <f t="shared" si="2"/>
        <v>0</v>
      </c>
      <c r="X55" s="72">
        <v>0.08</v>
      </c>
      <c r="Y55" s="77">
        <f>$G$55</f>
        <v>96</v>
      </c>
      <c r="Z55" s="73">
        <f t="shared" si="45"/>
        <v>7.68</v>
      </c>
      <c r="AA55" s="27"/>
      <c r="AB55" s="30">
        <f t="shared" si="3"/>
        <v>0</v>
      </c>
      <c r="AC55" s="74">
        <f t="shared" si="4"/>
        <v>0</v>
      </c>
      <c r="AE55" s="72">
        <v>0.08</v>
      </c>
      <c r="AF55" s="77">
        <f>$G$55</f>
        <v>96</v>
      </c>
      <c r="AG55" s="73">
        <f t="shared" si="46"/>
        <v>7.68</v>
      </c>
      <c r="AH55" s="27"/>
      <c r="AI55" s="30">
        <f t="shared" si="5"/>
        <v>0</v>
      </c>
      <c r="AJ55" s="74">
        <f t="shared" si="6"/>
        <v>0</v>
      </c>
      <c r="AL55" s="72">
        <v>0.08</v>
      </c>
      <c r="AM55" s="77">
        <f>$G$55</f>
        <v>96</v>
      </c>
      <c r="AN55" s="73">
        <f t="shared" si="47"/>
        <v>7.68</v>
      </c>
      <c r="AO55" s="27"/>
      <c r="AP55" s="30">
        <f t="shared" si="7"/>
        <v>0</v>
      </c>
      <c r="AQ55" s="74">
        <f t="shared" si="8"/>
        <v>0</v>
      </c>
    </row>
    <row r="56" spans="2:43" x14ac:dyDescent="0.2">
      <c r="B56" s="49" t="s">
        <v>47</v>
      </c>
      <c r="C56" s="21"/>
      <c r="D56" s="22"/>
      <c r="E56" s="23"/>
      <c r="F56" s="72">
        <v>0.122</v>
      </c>
      <c r="G56" s="77">
        <f>0.18*$F$18</f>
        <v>27</v>
      </c>
      <c r="H56" s="73">
        <f t="shared" si="42"/>
        <v>3.294</v>
      </c>
      <c r="I56" s="27"/>
      <c r="J56" s="72">
        <v>0.122</v>
      </c>
      <c r="K56" s="77">
        <f>$G$56</f>
        <v>27</v>
      </c>
      <c r="L56" s="73">
        <f t="shared" si="43"/>
        <v>3.294</v>
      </c>
      <c r="M56" s="27"/>
      <c r="N56" s="30">
        <f t="shared" si="41"/>
        <v>0</v>
      </c>
      <c r="O56" s="74">
        <f t="shared" si="28"/>
        <v>0</v>
      </c>
      <c r="Q56" s="72">
        <v>0.122</v>
      </c>
      <c r="R56" s="77">
        <f>$G$56</f>
        <v>27</v>
      </c>
      <c r="S56" s="73">
        <f t="shared" si="44"/>
        <v>3.294</v>
      </c>
      <c r="T56" s="27"/>
      <c r="U56" s="30">
        <f t="shared" si="1"/>
        <v>0</v>
      </c>
      <c r="V56" s="74">
        <f t="shared" si="2"/>
        <v>0</v>
      </c>
      <c r="X56" s="72">
        <v>0.122</v>
      </c>
      <c r="Y56" s="77">
        <f>$G$56</f>
        <v>27</v>
      </c>
      <c r="Z56" s="73">
        <f t="shared" si="45"/>
        <v>3.294</v>
      </c>
      <c r="AA56" s="27"/>
      <c r="AB56" s="30">
        <f t="shared" si="3"/>
        <v>0</v>
      </c>
      <c r="AC56" s="74">
        <f t="shared" si="4"/>
        <v>0</v>
      </c>
      <c r="AE56" s="72">
        <v>0.122</v>
      </c>
      <c r="AF56" s="77">
        <f>$G$56</f>
        <v>27</v>
      </c>
      <c r="AG56" s="73">
        <f t="shared" si="46"/>
        <v>3.294</v>
      </c>
      <c r="AH56" s="27"/>
      <c r="AI56" s="30">
        <f t="shared" si="5"/>
        <v>0</v>
      </c>
      <c r="AJ56" s="74">
        <f t="shared" si="6"/>
        <v>0</v>
      </c>
      <c r="AL56" s="72">
        <v>0.122</v>
      </c>
      <c r="AM56" s="77">
        <f>$G$56</f>
        <v>27</v>
      </c>
      <c r="AN56" s="73">
        <f t="shared" si="47"/>
        <v>3.294</v>
      </c>
      <c r="AO56" s="27"/>
      <c r="AP56" s="30">
        <f t="shared" si="7"/>
        <v>0</v>
      </c>
      <c r="AQ56" s="74">
        <f t="shared" si="8"/>
        <v>0</v>
      </c>
    </row>
    <row r="57" spans="2:43" x14ac:dyDescent="0.2">
      <c r="B57" s="11" t="s">
        <v>48</v>
      </c>
      <c r="C57" s="21"/>
      <c r="D57" s="22"/>
      <c r="E57" s="23"/>
      <c r="F57" s="72">
        <v>0.161</v>
      </c>
      <c r="G57" s="77">
        <f>0.18*$F$18</f>
        <v>27</v>
      </c>
      <c r="H57" s="73">
        <f t="shared" si="42"/>
        <v>4.3470000000000004</v>
      </c>
      <c r="I57" s="27"/>
      <c r="J57" s="72">
        <v>0.161</v>
      </c>
      <c r="K57" s="77">
        <f>$G$57</f>
        <v>27</v>
      </c>
      <c r="L57" s="73">
        <f t="shared" si="43"/>
        <v>4.3470000000000004</v>
      </c>
      <c r="M57" s="27"/>
      <c r="N57" s="30">
        <f t="shared" si="41"/>
        <v>0</v>
      </c>
      <c r="O57" s="74">
        <f t="shared" si="28"/>
        <v>0</v>
      </c>
      <c r="Q57" s="72">
        <v>0.161</v>
      </c>
      <c r="R57" s="77">
        <f>$G$57</f>
        <v>27</v>
      </c>
      <c r="S57" s="73">
        <f t="shared" si="44"/>
        <v>4.3470000000000004</v>
      </c>
      <c r="T57" s="27"/>
      <c r="U57" s="30">
        <f t="shared" si="1"/>
        <v>0</v>
      </c>
      <c r="V57" s="74">
        <f t="shared" si="2"/>
        <v>0</v>
      </c>
      <c r="X57" s="72">
        <v>0.161</v>
      </c>
      <c r="Y57" s="77">
        <f>$G$57</f>
        <v>27</v>
      </c>
      <c r="Z57" s="73">
        <f t="shared" si="45"/>
        <v>4.3470000000000004</v>
      </c>
      <c r="AA57" s="27"/>
      <c r="AB57" s="30">
        <f t="shared" si="3"/>
        <v>0</v>
      </c>
      <c r="AC57" s="74">
        <f t="shared" si="4"/>
        <v>0</v>
      </c>
      <c r="AE57" s="72">
        <v>0.161</v>
      </c>
      <c r="AF57" s="77">
        <f>$G$57</f>
        <v>27</v>
      </c>
      <c r="AG57" s="73">
        <f t="shared" si="46"/>
        <v>4.3470000000000004</v>
      </c>
      <c r="AH57" s="27"/>
      <c r="AI57" s="30">
        <f t="shared" si="5"/>
        <v>0</v>
      </c>
      <c r="AJ57" s="74">
        <f t="shared" si="6"/>
        <v>0</v>
      </c>
      <c r="AL57" s="72">
        <v>0.161</v>
      </c>
      <c r="AM57" s="77">
        <f>$G$57</f>
        <v>27</v>
      </c>
      <c r="AN57" s="73">
        <f t="shared" si="47"/>
        <v>4.3470000000000004</v>
      </c>
      <c r="AO57" s="27"/>
      <c r="AP57" s="30">
        <f t="shared" si="7"/>
        <v>0</v>
      </c>
      <c r="AQ57" s="74">
        <f t="shared" si="8"/>
        <v>0</v>
      </c>
    </row>
    <row r="58" spans="2:43" s="85" customFormat="1" x14ac:dyDescent="0.2">
      <c r="B58" s="78" t="s">
        <v>49</v>
      </c>
      <c r="C58" s="79"/>
      <c r="D58" s="80"/>
      <c r="E58" s="81"/>
      <c r="F58" s="72">
        <v>9.4E-2</v>
      </c>
      <c r="G58" s="82">
        <f>IF(AND($T$1=1, F18&gt;=600), 600, IF(AND($T$1=1, AND(F18&lt;600, F18&gt;=0)), F18, IF(AND($T$1=2, F18&gt;=1000), 1000, IF(AND($T$1=2, AND(F18&lt;1000, F18&gt;=0)), F18))))</f>
        <v>150</v>
      </c>
      <c r="H58" s="73">
        <f>G58*F58</f>
        <v>14.1</v>
      </c>
      <c r="I58" s="83"/>
      <c r="J58" s="72">
        <v>9.4E-2</v>
      </c>
      <c r="K58" s="82">
        <f>$G$58</f>
        <v>150</v>
      </c>
      <c r="L58" s="73">
        <f>K58*J58</f>
        <v>14.1</v>
      </c>
      <c r="M58" s="83"/>
      <c r="N58" s="84">
        <f t="shared" si="41"/>
        <v>0</v>
      </c>
      <c r="O58" s="74">
        <f t="shared" si="28"/>
        <v>0</v>
      </c>
      <c r="Q58" s="72">
        <v>9.4E-2</v>
      </c>
      <c r="R58" s="82">
        <f>$G$58</f>
        <v>150</v>
      </c>
      <c r="S58" s="73">
        <f>R58*Q58</f>
        <v>14.1</v>
      </c>
      <c r="T58" s="83"/>
      <c r="U58" s="84">
        <f t="shared" si="1"/>
        <v>0</v>
      </c>
      <c r="V58" s="74">
        <f t="shared" si="2"/>
        <v>0</v>
      </c>
      <c r="X58" s="72">
        <v>9.4E-2</v>
      </c>
      <c r="Y58" s="82">
        <f>$G$58</f>
        <v>150</v>
      </c>
      <c r="Z58" s="73">
        <f>Y58*X58</f>
        <v>14.1</v>
      </c>
      <c r="AA58" s="83"/>
      <c r="AB58" s="84">
        <f t="shared" si="3"/>
        <v>0</v>
      </c>
      <c r="AC58" s="74">
        <f t="shared" si="4"/>
        <v>0</v>
      </c>
      <c r="AE58" s="72">
        <v>9.4E-2</v>
      </c>
      <c r="AF58" s="82">
        <f>$G$58</f>
        <v>150</v>
      </c>
      <c r="AG58" s="73">
        <f>AF58*AE58</f>
        <v>14.1</v>
      </c>
      <c r="AH58" s="83"/>
      <c r="AI58" s="84">
        <f t="shared" si="5"/>
        <v>0</v>
      </c>
      <c r="AJ58" s="74">
        <f t="shared" si="6"/>
        <v>0</v>
      </c>
      <c r="AL58" s="72">
        <v>9.4E-2</v>
      </c>
      <c r="AM58" s="82">
        <f>$G$58</f>
        <v>150</v>
      </c>
      <c r="AN58" s="73">
        <f>AM58*AL58</f>
        <v>14.1</v>
      </c>
      <c r="AO58" s="83"/>
      <c r="AP58" s="84">
        <f t="shared" si="7"/>
        <v>0</v>
      </c>
      <c r="AQ58" s="74">
        <f t="shared" si="8"/>
        <v>0</v>
      </c>
    </row>
    <row r="59" spans="2:43" s="85" customFormat="1" ht="13.5" thickBot="1" x14ac:dyDescent="0.25">
      <c r="B59" s="78" t="s">
        <v>50</v>
      </c>
      <c r="C59" s="79"/>
      <c r="D59" s="80"/>
      <c r="E59" s="81"/>
      <c r="F59" s="72">
        <v>0.11</v>
      </c>
      <c r="G59" s="82">
        <f>IF(AND($T$1=1, F18&gt;=600), F18-600, IF(AND($T$1=1, AND(F18&lt;600, F18&gt;=0)), 0, IF(AND($T$1=2, F18&gt;=1000), F18-1000, IF(AND($T$1=2, AND(F18&lt;1000, F18&gt;=0)), 0))))</f>
        <v>0</v>
      </c>
      <c r="H59" s="73">
        <f>G59*F59</f>
        <v>0</v>
      </c>
      <c r="I59" s="83"/>
      <c r="J59" s="72">
        <v>0.11</v>
      </c>
      <c r="K59" s="82">
        <f>$G$59</f>
        <v>0</v>
      </c>
      <c r="L59" s="73">
        <f>K59*J59</f>
        <v>0</v>
      </c>
      <c r="M59" s="83"/>
      <c r="N59" s="84">
        <f t="shared" si="41"/>
        <v>0</v>
      </c>
      <c r="O59" s="74" t="str">
        <f t="shared" si="28"/>
        <v/>
      </c>
      <c r="Q59" s="72">
        <v>0.11</v>
      </c>
      <c r="R59" s="82">
        <f>$G$59</f>
        <v>0</v>
      </c>
      <c r="S59" s="73">
        <f>R59*Q59</f>
        <v>0</v>
      </c>
      <c r="T59" s="83"/>
      <c r="U59" s="84">
        <f t="shared" si="1"/>
        <v>0</v>
      </c>
      <c r="V59" s="74" t="str">
        <f t="shared" si="2"/>
        <v/>
      </c>
      <c r="X59" s="72">
        <v>0.11</v>
      </c>
      <c r="Y59" s="82">
        <f>$G$59</f>
        <v>0</v>
      </c>
      <c r="Z59" s="73">
        <f>Y59*X59</f>
        <v>0</v>
      </c>
      <c r="AA59" s="83"/>
      <c r="AB59" s="84">
        <f t="shared" si="3"/>
        <v>0</v>
      </c>
      <c r="AC59" s="74" t="str">
        <f t="shared" si="4"/>
        <v/>
      </c>
      <c r="AE59" s="72">
        <v>0.11</v>
      </c>
      <c r="AF59" s="82">
        <f>$G$59</f>
        <v>0</v>
      </c>
      <c r="AG59" s="73">
        <f>AF59*AE59</f>
        <v>0</v>
      </c>
      <c r="AH59" s="83"/>
      <c r="AI59" s="84">
        <f t="shared" si="5"/>
        <v>0</v>
      </c>
      <c r="AJ59" s="74" t="str">
        <f t="shared" si="6"/>
        <v/>
      </c>
      <c r="AL59" s="72">
        <v>0.11</v>
      </c>
      <c r="AM59" s="82">
        <f>$G$59</f>
        <v>0</v>
      </c>
      <c r="AN59" s="73">
        <f>AM59*AL59</f>
        <v>0</v>
      </c>
      <c r="AO59" s="83"/>
      <c r="AP59" s="84">
        <f t="shared" si="7"/>
        <v>0</v>
      </c>
      <c r="AQ59" s="74" t="str">
        <f t="shared" si="8"/>
        <v/>
      </c>
    </row>
    <row r="60" spans="2:43" ht="8.25" customHeight="1" thickBot="1" x14ac:dyDescent="0.25">
      <c r="B60" s="86"/>
      <c r="C60" s="87"/>
      <c r="D60" s="88"/>
      <c r="E60" s="87"/>
      <c r="F60" s="89"/>
      <c r="G60" s="90"/>
      <c r="H60" s="91"/>
      <c r="I60" s="92"/>
      <c r="J60" s="89"/>
      <c r="K60" s="93"/>
      <c r="L60" s="91"/>
      <c r="M60" s="92"/>
      <c r="N60" s="94"/>
      <c r="O60" s="95"/>
      <c r="Q60" s="89"/>
      <c r="R60" s="93"/>
      <c r="S60" s="91"/>
      <c r="T60" s="92"/>
      <c r="U60" s="94"/>
      <c r="V60" s="95"/>
      <c r="X60" s="89"/>
      <c r="Y60" s="93"/>
      <c r="Z60" s="91"/>
      <c r="AA60" s="92"/>
      <c r="AB60" s="94"/>
      <c r="AC60" s="95"/>
      <c r="AE60" s="89"/>
      <c r="AF60" s="93"/>
      <c r="AG60" s="91"/>
      <c r="AH60" s="92"/>
      <c r="AI60" s="94"/>
      <c r="AJ60" s="95"/>
      <c r="AL60" s="89"/>
      <c r="AM60" s="93"/>
      <c r="AN60" s="91"/>
      <c r="AO60" s="92"/>
      <c r="AP60" s="94"/>
      <c r="AQ60" s="95"/>
    </row>
    <row r="61" spans="2:43" x14ac:dyDescent="0.2">
      <c r="B61" s="96" t="s">
        <v>51</v>
      </c>
      <c r="C61" s="21"/>
      <c r="D61" s="21"/>
      <c r="E61" s="21"/>
      <c r="F61" s="97"/>
      <c r="G61" s="98"/>
      <c r="H61" s="99">
        <f>SUM(H51:H57,H50)</f>
        <v>26.021290800000003</v>
      </c>
      <c r="I61" s="100"/>
      <c r="J61" s="101"/>
      <c r="K61" s="101"/>
      <c r="L61" s="99">
        <f>SUM(L51:L57,L50)</f>
        <v>26.022108800000005</v>
      </c>
      <c r="M61" s="102"/>
      <c r="N61" s="103">
        <f t="shared" ref="N61" si="48">L61-H61</f>
        <v>8.180000000024279E-4</v>
      </c>
      <c r="O61" s="104">
        <f t="shared" ref="O61" si="49">IF((H61)=0,"",(N61/H61))</f>
        <v>3.1435796413390368E-5</v>
      </c>
      <c r="Q61" s="101"/>
      <c r="R61" s="101"/>
      <c r="S61" s="99">
        <f>SUM(S51:S57,S50)</f>
        <v>26.659978800000005</v>
      </c>
      <c r="T61" s="102"/>
      <c r="U61" s="103">
        <f t="shared" si="1"/>
        <v>0.63786999999999949</v>
      </c>
      <c r="V61" s="104">
        <f>IF((L61)=0,"",(U61/L61))</f>
        <v>2.4512617516993834E-2</v>
      </c>
      <c r="X61" s="101"/>
      <c r="Y61" s="101"/>
      <c r="Z61" s="99">
        <f>SUM(Z51:Z57,Z50)</f>
        <v>26.888418800000004</v>
      </c>
      <c r="AA61" s="102"/>
      <c r="AB61" s="103">
        <f t="shared" si="3"/>
        <v>0.22843999999999909</v>
      </c>
      <c r="AC61" s="104">
        <f>IF((S61)=0,"",(AB61/S61))</f>
        <v>8.5686489743194792E-3</v>
      </c>
      <c r="AE61" s="101"/>
      <c r="AF61" s="101"/>
      <c r="AG61" s="99">
        <f>SUM(AG51:AG57,AG50)</f>
        <v>27.053638800000002</v>
      </c>
      <c r="AH61" s="102"/>
      <c r="AI61" s="103">
        <f t="shared" ref="AI61:AI65" si="50">AG61-Z61</f>
        <v>0.16521999999999792</v>
      </c>
      <c r="AJ61" s="104">
        <f>IF((Z61)=0,"",(AI61/Z61))</f>
        <v>6.1446528793280292E-3</v>
      </c>
      <c r="AL61" s="101"/>
      <c r="AM61" s="101"/>
      <c r="AN61" s="99">
        <f>SUM(AN51:AN57,AN50)</f>
        <v>27.297248800000006</v>
      </c>
      <c r="AO61" s="102"/>
      <c r="AP61" s="103">
        <f t="shared" ref="AP61:AP65" si="51">AN61-AG61</f>
        <v>0.24361000000000388</v>
      </c>
      <c r="AQ61" s="104">
        <f>IF((AG61)=0,"",(AP61/AG61))</f>
        <v>9.0047036482206553E-3</v>
      </c>
    </row>
    <row r="62" spans="2:43" x14ac:dyDescent="0.2">
      <c r="B62" s="105" t="s">
        <v>52</v>
      </c>
      <c r="C62" s="21"/>
      <c r="D62" s="21"/>
      <c r="E62" s="21"/>
      <c r="F62" s="106">
        <v>0.13</v>
      </c>
      <c r="G62" s="107"/>
      <c r="H62" s="108">
        <f>H61*F62</f>
        <v>3.3827678040000007</v>
      </c>
      <c r="I62" s="109"/>
      <c r="J62" s="110">
        <v>0.13</v>
      </c>
      <c r="K62" s="109"/>
      <c r="L62" s="111">
        <f>L61*J62</f>
        <v>3.382874144000001</v>
      </c>
      <c r="M62" s="112"/>
      <c r="N62" s="113">
        <f t="shared" si="41"/>
        <v>1.0634000000031563E-4</v>
      </c>
      <c r="O62" s="114">
        <f t="shared" si="28"/>
        <v>3.1435796413390368E-5</v>
      </c>
      <c r="Q62" s="110">
        <v>0.13</v>
      </c>
      <c r="R62" s="109"/>
      <c r="S62" s="111">
        <f>S61*Q62</f>
        <v>3.4657972440000009</v>
      </c>
      <c r="T62" s="112"/>
      <c r="U62" s="113">
        <f t="shared" si="1"/>
        <v>8.2923099999999916E-2</v>
      </c>
      <c r="V62" s="114">
        <f t="shared" ref="V62:V71" si="52">IF((L62)=0,"",(U62/L62))</f>
        <v>2.4512617516993827E-2</v>
      </c>
      <c r="X62" s="110">
        <v>0.13</v>
      </c>
      <c r="Y62" s="109"/>
      <c r="Z62" s="111">
        <f>Z61*X62</f>
        <v>3.4954944440000006</v>
      </c>
      <c r="AA62" s="112"/>
      <c r="AB62" s="113">
        <f t="shared" si="3"/>
        <v>2.9697199999999757E-2</v>
      </c>
      <c r="AC62" s="114">
        <f t="shared" ref="AC62:AC71" si="53">IF((S62)=0,"",(AB62/S62))</f>
        <v>8.5686489743194427E-3</v>
      </c>
      <c r="AE62" s="110">
        <v>0.13</v>
      </c>
      <c r="AF62" s="109"/>
      <c r="AG62" s="111">
        <f>AG61*AE62</f>
        <v>3.5169730440000002</v>
      </c>
      <c r="AH62" s="112"/>
      <c r="AI62" s="113">
        <f t="shared" si="50"/>
        <v>2.147859999999957E-2</v>
      </c>
      <c r="AJ62" s="114">
        <f t="shared" ref="AJ62:AJ71" si="54">IF((Z62)=0,"",(AI62/Z62))</f>
        <v>6.1446528793279824E-3</v>
      </c>
      <c r="AL62" s="110">
        <v>0.13</v>
      </c>
      <c r="AM62" s="109"/>
      <c r="AN62" s="111">
        <f>AN61*AL62</f>
        <v>3.548642344000001</v>
      </c>
      <c r="AO62" s="112"/>
      <c r="AP62" s="113">
        <f t="shared" si="51"/>
        <v>3.1669300000000788E-2</v>
      </c>
      <c r="AQ62" s="114">
        <f t="shared" ref="AQ62:AQ71" si="55">IF((AG62)=0,"",(AP62/AG62))</f>
        <v>9.0047036482207351E-3</v>
      </c>
    </row>
    <row r="63" spans="2:43" x14ac:dyDescent="0.2">
      <c r="B63" s="115" t="s">
        <v>53</v>
      </c>
      <c r="C63" s="21"/>
      <c r="D63" s="21"/>
      <c r="E63" s="21"/>
      <c r="F63" s="116"/>
      <c r="G63" s="107"/>
      <c r="H63" s="108">
        <f>H61+H62</f>
        <v>29.404058604000003</v>
      </c>
      <c r="I63" s="109"/>
      <c r="J63" s="109"/>
      <c r="K63" s="109"/>
      <c r="L63" s="111">
        <f>L61+L62</f>
        <v>29.404982944000007</v>
      </c>
      <c r="M63" s="112"/>
      <c r="N63" s="113">
        <f t="shared" si="41"/>
        <v>9.2434000000451988E-4</v>
      </c>
      <c r="O63" s="114">
        <f t="shared" si="28"/>
        <v>3.1435796413450778E-5</v>
      </c>
      <c r="Q63" s="109"/>
      <c r="R63" s="109"/>
      <c r="S63" s="111">
        <f>S61+S62</f>
        <v>30.125776044000006</v>
      </c>
      <c r="T63" s="112"/>
      <c r="U63" s="113">
        <f t="shared" si="1"/>
        <v>0.72079309999999808</v>
      </c>
      <c r="V63" s="114">
        <f t="shared" si="52"/>
        <v>2.4512617516993785E-2</v>
      </c>
      <c r="X63" s="109"/>
      <c r="Y63" s="109"/>
      <c r="Z63" s="111">
        <f>Z61+Z62</f>
        <v>30.383913244000006</v>
      </c>
      <c r="AA63" s="112"/>
      <c r="AB63" s="113">
        <f t="shared" si="3"/>
        <v>0.25813720000000018</v>
      </c>
      <c r="AC63" s="114">
        <f t="shared" si="53"/>
        <v>8.5686489743195191E-3</v>
      </c>
      <c r="AE63" s="109"/>
      <c r="AF63" s="109"/>
      <c r="AG63" s="111">
        <f>AG61+AG62</f>
        <v>30.570611844000002</v>
      </c>
      <c r="AH63" s="112"/>
      <c r="AI63" s="113">
        <f t="shared" si="50"/>
        <v>0.18669859999999616</v>
      </c>
      <c r="AJ63" s="114">
        <f t="shared" si="54"/>
        <v>6.1446528793279798E-3</v>
      </c>
      <c r="AL63" s="109"/>
      <c r="AM63" s="109"/>
      <c r="AN63" s="111">
        <f>AN61+AN62</f>
        <v>30.845891144000007</v>
      </c>
      <c r="AO63" s="112"/>
      <c r="AP63" s="113">
        <f t="shared" si="51"/>
        <v>0.27527930000000467</v>
      </c>
      <c r="AQ63" s="114">
        <f t="shared" si="55"/>
        <v>9.004703648220664E-3</v>
      </c>
    </row>
    <row r="64" spans="2:43" ht="15.75" customHeight="1" x14ac:dyDescent="0.2">
      <c r="B64" s="203" t="s">
        <v>54</v>
      </c>
      <c r="C64" s="203"/>
      <c r="D64" s="203"/>
      <c r="E64" s="21"/>
      <c r="F64" s="116"/>
      <c r="G64" s="107"/>
      <c r="H64" s="117">
        <f>ROUND(-H63*0%,2)</f>
        <v>0</v>
      </c>
      <c r="I64" s="109"/>
      <c r="J64" s="109"/>
      <c r="K64" s="109"/>
      <c r="L64" s="180">
        <f>ROUND(-L63*0%,2)</f>
        <v>0</v>
      </c>
      <c r="M64" s="112"/>
      <c r="N64" s="118">
        <f t="shared" si="41"/>
        <v>0</v>
      </c>
      <c r="O64" s="119" t="str">
        <f t="shared" si="28"/>
        <v/>
      </c>
      <c r="Q64" s="109"/>
      <c r="R64" s="109"/>
      <c r="S64" s="180">
        <f>ROUND(-S63*0%,2)</f>
        <v>0</v>
      </c>
      <c r="T64" s="112"/>
      <c r="U64" s="118">
        <f t="shared" si="1"/>
        <v>0</v>
      </c>
      <c r="V64" s="119" t="str">
        <f t="shared" si="52"/>
        <v/>
      </c>
      <c r="X64" s="109"/>
      <c r="Y64" s="109"/>
      <c r="Z64" s="180">
        <f>ROUND(-Z63*0%,2)</f>
        <v>0</v>
      </c>
      <c r="AA64" s="112"/>
      <c r="AB64" s="118">
        <f t="shared" si="3"/>
        <v>0</v>
      </c>
      <c r="AC64" s="119" t="str">
        <f t="shared" si="53"/>
        <v/>
      </c>
      <c r="AE64" s="109"/>
      <c r="AF64" s="109"/>
      <c r="AG64" s="180">
        <f>ROUND(-AG63*0%,2)</f>
        <v>0</v>
      </c>
      <c r="AH64" s="112"/>
      <c r="AI64" s="118">
        <f t="shared" si="50"/>
        <v>0</v>
      </c>
      <c r="AJ64" s="119" t="str">
        <f t="shared" si="54"/>
        <v/>
      </c>
      <c r="AL64" s="109"/>
      <c r="AM64" s="109"/>
      <c r="AN64" s="180">
        <f>ROUND(-AN63*0%,2)</f>
        <v>0</v>
      </c>
      <c r="AO64" s="112"/>
      <c r="AP64" s="118">
        <f t="shared" si="51"/>
        <v>0</v>
      </c>
      <c r="AQ64" s="119" t="str">
        <f t="shared" si="55"/>
        <v/>
      </c>
    </row>
    <row r="65" spans="1:43" ht="13.5" thickBot="1" x14ac:dyDescent="0.25">
      <c r="B65" s="204" t="s">
        <v>55</v>
      </c>
      <c r="C65" s="204"/>
      <c r="D65" s="204"/>
      <c r="E65" s="120"/>
      <c r="F65" s="121"/>
      <c r="G65" s="122"/>
      <c r="H65" s="123">
        <f>H63+H64</f>
        <v>29.404058604000003</v>
      </c>
      <c r="I65" s="124"/>
      <c r="J65" s="124"/>
      <c r="K65" s="124"/>
      <c r="L65" s="125">
        <f>L63+L64</f>
        <v>29.404982944000007</v>
      </c>
      <c r="M65" s="126"/>
      <c r="N65" s="127">
        <f t="shared" si="41"/>
        <v>9.2434000000451988E-4</v>
      </c>
      <c r="O65" s="128">
        <f t="shared" si="28"/>
        <v>3.1435796413450778E-5</v>
      </c>
      <c r="Q65" s="124"/>
      <c r="R65" s="124"/>
      <c r="S65" s="125">
        <f>S63+S64</f>
        <v>30.125776044000006</v>
      </c>
      <c r="T65" s="126"/>
      <c r="U65" s="127">
        <f t="shared" si="1"/>
        <v>0.72079309999999808</v>
      </c>
      <c r="V65" s="128">
        <f t="shared" si="52"/>
        <v>2.4512617516993785E-2</v>
      </c>
      <c r="X65" s="124"/>
      <c r="Y65" s="124"/>
      <c r="Z65" s="125">
        <f>Z63+Z64</f>
        <v>30.383913244000006</v>
      </c>
      <c r="AA65" s="126"/>
      <c r="AB65" s="127">
        <f t="shared" si="3"/>
        <v>0.25813720000000018</v>
      </c>
      <c r="AC65" s="128">
        <f t="shared" si="53"/>
        <v>8.5686489743195191E-3</v>
      </c>
      <c r="AE65" s="124"/>
      <c r="AF65" s="124"/>
      <c r="AG65" s="125">
        <f>AG63+AG64</f>
        <v>30.570611844000002</v>
      </c>
      <c r="AH65" s="126"/>
      <c r="AI65" s="127">
        <f t="shared" si="50"/>
        <v>0.18669859999999616</v>
      </c>
      <c r="AJ65" s="128">
        <f t="shared" si="54"/>
        <v>6.1446528793279798E-3</v>
      </c>
      <c r="AL65" s="124"/>
      <c r="AM65" s="124"/>
      <c r="AN65" s="125">
        <f>AN63+AN64</f>
        <v>30.845891144000007</v>
      </c>
      <c r="AO65" s="126"/>
      <c r="AP65" s="127">
        <f t="shared" si="51"/>
        <v>0.27527930000000467</v>
      </c>
      <c r="AQ65" s="128">
        <f t="shared" si="55"/>
        <v>9.004703648220664E-3</v>
      </c>
    </row>
    <row r="66" spans="1:43" s="85" customFormat="1" ht="8.25" customHeight="1" thickBot="1" x14ac:dyDescent="0.25">
      <c r="B66" s="129"/>
      <c r="C66" s="130"/>
      <c r="D66" s="131"/>
      <c r="E66" s="130"/>
      <c r="F66" s="89"/>
      <c r="G66" s="132"/>
      <c r="H66" s="91"/>
      <c r="I66" s="133"/>
      <c r="J66" s="89"/>
      <c r="K66" s="134"/>
      <c r="L66" s="91"/>
      <c r="M66" s="133"/>
      <c r="N66" s="135"/>
      <c r="O66" s="95"/>
      <c r="Q66" s="89"/>
      <c r="R66" s="134"/>
      <c r="S66" s="91"/>
      <c r="T66" s="133"/>
      <c r="U66" s="135"/>
      <c r="V66" s="95"/>
      <c r="X66" s="89"/>
      <c r="Y66" s="134"/>
      <c r="Z66" s="91"/>
      <c r="AA66" s="133"/>
      <c r="AB66" s="135"/>
      <c r="AC66" s="95"/>
      <c r="AE66" s="89"/>
      <c r="AF66" s="134"/>
      <c r="AG66" s="91"/>
      <c r="AH66" s="133"/>
      <c r="AI66" s="135"/>
      <c r="AJ66" s="95"/>
      <c r="AL66" s="89"/>
      <c r="AM66" s="134"/>
      <c r="AN66" s="91"/>
      <c r="AO66" s="133"/>
      <c r="AP66" s="135"/>
      <c r="AQ66" s="95"/>
    </row>
    <row r="67" spans="1:43" s="85" customFormat="1" x14ac:dyDescent="0.2">
      <c r="B67" s="136" t="s">
        <v>56</v>
      </c>
      <c r="C67" s="79"/>
      <c r="D67" s="79"/>
      <c r="E67" s="79"/>
      <c r="F67" s="137"/>
      <c r="G67" s="138"/>
      <c r="H67" s="139">
        <f>SUM(H58:H59,H50,H51:H54)</f>
        <v>24.800290799999999</v>
      </c>
      <c r="I67" s="140"/>
      <c r="J67" s="141"/>
      <c r="K67" s="141"/>
      <c r="L67" s="139">
        <f>SUM(L58:L59,L50,L51:L54)</f>
        <v>24.801108800000005</v>
      </c>
      <c r="M67" s="142"/>
      <c r="N67" s="143">
        <f t="shared" ref="N67:N71" si="56">L67-H67</f>
        <v>8.1800000000598061E-4</v>
      </c>
      <c r="O67" s="104">
        <f t="shared" ref="O67:O71" si="57">IF((H67)=0,"",(N67/H67))</f>
        <v>3.2983484210031147E-5</v>
      </c>
      <c r="Q67" s="141"/>
      <c r="R67" s="141"/>
      <c r="S67" s="139">
        <f>SUM(S58:S59,S50,S51:S54)</f>
        <v>25.438978800000005</v>
      </c>
      <c r="T67" s="142"/>
      <c r="U67" s="143">
        <f t="shared" si="1"/>
        <v>0.63786999999999949</v>
      </c>
      <c r="V67" s="104">
        <f t="shared" si="52"/>
        <v>2.5719414609398406E-2</v>
      </c>
      <c r="X67" s="141"/>
      <c r="Y67" s="141"/>
      <c r="Z67" s="139">
        <f>SUM(Z58:Z59,Z50,Z51:Z54)</f>
        <v>25.667418800000004</v>
      </c>
      <c r="AA67" s="142"/>
      <c r="AB67" s="143">
        <f t="shared" si="3"/>
        <v>0.22843999999999909</v>
      </c>
      <c r="AC67" s="104">
        <f t="shared" si="53"/>
        <v>8.9799202159797017E-3</v>
      </c>
      <c r="AE67" s="141"/>
      <c r="AF67" s="141"/>
      <c r="AG67" s="139">
        <f>SUM(AG58:AG59,AG50,AG51:AG54)</f>
        <v>25.832638800000002</v>
      </c>
      <c r="AH67" s="142"/>
      <c r="AI67" s="143">
        <f t="shared" ref="AI67:AI71" si="58">AG67-Z67</f>
        <v>0.16521999999999792</v>
      </c>
      <c r="AJ67" s="104">
        <f t="shared" si="54"/>
        <v>6.4369542293048147E-3</v>
      </c>
      <c r="AL67" s="141"/>
      <c r="AM67" s="141"/>
      <c r="AN67" s="139">
        <f>SUM(AN58:AN59,AN50,AN51:AN54)</f>
        <v>26.076248800000002</v>
      </c>
      <c r="AO67" s="142"/>
      <c r="AP67" s="143">
        <f t="shared" ref="AP67:AP71" si="59">AN67-AG67</f>
        <v>0.24361000000000033</v>
      </c>
      <c r="AQ67" s="104">
        <f t="shared" si="55"/>
        <v>9.4303180517508849E-3</v>
      </c>
    </row>
    <row r="68" spans="1:43" s="85" customFormat="1" x14ac:dyDescent="0.2">
      <c r="B68" s="144" t="s">
        <v>52</v>
      </c>
      <c r="C68" s="79"/>
      <c r="D68" s="79"/>
      <c r="E68" s="79"/>
      <c r="F68" s="145">
        <v>0.13</v>
      </c>
      <c r="G68" s="138"/>
      <c r="H68" s="146">
        <f>H67*F68</f>
        <v>3.224037804</v>
      </c>
      <c r="I68" s="147"/>
      <c r="J68" s="148">
        <v>0.13</v>
      </c>
      <c r="K68" s="149"/>
      <c r="L68" s="150">
        <f>L67*J68</f>
        <v>3.2241441440000007</v>
      </c>
      <c r="M68" s="151"/>
      <c r="N68" s="152">
        <f t="shared" si="56"/>
        <v>1.0634000000075972E-4</v>
      </c>
      <c r="O68" s="114">
        <f t="shared" si="57"/>
        <v>3.2983484210025631E-5</v>
      </c>
      <c r="Q68" s="148">
        <v>0.13</v>
      </c>
      <c r="R68" s="149"/>
      <c r="S68" s="150">
        <f>S67*Q68</f>
        <v>3.3070672440000006</v>
      </c>
      <c r="T68" s="151"/>
      <c r="U68" s="152">
        <f t="shared" si="1"/>
        <v>8.2923099999999916E-2</v>
      </c>
      <c r="V68" s="114">
        <f t="shared" si="52"/>
        <v>2.5719414609398399E-2</v>
      </c>
      <c r="X68" s="148">
        <v>0.13</v>
      </c>
      <c r="Y68" s="149"/>
      <c r="Z68" s="150">
        <f>Z67*X68</f>
        <v>3.3367644440000004</v>
      </c>
      <c r="AA68" s="151"/>
      <c r="AB68" s="152">
        <f t="shared" si="3"/>
        <v>2.9697199999999757E-2</v>
      </c>
      <c r="AC68" s="114">
        <f t="shared" si="53"/>
        <v>8.9799202159796636E-3</v>
      </c>
      <c r="AE68" s="148">
        <v>0.13</v>
      </c>
      <c r="AF68" s="149"/>
      <c r="AG68" s="150">
        <f>AG67*AE68</f>
        <v>3.3582430440000004</v>
      </c>
      <c r="AH68" s="151"/>
      <c r="AI68" s="152">
        <f t="shared" si="58"/>
        <v>2.1478600000000014E-2</v>
      </c>
      <c r="AJ68" s="114">
        <f t="shared" si="54"/>
        <v>6.4369542293048997E-3</v>
      </c>
      <c r="AL68" s="148">
        <v>0.13</v>
      </c>
      <c r="AM68" s="149"/>
      <c r="AN68" s="150">
        <f>AN67*AL68</f>
        <v>3.3899123440000003</v>
      </c>
      <c r="AO68" s="151"/>
      <c r="AP68" s="152">
        <f t="shared" si="59"/>
        <v>3.16692999999999E-2</v>
      </c>
      <c r="AQ68" s="114">
        <f t="shared" si="55"/>
        <v>9.4303180517508415E-3</v>
      </c>
    </row>
    <row r="69" spans="1:43" s="85" customFormat="1" x14ac:dyDescent="0.2">
      <c r="B69" s="153" t="s">
        <v>53</v>
      </c>
      <c r="C69" s="79"/>
      <c r="D69" s="79"/>
      <c r="E69" s="79"/>
      <c r="F69" s="154"/>
      <c r="G69" s="155"/>
      <c r="H69" s="146">
        <f>H67+H68</f>
        <v>28.024328603999997</v>
      </c>
      <c r="I69" s="147"/>
      <c r="J69" s="147"/>
      <c r="K69" s="147"/>
      <c r="L69" s="150">
        <f>L67+L68</f>
        <v>28.025252944000005</v>
      </c>
      <c r="M69" s="151"/>
      <c r="N69" s="152">
        <f t="shared" si="56"/>
        <v>9.2434000000807259E-4</v>
      </c>
      <c r="O69" s="114">
        <f t="shared" si="57"/>
        <v>3.2983484210078052E-5</v>
      </c>
      <c r="Q69" s="147"/>
      <c r="R69" s="147"/>
      <c r="S69" s="150">
        <f>S67+S68</f>
        <v>28.746046044000003</v>
      </c>
      <c r="T69" s="151"/>
      <c r="U69" s="152">
        <f t="shared" si="1"/>
        <v>0.72079309999999808</v>
      </c>
      <c r="V69" s="114">
        <f t="shared" si="52"/>
        <v>2.5719414609398358E-2</v>
      </c>
      <c r="X69" s="147"/>
      <c r="Y69" s="147"/>
      <c r="Z69" s="150">
        <f>Z67+Z68</f>
        <v>29.004183244000004</v>
      </c>
      <c r="AA69" s="151"/>
      <c r="AB69" s="152">
        <f t="shared" si="3"/>
        <v>0.25813720000000018</v>
      </c>
      <c r="AC69" s="114">
        <f t="shared" si="53"/>
        <v>8.9799202159797434E-3</v>
      </c>
      <c r="AE69" s="147"/>
      <c r="AF69" s="147"/>
      <c r="AG69" s="150">
        <f>AG67+AG68</f>
        <v>29.190881844000003</v>
      </c>
      <c r="AH69" s="151"/>
      <c r="AI69" s="152">
        <f t="shared" si="58"/>
        <v>0.18669859999999971</v>
      </c>
      <c r="AJ69" s="114">
        <f t="shared" si="54"/>
        <v>6.4369542293048858E-3</v>
      </c>
      <c r="AL69" s="147"/>
      <c r="AM69" s="147"/>
      <c r="AN69" s="150">
        <f>AN67+AN68</f>
        <v>29.466161144000001</v>
      </c>
      <c r="AO69" s="151"/>
      <c r="AP69" s="152">
        <f t="shared" si="59"/>
        <v>0.27527929999999756</v>
      </c>
      <c r="AQ69" s="114">
        <f t="shared" si="55"/>
        <v>9.4303180517507877E-3</v>
      </c>
    </row>
    <row r="70" spans="1:43" s="85" customFormat="1" ht="15.75" customHeight="1" x14ac:dyDescent="0.2">
      <c r="B70" s="205" t="s">
        <v>54</v>
      </c>
      <c r="C70" s="205"/>
      <c r="D70" s="205"/>
      <c r="E70" s="79"/>
      <c r="F70" s="154"/>
      <c r="G70" s="155"/>
      <c r="H70" s="156">
        <f>ROUND(-H69*0%,2)</f>
        <v>0</v>
      </c>
      <c r="I70" s="147"/>
      <c r="J70" s="147"/>
      <c r="K70" s="147"/>
      <c r="L70" s="181">
        <f>ROUND(-L69*0%,2)</f>
        <v>0</v>
      </c>
      <c r="M70" s="151"/>
      <c r="N70" s="157">
        <f t="shared" si="56"/>
        <v>0</v>
      </c>
      <c r="O70" s="119" t="str">
        <f t="shared" si="57"/>
        <v/>
      </c>
      <c r="Q70" s="147"/>
      <c r="R70" s="147"/>
      <c r="S70" s="181">
        <f>ROUND(-S69*0%,2)</f>
        <v>0</v>
      </c>
      <c r="T70" s="151"/>
      <c r="U70" s="157">
        <f t="shared" si="1"/>
        <v>0</v>
      </c>
      <c r="V70" s="119" t="str">
        <f t="shared" si="52"/>
        <v/>
      </c>
      <c r="X70" s="147"/>
      <c r="Y70" s="147"/>
      <c r="Z70" s="181">
        <f>ROUND(-Z69*0%,2)</f>
        <v>0</v>
      </c>
      <c r="AA70" s="151"/>
      <c r="AB70" s="157">
        <f t="shared" si="3"/>
        <v>0</v>
      </c>
      <c r="AC70" s="119" t="str">
        <f t="shared" si="53"/>
        <v/>
      </c>
      <c r="AE70" s="147"/>
      <c r="AF70" s="147"/>
      <c r="AG70" s="181">
        <f>ROUND(-AG69*0%,2)</f>
        <v>0</v>
      </c>
      <c r="AH70" s="151"/>
      <c r="AI70" s="157">
        <f t="shared" si="58"/>
        <v>0</v>
      </c>
      <c r="AJ70" s="119" t="str">
        <f t="shared" si="54"/>
        <v/>
      </c>
      <c r="AL70" s="147"/>
      <c r="AM70" s="147"/>
      <c r="AN70" s="181">
        <f>ROUND(-AN69*0%,2)</f>
        <v>0</v>
      </c>
      <c r="AO70" s="151"/>
      <c r="AP70" s="157">
        <f t="shared" si="59"/>
        <v>0</v>
      </c>
      <c r="AQ70" s="119" t="str">
        <f t="shared" si="55"/>
        <v/>
      </c>
    </row>
    <row r="71" spans="1:43" s="85" customFormat="1" ht="13.5" thickBot="1" x14ac:dyDescent="0.25">
      <c r="B71" s="198" t="s">
        <v>57</v>
      </c>
      <c r="C71" s="198"/>
      <c r="D71" s="198"/>
      <c r="E71" s="158"/>
      <c r="F71" s="159"/>
      <c r="G71" s="160"/>
      <c r="H71" s="161">
        <f>SUM(H69:H70)</f>
        <v>28.024328603999997</v>
      </c>
      <c r="I71" s="162"/>
      <c r="J71" s="162"/>
      <c r="K71" s="162"/>
      <c r="L71" s="163">
        <f>SUM(L69:L70)</f>
        <v>28.025252944000005</v>
      </c>
      <c r="M71" s="164"/>
      <c r="N71" s="165">
        <f t="shared" si="56"/>
        <v>9.2434000000807259E-4</v>
      </c>
      <c r="O71" s="166">
        <f t="shared" si="57"/>
        <v>3.2983484210078052E-5</v>
      </c>
      <c r="Q71" s="162"/>
      <c r="R71" s="162"/>
      <c r="S71" s="163">
        <f>SUM(S69:S70)</f>
        <v>28.746046044000003</v>
      </c>
      <c r="T71" s="164"/>
      <c r="U71" s="165">
        <f t="shared" si="1"/>
        <v>0.72079309999999808</v>
      </c>
      <c r="V71" s="166">
        <f t="shared" si="52"/>
        <v>2.5719414609398358E-2</v>
      </c>
      <c r="X71" s="162"/>
      <c r="Y71" s="162"/>
      <c r="Z71" s="163">
        <f>SUM(Z69:Z70)</f>
        <v>29.004183244000004</v>
      </c>
      <c r="AA71" s="164"/>
      <c r="AB71" s="165">
        <f t="shared" si="3"/>
        <v>0.25813720000000018</v>
      </c>
      <c r="AC71" s="166">
        <f t="shared" si="53"/>
        <v>8.9799202159797434E-3</v>
      </c>
      <c r="AE71" s="162"/>
      <c r="AF71" s="162"/>
      <c r="AG71" s="163">
        <f>SUM(AG69:AG70)</f>
        <v>29.190881844000003</v>
      </c>
      <c r="AH71" s="164"/>
      <c r="AI71" s="165">
        <f t="shared" si="58"/>
        <v>0.18669859999999971</v>
      </c>
      <c r="AJ71" s="166">
        <f t="shared" si="54"/>
        <v>6.4369542293048858E-3</v>
      </c>
      <c r="AL71" s="162"/>
      <c r="AM71" s="162"/>
      <c r="AN71" s="163">
        <f>SUM(AN69:AN70)</f>
        <v>29.466161144000001</v>
      </c>
      <c r="AO71" s="164"/>
      <c r="AP71" s="165">
        <f t="shared" si="59"/>
        <v>0.27527929999999756</v>
      </c>
      <c r="AQ71" s="166">
        <f t="shared" si="55"/>
        <v>9.4303180517507877E-3</v>
      </c>
    </row>
    <row r="72" spans="1:43" s="85" customFormat="1" ht="8.25" customHeight="1" thickBot="1" x14ac:dyDescent="0.25">
      <c r="B72" s="129"/>
      <c r="C72" s="130"/>
      <c r="D72" s="131"/>
      <c r="E72" s="130"/>
      <c r="F72" s="167"/>
      <c r="G72" s="168"/>
      <c r="H72" s="169"/>
      <c r="I72" s="170"/>
      <c r="J72" s="167"/>
      <c r="K72" s="132"/>
      <c r="L72" s="171"/>
      <c r="M72" s="133"/>
      <c r="N72" s="172"/>
      <c r="O72" s="95"/>
      <c r="Q72" s="167"/>
      <c r="R72" s="132"/>
      <c r="S72" s="171"/>
      <c r="T72" s="133"/>
      <c r="U72" s="172"/>
      <c r="V72" s="95"/>
      <c r="X72" s="167"/>
      <c r="Y72" s="132"/>
      <c r="Z72" s="171"/>
      <c r="AA72" s="133"/>
      <c r="AB72" s="172"/>
      <c r="AC72" s="95"/>
      <c r="AE72" s="167"/>
      <c r="AF72" s="132"/>
      <c r="AG72" s="171"/>
      <c r="AH72" s="133"/>
      <c r="AI72" s="172"/>
      <c r="AJ72" s="95"/>
      <c r="AL72" s="167"/>
      <c r="AM72" s="132"/>
      <c r="AN72" s="171"/>
      <c r="AO72" s="133"/>
      <c r="AP72" s="172"/>
      <c r="AQ72" s="95"/>
    </row>
    <row r="73" spans="1:43" x14ac:dyDescent="0.2">
      <c r="L73" s="173"/>
      <c r="S73" s="173"/>
      <c r="Z73" s="173"/>
      <c r="AG73" s="173"/>
      <c r="AN73" s="173"/>
    </row>
    <row r="74" spans="1:43" x14ac:dyDescent="0.2">
      <c r="B74" s="12" t="s">
        <v>58</v>
      </c>
      <c r="F74" s="174">
        <v>3.5799999999999998E-2</v>
      </c>
      <c r="J74" s="174">
        <v>3.3799999999999997E-2</v>
      </c>
      <c r="Q74" s="174">
        <f>J74</f>
        <v>3.3799999999999997E-2</v>
      </c>
      <c r="X74" s="174">
        <f>Q74</f>
        <v>3.3799999999999997E-2</v>
      </c>
      <c r="AE74" s="174">
        <f>X74</f>
        <v>3.3799999999999997E-2</v>
      </c>
      <c r="AL74" s="174">
        <f>AE74</f>
        <v>3.3799999999999997E-2</v>
      </c>
    </row>
    <row r="76" spans="1:43" ht="15.75" customHeight="1" x14ac:dyDescent="0.2">
      <c r="A76" s="175" t="s">
        <v>59</v>
      </c>
    </row>
    <row r="77" spans="1:43" ht="13.5" customHeight="1" x14ac:dyDescent="0.2"/>
    <row r="78" spans="1:43" ht="8.25" customHeight="1" x14ac:dyDescent="0.2">
      <c r="A78" s="6" t="s">
        <v>60</v>
      </c>
    </row>
    <row r="79" spans="1:43" x14ac:dyDescent="0.2">
      <c r="A79" s="6" t="s">
        <v>61</v>
      </c>
    </row>
    <row r="81" spans="1:2" x14ac:dyDescent="0.2">
      <c r="A81" s="11" t="s">
        <v>62</v>
      </c>
    </row>
    <row r="82" spans="1:2" x14ac:dyDescent="0.2">
      <c r="A82" s="11" t="s">
        <v>63</v>
      </c>
    </row>
    <row r="84" spans="1:2" x14ac:dyDescent="0.2">
      <c r="A84" s="6" t="s">
        <v>64</v>
      </c>
    </row>
    <row r="85" spans="1:2" x14ac:dyDescent="0.2">
      <c r="A85" s="6" t="s">
        <v>65</v>
      </c>
    </row>
    <row r="86" spans="1:2" x14ac:dyDescent="0.2">
      <c r="A86" s="6" t="s">
        <v>66</v>
      </c>
    </row>
    <row r="87" spans="1:2" x14ac:dyDescent="0.2">
      <c r="A87" s="6" t="s">
        <v>67</v>
      </c>
    </row>
    <row r="88" spans="1:2" x14ac:dyDescent="0.2">
      <c r="A88" s="6" t="s">
        <v>68</v>
      </c>
    </row>
    <row r="90" spans="1:2" x14ac:dyDescent="0.2">
      <c r="A90" s="176"/>
      <c r="B90" s="6" t="s">
        <v>69</v>
      </c>
    </row>
    <row r="92" spans="1:2" x14ac:dyDescent="0.2">
      <c r="B92" s="177" t="s">
        <v>70</v>
      </c>
    </row>
  </sheetData>
  <sheetProtection selectLockedCells="1"/>
  <mergeCells count="28">
    <mergeCell ref="A3:K3"/>
    <mergeCell ref="D14:O14"/>
    <mergeCell ref="F20:H20"/>
    <mergeCell ref="J20:L20"/>
    <mergeCell ref="N20:O20"/>
    <mergeCell ref="AL20:AN20"/>
    <mergeCell ref="AP20:AQ20"/>
    <mergeCell ref="D21:D22"/>
    <mergeCell ref="N21:N22"/>
    <mergeCell ref="O21:O22"/>
    <mergeCell ref="U21:U22"/>
    <mergeCell ref="V21:V22"/>
    <mergeCell ref="AB21:AB22"/>
    <mergeCell ref="AC21:AC22"/>
    <mergeCell ref="AI21:AI22"/>
    <mergeCell ref="Q20:S20"/>
    <mergeCell ref="U20:V20"/>
    <mergeCell ref="X20:Z20"/>
    <mergeCell ref="AB20:AC20"/>
    <mergeCell ref="AE20:AG20"/>
    <mergeCell ref="AI20:AJ20"/>
    <mergeCell ref="B71:D71"/>
    <mergeCell ref="AJ21:AJ22"/>
    <mergeCell ref="AP21:AP22"/>
    <mergeCell ref="AQ21:AQ22"/>
    <mergeCell ref="B64:D64"/>
    <mergeCell ref="B65:D65"/>
    <mergeCell ref="B70:D70"/>
  </mergeCells>
  <dataValidations count="3">
    <dataValidation type="list" allowBlank="1" showInputMessage="1" showErrorMessage="1" sqref="D16">
      <formula1>"TOU, non-TOU"</formula1>
    </dataValidation>
    <dataValidation type="list" allowBlank="1" showInputMessage="1" showErrorMessage="1" prompt="Select Charge Unit - monthly, per kWh, per kW" sqref="D72 D66 D23:D38 D51:D60 D40:D46 D48:D49">
      <formula1>"Monthly, per kWh, per kW"</formula1>
    </dataValidation>
    <dataValidation type="list" allowBlank="1" showInputMessage="1" showErrorMessage="1" sqref="E48:E49 E72 E66 E51:E60 E23:E38 E40:E46">
      <formula1>#REF!</formula1>
    </dataValidation>
  </dataValidations>
  <pageMargins left="0.74803149606299213" right="0.74803149606299213" top="0.98425196850393704" bottom="0.98425196850393704" header="0.51181102362204722" footer="0.51181102362204722"/>
  <pageSetup scale="45" fitToWidth="2" orientation="landscape" r:id="rId1"/>
  <headerFooter alignWithMargins="0">
    <oddHeader>&amp;R&amp;"Helvetica,Bold"&amp;8Hydro Ottawa Limited
EB-2015-0004
Exhibit H
Tab 12
Schedule 1
Page &amp;P of &amp;N</oddHeader>
    <oddFooter>&amp;L&amp;"Helvetica,Bold"&amp;8 2016 Hydro Ottawa Limited Electricity Distribution Rate Application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6</xdr:col>
                    <xdr:colOff>476250</xdr:colOff>
                    <xdr:row>16</xdr:row>
                    <xdr:rowOff>171450</xdr:rowOff>
                  </from>
                  <to>
                    <xdr:col>9</xdr:col>
                    <xdr:colOff>552450</xdr:colOff>
                    <xdr:row>18</xdr:row>
                    <xdr:rowOff>28575</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9</xdr:col>
                    <xdr:colOff>361950</xdr:colOff>
                    <xdr:row>16</xdr:row>
                    <xdr:rowOff>114300</xdr:rowOff>
                  </from>
                  <to>
                    <xdr:col>15</xdr:col>
                    <xdr:colOff>190500</xdr:colOff>
                    <xdr:row>18</xdr:row>
                    <xdr:rowOff>133350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b8bb3d4-4679-4201-bf4e-ecf5a190cbdc">HOLFIN-38-130</_dlc_DocId>
    <_dlc_DocIdUrl xmlns="2b8bb3d4-4679-4201-bf4e-ecf5a190cbdc">
      <Url>http://spapp01/sites/FIN/REG/RateApp/_layouts/DocIdRedir.aspx?ID=HOLFIN-38-130</Url>
      <Description>HOLFIN-38-130</Description>
    </_dlc_DocIdUrl>
    <RA_Tab xmlns="2b8bb3d4-4679-4201-bf4e-ecf5a190cbdc" xsi:nil="true"/>
    <RA_Schedule xmlns="2b8bb3d4-4679-4201-bf4e-ecf5a190cbdc" xsi:nil="true"/>
    <RA_DirectorResponsible xmlns="2b8bb3d4-4679-4201-bf4e-ecf5a190cbdc" xsi:nil="true"/>
    <pa1e2cbc04ca47e08abd8c9ba3e93ecc xmlns="2b8bb3d4-4679-4201-bf4e-ecf5a190cbdc">
      <Terms xmlns="http://schemas.microsoft.com/office/infopath/2007/PartnerControls"/>
    </pa1e2cbc04ca47e08abd8c9ba3e93ecc>
    <RA_Date_Filed xmlns="2b8bb3d4-4679-4201-bf4e-ecf5a190cbdc" xsi:nil="true"/>
    <RA_Case_Number xmlns="2b8bb3d4-4679-4201-bf4e-ecf5a190cbdc" xsi:nil="true"/>
    <Document_x0020_Type xmlns="2b8bb3d4-4679-4201-bf4e-ecf5a190cbdc">MS Excel</Document_x0020_Type>
    <TaxCatchAll xmlns="2b8bb3d4-4679-4201-bf4e-ecf5a190cbdc"/>
    <RA_x0020_Regulatory_x0020_Lead xmlns="2b8bb3d4-4679-4201-bf4e-ecf5a190cbdc">
      <UserInfo>
        <DisplayName/>
        <AccountId xsi:nil="true"/>
        <AccountType/>
      </UserInfo>
    </RA_x0020_Regulatory_x0020_Lead>
    <Sensitivity xmlns="2b8bb3d4-4679-4201-bf4e-ecf5a190cbdc">Internal Use Only</Sensitivity>
    <Exhibit_Number xmlns="2b8bb3d4-4679-4201-bf4e-ecf5a190cbdc" xsi:nil="true"/>
    <Description1 xmlns="2b8bb3d4-4679-4201-bf4e-ecf5a190cbdc" xsi:nil="true"/>
    <TaxKeywordTaxHTField xmlns="2b8bb3d4-4679-4201-bf4e-ecf5a190cbdc">
      <Terms xmlns="http://schemas.microsoft.com/office/infopath/2007/PartnerControls"/>
    </TaxKeywordTaxHTField>
    <_DCDateCreated xmlns="http://schemas.microsoft.com/sharepoint/v3/fields">2015-04-29T04:00:00+00:00</_DCDateCreated>
  </documentManagement>
</p:properties>
</file>

<file path=customXml/item2.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3.xml><?xml version="1.0" encoding="utf-8"?>
<?mso-contentType ?>
<SharedContentType xmlns="Microsoft.SharePoint.Taxonomy.ContentTypeSync" SourceId="9d54efc9-ddd0-46ce-8ac6-e4a1c98f1b3f" ContentTypeId="0x01010023FD8C82E6D69E48AEBE17BC8626DB890A"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6.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F48D30928EA162439034321E6F9EE4A2" ma:contentTypeVersion="55" ma:contentTypeDescription="Create a new Rate Application Document." ma:contentTypeScope="" ma:versionID="c35e1130b099b58916ef2d954a90dedd">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9ab3b22888e52267a9fc135774d470f9"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description="" ma:hidden="true" ma:list="{17129f69-ad62-4df4-9ab8-e72e3234ae98}" ma:internalName="TaxCatchAll" ma:showField="CatchAllData" ma:web="0b36da6f-6698-45de-88db-cb3657260e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17129f69-ad62-4df4-9ab8-e72e3234ae98}" ma:internalName="TaxCatchAllLabel" ma:readOnly="true" ma:showField="CatchAllDataLabel" ma:web="0b36da6f-6698-45de-88db-cb3657260e4d">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E7423D-1CB9-4B5B-803B-8EA12FC0FBA5}"/>
</file>

<file path=customXml/itemProps2.xml><?xml version="1.0" encoding="utf-8"?>
<ds:datastoreItem xmlns:ds="http://schemas.openxmlformats.org/officeDocument/2006/customXml" ds:itemID="{430D9CF7-CFF6-4B06-9360-21ED7E80EBDE}"/>
</file>

<file path=customXml/itemProps3.xml><?xml version="1.0" encoding="utf-8"?>
<ds:datastoreItem xmlns:ds="http://schemas.openxmlformats.org/officeDocument/2006/customXml" ds:itemID="{352A55F5-B312-4DB7-AA85-9BA28B5B70BE}"/>
</file>

<file path=customXml/itemProps4.xml><?xml version="1.0" encoding="utf-8"?>
<ds:datastoreItem xmlns:ds="http://schemas.openxmlformats.org/officeDocument/2006/customXml" ds:itemID="{5288244B-2585-4E13-9D47-BCD2CE651FAF}"/>
</file>

<file path=customXml/itemProps5.xml><?xml version="1.0" encoding="utf-8"?>
<ds:datastoreItem xmlns:ds="http://schemas.openxmlformats.org/officeDocument/2006/customXml" ds:itemID="{342AE6A0-662F-4B05-AC53-18BFECCB4AD7}"/>
</file>

<file path=customXml/itemProps6.xml><?xml version="1.0" encoding="utf-8"?>
<ds:datastoreItem xmlns:ds="http://schemas.openxmlformats.org/officeDocument/2006/customXml" ds:itemID="{5D99F929-13DA-460E-A5F1-ABB79589FA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46</vt:i4>
      </vt:variant>
    </vt:vector>
  </HeadingPairs>
  <TitlesOfParts>
    <vt:vector size="69" baseType="lpstr">
      <vt:lpstr>Res (100)</vt:lpstr>
      <vt:lpstr>Res (250)</vt:lpstr>
      <vt:lpstr>Res (500)</vt:lpstr>
      <vt:lpstr>Res (800)</vt:lpstr>
      <vt:lpstr>Res (1000)</vt:lpstr>
      <vt:lpstr>Res (1500)</vt:lpstr>
      <vt:lpstr>Res (2000)</vt:lpstr>
      <vt:lpstr>SC (1000)</vt:lpstr>
      <vt:lpstr>SC (2000)</vt:lpstr>
      <vt:lpstr>SC (5000)</vt:lpstr>
      <vt:lpstr>SC (10000)</vt:lpstr>
      <vt:lpstr>SC (15000)</vt:lpstr>
      <vt:lpstr>&gt;50 (100)</vt:lpstr>
      <vt:lpstr>&gt;50 (250)</vt:lpstr>
      <vt:lpstr>&gt;50 (500)</vt:lpstr>
      <vt:lpstr>&gt;50 (1000)</vt:lpstr>
      <vt:lpstr>&gt;1500(2500)</vt:lpstr>
      <vt:lpstr>&gt;1500(4000)</vt:lpstr>
      <vt:lpstr>LU(7500)</vt:lpstr>
      <vt:lpstr>LU(10000)</vt:lpstr>
      <vt:lpstr>USL (470)</vt:lpstr>
      <vt:lpstr>SN (.4)</vt:lpstr>
      <vt:lpstr>StLght (1.5)</vt:lpstr>
      <vt:lpstr>'&gt;1500(2500)'!Print_Area</vt:lpstr>
      <vt:lpstr>'&gt;1500(4000)'!Print_Area</vt:lpstr>
      <vt:lpstr>'&gt;50 (100)'!Print_Area</vt:lpstr>
      <vt:lpstr>'&gt;50 (1000)'!Print_Area</vt:lpstr>
      <vt:lpstr>'&gt;50 (250)'!Print_Area</vt:lpstr>
      <vt:lpstr>'&gt;50 (500)'!Print_Area</vt:lpstr>
      <vt:lpstr>'LU(10000)'!Print_Area</vt:lpstr>
      <vt:lpstr>'LU(7500)'!Print_Area</vt:lpstr>
      <vt:lpstr>'Res (100)'!Print_Area</vt:lpstr>
      <vt:lpstr>'Res (1000)'!Print_Area</vt:lpstr>
      <vt:lpstr>'Res (1500)'!Print_Area</vt:lpstr>
      <vt:lpstr>'Res (2000)'!Print_Area</vt:lpstr>
      <vt:lpstr>'Res (250)'!Print_Area</vt:lpstr>
      <vt:lpstr>'Res (500)'!Print_Area</vt:lpstr>
      <vt:lpstr>'Res (800)'!Print_Area</vt:lpstr>
      <vt:lpstr>'SC (1000)'!Print_Area</vt:lpstr>
      <vt:lpstr>'SC (10000)'!Print_Area</vt:lpstr>
      <vt:lpstr>'SC (15000)'!Print_Area</vt:lpstr>
      <vt:lpstr>'SC (2000)'!Print_Area</vt:lpstr>
      <vt:lpstr>'SC (5000)'!Print_Area</vt:lpstr>
      <vt:lpstr>'SN (.4)'!Print_Area</vt:lpstr>
      <vt:lpstr>'StLght (1.5)'!Print_Area</vt:lpstr>
      <vt:lpstr>'USL (470)'!Print_Area</vt:lpstr>
      <vt:lpstr>'&gt;1500(2500)'!Print_Titles</vt:lpstr>
      <vt:lpstr>'&gt;1500(4000)'!Print_Titles</vt:lpstr>
      <vt:lpstr>'&gt;50 (100)'!Print_Titles</vt:lpstr>
      <vt:lpstr>'&gt;50 (1000)'!Print_Titles</vt:lpstr>
      <vt:lpstr>'&gt;50 (250)'!Print_Titles</vt:lpstr>
      <vt:lpstr>'&gt;50 (500)'!Print_Titles</vt:lpstr>
      <vt:lpstr>'LU(10000)'!Print_Titles</vt:lpstr>
      <vt:lpstr>'LU(7500)'!Print_Titles</vt:lpstr>
      <vt:lpstr>'Res (100)'!Print_Titles</vt:lpstr>
      <vt:lpstr>'Res (1000)'!Print_Titles</vt:lpstr>
      <vt:lpstr>'Res (1500)'!Print_Titles</vt:lpstr>
      <vt:lpstr>'Res (2000)'!Print_Titles</vt:lpstr>
      <vt:lpstr>'Res (250)'!Print_Titles</vt:lpstr>
      <vt:lpstr>'Res (500)'!Print_Titles</vt:lpstr>
      <vt:lpstr>'Res (800)'!Print_Titles</vt:lpstr>
      <vt:lpstr>'SC (1000)'!Print_Titles</vt:lpstr>
      <vt:lpstr>'SC (10000)'!Print_Titles</vt:lpstr>
      <vt:lpstr>'SC (15000)'!Print_Titles</vt:lpstr>
      <vt:lpstr>'SC (2000)'!Print_Titles</vt:lpstr>
      <vt:lpstr>'SC (5000)'!Print_Titles</vt:lpstr>
      <vt:lpstr>'SN (.4)'!Print_Titles</vt:lpstr>
      <vt:lpstr>'StLght (1.5)'!Print_Titles</vt:lpstr>
      <vt:lpstr>'USL (470)'!Print_Titles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EB-2015-0004_HOL_App_2-W_Bill_Impacts</dc:title>
  <dc:creator>aprilb</dc:creator>
  <cp:keywords/>
  <cp:lastModifiedBy>meghanf</cp:lastModifiedBy>
  <cp:lastPrinted>2015-04-29T16:48:05Z</cp:lastPrinted>
  <dcterms:created xsi:type="dcterms:W3CDTF">2015-04-28T13:50:50Z</dcterms:created>
  <dcterms:modified xsi:type="dcterms:W3CDTF">2015-04-29T18:09:46Z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0x01010023FD8C82E6D69E48AEBE17BC8626DB890A00F48D30928EA162439034321E6F9EE4A2</vt:lpwstr>
  </property>
  <property fmtid="{D5CDD505-2E9C-101B-9397-08002B2CF9AE}" pid="3" name="_dlc_DocIdItemGuid">
    <vt:lpwstr>9c12df9c-8fc2-46bb-8191-7f184d7a7f73</vt:lpwstr>
  </property>
  <property fmtid="{D5CDD505-2E9C-101B-9397-08002B2CF9AE}" pid="4" name="TaxKeyword">
    <vt:lpwstr/>
  </property>
</Properties>
</file>