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5300" windowHeight="9000" activeTab="2"/>
  </bookViews>
  <sheets>
    <sheet name="Orig" sheetId="1" r:id="rId1"/>
    <sheet name="Customers" sheetId="2" r:id="rId2"/>
    <sheet name="Sales" sheetId="5" r:id="rId3"/>
    <sheet name="CalSales" sheetId="6" r:id="rId4"/>
    <sheet name="Jan" sheetId="7" r:id="rId5"/>
  </sheets>
  <calcPr calcId="145621"/>
</workbook>
</file>

<file path=xl/calcChain.xml><?xml version="1.0" encoding="utf-8"?>
<calcChain xmlns="http://schemas.openxmlformats.org/spreadsheetml/2006/main">
  <c r="O3" i="5" l="1"/>
  <c r="O4" i="5"/>
  <c r="O5" i="5"/>
  <c r="O6" i="5"/>
  <c r="O7" i="5"/>
  <c r="O8" i="5"/>
  <c r="O9" i="5"/>
  <c r="O10" i="5"/>
  <c r="O11" i="5"/>
  <c r="O12" i="5"/>
  <c r="O13" i="5"/>
  <c r="O2" i="5"/>
  <c r="M2" i="5"/>
  <c r="O14" i="5" l="1"/>
  <c r="M3" i="5"/>
  <c r="M4" i="5"/>
  <c r="M5" i="5"/>
  <c r="M6" i="5"/>
  <c r="M7" i="5"/>
  <c r="M8" i="5"/>
  <c r="M9" i="5"/>
  <c r="M10" i="5"/>
  <c r="M11" i="5"/>
  <c r="M12" i="5"/>
  <c r="M13" i="5"/>
  <c r="C2" i="5" l="1"/>
  <c r="B17" i="7"/>
  <c r="B30" i="7"/>
  <c r="B26" i="7"/>
  <c r="B23" i="7"/>
  <c r="B12" i="7"/>
  <c r="B6" i="7"/>
  <c r="B35" i="7" l="1"/>
  <c r="D2" i="6"/>
  <c r="E2" i="6"/>
  <c r="F2" i="6"/>
  <c r="G2" i="6"/>
  <c r="H2" i="6"/>
  <c r="I2" i="6"/>
  <c r="J2" i="6"/>
  <c r="K2" i="6"/>
  <c r="D3" i="6"/>
  <c r="E3" i="6"/>
  <c r="F3" i="6"/>
  <c r="G3" i="6"/>
  <c r="H3" i="6"/>
  <c r="I3" i="6"/>
  <c r="J3" i="6"/>
  <c r="K3" i="6"/>
  <c r="D4" i="6"/>
  <c r="E4" i="6"/>
  <c r="F4" i="6"/>
  <c r="G4" i="6"/>
  <c r="H4" i="6"/>
  <c r="I4" i="6"/>
  <c r="J4" i="6"/>
  <c r="K4" i="6"/>
  <c r="D5" i="6"/>
  <c r="E5" i="6"/>
  <c r="F5" i="6"/>
  <c r="G5" i="6"/>
  <c r="H5" i="6"/>
  <c r="I5" i="6"/>
  <c r="J5" i="6"/>
  <c r="K5" i="6"/>
  <c r="D6" i="6"/>
  <c r="E6" i="6"/>
  <c r="F6" i="6"/>
  <c r="G6" i="6"/>
  <c r="H6" i="6"/>
  <c r="I6" i="6"/>
  <c r="J6" i="6"/>
  <c r="K6" i="6"/>
  <c r="D7" i="6"/>
  <c r="E7" i="6"/>
  <c r="F7" i="6"/>
  <c r="G7" i="6"/>
  <c r="H7" i="6"/>
  <c r="I7" i="6"/>
  <c r="J7" i="6"/>
  <c r="K7" i="6"/>
  <c r="D8" i="6"/>
  <c r="E8" i="6"/>
  <c r="F8" i="6"/>
  <c r="G8" i="6"/>
  <c r="H8" i="6"/>
  <c r="I8" i="6"/>
  <c r="J8" i="6"/>
  <c r="K8" i="6"/>
  <c r="D9" i="6"/>
  <c r="E9" i="6"/>
  <c r="F9" i="6"/>
  <c r="G9" i="6"/>
  <c r="H9" i="6"/>
  <c r="I9" i="6"/>
  <c r="J9" i="6"/>
  <c r="K9" i="6"/>
  <c r="D10" i="6"/>
  <c r="E10" i="6"/>
  <c r="F10" i="6"/>
  <c r="G10" i="6"/>
  <c r="H10" i="6"/>
  <c r="I10" i="6"/>
  <c r="J10" i="6"/>
  <c r="K10" i="6"/>
  <c r="D11" i="6"/>
  <c r="E11" i="6"/>
  <c r="F11" i="6"/>
  <c r="G11" i="6"/>
  <c r="H11" i="6"/>
  <c r="I11" i="6"/>
  <c r="J11" i="6"/>
  <c r="K11" i="6"/>
  <c r="D12" i="6"/>
  <c r="E12" i="6"/>
  <c r="F12" i="6"/>
  <c r="G12" i="6"/>
  <c r="H12" i="6"/>
  <c r="I12" i="6"/>
  <c r="J12" i="6"/>
  <c r="K12" i="6"/>
  <c r="D13" i="6"/>
  <c r="E13" i="6"/>
  <c r="F13" i="6"/>
  <c r="G13" i="6"/>
  <c r="H13" i="6"/>
  <c r="I13" i="6"/>
  <c r="J13" i="6"/>
  <c r="K13" i="6"/>
  <c r="C3" i="6"/>
  <c r="C4" i="6"/>
  <c r="C5" i="6"/>
  <c r="C6" i="6"/>
  <c r="C7" i="6"/>
  <c r="C8" i="6"/>
  <c r="C9" i="6"/>
  <c r="C10" i="6"/>
  <c r="C11" i="6"/>
  <c r="C12" i="6"/>
  <c r="C13" i="6"/>
  <c r="C2" i="6"/>
  <c r="B4" i="6" l="1"/>
  <c r="B5" i="6" s="1"/>
  <c r="B6" i="6" s="1"/>
  <c r="B7" i="6" s="1"/>
  <c r="B8" i="6" s="1"/>
  <c r="B9" i="6" s="1"/>
  <c r="B10" i="6" s="1"/>
  <c r="B11" i="6" s="1"/>
  <c r="B12" i="6" s="1"/>
  <c r="B13" i="6" s="1"/>
  <c r="B3" i="6"/>
  <c r="D2" i="5" l="1"/>
  <c r="E2" i="5"/>
  <c r="F2" i="5"/>
  <c r="G2" i="5"/>
  <c r="H2" i="5"/>
  <c r="I2" i="5"/>
  <c r="J2" i="5"/>
  <c r="K2" i="5"/>
  <c r="D3" i="5"/>
  <c r="E3" i="5"/>
  <c r="F3" i="5"/>
  <c r="G3" i="5"/>
  <c r="H3" i="5"/>
  <c r="I3" i="5"/>
  <c r="J3" i="5"/>
  <c r="K3" i="5"/>
  <c r="D4" i="5"/>
  <c r="E4" i="5"/>
  <c r="F4" i="5"/>
  <c r="G4" i="5"/>
  <c r="H4" i="5"/>
  <c r="I4" i="5"/>
  <c r="J4" i="5"/>
  <c r="K4" i="5"/>
  <c r="D5" i="5"/>
  <c r="E5" i="5"/>
  <c r="F5" i="5"/>
  <c r="G5" i="5"/>
  <c r="H5" i="5"/>
  <c r="I5" i="5"/>
  <c r="J5" i="5"/>
  <c r="K5" i="5"/>
  <c r="D6" i="5"/>
  <c r="E6" i="5"/>
  <c r="F6" i="5"/>
  <c r="G6" i="5"/>
  <c r="H6" i="5"/>
  <c r="I6" i="5"/>
  <c r="J6" i="5"/>
  <c r="K6" i="5"/>
  <c r="D7" i="5"/>
  <c r="E7" i="5"/>
  <c r="F7" i="5"/>
  <c r="G7" i="5"/>
  <c r="H7" i="5"/>
  <c r="I7" i="5"/>
  <c r="J7" i="5"/>
  <c r="K7" i="5"/>
  <c r="D8" i="5"/>
  <c r="E8" i="5"/>
  <c r="F8" i="5"/>
  <c r="G8" i="5"/>
  <c r="H8" i="5"/>
  <c r="I8" i="5"/>
  <c r="J8" i="5"/>
  <c r="K8" i="5"/>
  <c r="D9" i="5"/>
  <c r="E9" i="5"/>
  <c r="F9" i="5"/>
  <c r="G9" i="5"/>
  <c r="H9" i="5"/>
  <c r="I9" i="5"/>
  <c r="J9" i="5"/>
  <c r="K9" i="5"/>
  <c r="D10" i="5"/>
  <c r="E10" i="5"/>
  <c r="F10" i="5"/>
  <c r="G10" i="5"/>
  <c r="H10" i="5"/>
  <c r="I10" i="5"/>
  <c r="J10" i="5"/>
  <c r="K10" i="5"/>
  <c r="D11" i="5"/>
  <c r="E11" i="5"/>
  <c r="F11" i="5"/>
  <c r="G11" i="5"/>
  <c r="H11" i="5"/>
  <c r="I11" i="5"/>
  <c r="J11" i="5"/>
  <c r="K11" i="5"/>
  <c r="D12" i="5"/>
  <c r="E12" i="5"/>
  <c r="F12" i="5"/>
  <c r="G12" i="5"/>
  <c r="H12" i="5"/>
  <c r="I12" i="5"/>
  <c r="J12" i="5"/>
  <c r="K12" i="5"/>
  <c r="D13" i="5"/>
  <c r="E13" i="5"/>
  <c r="F13" i="5"/>
  <c r="G13" i="5"/>
  <c r="H13" i="5"/>
  <c r="I13" i="5"/>
  <c r="J13" i="5"/>
  <c r="K13" i="5"/>
  <c r="C3" i="5"/>
  <c r="C4" i="5"/>
  <c r="C5" i="5"/>
  <c r="C6" i="5"/>
  <c r="C7" i="5"/>
  <c r="C8" i="5"/>
  <c r="C9" i="5"/>
  <c r="C10" i="5"/>
  <c r="C11" i="5"/>
  <c r="C12" i="5"/>
  <c r="C13" i="5"/>
  <c r="D2" i="2"/>
  <c r="E2" i="2"/>
  <c r="F2" i="2"/>
  <c r="G2" i="2"/>
  <c r="H2" i="2"/>
  <c r="I2" i="2"/>
  <c r="J2" i="2"/>
  <c r="K2" i="2"/>
  <c r="D3" i="2"/>
  <c r="E3" i="2"/>
  <c r="F3" i="2"/>
  <c r="G3" i="2"/>
  <c r="H3" i="2"/>
  <c r="I3" i="2"/>
  <c r="J3" i="2"/>
  <c r="K3" i="2"/>
  <c r="D4" i="2"/>
  <c r="E4" i="2"/>
  <c r="F4" i="2"/>
  <c r="G4" i="2"/>
  <c r="H4" i="2"/>
  <c r="I4" i="2"/>
  <c r="J4" i="2"/>
  <c r="K4" i="2"/>
  <c r="D5" i="2"/>
  <c r="E5" i="2"/>
  <c r="F5" i="2"/>
  <c r="G5" i="2"/>
  <c r="H5" i="2"/>
  <c r="I5" i="2"/>
  <c r="J5" i="2"/>
  <c r="K5" i="2"/>
  <c r="D6" i="2"/>
  <c r="E6" i="2"/>
  <c r="F6" i="2"/>
  <c r="G6" i="2"/>
  <c r="H6" i="2"/>
  <c r="I6" i="2"/>
  <c r="J6" i="2"/>
  <c r="K6" i="2"/>
  <c r="D7" i="2"/>
  <c r="E7" i="2"/>
  <c r="F7" i="2"/>
  <c r="G7" i="2"/>
  <c r="H7" i="2"/>
  <c r="I7" i="2"/>
  <c r="J7" i="2"/>
  <c r="K7" i="2"/>
  <c r="D8" i="2"/>
  <c r="E8" i="2"/>
  <c r="F8" i="2"/>
  <c r="G8" i="2"/>
  <c r="H8" i="2"/>
  <c r="I8" i="2"/>
  <c r="J8" i="2"/>
  <c r="K8" i="2"/>
  <c r="D9" i="2"/>
  <c r="E9" i="2"/>
  <c r="F9" i="2"/>
  <c r="G9" i="2"/>
  <c r="H9" i="2"/>
  <c r="I9" i="2"/>
  <c r="J9" i="2"/>
  <c r="K9" i="2"/>
  <c r="D10" i="2"/>
  <c r="E10" i="2"/>
  <c r="F10" i="2"/>
  <c r="G10" i="2"/>
  <c r="H10" i="2"/>
  <c r="I10" i="2"/>
  <c r="J10" i="2"/>
  <c r="K10" i="2"/>
  <c r="D11" i="2"/>
  <c r="E11" i="2"/>
  <c r="F11" i="2"/>
  <c r="G11" i="2"/>
  <c r="H11" i="2"/>
  <c r="I11" i="2"/>
  <c r="J11" i="2"/>
  <c r="K11" i="2"/>
  <c r="D12" i="2"/>
  <c r="E12" i="2"/>
  <c r="F12" i="2"/>
  <c r="G12" i="2"/>
  <c r="H12" i="2"/>
  <c r="I12" i="2"/>
  <c r="J12" i="2"/>
  <c r="K12" i="2"/>
  <c r="D13" i="2"/>
  <c r="E13" i="2"/>
  <c r="F13" i="2"/>
  <c r="G13" i="2"/>
  <c r="H13" i="2"/>
  <c r="I13" i="2"/>
  <c r="J13" i="2"/>
  <c r="K13" i="2"/>
  <c r="C3" i="2"/>
  <c r="C4" i="2"/>
  <c r="C5" i="2"/>
  <c r="C6" i="2"/>
  <c r="C7" i="2"/>
  <c r="C8" i="2"/>
  <c r="C9" i="2"/>
  <c r="C10" i="2"/>
  <c r="C11" i="2"/>
  <c r="C12" i="2"/>
  <c r="C13" i="2"/>
  <c r="C2" i="2"/>
  <c r="B4" i="5" l="1"/>
  <c r="B3" i="5"/>
  <c r="B4" i="2"/>
  <c r="B5" i="2"/>
  <c r="B6" i="2"/>
  <c r="B7" i="2"/>
  <c r="B8" i="2" s="1"/>
  <c r="B9" i="2" s="1"/>
  <c r="B10" i="2" s="1"/>
  <c r="B11" i="2" s="1"/>
  <c r="B12" i="2" s="1"/>
  <c r="B13" i="2" s="1"/>
  <c r="B3" i="2"/>
  <c r="B5" i="5" l="1"/>
  <c r="B6" i="5" l="1"/>
  <c r="B7" i="5" l="1"/>
  <c r="B8" i="5" l="1"/>
  <c r="B9" i="5" l="1"/>
  <c r="B10" i="5" l="1"/>
  <c r="B11" i="5" l="1"/>
  <c r="B12" i="5" l="1"/>
  <c r="B13" i="5" l="1"/>
</calcChain>
</file>

<file path=xl/sharedStrings.xml><?xml version="1.0" encoding="utf-8"?>
<sst xmlns="http://schemas.openxmlformats.org/spreadsheetml/2006/main" count="416" uniqueCount="41">
  <si>
    <t>Account Type</t>
  </si>
  <si>
    <t>CAPPED</t>
  </si>
  <si>
    <t>SA Count</t>
  </si>
  <si>
    <t>KWH (unadj)</t>
  </si>
  <si>
    <t>KWH (ADJ)</t>
  </si>
  <si>
    <t>RE (Residential)</t>
  </si>
  <si>
    <t>N</t>
  </si>
  <si>
    <t>Y</t>
  </si>
  <si>
    <t>SC (Small Commercial)</t>
  </si>
  <si>
    <t>C1 (50-1000kW non-int)</t>
  </si>
  <si>
    <t>C2 (50-1000kW int)</t>
  </si>
  <si>
    <t>C3 (1000-1500kW)</t>
  </si>
  <si>
    <t>C4 (1500-5000kW)</t>
  </si>
  <si>
    <t>LU Large User)</t>
  </si>
  <si>
    <t>MU (Flat Rate)</t>
  </si>
  <si>
    <t>ST (Street Lighting)</t>
  </si>
  <si>
    <t>Year</t>
  </si>
  <si>
    <t>Month</t>
  </si>
  <si>
    <t>kW</t>
  </si>
  <si>
    <t>Res</t>
  </si>
  <si>
    <t>SC</t>
  </si>
  <si>
    <t>C1</t>
  </si>
  <si>
    <t>C2</t>
  </si>
  <si>
    <t>C3</t>
  </si>
  <si>
    <t>C4</t>
  </si>
  <si>
    <t>LU</t>
  </si>
  <si>
    <t>MU</t>
  </si>
  <si>
    <t>ST</t>
  </si>
  <si>
    <t>GS50</t>
  </si>
  <si>
    <t>GS1000_NI</t>
  </si>
  <si>
    <t>GS1000_I</t>
  </si>
  <si>
    <t>GS1500</t>
  </si>
  <si>
    <t>GS5000</t>
  </si>
  <si>
    <t>GSLrg</t>
  </si>
  <si>
    <t>StLight</t>
  </si>
  <si>
    <t>RES</t>
  </si>
  <si>
    <t>Lrg</t>
  </si>
  <si>
    <t>SumAMI Sales</t>
  </si>
  <si>
    <t>System Purchases</t>
  </si>
  <si>
    <t>DCL</t>
  </si>
  <si>
    <t>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</si>
</sst>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  <numFmt numFmtId="168" formatCode="_(* #,##0.000_);_(* \(#,##0.000\);_(* &quot;-&quot;??_);_(@_)"/>
    <numFmt numFmtId="169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name val="Book Antiqua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theme="6" tint="0.3999755851924192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2" fillId="0" borderId="0" xfId="0" applyFont="1"/>
    <xf numFmtId="0" fontId="2" fillId="2" borderId="0" xfId="0" applyNumberFormat="1" applyFont="1" applyFill="1" applyAlignment="1">
      <alignment horizontal="center"/>
    </xf>
    <xf numFmtId="0" fontId="3" fillId="0" borderId="1" xfId="0" applyFont="1" applyBorder="1"/>
    <xf numFmtId="166" fontId="2" fillId="3" borderId="0" xfId="0" applyNumberFormat="1" applyFont="1" applyFill="1"/>
    <xf numFmtId="0" fontId="3" fillId="3" borderId="0" xfId="0" applyFont="1" applyFill="1"/>
    <xf numFmtId="3" fontId="2" fillId="3" borderId="0" xfId="0" applyNumberFormat="1" applyFont="1" applyFill="1"/>
    <xf numFmtId="0" fontId="0" fillId="0" borderId="0" xfId="0"/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/>
    <xf numFmtId="3" fontId="2" fillId="0" borderId="0" xfId="0" applyNumberFormat="1" applyFont="1"/>
    <xf numFmtId="0" fontId="0" fillId="0" borderId="0" xfId="0"/>
    <xf numFmtId="0" fontId="2" fillId="0" borderId="0" xfId="0" applyFont="1" applyAlignment="1">
      <alignment horizontal="center"/>
    </xf>
    <xf numFmtId="166" fontId="2" fillId="0" borderId="0" xfId="0" applyNumberFormat="1" applyFont="1"/>
    <xf numFmtId="3" fontId="2" fillId="0" borderId="0" xfId="0" applyNumberFormat="1" applyFont="1"/>
    <xf numFmtId="0" fontId="0" fillId="0" borderId="0" xfId="0"/>
    <xf numFmtId="0" fontId="2" fillId="0" borderId="0" xfId="0" applyFont="1" applyAlignment="1">
      <alignment horizontal="center"/>
    </xf>
    <xf numFmtId="166" fontId="2" fillId="0" borderId="0" xfId="0" applyNumberFormat="1" applyFont="1"/>
    <xf numFmtId="3" fontId="2" fillId="0" borderId="0" xfId="0" applyNumberFormat="1" applyFont="1"/>
    <xf numFmtId="0" fontId="0" fillId="0" borderId="0" xfId="0"/>
    <xf numFmtId="0" fontId="2" fillId="0" borderId="0" xfId="0" applyFont="1" applyAlignment="1">
      <alignment horizontal="center"/>
    </xf>
    <xf numFmtId="166" fontId="2" fillId="0" borderId="0" xfId="0" applyNumberFormat="1" applyFont="1"/>
    <xf numFmtId="3" fontId="2" fillId="0" borderId="0" xfId="0" applyNumberFormat="1" applyFont="1"/>
    <xf numFmtId="0" fontId="0" fillId="0" borderId="0" xfId="0"/>
    <xf numFmtId="0" fontId="2" fillId="0" borderId="0" xfId="0" applyFont="1" applyAlignment="1">
      <alignment horizontal="center"/>
    </xf>
    <xf numFmtId="166" fontId="2" fillId="0" borderId="0" xfId="0" applyNumberFormat="1" applyFont="1"/>
    <xf numFmtId="3" fontId="2" fillId="0" borderId="0" xfId="0" applyNumberFormat="1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3" fontId="2" fillId="0" borderId="0" xfId="0" applyNumberFormat="1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3" fontId="2" fillId="0" borderId="0" xfId="0" applyNumberFormat="1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3" fontId="2" fillId="0" borderId="0" xfId="0" applyNumberFormat="1" applyFont="1"/>
    <xf numFmtId="0" fontId="3" fillId="3" borderId="1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3" fontId="2" fillId="0" borderId="0" xfId="0" applyNumberFormat="1" applyFont="1"/>
    <xf numFmtId="0" fontId="0" fillId="0" borderId="0" xfId="0"/>
    <xf numFmtId="167" fontId="2" fillId="0" borderId="0" xfId="5" applyNumberFormat="1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3" fontId="2" fillId="0" borderId="0" xfId="0" applyNumberFormat="1" applyFont="1"/>
    <xf numFmtId="168" fontId="2" fillId="0" borderId="0" xfId="5" applyNumberFormat="1" applyFont="1"/>
    <xf numFmtId="3" fontId="0" fillId="0" borderId="0" xfId="0" applyNumberFormat="1"/>
    <xf numFmtId="167" fontId="0" fillId="0" borderId="0" xfId="5" applyNumberFormat="1" applyFont="1"/>
    <xf numFmtId="167" fontId="5" fillId="0" borderId="0" xfId="5" applyNumberFormat="1" applyFont="1"/>
    <xf numFmtId="167" fontId="0" fillId="0" borderId="0" xfId="0" applyNumberFormat="1"/>
    <xf numFmtId="169" fontId="0" fillId="0" borderId="0" xfId="6" applyNumberFormat="1" applyFont="1"/>
    <xf numFmtId="10" fontId="5" fillId="0" borderId="0" xfId="0" applyNumberFormat="1" applyFont="1"/>
  </cellXfs>
  <cellStyles count="7">
    <cellStyle name="Comma" xfId="5" builtinId="3"/>
    <cellStyle name="Comma 2" xfId="4"/>
    <cellStyle name="Comma 3" xfId="1"/>
    <cellStyle name="Currency 2" xfId="2"/>
    <cellStyle name="Normal" xfId="0" builtinId="0"/>
    <cellStyle name="Normal 2" xfId="3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topLeftCell="A16" workbookViewId="0">
      <selection activeCell="G144" sqref="G144:G145"/>
    </sheetView>
  </sheetViews>
  <sheetFormatPr defaultRowHeight="15" x14ac:dyDescent="0.25"/>
  <cols>
    <col min="1" max="2" width="8.85546875" style="2"/>
    <col min="3" max="3" width="22.28515625" bestFit="1" customWidth="1"/>
    <col min="6" max="6" width="13.140625" bestFit="1" customWidth="1"/>
    <col min="7" max="7" width="19.85546875" bestFit="1" customWidth="1"/>
    <col min="8" max="8" width="11.42578125" bestFit="1" customWidth="1"/>
    <col min="12" max="12" width="10.85546875" bestFit="1" customWidth="1"/>
  </cols>
  <sheetData>
    <row r="1" spans="1:8" x14ac:dyDescent="0.3">
      <c r="A1" s="2" t="s">
        <v>16</v>
      </c>
      <c r="B1" s="2" t="s">
        <v>17</v>
      </c>
      <c r="C1" s="3" t="s">
        <v>0</v>
      </c>
      <c r="D1" s="4" t="s">
        <v>1</v>
      </c>
      <c r="E1" s="5" t="s">
        <v>2</v>
      </c>
      <c r="F1" s="7" t="s">
        <v>3</v>
      </c>
      <c r="G1" s="6" t="s">
        <v>4</v>
      </c>
      <c r="H1" s="14" t="s">
        <v>18</v>
      </c>
    </row>
    <row r="2" spans="1:8" x14ac:dyDescent="0.3">
      <c r="A2" s="2">
        <v>2013</v>
      </c>
      <c r="B2" s="2">
        <v>1</v>
      </c>
      <c r="C2" s="50" t="s">
        <v>5</v>
      </c>
      <c r="D2" s="51" t="s">
        <v>6</v>
      </c>
      <c r="E2" s="52">
        <v>15605</v>
      </c>
      <c r="F2" s="52">
        <v>11431891.789734</v>
      </c>
      <c r="G2" s="53">
        <v>11841125.743729001</v>
      </c>
      <c r="H2" s="53"/>
    </row>
    <row r="3" spans="1:8" x14ac:dyDescent="0.3">
      <c r="A3" s="2">
        <v>2013</v>
      </c>
      <c r="B3" s="2">
        <v>1</v>
      </c>
      <c r="C3" s="57" t="s">
        <v>5</v>
      </c>
      <c r="D3" s="51" t="s">
        <v>7</v>
      </c>
      <c r="E3" s="52">
        <v>269129</v>
      </c>
      <c r="F3" s="52">
        <v>205811870.04965299</v>
      </c>
      <c r="G3" s="53">
        <v>213179088.45599601</v>
      </c>
      <c r="H3" s="53"/>
    </row>
    <row r="4" spans="1:8" x14ac:dyDescent="0.3">
      <c r="A4" s="2">
        <v>2013</v>
      </c>
      <c r="B4" s="2">
        <v>1</v>
      </c>
      <c r="C4" s="50" t="s">
        <v>8</v>
      </c>
      <c r="D4" s="51" t="s">
        <v>6</v>
      </c>
      <c r="E4" s="52">
        <v>1845</v>
      </c>
      <c r="F4" s="52">
        <v>8164250.6099389996</v>
      </c>
      <c r="G4" s="53">
        <v>8455983.1073780004</v>
      </c>
      <c r="H4" s="53"/>
    </row>
    <row r="5" spans="1:8" x14ac:dyDescent="0.3">
      <c r="A5" s="2">
        <v>2013</v>
      </c>
      <c r="B5" s="2">
        <v>1</v>
      </c>
      <c r="C5" s="57" t="s">
        <v>8</v>
      </c>
      <c r="D5" s="51" t="s">
        <v>7</v>
      </c>
      <c r="E5" s="52">
        <v>22267</v>
      </c>
      <c r="F5" s="52">
        <v>60310222.606377997</v>
      </c>
      <c r="G5" s="53">
        <v>62466531.840861998</v>
      </c>
      <c r="H5" s="53"/>
    </row>
    <row r="6" spans="1:8" x14ac:dyDescent="0.3">
      <c r="A6" s="2">
        <v>2013</v>
      </c>
      <c r="B6" s="2">
        <v>1</v>
      </c>
      <c r="C6" s="50" t="s">
        <v>9</v>
      </c>
      <c r="D6" s="51" t="s">
        <v>6</v>
      </c>
      <c r="E6" s="52">
        <v>2247</v>
      </c>
      <c r="F6" s="52">
        <v>107658091.163846</v>
      </c>
      <c r="G6" s="53">
        <v>111248448.52190199</v>
      </c>
      <c r="H6" s="53">
        <v>275563</v>
      </c>
    </row>
    <row r="7" spans="1:8" x14ac:dyDescent="0.3">
      <c r="A7" s="2">
        <v>2013</v>
      </c>
      <c r="B7" s="2">
        <v>1</v>
      </c>
      <c r="C7" s="57" t="s">
        <v>9</v>
      </c>
      <c r="D7" s="51" t="s">
        <v>7</v>
      </c>
      <c r="E7" s="52">
        <v>422</v>
      </c>
      <c r="F7" s="52">
        <v>23479949.842491001</v>
      </c>
      <c r="G7" s="53">
        <v>24196955.489431001</v>
      </c>
      <c r="H7" s="53">
        <v>61393</v>
      </c>
    </row>
    <row r="8" spans="1:8" x14ac:dyDescent="0.3">
      <c r="A8" s="2">
        <v>2013</v>
      </c>
      <c r="B8" s="2">
        <v>1</v>
      </c>
      <c r="C8" s="50" t="s">
        <v>10</v>
      </c>
      <c r="D8" s="51" t="s">
        <v>6</v>
      </c>
      <c r="E8" s="52">
        <v>612</v>
      </c>
      <c r="F8" s="52">
        <v>95350676.934663996</v>
      </c>
      <c r="G8" s="53">
        <v>98671997.040652007</v>
      </c>
      <c r="H8" s="53">
        <v>197863</v>
      </c>
    </row>
    <row r="9" spans="1:8" x14ac:dyDescent="0.3">
      <c r="A9" s="2">
        <v>2013</v>
      </c>
      <c r="B9" s="2">
        <v>1</v>
      </c>
      <c r="C9" s="57" t="s">
        <v>10</v>
      </c>
      <c r="D9" s="51" t="s">
        <v>7</v>
      </c>
      <c r="E9" s="52">
        <v>50</v>
      </c>
      <c r="F9" s="52">
        <v>8010578.9400000004</v>
      </c>
      <c r="G9" s="53">
        <v>8254545.8325720001</v>
      </c>
      <c r="H9" s="53">
        <v>18321</v>
      </c>
    </row>
    <row r="10" spans="1:8" x14ac:dyDescent="0.3">
      <c r="A10" s="2">
        <v>2013</v>
      </c>
      <c r="B10" s="2">
        <v>1</v>
      </c>
      <c r="C10" s="50" t="s">
        <v>11</v>
      </c>
      <c r="D10" s="51" t="s">
        <v>6</v>
      </c>
      <c r="E10" s="52">
        <v>56</v>
      </c>
      <c r="F10" s="52">
        <v>28859337.52</v>
      </c>
      <c r="G10" s="53">
        <v>29810939.700672001</v>
      </c>
      <c r="H10" s="53">
        <v>58441</v>
      </c>
    </row>
    <row r="11" spans="1:8" x14ac:dyDescent="0.3">
      <c r="A11" s="2">
        <v>2013</v>
      </c>
      <c r="B11" s="2">
        <v>1</v>
      </c>
      <c r="C11" s="57" t="s">
        <v>11</v>
      </c>
      <c r="D11" s="51" t="s">
        <v>7</v>
      </c>
      <c r="E11" s="52">
        <v>1</v>
      </c>
      <c r="F11" s="52">
        <v>888639.48</v>
      </c>
      <c r="G11" s="53">
        <v>911210.922792</v>
      </c>
      <c r="H11" s="53">
        <v>1863</v>
      </c>
    </row>
    <row r="12" spans="1:8" x14ac:dyDescent="0.3">
      <c r="A12" s="2">
        <v>2013</v>
      </c>
      <c r="B12" s="2">
        <v>1</v>
      </c>
      <c r="C12" s="50" t="s">
        <v>12</v>
      </c>
      <c r="D12" s="51" t="s">
        <v>6</v>
      </c>
      <c r="E12" s="52">
        <v>72</v>
      </c>
      <c r="F12" s="52">
        <v>75009167.469999999</v>
      </c>
      <c r="G12" s="53">
        <v>77230897.789698005</v>
      </c>
      <c r="H12" s="53">
        <v>143712</v>
      </c>
    </row>
    <row r="13" spans="1:8" x14ac:dyDescent="0.3">
      <c r="A13" s="2">
        <v>2013</v>
      </c>
      <c r="B13" s="2">
        <v>1</v>
      </c>
      <c r="C13" s="50" t="s">
        <v>13</v>
      </c>
      <c r="D13" s="51" t="s">
        <v>6</v>
      </c>
      <c r="E13" s="52">
        <v>11</v>
      </c>
      <c r="F13" s="52">
        <v>53584643.409999996</v>
      </c>
      <c r="G13" s="53">
        <v>54020311.517685004</v>
      </c>
      <c r="H13" s="53">
        <v>91582</v>
      </c>
    </row>
    <row r="14" spans="1:8" x14ac:dyDescent="0.3">
      <c r="A14" s="2">
        <v>2013</v>
      </c>
      <c r="B14" s="2">
        <v>1</v>
      </c>
      <c r="C14" s="50" t="s">
        <v>14</v>
      </c>
      <c r="D14" s="51" t="s">
        <v>6</v>
      </c>
      <c r="E14" s="52">
        <v>136</v>
      </c>
      <c r="F14" s="52">
        <v>1445237.86</v>
      </c>
      <c r="G14" s="53">
        <v>1445237.86</v>
      </c>
      <c r="H14" s="53"/>
    </row>
    <row r="15" spans="1:8" x14ac:dyDescent="0.3">
      <c r="A15" s="2">
        <v>2013</v>
      </c>
      <c r="B15" s="2">
        <v>1</v>
      </c>
      <c r="C15" s="50" t="s">
        <v>15</v>
      </c>
      <c r="D15" s="51" t="s">
        <v>6</v>
      </c>
      <c r="E15" s="52">
        <v>8</v>
      </c>
      <c r="F15" s="52">
        <v>4704981.6399999997</v>
      </c>
      <c r="G15" s="53">
        <v>4873419.9827119997</v>
      </c>
      <c r="H15" s="53">
        <v>10303</v>
      </c>
    </row>
    <row r="16" spans="1:8" x14ac:dyDescent="0.3">
      <c r="A16" s="54">
        <v>2013</v>
      </c>
      <c r="B16" s="2">
        <v>2</v>
      </c>
      <c r="C16" s="57" t="s">
        <v>5</v>
      </c>
      <c r="D16" s="58" t="s">
        <v>6</v>
      </c>
      <c r="E16" s="59">
        <v>15690</v>
      </c>
      <c r="F16" s="59">
        <v>10155310.064827999</v>
      </c>
      <c r="G16" s="60">
        <v>10518870.165109999</v>
      </c>
      <c r="H16" s="60"/>
    </row>
    <row r="17" spans="1:8" x14ac:dyDescent="0.3">
      <c r="A17" s="54">
        <v>2013</v>
      </c>
      <c r="B17" s="12">
        <v>2</v>
      </c>
      <c r="C17" s="57" t="s">
        <v>5</v>
      </c>
      <c r="D17" s="58" t="s">
        <v>7</v>
      </c>
      <c r="E17" s="59">
        <v>268696</v>
      </c>
      <c r="F17" s="59">
        <v>178384444.23137599</v>
      </c>
      <c r="G17" s="60">
        <v>184770166.01124901</v>
      </c>
      <c r="H17" s="60"/>
    </row>
    <row r="18" spans="1:8" x14ac:dyDescent="0.3">
      <c r="A18" s="54">
        <v>2013</v>
      </c>
      <c r="B18" s="12">
        <v>2</v>
      </c>
      <c r="C18" s="57" t="s">
        <v>8</v>
      </c>
      <c r="D18" s="58" t="s">
        <v>6</v>
      </c>
      <c r="E18" s="59">
        <v>1794</v>
      </c>
      <c r="F18" s="59">
        <v>7022075.1191199999</v>
      </c>
      <c r="G18" s="60">
        <v>7272967.5499820001</v>
      </c>
      <c r="H18" s="60"/>
    </row>
    <row r="19" spans="1:8" x14ac:dyDescent="0.3">
      <c r="A19" s="54">
        <v>2013</v>
      </c>
      <c r="B19" s="12">
        <v>2</v>
      </c>
      <c r="C19" s="57" t="s">
        <v>8</v>
      </c>
      <c r="D19" s="58" t="s">
        <v>7</v>
      </c>
      <c r="E19" s="59">
        <v>22196</v>
      </c>
      <c r="F19" s="59">
        <v>52944058.193498999</v>
      </c>
      <c r="G19" s="60">
        <v>54836700.730429001</v>
      </c>
      <c r="H19" s="60"/>
    </row>
    <row r="20" spans="1:8" x14ac:dyDescent="0.3">
      <c r="A20" s="54">
        <v>2013</v>
      </c>
      <c r="B20" s="12">
        <v>2</v>
      </c>
      <c r="C20" s="57" t="s">
        <v>9</v>
      </c>
      <c r="D20" s="58" t="s">
        <v>6</v>
      </c>
      <c r="E20" s="59">
        <v>2251</v>
      </c>
      <c r="F20" s="59">
        <v>101579549.389101</v>
      </c>
      <c r="G20" s="60">
        <v>104975646.61319201</v>
      </c>
      <c r="H20" s="60">
        <v>274254</v>
      </c>
    </row>
    <row r="21" spans="1:8" x14ac:dyDescent="0.3">
      <c r="A21" s="54">
        <v>2013</v>
      </c>
      <c r="B21" s="12">
        <v>2</v>
      </c>
      <c r="C21" s="57" t="s">
        <v>9</v>
      </c>
      <c r="D21" s="58" t="s">
        <v>7</v>
      </c>
      <c r="E21" s="59">
        <v>413</v>
      </c>
      <c r="F21" s="59">
        <v>22380657.594595</v>
      </c>
      <c r="G21" s="60">
        <v>23069248.296900999</v>
      </c>
      <c r="H21" s="60">
        <v>59987</v>
      </c>
    </row>
    <row r="22" spans="1:8" x14ac:dyDescent="0.3">
      <c r="A22" s="54">
        <v>2013</v>
      </c>
      <c r="B22" s="12">
        <v>2</v>
      </c>
      <c r="C22" s="57" t="s">
        <v>10</v>
      </c>
      <c r="D22" s="58" t="s">
        <v>6</v>
      </c>
      <c r="E22" s="59">
        <v>612</v>
      </c>
      <c r="F22" s="59">
        <v>85471328.523792997</v>
      </c>
      <c r="G22" s="60">
        <v>88447001.360232994</v>
      </c>
      <c r="H22" s="60">
        <v>191988</v>
      </c>
    </row>
    <row r="23" spans="1:8" x14ac:dyDescent="0.3">
      <c r="A23" s="54">
        <v>2013</v>
      </c>
      <c r="B23" s="12">
        <v>2</v>
      </c>
      <c r="C23" s="57" t="s">
        <v>10</v>
      </c>
      <c r="D23" s="58" t="s">
        <v>7</v>
      </c>
      <c r="E23" s="59">
        <v>49</v>
      </c>
      <c r="F23" s="59">
        <v>6588369.8600000003</v>
      </c>
      <c r="G23" s="60">
        <v>6791246.1539719999</v>
      </c>
      <c r="H23" s="60">
        <v>14949</v>
      </c>
    </row>
    <row r="24" spans="1:8" x14ac:dyDescent="0.3">
      <c r="A24" s="54">
        <v>2013</v>
      </c>
      <c r="B24" s="12">
        <v>2</v>
      </c>
      <c r="C24" s="57" t="s">
        <v>11</v>
      </c>
      <c r="D24" s="58" t="s">
        <v>6</v>
      </c>
      <c r="E24" s="59">
        <v>56</v>
      </c>
      <c r="F24" s="59">
        <v>26713890.398490999</v>
      </c>
      <c r="G24" s="60">
        <v>27595288.376733001</v>
      </c>
      <c r="H24" s="60">
        <v>58516</v>
      </c>
    </row>
    <row r="25" spans="1:8" x14ac:dyDescent="0.3">
      <c r="A25" s="54">
        <v>2013</v>
      </c>
      <c r="B25" s="12">
        <v>2</v>
      </c>
      <c r="C25" s="57" t="s">
        <v>11</v>
      </c>
      <c r="D25" s="58" t="s">
        <v>7</v>
      </c>
      <c r="E25" s="59">
        <v>1</v>
      </c>
      <c r="F25" s="59">
        <v>764317.08</v>
      </c>
      <c r="G25" s="60">
        <v>783730.73383200006</v>
      </c>
      <c r="H25" s="60">
        <v>1694</v>
      </c>
    </row>
    <row r="26" spans="1:8" x14ac:dyDescent="0.3">
      <c r="A26" s="54">
        <v>2013</v>
      </c>
      <c r="B26" s="12">
        <v>2</v>
      </c>
      <c r="C26" s="57" t="s">
        <v>12</v>
      </c>
      <c r="D26" s="58" t="s">
        <v>6</v>
      </c>
      <c r="E26" s="59">
        <v>71</v>
      </c>
      <c r="F26" s="59">
        <v>66936516.341734</v>
      </c>
      <c r="G26" s="60">
        <v>68915859.244616002</v>
      </c>
      <c r="H26" s="60">
        <v>141025</v>
      </c>
    </row>
    <row r="27" spans="1:8" x14ac:dyDescent="0.3">
      <c r="A27" s="54">
        <v>2013</v>
      </c>
      <c r="B27" s="12">
        <v>2</v>
      </c>
      <c r="C27" s="57" t="s">
        <v>13</v>
      </c>
      <c r="D27" s="58" t="s">
        <v>6</v>
      </c>
      <c r="E27" s="59">
        <v>11</v>
      </c>
      <c r="F27" s="59">
        <v>48326199.450000003</v>
      </c>
      <c r="G27" s="60">
        <v>48719644.790996999</v>
      </c>
      <c r="H27" s="60">
        <v>89491</v>
      </c>
    </row>
    <row r="28" spans="1:8" x14ac:dyDescent="0.3">
      <c r="A28" s="54">
        <v>2013</v>
      </c>
      <c r="B28" s="12">
        <v>2</v>
      </c>
      <c r="C28" s="57" t="s">
        <v>14</v>
      </c>
      <c r="D28" s="58" t="s">
        <v>6</v>
      </c>
      <c r="E28" s="59">
        <v>138</v>
      </c>
      <c r="F28" s="59">
        <v>1446201.11</v>
      </c>
      <c r="G28" s="60">
        <v>1446201.11</v>
      </c>
      <c r="H28" s="60"/>
    </row>
    <row r="29" spans="1:8" x14ac:dyDescent="0.3">
      <c r="A29" s="54">
        <v>2013</v>
      </c>
      <c r="B29" s="12">
        <v>2</v>
      </c>
      <c r="C29" s="57" t="s">
        <v>15</v>
      </c>
      <c r="D29" s="58" t="s">
        <v>6</v>
      </c>
      <c r="E29" s="59">
        <v>8</v>
      </c>
      <c r="F29" s="59">
        <v>3982346.3</v>
      </c>
      <c r="G29" s="60">
        <v>4124914.2975400002</v>
      </c>
      <c r="H29" s="60">
        <v>10320</v>
      </c>
    </row>
    <row r="30" spans="1:8" x14ac:dyDescent="0.3">
      <c r="A30" s="54">
        <v>2013</v>
      </c>
      <c r="B30" s="12">
        <v>3</v>
      </c>
      <c r="C30" s="57" t="s">
        <v>5</v>
      </c>
      <c r="D30" s="15" t="s">
        <v>6</v>
      </c>
      <c r="E30" s="16">
        <v>15461</v>
      </c>
      <c r="F30" s="16">
        <v>9913597.0996950008</v>
      </c>
      <c r="G30" s="17">
        <v>10268503.875891</v>
      </c>
      <c r="H30" s="17"/>
    </row>
    <row r="31" spans="1:8" x14ac:dyDescent="0.3">
      <c r="A31" s="54">
        <v>2013</v>
      </c>
      <c r="B31" s="13">
        <v>3</v>
      </c>
      <c r="C31" s="57" t="s">
        <v>5</v>
      </c>
      <c r="D31" s="15" t="s">
        <v>7</v>
      </c>
      <c r="E31" s="16">
        <v>269296</v>
      </c>
      <c r="F31" s="16">
        <v>175958874.07082701</v>
      </c>
      <c r="G31" s="17">
        <v>182257822.28946099</v>
      </c>
      <c r="H31" s="17"/>
    </row>
    <row r="32" spans="1:8" x14ac:dyDescent="0.3">
      <c r="A32" s="54">
        <v>2013</v>
      </c>
      <c r="B32" s="13">
        <v>3</v>
      </c>
      <c r="C32" s="57" t="s">
        <v>8</v>
      </c>
      <c r="D32" s="15" t="s">
        <v>6</v>
      </c>
      <c r="E32" s="16">
        <v>1781</v>
      </c>
      <c r="F32" s="16">
        <v>7115215.4938409999</v>
      </c>
      <c r="G32" s="17">
        <v>7369425.928514</v>
      </c>
      <c r="H32" s="17"/>
    </row>
    <row r="33" spans="1:8" x14ac:dyDescent="0.3">
      <c r="A33" s="54">
        <v>2013</v>
      </c>
      <c r="B33" s="13">
        <v>3</v>
      </c>
      <c r="C33" s="57" t="s">
        <v>8</v>
      </c>
      <c r="D33" s="15" t="s">
        <v>7</v>
      </c>
      <c r="E33" s="16">
        <v>22230</v>
      </c>
      <c r="F33" s="16">
        <v>54327705.674640998</v>
      </c>
      <c r="G33" s="17">
        <v>56269920.737966001</v>
      </c>
      <c r="H33" s="17"/>
    </row>
    <row r="34" spans="1:8" x14ac:dyDescent="0.3">
      <c r="A34" s="54">
        <v>2013</v>
      </c>
      <c r="B34" s="13">
        <v>3</v>
      </c>
      <c r="C34" s="57" t="s">
        <v>9</v>
      </c>
      <c r="D34" s="15" t="s">
        <v>6</v>
      </c>
      <c r="E34" s="16">
        <v>2254</v>
      </c>
      <c r="F34" s="16">
        <v>102753702.32599699</v>
      </c>
      <c r="G34" s="17">
        <v>106190240.126259</v>
      </c>
      <c r="H34" s="17">
        <v>262034</v>
      </c>
    </row>
    <row r="35" spans="1:8" x14ac:dyDescent="0.3">
      <c r="A35" s="54">
        <v>2013</v>
      </c>
      <c r="B35" s="13">
        <v>3</v>
      </c>
      <c r="C35" s="57" t="s">
        <v>9</v>
      </c>
      <c r="D35" s="15" t="s">
        <v>7</v>
      </c>
      <c r="E35" s="16">
        <v>415</v>
      </c>
      <c r="F35" s="16">
        <v>21645775.224135</v>
      </c>
      <c r="G35" s="17">
        <v>22312447.247510001</v>
      </c>
      <c r="H35" s="17">
        <v>53999</v>
      </c>
    </row>
    <row r="36" spans="1:8" x14ac:dyDescent="0.3">
      <c r="A36" s="54">
        <v>2013</v>
      </c>
      <c r="B36" s="13">
        <v>3</v>
      </c>
      <c r="C36" s="57" t="s">
        <v>10</v>
      </c>
      <c r="D36" s="15" t="s">
        <v>6</v>
      </c>
      <c r="E36" s="16">
        <v>609</v>
      </c>
      <c r="F36" s="16">
        <v>88320139.443131</v>
      </c>
      <c r="G36" s="17">
        <v>91394222.521387994</v>
      </c>
      <c r="H36" s="17">
        <v>185943</v>
      </c>
    </row>
    <row r="37" spans="1:8" x14ac:dyDescent="0.3">
      <c r="A37" s="54">
        <v>2013</v>
      </c>
      <c r="B37" s="13">
        <v>3</v>
      </c>
      <c r="C37" s="57" t="s">
        <v>10</v>
      </c>
      <c r="D37" s="15" t="s">
        <v>7</v>
      </c>
      <c r="E37" s="16">
        <v>50</v>
      </c>
      <c r="F37" s="16">
        <v>6140034.9800000004</v>
      </c>
      <c r="G37" s="17">
        <v>6331052.5331960004</v>
      </c>
      <c r="H37" s="17">
        <v>12451</v>
      </c>
    </row>
    <row r="38" spans="1:8" x14ac:dyDescent="0.3">
      <c r="A38" s="54">
        <v>2013</v>
      </c>
      <c r="B38" s="13">
        <v>3</v>
      </c>
      <c r="C38" s="57" t="s">
        <v>11</v>
      </c>
      <c r="D38" s="15" t="s">
        <v>6</v>
      </c>
      <c r="E38" s="16">
        <v>57</v>
      </c>
      <c r="F38" s="16">
        <v>27334262.309999999</v>
      </c>
      <c r="G38" s="17">
        <v>28232595.512658</v>
      </c>
      <c r="H38" s="17">
        <v>56556</v>
      </c>
    </row>
    <row r="39" spans="1:8" x14ac:dyDescent="0.3">
      <c r="A39" s="54">
        <v>2013</v>
      </c>
      <c r="B39" s="13">
        <v>3</v>
      </c>
      <c r="C39" s="57" t="s">
        <v>11</v>
      </c>
      <c r="D39" s="15" t="s">
        <v>7</v>
      </c>
      <c r="E39" s="16">
        <v>1</v>
      </c>
      <c r="F39" s="16">
        <v>611874.72</v>
      </c>
      <c r="G39" s="17">
        <v>627416.33788799995</v>
      </c>
      <c r="H39" s="17">
        <v>1252</v>
      </c>
    </row>
    <row r="40" spans="1:8" x14ac:dyDescent="0.3">
      <c r="A40" s="54">
        <v>2013</v>
      </c>
      <c r="B40" s="13">
        <v>3</v>
      </c>
      <c r="C40" s="57" t="s">
        <v>12</v>
      </c>
      <c r="D40" s="15" t="s">
        <v>6</v>
      </c>
      <c r="E40" s="16">
        <v>70</v>
      </c>
      <c r="F40" s="16">
        <v>69657402.219999999</v>
      </c>
      <c r="G40" s="17">
        <v>71709558.618740007</v>
      </c>
      <c r="H40" s="17">
        <v>136759</v>
      </c>
    </row>
    <row r="41" spans="1:8" x14ac:dyDescent="0.3">
      <c r="A41" s="54">
        <v>2013</v>
      </c>
      <c r="B41" s="13">
        <v>3</v>
      </c>
      <c r="C41" s="57" t="s">
        <v>13</v>
      </c>
      <c r="D41" s="15" t="s">
        <v>6</v>
      </c>
      <c r="E41" s="16">
        <v>11</v>
      </c>
      <c r="F41" s="16">
        <v>52248280.520000003</v>
      </c>
      <c r="G41" s="17">
        <v>52674179.475543998</v>
      </c>
      <c r="H41" s="17">
        <v>88070</v>
      </c>
    </row>
    <row r="42" spans="1:8" ht="16.5" x14ac:dyDescent="0.3">
      <c r="A42" s="54">
        <v>2013</v>
      </c>
      <c r="B42" s="13">
        <v>3</v>
      </c>
      <c r="C42" s="57" t="s">
        <v>14</v>
      </c>
      <c r="D42" s="15" t="s">
        <v>6</v>
      </c>
      <c r="E42" s="16">
        <v>139</v>
      </c>
      <c r="F42" s="16">
        <v>1451790.566878</v>
      </c>
      <c r="G42" s="17">
        <v>1451790.566878</v>
      </c>
      <c r="H42" s="17"/>
    </row>
    <row r="43" spans="1:8" ht="16.5" x14ac:dyDescent="0.3">
      <c r="A43" s="54">
        <v>2013</v>
      </c>
      <c r="B43" s="13">
        <v>3</v>
      </c>
      <c r="C43" s="57" t="s">
        <v>15</v>
      </c>
      <c r="D43" s="15" t="s">
        <v>6</v>
      </c>
      <c r="E43" s="16">
        <v>8</v>
      </c>
      <c r="F43" s="16">
        <v>3938975.81</v>
      </c>
      <c r="G43" s="17">
        <v>4079991.1439979998</v>
      </c>
      <c r="H43" s="17">
        <v>10341</v>
      </c>
    </row>
    <row r="44" spans="1:8" ht="16.5" x14ac:dyDescent="0.3">
      <c r="A44" s="54">
        <v>2013</v>
      </c>
      <c r="B44" s="12">
        <v>4</v>
      </c>
      <c r="C44" s="57" t="s">
        <v>5</v>
      </c>
      <c r="D44" s="19" t="s">
        <v>6</v>
      </c>
      <c r="E44" s="20">
        <v>14996</v>
      </c>
      <c r="F44" s="20">
        <v>8220501.0887510004</v>
      </c>
      <c r="G44" s="21">
        <v>8514795.0278919991</v>
      </c>
      <c r="H44" s="21"/>
    </row>
    <row r="45" spans="1:8" ht="16.5" x14ac:dyDescent="0.3">
      <c r="A45" s="54">
        <v>2013</v>
      </c>
      <c r="B45" s="18">
        <v>4</v>
      </c>
      <c r="C45" s="57" t="s">
        <v>5</v>
      </c>
      <c r="D45" s="19" t="s">
        <v>7</v>
      </c>
      <c r="E45" s="20">
        <v>269947</v>
      </c>
      <c r="F45" s="20">
        <v>146627437.19309801</v>
      </c>
      <c r="G45" s="21">
        <v>151876523.326785</v>
      </c>
      <c r="H45" s="21"/>
    </row>
    <row r="46" spans="1:8" ht="16.5" x14ac:dyDescent="0.3">
      <c r="A46" s="54">
        <v>2013</v>
      </c>
      <c r="B46" s="18">
        <v>4</v>
      </c>
      <c r="C46" s="57" t="s">
        <v>8</v>
      </c>
      <c r="D46" s="19" t="s">
        <v>6</v>
      </c>
      <c r="E46" s="20">
        <v>1774</v>
      </c>
      <c r="F46" s="20">
        <v>6295893.2174580004</v>
      </c>
      <c r="G46" s="21">
        <v>6520915.6002160003</v>
      </c>
      <c r="H46" s="21"/>
    </row>
    <row r="47" spans="1:8" ht="16.5" x14ac:dyDescent="0.3">
      <c r="A47" s="54">
        <v>2013</v>
      </c>
      <c r="B47" s="18">
        <v>4</v>
      </c>
      <c r="C47" s="57" t="s">
        <v>8</v>
      </c>
      <c r="D47" s="19" t="s">
        <v>7</v>
      </c>
      <c r="E47" s="20">
        <v>22291</v>
      </c>
      <c r="F47" s="20">
        <v>46638746.148901999</v>
      </c>
      <c r="G47" s="21">
        <v>48306960.569173001</v>
      </c>
      <c r="H47" s="21"/>
    </row>
    <row r="48" spans="1:8" ht="16.5" x14ac:dyDescent="0.3">
      <c r="A48" s="54">
        <v>2013</v>
      </c>
      <c r="B48" s="18">
        <v>4</v>
      </c>
      <c r="C48" s="57" t="s">
        <v>9</v>
      </c>
      <c r="D48" s="19" t="s">
        <v>6</v>
      </c>
      <c r="E48" s="20">
        <v>2266</v>
      </c>
      <c r="F48" s="20">
        <v>86606987.399053007</v>
      </c>
      <c r="G48" s="21">
        <v>89510193.521118999</v>
      </c>
      <c r="H48" s="21">
        <v>258008</v>
      </c>
    </row>
    <row r="49" spans="1:8" ht="16.5" x14ac:dyDescent="0.3">
      <c r="A49" s="54">
        <v>2013</v>
      </c>
      <c r="B49" s="18">
        <v>4</v>
      </c>
      <c r="C49" s="57" t="s">
        <v>9</v>
      </c>
      <c r="D49" s="19" t="s">
        <v>7</v>
      </c>
      <c r="E49" s="20">
        <v>416</v>
      </c>
      <c r="F49" s="20">
        <v>17409870.274289001</v>
      </c>
      <c r="G49" s="21">
        <v>17946145.338801</v>
      </c>
      <c r="H49" s="21">
        <v>50648</v>
      </c>
    </row>
    <row r="50" spans="1:8" ht="16.5" x14ac:dyDescent="0.3">
      <c r="A50" s="54">
        <v>2013</v>
      </c>
      <c r="B50" s="18">
        <v>4</v>
      </c>
      <c r="C50" s="57" t="s">
        <v>10</v>
      </c>
      <c r="D50" s="19" t="s">
        <v>6</v>
      </c>
      <c r="E50" s="20">
        <v>612</v>
      </c>
      <c r="F50" s="20">
        <v>84129134.707758993</v>
      </c>
      <c r="G50" s="21">
        <v>87058193.294881001</v>
      </c>
      <c r="H50" s="21">
        <v>193583</v>
      </c>
    </row>
    <row r="51" spans="1:8" ht="16.5" x14ac:dyDescent="0.3">
      <c r="A51" s="54">
        <v>2013</v>
      </c>
      <c r="B51" s="18">
        <v>4</v>
      </c>
      <c r="C51" s="57" t="s">
        <v>10</v>
      </c>
      <c r="D51" s="19" t="s">
        <v>7</v>
      </c>
      <c r="E51" s="20">
        <v>50</v>
      </c>
      <c r="F51" s="20">
        <v>5138846.72</v>
      </c>
      <c r="G51" s="21">
        <v>5299979.190552</v>
      </c>
      <c r="H51" s="21">
        <v>11731</v>
      </c>
    </row>
    <row r="52" spans="1:8" ht="16.5" x14ac:dyDescent="0.3">
      <c r="A52" s="54">
        <v>2013</v>
      </c>
      <c r="B52" s="18">
        <v>4</v>
      </c>
      <c r="C52" s="57" t="s">
        <v>11</v>
      </c>
      <c r="D52" s="19" t="s">
        <v>6</v>
      </c>
      <c r="E52" s="20">
        <v>58</v>
      </c>
      <c r="F52" s="20">
        <v>26511980.57</v>
      </c>
      <c r="G52" s="21">
        <v>27384495.822485998</v>
      </c>
      <c r="H52" s="21">
        <v>59710</v>
      </c>
    </row>
    <row r="53" spans="1:8" ht="16.5" x14ac:dyDescent="0.3">
      <c r="A53" s="54">
        <v>2013</v>
      </c>
      <c r="B53" s="18">
        <v>4</v>
      </c>
      <c r="C53" s="57" t="s">
        <v>11</v>
      </c>
      <c r="D53" s="19" t="s">
        <v>7</v>
      </c>
      <c r="E53" s="20">
        <v>1</v>
      </c>
      <c r="F53" s="20">
        <v>439926.84</v>
      </c>
      <c r="G53" s="21">
        <v>451100.98173599999</v>
      </c>
      <c r="H53" s="21">
        <v>1136</v>
      </c>
    </row>
    <row r="54" spans="1:8" ht="16.5" x14ac:dyDescent="0.3">
      <c r="A54" s="54">
        <v>2013</v>
      </c>
      <c r="B54" s="18">
        <v>4</v>
      </c>
      <c r="C54" s="57" t="s">
        <v>12</v>
      </c>
      <c r="D54" s="19" t="s">
        <v>6</v>
      </c>
      <c r="E54" s="20">
        <v>72</v>
      </c>
      <c r="F54" s="20">
        <v>67426178.920000002</v>
      </c>
      <c r="G54" s="21">
        <v>69405732.758487999</v>
      </c>
      <c r="H54" s="21">
        <v>145561</v>
      </c>
    </row>
    <row r="55" spans="1:8" ht="16.5" x14ac:dyDescent="0.3">
      <c r="A55" s="54">
        <v>2013</v>
      </c>
      <c r="B55" s="18">
        <v>4</v>
      </c>
      <c r="C55" s="57" t="s">
        <v>13</v>
      </c>
      <c r="D55" s="19" t="s">
        <v>6</v>
      </c>
      <c r="E55" s="20">
        <v>11</v>
      </c>
      <c r="F55" s="20">
        <v>50724387.619999997</v>
      </c>
      <c r="G55" s="21">
        <v>51136619.33647</v>
      </c>
      <c r="H55" s="21">
        <v>92423</v>
      </c>
    </row>
    <row r="56" spans="1:8" ht="16.5" x14ac:dyDescent="0.3">
      <c r="A56" s="54">
        <v>2013</v>
      </c>
      <c r="B56" s="18">
        <v>4</v>
      </c>
      <c r="C56" s="57" t="s">
        <v>14</v>
      </c>
      <c r="D56" s="19" t="s">
        <v>6</v>
      </c>
      <c r="E56" s="20">
        <v>137</v>
      </c>
      <c r="F56" s="20">
        <v>1445413.61</v>
      </c>
      <c r="G56" s="21">
        <v>1445413.61</v>
      </c>
      <c r="H56" s="21"/>
    </row>
    <row r="57" spans="1:8" ht="16.5" x14ac:dyDescent="0.3">
      <c r="A57" s="54">
        <v>2013</v>
      </c>
      <c r="B57" s="18">
        <v>4</v>
      </c>
      <c r="C57" s="57" t="s">
        <v>15</v>
      </c>
      <c r="D57" s="19" t="s">
        <v>6</v>
      </c>
      <c r="E57" s="20">
        <v>8</v>
      </c>
      <c r="F57" s="20">
        <v>3240312.98</v>
      </c>
      <c r="G57" s="21">
        <v>3356316.184684</v>
      </c>
      <c r="H57" s="21">
        <v>10345</v>
      </c>
    </row>
    <row r="58" spans="1:8" ht="16.5" x14ac:dyDescent="0.3">
      <c r="A58" s="54">
        <v>2013</v>
      </c>
      <c r="B58" s="2">
        <v>5</v>
      </c>
      <c r="C58" s="57" t="s">
        <v>5</v>
      </c>
      <c r="D58" s="23" t="s">
        <v>6</v>
      </c>
      <c r="E58" s="24">
        <v>14726</v>
      </c>
      <c r="F58" s="24">
        <v>7692914.7101330003</v>
      </c>
      <c r="G58" s="25">
        <v>7968283.000976</v>
      </c>
      <c r="H58" s="25"/>
    </row>
    <row r="59" spans="1:8" ht="16.5" x14ac:dyDescent="0.3">
      <c r="A59" s="54">
        <v>2013</v>
      </c>
      <c r="B59" s="22">
        <v>5</v>
      </c>
      <c r="C59" s="57" t="s">
        <v>5</v>
      </c>
      <c r="D59" s="23" t="s">
        <v>7</v>
      </c>
      <c r="E59" s="24">
        <v>270669</v>
      </c>
      <c r="F59" s="24">
        <v>140182371.938586</v>
      </c>
      <c r="G59" s="25">
        <v>145200408.30398899</v>
      </c>
      <c r="H59" s="25"/>
    </row>
    <row r="60" spans="1:8" ht="16.5" x14ac:dyDescent="0.3">
      <c r="A60" s="54">
        <v>2013</v>
      </c>
      <c r="B60" s="22">
        <v>5</v>
      </c>
      <c r="C60" s="57" t="s">
        <v>8</v>
      </c>
      <c r="D60" s="23" t="s">
        <v>6</v>
      </c>
      <c r="E60" s="24">
        <v>1776</v>
      </c>
      <c r="F60" s="24">
        <v>6930922.7897939999</v>
      </c>
      <c r="G60" s="25">
        <v>7178572.2680670004</v>
      </c>
      <c r="H60" s="25"/>
    </row>
    <row r="61" spans="1:8" ht="16.5" x14ac:dyDescent="0.3">
      <c r="A61" s="54">
        <v>2013</v>
      </c>
      <c r="B61" s="22">
        <v>5</v>
      </c>
      <c r="C61" s="57" t="s">
        <v>8</v>
      </c>
      <c r="D61" s="23" t="s">
        <v>7</v>
      </c>
      <c r="E61" s="24">
        <v>22223</v>
      </c>
      <c r="F61" s="24">
        <v>46455153.559895001</v>
      </c>
      <c r="G61" s="25">
        <v>48115878.284929</v>
      </c>
      <c r="H61" s="25"/>
    </row>
    <row r="62" spans="1:8" ht="16.5" x14ac:dyDescent="0.3">
      <c r="A62" s="54">
        <v>2013</v>
      </c>
      <c r="B62" s="22">
        <v>5</v>
      </c>
      <c r="C62" s="57" t="s">
        <v>9</v>
      </c>
      <c r="D62" s="23" t="s">
        <v>6</v>
      </c>
      <c r="E62" s="24">
        <v>2262</v>
      </c>
      <c r="F62" s="24">
        <v>86823410.532106996</v>
      </c>
      <c r="G62" s="25">
        <v>89739937.346379995</v>
      </c>
      <c r="H62" s="25">
        <v>269425</v>
      </c>
    </row>
    <row r="63" spans="1:8" ht="16.5" x14ac:dyDescent="0.3">
      <c r="A63" s="54">
        <v>2013</v>
      </c>
      <c r="B63" s="22">
        <v>5</v>
      </c>
      <c r="C63" s="57" t="s">
        <v>9</v>
      </c>
      <c r="D63" s="23" t="s">
        <v>7</v>
      </c>
      <c r="E63" s="24">
        <v>417</v>
      </c>
      <c r="F63" s="24">
        <v>15460307.466162</v>
      </c>
      <c r="G63" s="25">
        <v>15936725.206777001</v>
      </c>
      <c r="H63" s="25">
        <v>48293</v>
      </c>
    </row>
    <row r="64" spans="1:8" ht="16.5" x14ac:dyDescent="0.3">
      <c r="A64" s="54">
        <v>2013</v>
      </c>
      <c r="B64" s="22">
        <v>5</v>
      </c>
      <c r="C64" s="57" t="s">
        <v>10</v>
      </c>
      <c r="D64" s="23" t="s">
        <v>6</v>
      </c>
      <c r="E64" s="24">
        <v>611</v>
      </c>
      <c r="F64" s="24">
        <v>88497847.909999996</v>
      </c>
      <c r="G64" s="25">
        <v>91580937.525977999</v>
      </c>
      <c r="H64" s="25">
        <v>219033</v>
      </c>
    </row>
    <row r="65" spans="1:8" ht="16.5" x14ac:dyDescent="0.3">
      <c r="A65" s="54">
        <v>2013</v>
      </c>
      <c r="B65" s="22">
        <v>5</v>
      </c>
      <c r="C65" s="57" t="s">
        <v>10</v>
      </c>
      <c r="D65" s="23" t="s">
        <v>7</v>
      </c>
      <c r="E65" s="24">
        <v>50</v>
      </c>
      <c r="F65" s="24">
        <v>4545338.34</v>
      </c>
      <c r="G65" s="25">
        <v>4691131.1226359997</v>
      </c>
      <c r="H65" s="25">
        <v>10936</v>
      </c>
    </row>
    <row r="66" spans="1:8" ht="16.5" x14ac:dyDescent="0.3">
      <c r="A66" s="54">
        <v>2013</v>
      </c>
      <c r="B66" s="22">
        <v>5</v>
      </c>
      <c r="C66" s="57" t="s">
        <v>11</v>
      </c>
      <c r="D66" s="23" t="s">
        <v>6</v>
      </c>
      <c r="E66" s="24">
        <v>58</v>
      </c>
      <c r="F66" s="24">
        <v>28502445.167073</v>
      </c>
      <c r="G66" s="25">
        <v>29436063.580262002</v>
      </c>
      <c r="H66" s="25">
        <v>64912</v>
      </c>
    </row>
    <row r="67" spans="1:8" ht="16.5" x14ac:dyDescent="0.3">
      <c r="A67" s="54">
        <v>2013</v>
      </c>
      <c r="B67" s="22">
        <v>5</v>
      </c>
      <c r="C67" s="57" t="s">
        <v>11</v>
      </c>
      <c r="D67" s="23" t="s">
        <v>7</v>
      </c>
      <c r="E67" s="24">
        <v>1</v>
      </c>
      <c r="F67" s="24">
        <v>291042.36</v>
      </c>
      <c r="G67" s="25">
        <v>298434.83594399999</v>
      </c>
      <c r="H67" s="25">
        <v>808</v>
      </c>
    </row>
    <row r="68" spans="1:8" ht="16.5" x14ac:dyDescent="0.3">
      <c r="A68" s="54">
        <v>2013</v>
      </c>
      <c r="B68" s="22">
        <v>5</v>
      </c>
      <c r="C68" s="57" t="s">
        <v>12</v>
      </c>
      <c r="D68" s="23" t="s">
        <v>6</v>
      </c>
      <c r="E68" s="24">
        <v>74</v>
      </c>
      <c r="F68" s="24">
        <v>71924176.196986005</v>
      </c>
      <c r="G68" s="25">
        <v>74026178.057892993</v>
      </c>
      <c r="H68" s="25">
        <v>161873</v>
      </c>
    </row>
    <row r="69" spans="1:8" ht="16.5" x14ac:dyDescent="0.3">
      <c r="A69" s="54">
        <v>2013</v>
      </c>
      <c r="B69" s="22">
        <v>5</v>
      </c>
      <c r="C69" s="57" t="s">
        <v>13</v>
      </c>
      <c r="D69" s="23" t="s">
        <v>6</v>
      </c>
      <c r="E69" s="24">
        <v>11</v>
      </c>
      <c r="F69" s="24">
        <v>53748906.740000002</v>
      </c>
      <c r="G69" s="25">
        <v>54181772.531002</v>
      </c>
      <c r="H69" s="25">
        <v>103553</v>
      </c>
    </row>
    <row r="70" spans="1:8" ht="16.5" x14ac:dyDescent="0.3">
      <c r="A70" s="54">
        <v>2013</v>
      </c>
      <c r="B70" s="22">
        <v>5</v>
      </c>
      <c r="C70" s="57" t="s">
        <v>14</v>
      </c>
      <c r="D70" s="23" t="s">
        <v>6</v>
      </c>
      <c r="E70" s="24">
        <v>137</v>
      </c>
      <c r="F70" s="24">
        <v>1428826.11</v>
      </c>
      <c r="G70" s="25">
        <v>1428826.11</v>
      </c>
      <c r="H70" s="25"/>
    </row>
    <row r="71" spans="1:8" ht="16.5" x14ac:dyDescent="0.3">
      <c r="A71" s="54">
        <v>2013</v>
      </c>
      <c r="B71" s="22">
        <v>5</v>
      </c>
      <c r="C71" s="57" t="s">
        <v>15</v>
      </c>
      <c r="D71" s="23" t="s">
        <v>6</v>
      </c>
      <c r="E71" s="24">
        <v>8</v>
      </c>
      <c r="F71" s="24">
        <v>2942231.94</v>
      </c>
      <c r="G71" s="25">
        <v>3047563.8434520001</v>
      </c>
      <c r="H71" s="25">
        <v>10340</v>
      </c>
    </row>
    <row r="72" spans="1:8" ht="16.5" x14ac:dyDescent="0.3">
      <c r="A72" s="54">
        <v>2013</v>
      </c>
      <c r="B72" s="2">
        <v>6</v>
      </c>
      <c r="C72" s="57" t="s">
        <v>5</v>
      </c>
      <c r="D72" s="27" t="s">
        <v>6</v>
      </c>
      <c r="E72" s="28">
        <v>14472</v>
      </c>
      <c r="F72" s="28">
        <v>8351009.7303609997</v>
      </c>
      <c r="G72" s="29">
        <v>8649912.7838509995</v>
      </c>
      <c r="H72" s="29"/>
    </row>
    <row r="73" spans="1:8" ht="16.5" x14ac:dyDescent="0.3">
      <c r="A73" s="54">
        <v>2013</v>
      </c>
      <c r="B73" s="26">
        <v>6</v>
      </c>
      <c r="C73" s="57" t="s">
        <v>5</v>
      </c>
      <c r="D73" s="27" t="s">
        <v>7</v>
      </c>
      <c r="E73" s="28">
        <v>271597</v>
      </c>
      <c r="F73" s="28">
        <v>154997463.66371799</v>
      </c>
      <c r="G73" s="29">
        <v>160545124.440862</v>
      </c>
      <c r="H73" s="29"/>
    </row>
    <row r="74" spans="1:8" ht="16.5" x14ac:dyDescent="0.3">
      <c r="A74" s="54">
        <v>2013</v>
      </c>
      <c r="B74" s="26">
        <v>6</v>
      </c>
      <c r="C74" s="57" t="s">
        <v>8</v>
      </c>
      <c r="D74" s="27" t="s">
        <v>6</v>
      </c>
      <c r="E74" s="28">
        <v>1750</v>
      </c>
      <c r="F74" s="28">
        <v>6901694.1141410004</v>
      </c>
      <c r="G74" s="29">
        <v>7148400.4570300002</v>
      </c>
      <c r="H74" s="29"/>
    </row>
    <row r="75" spans="1:8" ht="16.5" x14ac:dyDescent="0.3">
      <c r="A75" s="54">
        <v>2013</v>
      </c>
      <c r="B75" s="26">
        <v>6</v>
      </c>
      <c r="C75" s="57" t="s">
        <v>8</v>
      </c>
      <c r="D75" s="27" t="s">
        <v>7</v>
      </c>
      <c r="E75" s="28">
        <v>22210</v>
      </c>
      <c r="F75" s="28">
        <v>45450564.563001998</v>
      </c>
      <c r="G75" s="29">
        <v>47075262.164979003</v>
      </c>
      <c r="H75" s="29"/>
    </row>
    <row r="76" spans="1:8" ht="16.5" x14ac:dyDescent="0.3">
      <c r="A76" s="54">
        <v>2013</v>
      </c>
      <c r="B76" s="26">
        <v>6</v>
      </c>
      <c r="C76" s="57" t="s">
        <v>9</v>
      </c>
      <c r="D76" s="27" t="s">
        <v>6</v>
      </c>
      <c r="E76" s="28">
        <v>2254</v>
      </c>
      <c r="F76" s="28">
        <v>86264470.730156004</v>
      </c>
      <c r="G76" s="29">
        <v>89165991.668321997</v>
      </c>
      <c r="H76" s="29">
        <v>273177</v>
      </c>
    </row>
    <row r="77" spans="1:8" ht="16.5" x14ac:dyDescent="0.3">
      <c r="A77" s="54">
        <v>2013</v>
      </c>
      <c r="B77" s="26">
        <v>6</v>
      </c>
      <c r="C77" s="57" t="s">
        <v>9</v>
      </c>
      <c r="D77" s="27" t="s">
        <v>7</v>
      </c>
      <c r="E77" s="28">
        <v>421</v>
      </c>
      <c r="F77" s="28">
        <v>15736568.927581999</v>
      </c>
      <c r="G77" s="29">
        <v>16222342.757468</v>
      </c>
      <c r="H77" s="29">
        <v>48267</v>
      </c>
    </row>
    <row r="78" spans="1:8" ht="16.5" x14ac:dyDescent="0.3">
      <c r="A78" s="54">
        <v>2013</v>
      </c>
      <c r="B78" s="26">
        <v>6</v>
      </c>
      <c r="C78" s="57" t="s">
        <v>10</v>
      </c>
      <c r="D78" s="27" t="s">
        <v>6</v>
      </c>
      <c r="E78" s="28">
        <v>626</v>
      </c>
      <c r="F78" s="28">
        <v>89166960.649341002</v>
      </c>
      <c r="G78" s="29">
        <v>92265407.626659006</v>
      </c>
      <c r="H78" s="29">
        <v>222168</v>
      </c>
    </row>
    <row r="79" spans="1:8" ht="16.5" x14ac:dyDescent="0.3">
      <c r="A79" s="54">
        <v>2013</v>
      </c>
      <c r="B79" s="26">
        <v>6</v>
      </c>
      <c r="C79" s="57" t="s">
        <v>10</v>
      </c>
      <c r="D79" s="27" t="s">
        <v>7</v>
      </c>
      <c r="E79" s="28">
        <v>37</v>
      </c>
      <c r="F79" s="28">
        <v>3158377.16</v>
      </c>
      <c r="G79" s="29">
        <v>3265281.00092</v>
      </c>
      <c r="H79" s="29">
        <v>7497</v>
      </c>
    </row>
    <row r="80" spans="1:8" ht="16.5" x14ac:dyDescent="0.3">
      <c r="A80" s="54">
        <v>2013</v>
      </c>
      <c r="B80" s="26">
        <v>6</v>
      </c>
      <c r="C80" s="57" t="s">
        <v>11</v>
      </c>
      <c r="D80" s="27" t="s">
        <v>6</v>
      </c>
      <c r="E80" s="28">
        <v>57</v>
      </c>
      <c r="F80" s="28">
        <v>27664943.170000002</v>
      </c>
      <c r="G80" s="29">
        <v>28569404.56515</v>
      </c>
      <c r="H80" s="29">
        <v>64658</v>
      </c>
    </row>
    <row r="81" spans="1:8" ht="16.5" x14ac:dyDescent="0.3">
      <c r="A81" s="54">
        <v>2013</v>
      </c>
      <c r="B81" s="26">
        <v>6</v>
      </c>
      <c r="C81" s="57" t="s">
        <v>11</v>
      </c>
      <c r="D81" s="27" t="s">
        <v>7</v>
      </c>
      <c r="E81" s="28">
        <v>1</v>
      </c>
      <c r="F81" s="28">
        <v>309537</v>
      </c>
      <c r="G81" s="29">
        <v>317399.23979999998</v>
      </c>
      <c r="H81" s="29">
        <v>849</v>
      </c>
    </row>
    <row r="82" spans="1:8" ht="16.5" x14ac:dyDescent="0.3">
      <c r="A82" s="54">
        <v>2013</v>
      </c>
      <c r="B82" s="26">
        <v>6</v>
      </c>
      <c r="C82" s="57" t="s">
        <v>12</v>
      </c>
      <c r="D82" s="27" t="s">
        <v>6</v>
      </c>
      <c r="E82" s="28">
        <v>75</v>
      </c>
      <c r="F82" s="28">
        <v>70241316.469999999</v>
      </c>
      <c r="G82" s="29">
        <v>72296182.042058006</v>
      </c>
      <c r="H82" s="29">
        <v>167510</v>
      </c>
    </row>
    <row r="83" spans="1:8" ht="16.5" x14ac:dyDescent="0.3">
      <c r="A83" s="54">
        <v>2013</v>
      </c>
      <c r="B83" s="26">
        <v>6</v>
      </c>
      <c r="C83" s="57" t="s">
        <v>13</v>
      </c>
      <c r="D83" s="27" t="s">
        <v>6</v>
      </c>
      <c r="E83" s="28">
        <v>11</v>
      </c>
      <c r="F83" s="28">
        <v>53573162.859999999</v>
      </c>
      <c r="G83" s="29">
        <v>53999498.666786</v>
      </c>
      <c r="H83" s="29">
        <v>105398</v>
      </c>
    </row>
    <row r="84" spans="1:8" ht="16.5" x14ac:dyDescent="0.3">
      <c r="A84" s="54">
        <v>2013</v>
      </c>
      <c r="B84" s="26">
        <v>6</v>
      </c>
      <c r="C84" s="57" t="s">
        <v>14</v>
      </c>
      <c r="D84" s="27" t="s">
        <v>6</v>
      </c>
      <c r="E84" s="28">
        <v>137</v>
      </c>
      <c r="F84" s="28">
        <v>1419363.14</v>
      </c>
      <c r="G84" s="29">
        <v>1419363.14</v>
      </c>
      <c r="H84" s="29"/>
    </row>
    <row r="85" spans="1:8" ht="16.5" x14ac:dyDescent="0.3">
      <c r="A85" s="54">
        <v>2013</v>
      </c>
      <c r="B85" s="26">
        <v>6</v>
      </c>
      <c r="C85" s="57" t="s">
        <v>15</v>
      </c>
      <c r="D85" s="27" t="s">
        <v>6</v>
      </c>
      <c r="E85" s="28">
        <v>8</v>
      </c>
      <c r="F85" s="28">
        <v>2683748.42</v>
      </c>
      <c r="G85" s="29">
        <v>2779826.613436</v>
      </c>
      <c r="H85" s="29">
        <v>10340</v>
      </c>
    </row>
    <row r="86" spans="1:8" ht="16.5" x14ac:dyDescent="0.3">
      <c r="A86" s="54">
        <v>2013</v>
      </c>
      <c r="B86" s="2">
        <v>7</v>
      </c>
      <c r="C86" s="57" t="s">
        <v>5</v>
      </c>
      <c r="D86" s="31" t="s">
        <v>6</v>
      </c>
      <c r="E86" s="32">
        <v>14242</v>
      </c>
      <c r="F86" s="32">
        <v>10790966.215298001</v>
      </c>
      <c r="G86" s="33">
        <v>11177282.805799</v>
      </c>
      <c r="H86" s="33"/>
    </row>
    <row r="87" spans="1:8" ht="16.5" x14ac:dyDescent="0.3">
      <c r="A87" s="54">
        <v>2013</v>
      </c>
      <c r="B87" s="30">
        <v>7</v>
      </c>
      <c r="C87" s="57" t="s">
        <v>5</v>
      </c>
      <c r="D87" s="31" t="s">
        <v>7</v>
      </c>
      <c r="E87" s="32">
        <v>272285</v>
      </c>
      <c r="F87" s="32">
        <v>203252445.566535</v>
      </c>
      <c r="G87" s="33">
        <v>210528381.602144</v>
      </c>
      <c r="H87" s="33"/>
    </row>
    <row r="88" spans="1:8" ht="16.5" x14ac:dyDescent="0.3">
      <c r="A88" s="54">
        <v>2013</v>
      </c>
      <c r="B88" s="30">
        <v>7</v>
      </c>
      <c r="C88" s="57" t="s">
        <v>8</v>
      </c>
      <c r="D88" s="31" t="s">
        <v>6</v>
      </c>
      <c r="E88" s="32">
        <v>1754</v>
      </c>
      <c r="F88" s="32">
        <v>7868169.8077429999</v>
      </c>
      <c r="G88" s="33">
        <v>8149500.7636540001</v>
      </c>
      <c r="H88" s="33"/>
    </row>
    <row r="89" spans="1:8" ht="16.5" x14ac:dyDescent="0.3">
      <c r="A89" s="54">
        <v>2013</v>
      </c>
      <c r="B89" s="30">
        <v>7</v>
      </c>
      <c r="C89" s="57" t="s">
        <v>8</v>
      </c>
      <c r="D89" s="31" t="s">
        <v>7</v>
      </c>
      <c r="E89" s="32">
        <v>22225</v>
      </c>
      <c r="F89" s="32">
        <v>53712679.259066001</v>
      </c>
      <c r="G89" s="33">
        <v>55632642.209570996</v>
      </c>
      <c r="H89" s="33"/>
    </row>
    <row r="90" spans="1:8" ht="16.5" x14ac:dyDescent="0.3">
      <c r="A90" s="54">
        <v>2013</v>
      </c>
      <c r="B90" s="30">
        <v>7</v>
      </c>
      <c r="C90" s="57" t="s">
        <v>9</v>
      </c>
      <c r="D90" s="31" t="s">
        <v>6</v>
      </c>
      <c r="E90" s="32">
        <v>2285</v>
      </c>
      <c r="F90" s="32">
        <v>91137468.464684993</v>
      </c>
      <c r="G90" s="33">
        <v>94198603.376438007</v>
      </c>
      <c r="H90" s="33">
        <v>276978</v>
      </c>
    </row>
    <row r="91" spans="1:8" ht="16.5" x14ac:dyDescent="0.3">
      <c r="A91" s="54">
        <v>2013</v>
      </c>
      <c r="B91" s="30">
        <v>7</v>
      </c>
      <c r="C91" s="57" t="s">
        <v>9</v>
      </c>
      <c r="D91" s="31" t="s">
        <v>7</v>
      </c>
      <c r="E91" s="32">
        <v>427</v>
      </c>
      <c r="F91" s="32">
        <v>18802245.283059999</v>
      </c>
      <c r="G91" s="33">
        <v>19376599.815194</v>
      </c>
      <c r="H91" s="33">
        <v>53224</v>
      </c>
    </row>
    <row r="92" spans="1:8" ht="16.5" x14ac:dyDescent="0.3">
      <c r="A92" s="54">
        <v>2013</v>
      </c>
      <c r="B92" s="30">
        <v>7</v>
      </c>
      <c r="C92" s="57" t="s">
        <v>10</v>
      </c>
      <c r="D92" s="31" t="s">
        <v>6</v>
      </c>
      <c r="E92" s="32">
        <v>622</v>
      </c>
      <c r="F92" s="32">
        <v>100105036.206</v>
      </c>
      <c r="G92" s="33">
        <v>103583421.765071</v>
      </c>
      <c r="H92" s="33">
        <v>230391</v>
      </c>
    </row>
    <row r="93" spans="1:8" ht="16.5" x14ac:dyDescent="0.3">
      <c r="A93" s="54">
        <v>2013</v>
      </c>
      <c r="B93" s="30">
        <v>7</v>
      </c>
      <c r="C93" s="57" t="s">
        <v>10</v>
      </c>
      <c r="D93" s="31" t="s">
        <v>7</v>
      </c>
      <c r="E93" s="32">
        <v>41</v>
      </c>
      <c r="F93" s="32">
        <v>4086376.62</v>
      </c>
      <c r="G93" s="33">
        <v>4225236.290484</v>
      </c>
      <c r="H93" s="33">
        <v>9581</v>
      </c>
    </row>
    <row r="94" spans="1:8" ht="16.5" x14ac:dyDescent="0.3">
      <c r="A94" s="54">
        <v>2013</v>
      </c>
      <c r="B94" s="30">
        <v>7</v>
      </c>
      <c r="C94" s="57" t="s">
        <v>11</v>
      </c>
      <c r="D94" s="31" t="s">
        <v>6</v>
      </c>
      <c r="E94" s="32">
        <v>58</v>
      </c>
      <c r="F94" s="32">
        <v>30963664.02</v>
      </c>
      <c r="G94" s="33">
        <v>31972834.339331999</v>
      </c>
      <c r="H94" s="33">
        <v>67789</v>
      </c>
    </row>
    <row r="95" spans="1:8" ht="16.5" x14ac:dyDescent="0.3">
      <c r="A95" s="54">
        <v>2013</v>
      </c>
      <c r="B95" s="30">
        <v>7</v>
      </c>
      <c r="C95" s="57" t="s">
        <v>11</v>
      </c>
      <c r="D95" s="31" t="s">
        <v>7</v>
      </c>
      <c r="E95" s="32">
        <v>1</v>
      </c>
      <c r="F95" s="32">
        <v>434148.84</v>
      </c>
      <c r="G95" s="33">
        <v>445176.22053599998</v>
      </c>
      <c r="H95" s="33">
        <v>1068</v>
      </c>
    </row>
    <row r="96" spans="1:8" ht="16.5" x14ac:dyDescent="0.3">
      <c r="A96" s="54">
        <v>2013</v>
      </c>
      <c r="B96" s="30">
        <v>7</v>
      </c>
      <c r="C96" s="57" t="s">
        <v>12</v>
      </c>
      <c r="D96" s="31" t="s">
        <v>6</v>
      </c>
      <c r="E96" s="32">
        <v>75</v>
      </c>
      <c r="F96" s="32">
        <v>79117375.980000004</v>
      </c>
      <c r="G96" s="33">
        <v>81433296.205540001</v>
      </c>
      <c r="H96" s="33">
        <v>179003</v>
      </c>
    </row>
    <row r="97" spans="1:8" ht="16.5" x14ac:dyDescent="0.3">
      <c r="A97" s="54">
        <v>2013</v>
      </c>
      <c r="B97" s="30">
        <v>7</v>
      </c>
      <c r="C97" s="57" t="s">
        <v>13</v>
      </c>
      <c r="D97" s="31" t="s">
        <v>6</v>
      </c>
      <c r="E97" s="32">
        <v>11</v>
      </c>
      <c r="F97" s="32">
        <v>57067106.590000004</v>
      </c>
      <c r="G97" s="33">
        <v>57516417.323074996</v>
      </c>
      <c r="H97" s="33">
        <v>109271</v>
      </c>
    </row>
    <row r="98" spans="1:8" ht="16.5" x14ac:dyDescent="0.3">
      <c r="A98" s="54">
        <v>2013</v>
      </c>
      <c r="B98" s="30">
        <v>7</v>
      </c>
      <c r="C98" s="57" t="s">
        <v>14</v>
      </c>
      <c r="D98" s="31" t="s">
        <v>7</v>
      </c>
      <c r="E98" s="32">
        <v>137</v>
      </c>
      <c r="F98" s="32">
        <v>1417385.92</v>
      </c>
      <c r="G98" s="33">
        <v>1417385.92</v>
      </c>
      <c r="H98" s="33"/>
    </row>
    <row r="99" spans="1:8" ht="16.5" x14ac:dyDescent="0.3">
      <c r="A99" s="54">
        <v>2013</v>
      </c>
      <c r="B99" s="30">
        <v>7</v>
      </c>
      <c r="C99" s="57" t="s">
        <v>15</v>
      </c>
      <c r="D99" s="31" t="s">
        <v>6</v>
      </c>
      <c r="E99" s="32">
        <v>8</v>
      </c>
      <c r="F99" s="32">
        <v>2843296.35</v>
      </c>
      <c r="G99" s="33">
        <v>2945086.3593299999</v>
      </c>
      <c r="H99" s="33">
        <v>10340</v>
      </c>
    </row>
    <row r="100" spans="1:8" ht="16.5" x14ac:dyDescent="0.3">
      <c r="A100" s="54">
        <v>2013</v>
      </c>
      <c r="B100" s="2">
        <v>8</v>
      </c>
      <c r="C100" s="35" t="s">
        <v>5</v>
      </c>
      <c r="D100" s="36" t="s">
        <v>6</v>
      </c>
      <c r="E100" s="37">
        <v>13990</v>
      </c>
      <c r="F100" s="37">
        <v>8797562.0965780001</v>
      </c>
      <c r="G100" s="38">
        <v>9112475.1519750003</v>
      </c>
      <c r="H100" s="38"/>
    </row>
    <row r="101" spans="1:8" ht="16.5" x14ac:dyDescent="0.3">
      <c r="A101" s="54">
        <v>2013</v>
      </c>
      <c r="B101" s="34">
        <v>8</v>
      </c>
      <c r="C101" s="57" t="s">
        <v>5</v>
      </c>
      <c r="D101" s="36" t="s">
        <v>7</v>
      </c>
      <c r="E101" s="37">
        <v>272971</v>
      </c>
      <c r="F101" s="37">
        <v>168508540.10294899</v>
      </c>
      <c r="G101" s="38">
        <v>174540365.828419</v>
      </c>
      <c r="H101" s="38"/>
    </row>
    <row r="102" spans="1:8" ht="16.5" x14ac:dyDescent="0.3">
      <c r="A102" s="54">
        <v>2013</v>
      </c>
      <c r="B102" s="34">
        <v>8</v>
      </c>
      <c r="C102" s="35" t="s">
        <v>8</v>
      </c>
      <c r="D102" s="36" t="s">
        <v>6</v>
      </c>
      <c r="E102" s="37">
        <v>1733</v>
      </c>
      <c r="F102" s="37">
        <v>7150080.0921649998</v>
      </c>
      <c r="G102" s="38">
        <v>7405764.315858</v>
      </c>
      <c r="H102" s="38"/>
    </row>
    <row r="103" spans="1:8" ht="16.5" x14ac:dyDescent="0.3">
      <c r="A103" s="54">
        <v>2013</v>
      </c>
      <c r="B103" s="34">
        <v>8</v>
      </c>
      <c r="C103" s="57" t="s">
        <v>8</v>
      </c>
      <c r="D103" s="36" t="s">
        <v>7</v>
      </c>
      <c r="E103" s="37">
        <v>22260</v>
      </c>
      <c r="F103" s="37">
        <v>48296350.711901002</v>
      </c>
      <c r="G103" s="38">
        <v>50022382.938777</v>
      </c>
      <c r="H103" s="38"/>
    </row>
    <row r="104" spans="1:8" ht="16.5" x14ac:dyDescent="0.3">
      <c r="A104" s="54">
        <v>2013</v>
      </c>
      <c r="B104" s="34">
        <v>8</v>
      </c>
      <c r="C104" s="35" t="s">
        <v>9</v>
      </c>
      <c r="D104" s="36" t="s">
        <v>6</v>
      </c>
      <c r="E104" s="37">
        <v>2319</v>
      </c>
      <c r="F104" s="37">
        <v>92708925.431418002</v>
      </c>
      <c r="G104" s="38">
        <v>95833047.531389996</v>
      </c>
      <c r="H104" s="38">
        <v>268133</v>
      </c>
    </row>
    <row r="105" spans="1:8" ht="16.5" x14ac:dyDescent="0.3">
      <c r="A105" s="54">
        <v>2013</v>
      </c>
      <c r="B105" s="34">
        <v>8</v>
      </c>
      <c r="C105" s="57" t="s">
        <v>9</v>
      </c>
      <c r="D105" s="36" t="s">
        <v>7</v>
      </c>
      <c r="E105" s="37">
        <v>424</v>
      </c>
      <c r="F105" s="37">
        <v>17565013.674196001</v>
      </c>
      <c r="G105" s="38">
        <v>18104164.639736999</v>
      </c>
      <c r="H105" s="38">
        <v>49922</v>
      </c>
    </row>
    <row r="106" spans="1:8" ht="16.5" x14ac:dyDescent="0.3">
      <c r="A106" s="54">
        <v>2013</v>
      </c>
      <c r="B106" s="34">
        <v>8</v>
      </c>
      <c r="C106" s="35" t="s">
        <v>10</v>
      </c>
      <c r="D106" s="36" t="s">
        <v>6</v>
      </c>
      <c r="E106" s="37">
        <v>609</v>
      </c>
      <c r="F106" s="37">
        <v>93653719.680000007</v>
      </c>
      <c r="G106" s="38">
        <v>96917806.43276</v>
      </c>
      <c r="H106" s="38">
        <v>214844</v>
      </c>
    </row>
    <row r="107" spans="1:8" ht="16.5" x14ac:dyDescent="0.3">
      <c r="A107" s="54">
        <v>2013</v>
      </c>
      <c r="B107" s="34">
        <v>8</v>
      </c>
      <c r="C107" s="57" t="s">
        <v>10</v>
      </c>
      <c r="D107" s="36" t="s">
        <v>7</v>
      </c>
      <c r="E107" s="37">
        <v>55</v>
      </c>
      <c r="F107" s="37">
        <v>5290217.42</v>
      </c>
      <c r="G107" s="38">
        <v>5461469.9884360004</v>
      </c>
      <c r="H107" s="38">
        <v>11313</v>
      </c>
    </row>
    <row r="108" spans="1:8" ht="16.5" x14ac:dyDescent="0.3">
      <c r="A108" s="54">
        <v>2013</v>
      </c>
      <c r="B108" s="34">
        <v>8</v>
      </c>
      <c r="C108" s="35" t="s">
        <v>11</v>
      </c>
      <c r="D108" s="36" t="s">
        <v>6</v>
      </c>
      <c r="E108" s="37">
        <v>59</v>
      </c>
      <c r="F108" s="37">
        <v>29823716.870000001</v>
      </c>
      <c r="G108" s="38">
        <v>30794769.394986</v>
      </c>
      <c r="H108" s="38">
        <v>64986</v>
      </c>
    </row>
    <row r="109" spans="1:8" ht="16.5" x14ac:dyDescent="0.3">
      <c r="A109" s="54">
        <v>2013</v>
      </c>
      <c r="B109" s="34">
        <v>8</v>
      </c>
      <c r="C109" s="57" t="s">
        <v>11</v>
      </c>
      <c r="D109" s="36" t="s">
        <v>7</v>
      </c>
      <c r="E109" s="37">
        <v>1</v>
      </c>
      <c r="F109" s="37">
        <v>352953.36</v>
      </c>
      <c r="G109" s="38">
        <v>361918.375344</v>
      </c>
      <c r="H109" s="38">
        <v>887</v>
      </c>
    </row>
    <row r="110" spans="1:8" ht="16.5" x14ac:dyDescent="0.3">
      <c r="A110" s="54">
        <v>2013</v>
      </c>
      <c r="B110" s="34">
        <v>8</v>
      </c>
      <c r="C110" s="35" t="s">
        <v>12</v>
      </c>
      <c r="D110" s="36" t="s">
        <v>6</v>
      </c>
      <c r="E110" s="37">
        <v>78</v>
      </c>
      <c r="F110" s="37">
        <v>76805445.083377004</v>
      </c>
      <c r="G110" s="38">
        <v>79046216.247471005</v>
      </c>
      <c r="H110" s="38">
        <v>165139</v>
      </c>
    </row>
    <row r="111" spans="1:8" ht="16.5" x14ac:dyDescent="0.3">
      <c r="A111" s="54">
        <v>2013</v>
      </c>
      <c r="B111" s="34">
        <v>8</v>
      </c>
      <c r="C111" s="57" t="s">
        <v>12</v>
      </c>
      <c r="D111" s="36" t="s">
        <v>7</v>
      </c>
      <c r="E111" s="37">
        <v>1</v>
      </c>
      <c r="F111" s="37">
        <v>87192.6</v>
      </c>
      <c r="G111" s="38">
        <v>90314.095079999999</v>
      </c>
      <c r="H111" s="38">
        <v>180</v>
      </c>
    </row>
    <row r="112" spans="1:8" ht="16.5" x14ac:dyDescent="0.3">
      <c r="A112" s="54">
        <v>2013</v>
      </c>
      <c r="B112" s="34">
        <v>8</v>
      </c>
      <c r="C112" s="35" t="s">
        <v>13</v>
      </c>
      <c r="D112" s="36" t="s">
        <v>6</v>
      </c>
      <c r="E112" s="37">
        <v>11</v>
      </c>
      <c r="F112" s="37">
        <v>54681795.57</v>
      </c>
      <c r="G112" s="38">
        <v>55107550.596308999</v>
      </c>
      <c r="H112" s="38">
        <v>101366</v>
      </c>
    </row>
    <row r="113" spans="1:8" ht="16.5" x14ac:dyDescent="0.3">
      <c r="A113" s="54">
        <v>2013</v>
      </c>
      <c r="B113" s="34">
        <v>8</v>
      </c>
      <c r="C113" s="35" t="s">
        <v>14</v>
      </c>
      <c r="D113" s="36" t="s">
        <v>7</v>
      </c>
      <c r="E113" s="37">
        <v>136</v>
      </c>
      <c r="F113" s="37">
        <v>1410818.1</v>
      </c>
      <c r="G113" s="38">
        <v>1410818.1</v>
      </c>
      <c r="H113" s="38"/>
    </row>
    <row r="114" spans="1:8" ht="16.5" x14ac:dyDescent="0.3">
      <c r="A114" s="54">
        <v>2013</v>
      </c>
      <c r="B114" s="34">
        <v>8</v>
      </c>
      <c r="C114" s="35" t="s">
        <v>15</v>
      </c>
      <c r="D114" s="36" t="s">
        <v>6</v>
      </c>
      <c r="E114" s="37">
        <v>8</v>
      </c>
      <c r="F114" s="37">
        <v>3155993.63</v>
      </c>
      <c r="G114" s="38">
        <v>3268978.2019540002</v>
      </c>
      <c r="H114" s="38">
        <v>10339</v>
      </c>
    </row>
    <row r="115" spans="1:8" ht="16.5" x14ac:dyDescent="0.3">
      <c r="A115" s="54">
        <v>2013</v>
      </c>
      <c r="B115" s="2">
        <v>9</v>
      </c>
      <c r="C115" s="40" t="s">
        <v>5</v>
      </c>
      <c r="D115" s="41" t="s">
        <v>6</v>
      </c>
      <c r="E115" s="42">
        <v>13750</v>
      </c>
      <c r="F115" s="42">
        <v>7172939.6035799999</v>
      </c>
      <c r="G115" s="43">
        <v>7429692.8960199999</v>
      </c>
      <c r="H115" s="43"/>
    </row>
    <row r="116" spans="1:8" ht="16.5" x14ac:dyDescent="0.3">
      <c r="A116" s="54">
        <v>2013</v>
      </c>
      <c r="B116" s="39">
        <v>9</v>
      </c>
      <c r="C116" s="57" t="s">
        <v>5</v>
      </c>
      <c r="D116" s="41" t="s">
        <v>7</v>
      </c>
      <c r="E116" s="42">
        <v>273536</v>
      </c>
      <c r="F116" s="42">
        <v>142144807.44571301</v>
      </c>
      <c r="G116" s="43">
        <v>147232956.948724</v>
      </c>
      <c r="H116" s="43"/>
    </row>
    <row r="117" spans="1:8" ht="16.5" x14ac:dyDescent="0.3">
      <c r="A117" s="54">
        <v>2013</v>
      </c>
      <c r="B117" s="39">
        <v>9</v>
      </c>
      <c r="C117" s="40" t="s">
        <v>8</v>
      </c>
      <c r="D117" s="41" t="s">
        <v>6</v>
      </c>
      <c r="E117" s="42">
        <v>1732</v>
      </c>
      <c r="F117" s="42">
        <v>6532869.4554089997</v>
      </c>
      <c r="G117" s="43">
        <v>6766393.1415029997</v>
      </c>
      <c r="H117" s="43"/>
    </row>
    <row r="118" spans="1:8" ht="16.5" x14ac:dyDescent="0.3">
      <c r="A118" s="54">
        <v>2013</v>
      </c>
      <c r="B118" s="39">
        <v>9</v>
      </c>
      <c r="C118" s="57" t="s">
        <v>8</v>
      </c>
      <c r="D118" s="41" t="s">
        <v>7</v>
      </c>
      <c r="E118" s="42">
        <v>22251</v>
      </c>
      <c r="F118" s="42">
        <v>44133635.906723</v>
      </c>
      <c r="G118" s="43">
        <v>45711244.84358</v>
      </c>
      <c r="H118" s="43"/>
    </row>
    <row r="119" spans="1:8" ht="16.5" x14ac:dyDescent="0.3">
      <c r="A119" s="54">
        <v>2013</v>
      </c>
      <c r="B119" s="39">
        <v>9</v>
      </c>
      <c r="C119" s="40" t="s">
        <v>9</v>
      </c>
      <c r="D119" s="41" t="s">
        <v>6</v>
      </c>
      <c r="E119" s="42">
        <v>2313</v>
      </c>
      <c r="F119" s="42">
        <v>81215322.455872998</v>
      </c>
      <c r="G119" s="43">
        <v>83948004.981042996</v>
      </c>
      <c r="H119" s="43">
        <v>262344</v>
      </c>
    </row>
    <row r="120" spans="1:8" ht="16.5" x14ac:dyDescent="0.3">
      <c r="A120" s="54">
        <v>2013</v>
      </c>
      <c r="B120" s="39">
        <v>9</v>
      </c>
      <c r="C120" s="57" t="s">
        <v>9</v>
      </c>
      <c r="D120" s="41" t="s">
        <v>7</v>
      </c>
      <c r="E120" s="42">
        <v>421</v>
      </c>
      <c r="F120" s="42">
        <v>15076490.906486999</v>
      </c>
      <c r="G120" s="43">
        <v>15539494.369313</v>
      </c>
      <c r="H120" s="43">
        <v>47873</v>
      </c>
    </row>
    <row r="121" spans="1:8" ht="16.5" x14ac:dyDescent="0.3">
      <c r="A121" s="54">
        <v>2013</v>
      </c>
      <c r="B121" s="39">
        <v>9</v>
      </c>
      <c r="C121" s="40" t="s">
        <v>10</v>
      </c>
      <c r="D121" s="41" t="s">
        <v>6</v>
      </c>
      <c r="E121" s="42">
        <v>616</v>
      </c>
      <c r="F121" s="42">
        <v>84771569.001903996</v>
      </c>
      <c r="G121" s="43">
        <v>87726472.546268001</v>
      </c>
      <c r="H121" s="43">
        <v>210205</v>
      </c>
    </row>
    <row r="122" spans="1:8" ht="16.5" x14ac:dyDescent="0.3">
      <c r="A122" s="54">
        <v>2013</v>
      </c>
      <c r="B122" s="39">
        <v>9</v>
      </c>
      <c r="C122" s="57" t="s">
        <v>10</v>
      </c>
      <c r="D122" s="41" t="s">
        <v>7</v>
      </c>
      <c r="E122" s="42">
        <v>55</v>
      </c>
      <c r="F122" s="42">
        <v>4612348.2352170004</v>
      </c>
      <c r="G122" s="43">
        <v>4759075.948415</v>
      </c>
      <c r="H122" s="43">
        <v>10458</v>
      </c>
    </row>
    <row r="123" spans="1:8" ht="16.5" x14ac:dyDescent="0.3">
      <c r="A123" s="54">
        <v>2013</v>
      </c>
      <c r="B123" s="39">
        <v>9</v>
      </c>
      <c r="C123" s="40" t="s">
        <v>11</v>
      </c>
      <c r="D123" s="41" t="s">
        <v>6</v>
      </c>
      <c r="E123" s="42">
        <v>59</v>
      </c>
      <c r="F123" s="42">
        <v>26899335.140000001</v>
      </c>
      <c r="G123" s="43">
        <v>27777675.054092001</v>
      </c>
      <c r="H123" s="43">
        <v>64872</v>
      </c>
    </row>
    <row r="124" spans="1:8" ht="16.5" x14ac:dyDescent="0.3">
      <c r="A124" s="54">
        <v>2013</v>
      </c>
      <c r="B124" s="39">
        <v>9</v>
      </c>
      <c r="C124" s="57" t="s">
        <v>11</v>
      </c>
      <c r="D124" s="41" t="s">
        <v>7</v>
      </c>
      <c r="E124" s="42">
        <v>2</v>
      </c>
      <c r="F124" s="42">
        <v>343693.88</v>
      </c>
      <c r="G124" s="43">
        <v>353223.79818400001</v>
      </c>
      <c r="H124" s="43">
        <v>864</v>
      </c>
    </row>
    <row r="125" spans="1:8" ht="16.5" x14ac:dyDescent="0.3">
      <c r="A125" s="54">
        <v>2013</v>
      </c>
      <c r="B125" s="39">
        <v>9</v>
      </c>
      <c r="C125" s="40" t="s">
        <v>12</v>
      </c>
      <c r="D125" s="41" t="s">
        <v>6</v>
      </c>
      <c r="E125" s="42">
        <v>79</v>
      </c>
      <c r="F125" s="42">
        <v>69654378.037820995</v>
      </c>
      <c r="G125" s="43">
        <v>71688845.403917998</v>
      </c>
      <c r="H125" s="43">
        <v>164702</v>
      </c>
    </row>
    <row r="126" spans="1:8" ht="16.5" x14ac:dyDescent="0.3">
      <c r="A126" s="54">
        <v>2013</v>
      </c>
      <c r="B126" s="39">
        <v>9</v>
      </c>
      <c r="C126" s="40" t="s">
        <v>13</v>
      </c>
      <c r="D126" s="41" t="s">
        <v>6</v>
      </c>
      <c r="E126" s="42">
        <v>11</v>
      </c>
      <c r="F126" s="42">
        <v>45807596.590000004</v>
      </c>
      <c r="G126" s="43">
        <v>46168666.209330998</v>
      </c>
      <c r="H126" s="43">
        <v>95329</v>
      </c>
    </row>
    <row r="127" spans="1:8" ht="16.5" x14ac:dyDescent="0.3">
      <c r="A127" s="54">
        <v>2013</v>
      </c>
      <c r="B127" s="39">
        <v>9</v>
      </c>
      <c r="C127" s="40" t="s">
        <v>14</v>
      </c>
      <c r="D127" s="41" t="s">
        <v>7</v>
      </c>
      <c r="E127" s="42">
        <v>136</v>
      </c>
      <c r="F127" s="42">
        <v>1407189.13</v>
      </c>
      <c r="G127" s="43">
        <v>1407189.13</v>
      </c>
      <c r="H127" s="43"/>
    </row>
    <row r="128" spans="1:8" ht="16.5" x14ac:dyDescent="0.3">
      <c r="A128" s="54">
        <v>2013</v>
      </c>
      <c r="B128" s="39">
        <v>9</v>
      </c>
      <c r="C128" s="40" t="s">
        <v>15</v>
      </c>
      <c r="D128" s="41" t="s">
        <v>6</v>
      </c>
      <c r="E128" s="42">
        <v>8</v>
      </c>
      <c r="F128" s="42">
        <v>3569175.34</v>
      </c>
      <c r="G128" s="43">
        <v>3696951.8171720002</v>
      </c>
      <c r="H128" s="43">
        <v>10338</v>
      </c>
    </row>
    <row r="129" spans="1:8" ht="16.5" x14ac:dyDescent="0.3">
      <c r="A129" s="54">
        <v>2013</v>
      </c>
      <c r="B129" s="2">
        <v>10</v>
      </c>
      <c r="C129" s="45" t="s">
        <v>5</v>
      </c>
      <c r="D129" s="46" t="s">
        <v>6</v>
      </c>
      <c r="E129" s="47">
        <v>13617</v>
      </c>
      <c r="F129" s="47">
        <v>7300406.0645930003</v>
      </c>
      <c r="G129" s="48">
        <v>7561705.8161829999</v>
      </c>
      <c r="H129" s="48"/>
    </row>
    <row r="130" spans="1:8" ht="16.5" x14ac:dyDescent="0.3">
      <c r="A130" s="54">
        <v>2013</v>
      </c>
      <c r="B130" s="44">
        <v>10</v>
      </c>
      <c r="C130" s="57" t="s">
        <v>5</v>
      </c>
      <c r="D130" s="46" t="s">
        <v>7</v>
      </c>
      <c r="E130" s="47">
        <v>274080</v>
      </c>
      <c r="F130" s="47">
        <v>144265778.64163199</v>
      </c>
      <c r="G130" s="48">
        <v>149429817.344385</v>
      </c>
      <c r="H130" s="48"/>
    </row>
    <row r="131" spans="1:8" ht="16.5" x14ac:dyDescent="0.3">
      <c r="A131" s="54">
        <v>2013</v>
      </c>
      <c r="B131" s="44">
        <v>10</v>
      </c>
      <c r="C131" s="45" t="s">
        <v>8</v>
      </c>
      <c r="D131" s="46" t="s">
        <v>6</v>
      </c>
      <c r="E131" s="47">
        <v>1738</v>
      </c>
      <c r="F131" s="47">
        <v>6736123.5934669999</v>
      </c>
      <c r="G131" s="48">
        <v>6976742.5023010001</v>
      </c>
      <c r="H131" s="48"/>
    </row>
    <row r="132" spans="1:8" ht="16.5" x14ac:dyDescent="0.3">
      <c r="A132" s="54">
        <v>2013</v>
      </c>
      <c r="B132" s="44">
        <v>10</v>
      </c>
      <c r="C132" s="57" t="s">
        <v>8</v>
      </c>
      <c r="D132" s="46" t="s">
        <v>7</v>
      </c>
      <c r="E132" s="47">
        <v>22297</v>
      </c>
      <c r="F132" s="47">
        <v>44050391.663828</v>
      </c>
      <c r="G132" s="48">
        <v>45624916.046864003</v>
      </c>
      <c r="H132" s="48"/>
    </row>
    <row r="133" spans="1:8" ht="16.5" x14ac:dyDescent="0.3">
      <c r="A133" s="54">
        <v>2013</v>
      </c>
      <c r="B133" s="44">
        <v>10</v>
      </c>
      <c r="C133" s="45" t="s">
        <v>9</v>
      </c>
      <c r="D133" s="46" t="s">
        <v>6</v>
      </c>
      <c r="E133" s="47">
        <v>2305</v>
      </c>
      <c r="F133" s="47">
        <v>84825284.742827997</v>
      </c>
      <c r="G133" s="48">
        <v>87671670.271955997</v>
      </c>
      <c r="H133" s="48">
        <v>260424</v>
      </c>
    </row>
    <row r="134" spans="1:8" ht="16.5" x14ac:dyDescent="0.3">
      <c r="A134" s="54">
        <v>2013</v>
      </c>
      <c r="B134" s="44">
        <v>10</v>
      </c>
      <c r="C134" s="57" t="s">
        <v>9</v>
      </c>
      <c r="D134" s="46" t="s">
        <v>7</v>
      </c>
      <c r="E134" s="47">
        <v>415</v>
      </c>
      <c r="F134" s="47">
        <v>16154851.013746999</v>
      </c>
      <c r="G134" s="48">
        <v>16649904.046437999</v>
      </c>
      <c r="H134" s="48">
        <v>48914</v>
      </c>
    </row>
    <row r="135" spans="1:8" ht="16.5" x14ac:dyDescent="0.3">
      <c r="A135" s="54">
        <v>2013</v>
      </c>
      <c r="B135" s="44">
        <v>10</v>
      </c>
      <c r="C135" s="45" t="s">
        <v>10</v>
      </c>
      <c r="D135" s="46" t="s">
        <v>6</v>
      </c>
      <c r="E135" s="47">
        <v>617</v>
      </c>
      <c r="F135" s="47">
        <v>86623357.655355006</v>
      </c>
      <c r="G135" s="48">
        <v>89641565.233721003</v>
      </c>
      <c r="H135" s="48">
        <v>200305</v>
      </c>
    </row>
    <row r="136" spans="1:8" ht="16.5" x14ac:dyDescent="0.3">
      <c r="A136" s="54">
        <v>2013</v>
      </c>
      <c r="B136" s="44">
        <v>10</v>
      </c>
      <c r="C136" s="57" t="s">
        <v>10</v>
      </c>
      <c r="D136" s="46" t="s">
        <v>7</v>
      </c>
      <c r="E136" s="47">
        <v>54</v>
      </c>
      <c r="F136" s="47">
        <v>5002243.3192649996</v>
      </c>
      <c r="G136" s="48">
        <v>5159809.2936070003</v>
      </c>
      <c r="H136" s="48">
        <v>11267</v>
      </c>
    </row>
    <row r="137" spans="1:8" ht="16.5" x14ac:dyDescent="0.3">
      <c r="A137" s="54">
        <v>2013</v>
      </c>
      <c r="B137" s="44">
        <v>10</v>
      </c>
      <c r="C137" s="45" t="s">
        <v>11</v>
      </c>
      <c r="D137" s="46" t="s">
        <v>6</v>
      </c>
      <c r="E137" s="47">
        <v>59</v>
      </c>
      <c r="F137" s="47">
        <v>27706722.48</v>
      </c>
      <c r="G137" s="48">
        <v>28610668.174304001</v>
      </c>
      <c r="H137" s="48">
        <v>61956</v>
      </c>
    </row>
    <row r="138" spans="1:8" ht="16.5" x14ac:dyDescent="0.3">
      <c r="A138" s="54">
        <v>2013</v>
      </c>
      <c r="B138" s="44">
        <v>10</v>
      </c>
      <c r="C138" s="57" t="s">
        <v>11</v>
      </c>
      <c r="D138" s="46" t="s">
        <v>7</v>
      </c>
      <c r="E138" s="47">
        <v>2</v>
      </c>
      <c r="F138" s="47">
        <v>426504.56</v>
      </c>
      <c r="G138" s="48">
        <v>438139.80011200003</v>
      </c>
      <c r="H138" s="48">
        <v>1069</v>
      </c>
    </row>
    <row r="139" spans="1:8" ht="16.5" x14ac:dyDescent="0.3">
      <c r="A139" s="54">
        <v>2013</v>
      </c>
      <c r="B139" s="44">
        <v>10</v>
      </c>
      <c r="C139" s="45" t="s">
        <v>12</v>
      </c>
      <c r="D139" s="46" t="s">
        <v>6</v>
      </c>
      <c r="E139" s="47">
        <v>79</v>
      </c>
      <c r="F139" s="47">
        <v>71181284.720513001</v>
      </c>
      <c r="G139" s="48">
        <v>73271174.057235003</v>
      </c>
      <c r="H139" s="48">
        <v>157297</v>
      </c>
    </row>
    <row r="140" spans="1:8" ht="16.5" x14ac:dyDescent="0.3">
      <c r="A140" s="54">
        <v>2013</v>
      </c>
      <c r="B140" s="44">
        <v>10</v>
      </c>
      <c r="C140" s="57" t="s">
        <v>12</v>
      </c>
      <c r="D140" s="46" t="s">
        <v>7</v>
      </c>
      <c r="E140" s="47">
        <v>1</v>
      </c>
      <c r="F140" s="47">
        <v>86232.6</v>
      </c>
      <c r="G140" s="48">
        <v>89319.727079999997</v>
      </c>
      <c r="H140" s="48">
        <v>204</v>
      </c>
    </row>
    <row r="141" spans="1:8" ht="16.5" x14ac:dyDescent="0.3">
      <c r="A141" s="54">
        <v>2013</v>
      </c>
      <c r="B141" s="44">
        <v>10</v>
      </c>
      <c r="C141" s="45" t="s">
        <v>13</v>
      </c>
      <c r="D141" s="46" t="s">
        <v>6</v>
      </c>
      <c r="E141" s="47">
        <v>11</v>
      </c>
      <c r="F141" s="47">
        <v>48063670.380000003</v>
      </c>
      <c r="G141" s="48">
        <v>48442906.870278001</v>
      </c>
      <c r="H141" s="48">
        <v>95142</v>
      </c>
    </row>
    <row r="142" spans="1:8" ht="16.5" x14ac:dyDescent="0.3">
      <c r="A142" s="54">
        <v>2013</v>
      </c>
      <c r="B142" s="44">
        <v>10</v>
      </c>
      <c r="C142" s="45" t="s">
        <v>14</v>
      </c>
      <c r="D142" s="46" t="s">
        <v>7</v>
      </c>
      <c r="E142" s="47">
        <v>136</v>
      </c>
      <c r="F142" s="47">
        <v>1399013.5</v>
      </c>
      <c r="G142" s="48">
        <v>1399013.5</v>
      </c>
      <c r="H142" s="48"/>
    </row>
    <row r="143" spans="1:8" ht="16.5" x14ac:dyDescent="0.3">
      <c r="A143" s="54">
        <v>2013</v>
      </c>
      <c r="B143" s="44">
        <v>10</v>
      </c>
      <c r="C143" s="45" t="s">
        <v>15</v>
      </c>
      <c r="D143" s="46" t="s">
        <v>6</v>
      </c>
      <c r="E143" s="47">
        <v>8</v>
      </c>
      <c r="F143" s="47">
        <v>4267535.93</v>
      </c>
      <c r="G143" s="48">
        <v>4420313.7162939999</v>
      </c>
      <c r="H143" s="48">
        <v>10332</v>
      </c>
    </row>
    <row r="144" spans="1:8" ht="16.5" x14ac:dyDescent="0.3">
      <c r="A144" s="54">
        <v>2013</v>
      </c>
      <c r="B144" s="2">
        <v>12</v>
      </c>
      <c r="C144" s="10" t="s">
        <v>5</v>
      </c>
      <c r="D144" s="1" t="s">
        <v>6</v>
      </c>
      <c r="E144" s="9">
        <v>13370</v>
      </c>
      <c r="F144" s="9">
        <v>9762767.9953530002</v>
      </c>
      <c r="G144" s="11">
        <v>10112220.637491001</v>
      </c>
      <c r="H144" s="11"/>
    </row>
    <row r="145" spans="1:8" ht="16.5" x14ac:dyDescent="0.3">
      <c r="A145" s="54">
        <v>2013</v>
      </c>
      <c r="B145" s="44">
        <v>12</v>
      </c>
      <c r="C145" s="10" t="s">
        <v>5</v>
      </c>
      <c r="D145" s="46" t="s">
        <v>7</v>
      </c>
      <c r="E145" s="47">
        <v>275192</v>
      </c>
      <c r="F145" s="47">
        <v>209299109.374531</v>
      </c>
      <c r="G145" s="48">
        <v>216790841.69449899</v>
      </c>
      <c r="H145" s="48"/>
    </row>
    <row r="146" spans="1:8" ht="16.5" x14ac:dyDescent="0.3">
      <c r="A146" s="54">
        <v>2013</v>
      </c>
      <c r="B146" s="44">
        <v>12</v>
      </c>
      <c r="C146" s="10" t="s">
        <v>8</v>
      </c>
      <c r="D146" s="1" t="s">
        <v>6</v>
      </c>
      <c r="E146" s="9">
        <v>1724</v>
      </c>
      <c r="F146" s="9">
        <v>8169993.4778159996</v>
      </c>
      <c r="G146" s="11">
        <v>8461961.4016629998</v>
      </c>
      <c r="H146" s="11"/>
    </row>
    <row r="147" spans="1:8" ht="16.5" x14ac:dyDescent="0.3">
      <c r="A147" s="54">
        <v>2013</v>
      </c>
      <c r="B147" s="44">
        <v>12</v>
      </c>
      <c r="C147" s="10" t="s">
        <v>8</v>
      </c>
      <c r="D147" s="46" t="s">
        <v>7</v>
      </c>
      <c r="E147" s="47">
        <v>22322</v>
      </c>
      <c r="F147" s="47">
        <v>57233842.394862004</v>
      </c>
      <c r="G147" s="48">
        <v>59279496.982605003</v>
      </c>
      <c r="H147" s="48"/>
    </row>
    <row r="148" spans="1:8" ht="16.5" x14ac:dyDescent="0.3">
      <c r="A148" s="54">
        <v>2013</v>
      </c>
      <c r="B148" s="44">
        <v>12</v>
      </c>
      <c r="C148" s="10" t="s">
        <v>9</v>
      </c>
      <c r="D148" s="1" t="s">
        <v>6</v>
      </c>
      <c r="E148" s="9">
        <v>2333</v>
      </c>
      <c r="F148" s="9">
        <v>107303349.77740601</v>
      </c>
      <c r="G148" s="11">
        <v>110896605.638786</v>
      </c>
      <c r="H148" s="11">
        <v>268894</v>
      </c>
    </row>
    <row r="149" spans="1:8" ht="16.5" x14ac:dyDescent="0.3">
      <c r="A149" s="54">
        <v>2013</v>
      </c>
      <c r="B149" s="44">
        <v>12</v>
      </c>
      <c r="C149" s="10" t="s">
        <v>9</v>
      </c>
      <c r="D149" s="46" t="s">
        <v>7</v>
      </c>
      <c r="E149" s="47">
        <v>420</v>
      </c>
      <c r="F149" s="47">
        <v>24998191.975534</v>
      </c>
      <c r="G149" s="48">
        <v>25761531.819469001</v>
      </c>
      <c r="H149" s="48">
        <v>62129</v>
      </c>
    </row>
    <row r="150" spans="1:8" ht="16.5" x14ac:dyDescent="0.3">
      <c r="A150" s="54">
        <v>2013</v>
      </c>
      <c r="B150" s="44">
        <v>12</v>
      </c>
      <c r="C150" s="10" t="s">
        <v>10</v>
      </c>
      <c r="D150" s="1" t="s">
        <v>6</v>
      </c>
      <c r="E150" s="9">
        <v>620</v>
      </c>
      <c r="F150" s="9">
        <v>95571749.503480002</v>
      </c>
      <c r="G150" s="11">
        <v>98895394.029688001</v>
      </c>
      <c r="H150" s="11">
        <v>196928</v>
      </c>
    </row>
    <row r="151" spans="1:8" ht="16.5" x14ac:dyDescent="0.3">
      <c r="A151" s="54">
        <v>2013</v>
      </c>
      <c r="B151" s="44">
        <v>12</v>
      </c>
      <c r="C151" s="10" t="s">
        <v>10</v>
      </c>
      <c r="D151" s="46" t="s">
        <v>7</v>
      </c>
      <c r="E151" s="47">
        <v>52</v>
      </c>
      <c r="F151" s="47">
        <v>6822866.8849370005</v>
      </c>
      <c r="G151" s="48">
        <v>7030122.1533610001</v>
      </c>
      <c r="H151" s="48">
        <v>13320</v>
      </c>
    </row>
    <row r="152" spans="1:8" ht="16.5" x14ac:dyDescent="0.3">
      <c r="A152" s="54">
        <v>2013</v>
      </c>
      <c r="B152" s="44">
        <v>12</v>
      </c>
      <c r="C152" s="10" t="s">
        <v>11</v>
      </c>
      <c r="D152" s="1" t="s">
        <v>6</v>
      </c>
      <c r="E152" s="9">
        <v>60</v>
      </c>
      <c r="F152" s="9">
        <v>29415293.969999999</v>
      </c>
      <c r="G152" s="11">
        <v>30381585.079622</v>
      </c>
      <c r="H152" s="11">
        <v>60106</v>
      </c>
    </row>
    <row r="153" spans="1:8" ht="16.5" x14ac:dyDescent="0.3">
      <c r="A153" s="54">
        <v>2013</v>
      </c>
      <c r="B153" s="44">
        <v>12</v>
      </c>
      <c r="C153" s="10" t="s">
        <v>11</v>
      </c>
      <c r="D153" s="46" t="s">
        <v>7</v>
      </c>
      <c r="E153" s="47">
        <v>2</v>
      </c>
      <c r="F153" s="47">
        <v>1037478.68</v>
      </c>
      <c r="G153" s="48">
        <v>1064823.184936</v>
      </c>
      <c r="H153" s="48">
        <v>2075</v>
      </c>
    </row>
    <row r="154" spans="1:8" ht="16.5" x14ac:dyDescent="0.3">
      <c r="A154" s="54">
        <v>2013</v>
      </c>
      <c r="B154" s="44">
        <v>12</v>
      </c>
      <c r="C154" s="10" t="s">
        <v>12</v>
      </c>
      <c r="D154" s="1" t="s">
        <v>6</v>
      </c>
      <c r="E154" s="9">
        <v>79</v>
      </c>
      <c r="F154" s="9">
        <v>72010284.090000004</v>
      </c>
      <c r="G154" s="11">
        <v>74142915.098230004</v>
      </c>
      <c r="H154" s="11">
        <v>145487</v>
      </c>
    </row>
    <row r="155" spans="1:8" ht="16.5" x14ac:dyDescent="0.3">
      <c r="A155" s="54">
        <v>2013</v>
      </c>
      <c r="B155" s="44">
        <v>12</v>
      </c>
      <c r="C155" s="10" t="s">
        <v>12</v>
      </c>
      <c r="D155" s="46" t="s">
        <v>7</v>
      </c>
      <c r="E155" s="47">
        <v>1</v>
      </c>
      <c r="F155" s="47">
        <v>143784.95999999999</v>
      </c>
      <c r="G155" s="48">
        <v>148932.461568</v>
      </c>
      <c r="H155" s="48">
        <v>293</v>
      </c>
    </row>
    <row r="156" spans="1:8" ht="16.5" x14ac:dyDescent="0.3">
      <c r="A156" s="54">
        <v>2013</v>
      </c>
      <c r="B156" s="44">
        <v>12</v>
      </c>
      <c r="C156" s="49" t="s">
        <v>13</v>
      </c>
      <c r="D156" s="1" t="s">
        <v>6</v>
      </c>
      <c r="E156" s="9">
        <v>11</v>
      </c>
      <c r="F156" s="9">
        <v>48979349.219999999</v>
      </c>
      <c r="G156" s="11">
        <v>49361098.634838</v>
      </c>
      <c r="H156" s="11">
        <v>83892</v>
      </c>
    </row>
    <row r="157" spans="1:8" ht="16.5" x14ac:dyDescent="0.3">
      <c r="A157" s="54">
        <v>2013</v>
      </c>
      <c r="B157" s="44">
        <v>12</v>
      </c>
      <c r="C157" s="8" t="s">
        <v>14</v>
      </c>
      <c r="D157" s="46" t="s">
        <v>7</v>
      </c>
      <c r="E157" s="47">
        <v>135</v>
      </c>
      <c r="F157" s="47">
        <v>1399561.72</v>
      </c>
      <c r="G157" s="48">
        <v>1399561.72</v>
      </c>
      <c r="H157" s="48"/>
    </row>
    <row r="158" spans="1:8" ht="16.5" x14ac:dyDescent="0.3">
      <c r="A158" s="54">
        <v>2013</v>
      </c>
      <c r="B158" s="44">
        <v>12</v>
      </c>
      <c r="C158" s="49" t="s">
        <v>15</v>
      </c>
      <c r="D158" s="1" t="s">
        <v>6</v>
      </c>
      <c r="E158" s="9">
        <v>8</v>
      </c>
      <c r="F158" s="9">
        <v>4781539.42</v>
      </c>
      <c r="G158" s="11">
        <v>4952718.5312360004</v>
      </c>
      <c r="H158" s="11">
        <v>10282</v>
      </c>
    </row>
    <row r="159" spans="1:8" ht="16.5" x14ac:dyDescent="0.3">
      <c r="A159" s="56">
        <v>2013</v>
      </c>
      <c r="B159" s="2">
        <v>11</v>
      </c>
      <c r="C159" s="10" t="s">
        <v>5</v>
      </c>
      <c r="D159" s="1" t="s">
        <v>6</v>
      </c>
      <c r="E159" s="9">
        <v>13491</v>
      </c>
      <c r="F159" s="9">
        <v>8130546.1691920003</v>
      </c>
      <c r="G159" s="11">
        <v>8421552.750953</v>
      </c>
      <c r="H159" s="11"/>
    </row>
    <row r="160" spans="1:8" ht="16.5" x14ac:dyDescent="0.3">
      <c r="A160" s="56">
        <v>2013</v>
      </c>
      <c r="B160" s="56">
        <v>11</v>
      </c>
      <c r="C160" s="10" t="s">
        <v>5</v>
      </c>
      <c r="D160" s="58" t="s">
        <v>7</v>
      </c>
      <c r="E160" s="59">
        <v>274581</v>
      </c>
      <c r="F160" s="59">
        <v>166968654.44014999</v>
      </c>
      <c r="G160" s="60">
        <v>172945153.978315</v>
      </c>
      <c r="H160" s="60"/>
    </row>
    <row r="161" spans="1:8" ht="16.5" x14ac:dyDescent="0.3">
      <c r="A161" s="56">
        <v>2013</v>
      </c>
      <c r="B161" s="56">
        <v>11</v>
      </c>
      <c r="C161" s="10" t="s">
        <v>8</v>
      </c>
      <c r="D161" s="1" t="s">
        <v>6</v>
      </c>
      <c r="E161" s="9">
        <v>1726</v>
      </c>
      <c r="F161" s="9">
        <v>7215659.6153349997</v>
      </c>
      <c r="G161" s="11">
        <v>7473478.8376200004</v>
      </c>
      <c r="H161" s="11"/>
    </row>
    <row r="162" spans="1:8" ht="16.5" x14ac:dyDescent="0.3">
      <c r="A162" s="56">
        <v>2013</v>
      </c>
      <c r="B162" s="56">
        <v>11</v>
      </c>
      <c r="C162" s="10" t="s">
        <v>8</v>
      </c>
      <c r="D162" s="58" t="s">
        <v>7</v>
      </c>
      <c r="E162" s="59">
        <v>22311</v>
      </c>
      <c r="F162" s="59">
        <v>49145162.336172</v>
      </c>
      <c r="G162" s="60">
        <v>50901612.044497997</v>
      </c>
      <c r="H162" s="60"/>
    </row>
    <row r="163" spans="1:8" ht="16.5" x14ac:dyDescent="0.3">
      <c r="A163" s="56">
        <v>2013</v>
      </c>
      <c r="B163" s="56">
        <v>11</v>
      </c>
      <c r="C163" s="10" t="s">
        <v>9</v>
      </c>
      <c r="D163" s="1" t="s">
        <v>6</v>
      </c>
      <c r="E163" s="9">
        <v>2306</v>
      </c>
      <c r="F163" s="9">
        <v>94470626.549383</v>
      </c>
      <c r="G163" s="11">
        <v>97633860.484334007</v>
      </c>
      <c r="H163" s="11">
        <v>256890</v>
      </c>
    </row>
    <row r="164" spans="1:8" ht="16.5" x14ac:dyDescent="0.3">
      <c r="A164" s="56">
        <v>2013</v>
      </c>
      <c r="B164" s="56">
        <v>11</v>
      </c>
      <c r="C164" s="10" t="s">
        <v>9</v>
      </c>
      <c r="D164" s="58" t="s">
        <v>7</v>
      </c>
      <c r="E164" s="59">
        <v>418</v>
      </c>
      <c r="F164" s="59">
        <v>20255078.338142</v>
      </c>
      <c r="G164" s="60">
        <v>20873732.702906001</v>
      </c>
      <c r="H164" s="60">
        <v>55193</v>
      </c>
    </row>
    <row r="165" spans="1:8" ht="16.5" x14ac:dyDescent="0.3">
      <c r="A165" s="56">
        <v>2013</v>
      </c>
      <c r="B165" s="56">
        <v>11</v>
      </c>
      <c r="C165" s="10" t="s">
        <v>10</v>
      </c>
      <c r="D165" s="1" t="s">
        <v>6</v>
      </c>
      <c r="E165" s="9">
        <v>620</v>
      </c>
      <c r="F165" s="9">
        <v>87208429.961585999</v>
      </c>
      <c r="G165" s="11">
        <v>90245118.940970004</v>
      </c>
      <c r="H165" s="11">
        <v>193091</v>
      </c>
    </row>
    <row r="166" spans="1:8" ht="16.5" x14ac:dyDescent="0.3">
      <c r="A166" s="56">
        <v>2013</v>
      </c>
      <c r="B166" s="56">
        <v>11</v>
      </c>
      <c r="C166" s="10" t="s">
        <v>10</v>
      </c>
      <c r="D166" s="58" t="s">
        <v>7</v>
      </c>
      <c r="E166" s="59">
        <v>54</v>
      </c>
      <c r="F166" s="59">
        <v>6270822.1186960004</v>
      </c>
      <c r="G166" s="60">
        <v>6463950.5439440003</v>
      </c>
      <c r="H166" s="60">
        <v>13265</v>
      </c>
    </row>
    <row r="167" spans="1:8" ht="16.5" x14ac:dyDescent="0.3">
      <c r="A167" s="56">
        <v>2013</v>
      </c>
      <c r="B167" s="56">
        <v>11</v>
      </c>
      <c r="C167" s="10" t="s">
        <v>11</v>
      </c>
      <c r="D167" s="1" t="s">
        <v>6</v>
      </c>
      <c r="E167" s="9">
        <v>59</v>
      </c>
      <c r="F167" s="9">
        <v>27660827.989999998</v>
      </c>
      <c r="G167" s="11">
        <v>28570294.400065999</v>
      </c>
      <c r="H167" s="11">
        <v>61443</v>
      </c>
    </row>
    <row r="168" spans="1:8" ht="16.5" x14ac:dyDescent="0.3">
      <c r="A168" s="56">
        <v>2013</v>
      </c>
      <c r="B168" s="56">
        <v>11</v>
      </c>
      <c r="C168" s="10" t="s">
        <v>11</v>
      </c>
      <c r="D168" s="58" t="s">
        <v>7</v>
      </c>
      <c r="E168" s="59">
        <v>2</v>
      </c>
      <c r="F168" s="59">
        <v>721334.76</v>
      </c>
      <c r="G168" s="60">
        <v>740560.64671200002</v>
      </c>
      <c r="H168" s="60">
        <v>1747</v>
      </c>
    </row>
    <row r="169" spans="1:8" ht="16.5" x14ac:dyDescent="0.3">
      <c r="A169" s="56">
        <v>2013</v>
      </c>
      <c r="B169" s="56">
        <v>11</v>
      </c>
      <c r="C169" s="10" t="s">
        <v>12</v>
      </c>
      <c r="D169" s="1" t="s">
        <v>6</v>
      </c>
      <c r="E169" s="9">
        <v>79</v>
      </c>
      <c r="F169" s="9">
        <v>68674206.159999996</v>
      </c>
      <c r="G169" s="11">
        <v>70698494.126767993</v>
      </c>
      <c r="H169" s="11">
        <v>147029</v>
      </c>
    </row>
    <row r="170" spans="1:8" ht="16.5" x14ac:dyDescent="0.3">
      <c r="A170" s="56">
        <v>2013</v>
      </c>
      <c r="B170" s="56">
        <v>11</v>
      </c>
      <c r="C170" s="10" t="s">
        <v>12</v>
      </c>
      <c r="D170" s="58" t="s">
        <v>7</v>
      </c>
      <c r="E170" s="59">
        <v>1</v>
      </c>
      <c r="F170" s="59">
        <v>144230.04</v>
      </c>
      <c r="G170" s="60">
        <v>149393.47543200001</v>
      </c>
      <c r="H170" s="60">
        <v>258</v>
      </c>
    </row>
    <row r="171" spans="1:8" ht="16.5" x14ac:dyDescent="0.3">
      <c r="A171" s="56">
        <v>2013</v>
      </c>
      <c r="B171" s="56">
        <v>11</v>
      </c>
      <c r="C171" s="49" t="s">
        <v>13</v>
      </c>
      <c r="D171" s="1" t="s">
        <v>6</v>
      </c>
      <c r="E171" s="9">
        <v>11</v>
      </c>
      <c r="F171" s="9">
        <v>48917462.549999997</v>
      </c>
      <c r="G171" s="11">
        <v>49298361.266359001</v>
      </c>
      <c r="H171" s="11">
        <v>86895</v>
      </c>
    </row>
    <row r="172" spans="1:8" ht="16.5" x14ac:dyDescent="0.3">
      <c r="A172" s="56">
        <v>2013</v>
      </c>
      <c r="B172" s="56">
        <v>11</v>
      </c>
      <c r="C172" s="8" t="s">
        <v>14</v>
      </c>
      <c r="D172" s="58" t="s">
        <v>7</v>
      </c>
      <c r="E172" s="59">
        <v>136</v>
      </c>
      <c r="F172" s="59">
        <v>1401777.04</v>
      </c>
      <c r="G172" s="60">
        <v>1401777.04</v>
      </c>
      <c r="H172" s="60"/>
    </row>
    <row r="173" spans="1:8" ht="16.5" x14ac:dyDescent="0.3">
      <c r="A173" s="56">
        <v>2013</v>
      </c>
      <c r="B173" s="56">
        <v>11</v>
      </c>
      <c r="C173" s="49" t="s">
        <v>15</v>
      </c>
      <c r="D173" s="1" t="s">
        <v>6</v>
      </c>
      <c r="E173" s="9">
        <v>8</v>
      </c>
      <c r="F173" s="9">
        <v>4502755.82</v>
      </c>
      <c r="G173" s="11">
        <v>4663954.478356</v>
      </c>
      <c r="H173" s="11">
        <v>10332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B1" workbookViewId="0">
      <selection activeCell="C2" sqref="C2"/>
    </sheetView>
  </sheetViews>
  <sheetFormatPr defaultRowHeight="15" x14ac:dyDescent="0.25"/>
  <cols>
    <col min="3" max="3" width="15.42578125" bestFit="1" customWidth="1"/>
    <col min="4" max="4" width="10.42578125" bestFit="1" customWidth="1"/>
    <col min="5" max="5" width="9.42578125" bestFit="1" customWidth="1"/>
    <col min="6" max="11" width="9" bestFit="1" customWidth="1"/>
  </cols>
  <sheetData>
    <row r="1" spans="1:11" x14ac:dyDescent="0.3">
      <c r="A1" t="s">
        <v>16</v>
      </c>
      <c r="B1" t="s">
        <v>17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</row>
    <row r="2" spans="1:11" x14ac:dyDescent="0.3">
      <c r="A2">
        <v>2013</v>
      </c>
      <c r="B2">
        <v>1</v>
      </c>
      <c r="C2" s="55">
        <f>SUMIFS(Orig!$E$2:$E$173, Orig!$A$2:$A$173, Customers!$A2, Orig!$B$2:$B$173, Customers!$B2, Orig!$C$2:$C$173, Customers!C$15)</f>
        <v>284734</v>
      </c>
      <c r="D2" s="55">
        <f>SUMIFS(Orig!$E$2:$E$173, Orig!$A$2:$A$173, Customers!$A2, Orig!$B$2:$B$173, Customers!$B2, Orig!$C$2:$C$173, Customers!D$15)</f>
        <v>24112</v>
      </c>
      <c r="E2" s="55">
        <f>SUMIFS(Orig!$E$2:$E$173, Orig!$A$2:$A$173, Customers!$A2, Orig!$B$2:$B$173, Customers!$B2, Orig!$C$2:$C$173, Customers!E$15)</f>
        <v>2669</v>
      </c>
      <c r="F2" s="55">
        <f>SUMIFS(Orig!$E$2:$E$173, Orig!$A$2:$A$173, Customers!$A2, Orig!$B$2:$B$173, Customers!$B2, Orig!$C$2:$C$173, Customers!F$15)</f>
        <v>662</v>
      </c>
      <c r="G2" s="55">
        <f>SUMIFS(Orig!$E$2:$E$173, Orig!$A$2:$A$173, Customers!$A2, Orig!$B$2:$B$173, Customers!$B2, Orig!$C$2:$C$173, Customers!G$15)</f>
        <v>57</v>
      </c>
      <c r="H2" s="55">
        <f>SUMIFS(Orig!$E$2:$E$173, Orig!$A$2:$A$173, Customers!$A2, Orig!$B$2:$B$173, Customers!$B2, Orig!$C$2:$C$173, Customers!H$15)</f>
        <v>72</v>
      </c>
      <c r="I2" s="55">
        <f>SUMIFS(Orig!$E$2:$E$173, Orig!$A$2:$A$173, Customers!$A2, Orig!$B$2:$B$173, Customers!$B2, Orig!$C$2:$C$173, Customers!I$15)</f>
        <v>11</v>
      </c>
      <c r="J2" s="55">
        <f>SUMIFS(Orig!$E$2:$E$173, Orig!$A$2:$A$173, Customers!$A2, Orig!$B$2:$B$173, Customers!$B2, Orig!$C$2:$C$173, Customers!J$15)</f>
        <v>136</v>
      </c>
      <c r="K2" s="55">
        <f>SUMIFS(Orig!$E$2:$E$173, Orig!$A$2:$A$173, Customers!$A2, Orig!$B$2:$B$173, Customers!$B2, Orig!$C$2:$C$173, Customers!K$15)</f>
        <v>8</v>
      </c>
    </row>
    <row r="3" spans="1:11" x14ac:dyDescent="0.3">
      <c r="A3" s="56">
        <v>2013</v>
      </c>
      <c r="B3">
        <f>B2+1</f>
        <v>2</v>
      </c>
      <c r="C3" s="55">
        <f>SUMIFS(Orig!$E$2:$E$173, Orig!$A$2:$A$173, Customers!$A3, Orig!$B$2:$B$173, Customers!$B3, Orig!$C$2:$C$173, Customers!C$15)</f>
        <v>284386</v>
      </c>
      <c r="D3" s="55">
        <f>SUMIFS(Orig!$E$2:$E$173, Orig!$A$2:$A$173, Customers!$A3, Orig!$B$2:$B$173, Customers!$B3, Orig!$C$2:$C$173, Customers!D$15)</f>
        <v>23990</v>
      </c>
      <c r="E3" s="55">
        <f>SUMIFS(Orig!$E$2:$E$173, Orig!$A$2:$A$173, Customers!$A3, Orig!$B$2:$B$173, Customers!$B3, Orig!$C$2:$C$173, Customers!E$15)</f>
        <v>2664</v>
      </c>
      <c r="F3" s="55">
        <f>SUMIFS(Orig!$E$2:$E$173, Orig!$A$2:$A$173, Customers!$A3, Orig!$B$2:$B$173, Customers!$B3, Orig!$C$2:$C$173, Customers!F$15)</f>
        <v>661</v>
      </c>
      <c r="G3" s="55">
        <f>SUMIFS(Orig!$E$2:$E$173, Orig!$A$2:$A$173, Customers!$A3, Orig!$B$2:$B$173, Customers!$B3, Orig!$C$2:$C$173, Customers!G$15)</f>
        <v>57</v>
      </c>
      <c r="H3" s="55">
        <f>SUMIFS(Orig!$E$2:$E$173, Orig!$A$2:$A$173, Customers!$A3, Orig!$B$2:$B$173, Customers!$B3, Orig!$C$2:$C$173, Customers!H$15)</f>
        <v>71</v>
      </c>
      <c r="I3" s="55">
        <f>SUMIFS(Orig!$E$2:$E$173, Orig!$A$2:$A$173, Customers!$A3, Orig!$B$2:$B$173, Customers!$B3, Orig!$C$2:$C$173, Customers!I$15)</f>
        <v>11</v>
      </c>
      <c r="J3" s="55">
        <f>SUMIFS(Orig!$E$2:$E$173, Orig!$A$2:$A$173, Customers!$A3, Orig!$B$2:$B$173, Customers!$B3, Orig!$C$2:$C$173, Customers!J$15)</f>
        <v>138</v>
      </c>
      <c r="K3" s="55">
        <f>SUMIFS(Orig!$E$2:$E$173, Orig!$A$2:$A$173, Customers!$A3, Orig!$B$2:$B$173, Customers!$B3, Orig!$C$2:$C$173, Customers!K$15)</f>
        <v>8</v>
      </c>
    </row>
    <row r="4" spans="1:11" x14ac:dyDescent="0.3">
      <c r="A4" s="56">
        <v>2013</v>
      </c>
      <c r="B4" s="56">
        <f t="shared" ref="B4:B13" si="0">B3+1</f>
        <v>3</v>
      </c>
      <c r="C4" s="55">
        <f>SUMIFS(Orig!$E$2:$E$173, Orig!$A$2:$A$173, Customers!$A4, Orig!$B$2:$B$173, Customers!$B4, Orig!$C$2:$C$173, Customers!C$15)</f>
        <v>284757</v>
      </c>
      <c r="D4" s="55">
        <f>SUMIFS(Orig!$E$2:$E$173, Orig!$A$2:$A$173, Customers!$A4, Orig!$B$2:$B$173, Customers!$B4, Orig!$C$2:$C$173, Customers!D$15)</f>
        <v>24011</v>
      </c>
      <c r="E4" s="55">
        <f>SUMIFS(Orig!$E$2:$E$173, Orig!$A$2:$A$173, Customers!$A4, Orig!$B$2:$B$173, Customers!$B4, Orig!$C$2:$C$173, Customers!E$15)</f>
        <v>2669</v>
      </c>
      <c r="F4" s="55">
        <f>SUMIFS(Orig!$E$2:$E$173, Orig!$A$2:$A$173, Customers!$A4, Orig!$B$2:$B$173, Customers!$B4, Orig!$C$2:$C$173, Customers!F$15)</f>
        <v>659</v>
      </c>
      <c r="G4" s="55">
        <f>SUMIFS(Orig!$E$2:$E$173, Orig!$A$2:$A$173, Customers!$A4, Orig!$B$2:$B$173, Customers!$B4, Orig!$C$2:$C$173, Customers!G$15)</f>
        <v>58</v>
      </c>
      <c r="H4" s="55">
        <f>SUMIFS(Orig!$E$2:$E$173, Orig!$A$2:$A$173, Customers!$A4, Orig!$B$2:$B$173, Customers!$B4, Orig!$C$2:$C$173, Customers!H$15)</f>
        <v>70</v>
      </c>
      <c r="I4" s="55">
        <f>SUMIFS(Orig!$E$2:$E$173, Orig!$A$2:$A$173, Customers!$A4, Orig!$B$2:$B$173, Customers!$B4, Orig!$C$2:$C$173, Customers!I$15)</f>
        <v>11</v>
      </c>
      <c r="J4" s="55">
        <f>SUMIFS(Orig!$E$2:$E$173, Orig!$A$2:$A$173, Customers!$A4, Orig!$B$2:$B$173, Customers!$B4, Orig!$C$2:$C$173, Customers!J$15)</f>
        <v>139</v>
      </c>
      <c r="K4" s="55">
        <f>SUMIFS(Orig!$E$2:$E$173, Orig!$A$2:$A$173, Customers!$A4, Orig!$B$2:$B$173, Customers!$B4, Orig!$C$2:$C$173, Customers!K$15)</f>
        <v>8</v>
      </c>
    </row>
    <row r="5" spans="1:11" x14ac:dyDescent="0.3">
      <c r="A5" s="56">
        <v>2013</v>
      </c>
      <c r="B5" s="56">
        <f t="shared" si="0"/>
        <v>4</v>
      </c>
      <c r="C5" s="55">
        <f>SUMIFS(Orig!$E$2:$E$173, Orig!$A$2:$A$173, Customers!$A5, Orig!$B$2:$B$173, Customers!$B5, Orig!$C$2:$C$173, Customers!C$15)</f>
        <v>284943</v>
      </c>
      <c r="D5" s="55">
        <f>SUMIFS(Orig!$E$2:$E$173, Orig!$A$2:$A$173, Customers!$A5, Orig!$B$2:$B$173, Customers!$B5, Orig!$C$2:$C$173, Customers!D$15)</f>
        <v>24065</v>
      </c>
      <c r="E5" s="55">
        <f>SUMIFS(Orig!$E$2:$E$173, Orig!$A$2:$A$173, Customers!$A5, Orig!$B$2:$B$173, Customers!$B5, Orig!$C$2:$C$173, Customers!E$15)</f>
        <v>2682</v>
      </c>
      <c r="F5" s="55">
        <f>SUMIFS(Orig!$E$2:$E$173, Orig!$A$2:$A$173, Customers!$A5, Orig!$B$2:$B$173, Customers!$B5, Orig!$C$2:$C$173, Customers!F$15)</f>
        <v>662</v>
      </c>
      <c r="G5" s="55">
        <f>SUMIFS(Orig!$E$2:$E$173, Orig!$A$2:$A$173, Customers!$A5, Orig!$B$2:$B$173, Customers!$B5, Orig!$C$2:$C$173, Customers!G$15)</f>
        <v>59</v>
      </c>
      <c r="H5" s="55">
        <f>SUMIFS(Orig!$E$2:$E$173, Orig!$A$2:$A$173, Customers!$A5, Orig!$B$2:$B$173, Customers!$B5, Orig!$C$2:$C$173, Customers!H$15)</f>
        <v>72</v>
      </c>
      <c r="I5" s="55">
        <f>SUMIFS(Orig!$E$2:$E$173, Orig!$A$2:$A$173, Customers!$A5, Orig!$B$2:$B$173, Customers!$B5, Orig!$C$2:$C$173, Customers!I$15)</f>
        <v>11</v>
      </c>
      <c r="J5" s="55">
        <f>SUMIFS(Orig!$E$2:$E$173, Orig!$A$2:$A$173, Customers!$A5, Orig!$B$2:$B$173, Customers!$B5, Orig!$C$2:$C$173, Customers!J$15)</f>
        <v>137</v>
      </c>
      <c r="K5" s="55">
        <f>SUMIFS(Orig!$E$2:$E$173, Orig!$A$2:$A$173, Customers!$A5, Orig!$B$2:$B$173, Customers!$B5, Orig!$C$2:$C$173, Customers!K$15)</f>
        <v>8</v>
      </c>
    </row>
    <row r="6" spans="1:11" x14ac:dyDescent="0.3">
      <c r="A6" s="56">
        <v>2013</v>
      </c>
      <c r="B6" s="56">
        <f t="shared" si="0"/>
        <v>5</v>
      </c>
      <c r="C6" s="55">
        <f>SUMIFS(Orig!$E$2:$E$173, Orig!$A$2:$A$173, Customers!$A6, Orig!$B$2:$B$173, Customers!$B6, Orig!$C$2:$C$173, Customers!C$15)</f>
        <v>285395</v>
      </c>
      <c r="D6" s="55">
        <f>SUMIFS(Orig!$E$2:$E$173, Orig!$A$2:$A$173, Customers!$A6, Orig!$B$2:$B$173, Customers!$B6, Orig!$C$2:$C$173, Customers!D$15)</f>
        <v>23999</v>
      </c>
      <c r="E6" s="55">
        <f>SUMIFS(Orig!$E$2:$E$173, Orig!$A$2:$A$173, Customers!$A6, Orig!$B$2:$B$173, Customers!$B6, Orig!$C$2:$C$173, Customers!E$15)</f>
        <v>2679</v>
      </c>
      <c r="F6" s="55">
        <f>SUMIFS(Orig!$E$2:$E$173, Orig!$A$2:$A$173, Customers!$A6, Orig!$B$2:$B$173, Customers!$B6, Orig!$C$2:$C$173, Customers!F$15)</f>
        <v>661</v>
      </c>
      <c r="G6" s="55">
        <f>SUMIFS(Orig!$E$2:$E$173, Orig!$A$2:$A$173, Customers!$A6, Orig!$B$2:$B$173, Customers!$B6, Orig!$C$2:$C$173, Customers!G$15)</f>
        <v>59</v>
      </c>
      <c r="H6" s="55">
        <f>SUMIFS(Orig!$E$2:$E$173, Orig!$A$2:$A$173, Customers!$A6, Orig!$B$2:$B$173, Customers!$B6, Orig!$C$2:$C$173, Customers!H$15)</f>
        <v>74</v>
      </c>
      <c r="I6" s="55">
        <f>SUMIFS(Orig!$E$2:$E$173, Orig!$A$2:$A$173, Customers!$A6, Orig!$B$2:$B$173, Customers!$B6, Orig!$C$2:$C$173, Customers!I$15)</f>
        <v>11</v>
      </c>
      <c r="J6" s="55">
        <f>SUMIFS(Orig!$E$2:$E$173, Orig!$A$2:$A$173, Customers!$A6, Orig!$B$2:$B$173, Customers!$B6, Orig!$C$2:$C$173, Customers!J$15)</f>
        <v>137</v>
      </c>
      <c r="K6" s="55">
        <f>SUMIFS(Orig!$E$2:$E$173, Orig!$A$2:$A$173, Customers!$A6, Orig!$B$2:$B$173, Customers!$B6, Orig!$C$2:$C$173, Customers!K$15)</f>
        <v>8</v>
      </c>
    </row>
    <row r="7" spans="1:11" x14ac:dyDescent="0.3">
      <c r="A7" s="56">
        <v>2013</v>
      </c>
      <c r="B7" s="56">
        <f t="shared" si="0"/>
        <v>6</v>
      </c>
      <c r="C7" s="55">
        <f>SUMIFS(Orig!$E$2:$E$173, Orig!$A$2:$A$173, Customers!$A7, Orig!$B$2:$B$173, Customers!$B7, Orig!$C$2:$C$173, Customers!C$15)</f>
        <v>286069</v>
      </c>
      <c r="D7" s="55">
        <f>SUMIFS(Orig!$E$2:$E$173, Orig!$A$2:$A$173, Customers!$A7, Orig!$B$2:$B$173, Customers!$B7, Orig!$C$2:$C$173, Customers!D$15)</f>
        <v>23960</v>
      </c>
      <c r="E7" s="55">
        <f>SUMIFS(Orig!$E$2:$E$173, Orig!$A$2:$A$173, Customers!$A7, Orig!$B$2:$B$173, Customers!$B7, Orig!$C$2:$C$173, Customers!E$15)</f>
        <v>2675</v>
      </c>
      <c r="F7" s="55">
        <f>SUMIFS(Orig!$E$2:$E$173, Orig!$A$2:$A$173, Customers!$A7, Orig!$B$2:$B$173, Customers!$B7, Orig!$C$2:$C$173, Customers!F$15)</f>
        <v>663</v>
      </c>
      <c r="G7" s="55">
        <f>SUMIFS(Orig!$E$2:$E$173, Orig!$A$2:$A$173, Customers!$A7, Orig!$B$2:$B$173, Customers!$B7, Orig!$C$2:$C$173, Customers!G$15)</f>
        <v>58</v>
      </c>
      <c r="H7" s="55">
        <f>SUMIFS(Orig!$E$2:$E$173, Orig!$A$2:$A$173, Customers!$A7, Orig!$B$2:$B$173, Customers!$B7, Orig!$C$2:$C$173, Customers!H$15)</f>
        <v>75</v>
      </c>
      <c r="I7" s="55">
        <f>SUMIFS(Orig!$E$2:$E$173, Orig!$A$2:$A$173, Customers!$A7, Orig!$B$2:$B$173, Customers!$B7, Orig!$C$2:$C$173, Customers!I$15)</f>
        <v>11</v>
      </c>
      <c r="J7" s="55">
        <f>SUMIFS(Orig!$E$2:$E$173, Orig!$A$2:$A$173, Customers!$A7, Orig!$B$2:$B$173, Customers!$B7, Orig!$C$2:$C$173, Customers!J$15)</f>
        <v>137</v>
      </c>
      <c r="K7" s="55">
        <f>SUMIFS(Orig!$E$2:$E$173, Orig!$A$2:$A$173, Customers!$A7, Orig!$B$2:$B$173, Customers!$B7, Orig!$C$2:$C$173, Customers!K$15)</f>
        <v>8</v>
      </c>
    </row>
    <row r="8" spans="1:11" x14ac:dyDescent="0.3">
      <c r="A8" s="56">
        <v>2013</v>
      </c>
      <c r="B8" s="56">
        <f t="shared" si="0"/>
        <v>7</v>
      </c>
      <c r="C8" s="55">
        <f>SUMIFS(Orig!$E$2:$E$173, Orig!$A$2:$A$173, Customers!$A8, Orig!$B$2:$B$173, Customers!$B8, Orig!$C$2:$C$173, Customers!C$15)</f>
        <v>286527</v>
      </c>
      <c r="D8" s="55">
        <f>SUMIFS(Orig!$E$2:$E$173, Orig!$A$2:$A$173, Customers!$A8, Orig!$B$2:$B$173, Customers!$B8, Orig!$C$2:$C$173, Customers!D$15)</f>
        <v>23979</v>
      </c>
      <c r="E8" s="55">
        <f>SUMIFS(Orig!$E$2:$E$173, Orig!$A$2:$A$173, Customers!$A8, Orig!$B$2:$B$173, Customers!$B8, Orig!$C$2:$C$173, Customers!E$15)</f>
        <v>2712</v>
      </c>
      <c r="F8" s="55">
        <f>SUMIFS(Orig!$E$2:$E$173, Orig!$A$2:$A$173, Customers!$A8, Orig!$B$2:$B$173, Customers!$B8, Orig!$C$2:$C$173, Customers!F$15)</f>
        <v>663</v>
      </c>
      <c r="G8" s="55">
        <f>SUMIFS(Orig!$E$2:$E$173, Orig!$A$2:$A$173, Customers!$A8, Orig!$B$2:$B$173, Customers!$B8, Orig!$C$2:$C$173, Customers!G$15)</f>
        <v>59</v>
      </c>
      <c r="H8" s="55">
        <f>SUMIFS(Orig!$E$2:$E$173, Orig!$A$2:$A$173, Customers!$A8, Orig!$B$2:$B$173, Customers!$B8, Orig!$C$2:$C$173, Customers!H$15)</f>
        <v>75</v>
      </c>
      <c r="I8" s="55">
        <f>SUMIFS(Orig!$E$2:$E$173, Orig!$A$2:$A$173, Customers!$A8, Orig!$B$2:$B$173, Customers!$B8, Orig!$C$2:$C$173, Customers!I$15)</f>
        <v>11</v>
      </c>
      <c r="J8" s="55">
        <f>SUMIFS(Orig!$E$2:$E$173, Orig!$A$2:$A$173, Customers!$A8, Orig!$B$2:$B$173, Customers!$B8, Orig!$C$2:$C$173, Customers!J$15)</f>
        <v>137</v>
      </c>
      <c r="K8" s="55">
        <f>SUMIFS(Orig!$E$2:$E$173, Orig!$A$2:$A$173, Customers!$A8, Orig!$B$2:$B$173, Customers!$B8, Orig!$C$2:$C$173, Customers!K$15)</f>
        <v>8</v>
      </c>
    </row>
    <row r="9" spans="1:11" x14ac:dyDescent="0.3">
      <c r="A9" s="56">
        <v>2013</v>
      </c>
      <c r="B9" s="56">
        <f t="shared" si="0"/>
        <v>8</v>
      </c>
      <c r="C9" s="55">
        <f>SUMIFS(Orig!$E$2:$E$173, Orig!$A$2:$A$173, Customers!$A9, Orig!$B$2:$B$173, Customers!$B9, Orig!$C$2:$C$173, Customers!C$15)</f>
        <v>286961</v>
      </c>
      <c r="D9" s="55">
        <f>SUMIFS(Orig!$E$2:$E$173, Orig!$A$2:$A$173, Customers!$A9, Orig!$B$2:$B$173, Customers!$B9, Orig!$C$2:$C$173, Customers!D$15)</f>
        <v>23993</v>
      </c>
      <c r="E9" s="55">
        <f>SUMIFS(Orig!$E$2:$E$173, Orig!$A$2:$A$173, Customers!$A9, Orig!$B$2:$B$173, Customers!$B9, Orig!$C$2:$C$173, Customers!E$15)</f>
        <v>2743</v>
      </c>
      <c r="F9" s="55">
        <f>SUMIFS(Orig!$E$2:$E$173, Orig!$A$2:$A$173, Customers!$A9, Orig!$B$2:$B$173, Customers!$B9, Orig!$C$2:$C$173, Customers!F$15)</f>
        <v>664</v>
      </c>
      <c r="G9" s="55">
        <f>SUMIFS(Orig!$E$2:$E$173, Orig!$A$2:$A$173, Customers!$A9, Orig!$B$2:$B$173, Customers!$B9, Orig!$C$2:$C$173, Customers!G$15)</f>
        <v>60</v>
      </c>
      <c r="H9" s="55">
        <f>SUMIFS(Orig!$E$2:$E$173, Orig!$A$2:$A$173, Customers!$A9, Orig!$B$2:$B$173, Customers!$B9, Orig!$C$2:$C$173, Customers!H$15)</f>
        <v>79</v>
      </c>
      <c r="I9" s="55">
        <f>SUMIFS(Orig!$E$2:$E$173, Orig!$A$2:$A$173, Customers!$A9, Orig!$B$2:$B$173, Customers!$B9, Orig!$C$2:$C$173, Customers!I$15)</f>
        <v>11</v>
      </c>
      <c r="J9" s="55">
        <f>SUMIFS(Orig!$E$2:$E$173, Orig!$A$2:$A$173, Customers!$A9, Orig!$B$2:$B$173, Customers!$B9, Orig!$C$2:$C$173, Customers!J$15)</f>
        <v>136</v>
      </c>
      <c r="K9" s="55">
        <f>SUMIFS(Orig!$E$2:$E$173, Orig!$A$2:$A$173, Customers!$A9, Orig!$B$2:$B$173, Customers!$B9, Orig!$C$2:$C$173, Customers!K$15)</f>
        <v>8</v>
      </c>
    </row>
    <row r="10" spans="1:11" x14ac:dyDescent="0.3">
      <c r="A10" s="56">
        <v>2013</v>
      </c>
      <c r="B10" s="56">
        <f t="shared" si="0"/>
        <v>9</v>
      </c>
      <c r="C10" s="55">
        <f>SUMIFS(Orig!$E$2:$E$173, Orig!$A$2:$A$173, Customers!$A10, Orig!$B$2:$B$173, Customers!$B10, Orig!$C$2:$C$173, Customers!C$15)</f>
        <v>287286</v>
      </c>
      <c r="D10" s="55">
        <f>SUMIFS(Orig!$E$2:$E$173, Orig!$A$2:$A$173, Customers!$A10, Orig!$B$2:$B$173, Customers!$B10, Orig!$C$2:$C$173, Customers!D$15)</f>
        <v>23983</v>
      </c>
      <c r="E10" s="55">
        <f>SUMIFS(Orig!$E$2:$E$173, Orig!$A$2:$A$173, Customers!$A10, Orig!$B$2:$B$173, Customers!$B10, Orig!$C$2:$C$173, Customers!E$15)</f>
        <v>2734</v>
      </c>
      <c r="F10" s="55">
        <f>SUMIFS(Orig!$E$2:$E$173, Orig!$A$2:$A$173, Customers!$A10, Orig!$B$2:$B$173, Customers!$B10, Orig!$C$2:$C$173, Customers!F$15)</f>
        <v>671</v>
      </c>
      <c r="G10" s="55">
        <f>SUMIFS(Orig!$E$2:$E$173, Orig!$A$2:$A$173, Customers!$A10, Orig!$B$2:$B$173, Customers!$B10, Orig!$C$2:$C$173, Customers!G$15)</f>
        <v>61</v>
      </c>
      <c r="H10" s="55">
        <f>SUMIFS(Orig!$E$2:$E$173, Orig!$A$2:$A$173, Customers!$A10, Orig!$B$2:$B$173, Customers!$B10, Orig!$C$2:$C$173, Customers!H$15)</f>
        <v>79</v>
      </c>
      <c r="I10" s="55">
        <f>SUMIFS(Orig!$E$2:$E$173, Orig!$A$2:$A$173, Customers!$A10, Orig!$B$2:$B$173, Customers!$B10, Orig!$C$2:$C$173, Customers!I$15)</f>
        <v>11</v>
      </c>
      <c r="J10" s="55">
        <f>SUMIFS(Orig!$E$2:$E$173, Orig!$A$2:$A$173, Customers!$A10, Orig!$B$2:$B$173, Customers!$B10, Orig!$C$2:$C$173, Customers!J$15)</f>
        <v>136</v>
      </c>
      <c r="K10" s="55">
        <f>SUMIFS(Orig!$E$2:$E$173, Orig!$A$2:$A$173, Customers!$A10, Orig!$B$2:$B$173, Customers!$B10, Orig!$C$2:$C$173, Customers!K$15)</f>
        <v>8</v>
      </c>
    </row>
    <row r="11" spans="1:11" x14ac:dyDescent="0.3">
      <c r="A11" s="56">
        <v>2013</v>
      </c>
      <c r="B11" s="56">
        <f t="shared" si="0"/>
        <v>10</v>
      </c>
      <c r="C11" s="55">
        <f>SUMIFS(Orig!$E$2:$E$173, Orig!$A$2:$A$173, Customers!$A11, Orig!$B$2:$B$173, Customers!$B11, Orig!$C$2:$C$173, Customers!C$15)</f>
        <v>287697</v>
      </c>
      <c r="D11" s="55">
        <f>SUMIFS(Orig!$E$2:$E$173, Orig!$A$2:$A$173, Customers!$A11, Orig!$B$2:$B$173, Customers!$B11, Orig!$C$2:$C$173, Customers!D$15)</f>
        <v>24035</v>
      </c>
      <c r="E11" s="55">
        <f>SUMIFS(Orig!$E$2:$E$173, Orig!$A$2:$A$173, Customers!$A11, Orig!$B$2:$B$173, Customers!$B11, Orig!$C$2:$C$173, Customers!E$15)</f>
        <v>2720</v>
      </c>
      <c r="F11" s="55">
        <f>SUMIFS(Orig!$E$2:$E$173, Orig!$A$2:$A$173, Customers!$A11, Orig!$B$2:$B$173, Customers!$B11, Orig!$C$2:$C$173, Customers!F$15)</f>
        <v>671</v>
      </c>
      <c r="G11" s="55">
        <f>SUMIFS(Orig!$E$2:$E$173, Orig!$A$2:$A$173, Customers!$A11, Orig!$B$2:$B$173, Customers!$B11, Orig!$C$2:$C$173, Customers!G$15)</f>
        <v>61</v>
      </c>
      <c r="H11" s="55">
        <f>SUMIFS(Orig!$E$2:$E$173, Orig!$A$2:$A$173, Customers!$A11, Orig!$B$2:$B$173, Customers!$B11, Orig!$C$2:$C$173, Customers!H$15)</f>
        <v>80</v>
      </c>
      <c r="I11" s="55">
        <f>SUMIFS(Orig!$E$2:$E$173, Orig!$A$2:$A$173, Customers!$A11, Orig!$B$2:$B$173, Customers!$B11, Orig!$C$2:$C$173, Customers!I$15)</f>
        <v>11</v>
      </c>
      <c r="J11" s="55">
        <f>SUMIFS(Orig!$E$2:$E$173, Orig!$A$2:$A$173, Customers!$A11, Orig!$B$2:$B$173, Customers!$B11, Orig!$C$2:$C$173, Customers!J$15)</f>
        <v>136</v>
      </c>
      <c r="K11" s="55">
        <f>SUMIFS(Orig!$E$2:$E$173, Orig!$A$2:$A$173, Customers!$A11, Orig!$B$2:$B$173, Customers!$B11, Orig!$C$2:$C$173, Customers!K$15)</f>
        <v>8</v>
      </c>
    </row>
    <row r="12" spans="1:11" x14ac:dyDescent="0.3">
      <c r="A12" s="56">
        <v>2013</v>
      </c>
      <c r="B12" s="56">
        <f t="shared" si="0"/>
        <v>11</v>
      </c>
      <c r="C12" s="55">
        <f>SUMIFS(Orig!$E$2:$E$173, Orig!$A$2:$A$173, Customers!$A12, Orig!$B$2:$B$173, Customers!$B12, Orig!$C$2:$C$173, Customers!C$15)</f>
        <v>288072</v>
      </c>
      <c r="D12" s="55">
        <f>SUMIFS(Orig!$E$2:$E$173, Orig!$A$2:$A$173, Customers!$A12, Orig!$B$2:$B$173, Customers!$B12, Orig!$C$2:$C$173, Customers!D$15)</f>
        <v>24037</v>
      </c>
      <c r="E12" s="55">
        <f>SUMIFS(Orig!$E$2:$E$173, Orig!$A$2:$A$173, Customers!$A12, Orig!$B$2:$B$173, Customers!$B12, Orig!$C$2:$C$173, Customers!E$15)</f>
        <v>2724</v>
      </c>
      <c r="F12" s="55">
        <f>SUMIFS(Orig!$E$2:$E$173, Orig!$A$2:$A$173, Customers!$A12, Orig!$B$2:$B$173, Customers!$B12, Orig!$C$2:$C$173, Customers!F$15)</f>
        <v>674</v>
      </c>
      <c r="G12" s="55">
        <f>SUMIFS(Orig!$E$2:$E$173, Orig!$A$2:$A$173, Customers!$A12, Orig!$B$2:$B$173, Customers!$B12, Orig!$C$2:$C$173, Customers!G$15)</f>
        <v>61</v>
      </c>
      <c r="H12" s="55">
        <f>SUMIFS(Orig!$E$2:$E$173, Orig!$A$2:$A$173, Customers!$A12, Orig!$B$2:$B$173, Customers!$B12, Orig!$C$2:$C$173, Customers!H$15)</f>
        <v>80</v>
      </c>
      <c r="I12" s="55">
        <f>SUMIFS(Orig!$E$2:$E$173, Orig!$A$2:$A$173, Customers!$A12, Orig!$B$2:$B$173, Customers!$B12, Orig!$C$2:$C$173, Customers!I$15)</f>
        <v>11</v>
      </c>
      <c r="J12" s="55">
        <f>SUMIFS(Orig!$E$2:$E$173, Orig!$A$2:$A$173, Customers!$A12, Orig!$B$2:$B$173, Customers!$B12, Orig!$C$2:$C$173, Customers!J$15)</f>
        <v>136</v>
      </c>
      <c r="K12" s="55">
        <f>SUMIFS(Orig!$E$2:$E$173, Orig!$A$2:$A$173, Customers!$A12, Orig!$B$2:$B$173, Customers!$B12, Orig!$C$2:$C$173, Customers!K$15)</f>
        <v>8</v>
      </c>
    </row>
    <row r="13" spans="1:11" x14ac:dyDescent="0.3">
      <c r="A13" s="56">
        <v>2013</v>
      </c>
      <c r="B13" s="56">
        <f t="shared" si="0"/>
        <v>12</v>
      </c>
      <c r="C13" s="55">
        <f>SUMIFS(Orig!$E$2:$E$173, Orig!$A$2:$A$173, Customers!$A13, Orig!$B$2:$B$173, Customers!$B13, Orig!$C$2:$C$173, Customers!C$15)</f>
        <v>288562</v>
      </c>
      <c r="D13" s="55">
        <f>SUMIFS(Orig!$E$2:$E$173, Orig!$A$2:$A$173, Customers!$A13, Orig!$B$2:$B$173, Customers!$B13, Orig!$C$2:$C$173, Customers!D$15)</f>
        <v>24046</v>
      </c>
      <c r="E13" s="55">
        <f>SUMIFS(Orig!$E$2:$E$173, Orig!$A$2:$A$173, Customers!$A13, Orig!$B$2:$B$173, Customers!$B13, Orig!$C$2:$C$173, Customers!E$15)</f>
        <v>2753</v>
      </c>
      <c r="F13" s="55">
        <f>SUMIFS(Orig!$E$2:$E$173, Orig!$A$2:$A$173, Customers!$A13, Orig!$B$2:$B$173, Customers!$B13, Orig!$C$2:$C$173, Customers!F$15)</f>
        <v>672</v>
      </c>
      <c r="G13" s="55">
        <f>SUMIFS(Orig!$E$2:$E$173, Orig!$A$2:$A$173, Customers!$A13, Orig!$B$2:$B$173, Customers!$B13, Orig!$C$2:$C$173, Customers!G$15)</f>
        <v>62</v>
      </c>
      <c r="H13" s="55">
        <f>SUMIFS(Orig!$E$2:$E$173, Orig!$A$2:$A$173, Customers!$A13, Orig!$B$2:$B$173, Customers!$B13, Orig!$C$2:$C$173, Customers!H$15)</f>
        <v>80</v>
      </c>
      <c r="I13" s="55">
        <f>SUMIFS(Orig!$E$2:$E$173, Orig!$A$2:$A$173, Customers!$A13, Orig!$B$2:$B$173, Customers!$B13, Orig!$C$2:$C$173, Customers!I$15)</f>
        <v>11</v>
      </c>
      <c r="J13" s="55">
        <f>SUMIFS(Orig!$E$2:$E$173, Orig!$A$2:$A$173, Customers!$A13, Orig!$B$2:$B$173, Customers!$B13, Orig!$C$2:$C$173, Customers!J$15)</f>
        <v>135</v>
      </c>
      <c r="K13" s="55">
        <f>SUMIFS(Orig!$E$2:$E$173, Orig!$A$2:$A$173, Customers!$A13, Orig!$B$2:$B$173, Customers!$B13, Orig!$C$2:$C$173, Customers!K$15)</f>
        <v>8</v>
      </c>
    </row>
    <row r="15" spans="1:11" x14ac:dyDescent="0.3">
      <c r="C15" s="57" t="s">
        <v>5</v>
      </c>
      <c r="D15" s="57" t="s">
        <v>8</v>
      </c>
      <c r="E15" s="57" t="s">
        <v>9</v>
      </c>
      <c r="F15" s="57" t="s">
        <v>10</v>
      </c>
      <c r="G15" s="57" t="s">
        <v>11</v>
      </c>
      <c r="H15" s="57" t="s">
        <v>12</v>
      </c>
      <c r="I15" s="57" t="s">
        <v>13</v>
      </c>
      <c r="J15" s="57" t="s">
        <v>14</v>
      </c>
      <c r="K15" s="57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N22" sqref="N22"/>
    </sheetView>
  </sheetViews>
  <sheetFormatPr defaultColWidth="8.85546875" defaultRowHeight="15" x14ac:dyDescent="0.25"/>
  <cols>
    <col min="1" max="2" width="8.85546875" style="56"/>
    <col min="3" max="3" width="16.28515625" style="56" bestFit="1" customWidth="1"/>
    <col min="4" max="4" width="23.5703125" style="56" bestFit="1" customWidth="1"/>
    <col min="5" max="5" width="24.5703125" style="56" bestFit="1" customWidth="1"/>
    <col min="6" max="6" width="20" style="56" bestFit="1" customWidth="1"/>
    <col min="7" max="8" width="19.140625" style="56" bestFit="1" customWidth="1"/>
    <col min="9" max="9" width="15.85546875" style="56" bestFit="1" customWidth="1"/>
    <col min="10" max="10" width="15.28515625" style="56" bestFit="1" customWidth="1"/>
    <col min="11" max="11" width="11.85546875" style="56" customWidth="1"/>
    <col min="12" max="12" width="11.5703125" style="56" bestFit="1" customWidth="1"/>
    <col min="13" max="13" width="13.5703125" style="56" bestFit="1" customWidth="1"/>
    <col min="14" max="14" width="16.85546875" style="56" bestFit="1" customWidth="1"/>
    <col min="15" max="16384" width="8.85546875" style="56"/>
  </cols>
  <sheetData>
    <row r="1" spans="1:15" x14ac:dyDescent="0.3">
      <c r="A1" s="56" t="s">
        <v>16</v>
      </c>
      <c r="B1" s="56" t="s">
        <v>17</v>
      </c>
      <c r="C1" s="56" t="s">
        <v>19</v>
      </c>
      <c r="D1" s="56" t="s">
        <v>28</v>
      </c>
      <c r="E1" s="56" t="s">
        <v>29</v>
      </c>
      <c r="F1" s="56" t="s">
        <v>30</v>
      </c>
      <c r="G1" s="56" t="s">
        <v>31</v>
      </c>
      <c r="H1" s="56" t="s">
        <v>32</v>
      </c>
      <c r="I1" s="56" t="s">
        <v>33</v>
      </c>
      <c r="J1" s="56" t="s">
        <v>26</v>
      </c>
      <c r="K1" s="56" t="s">
        <v>34</v>
      </c>
      <c r="L1" s="56" t="s">
        <v>39</v>
      </c>
      <c r="M1" s="56" t="s">
        <v>37</v>
      </c>
      <c r="N1" s="56" t="s">
        <v>38</v>
      </c>
      <c r="O1" s="56" t="s">
        <v>40</v>
      </c>
    </row>
    <row r="2" spans="1:15" ht="16.5" x14ac:dyDescent="0.3">
      <c r="A2" s="56">
        <v>2013</v>
      </c>
      <c r="B2" s="56">
        <v>1</v>
      </c>
      <c r="C2" s="55">
        <f>SUMIFS(Orig!$G$2:$G$173, Orig!$A$2:$A$173, Sales!$A2, Orig!$B$2:$B$173, Sales!$B2, Orig!$C$2:$C$173, Sales!C$15)</f>
        <v>225020214.199725</v>
      </c>
      <c r="D2" s="55">
        <f>SUMIFS(Orig!$G$2:$G$173, Orig!$A$2:$A$173, Sales!$A2, Orig!$B$2:$B$173, Sales!$B2, Orig!$C$2:$C$173, Sales!D$15)</f>
        <v>70922514.948239997</v>
      </c>
      <c r="E2" s="55">
        <f>SUMIFS(Orig!$G$2:$G$173, Orig!$A$2:$A$173, Sales!$A2, Orig!$B$2:$B$173, Sales!$B2, Orig!$C$2:$C$173, Sales!E$15)</f>
        <v>135445404.01133299</v>
      </c>
      <c r="F2" s="55">
        <f>SUMIFS(Orig!$G$2:$G$173, Orig!$A$2:$A$173, Sales!$A2, Orig!$B$2:$B$173, Sales!$B2, Orig!$C$2:$C$173, Sales!F$15)</f>
        <v>106926542.87322401</v>
      </c>
      <c r="G2" s="55">
        <f>SUMIFS(Orig!$G$2:$G$173, Orig!$A$2:$A$173, Sales!$A2, Orig!$B$2:$B$173, Sales!$B2, Orig!$C$2:$C$173, Sales!G$15)</f>
        <v>30722150.623463999</v>
      </c>
      <c r="H2" s="55">
        <f>SUMIFS(Orig!$G$2:$G$173, Orig!$A$2:$A$173, Sales!$A2, Orig!$B$2:$B$173, Sales!$B2, Orig!$C$2:$C$173, Sales!H$15)</f>
        <v>77230897.789698005</v>
      </c>
      <c r="I2" s="55">
        <f>SUMIFS(Orig!$G$2:$G$173, Orig!$A$2:$A$173, Sales!$A2, Orig!$B$2:$B$173, Sales!$B2, Orig!$C$2:$C$173, Sales!I$15)</f>
        <v>54020311.517685004</v>
      </c>
      <c r="J2" s="55">
        <f>SUMIFS(Orig!$G$2:$G$173, Orig!$A$2:$A$173, Sales!$A2, Orig!$B$2:$B$173, Sales!$B2, Orig!$C$2:$C$173, Sales!J$15)</f>
        <v>1445237.86</v>
      </c>
      <c r="K2" s="55">
        <f>SUMIFS(Orig!$G$2:$G$173, Orig!$A$2:$A$173, Sales!$A2, Orig!$B$2:$B$173, Sales!$B2, Orig!$C$2:$C$173, Sales!K$15)</f>
        <v>4873419.9827119997</v>
      </c>
      <c r="L2" s="63">
        <v>283884</v>
      </c>
      <c r="M2" s="65">
        <f>SUM(C2:L2)</f>
        <v>706890577.80608106</v>
      </c>
      <c r="N2" s="65">
        <v>732740523</v>
      </c>
      <c r="O2" s="66">
        <f>M2/N2-1</f>
        <v>-3.5278443572471785E-2</v>
      </c>
    </row>
    <row r="3" spans="1:15" ht="16.5" x14ac:dyDescent="0.3">
      <c r="A3" s="56">
        <v>2013</v>
      </c>
      <c r="B3" s="56">
        <f>B2+1</f>
        <v>2</v>
      </c>
      <c r="C3" s="55">
        <f>SUMIFS(Orig!$G$2:$G$173, Orig!$A$2:$A$173, Sales!$A3, Orig!$B$2:$B$173, Sales!$B3, Orig!$C$2:$C$173, Sales!C$15)</f>
        <v>195289036.176359</v>
      </c>
      <c r="D3" s="55">
        <f>SUMIFS(Orig!$G$2:$G$173, Orig!$A$2:$A$173, Sales!$A3, Orig!$B$2:$B$173, Sales!$B3, Orig!$C$2:$C$173, Sales!D$15)</f>
        <v>62109668.280411005</v>
      </c>
      <c r="E3" s="55">
        <f>SUMIFS(Orig!$G$2:$G$173, Orig!$A$2:$A$173, Sales!$A3, Orig!$B$2:$B$173, Sales!$B3, Orig!$C$2:$C$173, Sales!E$15)</f>
        <v>128044894.91009301</v>
      </c>
      <c r="F3" s="55">
        <f>SUMIFS(Orig!$G$2:$G$173, Orig!$A$2:$A$173, Sales!$A3, Orig!$B$2:$B$173, Sales!$B3, Orig!$C$2:$C$173, Sales!F$15)</f>
        <v>95238247.514204994</v>
      </c>
      <c r="G3" s="55">
        <f>SUMIFS(Orig!$G$2:$G$173, Orig!$A$2:$A$173, Sales!$A3, Orig!$B$2:$B$173, Sales!$B3, Orig!$C$2:$C$173, Sales!G$15)</f>
        <v>28379019.110565003</v>
      </c>
      <c r="H3" s="55">
        <f>SUMIFS(Orig!$G$2:$G$173, Orig!$A$2:$A$173, Sales!$A3, Orig!$B$2:$B$173, Sales!$B3, Orig!$C$2:$C$173, Sales!H$15)</f>
        <v>68915859.244616002</v>
      </c>
      <c r="I3" s="55">
        <f>SUMIFS(Orig!$G$2:$G$173, Orig!$A$2:$A$173, Sales!$A3, Orig!$B$2:$B$173, Sales!$B3, Orig!$C$2:$C$173, Sales!I$15)</f>
        <v>48719644.790996999</v>
      </c>
      <c r="J3" s="55">
        <f>SUMIFS(Orig!$G$2:$G$173, Orig!$A$2:$A$173, Sales!$A3, Orig!$B$2:$B$173, Sales!$B3, Orig!$C$2:$C$173, Sales!J$15)</f>
        <v>1446201.11</v>
      </c>
      <c r="K3" s="55">
        <f>SUMIFS(Orig!$G$2:$G$173, Orig!$A$2:$A$173, Sales!$A3, Orig!$B$2:$B$173, Sales!$B3, Orig!$C$2:$C$173, Sales!K$15)</f>
        <v>4124914.2975400002</v>
      </c>
      <c r="L3" s="63">
        <v>283884</v>
      </c>
      <c r="M3" s="65">
        <f t="shared" ref="M3:M13" si="0">SUM(C3:L3)</f>
        <v>632551369.43478596</v>
      </c>
      <c r="N3" s="65">
        <v>656000629</v>
      </c>
      <c r="O3" s="66">
        <f t="shared" ref="O3:O13" si="1">M3/N3-1</f>
        <v>-3.5745788233404352E-2</v>
      </c>
    </row>
    <row r="4" spans="1:15" ht="16.5" x14ac:dyDescent="0.3">
      <c r="A4" s="56">
        <v>2013</v>
      </c>
      <c r="B4" s="56">
        <f t="shared" ref="B4:B13" si="2">B3+1</f>
        <v>3</v>
      </c>
      <c r="C4" s="55">
        <f>SUMIFS(Orig!$G$2:$G$173, Orig!$A$2:$A$173, Sales!$A4, Orig!$B$2:$B$173, Sales!$B4, Orig!$C$2:$C$173, Sales!C$15)</f>
        <v>192526326.16535199</v>
      </c>
      <c r="D4" s="55">
        <f>SUMIFS(Orig!$G$2:$G$173, Orig!$A$2:$A$173, Sales!$A4, Orig!$B$2:$B$173, Sales!$B4, Orig!$C$2:$C$173, Sales!D$15)</f>
        <v>63639346.666480005</v>
      </c>
      <c r="E4" s="55">
        <f>SUMIFS(Orig!$G$2:$G$173, Orig!$A$2:$A$173, Sales!$A4, Orig!$B$2:$B$173, Sales!$B4, Orig!$C$2:$C$173, Sales!E$15)</f>
        <v>128502687.373769</v>
      </c>
      <c r="F4" s="55">
        <f>SUMIFS(Orig!$G$2:$G$173, Orig!$A$2:$A$173, Sales!$A4, Orig!$B$2:$B$173, Sales!$B4, Orig!$C$2:$C$173, Sales!F$15)</f>
        <v>97725275.054583997</v>
      </c>
      <c r="G4" s="55">
        <f>SUMIFS(Orig!$G$2:$G$173, Orig!$A$2:$A$173, Sales!$A4, Orig!$B$2:$B$173, Sales!$B4, Orig!$C$2:$C$173, Sales!G$15)</f>
        <v>28860011.850545999</v>
      </c>
      <c r="H4" s="55">
        <f>SUMIFS(Orig!$G$2:$G$173, Orig!$A$2:$A$173, Sales!$A4, Orig!$B$2:$B$173, Sales!$B4, Orig!$C$2:$C$173, Sales!H$15)</f>
        <v>71709558.618740007</v>
      </c>
      <c r="I4" s="55">
        <f>SUMIFS(Orig!$G$2:$G$173, Orig!$A$2:$A$173, Sales!$A4, Orig!$B$2:$B$173, Sales!$B4, Orig!$C$2:$C$173, Sales!I$15)</f>
        <v>52674179.475543998</v>
      </c>
      <c r="J4" s="55">
        <f>SUMIFS(Orig!$G$2:$G$173, Orig!$A$2:$A$173, Sales!$A4, Orig!$B$2:$B$173, Sales!$B4, Orig!$C$2:$C$173, Sales!J$15)</f>
        <v>1451790.566878</v>
      </c>
      <c r="K4" s="55">
        <f>SUMIFS(Orig!$G$2:$G$173, Orig!$A$2:$A$173, Sales!$A4, Orig!$B$2:$B$173, Sales!$B4, Orig!$C$2:$C$173, Sales!K$15)</f>
        <v>4079991.1439979998</v>
      </c>
      <c r="L4" s="63">
        <v>283884</v>
      </c>
      <c r="M4" s="65">
        <f t="shared" si="0"/>
        <v>641453050.91589093</v>
      </c>
      <c r="N4" s="65">
        <v>652994904</v>
      </c>
      <c r="O4" s="66">
        <f t="shared" si="1"/>
        <v>-1.7675257514887188E-2</v>
      </c>
    </row>
    <row r="5" spans="1:15" ht="16.5" x14ac:dyDescent="0.3">
      <c r="A5" s="56">
        <v>2013</v>
      </c>
      <c r="B5" s="56">
        <f t="shared" si="2"/>
        <v>4</v>
      </c>
      <c r="C5" s="55">
        <f>SUMIFS(Orig!$G$2:$G$173, Orig!$A$2:$A$173, Sales!$A5, Orig!$B$2:$B$173, Sales!$B5, Orig!$C$2:$C$173, Sales!C$15)</f>
        <v>160391318.35467699</v>
      </c>
      <c r="D5" s="55">
        <f>SUMIFS(Orig!$G$2:$G$173, Orig!$A$2:$A$173, Sales!$A5, Orig!$B$2:$B$173, Sales!$B5, Orig!$C$2:$C$173, Sales!D$15)</f>
        <v>54827876.169389002</v>
      </c>
      <c r="E5" s="55">
        <f>SUMIFS(Orig!$G$2:$G$173, Orig!$A$2:$A$173, Sales!$A5, Orig!$B$2:$B$173, Sales!$B5, Orig!$C$2:$C$173, Sales!E$15)</f>
        <v>107456338.85992</v>
      </c>
      <c r="F5" s="55">
        <f>SUMIFS(Orig!$G$2:$G$173, Orig!$A$2:$A$173, Sales!$A5, Orig!$B$2:$B$173, Sales!$B5, Orig!$C$2:$C$173, Sales!F$15)</f>
        <v>92358172.485432997</v>
      </c>
      <c r="G5" s="55">
        <f>SUMIFS(Orig!$G$2:$G$173, Orig!$A$2:$A$173, Sales!$A5, Orig!$B$2:$B$173, Sales!$B5, Orig!$C$2:$C$173, Sales!G$15)</f>
        <v>27835596.804221999</v>
      </c>
      <c r="H5" s="55">
        <f>SUMIFS(Orig!$G$2:$G$173, Orig!$A$2:$A$173, Sales!$A5, Orig!$B$2:$B$173, Sales!$B5, Orig!$C$2:$C$173, Sales!H$15)</f>
        <v>69405732.758487999</v>
      </c>
      <c r="I5" s="55">
        <f>SUMIFS(Orig!$G$2:$G$173, Orig!$A$2:$A$173, Sales!$A5, Orig!$B$2:$B$173, Sales!$B5, Orig!$C$2:$C$173, Sales!I$15)</f>
        <v>51136619.33647</v>
      </c>
      <c r="J5" s="55">
        <f>SUMIFS(Orig!$G$2:$G$173, Orig!$A$2:$A$173, Sales!$A5, Orig!$B$2:$B$173, Sales!$B5, Orig!$C$2:$C$173, Sales!J$15)</f>
        <v>1445413.61</v>
      </c>
      <c r="K5" s="55">
        <f>SUMIFS(Orig!$G$2:$G$173, Orig!$A$2:$A$173, Sales!$A5, Orig!$B$2:$B$173, Sales!$B5, Orig!$C$2:$C$173, Sales!K$15)</f>
        <v>3356316.184684</v>
      </c>
      <c r="L5" s="63">
        <v>283884</v>
      </c>
      <c r="M5" s="65">
        <f t="shared" si="0"/>
        <v>568497268.56328297</v>
      </c>
      <c r="N5" s="65">
        <v>590500222</v>
      </c>
      <c r="O5" s="66">
        <f t="shared" si="1"/>
        <v>-3.7261549813129458E-2</v>
      </c>
    </row>
    <row r="6" spans="1:15" ht="16.5" x14ac:dyDescent="0.3">
      <c r="A6" s="56">
        <v>2013</v>
      </c>
      <c r="B6" s="56">
        <f t="shared" si="2"/>
        <v>5</v>
      </c>
      <c r="C6" s="55">
        <f>SUMIFS(Orig!$G$2:$G$173, Orig!$A$2:$A$173, Sales!$A6, Orig!$B$2:$B$173, Sales!$B6, Orig!$C$2:$C$173, Sales!C$15)</f>
        <v>153168691.30496499</v>
      </c>
      <c r="D6" s="55">
        <f>SUMIFS(Orig!$G$2:$G$173, Orig!$A$2:$A$173, Sales!$A6, Orig!$B$2:$B$173, Sales!$B6, Orig!$C$2:$C$173, Sales!D$15)</f>
        <v>55294450.552996002</v>
      </c>
      <c r="E6" s="55">
        <f>SUMIFS(Orig!$G$2:$G$173, Orig!$A$2:$A$173, Sales!$A6, Orig!$B$2:$B$173, Sales!$B6, Orig!$C$2:$C$173, Sales!E$15)</f>
        <v>105676662.553157</v>
      </c>
      <c r="F6" s="55">
        <f>SUMIFS(Orig!$G$2:$G$173, Orig!$A$2:$A$173, Sales!$A6, Orig!$B$2:$B$173, Sales!$B6, Orig!$C$2:$C$173, Sales!F$15)</f>
        <v>96272068.648614004</v>
      </c>
      <c r="G6" s="55">
        <f>SUMIFS(Orig!$G$2:$G$173, Orig!$A$2:$A$173, Sales!$A6, Orig!$B$2:$B$173, Sales!$B6, Orig!$C$2:$C$173, Sales!G$15)</f>
        <v>29734498.416206002</v>
      </c>
      <c r="H6" s="55">
        <f>SUMIFS(Orig!$G$2:$G$173, Orig!$A$2:$A$173, Sales!$A6, Orig!$B$2:$B$173, Sales!$B6, Orig!$C$2:$C$173, Sales!H$15)</f>
        <v>74026178.057892993</v>
      </c>
      <c r="I6" s="55">
        <f>SUMIFS(Orig!$G$2:$G$173, Orig!$A$2:$A$173, Sales!$A6, Orig!$B$2:$B$173, Sales!$B6, Orig!$C$2:$C$173, Sales!I$15)</f>
        <v>54181772.531002</v>
      </c>
      <c r="J6" s="55">
        <f>SUMIFS(Orig!$G$2:$G$173, Orig!$A$2:$A$173, Sales!$A6, Orig!$B$2:$B$173, Sales!$B6, Orig!$C$2:$C$173, Sales!J$15)</f>
        <v>1428826.11</v>
      </c>
      <c r="K6" s="55">
        <f>SUMIFS(Orig!$G$2:$G$173, Orig!$A$2:$A$173, Sales!$A6, Orig!$B$2:$B$173, Sales!$B6, Orig!$C$2:$C$173, Sales!K$15)</f>
        <v>3047563.8434520001</v>
      </c>
      <c r="L6" s="63">
        <v>283884</v>
      </c>
      <c r="M6" s="65">
        <f t="shared" si="0"/>
        <v>573114596.01828504</v>
      </c>
      <c r="N6" s="65">
        <v>598724263</v>
      </c>
      <c r="O6" s="66">
        <f t="shared" si="1"/>
        <v>-4.2773725008894425E-2</v>
      </c>
    </row>
    <row r="7" spans="1:15" ht="16.5" x14ac:dyDescent="0.3">
      <c r="A7" s="56">
        <v>2013</v>
      </c>
      <c r="B7" s="56">
        <f t="shared" si="2"/>
        <v>6</v>
      </c>
      <c r="C7" s="55">
        <f>SUMIFS(Orig!$G$2:$G$173, Orig!$A$2:$A$173, Sales!$A7, Orig!$B$2:$B$173, Sales!$B7, Orig!$C$2:$C$173, Sales!C$15)</f>
        <v>169195037.224713</v>
      </c>
      <c r="D7" s="55">
        <f>SUMIFS(Orig!$G$2:$G$173, Orig!$A$2:$A$173, Sales!$A7, Orig!$B$2:$B$173, Sales!$B7, Orig!$C$2:$C$173, Sales!D$15)</f>
        <v>54223662.622009002</v>
      </c>
      <c r="E7" s="55">
        <f>SUMIFS(Orig!$G$2:$G$173, Orig!$A$2:$A$173, Sales!$A7, Orig!$B$2:$B$173, Sales!$B7, Orig!$C$2:$C$173, Sales!E$15)</f>
        <v>105388334.42579</v>
      </c>
      <c r="F7" s="55">
        <f>SUMIFS(Orig!$G$2:$G$173, Orig!$A$2:$A$173, Sales!$A7, Orig!$B$2:$B$173, Sales!$B7, Orig!$C$2:$C$173, Sales!F$15)</f>
        <v>95530688.627579004</v>
      </c>
      <c r="G7" s="55">
        <f>SUMIFS(Orig!$G$2:$G$173, Orig!$A$2:$A$173, Sales!$A7, Orig!$B$2:$B$173, Sales!$B7, Orig!$C$2:$C$173, Sales!G$15)</f>
        <v>28886803.804949999</v>
      </c>
      <c r="H7" s="55">
        <f>SUMIFS(Orig!$G$2:$G$173, Orig!$A$2:$A$173, Sales!$A7, Orig!$B$2:$B$173, Sales!$B7, Orig!$C$2:$C$173, Sales!H$15)</f>
        <v>72296182.042058006</v>
      </c>
      <c r="I7" s="55">
        <f>SUMIFS(Orig!$G$2:$G$173, Orig!$A$2:$A$173, Sales!$A7, Orig!$B$2:$B$173, Sales!$B7, Orig!$C$2:$C$173, Sales!I$15)</f>
        <v>53999498.666786</v>
      </c>
      <c r="J7" s="55">
        <f>SUMIFS(Orig!$G$2:$G$173, Orig!$A$2:$A$173, Sales!$A7, Orig!$B$2:$B$173, Sales!$B7, Orig!$C$2:$C$173, Sales!J$15)</f>
        <v>1419363.14</v>
      </c>
      <c r="K7" s="55">
        <f>SUMIFS(Orig!$G$2:$G$173, Orig!$A$2:$A$173, Sales!$A7, Orig!$B$2:$B$173, Sales!$B7, Orig!$C$2:$C$173, Sales!K$15)</f>
        <v>2779826.613436</v>
      </c>
      <c r="L7" s="63">
        <v>283884</v>
      </c>
      <c r="M7" s="65">
        <f t="shared" si="0"/>
        <v>584003281.16732097</v>
      </c>
      <c r="N7" s="65">
        <v>605978157</v>
      </c>
      <c r="O7" s="66">
        <f t="shared" si="1"/>
        <v>-3.626347844197797E-2</v>
      </c>
    </row>
    <row r="8" spans="1:15" ht="16.5" x14ac:dyDescent="0.3">
      <c r="A8" s="56">
        <v>2013</v>
      </c>
      <c r="B8" s="56">
        <f t="shared" si="2"/>
        <v>7</v>
      </c>
      <c r="C8" s="55">
        <f>SUMIFS(Orig!$G$2:$G$173, Orig!$A$2:$A$173, Sales!$A8, Orig!$B$2:$B$173, Sales!$B8, Orig!$C$2:$C$173, Sales!C$15)</f>
        <v>221705664.40794301</v>
      </c>
      <c r="D8" s="55">
        <f>SUMIFS(Orig!$G$2:$G$173, Orig!$A$2:$A$173, Sales!$A8, Orig!$B$2:$B$173, Sales!$B8, Orig!$C$2:$C$173, Sales!D$15)</f>
        <v>63782142.973224998</v>
      </c>
      <c r="E8" s="55">
        <f>SUMIFS(Orig!$G$2:$G$173, Orig!$A$2:$A$173, Sales!$A8, Orig!$B$2:$B$173, Sales!$B8, Orig!$C$2:$C$173, Sales!E$15)</f>
        <v>113575203.191632</v>
      </c>
      <c r="F8" s="55">
        <f>SUMIFS(Orig!$G$2:$G$173, Orig!$A$2:$A$173, Sales!$A8, Orig!$B$2:$B$173, Sales!$B8, Orig!$C$2:$C$173, Sales!F$15)</f>
        <v>107808658.055555</v>
      </c>
      <c r="G8" s="55">
        <f>SUMIFS(Orig!$G$2:$G$173, Orig!$A$2:$A$173, Sales!$A8, Orig!$B$2:$B$173, Sales!$B8, Orig!$C$2:$C$173, Sales!G$15)</f>
        <v>32418010.559868</v>
      </c>
      <c r="H8" s="55">
        <f>SUMIFS(Orig!$G$2:$G$173, Orig!$A$2:$A$173, Sales!$A8, Orig!$B$2:$B$173, Sales!$B8, Orig!$C$2:$C$173, Sales!H$15)</f>
        <v>81433296.205540001</v>
      </c>
      <c r="I8" s="55">
        <f>SUMIFS(Orig!$G$2:$G$173, Orig!$A$2:$A$173, Sales!$A8, Orig!$B$2:$B$173, Sales!$B8, Orig!$C$2:$C$173, Sales!I$15)</f>
        <v>57516417.323074996</v>
      </c>
      <c r="J8" s="55">
        <f>SUMIFS(Orig!$G$2:$G$173, Orig!$A$2:$A$173, Sales!$A8, Orig!$B$2:$B$173, Sales!$B8, Orig!$C$2:$C$173, Sales!J$15)</f>
        <v>1417385.92</v>
      </c>
      <c r="K8" s="55">
        <f>SUMIFS(Orig!$G$2:$G$173, Orig!$A$2:$A$173, Sales!$A8, Orig!$B$2:$B$173, Sales!$B8, Orig!$C$2:$C$173, Sales!K$15)</f>
        <v>2945086.3593299999</v>
      </c>
      <c r="L8" s="63">
        <v>283884</v>
      </c>
      <c r="M8" s="65">
        <f t="shared" si="0"/>
        <v>682885748.99616814</v>
      </c>
      <c r="N8" s="65">
        <v>714509145</v>
      </c>
      <c r="O8" s="66">
        <f t="shared" si="1"/>
        <v>-4.4258910085513081E-2</v>
      </c>
    </row>
    <row r="9" spans="1:15" ht="16.5" x14ac:dyDescent="0.3">
      <c r="A9" s="56">
        <v>2013</v>
      </c>
      <c r="B9" s="56">
        <f t="shared" si="2"/>
        <v>8</v>
      </c>
      <c r="C9" s="55">
        <f>SUMIFS(Orig!$G$2:$G$173, Orig!$A$2:$A$173, Sales!$A9, Orig!$B$2:$B$173, Sales!$B9, Orig!$C$2:$C$173, Sales!C$15)</f>
        <v>183652840.98039401</v>
      </c>
      <c r="D9" s="55">
        <f>SUMIFS(Orig!$G$2:$G$173, Orig!$A$2:$A$173, Sales!$A9, Orig!$B$2:$B$173, Sales!$B9, Orig!$C$2:$C$173, Sales!D$15)</f>
        <v>57428147.254634999</v>
      </c>
      <c r="E9" s="55">
        <f>SUMIFS(Orig!$G$2:$G$173, Orig!$A$2:$A$173, Sales!$A9, Orig!$B$2:$B$173, Sales!$B9, Orig!$C$2:$C$173, Sales!E$15)</f>
        <v>113937212.17112699</v>
      </c>
      <c r="F9" s="55">
        <f>SUMIFS(Orig!$G$2:$G$173, Orig!$A$2:$A$173, Sales!$A9, Orig!$B$2:$B$173, Sales!$B9, Orig!$C$2:$C$173, Sales!F$15)</f>
        <v>102379276.421196</v>
      </c>
      <c r="G9" s="55">
        <f>SUMIFS(Orig!$G$2:$G$173, Orig!$A$2:$A$173, Sales!$A9, Orig!$B$2:$B$173, Sales!$B9, Orig!$C$2:$C$173, Sales!G$15)</f>
        <v>31156687.770330001</v>
      </c>
      <c r="H9" s="55">
        <f>SUMIFS(Orig!$G$2:$G$173, Orig!$A$2:$A$173, Sales!$A9, Orig!$B$2:$B$173, Sales!$B9, Orig!$C$2:$C$173, Sales!H$15)</f>
        <v>79136530.342551008</v>
      </c>
      <c r="I9" s="55">
        <f>SUMIFS(Orig!$G$2:$G$173, Orig!$A$2:$A$173, Sales!$A9, Orig!$B$2:$B$173, Sales!$B9, Orig!$C$2:$C$173, Sales!I$15)</f>
        <v>55107550.596308999</v>
      </c>
      <c r="J9" s="55">
        <f>SUMIFS(Orig!$G$2:$G$173, Orig!$A$2:$A$173, Sales!$A9, Orig!$B$2:$B$173, Sales!$B9, Orig!$C$2:$C$173, Sales!J$15)</f>
        <v>1410818.1</v>
      </c>
      <c r="K9" s="55">
        <f>SUMIFS(Orig!$G$2:$G$173, Orig!$A$2:$A$173, Sales!$A9, Orig!$B$2:$B$173, Sales!$B9, Orig!$C$2:$C$173, Sales!K$15)</f>
        <v>3268978.2019540002</v>
      </c>
      <c r="L9" s="63">
        <v>283884</v>
      </c>
      <c r="M9" s="65">
        <f t="shared" si="0"/>
        <v>627761925.83849597</v>
      </c>
      <c r="N9" s="65">
        <v>648088471</v>
      </c>
      <c r="O9" s="66">
        <f t="shared" si="1"/>
        <v>-3.1363843165023719E-2</v>
      </c>
    </row>
    <row r="10" spans="1:15" ht="16.5" x14ac:dyDescent="0.3">
      <c r="A10" s="56">
        <v>2013</v>
      </c>
      <c r="B10" s="56">
        <f t="shared" si="2"/>
        <v>9</v>
      </c>
      <c r="C10" s="55">
        <f>SUMIFS(Orig!$G$2:$G$173, Orig!$A$2:$A$173, Sales!$A10, Orig!$B$2:$B$173, Sales!$B10, Orig!$C$2:$C$173, Sales!C$15)</f>
        <v>154662649.844744</v>
      </c>
      <c r="D10" s="55">
        <f>SUMIFS(Orig!$G$2:$G$173, Orig!$A$2:$A$173, Sales!$A10, Orig!$B$2:$B$173, Sales!$B10, Orig!$C$2:$C$173, Sales!D$15)</f>
        <v>52477637.985082999</v>
      </c>
      <c r="E10" s="55">
        <f>SUMIFS(Orig!$G$2:$G$173, Orig!$A$2:$A$173, Sales!$A10, Orig!$B$2:$B$173, Sales!$B10, Orig!$C$2:$C$173, Sales!E$15)</f>
        <v>99487499.350355998</v>
      </c>
      <c r="F10" s="55">
        <f>SUMIFS(Orig!$G$2:$G$173, Orig!$A$2:$A$173, Sales!$A10, Orig!$B$2:$B$173, Sales!$B10, Orig!$C$2:$C$173, Sales!F$15)</f>
        <v>92485548.494682997</v>
      </c>
      <c r="G10" s="55">
        <f>SUMIFS(Orig!$G$2:$G$173, Orig!$A$2:$A$173, Sales!$A10, Orig!$B$2:$B$173, Sales!$B10, Orig!$C$2:$C$173, Sales!G$15)</f>
        <v>28130898.852276001</v>
      </c>
      <c r="H10" s="55">
        <f>SUMIFS(Orig!$G$2:$G$173, Orig!$A$2:$A$173, Sales!$A10, Orig!$B$2:$B$173, Sales!$B10, Orig!$C$2:$C$173, Sales!H$15)</f>
        <v>71688845.403917998</v>
      </c>
      <c r="I10" s="55">
        <f>SUMIFS(Orig!$G$2:$G$173, Orig!$A$2:$A$173, Sales!$A10, Orig!$B$2:$B$173, Sales!$B10, Orig!$C$2:$C$173, Sales!I$15)</f>
        <v>46168666.209330998</v>
      </c>
      <c r="J10" s="55">
        <f>SUMIFS(Orig!$G$2:$G$173, Orig!$A$2:$A$173, Sales!$A10, Orig!$B$2:$B$173, Sales!$B10, Orig!$C$2:$C$173, Sales!J$15)</f>
        <v>1407189.13</v>
      </c>
      <c r="K10" s="55">
        <f>SUMIFS(Orig!$G$2:$G$173, Orig!$A$2:$A$173, Sales!$A10, Orig!$B$2:$B$173, Sales!$B10, Orig!$C$2:$C$173, Sales!K$15)</f>
        <v>3696951.8171720002</v>
      </c>
      <c r="L10" s="63">
        <v>283884</v>
      </c>
      <c r="M10" s="65">
        <f t="shared" si="0"/>
        <v>550489771.08756304</v>
      </c>
      <c r="N10" s="65">
        <v>568713323</v>
      </c>
      <c r="O10" s="66">
        <f t="shared" si="1"/>
        <v>-3.2043476344648547E-2</v>
      </c>
    </row>
    <row r="11" spans="1:15" ht="16.5" x14ac:dyDescent="0.3">
      <c r="A11" s="56">
        <v>2013</v>
      </c>
      <c r="B11" s="56">
        <f t="shared" si="2"/>
        <v>10</v>
      </c>
      <c r="C11" s="55">
        <f>SUMIFS(Orig!$G$2:$G$173, Orig!$A$2:$A$173, Sales!$A11, Orig!$B$2:$B$173, Sales!$B11, Orig!$C$2:$C$173, Sales!C$15)</f>
        <v>156991523.160568</v>
      </c>
      <c r="D11" s="55">
        <f>SUMIFS(Orig!$G$2:$G$173, Orig!$A$2:$A$173, Sales!$A11, Orig!$B$2:$B$173, Sales!$B11, Orig!$C$2:$C$173, Sales!D$15)</f>
        <v>52601658.549165003</v>
      </c>
      <c r="E11" s="55">
        <f>SUMIFS(Orig!$G$2:$G$173, Orig!$A$2:$A$173, Sales!$A11, Orig!$B$2:$B$173, Sales!$B11, Orig!$C$2:$C$173, Sales!E$15)</f>
        <v>104321574.31839399</v>
      </c>
      <c r="F11" s="55">
        <f>SUMIFS(Orig!$G$2:$G$173, Orig!$A$2:$A$173, Sales!$A11, Orig!$B$2:$B$173, Sales!$B11, Orig!$C$2:$C$173, Sales!F$15)</f>
        <v>94801374.527327999</v>
      </c>
      <c r="G11" s="55">
        <f>SUMIFS(Orig!$G$2:$G$173, Orig!$A$2:$A$173, Sales!$A11, Orig!$B$2:$B$173, Sales!$B11, Orig!$C$2:$C$173, Sales!G$15)</f>
        <v>29048807.974416003</v>
      </c>
      <c r="H11" s="55">
        <f>SUMIFS(Orig!$G$2:$G$173, Orig!$A$2:$A$173, Sales!$A11, Orig!$B$2:$B$173, Sales!$B11, Orig!$C$2:$C$173, Sales!H$15)</f>
        <v>73360493.784315005</v>
      </c>
      <c r="I11" s="55">
        <f>SUMIFS(Orig!$G$2:$G$173, Orig!$A$2:$A$173, Sales!$A11, Orig!$B$2:$B$173, Sales!$B11, Orig!$C$2:$C$173, Sales!I$15)</f>
        <v>48442906.870278001</v>
      </c>
      <c r="J11" s="55">
        <f>SUMIFS(Orig!$G$2:$G$173, Orig!$A$2:$A$173, Sales!$A11, Orig!$B$2:$B$173, Sales!$B11, Orig!$C$2:$C$173, Sales!J$15)</f>
        <v>1399013.5</v>
      </c>
      <c r="K11" s="55">
        <f>SUMIFS(Orig!$G$2:$G$173, Orig!$A$2:$A$173, Sales!$A11, Orig!$B$2:$B$173, Sales!$B11, Orig!$C$2:$C$173, Sales!K$15)</f>
        <v>4420313.7162939999</v>
      </c>
      <c r="L11" s="63">
        <v>283884</v>
      </c>
      <c r="M11" s="65">
        <f t="shared" si="0"/>
        <v>565671550.40075803</v>
      </c>
      <c r="N11" s="65">
        <v>592923094</v>
      </c>
      <c r="O11" s="66">
        <f t="shared" si="1"/>
        <v>-4.5961346210006027E-2</v>
      </c>
    </row>
    <row r="12" spans="1:15" ht="16.5" x14ac:dyDescent="0.3">
      <c r="A12" s="56">
        <v>2013</v>
      </c>
      <c r="B12" s="56">
        <f t="shared" si="2"/>
        <v>11</v>
      </c>
      <c r="C12" s="55">
        <f>SUMIFS(Orig!$G$2:$G$173, Orig!$A$2:$A$173, Sales!$A12, Orig!$B$2:$B$173, Sales!$B12, Orig!$C$2:$C$173, Sales!C$15)</f>
        <v>181366706.72926798</v>
      </c>
      <c r="D12" s="55">
        <f>SUMIFS(Orig!$G$2:$G$173, Orig!$A$2:$A$173, Sales!$A12, Orig!$B$2:$B$173, Sales!$B12, Orig!$C$2:$C$173, Sales!D$15)</f>
        <v>58375090.882117994</v>
      </c>
      <c r="E12" s="55">
        <f>SUMIFS(Orig!$G$2:$G$173, Orig!$A$2:$A$173, Sales!$A12, Orig!$B$2:$B$173, Sales!$B12, Orig!$C$2:$C$173, Sales!E$15)</f>
        <v>118507593.18724</v>
      </c>
      <c r="F12" s="55">
        <f>SUMIFS(Orig!$G$2:$G$173, Orig!$A$2:$A$173, Sales!$A12, Orig!$B$2:$B$173, Sales!$B12, Orig!$C$2:$C$173, Sales!F$15)</f>
        <v>96709069.484914005</v>
      </c>
      <c r="G12" s="55">
        <f>SUMIFS(Orig!$G$2:$G$173, Orig!$A$2:$A$173, Sales!$A12, Orig!$B$2:$B$173, Sales!$B12, Orig!$C$2:$C$173, Sales!G$15)</f>
        <v>29310855.046778001</v>
      </c>
      <c r="H12" s="55">
        <f>SUMIFS(Orig!$G$2:$G$173, Orig!$A$2:$A$173, Sales!$A12, Orig!$B$2:$B$173, Sales!$B12, Orig!$C$2:$C$173, Sales!H$15)</f>
        <v>70847887.602199987</v>
      </c>
      <c r="I12" s="55">
        <f>SUMIFS(Orig!$G$2:$G$173, Orig!$A$2:$A$173, Sales!$A12, Orig!$B$2:$B$173, Sales!$B12, Orig!$C$2:$C$173, Sales!I$15)</f>
        <v>49298361.266359001</v>
      </c>
      <c r="J12" s="55">
        <f>SUMIFS(Orig!$G$2:$G$173, Orig!$A$2:$A$173, Sales!$A12, Orig!$B$2:$B$173, Sales!$B12, Orig!$C$2:$C$173, Sales!J$15)</f>
        <v>1401777.04</v>
      </c>
      <c r="K12" s="55">
        <f>SUMIFS(Orig!$G$2:$G$173, Orig!$A$2:$A$173, Sales!$A12, Orig!$B$2:$B$173, Sales!$B12, Orig!$C$2:$C$173, Sales!K$15)</f>
        <v>4663954.478356</v>
      </c>
      <c r="L12" s="63">
        <v>283884</v>
      </c>
      <c r="M12" s="65">
        <f t="shared" si="0"/>
        <v>610765179.71723294</v>
      </c>
      <c r="N12" s="65">
        <v>632628713</v>
      </c>
      <c r="O12" s="66">
        <f t="shared" si="1"/>
        <v>-3.4559818157932853E-2</v>
      </c>
    </row>
    <row r="13" spans="1:15" ht="16.5" x14ac:dyDescent="0.3">
      <c r="A13" s="56">
        <v>2013</v>
      </c>
      <c r="B13" s="56">
        <f t="shared" si="2"/>
        <v>12</v>
      </c>
      <c r="C13" s="55">
        <f>SUMIFS(Orig!$G$2:$G$173, Orig!$A$2:$A$173, Sales!$A13, Orig!$B$2:$B$173, Sales!$B13, Orig!$C$2:$C$173, Sales!C$15)</f>
        <v>226903062.33198997</v>
      </c>
      <c r="D13" s="55">
        <f>SUMIFS(Orig!$G$2:$G$173, Orig!$A$2:$A$173, Sales!$A13, Orig!$B$2:$B$173, Sales!$B13, Orig!$C$2:$C$173, Sales!D$15)</f>
        <v>67741458.384268001</v>
      </c>
      <c r="E13" s="55">
        <f>SUMIFS(Orig!$G$2:$G$173, Orig!$A$2:$A$173, Sales!$A13, Orig!$B$2:$B$173, Sales!$B13, Orig!$C$2:$C$173, Sales!E$15)</f>
        <v>136658137.45825499</v>
      </c>
      <c r="F13" s="55">
        <f>SUMIFS(Orig!$G$2:$G$173, Orig!$A$2:$A$173, Sales!$A13, Orig!$B$2:$B$173, Sales!$B13, Orig!$C$2:$C$173, Sales!F$15)</f>
        <v>105925516.18304899</v>
      </c>
      <c r="G13" s="55">
        <f>SUMIFS(Orig!$G$2:$G$173, Orig!$A$2:$A$173, Sales!$A13, Orig!$B$2:$B$173, Sales!$B13, Orig!$C$2:$C$173, Sales!G$15)</f>
        <v>31446408.264558002</v>
      </c>
      <c r="H13" s="55">
        <f>SUMIFS(Orig!$G$2:$G$173, Orig!$A$2:$A$173, Sales!$A13, Orig!$B$2:$B$173, Sales!$B13, Orig!$C$2:$C$173, Sales!H$15)</f>
        <v>74291847.559798002</v>
      </c>
      <c r="I13" s="55">
        <f>SUMIFS(Orig!$G$2:$G$173, Orig!$A$2:$A$173, Sales!$A13, Orig!$B$2:$B$173, Sales!$B13, Orig!$C$2:$C$173, Sales!I$15)</f>
        <v>49361098.634838</v>
      </c>
      <c r="J13" s="55">
        <f>SUMIFS(Orig!$G$2:$G$173, Orig!$A$2:$A$173, Sales!$A13, Orig!$B$2:$B$173, Sales!$B13, Orig!$C$2:$C$173, Sales!J$15)</f>
        <v>1399561.72</v>
      </c>
      <c r="K13" s="55">
        <f>SUMIFS(Orig!$G$2:$G$173, Orig!$A$2:$A$173, Sales!$A13, Orig!$B$2:$B$173, Sales!$B13, Orig!$C$2:$C$173, Sales!K$15)</f>
        <v>4952718.5312360004</v>
      </c>
      <c r="L13" s="63">
        <v>283884</v>
      </c>
      <c r="M13" s="65">
        <f t="shared" si="0"/>
        <v>698963693.06799197</v>
      </c>
      <c r="N13" s="65">
        <v>728350197</v>
      </c>
      <c r="O13" s="66">
        <f t="shared" si="1"/>
        <v>-4.0346668474928737E-2</v>
      </c>
    </row>
    <row r="14" spans="1:15" x14ac:dyDescent="0.25">
      <c r="O14" s="67">
        <f>AVERAGE(O2:O13)</f>
        <v>-3.6127692085234843E-2</v>
      </c>
    </row>
    <row r="15" spans="1:15" x14ac:dyDescent="0.3">
      <c r="C15" s="57" t="s">
        <v>5</v>
      </c>
      <c r="D15" s="57" t="s">
        <v>8</v>
      </c>
      <c r="E15" s="57" t="s">
        <v>9</v>
      </c>
      <c r="F15" s="57" t="s">
        <v>10</v>
      </c>
      <c r="G15" s="57" t="s">
        <v>11</v>
      </c>
      <c r="H15" s="57" t="s">
        <v>12</v>
      </c>
      <c r="I15" s="57" t="s">
        <v>13</v>
      </c>
      <c r="J15" s="57" t="s">
        <v>14</v>
      </c>
      <c r="K15" s="57" t="s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C37" sqref="C37"/>
    </sheetView>
  </sheetViews>
  <sheetFormatPr defaultColWidth="8.85546875" defaultRowHeight="15" x14ac:dyDescent="0.25"/>
  <cols>
    <col min="1" max="2" width="8.85546875" style="56"/>
    <col min="3" max="3" width="16.28515625" style="56" bestFit="1" customWidth="1"/>
    <col min="4" max="4" width="23.5703125" style="56" bestFit="1" customWidth="1"/>
    <col min="5" max="5" width="24.5703125" style="56" bestFit="1" customWidth="1"/>
    <col min="6" max="6" width="20" style="56" bestFit="1" customWidth="1"/>
    <col min="7" max="8" width="19.140625" style="56" bestFit="1" customWidth="1"/>
    <col min="9" max="9" width="15.85546875" style="56" bestFit="1" customWidth="1"/>
    <col min="10" max="10" width="15.28515625" style="56" bestFit="1" customWidth="1"/>
    <col min="11" max="11" width="11.85546875" style="56" customWidth="1"/>
    <col min="12" max="16384" width="8.85546875" style="56"/>
  </cols>
  <sheetData>
    <row r="1" spans="1:11" x14ac:dyDescent="0.25">
      <c r="A1" s="56" t="s">
        <v>16</v>
      </c>
      <c r="B1" s="56" t="s">
        <v>17</v>
      </c>
      <c r="C1" s="56" t="s">
        <v>19</v>
      </c>
      <c r="D1" s="56" t="s">
        <v>28</v>
      </c>
      <c r="E1" s="56" t="s">
        <v>29</v>
      </c>
      <c r="F1" s="56" t="s">
        <v>30</v>
      </c>
      <c r="G1" s="56" t="s">
        <v>31</v>
      </c>
      <c r="H1" s="56" t="s">
        <v>32</v>
      </c>
      <c r="I1" s="56" t="s">
        <v>33</v>
      </c>
      <c r="J1" s="56" t="s">
        <v>26</v>
      </c>
      <c r="K1" s="56" t="s">
        <v>34</v>
      </c>
    </row>
    <row r="2" spans="1:11" ht="16.5" x14ac:dyDescent="0.3">
      <c r="A2" s="56">
        <v>2013</v>
      </c>
      <c r="B2" s="56">
        <v>1</v>
      </c>
      <c r="C2" s="61">
        <f>Sales!C2/1000</f>
        <v>225020.21419972501</v>
      </c>
      <c r="D2" s="61">
        <f>Sales!D2/1000</f>
        <v>70922.514948240001</v>
      </c>
      <c r="E2" s="61">
        <f>Sales!E2/1000</f>
        <v>135445.40401133298</v>
      </c>
      <c r="F2" s="61">
        <f>Sales!F2/1000</f>
        <v>106926.54287322401</v>
      </c>
      <c r="G2" s="61">
        <f>Sales!G2/1000</f>
        <v>30722.150623464</v>
      </c>
      <c r="H2" s="61">
        <f>Sales!H2/1000</f>
        <v>77230.897789698007</v>
      </c>
      <c r="I2" s="61">
        <f>Sales!I2/1000</f>
        <v>54020.311517685004</v>
      </c>
      <c r="J2" s="61">
        <f>Sales!J2/1000</f>
        <v>1445.2378600000002</v>
      </c>
      <c r="K2" s="61">
        <f>Sales!K2/1000</f>
        <v>4873.4199827120001</v>
      </c>
    </row>
    <row r="3" spans="1:11" ht="16.5" x14ac:dyDescent="0.3">
      <c r="A3" s="56">
        <v>2013</v>
      </c>
      <c r="B3" s="56">
        <f>B2+1</f>
        <v>2</v>
      </c>
      <c r="C3" s="61">
        <f>Sales!C3/1000</f>
        <v>195289.03617635899</v>
      </c>
      <c r="D3" s="61">
        <f>Sales!D3/1000</f>
        <v>62109.668280411002</v>
      </c>
      <c r="E3" s="61">
        <f>Sales!E3/1000</f>
        <v>128044.894910093</v>
      </c>
      <c r="F3" s="61">
        <f>Sales!F3/1000</f>
        <v>95238.247514204995</v>
      </c>
      <c r="G3" s="61">
        <f>Sales!G3/1000</f>
        <v>28379.019110565005</v>
      </c>
      <c r="H3" s="61">
        <f>Sales!H3/1000</f>
        <v>68915.859244616004</v>
      </c>
      <c r="I3" s="61">
        <f>Sales!I3/1000</f>
        <v>48719.644790997001</v>
      </c>
      <c r="J3" s="61">
        <f>Sales!J3/1000</f>
        <v>1446.2011100000002</v>
      </c>
      <c r="K3" s="61">
        <f>Sales!K3/1000</f>
        <v>4124.91429754</v>
      </c>
    </row>
    <row r="4" spans="1:11" ht="16.5" x14ac:dyDescent="0.3">
      <c r="A4" s="56">
        <v>2013</v>
      </c>
      <c r="B4" s="56">
        <f t="shared" ref="B4:B13" si="0">B3+1</f>
        <v>3</v>
      </c>
      <c r="C4" s="61">
        <f>Sales!C4/1000</f>
        <v>192526.32616535199</v>
      </c>
      <c r="D4" s="61">
        <f>Sales!D4/1000</f>
        <v>63639.346666480007</v>
      </c>
      <c r="E4" s="61">
        <f>Sales!E4/1000</f>
        <v>128502.687373769</v>
      </c>
      <c r="F4" s="61">
        <f>Sales!F4/1000</f>
        <v>97725.275054583995</v>
      </c>
      <c r="G4" s="61">
        <f>Sales!G4/1000</f>
        <v>28860.011850545998</v>
      </c>
      <c r="H4" s="61">
        <f>Sales!H4/1000</f>
        <v>71709.558618740004</v>
      </c>
      <c r="I4" s="61">
        <f>Sales!I4/1000</f>
        <v>52674.179475543999</v>
      </c>
      <c r="J4" s="61">
        <f>Sales!J4/1000</f>
        <v>1451.7905668779999</v>
      </c>
      <c r="K4" s="61">
        <f>Sales!K4/1000</f>
        <v>4079.9911439979996</v>
      </c>
    </row>
    <row r="5" spans="1:11" ht="16.5" x14ac:dyDescent="0.3">
      <c r="A5" s="56">
        <v>2013</v>
      </c>
      <c r="B5" s="56">
        <f t="shared" si="0"/>
        <v>4</v>
      </c>
      <c r="C5" s="61">
        <f>Sales!C5/1000</f>
        <v>160391.318354677</v>
      </c>
      <c r="D5" s="61">
        <f>Sales!D5/1000</f>
        <v>54827.876169389005</v>
      </c>
      <c r="E5" s="61">
        <f>Sales!E5/1000</f>
        <v>107456.33885992</v>
      </c>
      <c r="F5" s="61">
        <f>Sales!F5/1000</f>
        <v>92358.172485432995</v>
      </c>
      <c r="G5" s="61">
        <f>Sales!G5/1000</f>
        <v>27835.596804221997</v>
      </c>
      <c r="H5" s="61">
        <f>Sales!H5/1000</f>
        <v>69405.732758487997</v>
      </c>
      <c r="I5" s="61">
        <f>Sales!I5/1000</f>
        <v>51136.619336470001</v>
      </c>
      <c r="J5" s="61">
        <f>Sales!J5/1000</f>
        <v>1445.4136100000001</v>
      </c>
      <c r="K5" s="61">
        <f>Sales!K5/1000</f>
        <v>3356.3161846839998</v>
      </c>
    </row>
    <row r="6" spans="1:11" ht="16.5" x14ac:dyDescent="0.3">
      <c r="A6" s="56">
        <v>2013</v>
      </c>
      <c r="B6" s="56">
        <f t="shared" si="0"/>
        <v>5</v>
      </c>
      <c r="C6" s="61">
        <f>Sales!C6/1000</f>
        <v>153168.691304965</v>
      </c>
      <c r="D6" s="61">
        <f>Sales!D6/1000</f>
        <v>55294.450552996001</v>
      </c>
      <c r="E6" s="61">
        <f>Sales!E6/1000</f>
        <v>105676.662553157</v>
      </c>
      <c r="F6" s="61">
        <f>Sales!F6/1000</f>
        <v>96272.068648614004</v>
      </c>
      <c r="G6" s="61">
        <f>Sales!G6/1000</f>
        <v>29734.498416206003</v>
      </c>
      <c r="H6" s="61">
        <f>Sales!H6/1000</f>
        <v>74026.17805789299</v>
      </c>
      <c r="I6" s="61">
        <f>Sales!I6/1000</f>
        <v>54181.772531002003</v>
      </c>
      <c r="J6" s="61">
        <f>Sales!J6/1000</f>
        <v>1428.8261100000002</v>
      </c>
      <c r="K6" s="61">
        <f>Sales!K6/1000</f>
        <v>3047.5638434520001</v>
      </c>
    </row>
    <row r="7" spans="1:11" ht="16.5" x14ac:dyDescent="0.3">
      <c r="A7" s="56">
        <v>2013</v>
      </c>
      <c r="B7" s="56">
        <f t="shared" si="0"/>
        <v>6</v>
      </c>
      <c r="C7" s="61">
        <f>Sales!C7/1000</f>
        <v>169195.03722471299</v>
      </c>
      <c r="D7" s="61">
        <f>Sales!D7/1000</f>
        <v>54223.662622009004</v>
      </c>
      <c r="E7" s="61">
        <f>Sales!E7/1000</f>
        <v>105388.33442579</v>
      </c>
      <c r="F7" s="61">
        <f>Sales!F7/1000</f>
        <v>95530.688627579002</v>
      </c>
      <c r="G7" s="61">
        <f>Sales!G7/1000</f>
        <v>28886.803804949999</v>
      </c>
      <c r="H7" s="61">
        <f>Sales!H7/1000</f>
        <v>72296.182042058004</v>
      </c>
      <c r="I7" s="61">
        <f>Sales!I7/1000</f>
        <v>53999.498666785999</v>
      </c>
      <c r="J7" s="61">
        <f>Sales!J7/1000</f>
        <v>1419.3631399999999</v>
      </c>
      <c r="K7" s="61">
        <f>Sales!K7/1000</f>
        <v>2779.8266134360001</v>
      </c>
    </row>
    <row r="8" spans="1:11" ht="16.5" x14ac:dyDescent="0.3">
      <c r="A8" s="56">
        <v>2013</v>
      </c>
      <c r="B8" s="56">
        <f t="shared" si="0"/>
        <v>7</v>
      </c>
      <c r="C8" s="61">
        <f>Sales!C8/1000</f>
        <v>221705.664407943</v>
      </c>
      <c r="D8" s="61">
        <f>Sales!D8/1000</f>
        <v>63782.142973224996</v>
      </c>
      <c r="E8" s="61">
        <f>Sales!E8/1000</f>
        <v>113575.203191632</v>
      </c>
      <c r="F8" s="61">
        <f>Sales!F8/1000</f>
        <v>107808.658055555</v>
      </c>
      <c r="G8" s="61">
        <f>Sales!G8/1000</f>
        <v>32418.010559868002</v>
      </c>
      <c r="H8" s="61">
        <f>Sales!H8/1000</f>
        <v>81433.296205539998</v>
      </c>
      <c r="I8" s="61">
        <f>Sales!I8/1000</f>
        <v>57516.417323074995</v>
      </c>
      <c r="J8" s="61">
        <f>Sales!J8/1000</f>
        <v>1417.3859199999999</v>
      </c>
      <c r="K8" s="61">
        <f>Sales!K8/1000</f>
        <v>2945.0863593300001</v>
      </c>
    </row>
    <row r="9" spans="1:11" ht="16.5" x14ac:dyDescent="0.3">
      <c r="A9" s="56">
        <v>2013</v>
      </c>
      <c r="B9" s="56">
        <f t="shared" si="0"/>
        <v>8</v>
      </c>
      <c r="C9" s="61">
        <f>Sales!C9/1000</f>
        <v>183652.84098039402</v>
      </c>
      <c r="D9" s="61">
        <f>Sales!D9/1000</f>
        <v>57428.147254634998</v>
      </c>
      <c r="E9" s="61">
        <f>Sales!E9/1000</f>
        <v>113937.21217112699</v>
      </c>
      <c r="F9" s="61">
        <f>Sales!F9/1000</f>
        <v>102379.276421196</v>
      </c>
      <c r="G9" s="61">
        <f>Sales!G9/1000</f>
        <v>31156.687770330002</v>
      </c>
      <c r="H9" s="61">
        <f>Sales!H9/1000</f>
        <v>79136.530342551006</v>
      </c>
      <c r="I9" s="61">
        <f>Sales!I9/1000</f>
        <v>55107.550596308996</v>
      </c>
      <c r="J9" s="61">
        <f>Sales!J9/1000</f>
        <v>1410.8181000000002</v>
      </c>
      <c r="K9" s="61">
        <f>Sales!K9/1000</f>
        <v>3268.9782019540003</v>
      </c>
    </row>
    <row r="10" spans="1:11" ht="16.5" x14ac:dyDescent="0.3">
      <c r="A10" s="56">
        <v>2013</v>
      </c>
      <c r="B10" s="56">
        <f t="shared" si="0"/>
        <v>9</v>
      </c>
      <c r="C10" s="61">
        <f>Sales!C10/1000</f>
        <v>154662.64984474401</v>
      </c>
      <c r="D10" s="61">
        <f>Sales!D10/1000</f>
        <v>52477.637985082998</v>
      </c>
      <c r="E10" s="61">
        <f>Sales!E10/1000</f>
        <v>99487.499350355996</v>
      </c>
      <c r="F10" s="61">
        <f>Sales!F10/1000</f>
        <v>92485.548494682997</v>
      </c>
      <c r="G10" s="61">
        <f>Sales!G10/1000</f>
        <v>28130.898852276001</v>
      </c>
      <c r="H10" s="61">
        <f>Sales!H10/1000</f>
        <v>71688.845403917992</v>
      </c>
      <c r="I10" s="61">
        <f>Sales!I10/1000</f>
        <v>46168.666209331001</v>
      </c>
      <c r="J10" s="61">
        <f>Sales!J10/1000</f>
        <v>1407.18913</v>
      </c>
      <c r="K10" s="61">
        <f>Sales!K10/1000</f>
        <v>3696.9518171720001</v>
      </c>
    </row>
    <row r="11" spans="1:11" ht="16.5" x14ac:dyDescent="0.3">
      <c r="A11" s="56">
        <v>2013</v>
      </c>
      <c r="B11" s="56">
        <f t="shared" si="0"/>
        <v>10</v>
      </c>
      <c r="C11" s="61">
        <f>Sales!C11/1000</f>
        <v>156991.523160568</v>
      </c>
      <c r="D11" s="61">
        <f>Sales!D11/1000</f>
        <v>52601.658549165004</v>
      </c>
      <c r="E11" s="61">
        <f>Sales!E11/1000</f>
        <v>104321.57431839399</v>
      </c>
      <c r="F11" s="61">
        <f>Sales!F11/1000</f>
        <v>94801.374527327993</v>
      </c>
      <c r="G11" s="61">
        <f>Sales!G11/1000</f>
        <v>29048.807974416002</v>
      </c>
      <c r="H11" s="61">
        <f>Sales!H11/1000</f>
        <v>73360.493784315011</v>
      </c>
      <c r="I11" s="61">
        <f>Sales!I11/1000</f>
        <v>48442.906870277999</v>
      </c>
      <c r="J11" s="61">
        <f>Sales!J11/1000</f>
        <v>1399.0135</v>
      </c>
      <c r="K11" s="61">
        <f>Sales!K11/1000</f>
        <v>4420.3137162940002</v>
      </c>
    </row>
    <row r="12" spans="1:11" ht="16.5" x14ac:dyDescent="0.3">
      <c r="A12" s="56">
        <v>2013</v>
      </c>
      <c r="B12" s="56">
        <f t="shared" si="0"/>
        <v>11</v>
      </c>
      <c r="C12" s="61">
        <f>Sales!C12/1000</f>
        <v>181366.70672926799</v>
      </c>
      <c r="D12" s="61">
        <f>Sales!D12/1000</f>
        <v>58375.090882117991</v>
      </c>
      <c r="E12" s="61">
        <f>Sales!E12/1000</f>
        <v>118507.59318724001</v>
      </c>
      <c r="F12" s="61">
        <f>Sales!F12/1000</f>
        <v>96709.069484913998</v>
      </c>
      <c r="G12" s="61">
        <f>Sales!G12/1000</f>
        <v>29310.855046778001</v>
      </c>
      <c r="H12" s="61">
        <f>Sales!H12/1000</f>
        <v>70847.887602199989</v>
      </c>
      <c r="I12" s="61">
        <f>Sales!I12/1000</f>
        <v>49298.361266359003</v>
      </c>
      <c r="J12" s="61">
        <f>Sales!J12/1000</f>
        <v>1401.7770399999999</v>
      </c>
      <c r="K12" s="61">
        <f>Sales!K12/1000</f>
        <v>4663.9544783560004</v>
      </c>
    </row>
    <row r="13" spans="1:11" ht="16.5" x14ac:dyDescent="0.3">
      <c r="A13" s="56">
        <v>2013</v>
      </c>
      <c r="B13" s="56">
        <f t="shared" si="0"/>
        <v>12</v>
      </c>
      <c r="C13" s="61">
        <f>Sales!C13/1000</f>
        <v>226903.06233198996</v>
      </c>
      <c r="D13" s="61">
        <f>Sales!D13/1000</f>
        <v>67741.458384268</v>
      </c>
      <c r="E13" s="61">
        <f>Sales!E13/1000</f>
        <v>136658.13745825499</v>
      </c>
      <c r="F13" s="61">
        <f>Sales!F13/1000</f>
        <v>105925.516183049</v>
      </c>
      <c r="G13" s="61">
        <f>Sales!G13/1000</f>
        <v>31446.408264558002</v>
      </c>
      <c r="H13" s="61">
        <f>Sales!H13/1000</f>
        <v>74291.847559798</v>
      </c>
      <c r="I13" s="61">
        <f>Sales!I13/1000</f>
        <v>49361.098634838003</v>
      </c>
      <c r="J13" s="61">
        <f>Sales!J13/1000</f>
        <v>1399.5617199999999</v>
      </c>
      <c r="K13" s="61">
        <f>Sales!K13/1000</f>
        <v>4952.7185312360007</v>
      </c>
    </row>
    <row r="15" spans="1:11" ht="16.5" x14ac:dyDescent="0.3">
      <c r="C15" s="57"/>
      <c r="D15" s="57"/>
      <c r="E15" s="57"/>
      <c r="F15" s="57"/>
      <c r="G15" s="57"/>
      <c r="H15" s="57"/>
      <c r="I15" s="57"/>
      <c r="J15" s="57"/>
      <c r="K15" s="5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workbookViewId="0">
      <selection activeCell="D4" sqref="D4"/>
    </sheetView>
  </sheetViews>
  <sheetFormatPr defaultRowHeight="15" x14ac:dyDescent="0.25"/>
  <cols>
    <col min="2" max="2" width="17.42578125" customWidth="1"/>
  </cols>
  <sheetData>
    <row r="2" spans="1:2" x14ac:dyDescent="0.25">
      <c r="A2" t="s">
        <v>35</v>
      </c>
      <c r="B2" s="63">
        <v>221078492</v>
      </c>
    </row>
    <row r="3" spans="1:2" x14ac:dyDescent="0.25">
      <c r="B3" s="63">
        <v>461173</v>
      </c>
    </row>
    <row r="4" spans="1:2" x14ac:dyDescent="0.25">
      <c r="B4" s="63">
        <v>76821</v>
      </c>
    </row>
    <row r="5" spans="1:2" x14ac:dyDescent="0.25">
      <c r="B5" s="63">
        <v>37847</v>
      </c>
    </row>
    <row r="6" spans="1:2" x14ac:dyDescent="0.25">
      <c r="B6" s="64">
        <f>SUM(B2:B5)</f>
        <v>221654333</v>
      </c>
    </row>
    <row r="7" spans="1:2" x14ac:dyDescent="0.25">
      <c r="A7" t="s">
        <v>20</v>
      </c>
      <c r="B7" s="63">
        <v>2095</v>
      </c>
    </row>
    <row r="8" spans="1:2" x14ac:dyDescent="0.25">
      <c r="B8" s="63">
        <v>67874392</v>
      </c>
    </row>
    <row r="9" spans="1:2" x14ac:dyDescent="0.25">
      <c r="B9" s="63">
        <v>915959</v>
      </c>
    </row>
    <row r="10" spans="1:2" x14ac:dyDescent="0.25">
      <c r="B10" s="63">
        <v>2976</v>
      </c>
    </row>
    <row r="11" spans="1:2" x14ac:dyDescent="0.25">
      <c r="B11" s="63">
        <v>12685</v>
      </c>
    </row>
    <row r="12" spans="1:2" x14ac:dyDescent="0.25">
      <c r="B12" s="64">
        <f>SUM(B7:B11)</f>
        <v>68808107</v>
      </c>
    </row>
    <row r="13" spans="1:2" x14ac:dyDescent="0.25">
      <c r="A13" t="s">
        <v>21</v>
      </c>
      <c r="B13" s="63">
        <v>92645291</v>
      </c>
    </row>
    <row r="14" spans="1:2" x14ac:dyDescent="0.25">
      <c r="B14" s="63">
        <v>2890864</v>
      </c>
    </row>
    <row r="15" spans="1:2" x14ac:dyDescent="0.25">
      <c r="B15" s="63">
        <v>32476863</v>
      </c>
    </row>
    <row r="16" spans="1:2" x14ac:dyDescent="0.25">
      <c r="B16" s="63">
        <v>679101</v>
      </c>
    </row>
    <row r="17" spans="1:2" x14ac:dyDescent="0.25">
      <c r="B17" s="64">
        <f>SUM(B13:B16)</f>
        <v>128692119</v>
      </c>
    </row>
    <row r="18" spans="1:2" x14ac:dyDescent="0.25">
      <c r="A18" t="s">
        <v>22</v>
      </c>
      <c r="B18" s="63">
        <v>90089947</v>
      </c>
    </row>
    <row r="19" spans="1:2" x14ac:dyDescent="0.25">
      <c r="B19" s="63">
        <v>562738</v>
      </c>
    </row>
    <row r="20" spans="1:2" x14ac:dyDescent="0.25">
      <c r="B20" s="63">
        <v>2982296</v>
      </c>
    </row>
    <row r="21" spans="1:2" x14ac:dyDescent="0.25">
      <c r="B21" s="63">
        <v>11770062</v>
      </c>
    </row>
    <row r="22" spans="1:2" x14ac:dyDescent="0.25">
      <c r="B22" s="63">
        <v>145309</v>
      </c>
    </row>
    <row r="23" spans="1:2" x14ac:dyDescent="0.25">
      <c r="B23" s="64">
        <f>SUM(B18:B22)</f>
        <v>105550352</v>
      </c>
    </row>
    <row r="24" spans="1:2" x14ac:dyDescent="0.25">
      <c r="A24" t="s">
        <v>23</v>
      </c>
      <c r="B24" s="63">
        <v>27353766</v>
      </c>
    </row>
    <row r="25" spans="1:2" x14ac:dyDescent="0.25">
      <c r="B25" s="63">
        <v>2675141</v>
      </c>
    </row>
    <row r="26" spans="1:2" x14ac:dyDescent="0.25">
      <c r="B26" s="64">
        <f>SUM(B24:B25)</f>
        <v>30028907</v>
      </c>
    </row>
    <row r="27" spans="1:2" x14ac:dyDescent="0.25">
      <c r="A27" t="s">
        <v>24</v>
      </c>
      <c r="B27" s="63">
        <v>74727218</v>
      </c>
    </row>
    <row r="28" spans="1:2" x14ac:dyDescent="0.25">
      <c r="B28" s="63">
        <v>922558</v>
      </c>
    </row>
    <row r="29" spans="1:2" x14ac:dyDescent="0.25">
      <c r="B29" s="63">
        <v>197436</v>
      </c>
    </row>
    <row r="30" spans="1:2" x14ac:dyDescent="0.25">
      <c r="B30" s="64">
        <f>SUM(B27:B29)</f>
        <v>75847212</v>
      </c>
    </row>
    <row r="31" spans="1:2" x14ac:dyDescent="0.25">
      <c r="A31" t="s">
        <v>36</v>
      </c>
      <c r="B31" s="64">
        <v>47370729</v>
      </c>
    </row>
    <row r="32" spans="1:2" x14ac:dyDescent="0.25">
      <c r="A32" t="s">
        <v>26</v>
      </c>
      <c r="B32" s="64">
        <v>1390911</v>
      </c>
    </row>
    <row r="33" spans="1:2" x14ac:dyDescent="0.25">
      <c r="A33" t="s">
        <v>27</v>
      </c>
      <c r="B33" s="64">
        <v>4780841</v>
      </c>
    </row>
    <row r="35" spans="1:2" x14ac:dyDescent="0.25">
      <c r="B35" s="62">
        <f>B6+B12+B17+B23+B26+B30+B31+B32+B33</f>
        <v>684123511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>http://spapp01/cth/_cts/HOL Document/WordDocInfoPanel.xsn</xsnLocation>
  <cached>False</cached>
  <openByDefault>False</openByDefault>
  <xsnScope>http://spapp01/cth</xsnScope>
</customXsn>
</file>

<file path=customXml/item4.xml><?xml version="1.0" encoding="utf-8"?>
<?mso-contentType ?>
<SharedContentType xmlns="Microsoft.SharePoint.Taxonomy.ContentTypeSync" SourceId="9d54efc9-ddd0-46ce-8ac6-e4a1c98f1b3f" ContentTypeId="0x01010023FD8C82E6D69E48AEBE17BC8626DB890A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ate Application Document" ma:contentTypeID="0x01010023FD8C82E6D69E48AEBE17BC8626DB890A00F48D30928EA162439034321E6F9EE4A2" ma:contentTypeVersion="55" ma:contentTypeDescription="Create a new Rate Application Document." ma:contentTypeScope="" ma:versionID="c35e1130b099b58916ef2d954a90dedd">
  <xsd:schema xmlns:xsd="http://www.w3.org/2001/XMLSchema" xmlns:xs="http://www.w3.org/2001/XMLSchema" xmlns:p="http://schemas.microsoft.com/office/2006/metadata/properties" xmlns:ns2="2b8bb3d4-4679-4201-bf4e-ecf5a190cbdc" xmlns:ns3="http://schemas.microsoft.com/sharepoint/v3/fields" targetNamespace="http://schemas.microsoft.com/office/2006/metadata/properties" ma:root="true" ma:fieldsID="9ab3b22888e52267a9fc135774d470f9" ns2:_="" ns3:_="">
    <xsd:import namespace="2b8bb3d4-4679-4201-bf4e-ecf5a190cbd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_DCDateCreated" minOccurs="0"/>
                <xsd:element ref="ns2:Description1" minOccurs="0"/>
                <xsd:element ref="ns2:Sensitivity"/>
                <xsd:element ref="ns2:pa1e2cbc04ca47e08abd8c9ba3e93ecc" minOccurs="0"/>
                <xsd:element ref="ns2:TaxCatchAll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2:RA_Date_Filed" minOccurs="0"/>
                <xsd:element ref="ns2:RA_Case_Number" minOccurs="0"/>
                <xsd:element ref="ns2:RA_DirectorResponsible" minOccurs="0"/>
                <xsd:element ref="ns2:RA_x0020_Regulatory_x0020_Lead" minOccurs="0"/>
                <xsd:element ref="ns2:RA_Tab" minOccurs="0"/>
                <xsd:element ref="ns2:Exhibit_Number" minOccurs="0"/>
                <xsd:element ref="ns2:RA_Schedu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2" nillable="true" ma:displayName="Document Type" ma:format="Dropdown" ma:internalName="Document_x0020_Type" ma:readOnly="false">
      <xsd:simpleType>
        <xsd:restriction base="dms:Choice">
          <xsd:enumeration value="MS Word"/>
          <xsd:enumeration value="MS Excel"/>
          <xsd:enumeration value="MS PowerPoint"/>
          <xsd:enumeration value="MS Outlook"/>
          <xsd:enumeration value="PDF"/>
          <xsd:enumeration value="Image"/>
          <xsd:enumeration value="Other"/>
        </xsd:restriction>
      </xsd:simpleType>
    </xsd:element>
    <xsd:element name="Description1" ma:index="5" nillable="true" ma:displayName="Document Description" ma:description="Describe the document purpose or scope." ma:internalName="Description1" ma:readOnly="false">
      <xsd:simpleType>
        <xsd:restriction base="dms:Note">
          <xsd:maxLength value="255"/>
        </xsd:restriction>
      </xsd:simpleType>
    </xsd:element>
    <xsd:element name="Sensitivity" ma:index="6" ma:displayName="Privacy Classification" ma:default="Internal Use Only" ma:description="See here for guidance on how to determine privacy classification: http://newintranet/content/9795." ma:format="RadioButtons" ma:internalName="Sensitivity" ma:readOnly="false">
      <xsd:simpleType>
        <xsd:restriction base="dms:Choice">
          <xsd:enumeration value="Public"/>
          <xsd:enumeration value="Internal Use Only"/>
          <xsd:enumeration value="Confidential"/>
          <xsd:enumeration value="Restricted"/>
        </xsd:restriction>
      </xsd:simpleType>
    </xsd:element>
    <xsd:element name="pa1e2cbc04ca47e08abd8c9ba3e93ecc" ma:index="10" nillable="true" ma:taxonomy="true" ma:internalName="pa1e2cbc04ca47e08abd8c9ba3e93ecc" ma:taxonomyFieldName="Classification" ma:displayName="Subject Classification (formal)" ma:readOnly="false" ma:default="" ma:fieldId="{9a1e2cbc-04ca-47e0-8abd-8c9ba3e93ecc}" ma:sspId="9d54efc9-ddd0-46ce-8ac6-e4a1c98f1b3f" ma:termSetId="c836e179-886e-477e-bf68-81a22b0030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17129f69-ad62-4df4-9ab8-e72e3234ae98}" ma:internalName="TaxCatchAll" ma:showField="CatchAllData" ma:web="0b36da6f-6698-45de-88db-cb3657260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17129f69-ad62-4df4-9ab8-e72e3234ae98}" ma:internalName="TaxCatchAllLabel" ma:readOnly="true" ma:showField="CatchAllDataLabel" ma:web="0b36da6f-6698-45de-88db-cb3657260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7" nillable="true" ma:taxonomy="true" ma:internalName="TaxKeywordTaxHTField" ma:taxonomyFieldName="TaxKeyword" ma:displayName="Enterprise Keywords (informal)" ma:readOnly="false" ma:fieldId="{23f27201-bee3-471e-b2e7-b64fd8b7ca38}" ma:taxonomyMulti="true" ma:sspId="0c7bf0ea-5560-4c45-86be-00636766745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A_Date_Filed" ma:index="22" nillable="true" ma:displayName="RA Date Filed" ma:format="DateOnly" ma:internalName="RA_Date_Filed" ma:readOnly="false">
      <xsd:simpleType>
        <xsd:restriction base="dms:DateTime"/>
      </xsd:simpleType>
    </xsd:element>
    <xsd:element name="RA_Case_Number" ma:index="23" nillable="true" ma:displayName="RA Case Number" ma:internalName="RA_Case_Number" ma:readOnly="false">
      <xsd:simpleType>
        <xsd:restriction base="dms:Text">
          <xsd:maxLength value="255"/>
        </xsd:restriction>
      </xsd:simpleType>
    </xsd:element>
    <xsd:element name="RA_DirectorResponsible" ma:index="24" nillable="true" ma:displayName="RA Director Responsible" ma:internalName="RA_DirectorResponsible" ma:readOnly="false">
      <xsd:simpleType>
        <xsd:restriction base="dms:Text">
          <xsd:maxLength value="255"/>
        </xsd:restriction>
      </xsd:simpleType>
    </xsd:element>
    <xsd:element name="RA_x0020_Regulatory_x0020_Lead" ma:index="25" nillable="true" ma:displayName="RA Regulatory Lead" ma:list="UserInfo" ma:SharePointGroup="0" ma:internalName="RA_x0020_Regulatory_x0020_Lea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_Tab" ma:index="26" nillable="true" ma:displayName="RA Tab" ma:internalName="RA_Tab" ma:readOnly="false">
      <xsd:simpleType>
        <xsd:restriction base="dms:Text">
          <xsd:maxLength value="255"/>
        </xsd:restriction>
      </xsd:simpleType>
    </xsd:element>
    <xsd:element name="Exhibit_Number" ma:index="27" nillable="true" ma:displayName="RA Exhibit Number" ma:internalName="Exhibit_Number" ma:readOnly="false">
      <xsd:simpleType>
        <xsd:restriction base="dms:Text">
          <xsd:maxLength value="255"/>
        </xsd:restriction>
      </xsd:simpleType>
    </xsd:element>
    <xsd:element name="RA_Schedule" ma:index="28" nillable="true" ma:displayName="RA Schedule" ma:internalName="RA_Schedul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4" nillable="true" ma:displayName="Date Created" ma:default="[today]" ma:description="The date on which the document was created." ma:format="DateOnly" ma:internalName="_DCDateCreated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3" ma:displayName="Document Author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2b8bb3d4-4679-4201-bf4e-ecf5a190cbdc">Confidential</Sensitivity>
    <pa1e2cbc04ca47e08abd8c9ba3e93ecc xmlns="2b8bb3d4-4679-4201-bf4e-ecf5a190cbd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Regulatory Agencies - Rate Regulation</TermName>
          <TermId xmlns="http://schemas.microsoft.com/office/infopath/2007/PartnerControls">793d7250-157d-4086-b6c4-e3e3c84537ba</TermId>
        </TermInfo>
      </Terms>
    </pa1e2cbc04ca47e08abd8c9ba3e93ecc>
    <_dlc_DocId xmlns="2b8bb3d4-4679-4201-bf4e-ecf5a190cbdc">HOLFIN-10-1218</_dlc_DocId>
    <TaxCatchAll xmlns="2b8bb3d4-4679-4201-bf4e-ecf5a190cbdc">
      <Value>5</Value>
    </TaxCatchAll>
    <_dlc_DocIdUrl xmlns="2b8bb3d4-4679-4201-bf4e-ecf5a190cbdc">
      <Url>http://spapp01/sites/FIN/REG/RateApp/_layouts/DocIdRedir.aspx?ID=HOLFIN-10-1218</Url>
      <Description>HOLFIN-10-1218</Description>
    </_dlc_DocIdUrl>
    <TaxKeywordTaxHTField xmlns="2b8bb3d4-4679-4201-bf4e-ecf5a190cbdc">
      <Terms xmlns="http://schemas.microsoft.com/office/infopath/2007/PartnerControls"/>
    </TaxKeywordTaxHTField>
    <RA_Tab xmlns="2b8bb3d4-4679-4201-bf4e-ecf5a190cbdc" xsi:nil="true"/>
    <RA_Schedule xmlns="2b8bb3d4-4679-4201-bf4e-ecf5a190cbdc" xsi:nil="true"/>
    <RA_DirectorResponsible xmlns="2b8bb3d4-4679-4201-bf4e-ecf5a190cbdc" xsi:nil="true"/>
    <RA_Case_Number xmlns="2b8bb3d4-4679-4201-bf4e-ecf5a190cbdc" xsi:nil="true"/>
    <RA_Date_Filed xmlns="2b8bb3d4-4679-4201-bf4e-ecf5a190cbdc" xsi:nil="true"/>
    <Document_x0020_Type xmlns="2b8bb3d4-4679-4201-bf4e-ecf5a190cbdc" xsi:nil="true"/>
    <RA_x0020_Regulatory_x0020_Lead xmlns="2b8bb3d4-4679-4201-bf4e-ecf5a190cbdc">
      <UserInfo>
        <DisplayName/>
        <AccountId xsi:nil="true"/>
        <AccountType/>
      </UserInfo>
    </RA_x0020_Regulatory_x0020_Lead>
    <Exhibit_Number xmlns="2b8bb3d4-4679-4201-bf4e-ecf5a190cbdc" xsi:nil="true"/>
    <Description1 xmlns="2b8bb3d4-4679-4201-bf4e-ecf5a190cbdc" xsi:nil="true"/>
    <_DCDateCreated xmlns="http://schemas.microsoft.com/sharepoint/v3/fields">2015-04-29T04:00:00+00:00</_DCDateCreated>
  </documentManagement>
</p:properties>
</file>

<file path=customXml/itemProps1.xml><?xml version="1.0" encoding="utf-8"?>
<ds:datastoreItem xmlns:ds="http://schemas.openxmlformats.org/officeDocument/2006/customXml" ds:itemID="{5FA4EA09-31CF-49DF-9EA0-CF428C1E0A92}"/>
</file>

<file path=customXml/itemProps2.xml><?xml version="1.0" encoding="utf-8"?>
<ds:datastoreItem xmlns:ds="http://schemas.openxmlformats.org/officeDocument/2006/customXml" ds:itemID="{119EB612-8853-4C7C-AC62-1A9C228F2427}"/>
</file>

<file path=customXml/itemProps3.xml><?xml version="1.0" encoding="utf-8"?>
<ds:datastoreItem xmlns:ds="http://schemas.openxmlformats.org/officeDocument/2006/customXml" ds:itemID="{93944C3F-DD85-4F54-BD97-7A9800E2D7DD}"/>
</file>

<file path=customXml/itemProps4.xml><?xml version="1.0" encoding="utf-8"?>
<ds:datastoreItem xmlns:ds="http://schemas.openxmlformats.org/officeDocument/2006/customXml" ds:itemID="{3AC9C961-0682-4EF2-9F4F-C1BE21FA9934}"/>
</file>

<file path=customXml/itemProps5.xml><?xml version="1.0" encoding="utf-8"?>
<ds:datastoreItem xmlns:ds="http://schemas.openxmlformats.org/officeDocument/2006/customXml" ds:itemID="{2A9A23B4-D185-478A-AEC6-FD9D30E08BA4}"/>
</file>

<file path=customXml/itemProps6.xml><?xml version="1.0" encoding="utf-8"?>
<ds:datastoreItem xmlns:ds="http://schemas.openxmlformats.org/officeDocument/2006/customXml" ds:itemID="{9B69C03B-B5DA-4B1E-AB08-DA6394577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Orig</vt:lpstr>
      <vt:lpstr>Customers</vt:lpstr>
      <vt:lpstr>Sales</vt:lpstr>
      <vt:lpstr>CalSales</vt:lpstr>
      <vt:lpstr>Jan</vt:lpstr>
    </vt:vector>
  </TitlesOfParts>
  <Company>Itron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EB-2015-0004_AttC-1(I)_CalendarSales</dc:title>
  <dc:creator>Rich Simons</dc:creator>
  <cp:keywords/>
  <cp:lastModifiedBy>Michael Russo</cp:lastModifiedBy>
  <dcterms:created xsi:type="dcterms:W3CDTF">2014-01-23T20:50:02Z</dcterms:created>
  <dcterms:modified xsi:type="dcterms:W3CDTF">2015-01-08T18:01:15Z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_dlc_DocIdItemGuid">
    <vt:lpwstr>6b7df46f-2b85-4d39-8732-2a3c230a5e7e</vt:lpwstr>
  </property>
  <property fmtid="{D5CDD505-2E9C-101B-9397-08002B2CF9AE}" pid="4" name="Classification">
    <vt:lpwstr>5;#Regulatory Agencies - Rate Regulation|793d7250-157d-4086-b6c4-e3e3c84537ba</vt:lpwstr>
  </property>
  <property fmtid="{D5CDD505-2E9C-101B-9397-08002B2CF9AE}" pid="5" name="ContentTypeId">
    <vt:lpwstr>0x01010023FD8C82E6D69E48AEBE17BC8626DB890A00F48D30928EA162439034321E6F9EE4A2</vt:lpwstr>
  </property>
</Properties>
</file>