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8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5.xml" ContentType="application/vnd.openxmlformats-officedocument.customXmlProperties+xml"/>
  <Override PartName="/customXml/itemProps4.xml" ContentType="application/vnd.openxmlformats-officedocument.customXml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6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30" windowWidth="18195" windowHeight="7995" activeTab="5"/>
  </bookViews>
  <sheets>
    <sheet name="MWh" sheetId="1" r:id="rId1"/>
    <sheet name="KW" sheetId="2" r:id="rId2"/>
    <sheet name="Ratio" sheetId="3" r:id="rId3"/>
    <sheet name="ByYear" sheetId="6" r:id="rId4"/>
    <sheet name="Sorted" sheetId="7" r:id="rId5"/>
    <sheet name="DmdFct" sheetId="9" r:id="rId6"/>
    <sheet name="DmdFct_SimpleAvg" sheetId="4" r:id="rId7"/>
    <sheet name="DmdFct_RankAvg" sheetId="8" r:id="rId8"/>
  </sheets>
  <calcPr calcId="145621"/>
</workbook>
</file>

<file path=xl/calcChain.xml><?xml version="1.0" encoding="utf-8"?>
<calcChain xmlns="http://schemas.openxmlformats.org/spreadsheetml/2006/main">
  <c r="Q14" i="6" l="1"/>
  <c r="Q3" i="6"/>
  <c r="G3" i="9"/>
  <c r="G4" i="9"/>
  <c r="G5" i="9"/>
  <c r="G6" i="9"/>
  <c r="G7" i="9"/>
  <c r="G8" i="9"/>
  <c r="G9" i="9"/>
  <c r="G10" i="9"/>
  <c r="G11" i="9"/>
  <c r="G12" i="9"/>
  <c r="G13" i="9"/>
  <c r="G2" i="9"/>
  <c r="F3" i="9"/>
  <c r="F4" i="9"/>
  <c r="F5" i="9"/>
  <c r="F6" i="9"/>
  <c r="F7" i="9"/>
  <c r="F8" i="9"/>
  <c r="F9" i="9"/>
  <c r="F10" i="9"/>
  <c r="F11" i="9"/>
  <c r="F12" i="9"/>
  <c r="F13" i="9"/>
  <c r="F2" i="9"/>
  <c r="E3" i="9"/>
  <c r="E4" i="9"/>
  <c r="E5" i="9"/>
  <c r="E6" i="9"/>
  <c r="E7" i="9"/>
  <c r="E8" i="9"/>
  <c r="E9" i="9"/>
  <c r="E10" i="9"/>
  <c r="E11" i="9"/>
  <c r="E12" i="9"/>
  <c r="E13" i="9"/>
  <c r="E2" i="9"/>
  <c r="D3" i="9"/>
  <c r="D4" i="9"/>
  <c r="D5" i="9"/>
  <c r="D6" i="9"/>
  <c r="D7" i="9"/>
  <c r="D8" i="9"/>
  <c r="D9" i="9"/>
  <c r="D10" i="9"/>
  <c r="D11" i="9"/>
  <c r="D12" i="9"/>
  <c r="D13" i="9"/>
  <c r="D2" i="9"/>
  <c r="C3" i="9"/>
  <c r="C4" i="9"/>
  <c r="C5" i="9"/>
  <c r="C6" i="9"/>
  <c r="C7" i="9"/>
  <c r="C8" i="9"/>
  <c r="C9" i="9"/>
  <c r="C10" i="9"/>
  <c r="C11" i="9"/>
  <c r="C12" i="9"/>
  <c r="C13" i="9"/>
  <c r="C2" i="9"/>
  <c r="P74" i="6" l="1"/>
  <c r="P73" i="6"/>
  <c r="P72" i="6"/>
  <c r="P71" i="6"/>
  <c r="P70" i="6"/>
  <c r="P69" i="6"/>
  <c r="P68" i="6"/>
  <c r="P67" i="6"/>
  <c r="P66" i="6"/>
  <c r="P65" i="6"/>
  <c r="P64" i="6"/>
  <c r="P63" i="6"/>
  <c r="O75" i="6"/>
  <c r="P59" i="6"/>
  <c r="P58" i="6"/>
  <c r="P57" i="6"/>
  <c r="P56" i="6"/>
  <c r="P55" i="6"/>
  <c r="P54" i="6"/>
  <c r="P53" i="6"/>
  <c r="P52" i="6"/>
  <c r="P51" i="6"/>
  <c r="P50" i="6"/>
  <c r="P49" i="6"/>
  <c r="P48" i="6"/>
  <c r="O60" i="6"/>
  <c r="P44" i="6"/>
  <c r="P43" i="6"/>
  <c r="P42" i="6"/>
  <c r="P41" i="6"/>
  <c r="P40" i="6"/>
  <c r="P39" i="6"/>
  <c r="P38" i="6"/>
  <c r="P37" i="6"/>
  <c r="P36" i="6"/>
  <c r="P35" i="6"/>
  <c r="P34" i="6"/>
  <c r="P33" i="6"/>
  <c r="O45" i="6"/>
  <c r="P29" i="6"/>
  <c r="P28" i="6"/>
  <c r="P27" i="6"/>
  <c r="P26" i="6"/>
  <c r="P25" i="6"/>
  <c r="P24" i="6"/>
  <c r="P23" i="6"/>
  <c r="P22" i="6"/>
  <c r="P21" i="6"/>
  <c r="P20" i="6"/>
  <c r="P19" i="6"/>
  <c r="P18" i="6"/>
  <c r="O30" i="6"/>
  <c r="P14" i="6"/>
  <c r="P13" i="6"/>
  <c r="P12" i="6"/>
  <c r="P11" i="6"/>
  <c r="P10" i="6"/>
  <c r="P9" i="6"/>
  <c r="P8" i="6"/>
  <c r="P7" i="6"/>
  <c r="P6" i="6"/>
  <c r="P5" i="6"/>
  <c r="P4" i="6"/>
  <c r="P3" i="6"/>
  <c r="O15" i="6"/>
  <c r="U14" i="6"/>
  <c r="U13" i="6"/>
  <c r="U12" i="6"/>
  <c r="U11" i="6"/>
  <c r="U10" i="6"/>
  <c r="U9" i="6"/>
  <c r="U8" i="6"/>
  <c r="U7" i="6"/>
  <c r="U6" i="6"/>
  <c r="U5" i="6"/>
  <c r="U4" i="6"/>
  <c r="U3" i="6"/>
  <c r="T15" i="6"/>
  <c r="C2" i="7" l="1"/>
  <c r="C17" i="7" s="1"/>
  <c r="C32" i="7" s="1"/>
  <c r="C47" i="7" s="1"/>
  <c r="C62" i="7" s="1"/>
  <c r="B64" i="6" a="1"/>
  <c r="B64" i="6" s="1"/>
  <c r="B65" i="6" a="1"/>
  <c r="B65" i="6" s="1"/>
  <c r="B66" i="6" a="1"/>
  <c r="B66" i="6" s="1"/>
  <c r="B67" i="6" a="1"/>
  <c r="B67" i="6" s="1"/>
  <c r="B68" i="6" a="1"/>
  <c r="B68" i="6" s="1"/>
  <c r="B69" i="6" a="1"/>
  <c r="B69" i="6" s="1"/>
  <c r="B70" i="6" a="1"/>
  <c r="B70" i="6" s="1"/>
  <c r="B71" i="6" a="1"/>
  <c r="B71" i="6" s="1"/>
  <c r="B72" i="6" a="1"/>
  <c r="B72" i="6" s="1"/>
  <c r="B73" i="6" a="1"/>
  <c r="B73" i="6" s="1"/>
  <c r="B74" i="6" a="1"/>
  <c r="B74" i="6" s="1"/>
  <c r="B63" i="6" a="1"/>
  <c r="B63" i="6" s="1"/>
  <c r="B49" i="6" a="1"/>
  <c r="B49" i="6" s="1"/>
  <c r="B50" i="6" a="1"/>
  <c r="B50" i="6" s="1"/>
  <c r="B51" i="6" a="1"/>
  <c r="B51" i="6" s="1"/>
  <c r="B52" i="6" a="1"/>
  <c r="B52" i="6" s="1"/>
  <c r="B53" i="6" a="1"/>
  <c r="B53" i="6" s="1"/>
  <c r="B54" i="6" a="1"/>
  <c r="B54" i="6" s="1"/>
  <c r="B55" i="6" a="1"/>
  <c r="B55" i="6" s="1"/>
  <c r="B56" i="6" a="1"/>
  <c r="B56" i="6"/>
  <c r="B57" i="6" a="1"/>
  <c r="B57" i="6" s="1"/>
  <c r="B58" i="6" a="1"/>
  <c r="B58" i="6"/>
  <c r="B59" i="6" a="1"/>
  <c r="B59" i="6" s="1"/>
  <c r="B48" i="6" a="1"/>
  <c r="B48" i="6" s="1"/>
  <c r="B34" i="6" a="1"/>
  <c r="B34" i="6" s="1"/>
  <c r="B35" i="6" a="1"/>
  <c r="B35" i="6" s="1"/>
  <c r="B36" i="6" a="1"/>
  <c r="B36" i="6"/>
  <c r="B37" i="6" a="1"/>
  <c r="B37" i="6" s="1"/>
  <c r="B38" i="6" a="1"/>
  <c r="B38" i="6" s="1"/>
  <c r="B39" i="6" a="1"/>
  <c r="B39" i="6" s="1"/>
  <c r="B40" i="6" a="1"/>
  <c r="B40" i="6" s="1"/>
  <c r="B41" i="6" a="1"/>
  <c r="B41" i="6" s="1"/>
  <c r="B42" i="6" a="1"/>
  <c r="B42" i="6" s="1"/>
  <c r="B43" i="6" a="1"/>
  <c r="B43" i="6" s="1"/>
  <c r="B44" i="6" a="1"/>
  <c r="B44" i="6" s="1"/>
  <c r="B33" i="6" a="1"/>
  <c r="B33" i="6" s="1"/>
  <c r="B19" i="6" a="1"/>
  <c r="B19" i="6" s="1"/>
  <c r="B20" i="6" a="1"/>
  <c r="B20" i="6"/>
  <c r="B21" i="6" a="1"/>
  <c r="B21" i="6" s="1"/>
  <c r="B22" i="6" a="1"/>
  <c r="B22" i="6" s="1"/>
  <c r="B23" i="6" a="1"/>
  <c r="B23" i="6" s="1"/>
  <c r="B24" i="6" a="1"/>
  <c r="B24" i="6"/>
  <c r="B25" i="6" a="1"/>
  <c r="B25" i="6" s="1"/>
  <c r="B26" i="6" a="1"/>
  <c r="B26" i="6" s="1"/>
  <c r="B27" i="6" a="1"/>
  <c r="B27" i="6" s="1"/>
  <c r="B28" i="6" a="1"/>
  <c r="B28" i="6"/>
  <c r="B29" i="6" a="1"/>
  <c r="B29" i="6" s="1"/>
  <c r="B18" i="6" a="1"/>
  <c r="B18" i="6" s="1"/>
  <c r="B4" i="6" a="1"/>
  <c r="B4" i="6" s="1"/>
  <c r="B5" i="6" a="1"/>
  <c r="B5" i="6" s="1"/>
  <c r="B6" i="6" a="1"/>
  <c r="B6" i="6" s="1"/>
  <c r="B7" i="6" a="1"/>
  <c r="B7" i="6"/>
  <c r="B8" i="6" a="1"/>
  <c r="B8" i="6" s="1"/>
  <c r="B9" i="6" a="1"/>
  <c r="B9" i="6" s="1"/>
  <c r="B10" i="6" a="1"/>
  <c r="B10" i="6" s="1"/>
  <c r="B11" i="6" a="1"/>
  <c r="B11" i="6" s="1"/>
  <c r="B12" i="6" a="1"/>
  <c r="B12" i="6" s="1"/>
  <c r="B13" i="6" a="1"/>
  <c r="B13" i="6" s="1"/>
  <c r="B14" i="6" a="1"/>
  <c r="B14" i="6" s="1"/>
  <c r="B3" i="6" a="1"/>
  <c r="B3" i="6" s="1"/>
  <c r="C2" i="3"/>
  <c r="B37" i="7" l="1"/>
  <c r="B41" i="7"/>
  <c r="B36" i="7"/>
  <c r="B40" i="7"/>
  <c r="B44" i="7"/>
  <c r="B39" i="7"/>
  <c r="B34" i="7"/>
  <c r="B35" i="7"/>
  <c r="B43" i="7"/>
  <c r="B38" i="7"/>
  <c r="B42" i="7"/>
  <c r="B33" i="7"/>
  <c r="B63" i="7"/>
  <c r="B66" i="7"/>
  <c r="B70" i="7"/>
  <c r="B74" i="7"/>
  <c r="B65" i="7"/>
  <c r="B67" i="7"/>
  <c r="B68" i="7"/>
  <c r="B69" i="7"/>
  <c r="B71" i="7"/>
  <c r="B72" i="7"/>
  <c r="B73" i="7"/>
  <c r="B64" i="7"/>
  <c r="B21" i="7"/>
  <c r="B28" i="7"/>
  <c r="B18" i="7"/>
  <c r="B22" i="7"/>
  <c r="B23" i="7"/>
  <c r="B24" i="7"/>
  <c r="B25" i="7"/>
  <c r="B26" i="7"/>
  <c r="B27" i="7"/>
  <c r="B29" i="7"/>
  <c r="B20" i="7"/>
  <c r="B19" i="7"/>
  <c r="B3" i="7"/>
  <c r="B5" i="7"/>
  <c r="B9" i="7"/>
  <c r="B13" i="7"/>
  <c r="B6" i="7"/>
  <c r="B10" i="7"/>
  <c r="B14" i="7"/>
  <c r="B7" i="7"/>
  <c r="B11" i="7"/>
  <c r="B4" i="7"/>
  <c r="B8" i="7"/>
  <c r="B12" i="7"/>
  <c r="B50" i="7"/>
  <c r="B54" i="7"/>
  <c r="B58" i="7"/>
  <c r="B51" i="7"/>
  <c r="B55" i="7"/>
  <c r="B59" i="7"/>
  <c r="B52" i="7"/>
  <c r="B48" i="7"/>
  <c r="B49" i="7"/>
  <c r="B53" i="7"/>
  <c r="B56" i="7"/>
  <c r="B57" i="7"/>
  <c r="D2" i="7"/>
  <c r="D17" i="7" l="1"/>
  <c r="D32" i="7" s="1"/>
  <c r="D47" i="7" s="1"/>
  <c r="D62" i="7" s="1"/>
  <c r="E2" i="7"/>
  <c r="C3" i="3"/>
  <c r="D3" i="3"/>
  <c r="E3" i="3"/>
  <c r="F3" i="3"/>
  <c r="G3" i="3"/>
  <c r="C4" i="3"/>
  <c r="D4" i="3"/>
  <c r="E4" i="3"/>
  <c r="F4" i="3"/>
  <c r="G4" i="3"/>
  <c r="C5" i="3"/>
  <c r="D5" i="3"/>
  <c r="E5" i="3"/>
  <c r="F5" i="3"/>
  <c r="G5" i="3"/>
  <c r="C6" i="3"/>
  <c r="D6" i="3"/>
  <c r="E6" i="3"/>
  <c r="F6" i="3"/>
  <c r="G6" i="3"/>
  <c r="C7" i="3"/>
  <c r="D7" i="3"/>
  <c r="E7" i="3"/>
  <c r="F7" i="3"/>
  <c r="G7" i="3"/>
  <c r="C8" i="3"/>
  <c r="D8" i="3"/>
  <c r="E8" i="3"/>
  <c r="F8" i="3"/>
  <c r="G8" i="3"/>
  <c r="C9" i="3"/>
  <c r="D9" i="3"/>
  <c r="E9" i="3"/>
  <c r="F9" i="3"/>
  <c r="G9" i="3"/>
  <c r="C10" i="3"/>
  <c r="D10" i="3"/>
  <c r="E10" i="3"/>
  <c r="F10" i="3"/>
  <c r="G10" i="3"/>
  <c r="C11" i="3"/>
  <c r="D11" i="3"/>
  <c r="E11" i="3"/>
  <c r="F11" i="3"/>
  <c r="G11" i="3"/>
  <c r="C12" i="3"/>
  <c r="D12" i="3"/>
  <c r="E12" i="3"/>
  <c r="F12" i="3"/>
  <c r="G12" i="3"/>
  <c r="C13" i="3"/>
  <c r="D13" i="3"/>
  <c r="E13" i="3"/>
  <c r="F13" i="3"/>
  <c r="G13" i="3"/>
  <c r="C14" i="3"/>
  <c r="D14" i="3"/>
  <c r="E14" i="3"/>
  <c r="F14" i="3"/>
  <c r="G14" i="3"/>
  <c r="C15" i="3"/>
  <c r="D15" i="3"/>
  <c r="E15" i="3"/>
  <c r="F15" i="3"/>
  <c r="G15" i="3"/>
  <c r="C16" i="3"/>
  <c r="D16" i="3"/>
  <c r="E16" i="3"/>
  <c r="F16" i="3"/>
  <c r="G16" i="3"/>
  <c r="C17" i="3"/>
  <c r="D17" i="3"/>
  <c r="E17" i="3"/>
  <c r="F17" i="3"/>
  <c r="G17" i="3"/>
  <c r="C18" i="3"/>
  <c r="D18" i="3"/>
  <c r="E18" i="3"/>
  <c r="F18" i="3"/>
  <c r="G18" i="3"/>
  <c r="C19" i="3"/>
  <c r="D19" i="3"/>
  <c r="E19" i="3"/>
  <c r="F19" i="3"/>
  <c r="G19" i="3"/>
  <c r="C20" i="3"/>
  <c r="D20" i="3"/>
  <c r="E20" i="3"/>
  <c r="F20" i="3"/>
  <c r="G20" i="3"/>
  <c r="C21" i="3"/>
  <c r="D21" i="3"/>
  <c r="E21" i="3"/>
  <c r="F21" i="3"/>
  <c r="G21" i="3"/>
  <c r="C22" i="3"/>
  <c r="D22" i="3"/>
  <c r="E22" i="3"/>
  <c r="F22" i="3"/>
  <c r="G22" i="3"/>
  <c r="C23" i="3"/>
  <c r="D23" i="3"/>
  <c r="E23" i="3"/>
  <c r="F23" i="3"/>
  <c r="G23" i="3"/>
  <c r="C24" i="3"/>
  <c r="D24" i="3"/>
  <c r="E24" i="3"/>
  <c r="F24" i="3"/>
  <c r="G24" i="3"/>
  <c r="C25" i="3"/>
  <c r="D25" i="3"/>
  <c r="E25" i="3"/>
  <c r="F25" i="3"/>
  <c r="G25" i="3"/>
  <c r="C26" i="3"/>
  <c r="D26" i="3"/>
  <c r="E26" i="3"/>
  <c r="F26" i="3"/>
  <c r="G26" i="3"/>
  <c r="C27" i="3"/>
  <c r="D27" i="3"/>
  <c r="E27" i="3"/>
  <c r="F27" i="3"/>
  <c r="G27" i="3"/>
  <c r="C28" i="3"/>
  <c r="D28" i="3"/>
  <c r="E28" i="3"/>
  <c r="F28" i="3"/>
  <c r="G28" i="3"/>
  <c r="C29" i="3"/>
  <c r="D29" i="3"/>
  <c r="E29" i="3"/>
  <c r="F29" i="3"/>
  <c r="G29" i="3"/>
  <c r="C30" i="3"/>
  <c r="D30" i="3"/>
  <c r="E30" i="3"/>
  <c r="F30" i="3"/>
  <c r="G30" i="3"/>
  <c r="C31" i="3"/>
  <c r="D31" i="3"/>
  <c r="E31" i="3"/>
  <c r="F31" i="3"/>
  <c r="G31" i="3"/>
  <c r="C32" i="3"/>
  <c r="D32" i="3"/>
  <c r="E32" i="3"/>
  <c r="F32" i="3"/>
  <c r="G32" i="3"/>
  <c r="C33" i="3"/>
  <c r="D33" i="3"/>
  <c r="E33" i="3"/>
  <c r="F33" i="3"/>
  <c r="G33" i="3"/>
  <c r="C34" i="3"/>
  <c r="D34" i="3"/>
  <c r="E34" i="3"/>
  <c r="F34" i="3"/>
  <c r="G34" i="3"/>
  <c r="C35" i="3"/>
  <c r="D35" i="3"/>
  <c r="E35" i="3"/>
  <c r="F35" i="3"/>
  <c r="G35" i="3"/>
  <c r="C36" i="3"/>
  <c r="D36" i="3"/>
  <c r="E36" i="3"/>
  <c r="F36" i="3"/>
  <c r="G36" i="3"/>
  <c r="C37" i="3"/>
  <c r="D37" i="3"/>
  <c r="E37" i="3"/>
  <c r="F37" i="3"/>
  <c r="G37" i="3"/>
  <c r="C38" i="3"/>
  <c r="D38" i="3"/>
  <c r="E38" i="3"/>
  <c r="F38" i="3"/>
  <c r="G38" i="3"/>
  <c r="C39" i="3"/>
  <c r="D39" i="3"/>
  <c r="E39" i="3"/>
  <c r="F39" i="3"/>
  <c r="G39" i="3"/>
  <c r="C40" i="3"/>
  <c r="D40" i="3"/>
  <c r="E40" i="3"/>
  <c r="F40" i="3"/>
  <c r="G40" i="3"/>
  <c r="C41" i="3"/>
  <c r="D41" i="3"/>
  <c r="E41" i="3"/>
  <c r="F41" i="3"/>
  <c r="G41" i="3"/>
  <c r="C42" i="3"/>
  <c r="D42" i="3"/>
  <c r="E42" i="3"/>
  <c r="F42" i="3"/>
  <c r="G42" i="3"/>
  <c r="C43" i="3"/>
  <c r="D43" i="3"/>
  <c r="E43" i="3"/>
  <c r="F43" i="3"/>
  <c r="G43" i="3"/>
  <c r="C44" i="3"/>
  <c r="D44" i="3"/>
  <c r="E44" i="3"/>
  <c r="F44" i="3"/>
  <c r="G44" i="3"/>
  <c r="C45" i="3"/>
  <c r="D45" i="3"/>
  <c r="E45" i="3"/>
  <c r="F45" i="3"/>
  <c r="G45" i="3"/>
  <c r="C46" i="3"/>
  <c r="D46" i="3"/>
  <c r="E46" i="3"/>
  <c r="F46" i="3"/>
  <c r="G46" i="3"/>
  <c r="C47" i="3"/>
  <c r="D47" i="3"/>
  <c r="E47" i="3"/>
  <c r="F47" i="3"/>
  <c r="G47" i="3"/>
  <c r="C48" i="3"/>
  <c r="D48" i="3"/>
  <c r="E48" i="3"/>
  <c r="F48" i="3"/>
  <c r="G48" i="3"/>
  <c r="C49" i="3"/>
  <c r="D49" i="3"/>
  <c r="E49" i="3"/>
  <c r="F49" i="3"/>
  <c r="G49" i="3"/>
  <c r="C50" i="3"/>
  <c r="D50" i="3"/>
  <c r="E50" i="3"/>
  <c r="F50" i="3"/>
  <c r="G50" i="3"/>
  <c r="C51" i="3"/>
  <c r="D51" i="3"/>
  <c r="E51" i="3"/>
  <c r="F51" i="3"/>
  <c r="G51" i="3"/>
  <c r="C52" i="3"/>
  <c r="D52" i="3"/>
  <c r="E52" i="3"/>
  <c r="F52" i="3"/>
  <c r="G52" i="3"/>
  <c r="C53" i="3"/>
  <c r="D53" i="3"/>
  <c r="E53" i="3"/>
  <c r="F53" i="3"/>
  <c r="G53" i="3"/>
  <c r="C54" i="3"/>
  <c r="D54" i="3"/>
  <c r="E54" i="3"/>
  <c r="F54" i="3"/>
  <c r="G54" i="3"/>
  <c r="C55" i="3"/>
  <c r="D55" i="3"/>
  <c r="E55" i="3"/>
  <c r="F55" i="3"/>
  <c r="G55" i="3"/>
  <c r="C56" i="3"/>
  <c r="D56" i="3"/>
  <c r="E56" i="3"/>
  <c r="F56" i="3"/>
  <c r="G56" i="3"/>
  <c r="C57" i="3"/>
  <c r="D57" i="3"/>
  <c r="E57" i="3"/>
  <c r="F57" i="3"/>
  <c r="G57" i="3"/>
  <c r="C58" i="3"/>
  <c r="D58" i="3"/>
  <c r="E58" i="3"/>
  <c r="F58" i="3"/>
  <c r="G58" i="3"/>
  <c r="C59" i="3"/>
  <c r="D59" i="3"/>
  <c r="E59" i="3"/>
  <c r="F59" i="3"/>
  <c r="G59" i="3"/>
  <c r="C60" i="3"/>
  <c r="D60" i="3"/>
  <c r="E60" i="3"/>
  <c r="F60" i="3"/>
  <c r="G60" i="3"/>
  <c r="C61" i="3"/>
  <c r="D61" i="3"/>
  <c r="E61" i="3"/>
  <c r="F61" i="3"/>
  <c r="G61" i="3"/>
  <c r="C62" i="3"/>
  <c r="D62" i="3"/>
  <c r="E62" i="3"/>
  <c r="F62" i="3"/>
  <c r="G62" i="3"/>
  <c r="C63" i="3"/>
  <c r="D63" i="3"/>
  <c r="E63" i="3"/>
  <c r="F63" i="3"/>
  <c r="G63" i="3"/>
  <c r="C64" i="3"/>
  <c r="D64" i="3"/>
  <c r="E64" i="3"/>
  <c r="F64" i="3"/>
  <c r="G64" i="3"/>
  <c r="C65" i="3"/>
  <c r="D65" i="3"/>
  <c r="E65" i="3"/>
  <c r="F65" i="3"/>
  <c r="G65" i="3"/>
  <c r="C66" i="3"/>
  <c r="D66" i="3"/>
  <c r="E66" i="3"/>
  <c r="F66" i="3"/>
  <c r="G66" i="3"/>
  <c r="C67" i="3"/>
  <c r="D67" i="3"/>
  <c r="E67" i="3"/>
  <c r="F67" i="3"/>
  <c r="G67" i="3"/>
  <c r="C68" i="3"/>
  <c r="D68" i="3"/>
  <c r="E68" i="3"/>
  <c r="F68" i="3"/>
  <c r="G68" i="3"/>
  <c r="C69" i="3"/>
  <c r="D69" i="3"/>
  <c r="E69" i="3"/>
  <c r="F69" i="3"/>
  <c r="G69" i="3"/>
  <c r="C70" i="3"/>
  <c r="D70" i="3"/>
  <c r="E70" i="3"/>
  <c r="F70" i="3"/>
  <c r="G70" i="3"/>
  <c r="C71" i="3"/>
  <c r="D71" i="3"/>
  <c r="E71" i="3"/>
  <c r="F71" i="3"/>
  <c r="G71" i="3"/>
  <c r="C72" i="3"/>
  <c r="D72" i="3"/>
  <c r="E72" i="3"/>
  <c r="F72" i="3"/>
  <c r="G72" i="3"/>
  <c r="C73" i="3"/>
  <c r="D73" i="3"/>
  <c r="E73" i="3"/>
  <c r="F73" i="3"/>
  <c r="G73" i="3"/>
  <c r="C74" i="3"/>
  <c r="D74" i="3"/>
  <c r="E74" i="3"/>
  <c r="F74" i="3"/>
  <c r="G74" i="3"/>
  <c r="C75" i="3"/>
  <c r="D75" i="3"/>
  <c r="E75" i="3"/>
  <c r="F75" i="3"/>
  <c r="G75" i="3"/>
  <c r="C76" i="3"/>
  <c r="D76" i="3"/>
  <c r="E76" i="3"/>
  <c r="F76" i="3"/>
  <c r="G76" i="3"/>
  <c r="C77" i="3"/>
  <c r="D77" i="3"/>
  <c r="E77" i="3"/>
  <c r="F77" i="3"/>
  <c r="G77" i="3"/>
  <c r="C78" i="3"/>
  <c r="D78" i="3"/>
  <c r="E78" i="3"/>
  <c r="F78" i="3"/>
  <c r="G78" i="3"/>
  <c r="C79" i="3"/>
  <c r="D79" i="3"/>
  <c r="E79" i="3"/>
  <c r="F79" i="3"/>
  <c r="G79" i="3"/>
  <c r="C80" i="3"/>
  <c r="D80" i="3"/>
  <c r="E80" i="3"/>
  <c r="F80" i="3"/>
  <c r="G80" i="3"/>
  <c r="C81" i="3"/>
  <c r="D81" i="3"/>
  <c r="E81" i="3"/>
  <c r="F81" i="3"/>
  <c r="G81" i="3"/>
  <c r="C82" i="3"/>
  <c r="D82" i="3"/>
  <c r="E82" i="3"/>
  <c r="F82" i="3"/>
  <c r="G82" i="3"/>
  <c r="C83" i="3"/>
  <c r="D83" i="3"/>
  <c r="E83" i="3"/>
  <c r="F83" i="3"/>
  <c r="G83" i="3"/>
  <c r="C84" i="3"/>
  <c r="D84" i="3"/>
  <c r="E84" i="3"/>
  <c r="F84" i="3"/>
  <c r="G84" i="3"/>
  <c r="C85" i="3"/>
  <c r="D85" i="3"/>
  <c r="E85" i="3"/>
  <c r="F85" i="3"/>
  <c r="G85" i="3"/>
  <c r="C86" i="3"/>
  <c r="D86" i="3"/>
  <c r="E86" i="3"/>
  <c r="F86" i="3"/>
  <c r="G86" i="3"/>
  <c r="C87" i="3"/>
  <c r="D87" i="3"/>
  <c r="E87" i="3"/>
  <c r="F87" i="3"/>
  <c r="G87" i="3"/>
  <c r="C88" i="3"/>
  <c r="D88" i="3"/>
  <c r="E88" i="3"/>
  <c r="F88" i="3"/>
  <c r="G88" i="3"/>
  <c r="C89" i="3"/>
  <c r="D89" i="3"/>
  <c r="E89" i="3"/>
  <c r="F89" i="3"/>
  <c r="G89" i="3"/>
  <c r="C90" i="3"/>
  <c r="D90" i="3"/>
  <c r="E90" i="3"/>
  <c r="F90" i="3"/>
  <c r="G90" i="3"/>
  <c r="C91" i="3"/>
  <c r="D91" i="3"/>
  <c r="E91" i="3"/>
  <c r="F91" i="3"/>
  <c r="G91" i="3"/>
  <c r="C92" i="3"/>
  <c r="D92" i="3"/>
  <c r="E92" i="3"/>
  <c r="F92" i="3"/>
  <c r="G92" i="3"/>
  <c r="C93" i="3"/>
  <c r="D93" i="3"/>
  <c r="E93" i="3"/>
  <c r="F93" i="3"/>
  <c r="G93" i="3"/>
  <c r="C94" i="3"/>
  <c r="D94" i="3"/>
  <c r="E94" i="3"/>
  <c r="F94" i="3"/>
  <c r="G94" i="3"/>
  <c r="C95" i="3"/>
  <c r="D95" i="3"/>
  <c r="E95" i="3"/>
  <c r="F95" i="3"/>
  <c r="G95" i="3"/>
  <c r="C96" i="3"/>
  <c r="D96" i="3"/>
  <c r="E96" i="3"/>
  <c r="F96" i="3"/>
  <c r="G96" i="3"/>
  <c r="C97" i="3"/>
  <c r="D97" i="3"/>
  <c r="E97" i="3"/>
  <c r="F97" i="3"/>
  <c r="G97" i="3"/>
  <c r="C98" i="3"/>
  <c r="D98" i="3"/>
  <c r="E98" i="3"/>
  <c r="F98" i="3"/>
  <c r="G98" i="3"/>
  <c r="C99" i="3"/>
  <c r="D99" i="3"/>
  <c r="E99" i="3"/>
  <c r="F99" i="3"/>
  <c r="G99" i="3"/>
  <c r="C100" i="3"/>
  <c r="D100" i="3"/>
  <c r="E100" i="3"/>
  <c r="F100" i="3"/>
  <c r="G100" i="3"/>
  <c r="C101" i="3"/>
  <c r="D101" i="3"/>
  <c r="E101" i="3"/>
  <c r="F101" i="3"/>
  <c r="G101" i="3"/>
  <c r="C102" i="3"/>
  <c r="D102" i="3"/>
  <c r="E102" i="3"/>
  <c r="F102" i="3"/>
  <c r="G102" i="3"/>
  <c r="C103" i="3"/>
  <c r="D103" i="3"/>
  <c r="E103" i="3"/>
  <c r="F103" i="3"/>
  <c r="G103" i="3"/>
  <c r="C104" i="3"/>
  <c r="D104" i="3"/>
  <c r="E104" i="3"/>
  <c r="F104" i="3"/>
  <c r="G104" i="3"/>
  <c r="C105" i="3"/>
  <c r="D105" i="3"/>
  <c r="E105" i="3"/>
  <c r="F105" i="3"/>
  <c r="G105" i="3"/>
  <c r="C106" i="3"/>
  <c r="D106" i="3"/>
  <c r="E106" i="3"/>
  <c r="F106" i="3"/>
  <c r="G106" i="3"/>
  <c r="C107" i="3"/>
  <c r="D107" i="3"/>
  <c r="E107" i="3"/>
  <c r="F107" i="3"/>
  <c r="G107" i="3"/>
  <c r="C108" i="3"/>
  <c r="D108" i="3"/>
  <c r="E108" i="3"/>
  <c r="F108" i="3"/>
  <c r="G108" i="3"/>
  <c r="C109" i="3"/>
  <c r="D109" i="3"/>
  <c r="E109" i="3"/>
  <c r="F109" i="3"/>
  <c r="G109" i="3"/>
  <c r="C110" i="3"/>
  <c r="D110" i="3"/>
  <c r="E110" i="3"/>
  <c r="F110" i="3"/>
  <c r="G110" i="3"/>
  <c r="C111" i="3"/>
  <c r="D111" i="3"/>
  <c r="E111" i="3"/>
  <c r="F111" i="3"/>
  <c r="G111" i="3"/>
  <c r="C112" i="3"/>
  <c r="D112" i="3"/>
  <c r="E112" i="3"/>
  <c r="F112" i="3"/>
  <c r="G112" i="3"/>
  <c r="C113" i="3"/>
  <c r="D113" i="3"/>
  <c r="E113" i="3"/>
  <c r="F113" i="3"/>
  <c r="G113" i="3"/>
  <c r="C114" i="3"/>
  <c r="D114" i="3"/>
  <c r="E114" i="3"/>
  <c r="F114" i="3"/>
  <c r="G114" i="3"/>
  <c r="C115" i="3"/>
  <c r="D115" i="3"/>
  <c r="E115" i="3"/>
  <c r="F115" i="3"/>
  <c r="G115" i="3"/>
  <c r="C116" i="3"/>
  <c r="D116" i="3"/>
  <c r="E116" i="3"/>
  <c r="F116" i="3"/>
  <c r="G116" i="3"/>
  <c r="C117" i="3"/>
  <c r="D117" i="3"/>
  <c r="E117" i="3"/>
  <c r="F117" i="3"/>
  <c r="G117" i="3"/>
  <c r="C118" i="3"/>
  <c r="D118" i="3"/>
  <c r="E118" i="3"/>
  <c r="F118" i="3"/>
  <c r="G118" i="3"/>
  <c r="C119" i="3"/>
  <c r="D119" i="3"/>
  <c r="E119" i="3"/>
  <c r="F119" i="3"/>
  <c r="G119" i="3"/>
  <c r="C120" i="3"/>
  <c r="D120" i="3"/>
  <c r="E120" i="3"/>
  <c r="F120" i="3"/>
  <c r="G120" i="3"/>
  <c r="C121" i="3"/>
  <c r="D121" i="3"/>
  <c r="E121" i="3"/>
  <c r="F121" i="3"/>
  <c r="G121" i="3"/>
  <c r="C122" i="3"/>
  <c r="D122" i="3"/>
  <c r="E122" i="3"/>
  <c r="F122" i="3"/>
  <c r="G122" i="3"/>
  <c r="C123" i="3"/>
  <c r="D123" i="3"/>
  <c r="E123" i="3"/>
  <c r="F123" i="3"/>
  <c r="G123" i="3"/>
  <c r="C124" i="3"/>
  <c r="D124" i="3"/>
  <c r="E124" i="3"/>
  <c r="F124" i="3"/>
  <c r="G124" i="3"/>
  <c r="C125" i="3"/>
  <c r="D125" i="3"/>
  <c r="E125" i="3"/>
  <c r="F125" i="3"/>
  <c r="G125" i="3"/>
  <c r="C126" i="3"/>
  <c r="D126" i="3"/>
  <c r="E126" i="3"/>
  <c r="F126" i="3"/>
  <c r="G126" i="3"/>
  <c r="C127" i="3"/>
  <c r="D127" i="3"/>
  <c r="E127" i="3"/>
  <c r="F127" i="3"/>
  <c r="G127" i="3"/>
  <c r="C128" i="3"/>
  <c r="D128" i="3"/>
  <c r="E128" i="3"/>
  <c r="F128" i="3"/>
  <c r="G128" i="3"/>
  <c r="C129" i="3"/>
  <c r="D129" i="3"/>
  <c r="E129" i="3"/>
  <c r="F129" i="3"/>
  <c r="G129" i="3"/>
  <c r="C130" i="3"/>
  <c r="D130" i="3"/>
  <c r="E130" i="3"/>
  <c r="F130" i="3"/>
  <c r="G130" i="3"/>
  <c r="C131" i="3"/>
  <c r="D131" i="3"/>
  <c r="E131" i="3"/>
  <c r="F131" i="3"/>
  <c r="G131" i="3"/>
  <c r="C132" i="3"/>
  <c r="D132" i="3"/>
  <c r="E132" i="3"/>
  <c r="F132" i="3"/>
  <c r="G132" i="3"/>
  <c r="C133" i="3"/>
  <c r="D133" i="3"/>
  <c r="E133" i="3"/>
  <c r="F133" i="3"/>
  <c r="G133" i="3"/>
  <c r="C134" i="3"/>
  <c r="D134" i="3"/>
  <c r="E134" i="3"/>
  <c r="F134" i="3"/>
  <c r="G134" i="3"/>
  <c r="C135" i="3"/>
  <c r="D135" i="3"/>
  <c r="E135" i="3"/>
  <c r="F135" i="3"/>
  <c r="G135" i="3"/>
  <c r="C136" i="3"/>
  <c r="D136" i="3"/>
  <c r="E136" i="3"/>
  <c r="F136" i="3"/>
  <c r="G136" i="3"/>
  <c r="C137" i="3"/>
  <c r="D137" i="3"/>
  <c r="E137" i="3"/>
  <c r="F137" i="3"/>
  <c r="G137" i="3"/>
  <c r="C138" i="3"/>
  <c r="D138" i="3"/>
  <c r="E138" i="3"/>
  <c r="F138" i="3"/>
  <c r="G138" i="3"/>
  <c r="C139" i="3"/>
  <c r="D139" i="3"/>
  <c r="E139" i="3"/>
  <c r="F139" i="3"/>
  <c r="G139" i="3"/>
  <c r="C140" i="3"/>
  <c r="D140" i="3"/>
  <c r="E140" i="3"/>
  <c r="F140" i="3"/>
  <c r="G140" i="3"/>
  <c r="D2" i="3"/>
  <c r="D2" i="4" s="1"/>
  <c r="E2" i="3"/>
  <c r="E2" i="4" s="1"/>
  <c r="F2" i="3"/>
  <c r="G2" i="3"/>
  <c r="E17" i="7" l="1"/>
  <c r="E32" i="7" s="1"/>
  <c r="E47" i="7" s="1"/>
  <c r="E62" i="7" s="1"/>
  <c r="F2" i="7"/>
  <c r="G2" i="4"/>
  <c r="F2" i="4"/>
  <c r="D13" i="4"/>
  <c r="E12" i="4"/>
  <c r="F11" i="4"/>
  <c r="G10" i="4"/>
  <c r="C10" i="4"/>
  <c r="D9" i="4"/>
  <c r="E8" i="4"/>
  <c r="F7" i="4"/>
  <c r="G6" i="4"/>
  <c r="C6" i="4"/>
  <c r="D5" i="4"/>
  <c r="E4" i="4"/>
  <c r="F3" i="4"/>
  <c r="C2" i="4"/>
  <c r="G13" i="4"/>
  <c r="C13" i="4"/>
  <c r="D12" i="4"/>
  <c r="E11" i="4"/>
  <c r="F10" i="4"/>
  <c r="G9" i="4"/>
  <c r="C9" i="4"/>
  <c r="D8" i="4"/>
  <c r="E7" i="4"/>
  <c r="F6" i="4"/>
  <c r="G5" i="4"/>
  <c r="C5" i="4"/>
  <c r="D4" i="4"/>
  <c r="E3" i="4"/>
  <c r="F13" i="4"/>
  <c r="G12" i="4"/>
  <c r="C12" i="4"/>
  <c r="D11" i="4"/>
  <c r="E10" i="4"/>
  <c r="F9" i="4"/>
  <c r="G8" i="4"/>
  <c r="C8" i="4"/>
  <c r="D7" i="4"/>
  <c r="E6" i="4"/>
  <c r="F5" i="4"/>
  <c r="G4" i="4"/>
  <c r="C4" i="4"/>
  <c r="D3" i="4"/>
  <c r="E13" i="4"/>
  <c r="F12" i="4"/>
  <c r="G11" i="4"/>
  <c r="C11" i="4"/>
  <c r="D10" i="4"/>
  <c r="E9" i="4"/>
  <c r="F8" i="4"/>
  <c r="G7" i="4"/>
  <c r="C7" i="4"/>
  <c r="D6" i="4"/>
  <c r="E5" i="4"/>
  <c r="F4" i="4"/>
  <c r="G3" i="4"/>
  <c r="C3" i="4"/>
  <c r="G2" i="7" l="1"/>
  <c r="F17" i="7"/>
  <c r="F32" i="7" s="1"/>
  <c r="F47" i="7" s="1"/>
  <c r="F62" i="7" s="1"/>
  <c r="C2" i="6"/>
  <c r="C73" i="6" l="1" a="1"/>
  <c r="C73" i="6" s="1"/>
  <c r="C63" i="6" a="1"/>
  <c r="C63" i="6" s="1"/>
  <c r="C49" i="6" a="1"/>
  <c r="C49" i="6" s="1"/>
  <c r="C50" i="6" a="1"/>
  <c r="C50" i="6" s="1"/>
  <c r="C64" i="6" a="1"/>
  <c r="C64" i="6" s="1"/>
  <c r="C66" i="6" a="1"/>
  <c r="C66" i="6" s="1"/>
  <c r="C70" i="6" a="1"/>
  <c r="C70" i="6" s="1"/>
  <c r="C74" i="6" a="1"/>
  <c r="C74" i="6" s="1"/>
  <c r="C53" i="6" a="1"/>
  <c r="C53" i="6" s="1"/>
  <c r="C57" i="6" a="1"/>
  <c r="C57" i="6" s="1"/>
  <c r="C58" i="6" a="1"/>
  <c r="C58" i="6" s="1"/>
  <c r="C65" i="6" a="1"/>
  <c r="C65" i="6" s="1"/>
  <c r="C54" i="6" a="1"/>
  <c r="C54" i="6" s="1"/>
  <c r="C56" i="6" a="1"/>
  <c r="C56" i="6" s="1"/>
  <c r="C48" i="6" a="1"/>
  <c r="C48" i="6" s="1"/>
  <c r="C39" i="6" a="1"/>
  <c r="C39" i="6" s="1"/>
  <c r="C68" i="6" a="1"/>
  <c r="C68" i="6" s="1"/>
  <c r="C72" i="6" a="1"/>
  <c r="C72" i="6" s="1"/>
  <c r="C51" i="6" a="1"/>
  <c r="C51" i="6" s="1"/>
  <c r="C52" i="6" a="1"/>
  <c r="C52" i="6" s="1"/>
  <c r="C34" i="6" a="1"/>
  <c r="C34" i="6" s="1"/>
  <c r="C37" i="6" a="1"/>
  <c r="C37" i="6" s="1"/>
  <c r="C38" i="6" a="1"/>
  <c r="C38" i="6" s="1"/>
  <c r="C40" i="6" a="1"/>
  <c r="C40" i="6" s="1"/>
  <c r="C23" i="6" a="1"/>
  <c r="C23" i="6" s="1"/>
  <c r="C26" i="6" a="1"/>
  <c r="C26" i="6" s="1"/>
  <c r="C4" i="6" a="1"/>
  <c r="C4" i="6" s="1"/>
  <c r="C35" i="6" a="1"/>
  <c r="C35" i="6" s="1"/>
  <c r="C24" i="6" a="1"/>
  <c r="C24" i="6" s="1"/>
  <c r="C28" i="6" a="1"/>
  <c r="C28" i="6" s="1"/>
  <c r="C18" i="6" a="1"/>
  <c r="C18" i="6" s="1"/>
  <c r="C8" i="6" a="1"/>
  <c r="C8" i="6" s="1"/>
  <c r="C11" i="6" a="1"/>
  <c r="C11" i="6" s="1"/>
  <c r="C13" i="6" a="1"/>
  <c r="C13" i="6" s="1"/>
  <c r="C3" i="6" a="1"/>
  <c r="C3" i="6" s="1"/>
  <c r="C5" i="6" a="1"/>
  <c r="C5" i="6" s="1"/>
  <c r="C6" i="6" a="1"/>
  <c r="C6" i="6" s="1"/>
  <c r="C9" i="6" a="1"/>
  <c r="C9" i="6" s="1"/>
  <c r="C14" i="6" a="1"/>
  <c r="C14" i="6" s="1"/>
  <c r="C67" i="6" a="1"/>
  <c r="C67" i="6" s="1"/>
  <c r="C69" i="6" a="1"/>
  <c r="C69" i="6" s="1"/>
  <c r="C71" i="6" a="1"/>
  <c r="C71" i="6" s="1"/>
  <c r="C55" i="6" a="1"/>
  <c r="C55" i="6" s="1"/>
  <c r="C36" i="6" a="1"/>
  <c r="C36" i="6" s="1"/>
  <c r="C33" i="6" a="1"/>
  <c r="C33" i="6" s="1"/>
  <c r="C22" i="6" a="1"/>
  <c r="C22" i="6" s="1"/>
  <c r="C20" i="6" a="1"/>
  <c r="C20" i="6" s="1"/>
  <c r="C12" i="6" a="1"/>
  <c r="C12" i="6" s="1"/>
  <c r="C7" i="6" a="1"/>
  <c r="C7" i="6" s="1"/>
  <c r="C59" i="6" a="1"/>
  <c r="C59" i="6" s="1"/>
  <c r="C10" i="6" a="1"/>
  <c r="C10" i="6" s="1"/>
  <c r="C44" i="6" a="1"/>
  <c r="C44" i="6" s="1"/>
  <c r="C19" i="6" a="1"/>
  <c r="C19" i="6" s="1"/>
  <c r="C29" i="6" a="1"/>
  <c r="C29" i="6" s="1"/>
  <c r="C41" i="6" a="1"/>
  <c r="C41" i="6" s="1"/>
  <c r="C42" i="6" a="1"/>
  <c r="C42" i="6" s="1"/>
  <c r="C43" i="6" a="1"/>
  <c r="C43" i="6" s="1"/>
  <c r="C21" i="6" a="1"/>
  <c r="C21" i="6" s="1"/>
  <c r="C27" i="6" a="1"/>
  <c r="C27" i="6" s="1"/>
  <c r="C25" i="6" a="1"/>
  <c r="C25" i="6" s="1"/>
  <c r="G17" i="7"/>
  <c r="G32" i="7" s="1"/>
  <c r="G47" i="7" s="1"/>
  <c r="G62" i="7" s="1"/>
  <c r="H2" i="7"/>
  <c r="C17" i="6"/>
  <c r="C32" i="6" s="1"/>
  <c r="C47" i="6" s="1"/>
  <c r="C62" i="6" s="1"/>
  <c r="D2" i="6"/>
  <c r="D68" i="6" l="1" a="1"/>
  <c r="D68" i="6" s="1"/>
  <c r="D69" i="6" a="1"/>
  <c r="D69" i="6" s="1"/>
  <c r="D72" i="6" a="1"/>
  <c r="D72" i="6" s="1"/>
  <c r="D51" i="6" a="1"/>
  <c r="D51" i="6" s="1"/>
  <c r="D73" i="6" a="1"/>
  <c r="D73" i="6" s="1"/>
  <c r="D50" i="6" a="1"/>
  <c r="D50" i="6" s="1"/>
  <c r="D54" i="6" a="1"/>
  <c r="D54" i="6" s="1"/>
  <c r="D55" i="6" a="1"/>
  <c r="D55" i="6" s="1"/>
  <c r="D59" i="6" a="1"/>
  <c r="D59" i="6" s="1"/>
  <c r="D34" i="6" a="1"/>
  <c r="D34" i="6" s="1"/>
  <c r="D74" i="6" a="1"/>
  <c r="D74" i="6" s="1"/>
  <c r="D57" i="6" a="1"/>
  <c r="D57" i="6" s="1"/>
  <c r="D36" i="6" a="1"/>
  <c r="D36" i="6" s="1"/>
  <c r="D43" i="6" a="1"/>
  <c r="D43" i="6" s="1"/>
  <c r="D64" i="6" a="1"/>
  <c r="D64" i="6" s="1"/>
  <c r="D65" i="6" a="1"/>
  <c r="D65" i="6" s="1"/>
  <c r="D56" i="6" a="1"/>
  <c r="D56" i="6" s="1"/>
  <c r="D35" i="6" a="1"/>
  <c r="D35" i="6" s="1"/>
  <c r="D39" i="6" a="1"/>
  <c r="D39" i="6" s="1"/>
  <c r="D41" i="6" a="1"/>
  <c r="D41" i="6" s="1"/>
  <c r="D20" i="6" a="1"/>
  <c r="D20" i="6" s="1"/>
  <c r="D25" i="6" a="1"/>
  <c r="D25" i="6" s="1"/>
  <c r="D28" i="6" a="1"/>
  <c r="D28" i="6" s="1"/>
  <c r="D49" i="6" a="1"/>
  <c r="D49" i="6" s="1"/>
  <c r="D58" i="6" a="1"/>
  <c r="D58" i="6" s="1"/>
  <c r="D48" i="6" a="1"/>
  <c r="D48" i="6" s="1"/>
  <c r="D40" i="6" a="1"/>
  <c r="D40" i="6" s="1"/>
  <c r="D42" i="6" a="1"/>
  <c r="D42" i="6" s="1"/>
  <c r="D19" i="6" a="1"/>
  <c r="D19" i="6" s="1"/>
  <c r="D26" i="6" a="1"/>
  <c r="D26" i="6" s="1"/>
  <c r="D7" i="6" a="1"/>
  <c r="D7" i="6" s="1"/>
  <c r="D10" i="6" a="1"/>
  <c r="D10" i="6" s="1"/>
  <c r="D12" i="6" a="1"/>
  <c r="D12" i="6" s="1"/>
  <c r="D4" i="6" a="1"/>
  <c r="D4" i="6" s="1"/>
  <c r="D8" i="6" a="1"/>
  <c r="D8" i="6" s="1"/>
  <c r="D11" i="6" a="1"/>
  <c r="D11" i="6" s="1"/>
  <c r="D13" i="6" a="1"/>
  <c r="D13" i="6" s="1"/>
  <c r="D66" i="6" a="1"/>
  <c r="D66" i="6" s="1"/>
  <c r="D70" i="6" a="1"/>
  <c r="D70" i="6" s="1"/>
  <c r="D63" i="6" a="1"/>
  <c r="D63" i="6" s="1"/>
  <c r="D38" i="6" a="1"/>
  <c r="D38" i="6" s="1"/>
  <c r="D23" i="6" a="1"/>
  <c r="D23" i="6" s="1"/>
  <c r="D24" i="6" a="1"/>
  <c r="D24" i="6" s="1"/>
  <c r="D29" i="6" a="1"/>
  <c r="D29" i="6" s="1"/>
  <c r="D18" i="6" a="1"/>
  <c r="D18" i="6" s="1"/>
  <c r="D67" i="6" a="1"/>
  <c r="D67" i="6" s="1"/>
  <c r="D71" i="6" a="1"/>
  <c r="D71" i="6" s="1"/>
  <c r="D44" i="6" a="1"/>
  <c r="D44" i="6" s="1"/>
  <c r="D53" i="6" a="1"/>
  <c r="D53" i="6" s="1"/>
  <c r="D37" i="6" a="1"/>
  <c r="D37" i="6" s="1"/>
  <c r="D6" i="6" a="1"/>
  <c r="D6" i="6" s="1"/>
  <c r="D3" i="6" a="1"/>
  <c r="D3" i="6" s="1"/>
  <c r="D52" i="6" a="1"/>
  <c r="D52" i="6" s="1"/>
  <c r="D5" i="6" a="1"/>
  <c r="D5" i="6" s="1"/>
  <c r="D27" i="6" a="1"/>
  <c r="D27" i="6" s="1"/>
  <c r="D22" i="6" a="1"/>
  <c r="D22" i="6" s="1"/>
  <c r="D33" i="6" a="1"/>
  <c r="D33" i="6" s="1"/>
  <c r="D21" i="6" a="1"/>
  <c r="D21" i="6" s="1"/>
  <c r="D9" i="6" a="1"/>
  <c r="D9" i="6" s="1"/>
  <c r="D14" i="6" a="1"/>
  <c r="D14" i="6" s="1"/>
  <c r="C5" i="7"/>
  <c r="C12" i="7"/>
  <c r="C9" i="7"/>
  <c r="C6" i="7"/>
  <c r="C14" i="7"/>
  <c r="C11" i="7"/>
  <c r="C8" i="7"/>
  <c r="C13" i="7"/>
  <c r="C7" i="7"/>
  <c r="C10" i="7"/>
  <c r="C4" i="7"/>
  <c r="C3" i="7"/>
  <c r="C67" i="7"/>
  <c r="C68" i="7"/>
  <c r="C74" i="7"/>
  <c r="C71" i="7"/>
  <c r="C69" i="7"/>
  <c r="C73" i="7"/>
  <c r="C65" i="7"/>
  <c r="C63" i="7"/>
  <c r="C72" i="7"/>
  <c r="C66" i="7"/>
  <c r="C70" i="7"/>
  <c r="C64" i="7"/>
  <c r="C19" i="7"/>
  <c r="C27" i="7"/>
  <c r="C18" i="7"/>
  <c r="C22" i="7"/>
  <c r="C21" i="7"/>
  <c r="C28" i="7"/>
  <c r="C29" i="7"/>
  <c r="C26" i="7"/>
  <c r="C25" i="7"/>
  <c r="C23" i="7"/>
  <c r="C24" i="7"/>
  <c r="C20" i="7"/>
  <c r="C52" i="7"/>
  <c r="C55" i="7"/>
  <c r="C49" i="7"/>
  <c r="C51" i="7"/>
  <c r="C48" i="7"/>
  <c r="C57" i="7"/>
  <c r="C50" i="7"/>
  <c r="C56" i="7"/>
  <c r="C53" i="7"/>
  <c r="C58" i="7"/>
  <c r="C54" i="7"/>
  <c r="C59" i="7"/>
  <c r="C38" i="7"/>
  <c r="C35" i="7"/>
  <c r="C33" i="7"/>
  <c r="C37" i="7"/>
  <c r="C39" i="7"/>
  <c r="C42" i="7"/>
  <c r="C40" i="7"/>
  <c r="C41" i="7"/>
  <c r="C36" i="7"/>
  <c r="C34" i="7"/>
  <c r="C43" i="7"/>
  <c r="C44" i="7"/>
  <c r="I2" i="7"/>
  <c r="H17" i="7"/>
  <c r="H32" i="7" s="1"/>
  <c r="H47" i="7" s="1"/>
  <c r="H62" i="7" s="1"/>
  <c r="D17" i="6"/>
  <c r="D32" i="6" s="1"/>
  <c r="D47" i="6" s="1"/>
  <c r="D62" i="6" s="1"/>
  <c r="E2" i="6"/>
  <c r="D11" i="7" l="1"/>
  <c r="D8" i="7"/>
  <c r="D4" i="7"/>
  <c r="D5" i="7"/>
  <c r="D13" i="7"/>
  <c r="D10" i="7"/>
  <c r="D7" i="7"/>
  <c r="D12" i="7"/>
  <c r="D6" i="7"/>
  <c r="D9" i="7"/>
  <c r="D14" i="7"/>
  <c r="D3" i="7"/>
  <c r="E65" i="6" a="1"/>
  <c r="E65" i="6" s="1"/>
  <c r="E67" i="6" a="1"/>
  <c r="E67" i="6" s="1"/>
  <c r="E71" i="6" a="1"/>
  <c r="E71" i="6" s="1"/>
  <c r="E68" i="6" a="1"/>
  <c r="E68" i="6" s="1"/>
  <c r="E72" i="6" a="1"/>
  <c r="E72" i="6" s="1"/>
  <c r="E51" i="6" a="1"/>
  <c r="E51" i="6" s="1"/>
  <c r="E52" i="6" a="1"/>
  <c r="E52" i="6" s="1"/>
  <c r="E56" i="6" a="1"/>
  <c r="E56" i="6" s="1"/>
  <c r="E66" i="6" a="1"/>
  <c r="E66" i="6" s="1"/>
  <c r="E69" i="6" a="1"/>
  <c r="E69" i="6" s="1"/>
  <c r="E70" i="6" a="1"/>
  <c r="E70" i="6" s="1"/>
  <c r="E37" i="6" a="1"/>
  <c r="E37" i="6" s="1"/>
  <c r="E38" i="6" a="1"/>
  <c r="E38" i="6" s="1"/>
  <c r="E42" i="6" a="1"/>
  <c r="E42" i="6" s="1"/>
  <c r="E73" i="6" a="1"/>
  <c r="E73" i="6" s="1"/>
  <c r="E74" i="6" a="1"/>
  <c r="E74" i="6" s="1"/>
  <c r="E55" i="6" a="1"/>
  <c r="E55" i="6" s="1"/>
  <c r="E57" i="6" a="1"/>
  <c r="E57" i="6" s="1"/>
  <c r="E58" i="6" a="1"/>
  <c r="E58" i="6" s="1"/>
  <c r="E36" i="6" a="1"/>
  <c r="E36" i="6" s="1"/>
  <c r="E43" i="6" a="1"/>
  <c r="E43" i="6" s="1"/>
  <c r="E44" i="6" a="1"/>
  <c r="E44" i="6" s="1"/>
  <c r="E33" i="6" a="1"/>
  <c r="E33" i="6" s="1"/>
  <c r="E21" i="6" a="1"/>
  <c r="E21" i="6" s="1"/>
  <c r="E22" i="6" a="1"/>
  <c r="E22" i="6" s="1"/>
  <c r="E24" i="6" a="1"/>
  <c r="E24" i="6" s="1"/>
  <c r="E27" i="6" a="1"/>
  <c r="E27" i="6" s="1"/>
  <c r="E29" i="6" a="1"/>
  <c r="E29" i="6" s="1"/>
  <c r="E5" i="6" a="1"/>
  <c r="E5" i="6" s="1"/>
  <c r="E54" i="6" a="1"/>
  <c r="E54" i="6" s="1"/>
  <c r="E41" i="6" a="1"/>
  <c r="E41" i="6" s="1"/>
  <c r="E7" i="6" a="1"/>
  <c r="E7" i="6" s="1"/>
  <c r="E10" i="6" a="1"/>
  <c r="E10" i="6" s="1"/>
  <c r="E12" i="6" a="1"/>
  <c r="E12" i="6" s="1"/>
  <c r="E50" i="6" a="1"/>
  <c r="E50" i="6" s="1"/>
  <c r="E49" i="6" a="1"/>
  <c r="E49" i="6" s="1"/>
  <c r="E48" i="6" a="1"/>
  <c r="E48" i="6" s="1"/>
  <c r="E35" i="6" a="1"/>
  <c r="E35" i="6" s="1"/>
  <c r="E39" i="6" a="1"/>
  <c r="E39" i="6" s="1"/>
  <c r="E40" i="6" a="1"/>
  <c r="E40" i="6" s="1"/>
  <c r="E19" i="6" a="1"/>
  <c r="E19" i="6" s="1"/>
  <c r="E20" i="6" a="1"/>
  <c r="E20" i="6" s="1"/>
  <c r="E26" i="6" a="1"/>
  <c r="E26" i="6" s="1"/>
  <c r="E28" i="6" a="1"/>
  <c r="E28" i="6" s="1"/>
  <c r="E23" i="6" a="1"/>
  <c r="E23" i="6" s="1"/>
  <c r="E25" i="6" a="1"/>
  <c r="E25" i="6" s="1"/>
  <c r="E8" i="6" a="1"/>
  <c r="E8" i="6" s="1"/>
  <c r="E9" i="6" a="1"/>
  <c r="E9" i="6" s="1"/>
  <c r="E14" i="6" a="1"/>
  <c r="E14" i="6" s="1"/>
  <c r="E63" i="6" a="1"/>
  <c r="E63" i="6" s="1"/>
  <c r="E11" i="6" a="1"/>
  <c r="E11" i="6" s="1"/>
  <c r="E13" i="6" a="1"/>
  <c r="E13" i="6" s="1"/>
  <c r="E64" i="6" a="1"/>
  <c r="E64" i="6" s="1"/>
  <c r="E53" i="6" a="1"/>
  <c r="E53" i="6" s="1"/>
  <c r="E18" i="6" a="1"/>
  <c r="E18" i="6" s="1"/>
  <c r="E6" i="6" a="1"/>
  <c r="E6" i="6" s="1"/>
  <c r="E3" i="6" a="1"/>
  <c r="E3" i="6" s="1"/>
  <c r="E59" i="6" a="1"/>
  <c r="E59" i="6" s="1"/>
  <c r="E34" i="6" a="1"/>
  <c r="E34" i="6" s="1"/>
  <c r="E4" i="6" a="1"/>
  <c r="E4" i="6" s="1"/>
  <c r="D51" i="7"/>
  <c r="D52" i="7"/>
  <c r="D59" i="7"/>
  <c r="D54" i="7"/>
  <c r="D50" i="7"/>
  <c r="D48" i="7"/>
  <c r="D53" i="7"/>
  <c r="D56" i="7"/>
  <c r="D49" i="7"/>
  <c r="D57" i="7"/>
  <c r="D55" i="7"/>
  <c r="D58" i="7"/>
  <c r="D64" i="7"/>
  <c r="D73" i="7"/>
  <c r="D67" i="7"/>
  <c r="D68" i="7"/>
  <c r="D74" i="7"/>
  <c r="D70" i="7"/>
  <c r="D65" i="7"/>
  <c r="D69" i="7"/>
  <c r="D66" i="7"/>
  <c r="D72" i="7"/>
  <c r="D63" i="7"/>
  <c r="D71" i="7"/>
  <c r="D34" i="7"/>
  <c r="D41" i="7"/>
  <c r="D37" i="7"/>
  <c r="D38" i="7"/>
  <c r="D43" i="7"/>
  <c r="D40" i="7"/>
  <c r="D42" i="7"/>
  <c r="D36" i="7"/>
  <c r="D33" i="7"/>
  <c r="D35" i="7"/>
  <c r="D44" i="7"/>
  <c r="D39" i="7"/>
  <c r="D26" i="7"/>
  <c r="D29" i="7"/>
  <c r="D28" i="7"/>
  <c r="D21" i="7"/>
  <c r="D20" i="7"/>
  <c r="D18" i="7"/>
  <c r="D25" i="7"/>
  <c r="D24" i="7"/>
  <c r="D27" i="7"/>
  <c r="D19" i="7"/>
  <c r="D22" i="7"/>
  <c r="D23" i="7"/>
  <c r="I17" i="7"/>
  <c r="I32" i="7" s="1"/>
  <c r="I47" i="7" s="1"/>
  <c r="I62" i="7" s="1"/>
  <c r="J2" i="7"/>
  <c r="E17" i="6"/>
  <c r="E32" i="6" s="1"/>
  <c r="E47" i="6" s="1"/>
  <c r="E62" i="6" s="1"/>
  <c r="F2" i="6"/>
  <c r="E36" i="7" l="1"/>
  <c r="E43" i="7"/>
  <c r="E44" i="7"/>
  <c r="E40" i="7"/>
  <c r="E38" i="7"/>
  <c r="E34" i="7"/>
  <c r="E42" i="7"/>
  <c r="E41" i="7"/>
  <c r="E33" i="7"/>
  <c r="E35" i="7"/>
  <c r="E37" i="7"/>
  <c r="E39" i="7"/>
  <c r="E24" i="7"/>
  <c r="E28" i="7"/>
  <c r="E29" i="7"/>
  <c r="E27" i="7"/>
  <c r="E21" i="7"/>
  <c r="E22" i="7"/>
  <c r="E23" i="7"/>
  <c r="E26" i="7"/>
  <c r="E19" i="7"/>
  <c r="E20" i="7"/>
  <c r="E25" i="7"/>
  <c r="E18" i="7"/>
  <c r="E69" i="7"/>
  <c r="E71" i="7"/>
  <c r="E66" i="7"/>
  <c r="E73" i="7"/>
  <c r="E72" i="7"/>
  <c r="E68" i="7"/>
  <c r="E63" i="7"/>
  <c r="E67" i="7"/>
  <c r="E70" i="7"/>
  <c r="E65" i="7"/>
  <c r="E74" i="7"/>
  <c r="E64" i="7"/>
  <c r="E3" i="7"/>
  <c r="E11" i="7"/>
  <c r="E12" i="7"/>
  <c r="E5" i="7"/>
  <c r="E13" i="7"/>
  <c r="E14" i="7"/>
  <c r="E4" i="7"/>
  <c r="E8" i="7"/>
  <c r="E6" i="7"/>
  <c r="E10" i="7"/>
  <c r="E7" i="7"/>
  <c r="E9" i="7"/>
  <c r="E48" i="7"/>
  <c r="E51" i="7"/>
  <c r="E59" i="7"/>
  <c r="E58" i="7"/>
  <c r="E53" i="7"/>
  <c r="E50" i="7"/>
  <c r="E56" i="7"/>
  <c r="E52" i="7"/>
  <c r="E55" i="7"/>
  <c r="E54" i="7"/>
  <c r="E49" i="7"/>
  <c r="E57" i="7"/>
  <c r="F64" i="6" a="1"/>
  <c r="F64" i="6" s="1"/>
  <c r="F70" i="6" a="1"/>
  <c r="F70" i="6" s="1"/>
  <c r="F50" i="6" a="1"/>
  <c r="F50" i="6" s="1"/>
  <c r="F65" i="6" a="1"/>
  <c r="F65" i="6" s="1"/>
  <c r="F66" i="6" a="1"/>
  <c r="F66" i="6" s="1"/>
  <c r="F67" i="6" a="1"/>
  <c r="F67" i="6" s="1"/>
  <c r="F71" i="6" a="1"/>
  <c r="F71" i="6" s="1"/>
  <c r="F74" i="6" a="1"/>
  <c r="F74" i="6" s="1"/>
  <c r="F63" i="6" a="1"/>
  <c r="F63" i="6" s="1"/>
  <c r="F49" i="6" a="1"/>
  <c r="F49" i="6" s="1"/>
  <c r="F53" i="6" a="1"/>
  <c r="F53" i="6" s="1"/>
  <c r="F58" i="6" a="1"/>
  <c r="F58" i="6" s="1"/>
  <c r="F72" i="6" a="1"/>
  <c r="F72" i="6" s="1"/>
  <c r="F52" i="6" a="1"/>
  <c r="F52" i="6" s="1"/>
  <c r="F34" i="6" a="1"/>
  <c r="F34" i="6" s="1"/>
  <c r="F35" i="6" a="1"/>
  <c r="F35" i="6" s="1"/>
  <c r="F40" i="6" a="1"/>
  <c r="F40" i="6" s="1"/>
  <c r="F41" i="6" a="1"/>
  <c r="F41" i="6" s="1"/>
  <c r="F69" i="6" a="1"/>
  <c r="F69" i="6" s="1"/>
  <c r="F59" i="6" a="1"/>
  <c r="F59" i="6" s="1"/>
  <c r="F48" i="6" a="1"/>
  <c r="F48" i="6" s="1"/>
  <c r="F38" i="6" a="1"/>
  <c r="F38" i="6" s="1"/>
  <c r="F42" i="6" a="1"/>
  <c r="F42" i="6" s="1"/>
  <c r="F19" i="6" a="1"/>
  <c r="F19" i="6" s="1"/>
  <c r="F23" i="6" a="1"/>
  <c r="F23" i="6" s="1"/>
  <c r="F18" i="6" a="1"/>
  <c r="F18" i="6" s="1"/>
  <c r="F4" i="6" a="1"/>
  <c r="F4" i="6" s="1"/>
  <c r="F73" i="6" a="1"/>
  <c r="F73" i="6" s="1"/>
  <c r="F56" i="6" a="1"/>
  <c r="F56" i="6" s="1"/>
  <c r="F43" i="6" a="1"/>
  <c r="F43" i="6" s="1"/>
  <c r="F44" i="6" a="1"/>
  <c r="F44" i="6" s="1"/>
  <c r="F22" i="6" a="1"/>
  <c r="F22" i="6" s="1"/>
  <c r="F25" i="6" a="1"/>
  <c r="F25" i="6" s="1"/>
  <c r="F27" i="6" a="1"/>
  <c r="F27" i="6" s="1"/>
  <c r="F5" i="6" a="1"/>
  <c r="F5" i="6" s="1"/>
  <c r="F9" i="6" a="1"/>
  <c r="F9" i="6" s="1"/>
  <c r="F13" i="6" a="1"/>
  <c r="F13" i="6" s="1"/>
  <c r="F3" i="6" a="1"/>
  <c r="F3" i="6" s="1"/>
  <c r="F6" i="6" a="1"/>
  <c r="F6" i="6" s="1"/>
  <c r="F14" i="6" a="1"/>
  <c r="F14" i="6" s="1"/>
  <c r="F54" i="6" a="1"/>
  <c r="F54" i="6" s="1"/>
  <c r="F21" i="6" a="1"/>
  <c r="F21" i="6" s="1"/>
  <c r="F51" i="6" a="1"/>
  <c r="F51" i="6" s="1"/>
  <c r="F36" i="6" a="1"/>
  <c r="F36" i="6" s="1"/>
  <c r="F33" i="6" a="1"/>
  <c r="F33" i="6" s="1"/>
  <c r="F28" i="6" a="1"/>
  <c r="F28" i="6" s="1"/>
  <c r="F55" i="6" a="1"/>
  <c r="F55" i="6" s="1"/>
  <c r="F8" i="6" a="1"/>
  <c r="F8" i="6" s="1"/>
  <c r="F68" i="6" a="1"/>
  <c r="F68" i="6" s="1"/>
  <c r="F7" i="6" a="1"/>
  <c r="F7" i="6" s="1"/>
  <c r="F11" i="6" a="1"/>
  <c r="F11" i="6" s="1"/>
  <c r="F57" i="6" a="1"/>
  <c r="F57" i="6" s="1"/>
  <c r="F39" i="6" a="1"/>
  <c r="F39" i="6" s="1"/>
  <c r="F12" i="6" a="1"/>
  <c r="F12" i="6" s="1"/>
  <c r="F20" i="6" a="1"/>
  <c r="F20" i="6" s="1"/>
  <c r="F26" i="6" a="1"/>
  <c r="F26" i="6" s="1"/>
  <c r="F37" i="6" a="1"/>
  <c r="F37" i="6" s="1"/>
  <c r="F24" i="6" a="1"/>
  <c r="F24" i="6" s="1"/>
  <c r="F29" i="6" a="1"/>
  <c r="F29" i="6" s="1"/>
  <c r="F10" i="6" a="1"/>
  <c r="F10" i="6" s="1"/>
  <c r="J17" i="7"/>
  <c r="J32" i="7" s="1"/>
  <c r="J47" i="7" s="1"/>
  <c r="J62" i="7" s="1"/>
  <c r="K2" i="7"/>
  <c r="F17" i="6"/>
  <c r="F32" i="6" s="1"/>
  <c r="F47" i="6" s="1"/>
  <c r="F62" i="6" s="1"/>
  <c r="G2" i="6"/>
  <c r="F50" i="7" l="1"/>
  <c r="F55" i="7"/>
  <c r="F51" i="7"/>
  <c r="F52" i="7"/>
  <c r="F57" i="7"/>
  <c r="F58" i="7"/>
  <c r="F49" i="7"/>
  <c r="F54" i="7"/>
  <c r="F59" i="7"/>
  <c r="F56" i="7"/>
  <c r="F53" i="7"/>
  <c r="F48" i="7"/>
  <c r="F41" i="7"/>
  <c r="F35" i="7"/>
  <c r="F39" i="7"/>
  <c r="F36" i="7"/>
  <c r="F42" i="7"/>
  <c r="F43" i="7"/>
  <c r="F40" i="7"/>
  <c r="F33" i="7"/>
  <c r="F37" i="7"/>
  <c r="F44" i="7"/>
  <c r="F34" i="7"/>
  <c r="F38" i="7"/>
  <c r="F70" i="7"/>
  <c r="F68" i="7"/>
  <c r="F73" i="7"/>
  <c r="F74" i="7"/>
  <c r="F69" i="7"/>
  <c r="F63" i="7"/>
  <c r="F71" i="7"/>
  <c r="F67" i="7"/>
  <c r="F66" i="7"/>
  <c r="F72" i="7"/>
  <c r="F64" i="7"/>
  <c r="F65" i="7"/>
  <c r="G72" i="6" a="1"/>
  <c r="G72" i="6" s="1"/>
  <c r="G73" i="6" a="1"/>
  <c r="G73" i="6" s="1"/>
  <c r="G51" i="6" a="1"/>
  <c r="G51" i="6" s="1"/>
  <c r="G64" i="6" a="1"/>
  <c r="G64" i="6" s="1"/>
  <c r="G69" i="6" a="1"/>
  <c r="G69" i="6" s="1"/>
  <c r="G70" i="6" a="1"/>
  <c r="G70" i="6" s="1"/>
  <c r="G50" i="6" a="1"/>
  <c r="G50" i="6" s="1"/>
  <c r="G55" i="6" a="1"/>
  <c r="G55" i="6" s="1"/>
  <c r="G59" i="6" a="1"/>
  <c r="G59" i="6" s="1"/>
  <c r="G67" i="6" a="1"/>
  <c r="G67" i="6" s="1"/>
  <c r="G63" i="6" a="1"/>
  <c r="G63" i="6" s="1"/>
  <c r="G49" i="6" a="1"/>
  <c r="G49" i="6" s="1"/>
  <c r="G53" i="6" a="1"/>
  <c r="G53" i="6" s="1"/>
  <c r="G54" i="6" a="1"/>
  <c r="G54" i="6" s="1"/>
  <c r="G56" i="6" a="1"/>
  <c r="G56" i="6" s="1"/>
  <c r="G36" i="6" a="1"/>
  <c r="G36" i="6" s="1"/>
  <c r="G39" i="6" a="1"/>
  <c r="G39" i="6" s="1"/>
  <c r="G43" i="6" a="1"/>
  <c r="G43" i="6" s="1"/>
  <c r="G66" i="6" a="1"/>
  <c r="G66" i="6" s="1"/>
  <c r="G71" i="6" a="1"/>
  <c r="G71" i="6" s="1"/>
  <c r="G35" i="6" a="1"/>
  <c r="G35" i="6" s="1"/>
  <c r="G41" i="6" a="1"/>
  <c r="G41" i="6" s="1"/>
  <c r="G20" i="6" a="1"/>
  <c r="G20" i="6" s="1"/>
  <c r="G28" i="6" a="1"/>
  <c r="G28" i="6" s="1"/>
  <c r="G68" i="6" a="1"/>
  <c r="G68" i="6" s="1"/>
  <c r="G74" i="6" a="1"/>
  <c r="G74" i="6" s="1"/>
  <c r="G37" i="6" a="1"/>
  <c r="G37" i="6" s="1"/>
  <c r="G33" i="6" a="1"/>
  <c r="G33" i="6" s="1"/>
  <c r="G23" i="6" a="1"/>
  <c r="G23" i="6" s="1"/>
  <c r="G24" i="6" a="1"/>
  <c r="G24" i="6" s="1"/>
  <c r="G29" i="6" a="1"/>
  <c r="G29" i="6" s="1"/>
  <c r="G18" i="6" a="1"/>
  <c r="G18" i="6" s="1"/>
  <c r="G7" i="6" a="1"/>
  <c r="G7" i="6" s="1"/>
  <c r="G8" i="6" a="1"/>
  <c r="G8" i="6" s="1"/>
  <c r="G12" i="6" a="1"/>
  <c r="G12" i="6" s="1"/>
  <c r="G5" i="6" a="1"/>
  <c r="G5" i="6" s="1"/>
  <c r="G11" i="6" a="1"/>
  <c r="G11" i="6" s="1"/>
  <c r="G13" i="6" a="1"/>
  <c r="G13" i="6" s="1"/>
  <c r="G3" i="6" a="1"/>
  <c r="G3" i="6" s="1"/>
  <c r="G52" i="6" a="1"/>
  <c r="G52" i="6" s="1"/>
  <c r="G58" i="6" a="1"/>
  <c r="G58" i="6" s="1"/>
  <c r="G44" i="6" a="1"/>
  <c r="G44" i="6" s="1"/>
  <c r="G22" i="6" a="1"/>
  <c r="G22" i="6" s="1"/>
  <c r="G25" i="6" a="1"/>
  <c r="G25" i="6" s="1"/>
  <c r="G27" i="6" a="1"/>
  <c r="G27" i="6" s="1"/>
  <c r="G65" i="6" a="1"/>
  <c r="G65" i="6" s="1"/>
  <c r="G57" i="6" a="1"/>
  <c r="G57" i="6" s="1"/>
  <c r="G34" i="6" a="1"/>
  <c r="G34" i="6" s="1"/>
  <c r="G21" i="6" a="1"/>
  <c r="G21" i="6" s="1"/>
  <c r="G10" i="6" a="1"/>
  <c r="G10" i="6" s="1"/>
  <c r="G9" i="6" a="1"/>
  <c r="G9" i="6" s="1"/>
  <c r="G14" i="6" a="1"/>
  <c r="G14" i="6" s="1"/>
  <c r="G48" i="6" a="1"/>
  <c r="G48" i="6" s="1"/>
  <c r="G4" i="6" a="1"/>
  <c r="G4" i="6" s="1"/>
  <c r="G19" i="6" a="1"/>
  <c r="G19" i="6" s="1"/>
  <c r="G26" i="6" a="1"/>
  <c r="G26" i="6" s="1"/>
  <c r="G38" i="6" a="1"/>
  <c r="G38" i="6" s="1"/>
  <c r="G40" i="6" a="1"/>
  <c r="G40" i="6" s="1"/>
  <c r="G42" i="6" a="1"/>
  <c r="G42" i="6" s="1"/>
  <c r="G6" i="6" a="1"/>
  <c r="G6" i="6" s="1"/>
  <c r="F5" i="7"/>
  <c r="F14" i="7"/>
  <c r="F11" i="7"/>
  <c r="F8" i="7"/>
  <c r="F3" i="7"/>
  <c r="F13" i="7"/>
  <c r="F7" i="7"/>
  <c r="F12" i="7"/>
  <c r="F4" i="7"/>
  <c r="F9" i="7"/>
  <c r="F10" i="7"/>
  <c r="F6" i="7"/>
  <c r="F28" i="7"/>
  <c r="F18" i="7"/>
  <c r="F27" i="7"/>
  <c r="F29" i="7"/>
  <c r="F19" i="7"/>
  <c r="F20" i="7"/>
  <c r="F22" i="7"/>
  <c r="F21" i="7"/>
  <c r="F26" i="7"/>
  <c r="F24" i="7"/>
  <c r="F23" i="7"/>
  <c r="F25" i="7"/>
  <c r="K17" i="7"/>
  <c r="K32" i="7" s="1"/>
  <c r="K47" i="7" s="1"/>
  <c r="K62" i="7" s="1"/>
  <c r="L2" i="7"/>
  <c r="L17" i="7" s="1"/>
  <c r="L32" i="7" s="1"/>
  <c r="L47" i="7" s="1"/>
  <c r="L62" i="7" s="1"/>
  <c r="G17" i="6"/>
  <c r="G32" i="6" s="1"/>
  <c r="G47" i="6" s="1"/>
  <c r="G62" i="6" s="1"/>
  <c r="H2" i="6"/>
  <c r="H66" i="6" l="1" a="1"/>
  <c r="H66" i="6" s="1"/>
  <c r="H71" i="6" a="1"/>
  <c r="H71" i="6" s="1"/>
  <c r="H63" i="6" a="1"/>
  <c r="H63" i="6" s="1"/>
  <c r="H49" i="6" a="1"/>
  <c r="H49" i="6" s="1"/>
  <c r="H68" i="6" a="1"/>
  <c r="H68" i="6" s="1"/>
  <c r="H72" i="6" a="1"/>
  <c r="H72" i="6" s="1"/>
  <c r="H73" i="6" a="1"/>
  <c r="H73" i="6" s="1"/>
  <c r="H52" i="6" a="1"/>
  <c r="H52" i="6" s="1"/>
  <c r="H56" i="6" a="1"/>
  <c r="H56" i="6" s="1"/>
  <c r="H57" i="6" a="1"/>
  <c r="H57" i="6" s="1"/>
  <c r="H50" i="6" a="1"/>
  <c r="H50" i="6" s="1"/>
  <c r="H51" i="6" a="1"/>
  <c r="H51" i="6" s="1"/>
  <c r="H55" i="6" a="1"/>
  <c r="H55" i="6" s="1"/>
  <c r="H48" i="6" a="1"/>
  <c r="H48" i="6" s="1"/>
  <c r="H42" i="6" a="1"/>
  <c r="H42" i="6" s="1"/>
  <c r="H44" i="6" a="1"/>
  <c r="H44" i="6" s="1"/>
  <c r="H67" i="6" a="1"/>
  <c r="H67" i="6" s="1"/>
  <c r="H70" i="6" a="1"/>
  <c r="H70" i="6" s="1"/>
  <c r="H54" i="6" a="1"/>
  <c r="H54" i="6" s="1"/>
  <c r="H36" i="6" a="1"/>
  <c r="H36" i="6" s="1"/>
  <c r="H37" i="6" a="1"/>
  <c r="H37" i="6" s="1"/>
  <c r="H24" i="6" a="1"/>
  <c r="H24" i="6" s="1"/>
  <c r="H29" i="6" a="1"/>
  <c r="H29" i="6" s="1"/>
  <c r="H64" i="6" a="1"/>
  <c r="H64" i="6" s="1"/>
  <c r="H65" i="6" a="1"/>
  <c r="H65" i="6" s="1"/>
  <c r="H53" i="6" a="1"/>
  <c r="H53" i="6" s="1"/>
  <c r="H34" i="6" a="1"/>
  <c r="H34" i="6" s="1"/>
  <c r="H38" i="6" a="1"/>
  <c r="H38" i="6" s="1"/>
  <c r="H26" i="6" a="1"/>
  <c r="H26" i="6" s="1"/>
  <c r="H28" i="6" a="1"/>
  <c r="H28" i="6" s="1"/>
  <c r="H4" i="6" a="1"/>
  <c r="H4" i="6" s="1"/>
  <c r="H6" i="6" a="1"/>
  <c r="H6" i="6" s="1"/>
  <c r="H10" i="6" a="1"/>
  <c r="H10" i="6" s="1"/>
  <c r="H7" i="6" a="1"/>
  <c r="H7" i="6" s="1"/>
  <c r="H12" i="6" a="1"/>
  <c r="H12" i="6" s="1"/>
  <c r="H74" i="6" a="1"/>
  <c r="H74" i="6" s="1"/>
  <c r="H59" i="6" a="1"/>
  <c r="H59" i="6" s="1"/>
  <c r="H43" i="6" a="1"/>
  <c r="H43" i="6" s="1"/>
  <c r="H33" i="6" a="1"/>
  <c r="H33" i="6" s="1"/>
  <c r="H19" i="6" a="1"/>
  <c r="H19" i="6" s="1"/>
  <c r="H18" i="6" a="1"/>
  <c r="H18" i="6" s="1"/>
  <c r="H69" i="6" a="1"/>
  <c r="H69" i="6" s="1"/>
  <c r="H35" i="6" a="1"/>
  <c r="H35" i="6" s="1"/>
  <c r="H39" i="6" a="1"/>
  <c r="H39" i="6" s="1"/>
  <c r="H40" i="6" a="1"/>
  <c r="H40" i="6" s="1"/>
  <c r="H27" i="6" a="1"/>
  <c r="H27" i="6" s="1"/>
  <c r="H5" i="6" a="1"/>
  <c r="H5" i="6" s="1"/>
  <c r="H8" i="6" a="1"/>
  <c r="H8" i="6" s="1"/>
  <c r="H9" i="6" a="1"/>
  <c r="H9" i="6" s="1"/>
  <c r="H13" i="6" a="1"/>
  <c r="H13" i="6" s="1"/>
  <c r="H14" i="6" a="1"/>
  <c r="H14" i="6" s="1"/>
  <c r="H41" i="6" a="1"/>
  <c r="H41" i="6" s="1"/>
  <c r="H11" i="6" a="1"/>
  <c r="H11" i="6" s="1"/>
  <c r="H21" i="6" a="1"/>
  <c r="H21" i="6" s="1"/>
  <c r="H25" i="6" a="1"/>
  <c r="H25" i="6" s="1"/>
  <c r="H20" i="6" a="1"/>
  <c r="H20" i="6" s="1"/>
  <c r="H23" i="6" a="1"/>
  <c r="H23" i="6" s="1"/>
  <c r="H58" i="6" a="1"/>
  <c r="H58" i="6" s="1"/>
  <c r="H22" i="6" a="1"/>
  <c r="H22" i="6" s="1"/>
  <c r="H3" i="6" a="1"/>
  <c r="H3" i="6" s="1"/>
  <c r="G22" i="7"/>
  <c r="G26" i="7"/>
  <c r="G20" i="7"/>
  <c r="G25" i="7"/>
  <c r="G27" i="7"/>
  <c r="G24" i="7"/>
  <c r="G28" i="7"/>
  <c r="G29" i="7"/>
  <c r="G19" i="7"/>
  <c r="G18" i="7"/>
  <c r="G23" i="7"/>
  <c r="G21" i="7"/>
  <c r="G67" i="7"/>
  <c r="G68" i="7"/>
  <c r="G73" i="7"/>
  <c r="G71" i="7"/>
  <c r="G69" i="7"/>
  <c r="G74" i="7"/>
  <c r="G70" i="7"/>
  <c r="G64" i="7"/>
  <c r="G72" i="7"/>
  <c r="G65" i="7"/>
  <c r="G63" i="7"/>
  <c r="G66" i="7"/>
  <c r="G41" i="7"/>
  <c r="G35" i="7"/>
  <c r="G40" i="7"/>
  <c r="G39" i="7"/>
  <c r="G38" i="7"/>
  <c r="G33" i="7"/>
  <c r="G36" i="7"/>
  <c r="G34" i="7"/>
  <c r="G42" i="7"/>
  <c r="G43" i="7"/>
  <c r="G44" i="7"/>
  <c r="G37" i="7"/>
  <c r="G3" i="7"/>
  <c r="G8" i="7"/>
  <c r="G7" i="7"/>
  <c r="G5" i="7"/>
  <c r="G10" i="7"/>
  <c r="G9" i="7"/>
  <c r="G12" i="7"/>
  <c r="G14" i="7"/>
  <c r="G6" i="7"/>
  <c r="G11" i="7"/>
  <c r="G4" i="7"/>
  <c r="G13" i="7"/>
  <c r="G49" i="7"/>
  <c r="G50" i="7"/>
  <c r="G53" i="7"/>
  <c r="G56" i="7"/>
  <c r="G55" i="7"/>
  <c r="G52" i="7"/>
  <c r="G59" i="7"/>
  <c r="G48" i="7"/>
  <c r="G57" i="7"/>
  <c r="G54" i="7"/>
  <c r="G51" i="7"/>
  <c r="G58" i="7"/>
  <c r="I2" i="6"/>
  <c r="H17" i="6"/>
  <c r="H32" i="6" s="1"/>
  <c r="H47" i="6" s="1"/>
  <c r="H62" i="6" s="1"/>
  <c r="H68" i="7" l="1"/>
  <c r="H66" i="7"/>
  <c r="H71" i="7"/>
  <c r="H72" i="7"/>
  <c r="H67" i="7"/>
  <c r="H73" i="7"/>
  <c r="H63" i="7"/>
  <c r="H74" i="7"/>
  <c r="H69" i="7"/>
  <c r="H64" i="7"/>
  <c r="H65" i="7"/>
  <c r="H70" i="7"/>
  <c r="I65" i="6" a="1"/>
  <c r="I65" i="6" s="1"/>
  <c r="I67" i="6" a="1"/>
  <c r="I67" i="6" s="1"/>
  <c r="I74" i="6" a="1"/>
  <c r="I74" i="6" s="1"/>
  <c r="I50" i="6" a="1"/>
  <c r="I50" i="6" s="1"/>
  <c r="I66" i="6" a="1"/>
  <c r="I66" i="6" s="1"/>
  <c r="I71" i="6" a="1"/>
  <c r="I71" i="6" s="1"/>
  <c r="I63" i="6" a="1"/>
  <c r="I63" i="6" s="1"/>
  <c r="I49" i="6" a="1"/>
  <c r="I49" i="6" s="1"/>
  <c r="I53" i="6" a="1"/>
  <c r="I53" i="6" s="1"/>
  <c r="I54" i="6" a="1"/>
  <c r="I54" i="6" s="1"/>
  <c r="I58" i="6" a="1"/>
  <c r="I58" i="6" s="1"/>
  <c r="I64" i="6" a="1"/>
  <c r="I64" i="6" s="1"/>
  <c r="I68" i="6" a="1"/>
  <c r="I68" i="6" s="1"/>
  <c r="I73" i="6" a="1"/>
  <c r="I73" i="6" s="1"/>
  <c r="I59" i="6" a="1"/>
  <c r="I59" i="6" s="1"/>
  <c r="I72" i="6" a="1"/>
  <c r="I72" i="6" s="1"/>
  <c r="I51" i="6" a="1"/>
  <c r="I51" i="6" s="1"/>
  <c r="I55" i="6" a="1"/>
  <c r="I55" i="6" s="1"/>
  <c r="I57" i="6" a="1"/>
  <c r="I57" i="6" s="1"/>
  <c r="I48" i="6" a="1"/>
  <c r="I48" i="6" s="1"/>
  <c r="I34" i="6" a="1"/>
  <c r="I34" i="6" s="1"/>
  <c r="I38" i="6" a="1"/>
  <c r="I38" i="6" s="1"/>
  <c r="I40" i="6" a="1"/>
  <c r="I40" i="6" s="1"/>
  <c r="I42" i="6" a="1"/>
  <c r="I42" i="6" s="1"/>
  <c r="I33" i="6" a="1"/>
  <c r="I33" i="6" s="1"/>
  <c r="I19" i="6" a="1"/>
  <c r="I19" i="6" s="1"/>
  <c r="I23" i="6" a="1"/>
  <c r="I23" i="6" s="1"/>
  <c r="I26" i="6" a="1"/>
  <c r="I26" i="6" s="1"/>
  <c r="I27" i="6" a="1"/>
  <c r="I27" i="6" s="1"/>
  <c r="I69" i="6" a="1"/>
  <c r="I69" i="6" s="1"/>
  <c r="I35" i="6" a="1"/>
  <c r="I35" i="6" s="1"/>
  <c r="I39" i="6" a="1"/>
  <c r="I39" i="6" s="1"/>
  <c r="I21" i="6" a="1"/>
  <c r="I21" i="6" s="1"/>
  <c r="I11" i="6" a="1"/>
  <c r="I11" i="6" s="1"/>
  <c r="I14" i="6" a="1"/>
  <c r="I14" i="6" s="1"/>
  <c r="I4" i="6" a="1"/>
  <c r="I4" i="6" s="1"/>
  <c r="I6" i="6" a="1"/>
  <c r="I6" i="6" s="1"/>
  <c r="I9" i="6" a="1"/>
  <c r="I9" i="6" s="1"/>
  <c r="I10" i="6" a="1"/>
  <c r="I10" i="6" s="1"/>
  <c r="I52" i="6" a="1"/>
  <c r="I52" i="6" s="1"/>
  <c r="I36" i="6" a="1"/>
  <c r="I36" i="6" s="1"/>
  <c r="I37" i="6" a="1"/>
  <c r="I37" i="6" s="1"/>
  <c r="I20" i="6" a="1"/>
  <c r="I20" i="6" s="1"/>
  <c r="I24" i="6" a="1"/>
  <c r="I24" i="6" s="1"/>
  <c r="I29" i="6" a="1"/>
  <c r="I29" i="6" s="1"/>
  <c r="I56" i="6" a="1"/>
  <c r="I56" i="6" s="1"/>
  <c r="I41" i="6" a="1"/>
  <c r="I41" i="6" s="1"/>
  <c r="I43" i="6" a="1"/>
  <c r="I43" i="6" s="1"/>
  <c r="I22" i="6" a="1"/>
  <c r="I22" i="6" s="1"/>
  <c r="I18" i="6" a="1"/>
  <c r="I18" i="6" s="1"/>
  <c r="I7" i="6" a="1"/>
  <c r="I7" i="6" s="1"/>
  <c r="I12" i="6" a="1"/>
  <c r="I12" i="6" s="1"/>
  <c r="I3" i="6" a="1"/>
  <c r="I3" i="6" s="1"/>
  <c r="I70" i="6" a="1"/>
  <c r="I70" i="6" s="1"/>
  <c r="I28" i="6" a="1"/>
  <c r="I28" i="6" s="1"/>
  <c r="I44" i="6" a="1"/>
  <c r="I44" i="6" s="1"/>
  <c r="I5" i="6" a="1"/>
  <c r="I5" i="6" s="1"/>
  <c r="I25" i="6" a="1"/>
  <c r="I25" i="6" s="1"/>
  <c r="I8" i="6" a="1"/>
  <c r="I8" i="6" s="1"/>
  <c r="I13" i="6" a="1"/>
  <c r="I13" i="6" s="1"/>
  <c r="H23" i="7"/>
  <c r="H22" i="7"/>
  <c r="H18" i="7"/>
  <c r="H26" i="7"/>
  <c r="H24" i="7"/>
  <c r="H27" i="7"/>
  <c r="H20" i="7"/>
  <c r="H29" i="7"/>
  <c r="H19" i="7"/>
  <c r="H21" i="7"/>
  <c r="H25" i="7"/>
  <c r="H28" i="7"/>
  <c r="H34" i="7"/>
  <c r="H37" i="7"/>
  <c r="H40" i="7"/>
  <c r="H38" i="7"/>
  <c r="H43" i="7"/>
  <c r="H41" i="7"/>
  <c r="H35" i="7"/>
  <c r="H44" i="7"/>
  <c r="H39" i="7"/>
  <c r="H36" i="7"/>
  <c r="H42" i="7"/>
  <c r="H33" i="7"/>
  <c r="H51" i="7"/>
  <c r="H58" i="7"/>
  <c r="H59" i="7"/>
  <c r="H52" i="7"/>
  <c r="H50" i="7"/>
  <c r="H57" i="7"/>
  <c r="H48" i="7"/>
  <c r="H56" i="7"/>
  <c r="H49" i="7"/>
  <c r="H55" i="7"/>
  <c r="H54" i="7"/>
  <c r="H53" i="7"/>
  <c r="H6" i="7"/>
  <c r="H13" i="7"/>
  <c r="H10" i="7"/>
  <c r="H7" i="7"/>
  <c r="H4" i="7"/>
  <c r="H12" i="7"/>
  <c r="H9" i="7"/>
  <c r="H14" i="7"/>
  <c r="H5" i="7"/>
  <c r="H11" i="7"/>
  <c r="H3" i="7"/>
  <c r="H8" i="7"/>
  <c r="I17" i="6"/>
  <c r="I32" i="6" s="1"/>
  <c r="I47" i="6" s="1"/>
  <c r="I62" i="6" s="1"/>
  <c r="J2" i="6"/>
  <c r="I74" i="7" l="1"/>
  <c r="I68" i="7"/>
  <c r="I72" i="7"/>
  <c r="I65" i="7"/>
  <c r="I64" i="7"/>
  <c r="I71" i="7"/>
  <c r="I69" i="7"/>
  <c r="I63" i="7"/>
  <c r="I73" i="7"/>
  <c r="I70" i="7"/>
  <c r="I66" i="7"/>
  <c r="I67" i="7"/>
  <c r="I18" i="7"/>
  <c r="I24" i="7"/>
  <c r="I23" i="7"/>
  <c r="I19" i="7"/>
  <c r="I26" i="7"/>
  <c r="I25" i="7"/>
  <c r="I20" i="7"/>
  <c r="I28" i="7"/>
  <c r="I27" i="7"/>
  <c r="I21" i="7"/>
  <c r="I29" i="7"/>
  <c r="I22" i="7"/>
  <c r="J64" i="6" a="1"/>
  <c r="J64" i="6" s="1"/>
  <c r="J69" i="6" a="1"/>
  <c r="J69" i="6" s="1"/>
  <c r="J73" i="6" a="1"/>
  <c r="J73" i="6" s="1"/>
  <c r="J65" i="6" a="1"/>
  <c r="J65" i="6" s="1"/>
  <c r="J67" i="6" a="1"/>
  <c r="J67" i="6" s="1"/>
  <c r="J70" i="6" a="1"/>
  <c r="J70" i="6" s="1"/>
  <c r="J74" i="6" a="1"/>
  <c r="J74" i="6" s="1"/>
  <c r="J50" i="6" a="1"/>
  <c r="J50" i="6" s="1"/>
  <c r="J51" i="6" a="1"/>
  <c r="J51" i="6" s="1"/>
  <c r="J55" i="6" a="1"/>
  <c r="J55" i="6" s="1"/>
  <c r="J52" i="6" a="1"/>
  <c r="J52" i="6" s="1"/>
  <c r="J53" i="6" a="1"/>
  <c r="J53" i="6" s="1"/>
  <c r="J36" i="6" a="1"/>
  <c r="J36" i="6" s="1"/>
  <c r="J39" i="6" a="1"/>
  <c r="J39" i="6" s="1"/>
  <c r="J43" i="6" a="1"/>
  <c r="J43" i="6" s="1"/>
  <c r="J68" i="6" a="1"/>
  <c r="J68" i="6" s="1"/>
  <c r="J58" i="6" a="1"/>
  <c r="J58" i="6" s="1"/>
  <c r="J59" i="6" a="1"/>
  <c r="J59" i="6" s="1"/>
  <c r="J35" i="6" a="1"/>
  <c r="J35" i="6" s="1"/>
  <c r="J41" i="6" a="1"/>
  <c r="J41" i="6" s="1"/>
  <c r="J20" i="6" a="1"/>
  <c r="J20" i="6" s="1"/>
  <c r="J21" i="6" a="1"/>
  <c r="J21" i="6" s="1"/>
  <c r="J28" i="6" a="1"/>
  <c r="J28" i="6" s="1"/>
  <c r="J4" i="6" a="1"/>
  <c r="J4" i="6" s="1"/>
  <c r="J66" i="6" a="1"/>
  <c r="J66" i="6" s="1"/>
  <c r="J71" i="6" a="1"/>
  <c r="J71" i="6" s="1"/>
  <c r="J63" i="6" a="1"/>
  <c r="J63" i="6" s="1"/>
  <c r="J57" i="6" a="1"/>
  <c r="J57" i="6" s="1"/>
  <c r="J40" i="6" a="1"/>
  <c r="J40" i="6" s="1"/>
  <c r="J22" i="6" a="1"/>
  <c r="J22" i="6" s="1"/>
  <c r="J25" i="6" a="1"/>
  <c r="J25" i="6" s="1"/>
  <c r="J5" i="6" a="1"/>
  <c r="J5" i="6" s="1"/>
  <c r="J8" i="6" a="1"/>
  <c r="J8" i="6" s="1"/>
  <c r="J13" i="6" a="1"/>
  <c r="J13" i="6" s="1"/>
  <c r="J11" i="6" a="1"/>
  <c r="J11" i="6" s="1"/>
  <c r="J3" i="6" a="1"/>
  <c r="J3" i="6" s="1"/>
  <c r="J49" i="6" a="1"/>
  <c r="J49" i="6" s="1"/>
  <c r="J72" i="6" a="1"/>
  <c r="J72" i="6" s="1"/>
  <c r="J48" i="6" a="1"/>
  <c r="J48" i="6" s="1"/>
  <c r="J34" i="6" a="1"/>
  <c r="J34" i="6" s="1"/>
  <c r="J38" i="6" a="1"/>
  <c r="J38" i="6" s="1"/>
  <c r="J42" i="6" a="1"/>
  <c r="J42" i="6" s="1"/>
  <c r="J19" i="6" a="1"/>
  <c r="J19" i="6" s="1"/>
  <c r="J24" i="6" a="1"/>
  <c r="J24" i="6" s="1"/>
  <c r="J29" i="6" a="1"/>
  <c r="J29" i="6" s="1"/>
  <c r="J56" i="6" a="1"/>
  <c r="J56" i="6" s="1"/>
  <c r="J10" i="6" a="1"/>
  <c r="J10" i="6" s="1"/>
  <c r="J12" i="6" a="1"/>
  <c r="J12" i="6" s="1"/>
  <c r="J54" i="6" a="1"/>
  <c r="J54" i="6" s="1"/>
  <c r="J37" i="6" a="1"/>
  <c r="J37" i="6" s="1"/>
  <c r="J23" i="6" a="1"/>
  <c r="J23" i="6" s="1"/>
  <c r="J33" i="6" a="1"/>
  <c r="J33" i="6" s="1"/>
  <c r="J27" i="6" a="1"/>
  <c r="J27" i="6" s="1"/>
  <c r="J18" i="6" a="1"/>
  <c r="J18" i="6" s="1"/>
  <c r="J6" i="6" a="1"/>
  <c r="J6" i="6" s="1"/>
  <c r="J7" i="6" a="1"/>
  <c r="J7" i="6" s="1"/>
  <c r="J44" i="6" a="1"/>
  <c r="J44" i="6" s="1"/>
  <c r="J26" i="6" a="1"/>
  <c r="J26" i="6" s="1"/>
  <c r="J9" i="6" a="1"/>
  <c r="J9" i="6" s="1"/>
  <c r="J14" i="6" a="1"/>
  <c r="J14" i="6" s="1"/>
  <c r="I7" i="7"/>
  <c r="I5" i="7"/>
  <c r="I14" i="7"/>
  <c r="I4" i="7"/>
  <c r="I9" i="7"/>
  <c r="I8" i="7"/>
  <c r="I11" i="7"/>
  <c r="I3" i="7"/>
  <c r="I13" i="7"/>
  <c r="I6" i="7"/>
  <c r="I10" i="7"/>
  <c r="I12" i="7"/>
  <c r="I40" i="7"/>
  <c r="I34" i="7"/>
  <c r="I42" i="7"/>
  <c r="I35" i="7"/>
  <c r="I44" i="7"/>
  <c r="I37" i="7"/>
  <c r="I41" i="7"/>
  <c r="I36" i="7"/>
  <c r="I33" i="7"/>
  <c r="I39" i="7"/>
  <c r="I38" i="7"/>
  <c r="I43" i="7"/>
  <c r="I56" i="7"/>
  <c r="I48" i="7"/>
  <c r="I57" i="7"/>
  <c r="I51" i="7"/>
  <c r="I58" i="7"/>
  <c r="I50" i="7"/>
  <c r="I52" i="7"/>
  <c r="I59" i="7"/>
  <c r="I49" i="7"/>
  <c r="I54" i="7"/>
  <c r="I55" i="7"/>
  <c r="I53" i="7"/>
  <c r="J17" i="6"/>
  <c r="J32" i="6" s="1"/>
  <c r="J47" i="6" s="1"/>
  <c r="J62" i="6" s="1"/>
  <c r="K2" i="6"/>
  <c r="J37" i="7" l="1"/>
  <c r="J39" i="7"/>
  <c r="J33" i="7"/>
  <c r="J36" i="7"/>
  <c r="J41" i="7"/>
  <c r="J38" i="7"/>
  <c r="J40" i="7"/>
  <c r="J34" i="7"/>
  <c r="J43" i="7"/>
  <c r="J44" i="7"/>
  <c r="J35" i="7"/>
  <c r="J42" i="7"/>
  <c r="J3" i="7"/>
  <c r="J12" i="7"/>
  <c r="J7" i="7"/>
  <c r="J5" i="7"/>
  <c r="J14" i="7"/>
  <c r="J9" i="7"/>
  <c r="J8" i="7"/>
  <c r="J11" i="7"/>
  <c r="J4" i="7"/>
  <c r="J10" i="7"/>
  <c r="J13" i="7"/>
  <c r="J6" i="7"/>
  <c r="J24" i="7"/>
  <c r="J27" i="7"/>
  <c r="J26" i="7"/>
  <c r="J28" i="7"/>
  <c r="J20" i="7"/>
  <c r="J18" i="7"/>
  <c r="J23" i="7"/>
  <c r="J19" i="7"/>
  <c r="J29" i="7"/>
  <c r="J21" i="7"/>
  <c r="J22" i="7"/>
  <c r="J25" i="7"/>
  <c r="K68" i="6" a="1"/>
  <c r="K68" i="6" s="1"/>
  <c r="K72" i="6" a="1"/>
  <c r="K72" i="6" s="1"/>
  <c r="K64" i="6" a="1"/>
  <c r="K64" i="6" s="1"/>
  <c r="K69" i="6" a="1"/>
  <c r="K69" i="6" s="1"/>
  <c r="K52" i="6" a="1"/>
  <c r="K52" i="6" s="1"/>
  <c r="K65" i="6" a="1"/>
  <c r="K65" i="6" s="1"/>
  <c r="K66" i="6" a="1"/>
  <c r="K66" i="6" s="1"/>
  <c r="K74" i="6" a="1"/>
  <c r="K74" i="6" s="1"/>
  <c r="K54" i="6" a="1"/>
  <c r="K54" i="6" s="1"/>
  <c r="K56" i="6" a="1"/>
  <c r="K56" i="6" s="1"/>
  <c r="K48" i="6" a="1"/>
  <c r="K48" i="6" s="1"/>
  <c r="K37" i="6" a="1"/>
  <c r="K37" i="6" s="1"/>
  <c r="K38" i="6" a="1"/>
  <c r="K38" i="6" s="1"/>
  <c r="K42" i="6" a="1"/>
  <c r="K42" i="6" s="1"/>
  <c r="K73" i="6" a="1"/>
  <c r="K73" i="6" s="1"/>
  <c r="K53" i="6" a="1"/>
  <c r="K53" i="6" s="1"/>
  <c r="K39" i="6" a="1"/>
  <c r="K39" i="6" s="1"/>
  <c r="K43" i="6" a="1"/>
  <c r="K43" i="6" s="1"/>
  <c r="K44" i="6" a="1"/>
  <c r="K44" i="6" s="1"/>
  <c r="K22" i="6" a="1"/>
  <c r="K22" i="6" s="1"/>
  <c r="K25" i="6" a="1"/>
  <c r="K25" i="6" s="1"/>
  <c r="K5" i="6" a="1"/>
  <c r="K5" i="6" s="1"/>
  <c r="K70" i="6" a="1"/>
  <c r="K70" i="6" s="1"/>
  <c r="K50" i="6" a="1"/>
  <c r="K50" i="6" s="1"/>
  <c r="K51" i="6" a="1"/>
  <c r="K51" i="6" s="1"/>
  <c r="K58" i="6" a="1"/>
  <c r="K58" i="6" s="1"/>
  <c r="K41" i="6" a="1"/>
  <c r="K41" i="6" s="1"/>
  <c r="K33" i="6" a="1"/>
  <c r="K33" i="6" s="1"/>
  <c r="K23" i="6" a="1"/>
  <c r="K23" i="6" s="1"/>
  <c r="K27" i="6" a="1"/>
  <c r="K27" i="6" s="1"/>
  <c r="K28" i="6" a="1"/>
  <c r="K28" i="6" s="1"/>
  <c r="K18" i="6" a="1"/>
  <c r="K18" i="6" s="1"/>
  <c r="K7" i="6" a="1"/>
  <c r="K7" i="6" s="1"/>
  <c r="K12" i="6" a="1"/>
  <c r="K12" i="6" s="1"/>
  <c r="K8" i="6" a="1"/>
  <c r="K8" i="6" s="1"/>
  <c r="K67" i="6" a="1"/>
  <c r="K67" i="6" s="1"/>
  <c r="K71" i="6" a="1"/>
  <c r="K71" i="6" s="1"/>
  <c r="K63" i="6" a="1"/>
  <c r="K63" i="6" s="1"/>
  <c r="K55" i="6" a="1"/>
  <c r="K55" i="6" s="1"/>
  <c r="K57" i="6" a="1"/>
  <c r="K57" i="6" s="1"/>
  <c r="K35" i="6" a="1"/>
  <c r="K35" i="6" s="1"/>
  <c r="K40" i="6" a="1"/>
  <c r="K40" i="6" s="1"/>
  <c r="K49" i="6" a="1"/>
  <c r="K49" i="6" s="1"/>
  <c r="K59" i="6" a="1"/>
  <c r="K59" i="6" s="1"/>
  <c r="K20" i="6" a="1"/>
  <c r="K20" i="6" s="1"/>
  <c r="K26" i="6" a="1"/>
  <c r="K26" i="6" s="1"/>
  <c r="K9" i="6" a="1"/>
  <c r="K9" i="6" s="1"/>
  <c r="K13" i="6" a="1"/>
  <c r="K13" i="6" s="1"/>
  <c r="K14" i="6" a="1"/>
  <c r="K14" i="6" s="1"/>
  <c r="K34" i="6" a="1"/>
  <c r="K34" i="6" s="1"/>
  <c r="K3" i="6" a="1"/>
  <c r="K3" i="6" s="1"/>
  <c r="K6" i="6" a="1"/>
  <c r="K6" i="6" s="1"/>
  <c r="K10" i="6" a="1"/>
  <c r="K10" i="6" s="1"/>
  <c r="K11" i="6" a="1"/>
  <c r="K11" i="6" s="1"/>
  <c r="K19" i="6" a="1"/>
  <c r="K19" i="6" s="1"/>
  <c r="K24" i="6" a="1"/>
  <c r="K24" i="6" s="1"/>
  <c r="K29" i="6" a="1"/>
  <c r="K29" i="6" s="1"/>
  <c r="K36" i="6" a="1"/>
  <c r="K36" i="6" s="1"/>
  <c r="K21" i="6" a="1"/>
  <c r="K21" i="6" s="1"/>
  <c r="K4" i="6" a="1"/>
  <c r="K4" i="6" s="1"/>
  <c r="J50" i="7"/>
  <c r="J59" i="7"/>
  <c r="J52" i="7"/>
  <c r="J53" i="7"/>
  <c r="J54" i="7"/>
  <c r="J51" i="7"/>
  <c r="J55" i="7"/>
  <c r="J56" i="7"/>
  <c r="J58" i="7"/>
  <c r="J48" i="7"/>
  <c r="J57" i="7"/>
  <c r="J49" i="7"/>
  <c r="J70" i="7"/>
  <c r="J73" i="7"/>
  <c r="J67" i="7"/>
  <c r="J74" i="7"/>
  <c r="J63" i="7"/>
  <c r="J69" i="7"/>
  <c r="J71" i="7"/>
  <c r="J68" i="7"/>
  <c r="J66" i="7"/>
  <c r="J65" i="7"/>
  <c r="J72" i="7"/>
  <c r="J64" i="7"/>
  <c r="L2" i="6"/>
  <c r="K17" i="6"/>
  <c r="K32" i="6" s="1"/>
  <c r="K47" i="6" s="1"/>
  <c r="K62" i="6" s="1"/>
  <c r="K25" i="7" l="1"/>
  <c r="K23" i="7"/>
  <c r="K26" i="7"/>
  <c r="K29" i="7"/>
  <c r="K27" i="7"/>
  <c r="K28" i="7"/>
  <c r="K20" i="7"/>
  <c r="K22" i="7"/>
  <c r="K24" i="7"/>
  <c r="K19" i="7"/>
  <c r="K18" i="7"/>
  <c r="K21" i="7"/>
  <c r="K5" i="7"/>
  <c r="K12" i="7"/>
  <c r="K9" i="7"/>
  <c r="K4" i="7"/>
  <c r="K14" i="7"/>
  <c r="K11" i="7"/>
  <c r="K8" i="7"/>
  <c r="K13" i="7"/>
  <c r="K3" i="7"/>
  <c r="K10" i="7"/>
  <c r="K6" i="7"/>
  <c r="K7" i="7"/>
  <c r="K55" i="7"/>
  <c r="K56" i="7"/>
  <c r="K58" i="7"/>
  <c r="K48" i="7"/>
  <c r="K57" i="7"/>
  <c r="K52" i="7"/>
  <c r="K59" i="7"/>
  <c r="K53" i="7"/>
  <c r="K54" i="7"/>
  <c r="K49" i="7"/>
  <c r="K51" i="7"/>
  <c r="K50" i="7"/>
  <c r="L17" i="6"/>
  <c r="L32" i="6" s="1"/>
  <c r="L47" i="6" s="1"/>
  <c r="L62" i="6" s="1"/>
  <c r="L66" i="6" a="1"/>
  <c r="L66" i="6" s="1"/>
  <c r="M66" i="6" s="1"/>
  <c r="L67" i="6" a="1"/>
  <c r="L67" i="6" s="1"/>
  <c r="M67" i="6" s="1"/>
  <c r="L70" i="6" a="1"/>
  <c r="L70" i="6" s="1"/>
  <c r="M70" i="6" s="1"/>
  <c r="L71" i="6" a="1"/>
  <c r="L71" i="6" s="1"/>
  <c r="M71" i="6" s="1"/>
  <c r="L50" i="6" a="1"/>
  <c r="L50" i="6" s="1"/>
  <c r="M50" i="6" s="1"/>
  <c r="L68" i="6" a="1"/>
  <c r="L68" i="6" s="1"/>
  <c r="M68" i="6" s="1"/>
  <c r="L63" i="6" a="1"/>
  <c r="L63" i="6" s="1"/>
  <c r="L49" i="6" a="1"/>
  <c r="L49" i="6" s="1"/>
  <c r="M49" i="6" s="1"/>
  <c r="L58" i="6" a="1"/>
  <c r="L58" i="6" s="1"/>
  <c r="M58" i="6" s="1"/>
  <c r="L69" i="6" a="1"/>
  <c r="L69" i="6" s="1"/>
  <c r="M69" i="6" s="1"/>
  <c r="L57" i="6" a="1"/>
  <c r="L57" i="6" s="1"/>
  <c r="M57" i="6" s="1"/>
  <c r="L34" i="6" a="1"/>
  <c r="L34" i="6" s="1"/>
  <c r="M34" i="6" s="1"/>
  <c r="L35" i="6" a="1"/>
  <c r="L35" i="6" s="1"/>
  <c r="M35" i="6" s="1"/>
  <c r="L40" i="6" a="1"/>
  <c r="L40" i="6" s="1"/>
  <c r="M40" i="6" s="1"/>
  <c r="L41" i="6" a="1"/>
  <c r="L41" i="6" s="1"/>
  <c r="M41" i="6" s="1"/>
  <c r="L65" i="6" a="1"/>
  <c r="L65" i="6" s="1"/>
  <c r="M65" i="6" s="1"/>
  <c r="L74" i="6" a="1"/>
  <c r="L74" i="6" s="1"/>
  <c r="M74" i="6" s="1"/>
  <c r="L54" i="6" a="1"/>
  <c r="L54" i="6" s="1"/>
  <c r="M54" i="6" s="1"/>
  <c r="L55" i="6" a="1"/>
  <c r="L55" i="6" s="1"/>
  <c r="M55" i="6" s="1"/>
  <c r="L56" i="6" a="1"/>
  <c r="L56" i="6" s="1"/>
  <c r="M56" i="6" s="1"/>
  <c r="L38" i="6" a="1"/>
  <c r="L38" i="6" s="1"/>
  <c r="M38" i="6" s="1"/>
  <c r="L42" i="6" a="1"/>
  <c r="L42" i="6" s="1"/>
  <c r="M42" i="6" s="1"/>
  <c r="L33" i="6" a="1"/>
  <c r="L33" i="6" s="1"/>
  <c r="L19" i="6" a="1"/>
  <c r="L19" i="6" s="1"/>
  <c r="M19" i="6" s="1"/>
  <c r="L24" i="6" a="1"/>
  <c r="L24" i="6" s="1"/>
  <c r="M24" i="6" s="1"/>
  <c r="L27" i="6" a="1"/>
  <c r="L27" i="6" s="1"/>
  <c r="M27" i="6" s="1"/>
  <c r="L29" i="6" a="1"/>
  <c r="L29" i="6" s="1"/>
  <c r="M29" i="6" s="1"/>
  <c r="Q29" i="7" s="1"/>
  <c r="L18" i="6" a="1"/>
  <c r="L18" i="6" s="1"/>
  <c r="L43" i="6" a="1"/>
  <c r="L43" i="6" s="1"/>
  <c r="M43" i="6" s="1"/>
  <c r="L44" i="6" a="1"/>
  <c r="L44" i="6" s="1"/>
  <c r="M44" i="6" s="1"/>
  <c r="L20" i="6" a="1"/>
  <c r="L20" i="6" s="1"/>
  <c r="M20" i="6" s="1"/>
  <c r="L26" i="6" a="1"/>
  <c r="L26" i="6" s="1"/>
  <c r="M26" i="6" s="1"/>
  <c r="L6" i="6" a="1"/>
  <c r="L6" i="6" s="1"/>
  <c r="M6" i="6" s="1"/>
  <c r="L9" i="6" a="1"/>
  <c r="L9" i="6" s="1"/>
  <c r="M9" i="6" s="1"/>
  <c r="L11" i="6" a="1"/>
  <c r="L11" i="6" s="1"/>
  <c r="M11" i="6" s="1"/>
  <c r="L3" i="6" a="1"/>
  <c r="L3" i="6" s="1"/>
  <c r="L7" i="6" a="1"/>
  <c r="L7" i="6" s="1"/>
  <c r="M7" i="6" s="1"/>
  <c r="L10" i="6" a="1"/>
  <c r="L10" i="6" s="1"/>
  <c r="M10" i="6" s="1"/>
  <c r="Q10" i="7" s="1"/>
  <c r="L72" i="6" a="1"/>
  <c r="L72" i="6" s="1"/>
  <c r="M72" i="6" s="1"/>
  <c r="L73" i="6" a="1"/>
  <c r="L73" i="6" s="1"/>
  <c r="M73" i="6" s="1"/>
  <c r="L64" i="6" a="1"/>
  <c r="L64" i="6" s="1"/>
  <c r="M64" i="6" s="1"/>
  <c r="L51" i="6" a="1"/>
  <c r="L51" i="6" s="1"/>
  <c r="M51" i="6" s="1"/>
  <c r="L23" i="6" a="1"/>
  <c r="L23" i="6" s="1"/>
  <c r="M23" i="6" s="1"/>
  <c r="L28" i="6" a="1"/>
  <c r="L28" i="6" s="1"/>
  <c r="M28" i="6" s="1"/>
  <c r="L48" i="6" a="1"/>
  <c r="L48" i="6" s="1"/>
  <c r="L37" i="6" a="1"/>
  <c r="L37" i="6" s="1"/>
  <c r="M37" i="6" s="1"/>
  <c r="L4" i="6" a="1"/>
  <c r="L4" i="6" s="1"/>
  <c r="M4" i="6" s="1"/>
  <c r="L59" i="6" a="1"/>
  <c r="L59" i="6" s="1"/>
  <c r="M59" i="6" s="1"/>
  <c r="L39" i="6" a="1"/>
  <c r="L39" i="6" s="1"/>
  <c r="M39" i="6" s="1"/>
  <c r="L13" i="6" a="1"/>
  <c r="L13" i="6" s="1"/>
  <c r="M13" i="6" s="1"/>
  <c r="L5" i="6" a="1"/>
  <c r="L5" i="6" s="1"/>
  <c r="M5" i="6" s="1"/>
  <c r="L12" i="6" a="1"/>
  <c r="L12" i="6" s="1"/>
  <c r="M12" i="6" s="1"/>
  <c r="L52" i="6" a="1"/>
  <c r="L52" i="6" s="1"/>
  <c r="M52" i="6" s="1"/>
  <c r="L21" i="6" a="1"/>
  <c r="L21" i="6" s="1"/>
  <c r="M21" i="6" s="1"/>
  <c r="L25" i="6" a="1"/>
  <c r="L25" i="6" s="1"/>
  <c r="M25" i="6" s="1"/>
  <c r="L14" i="6" a="1"/>
  <c r="L14" i="6" s="1"/>
  <c r="M14" i="6" s="1"/>
  <c r="Q14" i="7" s="1"/>
  <c r="L22" i="6" a="1"/>
  <c r="L22" i="6" s="1"/>
  <c r="M22" i="6" s="1"/>
  <c r="L8" i="6" a="1"/>
  <c r="L8" i="6" s="1"/>
  <c r="M8" i="6" s="1"/>
  <c r="L53" i="6" a="1"/>
  <c r="L53" i="6" s="1"/>
  <c r="M53" i="6" s="1"/>
  <c r="L36" i="6" a="1"/>
  <c r="L36" i="6" s="1"/>
  <c r="M36" i="6" s="1"/>
  <c r="K34" i="7"/>
  <c r="K36" i="7"/>
  <c r="K43" i="7"/>
  <c r="K38" i="7"/>
  <c r="K35" i="7"/>
  <c r="K33" i="7"/>
  <c r="K37" i="7"/>
  <c r="K42" i="7"/>
  <c r="K41" i="7"/>
  <c r="K44" i="7"/>
  <c r="K39" i="7"/>
  <c r="K40" i="7"/>
  <c r="K69" i="7"/>
  <c r="K74" i="7"/>
  <c r="K66" i="7"/>
  <c r="K67" i="7"/>
  <c r="K70" i="7"/>
  <c r="K63" i="7"/>
  <c r="K71" i="7"/>
  <c r="K65" i="7"/>
  <c r="K72" i="7"/>
  <c r="K68" i="7"/>
  <c r="K64" i="7"/>
  <c r="K73" i="7"/>
  <c r="Q68" i="7" l="1"/>
  <c r="N68" i="6"/>
  <c r="Q68" i="6" s="1"/>
  <c r="Q22" i="7"/>
  <c r="N23" i="6"/>
  <c r="Q23" i="6" s="1"/>
  <c r="Q39" i="7"/>
  <c r="N39" i="6"/>
  <c r="Q39" i="6" s="1"/>
  <c r="Q64" i="7"/>
  <c r="N64" i="6"/>
  <c r="Q64" i="6" s="1"/>
  <c r="N7" i="6"/>
  <c r="Q7" i="6" s="1"/>
  <c r="Q6" i="7"/>
  <c r="Q24" i="7"/>
  <c r="N25" i="6"/>
  <c r="Q25" i="6" s="1"/>
  <c r="Q74" i="7"/>
  <c r="N74" i="6"/>
  <c r="Q74" i="6" s="1"/>
  <c r="N58" i="6"/>
  <c r="Q58" i="6" s="1"/>
  <c r="Q58" i="7"/>
  <c r="N50" i="6"/>
  <c r="Q50" i="6" s="1"/>
  <c r="Q50" i="7"/>
  <c r="Q36" i="7"/>
  <c r="N36" i="6"/>
  <c r="Q36" i="6" s="1"/>
  <c r="N13" i="6"/>
  <c r="Q13" i="6" s="1"/>
  <c r="Q12" i="7"/>
  <c r="Q28" i="7"/>
  <c r="N29" i="6"/>
  <c r="Q29" i="6" s="1"/>
  <c r="Q26" i="7"/>
  <c r="N27" i="6"/>
  <c r="Q27" i="6" s="1"/>
  <c r="Q19" i="7"/>
  <c r="N20" i="6"/>
  <c r="Q20" i="6" s="1"/>
  <c r="Q65" i="7"/>
  <c r="N65" i="6"/>
  <c r="Q65" i="6" s="1"/>
  <c r="N49" i="6"/>
  <c r="Q49" i="6" s="1"/>
  <c r="Q49" i="7"/>
  <c r="N53" i="6"/>
  <c r="Q53" i="6" s="1"/>
  <c r="Q53" i="7"/>
  <c r="Q25" i="7"/>
  <c r="N26" i="6"/>
  <c r="Q26" i="6" s="1"/>
  <c r="N6" i="6"/>
  <c r="Q6" i="6" s="1"/>
  <c r="Q5" i="7"/>
  <c r="N5" i="6"/>
  <c r="Q5" i="6" s="1"/>
  <c r="Q4" i="7"/>
  <c r="Q23" i="7"/>
  <c r="N24" i="6"/>
  <c r="Q24" i="6" s="1"/>
  <c r="Q72" i="7"/>
  <c r="N72" i="6"/>
  <c r="Q72" i="6" s="1"/>
  <c r="N11" i="6"/>
  <c r="Q11" i="6" s="1"/>
  <c r="N12" i="6"/>
  <c r="Q12" i="6" s="1"/>
  <c r="Q11" i="7"/>
  <c r="Q20" i="7"/>
  <c r="N21" i="6"/>
  <c r="Q21" i="6" s="1"/>
  <c r="L39" i="7"/>
  <c r="L33" i="7"/>
  <c r="L40" i="7"/>
  <c r="L34" i="7"/>
  <c r="L36" i="7"/>
  <c r="L41" i="7"/>
  <c r="L38" i="7"/>
  <c r="L43" i="7"/>
  <c r="L35" i="7"/>
  <c r="L42" i="7"/>
  <c r="L37" i="7"/>
  <c r="L44" i="7"/>
  <c r="M33" i="6"/>
  <c r="N55" i="6"/>
  <c r="Q55" i="6" s="1"/>
  <c r="Q55" i="7"/>
  <c r="Q41" i="7"/>
  <c r="N41" i="6"/>
  <c r="Q41" i="6" s="1"/>
  <c r="N57" i="6"/>
  <c r="Q57" i="6" s="1"/>
  <c r="Q57" i="7"/>
  <c r="L64" i="7"/>
  <c r="N64" i="7" s="1"/>
  <c r="L65" i="7"/>
  <c r="L70" i="7"/>
  <c r="L68" i="7"/>
  <c r="L66" i="7"/>
  <c r="L71" i="7"/>
  <c r="L72" i="7"/>
  <c r="L73" i="7"/>
  <c r="L67" i="7"/>
  <c r="L69" i="7"/>
  <c r="L63" i="7"/>
  <c r="L74" i="7"/>
  <c r="M63" i="6"/>
  <c r="Q70" i="7"/>
  <c r="N70" i="6"/>
  <c r="Q70" i="6" s="1"/>
  <c r="N52" i="6"/>
  <c r="Q52" i="6" s="1"/>
  <c r="Q52" i="7"/>
  <c r="L51" i="7"/>
  <c r="L56" i="7"/>
  <c r="L57" i="7"/>
  <c r="L50" i="7"/>
  <c r="L58" i="7"/>
  <c r="L55" i="7"/>
  <c r="L48" i="7"/>
  <c r="L49" i="7"/>
  <c r="N49" i="7" s="1"/>
  <c r="L53" i="7"/>
  <c r="L52" i="7"/>
  <c r="L59" i="7"/>
  <c r="L54" i="7"/>
  <c r="M48" i="6"/>
  <c r="N8" i="6"/>
  <c r="Q8" i="6" s="1"/>
  <c r="Q7" i="7"/>
  <c r="Q43" i="7"/>
  <c r="N43" i="6"/>
  <c r="Q43" i="6" s="1"/>
  <c r="Q38" i="7"/>
  <c r="N38" i="6"/>
  <c r="Q38" i="6" s="1"/>
  <c r="Q35" i="7"/>
  <c r="N35" i="6"/>
  <c r="Q35" i="6" s="1"/>
  <c r="Q66" i="7"/>
  <c r="N66" i="6"/>
  <c r="Q66" i="6" s="1"/>
  <c r="N59" i="6"/>
  <c r="Q59" i="6" s="1"/>
  <c r="Q59" i="7"/>
  <c r="Q73" i="7"/>
  <c r="N73" i="6"/>
  <c r="Q73" i="6" s="1"/>
  <c r="L7" i="7"/>
  <c r="L3" i="7"/>
  <c r="L14" i="7"/>
  <c r="L9" i="7"/>
  <c r="L8" i="7"/>
  <c r="L4" i="7"/>
  <c r="L11" i="7"/>
  <c r="L12" i="7"/>
  <c r="L13" i="7"/>
  <c r="L5" i="7"/>
  <c r="L10" i="7"/>
  <c r="L6" i="7"/>
  <c r="M3" i="6"/>
  <c r="L27" i="7"/>
  <c r="L21" i="7"/>
  <c r="L24" i="7"/>
  <c r="L19" i="7"/>
  <c r="L28" i="7"/>
  <c r="L25" i="7"/>
  <c r="L29" i="7"/>
  <c r="L18" i="7"/>
  <c r="L23" i="7"/>
  <c r="L20" i="7"/>
  <c r="L26" i="7"/>
  <c r="L22" i="7"/>
  <c r="M18" i="6"/>
  <c r="N56" i="6"/>
  <c r="Q56" i="6" s="1"/>
  <c r="Q56" i="7"/>
  <c r="Q34" i="7"/>
  <c r="N34" i="6"/>
  <c r="Q34" i="6" s="1"/>
  <c r="Q71" i="7"/>
  <c r="N71" i="6"/>
  <c r="Q71" i="6" s="1"/>
  <c r="M49" i="7"/>
  <c r="N9" i="6"/>
  <c r="Q9" i="6" s="1"/>
  <c r="Q8" i="7"/>
  <c r="Q21" i="7"/>
  <c r="N22" i="6"/>
  <c r="Q22" i="6" s="1"/>
  <c r="N14" i="6"/>
  <c r="Q13" i="7"/>
  <c r="Q37" i="7"/>
  <c r="N37" i="6"/>
  <c r="Q37" i="6" s="1"/>
  <c r="N51" i="6"/>
  <c r="Q51" i="6" s="1"/>
  <c r="Q51" i="7"/>
  <c r="N10" i="6"/>
  <c r="Q10" i="6" s="1"/>
  <c r="Q9" i="7"/>
  <c r="Q44" i="7"/>
  <c r="N44" i="6"/>
  <c r="Q44" i="6" s="1"/>
  <c r="Q27" i="7"/>
  <c r="N28" i="6"/>
  <c r="Q28" i="6" s="1"/>
  <c r="Q42" i="7"/>
  <c r="N42" i="6"/>
  <c r="Q42" i="6" s="1"/>
  <c r="N54" i="6"/>
  <c r="Q54" i="6" s="1"/>
  <c r="Q54" i="7"/>
  <c r="Q40" i="7"/>
  <c r="N40" i="6"/>
  <c r="Q40" i="6" s="1"/>
  <c r="Q69" i="7"/>
  <c r="N69" i="6"/>
  <c r="Q69" i="6" s="1"/>
  <c r="Q67" i="7"/>
  <c r="N67" i="6"/>
  <c r="Q67" i="6" s="1"/>
  <c r="N22" i="7" l="1"/>
  <c r="M22" i="7"/>
  <c r="M19" i="7"/>
  <c r="N19" i="7"/>
  <c r="N4" i="6"/>
  <c r="Q4" i="6" s="1"/>
  <c r="N3" i="6"/>
  <c r="Q3" i="7"/>
  <c r="M8" i="7"/>
  <c r="N8" i="7"/>
  <c r="N53" i="7"/>
  <c r="M53" i="7"/>
  <c r="M51" i="7"/>
  <c r="N51" i="7"/>
  <c r="M71" i="7"/>
  <c r="N71" i="7"/>
  <c r="Q33" i="7"/>
  <c r="R33" i="7" s="1"/>
  <c r="N33" i="6"/>
  <c r="Q33" i="6" s="1"/>
  <c r="M39" i="7"/>
  <c r="N39" i="7"/>
  <c r="R37" i="7"/>
  <c r="N26" i="7"/>
  <c r="M26" i="7"/>
  <c r="M29" i="7"/>
  <c r="N29" i="7"/>
  <c r="N6" i="7"/>
  <c r="M6" i="7"/>
  <c r="N9" i="7"/>
  <c r="M9" i="7"/>
  <c r="R43" i="7"/>
  <c r="R52" i="7"/>
  <c r="Q63" i="7"/>
  <c r="R63" i="7" s="1"/>
  <c r="N63" i="6"/>
  <c r="Q63" i="6" s="1"/>
  <c r="N44" i="7"/>
  <c r="M44" i="7"/>
  <c r="N34" i="7"/>
  <c r="M34" i="7"/>
  <c r="R5" i="7"/>
  <c r="R6" i="7"/>
  <c r="R13" i="7"/>
  <c r="M20" i="7"/>
  <c r="N20" i="7"/>
  <c r="M21" i="7"/>
  <c r="N21" i="7"/>
  <c r="N11" i="7"/>
  <c r="M11" i="7"/>
  <c r="N14" i="7"/>
  <c r="M14" i="7"/>
  <c r="R7" i="7"/>
  <c r="N59" i="7"/>
  <c r="M59" i="7"/>
  <c r="M48" i="7"/>
  <c r="N48" i="7"/>
  <c r="N57" i="7"/>
  <c r="M57" i="7"/>
  <c r="N74" i="7"/>
  <c r="M74" i="7"/>
  <c r="M73" i="7"/>
  <c r="N73" i="7"/>
  <c r="M68" i="7"/>
  <c r="N68" i="7"/>
  <c r="R57" i="7"/>
  <c r="N37" i="7"/>
  <c r="M37" i="7"/>
  <c r="M38" i="7"/>
  <c r="N38" i="7"/>
  <c r="N40" i="7"/>
  <c r="M40" i="7"/>
  <c r="R39" i="7"/>
  <c r="R68" i="7"/>
  <c r="R34" i="7"/>
  <c r="M18" i="7"/>
  <c r="N18" i="7"/>
  <c r="M13" i="7"/>
  <c r="N13" i="7"/>
  <c r="M7" i="7"/>
  <c r="N7" i="7"/>
  <c r="N48" i="6"/>
  <c r="Q48" i="6" s="1"/>
  <c r="Q48" i="7"/>
  <c r="R48" i="7" s="1"/>
  <c r="M58" i="7"/>
  <c r="N58" i="7"/>
  <c r="M69" i="7"/>
  <c r="N69" i="7"/>
  <c r="N65" i="7"/>
  <c r="M65" i="7"/>
  <c r="M35" i="7"/>
  <c r="N35" i="7"/>
  <c r="N36" i="7"/>
  <c r="M36" i="7"/>
  <c r="R11" i="7"/>
  <c r="R36" i="7"/>
  <c r="R56" i="7"/>
  <c r="S56" i="7" s="1"/>
  <c r="F10" i="8" s="1"/>
  <c r="M24" i="7"/>
  <c r="N24" i="7"/>
  <c r="N12" i="7"/>
  <c r="M12" i="7"/>
  <c r="M54" i="7"/>
  <c r="N54" i="7"/>
  <c r="M50" i="7"/>
  <c r="N50" i="7"/>
  <c r="M67" i="7"/>
  <c r="N67" i="7"/>
  <c r="N66" i="7"/>
  <c r="M66" i="7"/>
  <c r="R41" i="7"/>
  <c r="N43" i="7"/>
  <c r="M43" i="7"/>
  <c r="R53" i="7"/>
  <c r="R50" i="7"/>
  <c r="S50" i="7" s="1"/>
  <c r="F4" i="8" s="1"/>
  <c r="R40" i="7"/>
  <c r="R44" i="7"/>
  <c r="S44" i="7" s="1"/>
  <c r="E13" i="8" s="1"/>
  <c r="R8" i="7"/>
  <c r="M25" i="7"/>
  <c r="N25" i="7"/>
  <c r="N10" i="7"/>
  <c r="M10" i="7"/>
  <c r="R54" i="7"/>
  <c r="R9" i="7"/>
  <c r="S9" i="7" s="1"/>
  <c r="C8" i="8" s="1"/>
  <c r="Q18" i="7"/>
  <c r="R27" i="7" s="1"/>
  <c r="S27" i="7" s="1"/>
  <c r="D11" i="8" s="1"/>
  <c r="N18" i="6"/>
  <c r="Q18" i="6" s="1"/>
  <c r="N19" i="6"/>
  <c r="Q19" i="6" s="1"/>
  <c r="M23" i="7"/>
  <c r="N23" i="7"/>
  <c r="N28" i="7"/>
  <c r="M28" i="7"/>
  <c r="N27" i="7"/>
  <c r="M27" i="7"/>
  <c r="M5" i="7"/>
  <c r="N5" i="7"/>
  <c r="M4" i="7"/>
  <c r="N4" i="7"/>
  <c r="M3" i="7"/>
  <c r="N3" i="7"/>
  <c r="R59" i="7"/>
  <c r="R66" i="7"/>
  <c r="R38" i="7"/>
  <c r="N52" i="7"/>
  <c r="M52" i="7"/>
  <c r="N55" i="7"/>
  <c r="M55" i="7"/>
  <c r="M56" i="7"/>
  <c r="N56" i="7"/>
  <c r="M63" i="7"/>
  <c r="N63" i="7"/>
  <c r="N72" i="7"/>
  <c r="M72" i="7"/>
  <c r="N70" i="7"/>
  <c r="M70" i="7"/>
  <c r="M42" i="7"/>
  <c r="N42" i="7"/>
  <c r="M41" i="7"/>
  <c r="N41" i="7"/>
  <c r="N33" i="7"/>
  <c r="M33" i="7"/>
  <c r="R4" i="7"/>
  <c r="R49" i="7"/>
  <c r="R58" i="7"/>
  <c r="M64" i="7"/>
  <c r="R19" i="7" l="1"/>
  <c r="S19" i="7" s="1"/>
  <c r="D3" i="8" s="1"/>
  <c r="S68" i="7"/>
  <c r="G7" i="8" s="1"/>
  <c r="S57" i="7"/>
  <c r="F11" i="8" s="1"/>
  <c r="S63" i="7"/>
  <c r="G2" i="8" s="1"/>
  <c r="R28" i="7"/>
  <c r="S28" i="7" s="1"/>
  <c r="D12" i="8" s="1"/>
  <c r="S58" i="7"/>
  <c r="F12" i="8" s="1"/>
  <c r="R20" i="7"/>
  <c r="S20" i="7" s="1"/>
  <c r="D4" i="8" s="1"/>
  <c r="S59" i="7"/>
  <c r="F13" i="8" s="1"/>
  <c r="S40" i="7"/>
  <c r="E9" i="8" s="1"/>
  <c r="R22" i="7"/>
  <c r="S22" i="7" s="1"/>
  <c r="D6" i="8" s="1"/>
  <c r="R73" i="7"/>
  <c r="S73" i="7" s="1"/>
  <c r="G12" i="8" s="1"/>
  <c r="S6" i="7"/>
  <c r="C5" i="8" s="1"/>
  <c r="S52" i="7"/>
  <c r="F6" i="8" s="1"/>
  <c r="S8" i="7"/>
  <c r="C7" i="8" s="1"/>
  <c r="R67" i="7"/>
  <c r="S67" i="7" s="1"/>
  <c r="G6" i="8" s="1"/>
  <c r="S41" i="7"/>
  <c r="E10" i="8" s="1"/>
  <c r="R21" i="7"/>
  <c r="S21" i="7" s="1"/>
  <c r="D5" i="8" s="1"/>
  <c r="R24" i="7"/>
  <c r="S24" i="7" s="1"/>
  <c r="D8" i="8" s="1"/>
  <c r="R72" i="7"/>
  <c r="S72" i="7" s="1"/>
  <c r="G11" i="8" s="1"/>
  <c r="S48" i="7"/>
  <c r="F2" i="8" s="1"/>
  <c r="R26" i="7"/>
  <c r="S26" i="7" s="1"/>
  <c r="D10" i="8" s="1"/>
  <c r="R23" i="7"/>
  <c r="S23" i="7" s="1"/>
  <c r="D7" i="8" s="1"/>
  <c r="S7" i="7"/>
  <c r="C6" i="8" s="1"/>
  <c r="S13" i="7"/>
  <c r="C12" i="8" s="1"/>
  <c r="S43" i="7"/>
  <c r="E12" i="8" s="1"/>
  <c r="R64" i="7"/>
  <c r="S64" i="7" s="1"/>
  <c r="G3" i="8" s="1"/>
  <c r="S33" i="7"/>
  <c r="E2" i="8" s="1"/>
  <c r="R70" i="7"/>
  <c r="S70" i="7" s="1"/>
  <c r="G9" i="8" s="1"/>
  <c r="R3" i="7"/>
  <c r="S3" i="7" s="1"/>
  <c r="C2" i="8" s="1"/>
  <c r="R14" i="7"/>
  <c r="S14" i="7" s="1"/>
  <c r="C13" i="8" s="1"/>
  <c r="R10" i="7"/>
  <c r="S10" i="7" s="1"/>
  <c r="C9" i="8" s="1"/>
  <c r="S66" i="7"/>
  <c r="G5" i="8" s="1"/>
  <c r="R18" i="7"/>
  <c r="S18" i="7" s="1"/>
  <c r="D2" i="8" s="1"/>
  <c r="R29" i="7"/>
  <c r="S29" i="7" s="1"/>
  <c r="D13" i="8" s="1"/>
  <c r="S34" i="7"/>
  <c r="E3" i="8" s="1"/>
  <c r="S37" i="7"/>
  <c r="E6" i="8" s="1"/>
  <c r="R4" i="6"/>
  <c r="S49" i="7"/>
  <c r="F3" i="8" s="1"/>
  <c r="R71" i="7"/>
  <c r="S71" i="7" s="1"/>
  <c r="G10" i="8" s="1"/>
  <c r="R25" i="7"/>
  <c r="S25" i="7" s="1"/>
  <c r="D9" i="8" s="1"/>
  <c r="S39" i="7"/>
  <c r="E8" i="8" s="1"/>
  <c r="S5" i="7"/>
  <c r="C4" i="8" s="1"/>
  <c r="Q45" i="6"/>
  <c r="R33" i="6"/>
  <c r="S54" i="7"/>
  <c r="F8" i="8" s="1"/>
  <c r="S53" i="7"/>
  <c r="F7" i="8" s="1"/>
  <c r="S4" i="7"/>
  <c r="C3" i="8" s="1"/>
  <c r="S38" i="7"/>
  <c r="E7" i="8" s="1"/>
  <c r="Q30" i="6"/>
  <c r="R18" i="6"/>
  <c r="R51" i="7"/>
  <c r="S51" i="7" s="1"/>
  <c r="F5" i="8" s="1"/>
  <c r="S36" i="7"/>
  <c r="E5" i="8" s="1"/>
  <c r="S11" i="7"/>
  <c r="C10" i="8" s="1"/>
  <c r="Q60" i="6"/>
  <c r="R74" i="7"/>
  <c r="S74" i="7" s="1"/>
  <c r="G13" i="8" s="1"/>
  <c r="R65" i="7"/>
  <c r="S65" i="7" s="1"/>
  <c r="G4" i="8" s="1"/>
  <c r="R55" i="7"/>
  <c r="S55" i="7" s="1"/>
  <c r="F9" i="8" s="1"/>
  <c r="R42" i="7"/>
  <c r="S42" i="7" s="1"/>
  <c r="E11" i="8" s="1"/>
  <c r="R12" i="7"/>
  <c r="S12" i="7" s="1"/>
  <c r="C11" i="8" s="1"/>
  <c r="Q75" i="6"/>
  <c r="R63" i="6"/>
  <c r="R35" i="7"/>
  <c r="S35" i="7" s="1"/>
  <c r="E4" i="8" s="1"/>
  <c r="Q15" i="6"/>
  <c r="R3" i="6"/>
  <c r="R69" i="7"/>
  <c r="S69" i="7" s="1"/>
  <c r="G8" i="8" s="1"/>
  <c r="R51" i="6" l="1"/>
  <c r="R59" i="6"/>
  <c r="R58" i="6"/>
  <c r="R52" i="6"/>
  <c r="R54" i="6"/>
  <c r="R53" i="6"/>
  <c r="R50" i="6"/>
  <c r="R55" i="6"/>
  <c r="R49" i="6"/>
  <c r="R57" i="6"/>
  <c r="R56" i="6"/>
  <c r="R73" i="6"/>
  <c r="R69" i="6"/>
  <c r="R64" i="6"/>
  <c r="R71" i="6"/>
  <c r="R65" i="6"/>
  <c r="R68" i="6"/>
  <c r="R72" i="6"/>
  <c r="R74" i="6"/>
  <c r="R66" i="6"/>
  <c r="R67" i="6"/>
  <c r="R70" i="6"/>
  <c r="R24" i="6"/>
  <c r="R29" i="6"/>
  <c r="R26" i="6"/>
  <c r="R28" i="6"/>
  <c r="R21" i="6"/>
  <c r="R25" i="6"/>
  <c r="R23" i="6"/>
  <c r="R22" i="6"/>
  <c r="R27" i="6"/>
  <c r="R20" i="6"/>
  <c r="R19" i="6"/>
  <c r="R8" i="6"/>
  <c r="R15" i="6"/>
  <c r="R11" i="6"/>
  <c r="R14" i="6"/>
  <c r="R6" i="6"/>
  <c r="R5" i="6"/>
  <c r="R12" i="6"/>
  <c r="R7" i="6"/>
  <c r="R10" i="6"/>
  <c r="R9" i="6"/>
  <c r="R13" i="6"/>
  <c r="R48" i="6"/>
  <c r="R44" i="6"/>
  <c r="R41" i="6"/>
  <c r="R38" i="6"/>
  <c r="R42" i="6"/>
  <c r="R39" i="6"/>
  <c r="R36" i="6"/>
  <c r="R37" i="6"/>
  <c r="R40" i="6"/>
  <c r="R34" i="6"/>
  <c r="R43" i="6"/>
  <c r="R35" i="6"/>
</calcChain>
</file>

<file path=xl/sharedStrings.xml><?xml version="1.0" encoding="utf-8"?>
<sst xmlns="http://schemas.openxmlformats.org/spreadsheetml/2006/main" count="131" uniqueCount="25">
  <si>
    <t>Year</t>
  </si>
  <si>
    <t>Month</t>
  </si>
  <si>
    <t>GS50to1000KWNonInt</t>
  </si>
  <si>
    <t>GS50to1000KWInt</t>
  </si>
  <si>
    <t>GS1000to1500KW</t>
  </si>
  <si>
    <t>GS1500to5000KW</t>
  </si>
  <si>
    <t>LargeUser</t>
  </si>
  <si>
    <t>Start Yr Avg</t>
  </si>
  <si>
    <t>End Yr Avg</t>
  </si>
  <si>
    <t>Average</t>
  </si>
  <si>
    <t>Rank</t>
  </si>
  <si>
    <t>SimpleAvg</t>
  </si>
  <si>
    <t>RankAvg</t>
  </si>
  <si>
    <t>Max</t>
  </si>
  <si>
    <t>C1</t>
  </si>
  <si>
    <t>C2</t>
  </si>
  <si>
    <t>SysMWh</t>
  </si>
  <si>
    <t>Distribution</t>
  </si>
  <si>
    <t>BillDmd</t>
  </si>
  <si>
    <t>2015Fcst</t>
  </si>
  <si>
    <t>C3</t>
  </si>
  <si>
    <t>DmdFactor</t>
  </si>
  <si>
    <t>MWh</t>
  </si>
  <si>
    <t>% of Annual</t>
  </si>
  <si>
    <t>KW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</si>
</sst>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_);_(* \(#,##0\);_(* &quot;-&quot;??_);_(@_)"/>
    <numFmt numFmtId="167" formatCode="_(* #,##0.0_);_(* \(#,##0.0\);_(* &quot;-&quot;??_);_(@_)"/>
    <numFmt numFmtId="168" formatCode="#,##0.0"/>
    <numFmt numFmtId="169" formatCode="mm/dd/yyyy"/>
    <numFmt numFmtId="170" formatCode="0\-0"/>
    <numFmt numFmtId="171" formatCode="##\-#"/>
    <numFmt numFmtId="172" formatCode="&quot;£ &quot;#,##0.00;[Red]\-&quot;£ &quot;#,##0.00"/>
    <numFmt numFmtId="173" formatCode="_(* #,##0.00000_);_(* \(#,##0.00000\);_(* &quot;-&quot;??_);_(@_)"/>
    <numFmt numFmtId="174" formatCode="_(* #,##0.000_);_(* \(#,##0.000\);_(* &quot;-&quot;??_);_(@_)"/>
    <numFmt numFmtId="175" formatCode="0.0"/>
    <numFmt numFmtId="176" formatCode="0.000"/>
    <numFmt numFmtId="177" formatCode="0.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name val="Book Antiqua"/>
      <family val="1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013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2" fillId="0" borderId="0"/>
    <xf numFmtId="168" fontId="2" fillId="0" borderId="0"/>
    <xf numFmtId="169" fontId="2" fillId="0" borderId="0"/>
    <xf numFmtId="170" fontId="2" fillId="0" borderId="0"/>
    <xf numFmtId="3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15" fontId="2" fillId="0" borderId="0"/>
    <xf numFmtId="2" fontId="2" fillId="0" borderId="0" applyFont="0" applyFill="0" applyBorder="0" applyAlignment="0" applyProtection="0"/>
    <xf numFmtId="38" fontId="3" fillId="2" borderId="0" applyNumberFormat="0" applyBorder="0" applyAlignment="0" applyProtection="0"/>
    <xf numFmtId="10" fontId="3" fillId="3" borderId="1" applyNumberFormat="0" applyBorder="0" applyAlignment="0" applyProtection="0"/>
    <xf numFmtId="171" fontId="2" fillId="0" borderId="0"/>
    <xf numFmtId="166" fontId="2" fillId="0" borderId="0"/>
    <xf numFmtId="172" fontId="2" fillId="0" borderId="0"/>
    <xf numFmtId="0" fontId="2" fillId="0" borderId="0"/>
    <xf numFmtId="9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7" fontId="2" fillId="0" borderId="0"/>
    <xf numFmtId="168" fontId="2" fillId="0" borderId="0"/>
    <xf numFmtId="169" fontId="2" fillId="0" borderId="0"/>
    <xf numFmtId="170" fontId="2" fillId="0" borderId="0"/>
    <xf numFmtId="3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15" fontId="2" fillId="0" borderId="0"/>
    <xf numFmtId="2" fontId="2" fillId="0" borderId="0" applyFont="0" applyFill="0" applyBorder="0" applyAlignment="0" applyProtection="0"/>
    <xf numFmtId="171" fontId="2" fillId="0" borderId="0"/>
    <xf numFmtId="166" fontId="2" fillId="0" borderId="0"/>
    <xf numFmtId="172" fontId="2" fillId="0" borderId="0"/>
    <xf numFmtId="9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2" fillId="0" borderId="0" applyFont="0" applyFill="0" applyBorder="0" applyAlignment="0" applyProtection="0"/>
    <xf numFmtId="0" fontId="4" fillId="0" borderId="0"/>
    <xf numFmtId="0" fontId="4" fillId="0" borderId="0"/>
    <xf numFmtId="43" fontId="2" fillId="0" borderId="0" applyFont="0" applyFill="0" applyBorder="0" applyAlignment="0" applyProtection="0"/>
    <xf numFmtId="0" fontId="4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2">
    <xf numFmtId="0" fontId="0" fillId="0" borderId="0" xfId="0"/>
    <xf numFmtId="0" fontId="2" fillId="0" borderId="0" xfId="2"/>
    <xf numFmtId="3" fontId="2" fillId="0" borderId="0" xfId="2" applyNumberFormat="1" applyFill="1"/>
    <xf numFmtId="3" fontId="2" fillId="0" borderId="0" xfId="2" applyNumberFormat="1"/>
    <xf numFmtId="0" fontId="2" fillId="0" borderId="0" xfId="2" applyFont="1"/>
    <xf numFmtId="173" fontId="0" fillId="0" borderId="0" xfId="1" applyNumberFormat="1" applyFont="1"/>
    <xf numFmtId="0" fontId="2" fillId="0" borderId="0" xfId="4010"/>
    <xf numFmtId="4" fontId="2" fillId="0" borderId="0" xfId="4010" applyNumberFormat="1"/>
    <xf numFmtId="174" fontId="0" fillId="0" borderId="0" xfId="1" applyNumberFormat="1" applyFont="1"/>
    <xf numFmtId="0" fontId="5" fillId="0" borderId="0" xfId="0" applyFont="1"/>
    <xf numFmtId="0" fontId="6" fillId="0" borderId="0" xfId="4010" applyFont="1" applyFill="1"/>
    <xf numFmtId="0" fontId="6" fillId="0" borderId="0" xfId="0" applyFont="1" applyAlignment="1">
      <alignment horizontal="left"/>
    </xf>
    <xf numFmtId="0" fontId="0" fillId="0" borderId="0" xfId="0" applyAlignment="1">
      <alignment horizontal="right"/>
    </xf>
    <xf numFmtId="0" fontId="6" fillId="0" borderId="0" xfId="0" applyFont="1" applyAlignment="1">
      <alignment horizontal="right"/>
    </xf>
    <xf numFmtId="0" fontId="6" fillId="0" borderId="0" xfId="0" applyFont="1"/>
    <xf numFmtId="0" fontId="0" fillId="0" borderId="0" xfId="0" applyAlignment="1">
      <alignment horizontal="left"/>
    </xf>
    <xf numFmtId="0" fontId="0" fillId="0" borderId="0" xfId="1" applyNumberFormat="1" applyFont="1"/>
    <xf numFmtId="176" fontId="0" fillId="0" borderId="0" xfId="0" applyNumberFormat="1"/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175" fontId="0" fillId="0" borderId="0" xfId="0" applyNumberFormat="1" applyAlignment="1">
      <alignment horizontal="center"/>
    </xf>
    <xf numFmtId="2" fontId="0" fillId="4" borderId="0" xfId="0" applyNumberFormat="1" applyFill="1" applyAlignment="1">
      <alignment horizontal="center"/>
    </xf>
    <xf numFmtId="2" fontId="0" fillId="0" borderId="0" xfId="0" applyNumberFormat="1"/>
    <xf numFmtId="2" fontId="0" fillId="0" borderId="0" xfId="0" applyNumberFormat="1" applyAlignment="1">
      <alignment horizontal="right"/>
    </xf>
    <xf numFmtId="2" fontId="6" fillId="0" borderId="0" xfId="0" applyNumberFormat="1" applyFont="1" applyAlignment="1">
      <alignment horizontal="right"/>
    </xf>
    <xf numFmtId="166" fontId="0" fillId="0" borderId="0" xfId="1" applyNumberFormat="1" applyFont="1"/>
    <xf numFmtId="177" fontId="0" fillId="0" borderId="0" xfId="4012" applyNumberFormat="1" applyFont="1"/>
    <xf numFmtId="177" fontId="0" fillId="0" borderId="0" xfId="4012" applyNumberFormat="1" applyFont="1" applyFill="1"/>
    <xf numFmtId="177" fontId="0" fillId="5" borderId="0" xfId="4012" applyNumberFormat="1" applyFont="1" applyFill="1"/>
    <xf numFmtId="176" fontId="0" fillId="5" borderId="0" xfId="0" applyNumberFormat="1" applyFill="1"/>
    <xf numFmtId="2" fontId="0" fillId="5" borderId="0" xfId="0" applyNumberFormat="1" applyFill="1" applyAlignment="1">
      <alignment horizontal="right"/>
    </xf>
    <xf numFmtId="4" fontId="0" fillId="5" borderId="0" xfId="0" applyNumberFormat="1" applyFill="1"/>
    <xf numFmtId="43" fontId="0" fillId="5" borderId="0" xfId="1" applyFont="1" applyFill="1"/>
    <xf numFmtId="0" fontId="0" fillId="5" borderId="0" xfId="0" applyFill="1"/>
    <xf numFmtId="166" fontId="0" fillId="5" borderId="0" xfId="1" applyNumberFormat="1" applyFont="1" applyFill="1"/>
    <xf numFmtId="0" fontId="0" fillId="5" borderId="0" xfId="0" applyFill="1" applyAlignment="1">
      <alignment horizontal="left"/>
    </xf>
    <xf numFmtId="43" fontId="0" fillId="0" borderId="0" xfId="1" applyFont="1" applyFill="1"/>
    <xf numFmtId="166" fontId="0" fillId="0" borderId="0" xfId="1" applyNumberFormat="1" applyFont="1" applyFill="1"/>
    <xf numFmtId="2" fontId="0" fillId="0" borderId="0" xfId="0" applyNumberFormat="1" applyFill="1" applyAlignment="1">
      <alignment horizontal="right"/>
    </xf>
    <xf numFmtId="0" fontId="6" fillId="0" borderId="0" xfId="4010" applyFont="1"/>
    <xf numFmtId="0" fontId="0" fillId="0" borderId="0" xfId="0" applyFill="1" applyAlignment="1">
      <alignment horizontal="left"/>
    </xf>
    <xf numFmtId="176" fontId="0" fillId="0" borderId="0" xfId="0" applyNumberFormat="1" applyFill="1"/>
    <xf numFmtId="0" fontId="0" fillId="0" borderId="0" xfId="0" applyFill="1"/>
    <xf numFmtId="166" fontId="0" fillId="0" borderId="0" xfId="0" applyNumberFormat="1" applyFill="1"/>
    <xf numFmtId="0" fontId="2" fillId="0" borderId="0" xfId="4010" applyFill="1"/>
    <xf numFmtId="0" fontId="6" fillId="0" borderId="0" xfId="0" applyFont="1" applyFill="1" applyAlignment="1">
      <alignment horizontal="left"/>
    </xf>
    <xf numFmtId="0" fontId="6" fillId="0" borderId="0" xfId="0" applyFont="1" applyFill="1"/>
    <xf numFmtId="2" fontId="6" fillId="0" borderId="0" xfId="0" applyNumberFormat="1" applyFont="1" applyFill="1" applyAlignment="1">
      <alignment horizontal="right"/>
    </xf>
    <xf numFmtId="0" fontId="6" fillId="0" borderId="0" xfId="0" applyFont="1" applyFill="1" applyAlignment="1">
      <alignment horizontal="right"/>
    </xf>
    <xf numFmtId="4" fontId="0" fillId="0" borderId="0" xfId="0" applyNumberFormat="1" applyFill="1"/>
    <xf numFmtId="0" fontId="0" fillId="0" borderId="0" xfId="0" applyFill="1" applyAlignment="1">
      <alignment horizontal="right"/>
    </xf>
    <xf numFmtId="43" fontId="0" fillId="0" borderId="0" xfId="1" applyNumberFormat="1" applyFont="1"/>
  </cellXfs>
  <cellStyles count="4013">
    <cellStyle name="$" xfId="6"/>
    <cellStyle name="$ 2" xfId="2395"/>
    <cellStyle name="$.00" xfId="7"/>
    <cellStyle name="$.00 2" xfId="2396"/>
    <cellStyle name="$M" xfId="8"/>
    <cellStyle name="$M 2" xfId="2397"/>
    <cellStyle name="$M.00" xfId="9"/>
    <cellStyle name="$M.00 2" xfId="2398"/>
    <cellStyle name="Comma" xfId="1" builtinId="3"/>
    <cellStyle name="Comma 10" xfId="269"/>
    <cellStyle name="Comma 11" xfId="466"/>
    <cellStyle name="Comma 12" xfId="3977"/>
    <cellStyle name="Comma 13" xfId="4000"/>
    <cellStyle name="Comma 14" xfId="4003"/>
    <cellStyle name="Comma 15" xfId="4005"/>
    <cellStyle name="Comma 16" xfId="3"/>
    <cellStyle name="Comma 2" xfId="4"/>
    <cellStyle name="Comma 2 2" xfId="30"/>
    <cellStyle name="Comma 2 2 10" xfId="858"/>
    <cellStyle name="Comma 2 2 10 2" xfId="3203"/>
    <cellStyle name="Comma 2 2 11" xfId="2413"/>
    <cellStyle name="Comma 2 2 12" xfId="1629"/>
    <cellStyle name="Comma 2 2 2" xfId="34"/>
    <cellStyle name="Comma 2 2 2 10" xfId="2416"/>
    <cellStyle name="Comma 2 2 2 11" xfId="1632"/>
    <cellStyle name="Comma 2 2 2 2" xfId="43"/>
    <cellStyle name="Comma 2 2 2 2 10" xfId="1638"/>
    <cellStyle name="Comma 2 2 2 2 2" xfId="61"/>
    <cellStyle name="Comma 2 2 2 2 2 2" xfId="103"/>
    <cellStyle name="Comma 2 2 2 2 2 2 2" xfId="160"/>
    <cellStyle name="Comma 2 2 2 2 2 2 2 2" xfId="264"/>
    <cellStyle name="Comma 2 2 2 2 2 2 2 2 2" xfId="461"/>
    <cellStyle name="Comma 2 2 2 2 2 2 2 2 2 2" xfId="850"/>
    <cellStyle name="Comma 2 2 2 2 2 2 2 2 2 2 2" xfId="1623"/>
    <cellStyle name="Comma 2 2 2 2 2 2 2 2 2 2 2 2" xfId="3968"/>
    <cellStyle name="Comma 2 2 2 2 2 2 2 2 2 2 3" xfId="3200"/>
    <cellStyle name="Comma 2 2 2 2 2 2 2 2 2 2 4" xfId="2394"/>
    <cellStyle name="Comma 2 2 2 2 2 2 2 2 2 3" xfId="1239"/>
    <cellStyle name="Comma 2 2 2 2 2 2 2 2 2 3 2" xfId="3584"/>
    <cellStyle name="Comma 2 2 2 2 2 2 2 2 2 4" xfId="2813"/>
    <cellStyle name="Comma 2 2 2 2 2 2 2 2 2 5" xfId="2010"/>
    <cellStyle name="Comma 2 2 2 2 2 2 2 2 3" xfId="658"/>
    <cellStyle name="Comma 2 2 2 2 2 2 2 2 3 2" xfId="1431"/>
    <cellStyle name="Comma 2 2 2 2 2 2 2 2 3 2 2" xfId="3776"/>
    <cellStyle name="Comma 2 2 2 2 2 2 2 2 3 3" xfId="3008"/>
    <cellStyle name="Comma 2 2 2 2 2 2 2 2 3 4" xfId="2202"/>
    <cellStyle name="Comma 2 2 2 2 2 2 2 2 4" xfId="1047"/>
    <cellStyle name="Comma 2 2 2 2 2 2 2 2 4 2" xfId="3392"/>
    <cellStyle name="Comma 2 2 2 2 2 2 2 2 5" xfId="2617"/>
    <cellStyle name="Comma 2 2 2 2 2 2 2 2 6" xfId="1818"/>
    <cellStyle name="Comma 2 2 2 2 2 2 2 3" xfId="365"/>
    <cellStyle name="Comma 2 2 2 2 2 2 2 3 2" xfId="754"/>
    <cellStyle name="Comma 2 2 2 2 2 2 2 3 2 2" xfId="1527"/>
    <cellStyle name="Comma 2 2 2 2 2 2 2 3 2 2 2" xfId="3872"/>
    <cellStyle name="Comma 2 2 2 2 2 2 2 3 2 3" xfId="3104"/>
    <cellStyle name="Comma 2 2 2 2 2 2 2 3 2 4" xfId="2298"/>
    <cellStyle name="Comma 2 2 2 2 2 2 2 3 3" xfId="1143"/>
    <cellStyle name="Comma 2 2 2 2 2 2 2 3 3 2" xfId="3488"/>
    <cellStyle name="Comma 2 2 2 2 2 2 2 3 4" xfId="2717"/>
    <cellStyle name="Comma 2 2 2 2 2 2 2 3 5" xfId="1914"/>
    <cellStyle name="Comma 2 2 2 2 2 2 2 4" xfId="562"/>
    <cellStyle name="Comma 2 2 2 2 2 2 2 4 2" xfId="1335"/>
    <cellStyle name="Comma 2 2 2 2 2 2 2 4 2 2" xfId="3680"/>
    <cellStyle name="Comma 2 2 2 2 2 2 2 4 3" xfId="2912"/>
    <cellStyle name="Comma 2 2 2 2 2 2 2 4 4" xfId="2106"/>
    <cellStyle name="Comma 2 2 2 2 2 2 2 5" xfId="951"/>
    <cellStyle name="Comma 2 2 2 2 2 2 2 5 2" xfId="3296"/>
    <cellStyle name="Comma 2 2 2 2 2 2 2 6" xfId="2517"/>
    <cellStyle name="Comma 2 2 2 2 2 2 2 7" xfId="1722"/>
    <cellStyle name="Comma 2 2 2 2 2 2 3" xfId="216"/>
    <cellStyle name="Comma 2 2 2 2 2 2 3 2" xfId="413"/>
    <cellStyle name="Comma 2 2 2 2 2 2 3 2 2" xfId="802"/>
    <cellStyle name="Comma 2 2 2 2 2 2 3 2 2 2" xfId="1575"/>
    <cellStyle name="Comma 2 2 2 2 2 2 3 2 2 2 2" xfId="3920"/>
    <cellStyle name="Comma 2 2 2 2 2 2 3 2 2 3" xfId="3152"/>
    <cellStyle name="Comma 2 2 2 2 2 2 3 2 2 4" xfId="2346"/>
    <cellStyle name="Comma 2 2 2 2 2 2 3 2 3" xfId="1191"/>
    <cellStyle name="Comma 2 2 2 2 2 2 3 2 3 2" xfId="3536"/>
    <cellStyle name="Comma 2 2 2 2 2 2 3 2 4" xfId="2765"/>
    <cellStyle name="Comma 2 2 2 2 2 2 3 2 5" xfId="1962"/>
    <cellStyle name="Comma 2 2 2 2 2 2 3 3" xfId="610"/>
    <cellStyle name="Comma 2 2 2 2 2 2 3 3 2" xfId="1383"/>
    <cellStyle name="Comma 2 2 2 2 2 2 3 3 2 2" xfId="3728"/>
    <cellStyle name="Comma 2 2 2 2 2 2 3 3 3" xfId="2960"/>
    <cellStyle name="Comma 2 2 2 2 2 2 3 3 4" xfId="2154"/>
    <cellStyle name="Comma 2 2 2 2 2 2 3 4" xfId="999"/>
    <cellStyle name="Comma 2 2 2 2 2 2 3 4 2" xfId="3344"/>
    <cellStyle name="Comma 2 2 2 2 2 2 3 5" xfId="2569"/>
    <cellStyle name="Comma 2 2 2 2 2 2 3 6" xfId="1770"/>
    <cellStyle name="Comma 2 2 2 2 2 2 4" xfId="317"/>
    <cellStyle name="Comma 2 2 2 2 2 2 4 2" xfId="706"/>
    <cellStyle name="Comma 2 2 2 2 2 2 4 2 2" xfId="1479"/>
    <cellStyle name="Comma 2 2 2 2 2 2 4 2 2 2" xfId="3824"/>
    <cellStyle name="Comma 2 2 2 2 2 2 4 2 3" xfId="3056"/>
    <cellStyle name="Comma 2 2 2 2 2 2 4 2 4" xfId="2250"/>
    <cellStyle name="Comma 2 2 2 2 2 2 4 3" xfId="1095"/>
    <cellStyle name="Comma 2 2 2 2 2 2 4 3 2" xfId="3440"/>
    <cellStyle name="Comma 2 2 2 2 2 2 4 4" xfId="2669"/>
    <cellStyle name="Comma 2 2 2 2 2 2 4 5" xfId="1866"/>
    <cellStyle name="Comma 2 2 2 2 2 2 5" xfId="514"/>
    <cellStyle name="Comma 2 2 2 2 2 2 5 2" xfId="1287"/>
    <cellStyle name="Comma 2 2 2 2 2 2 5 2 2" xfId="3632"/>
    <cellStyle name="Comma 2 2 2 2 2 2 5 3" xfId="2864"/>
    <cellStyle name="Comma 2 2 2 2 2 2 5 4" xfId="2058"/>
    <cellStyle name="Comma 2 2 2 2 2 2 6" xfId="903"/>
    <cellStyle name="Comma 2 2 2 2 2 2 6 2" xfId="3248"/>
    <cellStyle name="Comma 2 2 2 2 2 2 7" xfId="2464"/>
    <cellStyle name="Comma 2 2 2 2 2 2 8" xfId="1674"/>
    <cellStyle name="Comma 2 2 2 2 2 3" xfId="136"/>
    <cellStyle name="Comma 2 2 2 2 2 3 2" xfId="240"/>
    <cellStyle name="Comma 2 2 2 2 2 3 2 2" xfId="437"/>
    <cellStyle name="Comma 2 2 2 2 2 3 2 2 2" xfId="826"/>
    <cellStyle name="Comma 2 2 2 2 2 3 2 2 2 2" xfId="1599"/>
    <cellStyle name="Comma 2 2 2 2 2 3 2 2 2 2 2" xfId="3944"/>
    <cellStyle name="Comma 2 2 2 2 2 3 2 2 2 3" xfId="3176"/>
    <cellStyle name="Comma 2 2 2 2 2 3 2 2 2 4" xfId="2370"/>
    <cellStyle name="Comma 2 2 2 2 2 3 2 2 3" xfId="1215"/>
    <cellStyle name="Comma 2 2 2 2 2 3 2 2 3 2" xfId="3560"/>
    <cellStyle name="Comma 2 2 2 2 2 3 2 2 4" xfId="2789"/>
    <cellStyle name="Comma 2 2 2 2 2 3 2 2 5" xfId="1986"/>
    <cellStyle name="Comma 2 2 2 2 2 3 2 3" xfId="634"/>
    <cellStyle name="Comma 2 2 2 2 2 3 2 3 2" xfId="1407"/>
    <cellStyle name="Comma 2 2 2 2 2 3 2 3 2 2" xfId="3752"/>
    <cellStyle name="Comma 2 2 2 2 2 3 2 3 3" xfId="2984"/>
    <cellStyle name="Comma 2 2 2 2 2 3 2 3 4" xfId="2178"/>
    <cellStyle name="Comma 2 2 2 2 2 3 2 4" xfId="1023"/>
    <cellStyle name="Comma 2 2 2 2 2 3 2 4 2" xfId="3368"/>
    <cellStyle name="Comma 2 2 2 2 2 3 2 5" xfId="2593"/>
    <cellStyle name="Comma 2 2 2 2 2 3 2 6" xfId="1794"/>
    <cellStyle name="Comma 2 2 2 2 2 3 3" xfId="341"/>
    <cellStyle name="Comma 2 2 2 2 2 3 3 2" xfId="730"/>
    <cellStyle name="Comma 2 2 2 2 2 3 3 2 2" xfId="1503"/>
    <cellStyle name="Comma 2 2 2 2 2 3 3 2 2 2" xfId="3848"/>
    <cellStyle name="Comma 2 2 2 2 2 3 3 2 3" xfId="3080"/>
    <cellStyle name="Comma 2 2 2 2 2 3 3 2 4" xfId="2274"/>
    <cellStyle name="Comma 2 2 2 2 2 3 3 3" xfId="1119"/>
    <cellStyle name="Comma 2 2 2 2 2 3 3 3 2" xfId="3464"/>
    <cellStyle name="Comma 2 2 2 2 2 3 3 4" xfId="2693"/>
    <cellStyle name="Comma 2 2 2 2 2 3 3 5" xfId="1890"/>
    <cellStyle name="Comma 2 2 2 2 2 3 4" xfId="538"/>
    <cellStyle name="Comma 2 2 2 2 2 3 4 2" xfId="1311"/>
    <cellStyle name="Comma 2 2 2 2 2 3 4 2 2" xfId="3656"/>
    <cellStyle name="Comma 2 2 2 2 2 3 4 3" xfId="2888"/>
    <cellStyle name="Comma 2 2 2 2 2 3 4 4" xfId="2082"/>
    <cellStyle name="Comma 2 2 2 2 2 3 5" xfId="927"/>
    <cellStyle name="Comma 2 2 2 2 2 3 5 2" xfId="3272"/>
    <cellStyle name="Comma 2 2 2 2 2 3 6" xfId="2493"/>
    <cellStyle name="Comma 2 2 2 2 2 3 7" xfId="1698"/>
    <cellStyle name="Comma 2 2 2 2 2 4" xfId="192"/>
    <cellStyle name="Comma 2 2 2 2 2 4 2" xfId="389"/>
    <cellStyle name="Comma 2 2 2 2 2 4 2 2" xfId="778"/>
    <cellStyle name="Comma 2 2 2 2 2 4 2 2 2" xfId="1551"/>
    <cellStyle name="Comma 2 2 2 2 2 4 2 2 2 2" xfId="3896"/>
    <cellStyle name="Comma 2 2 2 2 2 4 2 2 3" xfId="3128"/>
    <cellStyle name="Comma 2 2 2 2 2 4 2 2 4" xfId="2322"/>
    <cellStyle name="Comma 2 2 2 2 2 4 2 3" xfId="1167"/>
    <cellStyle name="Comma 2 2 2 2 2 4 2 3 2" xfId="3512"/>
    <cellStyle name="Comma 2 2 2 2 2 4 2 4" xfId="2741"/>
    <cellStyle name="Comma 2 2 2 2 2 4 2 5" xfId="1938"/>
    <cellStyle name="Comma 2 2 2 2 2 4 3" xfId="586"/>
    <cellStyle name="Comma 2 2 2 2 2 4 3 2" xfId="1359"/>
    <cellStyle name="Comma 2 2 2 2 2 4 3 2 2" xfId="3704"/>
    <cellStyle name="Comma 2 2 2 2 2 4 3 3" xfId="2936"/>
    <cellStyle name="Comma 2 2 2 2 2 4 3 4" xfId="2130"/>
    <cellStyle name="Comma 2 2 2 2 2 4 4" xfId="975"/>
    <cellStyle name="Comma 2 2 2 2 2 4 4 2" xfId="3320"/>
    <cellStyle name="Comma 2 2 2 2 2 4 5" xfId="2545"/>
    <cellStyle name="Comma 2 2 2 2 2 4 6" xfId="1746"/>
    <cellStyle name="Comma 2 2 2 2 2 5" xfId="293"/>
    <cellStyle name="Comma 2 2 2 2 2 5 2" xfId="682"/>
    <cellStyle name="Comma 2 2 2 2 2 5 2 2" xfId="1455"/>
    <cellStyle name="Comma 2 2 2 2 2 5 2 2 2" xfId="3800"/>
    <cellStyle name="Comma 2 2 2 2 2 5 2 3" xfId="3032"/>
    <cellStyle name="Comma 2 2 2 2 2 5 2 4" xfId="2226"/>
    <cellStyle name="Comma 2 2 2 2 2 5 3" xfId="1071"/>
    <cellStyle name="Comma 2 2 2 2 2 5 3 2" xfId="3416"/>
    <cellStyle name="Comma 2 2 2 2 2 5 4" xfId="2645"/>
    <cellStyle name="Comma 2 2 2 2 2 5 5" xfId="1842"/>
    <cellStyle name="Comma 2 2 2 2 2 6" xfId="490"/>
    <cellStyle name="Comma 2 2 2 2 2 6 2" xfId="1263"/>
    <cellStyle name="Comma 2 2 2 2 2 6 2 2" xfId="3608"/>
    <cellStyle name="Comma 2 2 2 2 2 6 3" xfId="2840"/>
    <cellStyle name="Comma 2 2 2 2 2 6 4" xfId="2034"/>
    <cellStyle name="Comma 2 2 2 2 2 7" xfId="879"/>
    <cellStyle name="Comma 2 2 2 2 2 7 2" xfId="3224"/>
    <cellStyle name="Comma 2 2 2 2 2 8" xfId="2437"/>
    <cellStyle name="Comma 2 2 2 2 2 9" xfId="1650"/>
    <cellStyle name="Comma 2 2 2 2 3" xfId="92"/>
    <cellStyle name="Comma 2 2 2 2 3 2" xfId="148"/>
    <cellStyle name="Comma 2 2 2 2 3 2 2" xfId="252"/>
    <cellStyle name="Comma 2 2 2 2 3 2 2 2" xfId="449"/>
    <cellStyle name="Comma 2 2 2 2 3 2 2 2 2" xfId="838"/>
    <cellStyle name="Comma 2 2 2 2 3 2 2 2 2 2" xfId="1611"/>
    <cellStyle name="Comma 2 2 2 2 3 2 2 2 2 2 2" xfId="3956"/>
    <cellStyle name="Comma 2 2 2 2 3 2 2 2 2 3" xfId="3188"/>
    <cellStyle name="Comma 2 2 2 2 3 2 2 2 2 4" xfId="2382"/>
    <cellStyle name="Comma 2 2 2 2 3 2 2 2 3" xfId="1227"/>
    <cellStyle name="Comma 2 2 2 2 3 2 2 2 3 2" xfId="3572"/>
    <cellStyle name="Comma 2 2 2 2 3 2 2 2 4" xfId="2801"/>
    <cellStyle name="Comma 2 2 2 2 3 2 2 2 5" xfId="1998"/>
    <cellStyle name="Comma 2 2 2 2 3 2 2 3" xfId="646"/>
    <cellStyle name="Comma 2 2 2 2 3 2 2 3 2" xfId="1419"/>
    <cellStyle name="Comma 2 2 2 2 3 2 2 3 2 2" xfId="3764"/>
    <cellStyle name="Comma 2 2 2 2 3 2 2 3 3" xfId="2996"/>
    <cellStyle name="Comma 2 2 2 2 3 2 2 3 4" xfId="2190"/>
    <cellStyle name="Comma 2 2 2 2 3 2 2 4" xfId="1035"/>
    <cellStyle name="Comma 2 2 2 2 3 2 2 4 2" xfId="3380"/>
    <cellStyle name="Comma 2 2 2 2 3 2 2 5" xfId="2605"/>
    <cellStyle name="Comma 2 2 2 2 3 2 2 6" xfId="1806"/>
    <cellStyle name="Comma 2 2 2 2 3 2 3" xfId="353"/>
    <cellStyle name="Comma 2 2 2 2 3 2 3 2" xfId="742"/>
    <cellStyle name="Comma 2 2 2 2 3 2 3 2 2" xfId="1515"/>
    <cellStyle name="Comma 2 2 2 2 3 2 3 2 2 2" xfId="3860"/>
    <cellStyle name="Comma 2 2 2 2 3 2 3 2 3" xfId="3092"/>
    <cellStyle name="Comma 2 2 2 2 3 2 3 2 4" xfId="2286"/>
    <cellStyle name="Comma 2 2 2 2 3 2 3 3" xfId="1131"/>
    <cellStyle name="Comma 2 2 2 2 3 2 3 3 2" xfId="3476"/>
    <cellStyle name="Comma 2 2 2 2 3 2 3 4" xfId="2705"/>
    <cellStyle name="Comma 2 2 2 2 3 2 3 5" xfId="1902"/>
    <cellStyle name="Comma 2 2 2 2 3 2 4" xfId="550"/>
    <cellStyle name="Comma 2 2 2 2 3 2 4 2" xfId="1323"/>
    <cellStyle name="Comma 2 2 2 2 3 2 4 2 2" xfId="3668"/>
    <cellStyle name="Comma 2 2 2 2 3 2 4 3" xfId="2900"/>
    <cellStyle name="Comma 2 2 2 2 3 2 4 4" xfId="2094"/>
    <cellStyle name="Comma 2 2 2 2 3 2 5" xfId="939"/>
    <cellStyle name="Comma 2 2 2 2 3 2 5 2" xfId="3284"/>
    <cellStyle name="Comma 2 2 2 2 3 2 6" xfId="2505"/>
    <cellStyle name="Comma 2 2 2 2 3 2 7" xfId="1710"/>
    <cellStyle name="Comma 2 2 2 2 3 3" xfId="204"/>
    <cellStyle name="Comma 2 2 2 2 3 3 2" xfId="401"/>
    <cellStyle name="Comma 2 2 2 2 3 3 2 2" xfId="790"/>
    <cellStyle name="Comma 2 2 2 2 3 3 2 2 2" xfId="1563"/>
    <cellStyle name="Comma 2 2 2 2 3 3 2 2 2 2" xfId="3908"/>
    <cellStyle name="Comma 2 2 2 2 3 3 2 2 3" xfId="3140"/>
    <cellStyle name="Comma 2 2 2 2 3 3 2 2 4" xfId="2334"/>
    <cellStyle name="Comma 2 2 2 2 3 3 2 3" xfId="1179"/>
    <cellStyle name="Comma 2 2 2 2 3 3 2 3 2" xfId="3524"/>
    <cellStyle name="Comma 2 2 2 2 3 3 2 4" xfId="2753"/>
    <cellStyle name="Comma 2 2 2 2 3 3 2 5" xfId="1950"/>
    <cellStyle name="Comma 2 2 2 2 3 3 3" xfId="598"/>
    <cellStyle name="Comma 2 2 2 2 3 3 3 2" xfId="1371"/>
    <cellStyle name="Comma 2 2 2 2 3 3 3 2 2" xfId="3716"/>
    <cellStyle name="Comma 2 2 2 2 3 3 3 3" xfId="2948"/>
    <cellStyle name="Comma 2 2 2 2 3 3 3 4" xfId="2142"/>
    <cellStyle name="Comma 2 2 2 2 3 3 4" xfId="987"/>
    <cellStyle name="Comma 2 2 2 2 3 3 4 2" xfId="3332"/>
    <cellStyle name="Comma 2 2 2 2 3 3 5" xfId="2557"/>
    <cellStyle name="Comma 2 2 2 2 3 3 6" xfId="1758"/>
    <cellStyle name="Comma 2 2 2 2 3 4" xfId="305"/>
    <cellStyle name="Comma 2 2 2 2 3 4 2" xfId="694"/>
    <cellStyle name="Comma 2 2 2 2 3 4 2 2" xfId="1467"/>
    <cellStyle name="Comma 2 2 2 2 3 4 2 2 2" xfId="3812"/>
    <cellStyle name="Comma 2 2 2 2 3 4 2 3" xfId="3044"/>
    <cellStyle name="Comma 2 2 2 2 3 4 2 4" xfId="2238"/>
    <cellStyle name="Comma 2 2 2 2 3 4 3" xfId="1083"/>
    <cellStyle name="Comma 2 2 2 2 3 4 3 2" xfId="3428"/>
    <cellStyle name="Comma 2 2 2 2 3 4 4" xfId="2657"/>
    <cellStyle name="Comma 2 2 2 2 3 4 5" xfId="1854"/>
    <cellStyle name="Comma 2 2 2 2 3 5" xfId="502"/>
    <cellStyle name="Comma 2 2 2 2 3 5 2" xfId="1275"/>
    <cellStyle name="Comma 2 2 2 2 3 5 2 2" xfId="3620"/>
    <cellStyle name="Comma 2 2 2 2 3 5 3" xfId="2852"/>
    <cellStyle name="Comma 2 2 2 2 3 5 4" xfId="2046"/>
    <cellStyle name="Comma 2 2 2 2 3 6" xfId="891"/>
    <cellStyle name="Comma 2 2 2 2 3 6 2" xfId="3236"/>
    <cellStyle name="Comma 2 2 2 2 3 7" xfId="2453"/>
    <cellStyle name="Comma 2 2 2 2 3 8" xfId="1662"/>
    <cellStyle name="Comma 2 2 2 2 4" xfId="124"/>
    <cellStyle name="Comma 2 2 2 2 4 2" xfId="228"/>
    <cellStyle name="Comma 2 2 2 2 4 2 2" xfId="425"/>
    <cellStyle name="Comma 2 2 2 2 4 2 2 2" xfId="814"/>
    <cellStyle name="Comma 2 2 2 2 4 2 2 2 2" xfId="1587"/>
    <cellStyle name="Comma 2 2 2 2 4 2 2 2 2 2" xfId="3932"/>
    <cellStyle name="Comma 2 2 2 2 4 2 2 2 3" xfId="3164"/>
    <cellStyle name="Comma 2 2 2 2 4 2 2 2 4" xfId="2358"/>
    <cellStyle name="Comma 2 2 2 2 4 2 2 3" xfId="1203"/>
    <cellStyle name="Comma 2 2 2 2 4 2 2 3 2" xfId="3548"/>
    <cellStyle name="Comma 2 2 2 2 4 2 2 4" xfId="2777"/>
    <cellStyle name="Comma 2 2 2 2 4 2 2 5" xfId="1974"/>
    <cellStyle name="Comma 2 2 2 2 4 2 3" xfId="622"/>
    <cellStyle name="Comma 2 2 2 2 4 2 3 2" xfId="1395"/>
    <cellStyle name="Comma 2 2 2 2 4 2 3 2 2" xfId="3740"/>
    <cellStyle name="Comma 2 2 2 2 4 2 3 3" xfId="2972"/>
    <cellStyle name="Comma 2 2 2 2 4 2 3 4" xfId="2166"/>
    <cellStyle name="Comma 2 2 2 2 4 2 4" xfId="1011"/>
    <cellStyle name="Comma 2 2 2 2 4 2 4 2" xfId="3356"/>
    <cellStyle name="Comma 2 2 2 2 4 2 5" xfId="2581"/>
    <cellStyle name="Comma 2 2 2 2 4 2 6" xfId="1782"/>
    <cellStyle name="Comma 2 2 2 2 4 3" xfId="329"/>
    <cellStyle name="Comma 2 2 2 2 4 3 2" xfId="718"/>
    <cellStyle name="Comma 2 2 2 2 4 3 2 2" xfId="1491"/>
    <cellStyle name="Comma 2 2 2 2 4 3 2 2 2" xfId="3836"/>
    <cellStyle name="Comma 2 2 2 2 4 3 2 3" xfId="3068"/>
    <cellStyle name="Comma 2 2 2 2 4 3 2 4" xfId="2262"/>
    <cellStyle name="Comma 2 2 2 2 4 3 3" xfId="1107"/>
    <cellStyle name="Comma 2 2 2 2 4 3 3 2" xfId="3452"/>
    <cellStyle name="Comma 2 2 2 2 4 3 4" xfId="2681"/>
    <cellStyle name="Comma 2 2 2 2 4 3 5" xfId="1878"/>
    <cellStyle name="Comma 2 2 2 2 4 4" xfId="526"/>
    <cellStyle name="Comma 2 2 2 2 4 4 2" xfId="1299"/>
    <cellStyle name="Comma 2 2 2 2 4 4 2 2" xfId="3644"/>
    <cellStyle name="Comma 2 2 2 2 4 4 3" xfId="2876"/>
    <cellStyle name="Comma 2 2 2 2 4 4 4" xfId="2070"/>
    <cellStyle name="Comma 2 2 2 2 4 5" xfId="915"/>
    <cellStyle name="Comma 2 2 2 2 4 5 2" xfId="3260"/>
    <cellStyle name="Comma 2 2 2 2 4 6" xfId="2481"/>
    <cellStyle name="Comma 2 2 2 2 4 7" xfId="1686"/>
    <cellStyle name="Comma 2 2 2 2 5" xfId="180"/>
    <cellStyle name="Comma 2 2 2 2 5 2" xfId="377"/>
    <cellStyle name="Comma 2 2 2 2 5 2 2" xfId="766"/>
    <cellStyle name="Comma 2 2 2 2 5 2 2 2" xfId="1539"/>
    <cellStyle name="Comma 2 2 2 2 5 2 2 2 2" xfId="3884"/>
    <cellStyle name="Comma 2 2 2 2 5 2 2 3" xfId="3116"/>
    <cellStyle name="Comma 2 2 2 2 5 2 2 4" xfId="2310"/>
    <cellStyle name="Comma 2 2 2 2 5 2 3" xfId="1155"/>
    <cellStyle name="Comma 2 2 2 2 5 2 3 2" xfId="3500"/>
    <cellStyle name="Comma 2 2 2 2 5 2 4" xfId="2729"/>
    <cellStyle name="Comma 2 2 2 2 5 2 5" xfId="1926"/>
    <cellStyle name="Comma 2 2 2 2 5 3" xfId="574"/>
    <cellStyle name="Comma 2 2 2 2 5 3 2" xfId="1347"/>
    <cellStyle name="Comma 2 2 2 2 5 3 2 2" xfId="3692"/>
    <cellStyle name="Comma 2 2 2 2 5 3 3" xfId="2924"/>
    <cellStyle name="Comma 2 2 2 2 5 3 4" xfId="2118"/>
    <cellStyle name="Comma 2 2 2 2 5 4" xfId="963"/>
    <cellStyle name="Comma 2 2 2 2 5 4 2" xfId="3308"/>
    <cellStyle name="Comma 2 2 2 2 5 5" xfId="2533"/>
    <cellStyle name="Comma 2 2 2 2 5 6" xfId="1734"/>
    <cellStyle name="Comma 2 2 2 2 6" xfId="281"/>
    <cellStyle name="Comma 2 2 2 2 6 2" xfId="670"/>
    <cellStyle name="Comma 2 2 2 2 6 2 2" xfId="1443"/>
    <cellStyle name="Comma 2 2 2 2 6 2 2 2" xfId="3788"/>
    <cellStyle name="Comma 2 2 2 2 6 2 3" xfId="3020"/>
    <cellStyle name="Comma 2 2 2 2 6 2 4" xfId="2214"/>
    <cellStyle name="Comma 2 2 2 2 6 3" xfId="1059"/>
    <cellStyle name="Comma 2 2 2 2 6 3 2" xfId="3404"/>
    <cellStyle name="Comma 2 2 2 2 6 4" xfId="2633"/>
    <cellStyle name="Comma 2 2 2 2 6 5" xfId="1830"/>
    <cellStyle name="Comma 2 2 2 2 7" xfId="478"/>
    <cellStyle name="Comma 2 2 2 2 7 2" xfId="1251"/>
    <cellStyle name="Comma 2 2 2 2 7 2 2" xfId="3596"/>
    <cellStyle name="Comma 2 2 2 2 7 3" xfId="2828"/>
    <cellStyle name="Comma 2 2 2 2 7 4" xfId="2022"/>
    <cellStyle name="Comma 2 2 2 2 8" xfId="867"/>
    <cellStyle name="Comma 2 2 2 2 8 2" xfId="3212"/>
    <cellStyle name="Comma 2 2 2 2 9" xfId="2422"/>
    <cellStyle name="Comma 2 2 2 3" xfId="52"/>
    <cellStyle name="Comma 2 2 2 3 2" xfId="97"/>
    <cellStyle name="Comma 2 2 2 3 2 2" xfId="154"/>
    <cellStyle name="Comma 2 2 2 3 2 2 2" xfId="258"/>
    <cellStyle name="Comma 2 2 2 3 2 2 2 2" xfId="455"/>
    <cellStyle name="Comma 2 2 2 3 2 2 2 2 2" xfId="844"/>
    <cellStyle name="Comma 2 2 2 3 2 2 2 2 2 2" xfId="1617"/>
    <cellStyle name="Comma 2 2 2 3 2 2 2 2 2 2 2" xfId="3962"/>
    <cellStyle name="Comma 2 2 2 3 2 2 2 2 2 3" xfId="3194"/>
    <cellStyle name="Comma 2 2 2 3 2 2 2 2 2 4" xfId="2388"/>
    <cellStyle name="Comma 2 2 2 3 2 2 2 2 3" xfId="1233"/>
    <cellStyle name="Comma 2 2 2 3 2 2 2 2 3 2" xfId="3578"/>
    <cellStyle name="Comma 2 2 2 3 2 2 2 2 4" xfId="2807"/>
    <cellStyle name="Comma 2 2 2 3 2 2 2 2 5" xfId="2004"/>
    <cellStyle name="Comma 2 2 2 3 2 2 2 3" xfId="652"/>
    <cellStyle name="Comma 2 2 2 3 2 2 2 3 2" xfId="1425"/>
    <cellStyle name="Comma 2 2 2 3 2 2 2 3 2 2" xfId="3770"/>
    <cellStyle name="Comma 2 2 2 3 2 2 2 3 3" xfId="3002"/>
    <cellStyle name="Comma 2 2 2 3 2 2 2 3 4" xfId="2196"/>
    <cellStyle name="Comma 2 2 2 3 2 2 2 4" xfId="1041"/>
    <cellStyle name="Comma 2 2 2 3 2 2 2 4 2" xfId="3386"/>
    <cellStyle name="Comma 2 2 2 3 2 2 2 5" xfId="2611"/>
    <cellStyle name="Comma 2 2 2 3 2 2 2 6" xfId="1812"/>
    <cellStyle name="Comma 2 2 2 3 2 2 3" xfId="359"/>
    <cellStyle name="Comma 2 2 2 3 2 2 3 2" xfId="748"/>
    <cellStyle name="Comma 2 2 2 3 2 2 3 2 2" xfId="1521"/>
    <cellStyle name="Comma 2 2 2 3 2 2 3 2 2 2" xfId="3866"/>
    <cellStyle name="Comma 2 2 2 3 2 2 3 2 3" xfId="3098"/>
    <cellStyle name="Comma 2 2 2 3 2 2 3 2 4" xfId="2292"/>
    <cellStyle name="Comma 2 2 2 3 2 2 3 3" xfId="1137"/>
    <cellStyle name="Comma 2 2 2 3 2 2 3 3 2" xfId="3482"/>
    <cellStyle name="Comma 2 2 2 3 2 2 3 4" xfId="2711"/>
    <cellStyle name="Comma 2 2 2 3 2 2 3 5" xfId="1908"/>
    <cellStyle name="Comma 2 2 2 3 2 2 4" xfId="556"/>
    <cellStyle name="Comma 2 2 2 3 2 2 4 2" xfId="1329"/>
    <cellStyle name="Comma 2 2 2 3 2 2 4 2 2" xfId="3674"/>
    <cellStyle name="Comma 2 2 2 3 2 2 4 3" xfId="2906"/>
    <cellStyle name="Comma 2 2 2 3 2 2 4 4" xfId="2100"/>
    <cellStyle name="Comma 2 2 2 3 2 2 5" xfId="945"/>
    <cellStyle name="Comma 2 2 2 3 2 2 5 2" xfId="3290"/>
    <cellStyle name="Comma 2 2 2 3 2 2 6" xfId="2511"/>
    <cellStyle name="Comma 2 2 2 3 2 2 7" xfId="1716"/>
    <cellStyle name="Comma 2 2 2 3 2 3" xfId="210"/>
    <cellStyle name="Comma 2 2 2 3 2 3 2" xfId="407"/>
    <cellStyle name="Comma 2 2 2 3 2 3 2 2" xfId="796"/>
    <cellStyle name="Comma 2 2 2 3 2 3 2 2 2" xfId="1569"/>
    <cellStyle name="Comma 2 2 2 3 2 3 2 2 2 2" xfId="3914"/>
    <cellStyle name="Comma 2 2 2 3 2 3 2 2 3" xfId="3146"/>
    <cellStyle name="Comma 2 2 2 3 2 3 2 2 4" xfId="2340"/>
    <cellStyle name="Comma 2 2 2 3 2 3 2 3" xfId="1185"/>
    <cellStyle name="Comma 2 2 2 3 2 3 2 3 2" xfId="3530"/>
    <cellStyle name="Comma 2 2 2 3 2 3 2 4" xfId="2759"/>
    <cellStyle name="Comma 2 2 2 3 2 3 2 5" xfId="1956"/>
    <cellStyle name="Comma 2 2 2 3 2 3 3" xfId="604"/>
    <cellStyle name="Comma 2 2 2 3 2 3 3 2" xfId="1377"/>
    <cellStyle name="Comma 2 2 2 3 2 3 3 2 2" xfId="3722"/>
    <cellStyle name="Comma 2 2 2 3 2 3 3 3" xfId="2954"/>
    <cellStyle name="Comma 2 2 2 3 2 3 3 4" xfId="2148"/>
    <cellStyle name="Comma 2 2 2 3 2 3 4" xfId="993"/>
    <cellStyle name="Comma 2 2 2 3 2 3 4 2" xfId="3338"/>
    <cellStyle name="Comma 2 2 2 3 2 3 5" xfId="2563"/>
    <cellStyle name="Comma 2 2 2 3 2 3 6" xfId="1764"/>
    <cellStyle name="Comma 2 2 2 3 2 4" xfId="311"/>
    <cellStyle name="Comma 2 2 2 3 2 4 2" xfId="700"/>
    <cellStyle name="Comma 2 2 2 3 2 4 2 2" xfId="1473"/>
    <cellStyle name="Comma 2 2 2 3 2 4 2 2 2" xfId="3818"/>
    <cellStyle name="Comma 2 2 2 3 2 4 2 3" xfId="3050"/>
    <cellStyle name="Comma 2 2 2 3 2 4 2 4" xfId="2244"/>
    <cellStyle name="Comma 2 2 2 3 2 4 3" xfId="1089"/>
    <cellStyle name="Comma 2 2 2 3 2 4 3 2" xfId="3434"/>
    <cellStyle name="Comma 2 2 2 3 2 4 4" xfId="2663"/>
    <cellStyle name="Comma 2 2 2 3 2 4 5" xfId="1860"/>
    <cellStyle name="Comma 2 2 2 3 2 5" xfId="508"/>
    <cellStyle name="Comma 2 2 2 3 2 5 2" xfId="1281"/>
    <cellStyle name="Comma 2 2 2 3 2 5 2 2" xfId="3626"/>
    <cellStyle name="Comma 2 2 2 3 2 5 3" xfId="2858"/>
    <cellStyle name="Comma 2 2 2 3 2 5 4" xfId="2052"/>
    <cellStyle name="Comma 2 2 2 3 2 6" xfId="897"/>
    <cellStyle name="Comma 2 2 2 3 2 6 2" xfId="3242"/>
    <cellStyle name="Comma 2 2 2 3 2 7" xfId="2458"/>
    <cellStyle name="Comma 2 2 2 3 2 8" xfId="1668"/>
    <cellStyle name="Comma 2 2 2 3 3" xfId="130"/>
    <cellStyle name="Comma 2 2 2 3 3 2" xfId="234"/>
    <cellStyle name="Comma 2 2 2 3 3 2 2" xfId="431"/>
    <cellStyle name="Comma 2 2 2 3 3 2 2 2" xfId="820"/>
    <cellStyle name="Comma 2 2 2 3 3 2 2 2 2" xfId="1593"/>
    <cellStyle name="Comma 2 2 2 3 3 2 2 2 2 2" xfId="3938"/>
    <cellStyle name="Comma 2 2 2 3 3 2 2 2 3" xfId="3170"/>
    <cellStyle name="Comma 2 2 2 3 3 2 2 2 4" xfId="2364"/>
    <cellStyle name="Comma 2 2 2 3 3 2 2 3" xfId="1209"/>
    <cellStyle name="Comma 2 2 2 3 3 2 2 3 2" xfId="3554"/>
    <cellStyle name="Comma 2 2 2 3 3 2 2 4" xfId="2783"/>
    <cellStyle name="Comma 2 2 2 3 3 2 2 5" xfId="1980"/>
    <cellStyle name="Comma 2 2 2 3 3 2 3" xfId="628"/>
    <cellStyle name="Comma 2 2 2 3 3 2 3 2" xfId="1401"/>
    <cellStyle name="Comma 2 2 2 3 3 2 3 2 2" xfId="3746"/>
    <cellStyle name="Comma 2 2 2 3 3 2 3 3" xfId="2978"/>
    <cellStyle name="Comma 2 2 2 3 3 2 3 4" xfId="2172"/>
    <cellStyle name="Comma 2 2 2 3 3 2 4" xfId="1017"/>
    <cellStyle name="Comma 2 2 2 3 3 2 4 2" xfId="3362"/>
    <cellStyle name="Comma 2 2 2 3 3 2 5" xfId="2587"/>
    <cellStyle name="Comma 2 2 2 3 3 2 6" xfId="1788"/>
    <cellStyle name="Comma 2 2 2 3 3 3" xfId="335"/>
    <cellStyle name="Comma 2 2 2 3 3 3 2" xfId="724"/>
    <cellStyle name="Comma 2 2 2 3 3 3 2 2" xfId="1497"/>
    <cellStyle name="Comma 2 2 2 3 3 3 2 2 2" xfId="3842"/>
    <cellStyle name="Comma 2 2 2 3 3 3 2 3" xfId="3074"/>
    <cellStyle name="Comma 2 2 2 3 3 3 2 4" xfId="2268"/>
    <cellStyle name="Comma 2 2 2 3 3 3 3" xfId="1113"/>
    <cellStyle name="Comma 2 2 2 3 3 3 3 2" xfId="3458"/>
    <cellStyle name="Comma 2 2 2 3 3 3 4" xfId="2687"/>
    <cellStyle name="Comma 2 2 2 3 3 3 5" xfId="1884"/>
    <cellStyle name="Comma 2 2 2 3 3 4" xfId="532"/>
    <cellStyle name="Comma 2 2 2 3 3 4 2" xfId="1305"/>
    <cellStyle name="Comma 2 2 2 3 3 4 2 2" xfId="3650"/>
    <cellStyle name="Comma 2 2 2 3 3 4 3" xfId="2882"/>
    <cellStyle name="Comma 2 2 2 3 3 4 4" xfId="2076"/>
    <cellStyle name="Comma 2 2 2 3 3 5" xfId="921"/>
    <cellStyle name="Comma 2 2 2 3 3 5 2" xfId="3266"/>
    <cellStyle name="Comma 2 2 2 3 3 6" xfId="2487"/>
    <cellStyle name="Comma 2 2 2 3 3 7" xfId="1692"/>
    <cellStyle name="Comma 2 2 2 3 4" xfId="186"/>
    <cellStyle name="Comma 2 2 2 3 4 2" xfId="383"/>
    <cellStyle name="Comma 2 2 2 3 4 2 2" xfId="772"/>
    <cellStyle name="Comma 2 2 2 3 4 2 2 2" xfId="1545"/>
    <cellStyle name="Comma 2 2 2 3 4 2 2 2 2" xfId="3890"/>
    <cellStyle name="Comma 2 2 2 3 4 2 2 3" xfId="3122"/>
    <cellStyle name="Comma 2 2 2 3 4 2 2 4" xfId="2316"/>
    <cellStyle name="Comma 2 2 2 3 4 2 3" xfId="1161"/>
    <cellStyle name="Comma 2 2 2 3 4 2 3 2" xfId="3506"/>
    <cellStyle name="Comma 2 2 2 3 4 2 4" xfId="2735"/>
    <cellStyle name="Comma 2 2 2 3 4 2 5" xfId="1932"/>
    <cellStyle name="Comma 2 2 2 3 4 3" xfId="580"/>
    <cellStyle name="Comma 2 2 2 3 4 3 2" xfId="1353"/>
    <cellStyle name="Comma 2 2 2 3 4 3 2 2" xfId="3698"/>
    <cellStyle name="Comma 2 2 2 3 4 3 3" xfId="2930"/>
    <cellStyle name="Comma 2 2 2 3 4 3 4" xfId="2124"/>
    <cellStyle name="Comma 2 2 2 3 4 4" xfId="969"/>
    <cellStyle name="Comma 2 2 2 3 4 4 2" xfId="3314"/>
    <cellStyle name="Comma 2 2 2 3 4 5" xfId="2539"/>
    <cellStyle name="Comma 2 2 2 3 4 6" xfId="1740"/>
    <cellStyle name="Comma 2 2 2 3 5" xfId="287"/>
    <cellStyle name="Comma 2 2 2 3 5 2" xfId="676"/>
    <cellStyle name="Comma 2 2 2 3 5 2 2" xfId="1449"/>
    <cellStyle name="Comma 2 2 2 3 5 2 2 2" xfId="3794"/>
    <cellStyle name="Comma 2 2 2 3 5 2 3" xfId="3026"/>
    <cellStyle name="Comma 2 2 2 3 5 2 4" xfId="2220"/>
    <cellStyle name="Comma 2 2 2 3 5 3" xfId="1065"/>
    <cellStyle name="Comma 2 2 2 3 5 3 2" xfId="3410"/>
    <cellStyle name="Comma 2 2 2 3 5 4" xfId="2639"/>
    <cellStyle name="Comma 2 2 2 3 5 5" xfId="1836"/>
    <cellStyle name="Comma 2 2 2 3 6" xfId="484"/>
    <cellStyle name="Comma 2 2 2 3 6 2" xfId="1257"/>
    <cellStyle name="Comma 2 2 2 3 6 2 2" xfId="3602"/>
    <cellStyle name="Comma 2 2 2 3 6 3" xfId="2834"/>
    <cellStyle name="Comma 2 2 2 3 6 4" xfId="2028"/>
    <cellStyle name="Comma 2 2 2 3 7" xfId="873"/>
    <cellStyle name="Comma 2 2 2 3 7 2" xfId="3218"/>
    <cellStyle name="Comma 2 2 2 3 8" xfId="2430"/>
    <cellStyle name="Comma 2 2 2 3 9" xfId="1644"/>
    <cellStyle name="Comma 2 2 2 4" xfId="86"/>
    <cellStyle name="Comma 2 2 2 4 2" xfId="142"/>
    <cellStyle name="Comma 2 2 2 4 2 2" xfId="246"/>
    <cellStyle name="Comma 2 2 2 4 2 2 2" xfId="443"/>
    <cellStyle name="Comma 2 2 2 4 2 2 2 2" xfId="832"/>
    <cellStyle name="Comma 2 2 2 4 2 2 2 2 2" xfId="1605"/>
    <cellStyle name="Comma 2 2 2 4 2 2 2 2 2 2" xfId="3950"/>
    <cellStyle name="Comma 2 2 2 4 2 2 2 2 3" xfId="3182"/>
    <cellStyle name="Comma 2 2 2 4 2 2 2 2 4" xfId="2376"/>
    <cellStyle name="Comma 2 2 2 4 2 2 2 3" xfId="1221"/>
    <cellStyle name="Comma 2 2 2 4 2 2 2 3 2" xfId="3566"/>
    <cellStyle name="Comma 2 2 2 4 2 2 2 4" xfId="2795"/>
    <cellStyle name="Comma 2 2 2 4 2 2 2 5" xfId="1992"/>
    <cellStyle name="Comma 2 2 2 4 2 2 3" xfId="640"/>
    <cellStyle name="Comma 2 2 2 4 2 2 3 2" xfId="1413"/>
    <cellStyle name="Comma 2 2 2 4 2 2 3 2 2" xfId="3758"/>
    <cellStyle name="Comma 2 2 2 4 2 2 3 3" xfId="2990"/>
    <cellStyle name="Comma 2 2 2 4 2 2 3 4" xfId="2184"/>
    <cellStyle name="Comma 2 2 2 4 2 2 4" xfId="1029"/>
    <cellStyle name="Comma 2 2 2 4 2 2 4 2" xfId="3374"/>
    <cellStyle name="Comma 2 2 2 4 2 2 5" xfId="2599"/>
    <cellStyle name="Comma 2 2 2 4 2 2 6" xfId="1800"/>
    <cellStyle name="Comma 2 2 2 4 2 3" xfId="347"/>
    <cellStyle name="Comma 2 2 2 4 2 3 2" xfId="736"/>
    <cellStyle name="Comma 2 2 2 4 2 3 2 2" xfId="1509"/>
    <cellStyle name="Comma 2 2 2 4 2 3 2 2 2" xfId="3854"/>
    <cellStyle name="Comma 2 2 2 4 2 3 2 3" xfId="3086"/>
    <cellStyle name="Comma 2 2 2 4 2 3 2 4" xfId="2280"/>
    <cellStyle name="Comma 2 2 2 4 2 3 3" xfId="1125"/>
    <cellStyle name="Comma 2 2 2 4 2 3 3 2" xfId="3470"/>
    <cellStyle name="Comma 2 2 2 4 2 3 4" xfId="2699"/>
    <cellStyle name="Comma 2 2 2 4 2 3 5" xfId="1896"/>
    <cellStyle name="Comma 2 2 2 4 2 4" xfId="544"/>
    <cellStyle name="Comma 2 2 2 4 2 4 2" xfId="1317"/>
    <cellStyle name="Comma 2 2 2 4 2 4 2 2" xfId="3662"/>
    <cellStyle name="Comma 2 2 2 4 2 4 3" xfId="2894"/>
    <cellStyle name="Comma 2 2 2 4 2 4 4" xfId="2088"/>
    <cellStyle name="Comma 2 2 2 4 2 5" xfId="933"/>
    <cellStyle name="Comma 2 2 2 4 2 5 2" xfId="3278"/>
    <cellStyle name="Comma 2 2 2 4 2 6" xfId="2499"/>
    <cellStyle name="Comma 2 2 2 4 2 7" xfId="1704"/>
    <cellStyle name="Comma 2 2 2 4 3" xfId="198"/>
    <cellStyle name="Comma 2 2 2 4 3 2" xfId="395"/>
    <cellStyle name="Comma 2 2 2 4 3 2 2" xfId="784"/>
    <cellStyle name="Comma 2 2 2 4 3 2 2 2" xfId="1557"/>
    <cellStyle name="Comma 2 2 2 4 3 2 2 2 2" xfId="3902"/>
    <cellStyle name="Comma 2 2 2 4 3 2 2 3" xfId="3134"/>
    <cellStyle name="Comma 2 2 2 4 3 2 2 4" xfId="2328"/>
    <cellStyle name="Comma 2 2 2 4 3 2 3" xfId="1173"/>
    <cellStyle name="Comma 2 2 2 4 3 2 3 2" xfId="3518"/>
    <cellStyle name="Comma 2 2 2 4 3 2 4" xfId="2747"/>
    <cellStyle name="Comma 2 2 2 4 3 2 5" xfId="1944"/>
    <cellStyle name="Comma 2 2 2 4 3 3" xfId="592"/>
    <cellStyle name="Comma 2 2 2 4 3 3 2" xfId="1365"/>
    <cellStyle name="Comma 2 2 2 4 3 3 2 2" xfId="3710"/>
    <cellStyle name="Comma 2 2 2 4 3 3 3" xfId="2942"/>
    <cellStyle name="Comma 2 2 2 4 3 3 4" xfId="2136"/>
    <cellStyle name="Comma 2 2 2 4 3 4" xfId="981"/>
    <cellStyle name="Comma 2 2 2 4 3 4 2" xfId="3326"/>
    <cellStyle name="Comma 2 2 2 4 3 5" xfId="2551"/>
    <cellStyle name="Comma 2 2 2 4 3 6" xfId="1752"/>
    <cellStyle name="Comma 2 2 2 4 4" xfId="299"/>
    <cellStyle name="Comma 2 2 2 4 4 2" xfId="688"/>
    <cellStyle name="Comma 2 2 2 4 4 2 2" xfId="1461"/>
    <cellStyle name="Comma 2 2 2 4 4 2 2 2" xfId="3806"/>
    <cellStyle name="Comma 2 2 2 4 4 2 3" xfId="3038"/>
    <cellStyle name="Comma 2 2 2 4 4 2 4" xfId="2232"/>
    <cellStyle name="Comma 2 2 2 4 4 3" xfId="1077"/>
    <cellStyle name="Comma 2 2 2 4 4 3 2" xfId="3422"/>
    <cellStyle name="Comma 2 2 2 4 4 4" xfId="2651"/>
    <cellStyle name="Comma 2 2 2 4 4 5" xfId="1848"/>
    <cellStyle name="Comma 2 2 2 4 5" xfId="496"/>
    <cellStyle name="Comma 2 2 2 4 5 2" xfId="1269"/>
    <cellStyle name="Comma 2 2 2 4 5 2 2" xfId="3614"/>
    <cellStyle name="Comma 2 2 2 4 5 3" xfId="2846"/>
    <cellStyle name="Comma 2 2 2 4 5 4" xfId="2040"/>
    <cellStyle name="Comma 2 2 2 4 6" xfId="885"/>
    <cellStyle name="Comma 2 2 2 4 6 2" xfId="3230"/>
    <cellStyle name="Comma 2 2 2 4 7" xfId="2447"/>
    <cellStyle name="Comma 2 2 2 4 8" xfId="1656"/>
    <cellStyle name="Comma 2 2 2 5" xfId="118"/>
    <cellStyle name="Comma 2 2 2 5 2" xfId="222"/>
    <cellStyle name="Comma 2 2 2 5 2 2" xfId="419"/>
    <cellStyle name="Comma 2 2 2 5 2 2 2" xfId="808"/>
    <cellStyle name="Comma 2 2 2 5 2 2 2 2" xfId="1581"/>
    <cellStyle name="Comma 2 2 2 5 2 2 2 2 2" xfId="3926"/>
    <cellStyle name="Comma 2 2 2 5 2 2 2 3" xfId="3158"/>
    <cellStyle name="Comma 2 2 2 5 2 2 2 4" xfId="2352"/>
    <cellStyle name="Comma 2 2 2 5 2 2 3" xfId="1197"/>
    <cellStyle name="Comma 2 2 2 5 2 2 3 2" xfId="3542"/>
    <cellStyle name="Comma 2 2 2 5 2 2 4" xfId="2771"/>
    <cellStyle name="Comma 2 2 2 5 2 2 5" xfId="1968"/>
    <cellStyle name="Comma 2 2 2 5 2 3" xfId="616"/>
    <cellStyle name="Comma 2 2 2 5 2 3 2" xfId="1389"/>
    <cellStyle name="Comma 2 2 2 5 2 3 2 2" xfId="3734"/>
    <cellStyle name="Comma 2 2 2 5 2 3 3" xfId="2966"/>
    <cellStyle name="Comma 2 2 2 5 2 3 4" xfId="2160"/>
    <cellStyle name="Comma 2 2 2 5 2 4" xfId="1005"/>
    <cellStyle name="Comma 2 2 2 5 2 4 2" xfId="3350"/>
    <cellStyle name="Comma 2 2 2 5 2 5" xfId="2575"/>
    <cellStyle name="Comma 2 2 2 5 2 6" xfId="1776"/>
    <cellStyle name="Comma 2 2 2 5 3" xfId="323"/>
    <cellStyle name="Comma 2 2 2 5 3 2" xfId="712"/>
    <cellStyle name="Comma 2 2 2 5 3 2 2" xfId="1485"/>
    <cellStyle name="Comma 2 2 2 5 3 2 2 2" xfId="3830"/>
    <cellStyle name="Comma 2 2 2 5 3 2 3" xfId="3062"/>
    <cellStyle name="Comma 2 2 2 5 3 2 4" xfId="2256"/>
    <cellStyle name="Comma 2 2 2 5 3 3" xfId="1101"/>
    <cellStyle name="Comma 2 2 2 5 3 3 2" xfId="3446"/>
    <cellStyle name="Comma 2 2 2 5 3 4" xfId="2675"/>
    <cellStyle name="Comma 2 2 2 5 3 5" xfId="1872"/>
    <cellStyle name="Comma 2 2 2 5 4" xfId="520"/>
    <cellStyle name="Comma 2 2 2 5 4 2" xfId="1293"/>
    <cellStyle name="Comma 2 2 2 5 4 2 2" xfId="3638"/>
    <cellStyle name="Comma 2 2 2 5 4 3" xfId="2870"/>
    <cellStyle name="Comma 2 2 2 5 4 4" xfId="2064"/>
    <cellStyle name="Comma 2 2 2 5 5" xfId="909"/>
    <cellStyle name="Comma 2 2 2 5 5 2" xfId="3254"/>
    <cellStyle name="Comma 2 2 2 5 6" xfId="2475"/>
    <cellStyle name="Comma 2 2 2 5 7" xfId="1680"/>
    <cellStyle name="Comma 2 2 2 6" xfId="174"/>
    <cellStyle name="Comma 2 2 2 6 2" xfId="371"/>
    <cellStyle name="Comma 2 2 2 6 2 2" xfId="760"/>
    <cellStyle name="Comma 2 2 2 6 2 2 2" xfId="1533"/>
    <cellStyle name="Comma 2 2 2 6 2 2 2 2" xfId="3878"/>
    <cellStyle name="Comma 2 2 2 6 2 2 3" xfId="3110"/>
    <cellStyle name="Comma 2 2 2 6 2 2 4" xfId="2304"/>
    <cellStyle name="Comma 2 2 2 6 2 3" xfId="1149"/>
    <cellStyle name="Comma 2 2 2 6 2 3 2" xfId="3494"/>
    <cellStyle name="Comma 2 2 2 6 2 4" xfId="2723"/>
    <cellStyle name="Comma 2 2 2 6 2 5" xfId="1920"/>
    <cellStyle name="Comma 2 2 2 6 3" xfId="568"/>
    <cellStyle name="Comma 2 2 2 6 3 2" xfId="1341"/>
    <cellStyle name="Comma 2 2 2 6 3 2 2" xfId="3686"/>
    <cellStyle name="Comma 2 2 2 6 3 3" xfId="2918"/>
    <cellStyle name="Comma 2 2 2 6 3 4" xfId="2112"/>
    <cellStyle name="Comma 2 2 2 6 4" xfId="957"/>
    <cellStyle name="Comma 2 2 2 6 4 2" xfId="3302"/>
    <cellStyle name="Comma 2 2 2 6 5" xfId="2527"/>
    <cellStyle name="Comma 2 2 2 6 6" xfId="1728"/>
    <cellStyle name="Comma 2 2 2 7" xfId="275"/>
    <cellStyle name="Comma 2 2 2 7 2" xfId="664"/>
    <cellStyle name="Comma 2 2 2 7 2 2" xfId="1437"/>
    <cellStyle name="Comma 2 2 2 7 2 2 2" xfId="3782"/>
    <cellStyle name="Comma 2 2 2 7 2 3" xfId="3014"/>
    <cellStyle name="Comma 2 2 2 7 2 4" xfId="2208"/>
    <cellStyle name="Comma 2 2 2 7 3" xfId="1053"/>
    <cellStyle name="Comma 2 2 2 7 3 2" xfId="3398"/>
    <cellStyle name="Comma 2 2 2 7 4" xfId="2627"/>
    <cellStyle name="Comma 2 2 2 7 5" xfId="1824"/>
    <cellStyle name="Comma 2 2 2 8" xfId="472"/>
    <cellStyle name="Comma 2 2 2 8 2" xfId="1245"/>
    <cellStyle name="Comma 2 2 2 8 2 2" xfId="3590"/>
    <cellStyle name="Comma 2 2 2 8 3" xfId="2822"/>
    <cellStyle name="Comma 2 2 2 8 4" xfId="2016"/>
    <cellStyle name="Comma 2 2 2 9" xfId="861"/>
    <cellStyle name="Comma 2 2 2 9 2" xfId="3206"/>
    <cellStyle name="Comma 2 2 3" xfId="39"/>
    <cellStyle name="Comma 2 2 3 10" xfId="1635"/>
    <cellStyle name="Comma 2 2 3 2" xfId="58"/>
    <cellStyle name="Comma 2 2 3 2 2" xfId="100"/>
    <cellStyle name="Comma 2 2 3 2 2 2" xfId="157"/>
    <cellStyle name="Comma 2 2 3 2 2 2 2" xfId="261"/>
    <cellStyle name="Comma 2 2 3 2 2 2 2 2" xfId="458"/>
    <cellStyle name="Comma 2 2 3 2 2 2 2 2 2" xfId="847"/>
    <cellStyle name="Comma 2 2 3 2 2 2 2 2 2 2" xfId="1620"/>
    <cellStyle name="Comma 2 2 3 2 2 2 2 2 2 2 2" xfId="3965"/>
    <cellStyle name="Comma 2 2 3 2 2 2 2 2 2 3" xfId="3197"/>
    <cellStyle name="Comma 2 2 3 2 2 2 2 2 2 4" xfId="2391"/>
    <cellStyle name="Comma 2 2 3 2 2 2 2 2 3" xfId="1236"/>
    <cellStyle name="Comma 2 2 3 2 2 2 2 2 3 2" xfId="3581"/>
    <cellStyle name="Comma 2 2 3 2 2 2 2 2 4" xfId="2810"/>
    <cellStyle name="Comma 2 2 3 2 2 2 2 2 5" xfId="2007"/>
    <cellStyle name="Comma 2 2 3 2 2 2 2 3" xfId="655"/>
    <cellStyle name="Comma 2 2 3 2 2 2 2 3 2" xfId="1428"/>
    <cellStyle name="Comma 2 2 3 2 2 2 2 3 2 2" xfId="3773"/>
    <cellStyle name="Comma 2 2 3 2 2 2 2 3 3" xfId="3005"/>
    <cellStyle name="Comma 2 2 3 2 2 2 2 3 4" xfId="2199"/>
    <cellStyle name="Comma 2 2 3 2 2 2 2 4" xfId="1044"/>
    <cellStyle name="Comma 2 2 3 2 2 2 2 4 2" xfId="3389"/>
    <cellStyle name="Comma 2 2 3 2 2 2 2 5" xfId="2614"/>
    <cellStyle name="Comma 2 2 3 2 2 2 2 6" xfId="1815"/>
    <cellStyle name="Comma 2 2 3 2 2 2 3" xfId="362"/>
    <cellStyle name="Comma 2 2 3 2 2 2 3 2" xfId="751"/>
    <cellStyle name="Comma 2 2 3 2 2 2 3 2 2" xfId="1524"/>
    <cellStyle name="Comma 2 2 3 2 2 2 3 2 2 2" xfId="3869"/>
    <cellStyle name="Comma 2 2 3 2 2 2 3 2 3" xfId="3101"/>
    <cellStyle name="Comma 2 2 3 2 2 2 3 2 4" xfId="2295"/>
    <cellStyle name="Comma 2 2 3 2 2 2 3 3" xfId="1140"/>
    <cellStyle name="Comma 2 2 3 2 2 2 3 3 2" xfId="3485"/>
    <cellStyle name="Comma 2 2 3 2 2 2 3 4" xfId="2714"/>
    <cellStyle name="Comma 2 2 3 2 2 2 3 5" xfId="1911"/>
    <cellStyle name="Comma 2 2 3 2 2 2 4" xfId="559"/>
    <cellStyle name="Comma 2 2 3 2 2 2 4 2" xfId="1332"/>
    <cellStyle name="Comma 2 2 3 2 2 2 4 2 2" xfId="3677"/>
    <cellStyle name="Comma 2 2 3 2 2 2 4 3" xfId="2909"/>
    <cellStyle name="Comma 2 2 3 2 2 2 4 4" xfId="2103"/>
    <cellStyle name="Comma 2 2 3 2 2 2 5" xfId="948"/>
    <cellStyle name="Comma 2 2 3 2 2 2 5 2" xfId="3293"/>
    <cellStyle name="Comma 2 2 3 2 2 2 6" xfId="2514"/>
    <cellStyle name="Comma 2 2 3 2 2 2 7" xfId="1719"/>
    <cellStyle name="Comma 2 2 3 2 2 3" xfId="213"/>
    <cellStyle name="Comma 2 2 3 2 2 3 2" xfId="410"/>
    <cellStyle name="Comma 2 2 3 2 2 3 2 2" xfId="799"/>
    <cellStyle name="Comma 2 2 3 2 2 3 2 2 2" xfId="1572"/>
    <cellStyle name="Comma 2 2 3 2 2 3 2 2 2 2" xfId="3917"/>
    <cellStyle name="Comma 2 2 3 2 2 3 2 2 3" xfId="3149"/>
    <cellStyle name="Comma 2 2 3 2 2 3 2 2 4" xfId="2343"/>
    <cellStyle name="Comma 2 2 3 2 2 3 2 3" xfId="1188"/>
    <cellStyle name="Comma 2 2 3 2 2 3 2 3 2" xfId="3533"/>
    <cellStyle name="Comma 2 2 3 2 2 3 2 4" xfId="2762"/>
    <cellStyle name="Comma 2 2 3 2 2 3 2 5" xfId="1959"/>
    <cellStyle name="Comma 2 2 3 2 2 3 3" xfId="607"/>
    <cellStyle name="Comma 2 2 3 2 2 3 3 2" xfId="1380"/>
    <cellStyle name="Comma 2 2 3 2 2 3 3 2 2" xfId="3725"/>
    <cellStyle name="Comma 2 2 3 2 2 3 3 3" xfId="2957"/>
    <cellStyle name="Comma 2 2 3 2 2 3 3 4" xfId="2151"/>
    <cellStyle name="Comma 2 2 3 2 2 3 4" xfId="996"/>
    <cellStyle name="Comma 2 2 3 2 2 3 4 2" xfId="3341"/>
    <cellStyle name="Comma 2 2 3 2 2 3 5" xfId="2566"/>
    <cellStyle name="Comma 2 2 3 2 2 3 6" xfId="1767"/>
    <cellStyle name="Comma 2 2 3 2 2 4" xfId="314"/>
    <cellStyle name="Comma 2 2 3 2 2 4 2" xfId="703"/>
    <cellStyle name="Comma 2 2 3 2 2 4 2 2" xfId="1476"/>
    <cellStyle name="Comma 2 2 3 2 2 4 2 2 2" xfId="3821"/>
    <cellStyle name="Comma 2 2 3 2 2 4 2 3" xfId="3053"/>
    <cellStyle name="Comma 2 2 3 2 2 4 2 4" xfId="2247"/>
    <cellStyle name="Comma 2 2 3 2 2 4 3" xfId="1092"/>
    <cellStyle name="Comma 2 2 3 2 2 4 3 2" xfId="3437"/>
    <cellStyle name="Comma 2 2 3 2 2 4 4" xfId="2666"/>
    <cellStyle name="Comma 2 2 3 2 2 4 5" xfId="1863"/>
    <cellStyle name="Comma 2 2 3 2 2 5" xfId="511"/>
    <cellStyle name="Comma 2 2 3 2 2 5 2" xfId="1284"/>
    <cellStyle name="Comma 2 2 3 2 2 5 2 2" xfId="3629"/>
    <cellStyle name="Comma 2 2 3 2 2 5 3" xfId="2861"/>
    <cellStyle name="Comma 2 2 3 2 2 5 4" xfId="2055"/>
    <cellStyle name="Comma 2 2 3 2 2 6" xfId="900"/>
    <cellStyle name="Comma 2 2 3 2 2 6 2" xfId="3245"/>
    <cellStyle name="Comma 2 2 3 2 2 7" xfId="2461"/>
    <cellStyle name="Comma 2 2 3 2 2 8" xfId="1671"/>
    <cellStyle name="Comma 2 2 3 2 3" xfId="133"/>
    <cellStyle name="Comma 2 2 3 2 3 2" xfId="237"/>
    <cellStyle name="Comma 2 2 3 2 3 2 2" xfId="434"/>
    <cellStyle name="Comma 2 2 3 2 3 2 2 2" xfId="823"/>
    <cellStyle name="Comma 2 2 3 2 3 2 2 2 2" xfId="1596"/>
    <cellStyle name="Comma 2 2 3 2 3 2 2 2 2 2" xfId="3941"/>
    <cellStyle name="Comma 2 2 3 2 3 2 2 2 3" xfId="3173"/>
    <cellStyle name="Comma 2 2 3 2 3 2 2 2 4" xfId="2367"/>
    <cellStyle name="Comma 2 2 3 2 3 2 2 3" xfId="1212"/>
    <cellStyle name="Comma 2 2 3 2 3 2 2 3 2" xfId="3557"/>
    <cellStyle name="Comma 2 2 3 2 3 2 2 4" xfId="2786"/>
    <cellStyle name="Comma 2 2 3 2 3 2 2 5" xfId="1983"/>
    <cellStyle name="Comma 2 2 3 2 3 2 3" xfId="631"/>
    <cellStyle name="Comma 2 2 3 2 3 2 3 2" xfId="1404"/>
    <cellStyle name="Comma 2 2 3 2 3 2 3 2 2" xfId="3749"/>
    <cellStyle name="Comma 2 2 3 2 3 2 3 3" xfId="2981"/>
    <cellStyle name="Comma 2 2 3 2 3 2 3 4" xfId="2175"/>
    <cellStyle name="Comma 2 2 3 2 3 2 4" xfId="1020"/>
    <cellStyle name="Comma 2 2 3 2 3 2 4 2" xfId="3365"/>
    <cellStyle name="Comma 2 2 3 2 3 2 5" xfId="2590"/>
    <cellStyle name="Comma 2 2 3 2 3 2 6" xfId="1791"/>
    <cellStyle name="Comma 2 2 3 2 3 3" xfId="338"/>
    <cellStyle name="Comma 2 2 3 2 3 3 2" xfId="727"/>
    <cellStyle name="Comma 2 2 3 2 3 3 2 2" xfId="1500"/>
    <cellStyle name="Comma 2 2 3 2 3 3 2 2 2" xfId="3845"/>
    <cellStyle name="Comma 2 2 3 2 3 3 2 3" xfId="3077"/>
    <cellStyle name="Comma 2 2 3 2 3 3 2 4" xfId="2271"/>
    <cellStyle name="Comma 2 2 3 2 3 3 3" xfId="1116"/>
    <cellStyle name="Comma 2 2 3 2 3 3 3 2" xfId="3461"/>
    <cellStyle name="Comma 2 2 3 2 3 3 4" xfId="2690"/>
    <cellStyle name="Comma 2 2 3 2 3 3 5" xfId="1887"/>
    <cellStyle name="Comma 2 2 3 2 3 4" xfId="535"/>
    <cellStyle name="Comma 2 2 3 2 3 4 2" xfId="1308"/>
    <cellStyle name="Comma 2 2 3 2 3 4 2 2" xfId="3653"/>
    <cellStyle name="Comma 2 2 3 2 3 4 3" xfId="2885"/>
    <cellStyle name="Comma 2 2 3 2 3 4 4" xfId="2079"/>
    <cellStyle name="Comma 2 2 3 2 3 5" xfId="924"/>
    <cellStyle name="Comma 2 2 3 2 3 5 2" xfId="3269"/>
    <cellStyle name="Comma 2 2 3 2 3 6" xfId="2490"/>
    <cellStyle name="Comma 2 2 3 2 3 7" xfId="1695"/>
    <cellStyle name="Comma 2 2 3 2 4" xfId="189"/>
    <cellStyle name="Comma 2 2 3 2 4 2" xfId="386"/>
    <cellStyle name="Comma 2 2 3 2 4 2 2" xfId="775"/>
    <cellStyle name="Comma 2 2 3 2 4 2 2 2" xfId="1548"/>
    <cellStyle name="Comma 2 2 3 2 4 2 2 2 2" xfId="3893"/>
    <cellStyle name="Comma 2 2 3 2 4 2 2 3" xfId="3125"/>
    <cellStyle name="Comma 2 2 3 2 4 2 2 4" xfId="2319"/>
    <cellStyle name="Comma 2 2 3 2 4 2 3" xfId="1164"/>
    <cellStyle name="Comma 2 2 3 2 4 2 3 2" xfId="3509"/>
    <cellStyle name="Comma 2 2 3 2 4 2 4" xfId="2738"/>
    <cellStyle name="Comma 2 2 3 2 4 2 5" xfId="1935"/>
    <cellStyle name="Comma 2 2 3 2 4 3" xfId="583"/>
    <cellStyle name="Comma 2 2 3 2 4 3 2" xfId="1356"/>
    <cellStyle name="Comma 2 2 3 2 4 3 2 2" xfId="3701"/>
    <cellStyle name="Comma 2 2 3 2 4 3 3" xfId="2933"/>
    <cellStyle name="Comma 2 2 3 2 4 3 4" xfId="2127"/>
    <cellStyle name="Comma 2 2 3 2 4 4" xfId="972"/>
    <cellStyle name="Comma 2 2 3 2 4 4 2" xfId="3317"/>
    <cellStyle name="Comma 2 2 3 2 4 5" xfId="2542"/>
    <cellStyle name="Comma 2 2 3 2 4 6" xfId="1743"/>
    <cellStyle name="Comma 2 2 3 2 5" xfId="290"/>
    <cellStyle name="Comma 2 2 3 2 5 2" xfId="679"/>
    <cellStyle name="Comma 2 2 3 2 5 2 2" xfId="1452"/>
    <cellStyle name="Comma 2 2 3 2 5 2 2 2" xfId="3797"/>
    <cellStyle name="Comma 2 2 3 2 5 2 3" xfId="3029"/>
    <cellStyle name="Comma 2 2 3 2 5 2 4" xfId="2223"/>
    <cellStyle name="Comma 2 2 3 2 5 3" xfId="1068"/>
    <cellStyle name="Comma 2 2 3 2 5 3 2" xfId="3413"/>
    <cellStyle name="Comma 2 2 3 2 5 4" xfId="2642"/>
    <cellStyle name="Comma 2 2 3 2 5 5" xfId="1839"/>
    <cellStyle name="Comma 2 2 3 2 6" xfId="487"/>
    <cellStyle name="Comma 2 2 3 2 6 2" xfId="1260"/>
    <cellStyle name="Comma 2 2 3 2 6 2 2" xfId="3605"/>
    <cellStyle name="Comma 2 2 3 2 6 3" xfId="2837"/>
    <cellStyle name="Comma 2 2 3 2 6 4" xfId="2031"/>
    <cellStyle name="Comma 2 2 3 2 7" xfId="876"/>
    <cellStyle name="Comma 2 2 3 2 7 2" xfId="3221"/>
    <cellStyle name="Comma 2 2 3 2 8" xfId="2434"/>
    <cellStyle name="Comma 2 2 3 2 9" xfId="1647"/>
    <cellStyle name="Comma 2 2 3 3" xfId="89"/>
    <cellStyle name="Comma 2 2 3 3 2" xfId="145"/>
    <cellStyle name="Comma 2 2 3 3 2 2" xfId="249"/>
    <cellStyle name="Comma 2 2 3 3 2 2 2" xfId="446"/>
    <cellStyle name="Comma 2 2 3 3 2 2 2 2" xfId="835"/>
    <cellStyle name="Comma 2 2 3 3 2 2 2 2 2" xfId="1608"/>
    <cellStyle name="Comma 2 2 3 3 2 2 2 2 2 2" xfId="3953"/>
    <cellStyle name="Comma 2 2 3 3 2 2 2 2 3" xfId="3185"/>
    <cellStyle name="Comma 2 2 3 3 2 2 2 2 4" xfId="2379"/>
    <cellStyle name="Comma 2 2 3 3 2 2 2 3" xfId="1224"/>
    <cellStyle name="Comma 2 2 3 3 2 2 2 3 2" xfId="3569"/>
    <cellStyle name="Comma 2 2 3 3 2 2 2 4" xfId="2798"/>
    <cellStyle name="Comma 2 2 3 3 2 2 2 5" xfId="1995"/>
    <cellStyle name="Comma 2 2 3 3 2 2 3" xfId="643"/>
    <cellStyle name="Comma 2 2 3 3 2 2 3 2" xfId="1416"/>
    <cellStyle name="Comma 2 2 3 3 2 2 3 2 2" xfId="3761"/>
    <cellStyle name="Comma 2 2 3 3 2 2 3 3" xfId="2993"/>
    <cellStyle name="Comma 2 2 3 3 2 2 3 4" xfId="2187"/>
    <cellStyle name="Comma 2 2 3 3 2 2 4" xfId="1032"/>
    <cellStyle name="Comma 2 2 3 3 2 2 4 2" xfId="3377"/>
    <cellStyle name="Comma 2 2 3 3 2 2 5" xfId="2602"/>
    <cellStyle name="Comma 2 2 3 3 2 2 6" xfId="1803"/>
    <cellStyle name="Comma 2 2 3 3 2 3" xfId="350"/>
    <cellStyle name="Comma 2 2 3 3 2 3 2" xfId="739"/>
    <cellStyle name="Comma 2 2 3 3 2 3 2 2" xfId="1512"/>
    <cellStyle name="Comma 2 2 3 3 2 3 2 2 2" xfId="3857"/>
    <cellStyle name="Comma 2 2 3 3 2 3 2 3" xfId="3089"/>
    <cellStyle name="Comma 2 2 3 3 2 3 2 4" xfId="2283"/>
    <cellStyle name="Comma 2 2 3 3 2 3 3" xfId="1128"/>
    <cellStyle name="Comma 2 2 3 3 2 3 3 2" xfId="3473"/>
    <cellStyle name="Comma 2 2 3 3 2 3 4" xfId="2702"/>
    <cellStyle name="Comma 2 2 3 3 2 3 5" xfId="1899"/>
    <cellStyle name="Comma 2 2 3 3 2 4" xfId="547"/>
    <cellStyle name="Comma 2 2 3 3 2 4 2" xfId="1320"/>
    <cellStyle name="Comma 2 2 3 3 2 4 2 2" xfId="3665"/>
    <cellStyle name="Comma 2 2 3 3 2 4 3" xfId="2897"/>
    <cellStyle name="Comma 2 2 3 3 2 4 4" xfId="2091"/>
    <cellStyle name="Comma 2 2 3 3 2 5" xfId="936"/>
    <cellStyle name="Comma 2 2 3 3 2 5 2" xfId="3281"/>
    <cellStyle name="Comma 2 2 3 3 2 6" xfId="2502"/>
    <cellStyle name="Comma 2 2 3 3 2 7" xfId="1707"/>
    <cellStyle name="Comma 2 2 3 3 3" xfId="201"/>
    <cellStyle name="Comma 2 2 3 3 3 2" xfId="398"/>
    <cellStyle name="Comma 2 2 3 3 3 2 2" xfId="787"/>
    <cellStyle name="Comma 2 2 3 3 3 2 2 2" xfId="1560"/>
    <cellStyle name="Comma 2 2 3 3 3 2 2 2 2" xfId="3905"/>
    <cellStyle name="Comma 2 2 3 3 3 2 2 3" xfId="3137"/>
    <cellStyle name="Comma 2 2 3 3 3 2 2 4" xfId="2331"/>
    <cellStyle name="Comma 2 2 3 3 3 2 3" xfId="1176"/>
    <cellStyle name="Comma 2 2 3 3 3 2 3 2" xfId="3521"/>
    <cellStyle name="Comma 2 2 3 3 3 2 4" xfId="2750"/>
    <cellStyle name="Comma 2 2 3 3 3 2 5" xfId="1947"/>
    <cellStyle name="Comma 2 2 3 3 3 3" xfId="595"/>
    <cellStyle name="Comma 2 2 3 3 3 3 2" xfId="1368"/>
    <cellStyle name="Comma 2 2 3 3 3 3 2 2" xfId="3713"/>
    <cellStyle name="Comma 2 2 3 3 3 3 3" xfId="2945"/>
    <cellStyle name="Comma 2 2 3 3 3 3 4" xfId="2139"/>
    <cellStyle name="Comma 2 2 3 3 3 4" xfId="984"/>
    <cellStyle name="Comma 2 2 3 3 3 4 2" xfId="3329"/>
    <cellStyle name="Comma 2 2 3 3 3 5" xfId="2554"/>
    <cellStyle name="Comma 2 2 3 3 3 6" xfId="1755"/>
    <cellStyle name="Comma 2 2 3 3 4" xfId="302"/>
    <cellStyle name="Comma 2 2 3 3 4 2" xfId="691"/>
    <cellStyle name="Comma 2 2 3 3 4 2 2" xfId="1464"/>
    <cellStyle name="Comma 2 2 3 3 4 2 2 2" xfId="3809"/>
    <cellStyle name="Comma 2 2 3 3 4 2 3" xfId="3041"/>
    <cellStyle name="Comma 2 2 3 3 4 2 4" xfId="2235"/>
    <cellStyle name="Comma 2 2 3 3 4 3" xfId="1080"/>
    <cellStyle name="Comma 2 2 3 3 4 3 2" xfId="3425"/>
    <cellStyle name="Comma 2 2 3 3 4 4" xfId="2654"/>
    <cellStyle name="Comma 2 2 3 3 4 5" xfId="1851"/>
    <cellStyle name="Comma 2 2 3 3 5" xfId="499"/>
    <cellStyle name="Comma 2 2 3 3 5 2" xfId="1272"/>
    <cellStyle name="Comma 2 2 3 3 5 2 2" xfId="3617"/>
    <cellStyle name="Comma 2 2 3 3 5 3" xfId="2849"/>
    <cellStyle name="Comma 2 2 3 3 5 4" xfId="2043"/>
    <cellStyle name="Comma 2 2 3 3 6" xfId="888"/>
    <cellStyle name="Comma 2 2 3 3 6 2" xfId="3233"/>
    <cellStyle name="Comma 2 2 3 3 7" xfId="2450"/>
    <cellStyle name="Comma 2 2 3 3 8" xfId="1659"/>
    <cellStyle name="Comma 2 2 3 4" xfId="121"/>
    <cellStyle name="Comma 2 2 3 4 2" xfId="225"/>
    <cellStyle name="Comma 2 2 3 4 2 2" xfId="422"/>
    <cellStyle name="Comma 2 2 3 4 2 2 2" xfId="811"/>
    <cellStyle name="Comma 2 2 3 4 2 2 2 2" xfId="1584"/>
    <cellStyle name="Comma 2 2 3 4 2 2 2 2 2" xfId="3929"/>
    <cellStyle name="Comma 2 2 3 4 2 2 2 3" xfId="3161"/>
    <cellStyle name="Comma 2 2 3 4 2 2 2 4" xfId="2355"/>
    <cellStyle name="Comma 2 2 3 4 2 2 3" xfId="1200"/>
    <cellStyle name="Comma 2 2 3 4 2 2 3 2" xfId="3545"/>
    <cellStyle name="Comma 2 2 3 4 2 2 4" xfId="2774"/>
    <cellStyle name="Comma 2 2 3 4 2 2 5" xfId="1971"/>
    <cellStyle name="Comma 2 2 3 4 2 3" xfId="619"/>
    <cellStyle name="Comma 2 2 3 4 2 3 2" xfId="1392"/>
    <cellStyle name="Comma 2 2 3 4 2 3 2 2" xfId="3737"/>
    <cellStyle name="Comma 2 2 3 4 2 3 3" xfId="2969"/>
    <cellStyle name="Comma 2 2 3 4 2 3 4" xfId="2163"/>
    <cellStyle name="Comma 2 2 3 4 2 4" xfId="1008"/>
    <cellStyle name="Comma 2 2 3 4 2 4 2" xfId="3353"/>
    <cellStyle name="Comma 2 2 3 4 2 5" xfId="2578"/>
    <cellStyle name="Comma 2 2 3 4 2 6" xfId="1779"/>
    <cellStyle name="Comma 2 2 3 4 3" xfId="326"/>
    <cellStyle name="Comma 2 2 3 4 3 2" xfId="715"/>
    <cellStyle name="Comma 2 2 3 4 3 2 2" xfId="1488"/>
    <cellStyle name="Comma 2 2 3 4 3 2 2 2" xfId="3833"/>
    <cellStyle name="Comma 2 2 3 4 3 2 3" xfId="3065"/>
    <cellStyle name="Comma 2 2 3 4 3 2 4" xfId="2259"/>
    <cellStyle name="Comma 2 2 3 4 3 3" xfId="1104"/>
    <cellStyle name="Comma 2 2 3 4 3 3 2" xfId="3449"/>
    <cellStyle name="Comma 2 2 3 4 3 4" xfId="2678"/>
    <cellStyle name="Comma 2 2 3 4 3 5" xfId="1875"/>
    <cellStyle name="Comma 2 2 3 4 4" xfId="523"/>
    <cellStyle name="Comma 2 2 3 4 4 2" xfId="1296"/>
    <cellStyle name="Comma 2 2 3 4 4 2 2" xfId="3641"/>
    <cellStyle name="Comma 2 2 3 4 4 3" xfId="2873"/>
    <cellStyle name="Comma 2 2 3 4 4 4" xfId="2067"/>
    <cellStyle name="Comma 2 2 3 4 5" xfId="912"/>
    <cellStyle name="Comma 2 2 3 4 5 2" xfId="3257"/>
    <cellStyle name="Comma 2 2 3 4 6" xfId="2478"/>
    <cellStyle name="Comma 2 2 3 4 7" xfId="1683"/>
    <cellStyle name="Comma 2 2 3 5" xfId="177"/>
    <cellStyle name="Comma 2 2 3 5 2" xfId="374"/>
    <cellStyle name="Comma 2 2 3 5 2 2" xfId="763"/>
    <cellStyle name="Comma 2 2 3 5 2 2 2" xfId="1536"/>
    <cellStyle name="Comma 2 2 3 5 2 2 2 2" xfId="3881"/>
    <cellStyle name="Comma 2 2 3 5 2 2 3" xfId="3113"/>
    <cellStyle name="Comma 2 2 3 5 2 2 4" xfId="2307"/>
    <cellStyle name="Comma 2 2 3 5 2 3" xfId="1152"/>
    <cellStyle name="Comma 2 2 3 5 2 3 2" xfId="3497"/>
    <cellStyle name="Comma 2 2 3 5 2 4" xfId="2726"/>
    <cellStyle name="Comma 2 2 3 5 2 5" xfId="1923"/>
    <cellStyle name="Comma 2 2 3 5 3" xfId="571"/>
    <cellStyle name="Comma 2 2 3 5 3 2" xfId="1344"/>
    <cellStyle name="Comma 2 2 3 5 3 2 2" xfId="3689"/>
    <cellStyle name="Comma 2 2 3 5 3 3" xfId="2921"/>
    <cellStyle name="Comma 2 2 3 5 3 4" xfId="2115"/>
    <cellStyle name="Comma 2 2 3 5 4" xfId="960"/>
    <cellStyle name="Comma 2 2 3 5 4 2" xfId="3305"/>
    <cellStyle name="Comma 2 2 3 5 5" xfId="2530"/>
    <cellStyle name="Comma 2 2 3 5 6" xfId="1731"/>
    <cellStyle name="Comma 2 2 3 6" xfId="278"/>
    <cellStyle name="Comma 2 2 3 6 2" xfId="667"/>
    <cellStyle name="Comma 2 2 3 6 2 2" xfId="1440"/>
    <cellStyle name="Comma 2 2 3 6 2 2 2" xfId="3785"/>
    <cellStyle name="Comma 2 2 3 6 2 3" xfId="3017"/>
    <cellStyle name="Comma 2 2 3 6 2 4" xfId="2211"/>
    <cellStyle name="Comma 2 2 3 6 3" xfId="1056"/>
    <cellStyle name="Comma 2 2 3 6 3 2" xfId="3401"/>
    <cellStyle name="Comma 2 2 3 6 4" xfId="2630"/>
    <cellStyle name="Comma 2 2 3 6 5" xfId="1827"/>
    <cellStyle name="Comma 2 2 3 7" xfId="475"/>
    <cellStyle name="Comma 2 2 3 7 2" xfId="1248"/>
    <cellStyle name="Comma 2 2 3 7 2 2" xfId="3593"/>
    <cellStyle name="Comma 2 2 3 7 3" xfId="2825"/>
    <cellStyle name="Comma 2 2 3 7 4" xfId="2019"/>
    <cellStyle name="Comma 2 2 3 8" xfId="864"/>
    <cellStyle name="Comma 2 2 3 8 2" xfId="3209"/>
    <cellStyle name="Comma 2 2 3 9" xfId="2419"/>
    <cellStyle name="Comma 2 2 4" xfId="49"/>
    <cellStyle name="Comma 2 2 4 2" xfId="94"/>
    <cellStyle name="Comma 2 2 4 2 2" xfId="151"/>
    <cellStyle name="Comma 2 2 4 2 2 2" xfId="255"/>
    <cellStyle name="Comma 2 2 4 2 2 2 2" xfId="452"/>
    <cellStyle name="Comma 2 2 4 2 2 2 2 2" xfId="841"/>
    <cellStyle name="Comma 2 2 4 2 2 2 2 2 2" xfId="1614"/>
    <cellStyle name="Comma 2 2 4 2 2 2 2 2 2 2" xfId="3959"/>
    <cellStyle name="Comma 2 2 4 2 2 2 2 2 3" xfId="3191"/>
    <cellStyle name="Comma 2 2 4 2 2 2 2 2 4" xfId="2385"/>
    <cellStyle name="Comma 2 2 4 2 2 2 2 3" xfId="1230"/>
    <cellStyle name="Comma 2 2 4 2 2 2 2 3 2" xfId="3575"/>
    <cellStyle name="Comma 2 2 4 2 2 2 2 4" xfId="2804"/>
    <cellStyle name="Comma 2 2 4 2 2 2 2 5" xfId="2001"/>
    <cellStyle name="Comma 2 2 4 2 2 2 3" xfId="649"/>
    <cellStyle name="Comma 2 2 4 2 2 2 3 2" xfId="1422"/>
    <cellStyle name="Comma 2 2 4 2 2 2 3 2 2" xfId="3767"/>
    <cellStyle name="Comma 2 2 4 2 2 2 3 3" xfId="2999"/>
    <cellStyle name="Comma 2 2 4 2 2 2 3 4" xfId="2193"/>
    <cellStyle name="Comma 2 2 4 2 2 2 4" xfId="1038"/>
    <cellStyle name="Comma 2 2 4 2 2 2 4 2" xfId="3383"/>
    <cellStyle name="Comma 2 2 4 2 2 2 5" xfId="2608"/>
    <cellStyle name="Comma 2 2 4 2 2 2 6" xfId="1809"/>
    <cellStyle name="Comma 2 2 4 2 2 3" xfId="356"/>
    <cellStyle name="Comma 2 2 4 2 2 3 2" xfId="745"/>
    <cellStyle name="Comma 2 2 4 2 2 3 2 2" xfId="1518"/>
    <cellStyle name="Comma 2 2 4 2 2 3 2 2 2" xfId="3863"/>
    <cellStyle name="Comma 2 2 4 2 2 3 2 3" xfId="3095"/>
    <cellStyle name="Comma 2 2 4 2 2 3 2 4" xfId="2289"/>
    <cellStyle name="Comma 2 2 4 2 2 3 3" xfId="1134"/>
    <cellStyle name="Comma 2 2 4 2 2 3 3 2" xfId="3479"/>
    <cellStyle name="Comma 2 2 4 2 2 3 4" xfId="2708"/>
    <cellStyle name="Comma 2 2 4 2 2 3 5" xfId="1905"/>
    <cellStyle name="Comma 2 2 4 2 2 4" xfId="553"/>
    <cellStyle name="Comma 2 2 4 2 2 4 2" xfId="1326"/>
    <cellStyle name="Comma 2 2 4 2 2 4 2 2" xfId="3671"/>
    <cellStyle name="Comma 2 2 4 2 2 4 3" xfId="2903"/>
    <cellStyle name="Comma 2 2 4 2 2 4 4" xfId="2097"/>
    <cellStyle name="Comma 2 2 4 2 2 5" xfId="942"/>
    <cellStyle name="Comma 2 2 4 2 2 5 2" xfId="3287"/>
    <cellStyle name="Comma 2 2 4 2 2 6" xfId="2508"/>
    <cellStyle name="Comma 2 2 4 2 2 7" xfId="1713"/>
    <cellStyle name="Comma 2 2 4 2 3" xfId="207"/>
    <cellStyle name="Comma 2 2 4 2 3 2" xfId="404"/>
    <cellStyle name="Comma 2 2 4 2 3 2 2" xfId="793"/>
    <cellStyle name="Comma 2 2 4 2 3 2 2 2" xfId="1566"/>
    <cellStyle name="Comma 2 2 4 2 3 2 2 2 2" xfId="3911"/>
    <cellStyle name="Comma 2 2 4 2 3 2 2 3" xfId="3143"/>
    <cellStyle name="Comma 2 2 4 2 3 2 2 4" xfId="2337"/>
    <cellStyle name="Comma 2 2 4 2 3 2 3" xfId="1182"/>
    <cellStyle name="Comma 2 2 4 2 3 2 3 2" xfId="3527"/>
    <cellStyle name="Comma 2 2 4 2 3 2 4" xfId="2756"/>
    <cellStyle name="Comma 2 2 4 2 3 2 5" xfId="1953"/>
    <cellStyle name="Comma 2 2 4 2 3 3" xfId="601"/>
    <cellStyle name="Comma 2 2 4 2 3 3 2" xfId="1374"/>
    <cellStyle name="Comma 2 2 4 2 3 3 2 2" xfId="3719"/>
    <cellStyle name="Comma 2 2 4 2 3 3 3" xfId="2951"/>
    <cellStyle name="Comma 2 2 4 2 3 3 4" xfId="2145"/>
    <cellStyle name="Comma 2 2 4 2 3 4" xfId="990"/>
    <cellStyle name="Comma 2 2 4 2 3 4 2" xfId="3335"/>
    <cellStyle name="Comma 2 2 4 2 3 5" xfId="2560"/>
    <cellStyle name="Comma 2 2 4 2 3 6" xfId="1761"/>
    <cellStyle name="Comma 2 2 4 2 4" xfId="308"/>
    <cellStyle name="Comma 2 2 4 2 4 2" xfId="697"/>
    <cellStyle name="Comma 2 2 4 2 4 2 2" xfId="1470"/>
    <cellStyle name="Comma 2 2 4 2 4 2 2 2" xfId="3815"/>
    <cellStyle name="Comma 2 2 4 2 4 2 3" xfId="3047"/>
    <cellStyle name="Comma 2 2 4 2 4 2 4" xfId="2241"/>
    <cellStyle name="Comma 2 2 4 2 4 3" xfId="1086"/>
    <cellStyle name="Comma 2 2 4 2 4 3 2" xfId="3431"/>
    <cellStyle name="Comma 2 2 4 2 4 4" xfId="2660"/>
    <cellStyle name="Comma 2 2 4 2 4 5" xfId="1857"/>
    <cellStyle name="Comma 2 2 4 2 5" xfId="505"/>
    <cellStyle name="Comma 2 2 4 2 5 2" xfId="1278"/>
    <cellStyle name="Comma 2 2 4 2 5 2 2" xfId="3623"/>
    <cellStyle name="Comma 2 2 4 2 5 3" xfId="2855"/>
    <cellStyle name="Comma 2 2 4 2 5 4" xfId="2049"/>
    <cellStyle name="Comma 2 2 4 2 6" xfId="894"/>
    <cellStyle name="Comma 2 2 4 2 6 2" xfId="3239"/>
    <cellStyle name="Comma 2 2 4 2 7" xfId="2455"/>
    <cellStyle name="Comma 2 2 4 2 8" xfId="1665"/>
    <cellStyle name="Comma 2 2 4 3" xfId="127"/>
    <cellStyle name="Comma 2 2 4 3 2" xfId="231"/>
    <cellStyle name="Comma 2 2 4 3 2 2" xfId="428"/>
    <cellStyle name="Comma 2 2 4 3 2 2 2" xfId="817"/>
    <cellStyle name="Comma 2 2 4 3 2 2 2 2" xfId="1590"/>
    <cellStyle name="Comma 2 2 4 3 2 2 2 2 2" xfId="3935"/>
    <cellStyle name="Comma 2 2 4 3 2 2 2 3" xfId="3167"/>
    <cellStyle name="Comma 2 2 4 3 2 2 2 4" xfId="2361"/>
    <cellStyle name="Comma 2 2 4 3 2 2 3" xfId="1206"/>
    <cellStyle name="Comma 2 2 4 3 2 2 3 2" xfId="3551"/>
    <cellStyle name="Comma 2 2 4 3 2 2 4" xfId="2780"/>
    <cellStyle name="Comma 2 2 4 3 2 2 5" xfId="1977"/>
    <cellStyle name="Comma 2 2 4 3 2 3" xfId="625"/>
    <cellStyle name="Comma 2 2 4 3 2 3 2" xfId="1398"/>
    <cellStyle name="Comma 2 2 4 3 2 3 2 2" xfId="3743"/>
    <cellStyle name="Comma 2 2 4 3 2 3 3" xfId="2975"/>
    <cellStyle name="Comma 2 2 4 3 2 3 4" xfId="2169"/>
    <cellStyle name="Comma 2 2 4 3 2 4" xfId="1014"/>
    <cellStyle name="Comma 2 2 4 3 2 4 2" xfId="3359"/>
    <cellStyle name="Comma 2 2 4 3 2 5" xfId="2584"/>
    <cellStyle name="Comma 2 2 4 3 2 6" xfId="1785"/>
    <cellStyle name="Comma 2 2 4 3 3" xfId="332"/>
    <cellStyle name="Comma 2 2 4 3 3 2" xfId="721"/>
    <cellStyle name="Comma 2 2 4 3 3 2 2" xfId="1494"/>
    <cellStyle name="Comma 2 2 4 3 3 2 2 2" xfId="3839"/>
    <cellStyle name="Comma 2 2 4 3 3 2 3" xfId="3071"/>
    <cellStyle name="Comma 2 2 4 3 3 2 4" xfId="2265"/>
    <cellStyle name="Comma 2 2 4 3 3 3" xfId="1110"/>
    <cellStyle name="Comma 2 2 4 3 3 3 2" xfId="3455"/>
    <cellStyle name="Comma 2 2 4 3 3 4" xfId="2684"/>
    <cellStyle name="Comma 2 2 4 3 3 5" xfId="1881"/>
    <cellStyle name="Comma 2 2 4 3 4" xfId="529"/>
    <cellStyle name="Comma 2 2 4 3 4 2" xfId="1302"/>
    <cellStyle name="Comma 2 2 4 3 4 2 2" xfId="3647"/>
    <cellStyle name="Comma 2 2 4 3 4 3" xfId="2879"/>
    <cellStyle name="Comma 2 2 4 3 4 4" xfId="2073"/>
    <cellStyle name="Comma 2 2 4 3 5" xfId="918"/>
    <cellStyle name="Comma 2 2 4 3 5 2" xfId="3263"/>
    <cellStyle name="Comma 2 2 4 3 6" xfId="2484"/>
    <cellStyle name="Comma 2 2 4 3 7" xfId="1689"/>
    <cellStyle name="Comma 2 2 4 4" xfId="183"/>
    <cellStyle name="Comma 2 2 4 4 2" xfId="380"/>
    <cellStyle name="Comma 2 2 4 4 2 2" xfId="769"/>
    <cellStyle name="Comma 2 2 4 4 2 2 2" xfId="1542"/>
    <cellStyle name="Comma 2 2 4 4 2 2 2 2" xfId="3887"/>
    <cellStyle name="Comma 2 2 4 4 2 2 3" xfId="3119"/>
    <cellStyle name="Comma 2 2 4 4 2 2 4" xfId="2313"/>
    <cellStyle name="Comma 2 2 4 4 2 3" xfId="1158"/>
    <cellStyle name="Comma 2 2 4 4 2 3 2" xfId="3503"/>
    <cellStyle name="Comma 2 2 4 4 2 4" xfId="2732"/>
    <cellStyle name="Comma 2 2 4 4 2 5" xfId="1929"/>
    <cellStyle name="Comma 2 2 4 4 3" xfId="577"/>
    <cellStyle name="Comma 2 2 4 4 3 2" xfId="1350"/>
    <cellStyle name="Comma 2 2 4 4 3 2 2" xfId="3695"/>
    <cellStyle name="Comma 2 2 4 4 3 3" xfId="2927"/>
    <cellStyle name="Comma 2 2 4 4 3 4" xfId="2121"/>
    <cellStyle name="Comma 2 2 4 4 4" xfId="966"/>
    <cellStyle name="Comma 2 2 4 4 4 2" xfId="3311"/>
    <cellStyle name="Comma 2 2 4 4 5" xfId="2536"/>
    <cellStyle name="Comma 2 2 4 4 6" xfId="1737"/>
    <cellStyle name="Comma 2 2 4 5" xfId="284"/>
    <cellStyle name="Comma 2 2 4 5 2" xfId="673"/>
    <cellStyle name="Comma 2 2 4 5 2 2" xfId="1446"/>
    <cellStyle name="Comma 2 2 4 5 2 2 2" xfId="3791"/>
    <cellStyle name="Comma 2 2 4 5 2 3" xfId="3023"/>
    <cellStyle name="Comma 2 2 4 5 2 4" xfId="2217"/>
    <cellStyle name="Comma 2 2 4 5 3" xfId="1062"/>
    <cellStyle name="Comma 2 2 4 5 3 2" xfId="3407"/>
    <cellStyle name="Comma 2 2 4 5 4" xfId="2636"/>
    <cellStyle name="Comma 2 2 4 5 5" xfId="1833"/>
    <cellStyle name="Comma 2 2 4 6" xfId="481"/>
    <cellStyle name="Comma 2 2 4 6 2" xfId="1254"/>
    <cellStyle name="Comma 2 2 4 6 2 2" xfId="3599"/>
    <cellStyle name="Comma 2 2 4 6 3" xfId="2831"/>
    <cellStyle name="Comma 2 2 4 6 4" xfId="2025"/>
    <cellStyle name="Comma 2 2 4 7" xfId="870"/>
    <cellStyle name="Comma 2 2 4 7 2" xfId="3215"/>
    <cellStyle name="Comma 2 2 4 8" xfId="2427"/>
    <cellStyle name="Comma 2 2 4 9" xfId="1641"/>
    <cellStyle name="Comma 2 2 5" xfId="83"/>
    <cellStyle name="Comma 2 2 5 2" xfId="139"/>
    <cellStyle name="Comma 2 2 5 2 2" xfId="243"/>
    <cellStyle name="Comma 2 2 5 2 2 2" xfId="440"/>
    <cellStyle name="Comma 2 2 5 2 2 2 2" xfId="829"/>
    <cellStyle name="Comma 2 2 5 2 2 2 2 2" xfId="1602"/>
    <cellStyle name="Comma 2 2 5 2 2 2 2 2 2" xfId="3947"/>
    <cellStyle name="Comma 2 2 5 2 2 2 2 3" xfId="3179"/>
    <cellStyle name="Comma 2 2 5 2 2 2 2 4" xfId="2373"/>
    <cellStyle name="Comma 2 2 5 2 2 2 3" xfId="1218"/>
    <cellStyle name="Comma 2 2 5 2 2 2 3 2" xfId="3563"/>
    <cellStyle name="Comma 2 2 5 2 2 2 4" xfId="2792"/>
    <cellStyle name="Comma 2 2 5 2 2 2 5" xfId="1989"/>
    <cellStyle name="Comma 2 2 5 2 2 3" xfId="637"/>
    <cellStyle name="Comma 2 2 5 2 2 3 2" xfId="1410"/>
    <cellStyle name="Comma 2 2 5 2 2 3 2 2" xfId="3755"/>
    <cellStyle name="Comma 2 2 5 2 2 3 3" xfId="2987"/>
    <cellStyle name="Comma 2 2 5 2 2 3 4" xfId="2181"/>
    <cellStyle name="Comma 2 2 5 2 2 4" xfId="1026"/>
    <cellStyle name="Comma 2 2 5 2 2 4 2" xfId="3371"/>
    <cellStyle name="Comma 2 2 5 2 2 5" xfId="2596"/>
    <cellStyle name="Comma 2 2 5 2 2 6" xfId="1797"/>
    <cellStyle name="Comma 2 2 5 2 3" xfId="344"/>
    <cellStyle name="Comma 2 2 5 2 3 2" xfId="733"/>
    <cellStyle name="Comma 2 2 5 2 3 2 2" xfId="1506"/>
    <cellStyle name="Comma 2 2 5 2 3 2 2 2" xfId="3851"/>
    <cellStyle name="Comma 2 2 5 2 3 2 3" xfId="3083"/>
    <cellStyle name="Comma 2 2 5 2 3 2 4" xfId="2277"/>
    <cellStyle name="Comma 2 2 5 2 3 3" xfId="1122"/>
    <cellStyle name="Comma 2 2 5 2 3 3 2" xfId="3467"/>
    <cellStyle name="Comma 2 2 5 2 3 4" xfId="2696"/>
    <cellStyle name="Comma 2 2 5 2 3 5" xfId="1893"/>
    <cellStyle name="Comma 2 2 5 2 4" xfId="541"/>
    <cellStyle name="Comma 2 2 5 2 4 2" xfId="1314"/>
    <cellStyle name="Comma 2 2 5 2 4 2 2" xfId="3659"/>
    <cellStyle name="Comma 2 2 5 2 4 3" xfId="2891"/>
    <cellStyle name="Comma 2 2 5 2 4 4" xfId="2085"/>
    <cellStyle name="Comma 2 2 5 2 5" xfId="930"/>
    <cellStyle name="Comma 2 2 5 2 5 2" xfId="3275"/>
    <cellStyle name="Comma 2 2 5 2 6" xfId="2496"/>
    <cellStyle name="Comma 2 2 5 2 7" xfId="1701"/>
    <cellStyle name="Comma 2 2 5 3" xfId="195"/>
    <cellStyle name="Comma 2 2 5 3 2" xfId="392"/>
    <cellStyle name="Comma 2 2 5 3 2 2" xfId="781"/>
    <cellStyle name="Comma 2 2 5 3 2 2 2" xfId="1554"/>
    <cellStyle name="Comma 2 2 5 3 2 2 2 2" xfId="3899"/>
    <cellStyle name="Comma 2 2 5 3 2 2 3" xfId="3131"/>
    <cellStyle name="Comma 2 2 5 3 2 2 4" xfId="2325"/>
    <cellStyle name="Comma 2 2 5 3 2 3" xfId="1170"/>
    <cellStyle name="Comma 2 2 5 3 2 3 2" xfId="3515"/>
    <cellStyle name="Comma 2 2 5 3 2 4" xfId="2744"/>
    <cellStyle name="Comma 2 2 5 3 2 5" xfId="1941"/>
    <cellStyle name="Comma 2 2 5 3 3" xfId="589"/>
    <cellStyle name="Comma 2 2 5 3 3 2" xfId="1362"/>
    <cellStyle name="Comma 2 2 5 3 3 2 2" xfId="3707"/>
    <cellStyle name="Comma 2 2 5 3 3 3" xfId="2939"/>
    <cellStyle name="Comma 2 2 5 3 3 4" xfId="2133"/>
    <cellStyle name="Comma 2 2 5 3 4" xfId="978"/>
    <cellStyle name="Comma 2 2 5 3 4 2" xfId="3323"/>
    <cellStyle name="Comma 2 2 5 3 5" xfId="2548"/>
    <cellStyle name="Comma 2 2 5 3 6" xfId="1749"/>
    <cellStyle name="Comma 2 2 5 4" xfId="296"/>
    <cellStyle name="Comma 2 2 5 4 2" xfId="685"/>
    <cellStyle name="Comma 2 2 5 4 2 2" xfId="1458"/>
    <cellStyle name="Comma 2 2 5 4 2 2 2" xfId="3803"/>
    <cellStyle name="Comma 2 2 5 4 2 3" xfId="3035"/>
    <cellStyle name="Comma 2 2 5 4 2 4" xfId="2229"/>
    <cellStyle name="Comma 2 2 5 4 3" xfId="1074"/>
    <cellStyle name="Comma 2 2 5 4 3 2" xfId="3419"/>
    <cellStyle name="Comma 2 2 5 4 4" xfId="2648"/>
    <cellStyle name="Comma 2 2 5 4 5" xfId="1845"/>
    <cellStyle name="Comma 2 2 5 5" xfId="493"/>
    <cellStyle name="Comma 2 2 5 5 2" xfId="1266"/>
    <cellStyle name="Comma 2 2 5 5 2 2" xfId="3611"/>
    <cellStyle name="Comma 2 2 5 5 3" xfId="2843"/>
    <cellStyle name="Comma 2 2 5 5 4" xfId="2037"/>
    <cellStyle name="Comma 2 2 5 6" xfId="882"/>
    <cellStyle name="Comma 2 2 5 6 2" xfId="3227"/>
    <cellStyle name="Comma 2 2 5 7" xfId="2444"/>
    <cellStyle name="Comma 2 2 5 8" xfId="1653"/>
    <cellStyle name="Comma 2 2 6" xfId="115"/>
    <cellStyle name="Comma 2 2 6 2" xfId="219"/>
    <cellStyle name="Comma 2 2 6 2 2" xfId="416"/>
    <cellStyle name="Comma 2 2 6 2 2 2" xfId="805"/>
    <cellStyle name="Comma 2 2 6 2 2 2 2" xfId="1578"/>
    <cellStyle name="Comma 2 2 6 2 2 2 2 2" xfId="3923"/>
    <cellStyle name="Comma 2 2 6 2 2 2 3" xfId="3155"/>
    <cellStyle name="Comma 2 2 6 2 2 2 4" xfId="2349"/>
    <cellStyle name="Comma 2 2 6 2 2 3" xfId="1194"/>
    <cellStyle name="Comma 2 2 6 2 2 3 2" xfId="3539"/>
    <cellStyle name="Comma 2 2 6 2 2 4" xfId="2768"/>
    <cellStyle name="Comma 2 2 6 2 2 5" xfId="1965"/>
    <cellStyle name="Comma 2 2 6 2 3" xfId="613"/>
    <cellStyle name="Comma 2 2 6 2 3 2" xfId="1386"/>
    <cellStyle name="Comma 2 2 6 2 3 2 2" xfId="3731"/>
    <cellStyle name="Comma 2 2 6 2 3 3" xfId="2963"/>
    <cellStyle name="Comma 2 2 6 2 3 4" xfId="2157"/>
    <cellStyle name="Comma 2 2 6 2 4" xfId="1002"/>
    <cellStyle name="Comma 2 2 6 2 4 2" xfId="3347"/>
    <cellStyle name="Comma 2 2 6 2 5" xfId="2572"/>
    <cellStyle name="Comma 2 2 6 2 6" xfId="1773"/>
    <cellStyle name="Comma 2 2 6 3" xfId="320"/>
    <cellStyle name="Comma 2 2 6 3 2" xfId="709"/>
    <cellStyle name="Comma 2 2 6 3 2 2" xfId="1482"/>
    <cellStyle name="Comma 2 2 6 3 2 2 2" xfId="3827"/>
    <cellStyle name="Comma 2 2 6 3 2 3" xfId="3059"/>
    <cellStyle name="Comma 2 2 6 3 2 4" xfId="2253"/>
    <cellStyle name="Comma 2 2 6 3 3" xfId="1098"/>
    <cellStyle name="Comma 2 2 6 3 3 2" xfId="3443"/>
    <cellStyle name="Comma 2 2 6 3 4" xfId="2672"/>
    <cellStyle name="Comma 2 2 6 3 5" xfId="1869"/>
    <cellStyle name="Comma 2 2 6 4" xfId="517"/>
    <cellStyle name="Comma 2 2 6 4 2" xfId="1290"/>
    <cellStyle name="Comma 2 2 6 4 2 2" xfId="3635"/>
    <cellStyle name="Comma 2 2 6 4 3" xfId="2867"/>
    <cellStyle name="Comma 2 2 6 4 4" xfId="2061"/>
    <cellStyle name="Comma 2 2 6 5" xfId="906"/>
    <cellStyle name="Comma 2 2 6 5 2" xfId="3251"/>
    <cellStyle name="Comma 2 2 6 6" xfId="2472"/>
    <cellStyle name="Comma 2 2 6 7" xfId="1677"/>
    <cellStyle name="Comma 2 2 7" xfId="171"/>
    <cellStyle name="Comma 2 2 7 2" xfId="368"/>
    <cellStyle name="Comma 2 2 7 2 2" xfId="757"/>
    <cellStyle name="Comma 2 2 7 2 2 2" xfId="1530"/>
    <cellStyle name="Comma 2 2 7 2 2 2 2" xfId="3875"/>
    <cellStyle name="Comma 2 2 7 2 2 3" xfId="3107"/>
    <cellStyle name="Comma 2 2 7 2 2 4" xfId="2301"/>
    <cellStyle name="Comma 2 2 7 2 3" xfId="1146"/>
    <cellStyle name="Comma 2 2 7 2 3 2" xfId="3491"/>
    <cellStyle name="Comma 2 2 7 2 4" xfId="2720"/>
    <cellStyle name="Comma 2 2 7 2 5" xfId="1917"/>
    <cellStyle name="Comma 2 2 7 3" xfId="565"/>
    <cellStyle name="Comma 2 2 7 3 2" xfId="1338"/>
    <cellStyle name="Comma 2 2 7 3 2 2" xfId="3683"/>
    <cellStyle name="Comma 2 2 7 3 3" xfId="2915"/>
    <cellStyle name="Comma 2 2 7 3 4" xfId="2109"/>
    <cellStyle name="Comma 2 2 7 4" xfId="954"/>
    <cellStyle name="Comma 2 2 7 4 2" xfId="3299"/>
    <cellStyle name="Comma 2 2 7 5" xfId="2524"/>
    <cellStyle name="Comma 2 2 7 6" xfId="1725"/>
    <cellStyle name="Comma 2 2 8" xfId="272"/>
    <cellStyle name="Comma 2 2 8 2" xfId="661"/>
    <cellStyle name="Comma 2 2 8 2 2" xfId="1434"/>
    <cellStyle name="Comma 2 2 8 2 2 2" xfId="3779"/>
    <cellStyle name="Comma 2 2 8 2 3" xfId="3011"/>
    <cellStyle name="Comma 2 2 8 2 4" xfId="2205"/>
    <cellStyle name="Comma 2 2 8 3" xfId="1050"/>
    <cellStyle name="Comma 2 2 8 3 2" xfId="3395"/>
    <cellStyle name="Comma 2 2 8 4" xfId="2624"/>
    <cellStyle name="Comma 2 2 8 5" xfId="1821"/>
    <cellStyle name="Comma 2 2 9" xfId="469"/>
    <cellStyle name="Comma 2 2 9 2" xfId="1242"/>
    <cellStyle name="Comma 2 2 9 2 2" xfId="3587"/>
    <cellStyle name="Comma 2 2 9 3" xfId="2819"/>
    <cellStyle name="Comma 2 2 9 4" xfId="2013"/>
    <cellStyle name="Comma 2 3" xfId="27"/>
    <cellStyle name="Comma 2 3 2" xfId="55"/>
    <cellStyle name="Comma 2 4" xfId="36"/>
    <cellStyle name="Comma 2 5" xfId="2409"/>
    <cellStyle name="Comma 2 6" xfId="23"/>
    <cellStyle name="Comma 3" xfId="31"/>
    <cellStyle name="Comma 3 2" xfId="40"/>
    <cellStyle name="Comma 4" xfId="26"/>
    <cellStyle name="Comma 4 2" xfId="44"/>
    <cellStyle name="Comma 4 3" xfId="53"/>
    <cellStyle name="Comma 4 3 2" xfId="2431"/>
    <cellStyle name="Comma 5" xfId="54"/>
    <cellStyle name="Comma 6" xfId="72"/>
    <cellStyle name="Comma 7" xfId="81"/>
    <cellStyle name="Comma 8" xfId="112"/>
    <cellStyle name="Comma 9" xfId="168"/>
    <cellStyle name="Comma0" xfId="10"/>
    <cellStyle name="Comma0 2" xfId="2399"/>
    <cellStyle name="Currency 2" xfId="24"/>
    <cellStyle name="Currency 3" xfId="2814"/>
    <cellStyle name="Currency 4" xfId="462"/>
    <cellStyle name="Currency0" xfId="11"/>
    <cellStyle name="Currency0 2" xfId="2400"/>
    <cellStyle name="Date" xfId="12"/>
    <cellStyle name="Date 2" xfId="2401"/>
    <cellStyle name="Fixed" xfId="13"/>
    <cellStyle name="Fixed 2" xfId="2402"/>
    <cellStyle name="Grey" xfId="14"/>
    <cellStyle name="Input [yellow]" xfId="15"/>
    <cellStyle name="M" xfId="16"/>
    <cellStyle name="M 2" xfId="2403"/>
    <cellStyle name="M.00" xfId="17"/>
    <cellStyle name="M.00 2" xfId="2404"/>
    <cellStyle name="Normal" xfId="0" builtinId="0"/>
    <cellStyle name="Normal - Style1" xfId="18"/>
    <cellStyle name="Normal - Style1 2" xfId="2405"/>
    <cellStyle name="Normal 10" xfId="104"/>
    <cellStyle name="Normal 10 2" xfId="2465"/>
    <cellStyle name="Normal 11" xfId="105"/>
    <cellStyle name="Normal 11 2" xfId="2466"/>
    <cellStyle name="Normal 12" xfId="106"/>
    <cellStyle name="Normal 12 2" xfId="2467"/>
    <cellStyle name="Normal 13" xfId="107"/>
    <cellStyle name="Normal 13 2" xfId="2468"/>
    <cellStyle name="Normal 14" xfId="108"/>
    <cellStyle name="Normal 14 2" xfId="2469"/>
    <cellStyle name="Normal 15" xfId="161"/>
    <cellStyle name="Normal 15 2" xfId="2518"/>
    <cellStyle name="Normal 16" xfId="163"/>
    <cellStyle name="Normal 16 2" xfId="2519"/>
    <cellStyle name="Normal 17" xfId="164"/>
    <cellStyle name="Normal 17 2" xfId="2520"/>
    <cellStyle name="Normal 18" xfId="166"/>
    <cellStyle name="Normal 18 2" xfId="2521"/>
    <cellStyle name="Normal 19" xfId="265"/>
    <cellStyle name="Normal 19 2" xfId="2618"/>
    <cellStyle name="Normal 2" xfId="19"/>
    <cellStyle name="Normal 2 10" xfId="165"/>
    <cellStyle name="Normal 2 2" xfId="25"/>
    <cellStyle name="Normal 2 2 10" xfId="856"/>
    <cellStyle name="Normal 2 2 10 2" xfId="3201"/>
    <cellStyle name="Normal 2 2 11" xfId="2410"/>
    <cellStyle name="Normal 2 2 12" xfId="1627"/>
    <cellStyle name="Normal 2 2 2" xfId="32"/>
    <cellStyle name="Normal 2 2 2 10" xfId="2414"/>
    <cellStyle name="Normal 2 2 2 11" xfId="1630"/>
    <cellStyle name="Normal 2 2 2 2" xfId="41"/>
    <cellStyle name="Normal 2 2 2 2 10" xfId="1636"/>
    <cellStyle name="Normal 2 2 2 2 2" xfId="59"/>
    <cellStyle name="Normal 2 2 2 2 2 2" xfId="101"/>
    <cellStyle name="Normal 2 2 2 2 2 2 2" xfId="158"/>
    <cellStyle name="Normal 2 2 2 2 2 2 2 2" xfId="262"/>
    <cellStyle name="Normal 2 2 2 2 2 2 2 2 2" xfId="459"/>
    <cellStyle name="Normal 2 2 2 2 2 2 2 2 2 2" xfId="848"/>
    <cellStyle name="Normal 2 2 2 2 2 2 2 2 2 2 2" xfId="1621"/>
    <cellStyle name="Normal 2 2 2 2 2 2 2 2 2 2 2 2" xfId="3966"/>
    <cellStyle name="Normal 2 2 2 2 2 2 2 2 2 2 3" xfId="3198"/>
    <cellStyle name="Normal 2 2 2 2 2 2 2 2 2 2 4" xfId="2392"/>
    <cellStyle name="Normal 2 2 2 2 2 2 2 2 2 3" xfId="1237"/>
    <cellStyle name="Normal 2 2 2 2 2 2 2 2 2 3 2" xfId="3582"/>
    <cellStyle name="Normal 2 2 2 2 2 2 2 2 2 4" xfId="2811"/>
    <cellStyle name="Normal 2 2 2 2 2 2 2 2 2 5" xfId="2008"/>
    <cellStyle name="Normal 2 2 2 2 2 2 2 2 3" xfId="656"/>
    <cellStyle name="Normal 2 2 2 2 2 2 2 2 3 2" xfId="1429"/>
    <cellStyle name="Normal 2 2 2 2 2 2 2 2 3 2 2" xfId="3774"/>
    <cellStyle name="Normal 2 2 2 2 2 2 2 2 3 3" xfId="3006"/>
    <cellStyle name="Normal 2 2 2 2 2 2 2 2 3 4" xfId="2200"/>
    <cellStyle name="Normal 2 2 2 2 2 2 2 2 4" xfId="1045"/>
    <cellStyle name="Normal 2 2 2 2 2 2 2 2 4 2" xfId="3390"/>
    <cellStyle name="Normal 2 2 2 2 2 2 2 2 5" xfId="2615"/>
    <cellStyle name="Normal 2 2 2 2 2 2 2 2 6" xfId="1816"/>
    <cellStyle name="Normal 2 2 2 2 2 2 2 3" xfId="363"/>
    <cellStyle name="Normal 2 2 2 2 2 2 2 3 2" xfId="752"/>
    <cellStyle name="Normal 2 2 2 2 2 2 2 3 2 2" xfId="1525"/>
    <cellStyle name="Normal 2 2 2 2 2 2 2 3 2 2 2" xfId="3870"/>
    <cellStyle name="Normal 2 2 2 2 2 2 2 3 2 3" xfId="3102"/>
    <cellStyle name="Normal 2 2 2 2 2 2 2 3 2 4" xfId="2296"/>
    <cellStyle name="Normal 2 2 2 2 2 2 2 3 3" xfId="1141"/>
    <cellStyle name="Normal 2 2 2 2 2 2 2 3 3 2" xfId="3486"/>
    <cellStyle name="Normal 2 2 2 2 2 2 2 3 4" xfId="2715"/>
    <cellStyle name="Normal 2 2 2 2 2 2 2 3 5" xfId="1912"/>
    <cellStyle name="Normal 2 2 2 2 2 2 2 4" xfId="560"/>
    <cellStyle name="Normal 2 2 2 2 2 2 2 4 2" xfId="1333"/>
    <cellStyle name="Normal 2 2 2 2 2 2 2 4 2 2" xfId="3678"/>
    <cellStyle name="Normal 2 2 2 2 2 2 2 4 3" xfId="2910"/>
    <cellStyle name="Normal 2 2 2 2 2 2 2 4 4" xfId="2104"/>
    <cellStyle name="Normal 2 2 2 2 2 2 2 5" xfId="949"/>
    <cellStyle name="Normal 2 2 2 2 2 2 2 5 2" xfId="3294"/>
    <cellStyle name="Normal 2 2 2 2 2 2 2 6" xfId="2515"/>
    <cellStyle name="Normal 2 2 2 2 2 2 2 7" xfId="1720"/>
    <cellStyle name="Normal 2 2 2 2 2 2 3" xfId="214"/>
    <cellStyle name="Normal 2 2 2 2 2 2 3 2" xfId="411"/>
    <cellStyle name="Normal 2 2 2 2 2 2 3 2 2" xfId="800"/>
    <cellStyle name="Normal 2 2 2 2 2 2 3 2 2 2" xfId="1573"/>
    <cellStyle name="Normal 2 2 2 2 2 2 3 2 2 2 2" xfId="3918"/>
    <cellStyle name="Normal 2 2 2 2 2 2 3 2 2 3" xfId="3150"/>
    <cellStyle name="Normal 2 2 2 2 2 2 3 2 2 4" xfId="2344"/>
    <cellStyle name="Normal 2 2 2 2 2 2 3 2 3" xfId="1189"/>
    <cellStyle name="Normal 2 2 2 2 2 2 3 2 3 2" xfId="3534"/>
    <cellStyle name="Normal 2 2 2 2 2 2 3 2 4" xfId="2763"/>
    <cellStyle name="Normal 2 2 2 2 2 2 3 2 5" xfId="1960"/>
    <cellStyle name="Normal 2 2 2 2 2 2 3 3" xfId="608"/>
    <cellStyle name="Normal 2 2 2 2 2 2 3 3 2" xfId="1381"/>
    <cellStyle name="Normal 2 2 2 2 2 2 3 3 2 2" xfId="3726"/>
    <cellStyle name="Normal 2 2 2 2 2 2 3 3 3" xfId="2958"/>
    <cellStyle name="Normal 2 2 2 2 2 2 3 3 4" xfId="2152"/>
    <cellStyle name="Normal 2 2 2 2 2 2 3 4" xfId="997"/>
    <cellStyle name="Normal 2 2 2 2 2 2 3 4 2" xfId="3342"/>
    <cellStyle name="Normal 2 2 2 2 2 2 3 5" xfId="2567"/>
    <cellStyle name="Normal 2 2 2 2 2 2 3 6" xfId="1768"/>
    <cellStyle name="Normal 2 2 2 2 2 2 4" xfId="315"/>
    <cellStyle name="Normal 2 2 2 2 2 2 4 2" xfId="704"/>
    <cellStyle name="Normal 2 2 2 2 2 2 4 2 2" xfId="1477"/>
    <cellStyle name="Normal 2 2 2 2 2 2 4 2 2 2" xfId="3822"/>
    <cellStyle name="Normal 2 2 2 2 2 2 4 2 3" xfId="3054"/>
    <cellStyle name="Normal 2 2 2 2 2 2 4 2 4" xfId="2248"/>
    <cellStyle name="Normal 2 2 2 2 2 2 4 3" xfId="1093"/>
    <cellStyle name="Normal 2 2 2 2 2 2 4 3 2" xfId="3438"/>
    <cellStyle name="Normal 2 2 2 2 2 2 4 4" xfId="2667"/>
    <cellStyle name="Normal 2 2 2 2 2 2 4 5" xfId="1864"/>
    <cellStyle name="Normal 2 2 2 2 2 2 5" xfId="512"/>
    <cellStyle name="Normal 2 2 2 2 2 2 5 2" xfId="1285"/>
    <cellStyle name="Normal 2 2 2 2 2 2 5 2 2" xfId="3630"/>
    <cellStyle name="Normal 2 2 2 2 2 2 5 3" xfId="2862"/>
    <cellStyle name="Normal 2 2 2 2 2 2 5 4" xfId="2056"/>
    <cellStyle name="Normal 2 2 2 2 2 2 6" xfId="901"/>
    <cellStyle name="Normal 2 2 2 2 2 2 6 2" xfId="3246"/>
    <cellStyle name="Normal 2 2 2 2 2 2 7" xfId="2462"/>
    <cellStyle name="Normal 2 2 2 2 2 2 8" xfId="1672"/>
    <cellStyle name="Normal 2 2 2 2 2 3" xfId="134"/>
    <cellStyle name="Normal 2 2 2 2 2 3 2" xfId="238"/>
    <cellStyle name="Normal 2 2 2 2 2 3 2 2" xfId="435"/>
    <cellStyle name="Normal 2 2 2 2 2 3 2 2 2" xfId="824"/>
    <cellStyle name="Normal 2 2 2 2 2 3 2 2 2 2" xfId="1597"/>
    <cellStyle name="Normal 2 2 2 2 2 3 2 2 2 2 2" xfId="3942"/>
    <cellStyle name="Normal 2 2 2 2 2 3 2 2 2 3" xfId="3174"/>
    <cellStyle name="Normal 2 2 2 2 2 3 2 2 2 4" xfId="2368"/>
    <cellStyle name="Normal 2 2 2 2 2 3 2 2 3" xfId="1213"/>
    <cellStyle name="Normal 2 2 2 2 2 3 2 2 3 2" xfId="3558"/>
    <cellStyle name="Normal 2 2 2 2 2 3 2 2 4" xfId="2787"/>
    <cellStyle name="Normal 2 2 2 2 2 3 2 2 5" xfId="1984"/>
    <cellStyle name="Normal 2 2 2 2 2 3 2 3" xfId="632"/>
    <cellStyle name="Normal 2 2 2 2 2 3 2 3 2" xfId="1405"/>
    <cellStyle name="Normal 2 2 2 2 2 3 2 3 2 2" xfId="3750"/>
    <cellStyle name="Normal 2 2 2 2 2 3 2 3 3" xfId="2982"/>
    <cellStyle name="Normal 2 2 2 2 2 3 2 3 4" xfId="2176"/>
    <cellStyle name="Normal 2 2 2 2 2 3 2 4" xfId="1021"/>
    <cellStyle name="Normal 2 2 2 2 2 3 2 4 2" xfId="3366"/>
    <cellStyle name="Normal 2 2 2 2 2 3 2 5" xfId="2591"/>
    <cellStyle name="Normal 2 2 2 2 2 3 2 6" xfId="1792"/>
    <cellStyle name="Normal 2 2 2 2 2 3 3" xfId="339"/>
    <cellStyle name="Normal 2 2 2 2 2 3 3 2" xfId="728"/>
    <cellStyle name="Normal 2 2 2 2 2 3 3 2 2" xfId="1501"/>
    <cellStyle name="Normal 2 2 2 2 2 3 3 2 2 2" xfId="3846"/>
    <cellStyle name="Normal 2 2 2 2 2 3 3 2 3" xfId="3078"/>
    <cellStyle name="Normal 2 2 2 2 2 3 3 2 4" xfId="2272"/>
    <cellStyle name="Normal 2 2 2 2 2 3 3 3" xfId="1117"/>
    <cellStyle name="Normal 2 2 2 2 2 3 3 3 2" xfId="3462"/>
    <cellStyle name="Normal 2 2 2 2 2 3 3 4" xfId="2691"/>
    <cellStyle name="Normal 2 2 2 2 2 3 3 5" xfId="1888"/>
    <cellStyle name="Normal 2 2 2 2 2 3 4" xfId="536"/>
    <cellStyle name="Normal 2 2 2 2 2 3 4 2" xfId="1309"/>
    <cellStyle name="Normal 2 2 2 2 2 3 4 2 2" xfId="3654"/>
    <cellStyle name="Normal 2 2 2 2 2 3 4 3" xfId="2886"/>
    <cellStyle name="Normal 2 2 2 2 2 3 4 4" xfId="2080"/>
    <cellStyle name="Normal 2 2 2 2 2 3 5" xfId="925"/>
    <cellStyle name="Normal 2 2 2 2 2 3 5 2" xfId="3270"/>
    <cellStyle name="Normal 2 2 2 2 2 3 6" xfId="2491"/>
    <cellStyle name="Normal 2 2 2 2 2 3 7" xfId="1696"/>
    <cellStyle name="Normal 2 2 2 2 2 4" xfId="190"/>
    <cellStyle name="Normal 2 2 2 2 2 4 2" xfId="387"/>
    <cellStyle name="Normal 2 2 2 2 2 4 2 2" xfId="776"/>
    <cellStyle name="Normal 2 2 2 2 2 4 2 2 2" xfId="1549"/>
    <cellStyle name="Normal 2 2 2 2 2 4 2 2 2 2" xfId="3894"/>
    <cellStyle name="Normal 2 2 2 2 2 4 2 2 3" xfId="3126"/>
    <cellStyle name="Normal 2 2 2 2 2 4 2 2 4" xfId="2320"/>
    <cellStyle name="Normal 2 2 2 2 2 4 2 3" xfId="1165"/>
    <cellStyle name="Normal 2 2 2 2 2 4 2 3 2" xfId="3510"/>
    <cellStyle name="Normal 2 2 2 2 2 4 2 4" xfId="2739"/>
    <cellStyle name="Normal 2 2 2 2 2 4 2 5" xfId="1936"/>
    <cellStyle name="Normal 2 2 2 2 2 4 3" xfId="584"/>
    <cellStyle name="Normal 2 2 2 2 2 4 3 2" xfId="1357"/>
    <cellStyle name="Normal 2 2 2 2 2 4 3 2 2" xfId="3702"/>
    <cellStyle name="Normal 2 2 2 2 2 4 3 3" xfId="2934"/>
    <cellStyle name="Normal 2 2 2 2 2 4 3 4" xfId="2128"/>
    <cellStyle name="Normal 2 2 2 2 2 4 4" xfId="973"/>
    <cellStyle name="Normal 2 2 2 2 2 4 4 2" xfId="3318"/>
    <cellStyle name="Normal 2 2 2 2 2 4 5" xfId="2543"/>
    <cellStyle name="Normal 2 2 2 2 2 4 6" xfId="1744"/>
    <cellStyle name="Normal 2 2 2 2 2 5" xfId="291"/>
    <cellStyle name="Normal 2 2 2 2 2 5 2" xfId="680"/>
    <cellStyle name="Normal 2 2 2 2 2 5 2 2" xfId="1453"/>
    <cellStyle name="Normal 2 2 2 2 2 5 2 2 2" xfId="3798"/>
    <cellStyle name="Normal 2 2 2 2 2 5 2 3" xfId="3030"/>
    <cellStyle name="Normal 2 2 2 2 2 5 2 4" xfId="2224"/>
    <cellStyle name="Normal 2 2 2 2 2 5 3" xfId="1069"/>
    <cellStyle name="Normal 2 2 2 2 2 5 3 2" xfId="3414"/>
    <cellStyle name="Normal 2 2 2 2 2 5 4" xfId="2643"/>
    <cellStyle name="Normal 2 2 2 2 2 5 5" xfId="1840"/>
    <cellStyle name="Normal 2 2 2 2 2 6" xfId="488"/>
    <cellStyle name="Normal 2 2 2 2 2 6 2" xfId="1261"/>
    <cellStyle name="Normal 2 2 2 2 2 6 2 2" xfId="3606"/>
    <cellStyle name="Normal 2 2 2 2 2 6 3" xfId="2838"/>
    <cellStyle name="Normal 2 2 2 2 2 6 4" xfId="2032"/>
    <cellStyle name="Normal 2 2 2 2 2 7" xfId="877"/>
    <cellStyle name="Normal 2 2 2 2 2 7 2" xfId="3222"/>
    <cellStyle name="Normal 2 2 2 2 2 8" xfId="2435"/>
    <cellStyle name="Normal 2 2 2 2 2 9" xfId="1648"/>
    <cellStyle name="Normal 2 2 2 2 3" xfId="90"/>
    <cellStyle name="Normal 2 2 2 2 3 2" xfId="146"/>
    <cellStyle name="Normal 2 2 2 2 3 2 2" xfId="250"/>
    <cellStyle name="Normal 2 2 2 2 3 2 2 2" xfId="447"/>
    <cellStyle name="Normal 2 2 2 2 3 2 2 2 2" xfId="836"/>
    <cellStyle name="Normal 2 2 2 2 3 2 2 2 2 2" xfId="1609"/>
    <cellStyle name="Normal 2 2 2 2 3 2 2 2 2 2 2" xfId="3954"/>
    <cellStyle name="Normal 2 2 2 2 3 2 2 2 2 3" xfId="3186"/>
    <cellStyle name="Normal 2 2 2 2 3 2 2 2 2 4" xfId="2380"/>
    <cellStyle name="Normal 2 2 2 2 3 2 2 2 3" xfId="1225"/>
    <cellStyle name="Normal 2 2 2 2 3 2 2 2 3 2" xfId="3570"/>
    <cellStyle name="Normal 2 2 2 2 3 2 2 2 4" xfId="2799"/>
    <cellStyle name="Normal 2 2 2 2 3 2 2 2 5" xfId="1996"/>
    <cellStyle name="Normal 2 2 2 2 3 2 2 3" xfId="644"/>
    <cellStyle name="Normal 2 2 2 2 3 2 2 3 2" xfId="1417"/>
    <cellStyle name="Normal 2 2 2 2 3 2 2 3 2 2" xfId="3762"/>
    <cellStyle name="Normal 2 2 2 2 3 2 2 3 3" xfId="2994"/>
    <cellStyle name="Normal 2 2 2 2 3 2 2 3 4" xfId="2188"/>
    <cellStyle name="Normal 2 2 2 2 3 2 2 4" xfId="1033"/>
    <cellStyle name="Normal 2 2 2 2 3 2 2 4 2" xfId="3378"/>
    <cellStyle name="Normal 2 2 2 2 3 2 2 5" xfId="2603"/>
    <cellStyle name="Normal 2 2 2 2 3 2 2 6" xfId="1804"/>
    <cellStyle name="Normal 2 2 2 2 3 2 3" xfId="351"/>
    <cellStyle name="Normal 2 2 2 2 3 2 3 2" xfId="740"/>
    <cellStyle name="Normal 2 2 2 2 3 2 3 2 2" xfId="1513"/>
    <cellStyle name="Normal 2 2 2 2 3 2 3 2 2 2" xfId="3858"/>
    <cellStyle name="Normal 2 2 2 2 3 2 3 2 3" xfId="3090"/>
    <cellStyle name="Normal 2 2 2 2 3 2 3 2 4" xfId="2284"/>
    <cellStyle name="Normal 2 2 2 2 3 2 3 3" xfId="1129"/>
    <cellStyle name="Normal 2 2 2 2 3 2 3 3 2" xfId="3474"/>
    <cellStyle name="Normal 2 2 2 2 3 2 3 4" xfId="2703"/>
    <cellStyle name="Normal 2 2 2 2 3 2 3 5" xfId="1900"/>
    <cellStyle name="Normal 2 2 2 2 3 2 4" xfId="548"/>
    <cellStyle name="Normal 2 2 2 2 3 2 4 2" xfId="1321"/>
    <cellStyle name="Normal 2 2 2 2 3 2 4 2 2" xfId="3666"/>
    <cellStyle name="Normal 2 2 2 2 3 2 4 3" xfId="2898"/>
    <cellStyle name="Normal 2 2 2 2 3 2 4 4" xfId="2092"/>
    <cellStyle name="Normal 2 2 2 2 3 2 5" xfId="937"/>
    <cellStyle name="Normal 2 2 2 2 3 2 5 2" xfId="3282"/>
    <cellStyle name="Normal 2 2 2 2 3 2 6" xfId="2503"/>
    <cellStyle name="Normal 2 2 2 2 3 2 7" xfId="1708"/>
    <cellStyle name="Normal 2 2 2 2 3 3" xfId="202"/>
    <cellStyle name="Normal 2 2 2 2 3 3 2" xfId="399"/>
    <cellStyle name="Normal 2 2 2 2 3 3 2 2" xfId="788"/>
    <cellStyle name="Normal 2 2 2 2 3 3 2 2 2" xfId="1561"/>
    <cellStyle name="Normal 2 2 2 2 3 3 2 2 2 2" xfId="3906"/>
    <cellStyle name="Normal 2 2 2 2 3 3 2 2 3" xfId="3138"/>
    <cellStyle name="Normal 2 2 2 2 3 3 2 2 4" xfId="2332"/>
    <cellStyle name="Normal 2 2 2 2 3 3 2 3" xfId="1177"/>
    <cellStyle name="Normal 2 2 2 2 3 3 2 3 2" xfId="3522"/>
    <cellStyle name="Normal 2 2 2 2 3 3 2 4" xfId="2751"/>
    <cellStyle name="Normal 2 2 2 2 3 3 2 5" xfId="1948"/>
    <cellStyle name="Normal 2 2 2 2 3 3 3" xfId="596"/>
    <cellStyle name="Normal 2 2 2 2 3 3 3 2" xfId="1369"/>
    <cellStyle name="Normal 2 2 2 2 3 3 3 2 2" xfId="3714"/>
    <cellStyle name="Normal 2 2 2 2 3 3 3 3" xfId="2946"/>
    <cellStyle name="Normal 2 2 2 2 3 3 3 4" xfId="2140"/>
    <cellStyle name="Normal 2 2 2 2 3 3 4" xfId="985"/>
    <cellStyle name="Normal 2 2 2 2 3 3 4 2" xfId="3330"/>
    <cellStyle name="Normal 2 2 2 2 3 3 5" xfId="2555"/>
    <cellStyle name="Normal 2 2 2 2 3 3 6" xfId="1756"/>
    <cellStyle name="Normal 2 2 2 2 3 4" xfId="303"/>
    <cellStyle name="Normal 2 2 2 2 3 4 2" xfId="692"/>
    <cellStyle name="Normal 2 2 2 2 3 4 2 2" xfId="1465"/>
    <cellStyle name="Normal 2 2 2 2 3 4 2 2 2" xfId="3810"/>
    <cellStyle name="Normal 2 2 2 2 3 4 2 3" xfId="3042"/>
    <cellStyle name="Normal 2 2 2 2 3 4 2 4" xfId="2236"/>
    <cellStyle name="Normal 2 2 2 2 3 4 3" xfId="1081"/>
    <cellStyle name="Normal 2 2 2 2 3 4 3 2" xfId="3426"/>
    <cellStyle name="Normal 2 2 2 2 3 4 4" xfId="2655"/>
    <cellStyle name="Normal 2 2 2 2 3 4 5" xfId="1852"/>
    <cellStyle name="Normal 2 2 2 2 3 5" xfId="500"/>
    <cellStyle name="Normal 2 2 2 2 3 5 2" xfId="1273"/>
    <cellStyle name="Normal 2 2 2 2 3 5 2 2" xfId="3618"/>
    <cellStyle name="Normal 2 2 2 2 3 5 3" xfId="2850"/>
    <cellStyle name="Normal 2 2 2 2 3 5 4" xfId="2044"/>
    <cellStyle name="Normal 2 2 2 2 3 6" xfId="889"/>
    <cellStyle name="Normal 2 2 2 2 3 6 2" xfId="3234"/>
    <cellStyle name="Normal 2 2 2 2 3 7" xfId="2451"/>
    <cellStyle name="Normal 2 2 2 2 3 8" xfId="1660"/>
    <cellStyle name="Normal 2 2 2 2 4" xfId="122"/>
    <cellStyle name="Normal 2 2 2 2 4 2" xfId="226"/>
    <cellStyle name="Normal 2 2 2 2 4 2 2" xfId="423"/>
    <cellStyle name="Normal 2 2 2 2 4 2 2 2" xfId="812"/>
    <cellStyle name="Normal 2 2 2 2 4 2 2 2 2" xfId="1585"/>
    <cellStyle name="Normal 2 2 2 2 4 2 2 2 2 2" xfId="3930"/>
    <cellStyle name="Normal 2 2 2 2 4 2 2 2 3" xfId="3162"/>
    <cellStyle name="Normal 2 2 2 2 4 2 2 2 4" xfId="2356"/>
    <cellStyle name="Normal 2 2 2 2 4 2 2 3" xfId="1201"/>
    <cellStyle name="Normal 2 2 2 2 4 2 2 3 2" xfId="3546"/>
    <cellStyle name="Normal 2 2 2 2 4 2 2 4" xfId="2775"/>
    <cellStyle name="Normal 2 2 2 2 4 2 2 5" xfId="1972"/>
    <cellStyle name="Normal 2 2 2 2 4 2 3" xfId="620"/>
    <cellStyle name="Normal 2 2 2 2 4 2 3 2" xfId="1393"/>
    <cellStyle name="Normal 2 2 2 2 4 2 3 2 2" xfId="3738"/>
    <cellStyle name="Normal 2 2 2 2 4 2 3 3" xfId="2970"/>
    <cellStyle name="Normal 2 2 2 2 4 2 3 4" xfId="2164"/>
    <cellStyle name="Normal 2 2 2 2 4 2 4" xfId="1009"/>
    <cellStyle name="Normal 2 2 2 2 4 2 4 2" xfId="3354"/>
    <cellStyle name="Normal 2 2 2 2 4 2 5" xfId="2579"/>
    <cellStyle name="Normal 2 2 2 2 4 2 6" xfId="1780"/>
    <cellStyle name="Normal 2 2 2 2 4 3" xfId="327"/>
    <cellStyle name="Normal 2 2 2 2 4 3 2" xfId="716"/>
    <cellStyle name="Normal 2 2 2 2 4 3 2 2" xfId="1489"/>
    <cellStyle name="Normal 2 2 2 2 4 3 2 2 2" xfId="3834"/>
    <cellStyle name="Normal 2 2 2 2 4 3 2 3" xfId="3066"/>
    <cellStyle name="Normal 2 2 2 2 4 3 2 4" xfId="2260"/>
    <cellStyle name="Normal 2 2 2 2 4 3 3" xfId="1105"/>
    <cellStyle name="Normal 2 2 2 2 4 3 3 2" xfId="3450"/>
    <cellStyle name="Normal 2 2 2 2 4 3 4" xfId="2679"/>
    <cellStyle name="Normal 2 2 2 2 4 3 5" xfId="1876"/>
    <cellStyle name="Normal 2 2 2 2 4 4" xfId="524"/>
    <cellStyle name="Normal 2 2 2 2 4 4 2" xfId="1297"/>
    <cellStyle name="Normal 2 2 2 2 4 4 2 2" xfId="3642"/>
    <cellStyle name="Normal 2 2 2 2 4 4 3" xfId="2874"/>
    <cellStyle name="Normal 2 2 2 2 4 4 4" xfId="2068"/>
    <cellStyle name="Normal 2 2 2 2 4 5" xfId="913"/>
    <cellStyle name="Normal 2 2 2 2 4 5 2" xfId="3258"/>
    <cellStyle name="Normal 2 2 2 2 4 6" xfId="2479"/>
    <cellStyle name="Normal 2 2 2 2 4 7" xfId="1684"/>
    <cellStyle name="Normal 2 2 2 2 5" xfId="178"/>
    <cellStyle name="Normal 2 2 2 2 5 2" xfId="375"/>
    <cellStyle name="Normal 2 2 2 2 5 2 2" xfId="764"/>
    <cellStyle name="Normal 2 2 2 2 5 2 2 2" xfId="1537"/>
    <cellStyle name="Normal 2 2 2 2 5 2 2 2 2" xfId="3882"/>
    <cellStyle name="Normal 2 2 2 2 5 2 2 3" xfId="3114"/>
    <cellStyle name="Normal 2 2 2 2 5 2 2 4" xfId="2308"/>
    <cellStyle name="Normal 2 2 2 2 5 2 3" xfId="1153"/>
    <cellStyle name="Normal 2 2 2 2 5 2 3 2" xfId="3498"/>
    <cellStyle name="Normal 2 2 2 2 5 2 4" xfId="2727"/>
    <cellStyle name="Normal 2 2 2 2 5 2 5" xfId="1924"/>
    <cellStyle name="Normal 2 2 2 2 5 3" xfId="572"/>
    <cellStyle name="Normal 2 2 2 2 5 3 2" xfId="1345"/>
    <cellStyle name="Normal 2 2 2 2 5 3 2 2" xfId="3690"/>
    <cellStyle name="Normal 2 2 2 2 5 3 3" xfId="2922"/>
    <cellStyle name="Normal 2 2 2 2 5 3 4" xfId="2116"/>
    <cellStyle name="Normal 2 2 2 2 5 4" xfId="961"/>
    <cellStyle name="Normal 2 2 2 2 5 4 2" xfId="3306"/>
    <cellStyle name="Normal 2 2 2 2 5 5" xfId="2531"/>
    <cellStyle name="Normal 2 2 2 2 5 6" xfId="1732"/>
    <cellStyle name="Normal 2 2 2 2 6" xfId="279"/>
    <cellStyle name="Normal 2 2 2 2 6 2" xfId="668"/>
    <cellStyle name="Normal 2 2 2 2 6 2 2" xfId="1441"/>
    <cellStyle name="Normal 2 2 2 2 6 2 2 2" xfId="3786"/>
    <cellStyle name="Normal 2 2 2 2 6 2 3" xfId="3018"/>
    <cellStyle name="Normal 2 2 2 2 6 2 4" xfId="2212"/>
    <cellStyle name="Normal 2 2 2 2 6 3" xfId="1057"/>
    <cellStyle name="Normal 2 2 2 2 6 3 2" xfId="3402"/>
    <cellStyle name="Normal 2 2 2 2 6 4" xfId="2631"/>
    <cellStyle name="Normal 2 2 2 2 6 5" xfId="1828"/>
    <cellStyle name="Normal 2 2 2 2 7" xfId="476"/>
    <cellStyle name="Normal 2 2 2 2 7 2" xfId="1249"/>
    <cellStyle name="Normal 2 2 2 2 7 2 2" xfId="3594"/>
    <cellStyle name="Normal 2 2 2 2 7 3" xfId="2826"/>
    <cellStyle name="Normal 2 2 2 2 7 4" xfId="2020"/>
    <cellStyle name="Normal 2 2 2 2 8" xfId="865"/>
    <cellStyle name="Normal 2 2 2 2 8 2" xfId="3210"/>
    <cellStyle name="Normal 2 2 2 2 9" xfId="2420"/>
    <cellStyle name="Normal 2 2 2 2_Block Summary" xfId="76"/>
    <cellStyle name="Normal 2 2 2 3" xfId="50"/>
    <cellStyle name="Normal 2 2 2 3 2" xfId="95"/>
    <cellStyle name="Normal 2 2 2 3 2 2" xfId="152"/>
    <cellStyle name="Normal 2 2 2 3 2 2 2" xfId="256"/>
    <cellStyle name="Normal 2 2 2 3 2 2 2 2" xfId="453"/>
    <cellStyle name="Normal 2 2 2 3 2 2 2 2 2" xfId="842"/>
    <cellStyle name="Normal 2 2 2 3 2 2 2 2 2 2" xfId="1615"/>
    <cellStyle name="Normal 2 2 2 3 2 2 2 2 2 2 2" xfId="3960"/>
    <cellStyle name="Normal 2 2 2 3 2 2 2 2 2 3" xfId="3192"/>
    <cellStyle name="Normal 2 2 2 3 2 2 2 2 2 4" xfId="2386"/>
    <cellStyle name="Normal 2 2 2 3 2 2 2 2 3" xfId="1231"/>
    <cellStyle name="Normal 2 2 2 3 2 2 2 2 3 2" xfId="3576"/>
    <cellStyle name="Normal 2 2 2 3 2 2 2 2 4" xfId="2805"/>
    <cellStyle name="Normal 2 2 2 3 2 2 2 2 5" xfId="2002"/>
    <cellStyle name="Normal 2 2 2 3 2 2 2 3" xfId="650"/>
    <cellStyle name="Normal 2 2 2 3 2 2 2 3 2" xfId="1423"/>
    <cellStyle name="Normal 2 2 2 3 2 2 2 3 2 2" xfId="3768"/>
    <cellStyle name="Normal 2 2 2 3 2 2 2 3 3" xfId="3000"/>
    <cellStyle name="Normal 2 2 2 3 2 2 2 3 4" xfId="2194"/>
    <cellStyle name="Normal 2 2 2 3 2 2 2 4" xfId="1039"/>
    <cellStyle name="Normal 2 2 2 3 2 2 2 4 2" xfId="3384"/>
    <cellStyle name="Normal 2 2 2 3 2 2 2 5" xfId="2609"/>
    <cellStyle name="Normal 2 2 2 3 2 2 2 6" xfId="1810"/>
    <cellStyle name="Normal 2 2 2 3 2 2 3" xfId="357"/>
    <cellStyle name="Normal 2 2 2 3 2 2 3 2" xfId="746"/>
    <cellStyle name="Normal 2 2 2 3 2 2 3 2 2" xfId="1519"/>
    <cellStyle name="Normal 2 2 2 3 2 2 3 2 2 2" xfId="3864"/>
    <cellStyle name="Normal 2 2 2 3 2 2 3 2 3" xfId="3096"/>
    <cellStyle name="Normal 2 2 2 3 2 2 3 2 4" xfId="2290"/>
    <cellStyle name="Normal 2 2 2 3 2 2 3 3" xfId="1135"/>
    <cellStyle name="Normal 2 2 2 3 2 2 3 3 2" xfId="3480"/>
    <cellStyle name="Normal 2 2 2 3 2 2 3 4" xfId="2709"/>
    <cellStyle name="Normal 2 2 2 3 2 2 3 5" xfId="1906"/>
    <cellStyle name="Normal 2 2 2 3 2 2 4" xfId="554"/>
    <cellStyle name="Normal 2 2 2 3 2 2 4 2" xfId="1327"/>
    <cellStyle name="Normal 2 2 2 3 2 2 4 2 2" xfId="3672"/>
    <cellStyle name="Normal 2 2 2 3 2 2 4 3" xfId="2904"/>
    <cellStyle name="Normal 2 2 2 3 2 2 4 4" xfId="2098"/>
    <cellStyle name="Normal 2 2 2 3 2 2 5" xfId="943"/>
    <cellStyle name="Normal 2 2 2 3 2 2 5 2" xfId="3288"/>
    <cellStyle name="Normal 2 2 2 3 2 2 6" xfId="2509"/>
    <cellStyle name="Normal 2 2 2 3 2 2 7" xfId="1714"/>
    <cellStyle name="Normal 2 2 2 3 2 3" xfId="208"/>
    <cellStyle name="Normal 2 2 2 3 2 3 2" xfId="405"/>
    <cellStyle name="Normal 2 2 2 3 2 3 2 2" xfId="794"/>
    <cellStyle name="Normal 2 2 2 3 2 3 2 2 2" xfId="1567"/>
    <cellStyle name="Normal 2 2 2 3 2 3 2 2 2 2" xfId="3912"/>
    <cellStyle name="Normal 2 2 2 3 2 3 2 2 3" xfId="3144"/>
    <cellStyle name="Normal 2 2 2 3 2 3 2 2 4" xfId="2338"/>
    <cellStyle name="Normal 2 2 2 3 2 3 2 3" xfId="1183"/>
    <cellStyle name="Normal 2 2 2 3 2 3 2 3 2" xfId="3528"/>
    <cellStyle name="Normal 2 2 2 3 2 3 2 4" xfId="2757"/>
    <cellStyle name="Normal 2 2 2 3 2 3 2 5" xfId="1954"/>
    <cellStyle name="Normal 2 2 2 3 2 3 3" xfId="602"/>
    <cellStyle name="Normal 2 2 2 3 2 3 3 2" xfId="1375"/>
    <cellStyle name="Normal 2 2 2 3 2 3 3 2 2" xfId="3720"/>
    <cellStyle name="Normal 2 2 2 3 2 3 3 3" xfId="2952"/>
    <cellStyle name="Normal 2 2 2 3 2 3 3 4" xfId="2146"/>
    <cellStyle name="Normal 2 2 2 3 2 3 4" xfId="991"/>
    <cellStyle name="Normal 2 2 2 3 2 3 4 2" xfId="3336"/>
    <cellStyle name="Normal 2 2 2 3 2 3 5" xfId="2561"/>
    <cellStyle name="Normal 2 2 2 3 2 3 6" xfId="1762"/>
    <cellStyle name="Normal 2 2 2 3 2 4" xfId="309"/>
    <cellStyle name="Normal 2 2 2 3 2 4 2" xfId="698"/>
    <cellStyle name="Normal 2 2 2 3 2 4 2 2" xfId="1471"/>
    <cellStyle name="Normal 2 2 2 3 2 4 2 2 2" xfId="3816"/>
    <cellStyle name="Normal 2 2 2 3 2 4 2 3" xfId="3048"/>
    <cellStyle name="Normal 2 2 2 3 2 4 2 4" xfId="2242"/>
    <cellStyle name="Normal 2 2 2 3 2 4 3" xfId="1087"/>
    <cellStyle name="Normal 2 2 2 3 2 4 3 2" xfId="3432"/>
    <cellStyle name="Normal 2 2 2 3 2 4 4" xfId="2661"/>
    <cellStyle name="Normal 2 2 2 3 2 4 5" xfId="1858"/>
    <cellStyle name="Normal 2 2 2 3 2 5" xfId="506"/>
    <cellStyle name="Normal 2 2 2 3 2 5 2" xfId="1279"/>
    <cellStyle name="Normal 2 2 2 3 2 5 2 2" xfId="3624"/>
    <cellStyle name="Normal 2 2 2 3 2 5 3" xfId="2856"/>
    <cellStyle name="Normal 2 2 2 3 2 5 4" xfId="2050"/>
    <cellStyle name="Normal 2 2 2 3 2 6" xfId="895"/>
    <cellStyle name="Normal 2 2 2 3 2 6 2" xfId="3240"/>
    <cellStyle name="Normal 2 2 2 3 2 7" xfId="2456"/>
    <cellStyle name="Normal 2 2 2 3 2 8" xfId="1666"/>
    <cellStyle name="Normal 2 2 2 3 3" xfId="128"/>
    <cellStyle name="Normal 2 2 2 3 3 2" xfId="232"/>
    <cellStyle name="Normal 2 2 2 3 3 2 2" xfId="429"/>
    <cellStyle name="Normal 2 2 2 3 3 2 2 2" xfId="818"/>
    <cellStyle name="Normal 2 2 2 3 3 2 2 2 2" xfId="1591"/>
    <cellStyle name="Normal 2 2 2 3 3 2 2 2 2 2" xfId="3936"/>
    <cellStyle name="Normal 2 2 2 3 3 2 2 2 3" xfId="3168"/>
    <cellStyle name="Normal 2 2 2 3 3 2 2 2 4" xfId="2362"/>
    <cellStyle name="Normal 2 2 2 3 3 2 2 3" xfId="1207"/>
    <cellStyle name="Normal 2 2 2 3 3 2 2 3 2" xfId="3552"/>
    <cellStyle name="Normal 2 2 2 3 3 2 2 4" xfId="2781"/>
    <cellStyle name="Normal 2 2 2 3 3 2 2 5" xfId="1978"/>
    <cellStyle name="Normal 2 2 2 3 3 2 3" xfId="626"/>
    <cellStyle name="Normal 2 2 2 3 3 2 3 2" xfId="1399"/>
    <cellStyle name="Normal 2 2 2 3 3 2 3 2 2" xfId="3744"/>
    <cellStyle name="Normal 2 2 2 3 3 2 3 3" xfId="2976"/>
    <cellStyle name="Normal 2 2 2 3 3 2 3 4" xfId="2170"/>
    <cellStyle name="Normal 2 2 2 3 3 2 4" xfId="1015"/>
    <cellStyle name="Normal 2 2 2 3 3 2 4 2" xfId="3360"/>
    <cellStyle name="Normal 2 2 2 3 3 2 5" xfId="2585"/>
    <cellStyle name="Normal 2 2 2 3 3 2 6" xfId="1786"/>
    <cellStyle name="Normal 2 2 2 3 3 3" xfId="333"/>
    <cellStyle name="Normal 2 2 2 3 3 3 2" xfId="722"/>
    <cellStyle name="Normal 2 2 2 3 3 3 2 2" xfId="1495"/>
    <cellStyle name="Normal 2 2 2 3 3 3 2 2 2" xfId="3840"/>
    <cellStyle name="Normal 2 2 2 3 3 3 2 3" xfId="3072"/>
    <cellStyle name="Normal 2 2 2 3 3 3 2 4" xfId="2266"/>
    <cellStyle name="Normal 2 2 2 3 3 3 3" xfId="1111"/>
    <cellStyle name="Normal 2 2 2 3 3 3 3 2" xfId="3456"/>
    <cellStyle name="Normal 2 2 2 3 3 3 4" xfId="2685"/>
    <cellStyle name="Normal 2 2 2 3 3 3 5" xfId="1882"/>
    <cellStyle name="Normal 2 2 2 3 3 4" xfId="530"/>
    <cellStyle name="Normal 2 2 2 3 3 4 2" xfId="1303"/>
    <cellStyle name="Normal 2 2 2 3 3 4 2 2" xfId="3648"/>
    <cellStyle name="Normal 2 2 2 3 3 4 3" xfId="2880"/>
    <cellStyle name="Normal 2 2 2 3 3 4 4" xfId="2074"/>
    <cellStyle name="Normal 2 2 2 3 3 5" xfId="919"/>
    <cellStyle name="Normal 2 2 2 3 3 5 2" xfId="3264"/>
    <cellStyle name="Normal 2 2 2 3 3 6" xfId="2485"/>
    <cellStyle name="Normal 2 2 2 3 3 7" xfId="1690"/>
    <cellStyle name="Normal 2 2 2 3 4" xfId="184"/>
    <cellStyle name="Normal 2 2 2 3 4 2" xfId="381"/>
    <cellStyle name="Normal 2 2 2 3 4 2 2" xfId="770"/>
    <cellStyle name="Normal 2 2 2 3 4 2 2 2" xfId="1543"/>
    <cellStyle name="Normal 2 2 2 3 4 2 2 2 2" xfId="3888"/>
    <cellStyle name="Normal 2 2 2 3 4 2 2 3" xfId="3120"/>
    <cellStyle name="Normal 2 2 2 3 4 2 2 4" xfId="2314"/>
    <cellStyle name="Normal 2 2 2 3 4 2 3" xfId="1159"/>
    <cellStyle name="Normal 2 2 2 3 4 2 3 2" xfId="3504"/>
    <cellStyle name="Normal 2 2 2 3 4 2 4" xfId="2733"/>
    <cellStyle name="Normal 2 2 2 3 4 2 5" xfId="1930"/>
    <cellStyle name="Normal 2 2 2 3 4 3" xfId="578"/>
    <cellStyle name="Normal 2 2 2 3 4 3 2" xfId="1351"/>
    <cellStyle name="Normal 2 2 2 3 4 3 2 2" xfId="3696"/>
    <cellStyle name="Normal 2 2 2 3 4 3 3" xfId="2928"/>
    <cellStyle name="Normal 2 2 2 3 4 3 4" xfId="2122"/>
    <cellStyle name="Normal 2 2 2 3 4 4" xfId="967"/>
    <cellStyle name="Normal 2 2 2 3 4 4 2" xfId="3312"/>
    <cellStyle name="Normal 2 2 2 3 4 5" xfId="2537"/>
    <cellStyle name="Normal 2 2 2 3 4 6" xfId="1738"/>
    <cellStyle name="Normal 2 2 2 3 5" xfId="285"/>
    <cellStyle name="Normal 2 2 2 3 5 2" xfId="674"/>
    <cellStyle name="Normal 2 2 2 3 5 2 2" xfId="1447"/>
    <cellStyle name="Normal 2 2 2 3 5 2 2 2" xfId="3792"/>
    <cellStyle name="Normal 2 2 2 3 5 2 3" xfId="3024"/>
    <cellStyle name="Normal 2 2 2 3 5 2 4" xfId="2218"/>
    <cellStyle name="Normal 2 2 2 3 5 3" xfId="1063"/>
    <cellStyle name="Normal 2 2 2 3 5 3 2" xfId="3408"/>
    <cellStyle name="Normal 2 2 2 3 5 4" xfId="2637"/>
    <cellStyle name="Normal 2 2 2 3 5 5" xfId="1834"/>
    <cellStyle name="Normal 2 2 2 3 6" xfId="482"/>
    <cellStyle name="Normal 2 2 2 3 6 2" xfId="1255"/>
    <cellStyle name="Normal 2 2 2 3 6 2 2" xfId="3600"/>
    <cellStyle name="Normal 2 2 2 3 6 3" xfId="2832"/>
    <cellStyle name="Normal 2 2 2 3 6 4" xfId="2026"/>
    <cellStyle name="Normal 2 2 2 3 7" xfId="871"/>
    <cellStyle name="Normal 2 2 2 3 7 2" xfId="3216"/>
    <cellStyle name="Normal 2 2 2 3 8" xfId="2428"/>
    <cellStyle name="Normal 2 2 2 3 9" xfId="1642"/>
    <cellStyle name="Normal 2 2 2 4" xfId="84"/>
    <cellStyle name="Normal 2 2 2 4 2" xfId="140"/>
    <cellStyle name="Normal 2 2 2 4 2 2" xfId="244"/>
    <cellStyle name="Normal 2 2 2 4 2 2 2" xfId="441"/>
    <cellStyle name="Normal 2 2 2 4 2 2 2 2" xfId="830"/>
    <cellStyle name="Normal 2 2 2 4 2 2 2 2 2" xfId="1603"/>
    <cellStyle name="Normal 2 2 2 4 2 2 2 2 2 2" xfId="3948"/>
    <cellStyle name="Normal 2 2 2 4 2 2 2 2 3" xfId="3180"/>
    <cellStyle name="Normal 2 2 2 4 2 2 2 2 4" xfId="2374"/>
    <cellStyle name="Normal 2 2 2 4 2 2 2 3" xfId="1219"/>
    <cellStyle name="Normal 2 2 2 4 2 2 2 3 2" xfId="3564"/>
    <cellStyle name="Normal 2 2 2 4 2 2 2 4" xfId="2793"/>
    <cellStyle name="Normal 2 2 2 4 2 2 2 5" xfId="1990"/>
    <cellStyle name="Normal 2 2 2 4 2 2 3" xfId="638"/>
    <cellStyle name="Normal 2 2 2 4 2 2 3 2" xfId="1411"/>
    <cellStyle name="Normal 2 2 2 4 2 2 3 2 2" xfId="3756"/>
    <cellStyle name="Normal 2 2 2 4 2 2 3 3" xfId="2988"/>
    <cellStyle name="Normal 2 2 2 4 2 2 3 4" xfId="2182"/>
    <cellStyle name="Normal 2 2 2 4 2 2 4" xfId="1027"/>
    <cellStyle name="Normal 2 2 2 4 2 2 4 2" xfId="3372"/>
    <cellStyle name="Normal 2 2 2 4 2 2 5" xfId="2597"/>
    <cellStyle name="Normal 2 2 2 4 2 2 6" xfId="1798"/>
    <cellStyle name="Normal 2 2 2 4 2 3" xfId="345"/>
    <cellStyle name="Normal 2 2 2 4 2 3 2" xfId="734"/>
    <cellStyle name="Normal 2 2 2 4 2 3 2 2" xfId="1507"/>
    <cellStyle name="Normal 2 2 2 4 2 3 2 2 2" xfId="3852"/>
    <cellStyle name="Normal 2 2 2 4 2 3 2 3" xfId="3084"/>
    <cellStyle name="Normal 2 2 2 4 2 3 2 4" xfId="2278"/>
    <cellStyle name="Normal 2 2 2 4 2 3 3" xfId="1123"/>
    <cellStyle name="Normal 2 2 2 4 2 3 3 2" xfId="3468"/>
    <cellStyle name="Normal 2 2 2 4 2 3 4" xfId="2697"/>
    <cellStyle name="Normal 2 2 2 4 2 3 5" xfId="1894"/>
    <cellStyle name="Normal 2 2 2 4 2 4" xfId="542"/>
    <cellStyle name="Normal 2 2 2 4 2 4 2" xfId="1315"/>
    <cellStyle name="Normal 2 2 2 4 2 4 2 2" xfId="3660"/>
    <cellStyle name="Normal 2 2 2 4 2 4 3" xfId="2892"/>
    <cellStyle name="Normal 2 2 2 4 2 4 4" xfId="2086"/>
    <cellStyle name="Normal 2 2 2 4 2 5" xfId="931"/>
    <cellStyle name="Normal 2 2 2 4 2 5 2" xfId="3276"/>
    <cellStyle name="Normal 2 2 2 4 2 6" xfId="2497"/>
    <cellStyle name="Normal 2 2 2 4 2 7" xfId="1702"/>
    <cellStyle name="Normal 2 2 2 4 3" xfId="196"/>
    <cellStyle name="Normal 2 2 2 4 3 2" xfId="393"/>
    <cellStyle name="Normal 2 2 2 4 3 2 2" xfId="782"/>
    <cellStyle name="Normal 2 2 2 4 3 2 2 2" xfId="1555"/>
    <cellStyle name="Normal 2 2 2 4 3 2 2 2 2" xfId="3900"/>
    <cellStyle name="Normal 2 2 2 4 3 2 2 3" xfId="3132"/>
    <cellStyle name="Normal 2 2 2 4 3 2 2 4" xfId="2326"/>
    <cellStyle name="Normal 2 2 2 4 3 2 3" xfId="1171"/>
    <cellStyle name="Normal 2 2 2 4 3 2 3 2" xfId="3516"/>
    <cellStyle name="Normal 2 2 2 4 3 2 4" xfId="2745"/>
    <cellStyle name="Normal 2 2 2 4 3 2 5" xfId="1942"/>
    <cellStyle name="Normal 2 2 2 4 3 3" xfId="590"/>
    <cellStyle name="Normal 2 2 2 4 3 3 2" xfId="1363"/>
    <cellStyle name="Normal 2 2 2 4 3 3 2 2" xfId="3708"/>
    <cellStyle name="Normal 2 2 2 4 3 3 3" xfId="2940"/>
    <cellStyle name="Normal 2 2 2 4 3 3 4" xfId="2134"/>
    <cellStyle name="Normal 2 2 2 4 3 4" xfId="979"/>
    <cellStyle name="Normal 2 2 2 4 3 4 2" xfId="3324"/>
    <cellStyle name="Normal 2 2 2 4 3 5" xfId="2549"/>
    <cellStyle name="Normal 2 2 2 4 3 6" xfId="1750"/>
    <cellStyle name="Normal 2 2 2 4 4" xfId="297"/>
    <cellStyle name="Normal 2 2 2 4 4 2" xfId="686"/>
    <cellStyle name="Normal 2 2 2 4 4 2 2" xfId="1459"/>
    <cellStyle name="Normal 2 2 2 4 4 2 2 2" xfId="3804"/>
    <cellStyle name="Normal 2 2 2 4 4 2 3" xfId="3036"/>
    <cellStyle name="Normal 2 2 2 4 4 2 4" xfId="2230"/>
    <cellStyle name="Normal 2 2 2 4 4 3" xfId="1075"/>
    <cellStyle name="Normal 2 2 2 4 4 3 2" xfId="3420"/>
    <cellStyle name="Normal 2 2 2 4 4 4" xfId="2649"/>
    <cellStyle name="Normal 2 2 2 4 4 5" xfId="1846"/>
    <cellStyle name="Normal 2 2 2 4 5" xfId="494"/>
    <cellStyle name="Normal 2 2 2 4 5 2" xfId="1267"/>
    <cellStyle name="Normal 2 2 2 4 5 2 2" xfId="3612"/>
    <cellStyle name="Normal 2 2 2 4 5 3" xfId="2844"/>
    <cellStyle name="Normal 2 2 2 4 5 4" xfId="2038"/>
    <cellStyle name="Normal 2 2 2 4 6" xfId="883"/>
    <cellStyle name="Normal 2 2 2 4 6 2" xfId="3228"/>
    <cellStyle name="Normal 2 2 2 4 7" xfId="2445"/>
    <cellStyle name="Normal 2 2 2 4 8" xfId="1654"/>
    <cellStyle name="Normal 2 2 2 5" xfId="116"/>
    <cellStyle name="Normal 2 2 2 5 2" xfId="220"/>
    <cellStyle name="Normal 2 2 2 5 2 2" xfId="417"/>
    <cellStyle name="Normal 2 2 2 5 2 2 2" xfId="806"/>
    <cellStyle name="Normal 2 2 2 5 2 2 2 2" xfId="1579"/>
    <cellStyle name="Normal 2 2 2 5 2 2 2 2 2" xfId="3924"/>
    <cellStyle name="Normal 2 2 2 5 2 2 2 3" xfId="3156"/>
    <cellStyle name="Normal 2 2 2 5 2 2 2 4" xfId="2350"/>
    <cellStyle name="Normal 2 2 2 5 2 2 3" xfId="1195"/>
    <cellStyle name="Normal 2 2 2 5 2 2 3 2" xfId="3540"/>
    <cellStyle name="Normal 2 2 2 5 2 2 4" xfId="2769"/>
    <cellStyle name="Normal 2 2 2 5 2 2 5" xfId="1966"/>
    <cellStyle name="Normal 2 2 2 5 2 3" xfId="614"/>
    <cellStyle name="Normal 2 2 2 5 2 3 2" xfId="1387"/>
    <cellStyle name="Normal 2 2 2 5 2 3 2 2" xfId="3732"/>
    <cellStyle name="Normal 2 2 2 5 2 3 3" xfId="2964"/>
    <cellStyle name="Normal 2 2 2 5 2 3 4" xfId="2158"/>
    <cellStyle name="Normal 2 2 2 5 2 4" xfId="1003"/>
    <cellStyle name="Normal 2 2 2 5 2 4 2" xfId="3348"/>
    <cellStyle name="Normal 2 2 2 5 2 5" xfId="2573"/>
    <cellStyle name="Normal 2 2 2 5 2 6" xfId="1774"/>
    <cellStyle name="Normal 2 2 2 5 3" xfId="321"/>
    <cellStyle name="Normal 2 2 2 5 3 2" xfId="710"/>
    <cellStyle name="Normal 2 2 2 5 3 2 2" xfId="1483"/>
    <cellStyle name="Normal 2 2 2 5 3 2 2 2" xfId="3828"/>
    <cellStyle name="Normal 2 2 2 5 3 2 3" xfId="3060"/>
    <cellStyle name="Normal 2 2 2 5 3 2 4" xfId="2254"/>
    <cellStyle name="Normal 2 2 2 5 3 3" xfId="1099"/>
    <cellStyle name="Normal 2 2 2 5 3 3 2" xfId="3444"/>
    <cellStyle name="Normal 2 2 2 5 3 4" xfId="2673"/>
    <cellStyle name="Normal 2 2 2 5 3 5" xfId="1870"/>
    <cellStyle name="Normal 2 2 2 5 4" xfId="518"/>
    <cellStyle name="Normal 2 2 2 5 4 2" xfId="1291"/>
    <cellStyle name="Normal 2 2 2 5 4 2 2" xfId="3636"/>
    <cellStyle name="Normal 2 2 2 5 4 3" xfId="2868"/>
    <cellStyle name="Normal 2 2 2 5 4 4" xfId="2062"/>
    <cellStyle name="Normal 2 2 2 5 5" xfId="907"/>
    <cellStyle name="Normal 2 2 2 5 5 2" xfId="3252"/>
    <cellStyle name="Normal 2 2 2 5 6" xfId="2473"/>
    <cellStyle name="Normal 2 2 2 5 7" xfId="1678"/>
    <cellStyle name="Normal 2 2 2 6" xfId="172"/>
    <cellStyle name="Normal 2 2 2 6 2" xfId="369"/>
    <cellStyle name="Normal 2 2 2 6 2 2" xfId="758"/>
    <cellStyle name="Normal 2 2 2 6 2 2 2" xfId="1531"/>
    <cellStyle name="Normal 2 2 2 6 2 2 2 2" xfId="3876"/>
    <cellStyle name="Normal 2 2 2 6 2 2 3" xfId="3108"/>
    <cellStyle name="Normal 2 2 2 6 2 2 4" xfId="2302"/>
    <cellStyle name="Normal 2 2 2 6 2 3" xfId="1147"/>
    <cellStyle name="Normal 2 2 2 6 2 3 2" xfId="3492"/>
    <cellStyle name="Normal 2 2 2 6 2 4" xfId="2721"/>
    <cellStyle name="Normal 2 2 2 6 2 5" xfId="1918"/>
    <cellStyle name="Normal 2 2 2 6 3" xfId="566"/>
    <cellStyle name="Normal 2 2 2 6 3 2" xfId="1339"/>
    <cellStyle name="Normal 2 2 2 6 3 2 2" xfId="3684"/>
    <cellStyle name="Normal 2 2 2 6 3 3" xfId="2916"/>
    <cellStyle name="Normal 2 2 2 6 3 4" xfId="2110"/>
    <cellStyle name="Normal 2 2 2 6 4" xfId="955"/>
    <cellStyle name="Normal 2 2 2 6 4 2" xfId="3300"/>
    <cellStyle name="Normal 2 2 2 6 5" xfId="2525"/>
    <cellStyle name="Normal 2 2 2 6 6" xfId="1726"/>
    <cellStyle name="Normal 2 2 2 7" xfId="273"/>
    <cellStyle name="Normal 2 2 2 7 2" xfId="662"/>
    <cellStyle name="Normal 2 2 2 7 2 2" xfId="1435"/>
    <cellStyle name="Normal 2 2 2 7 2 2 2" xfId="3780"/>
    <cellStyle name="Normal 2 2 2 7 2 3" xfId="3012"/>
    <cellStyle name="Normal 2 2 2 7 2 4" xfId="2206"/>
    <cellStyle name="Normal 2 2 2 7 3" xfId="1051"/>
    <cellStyle name="Normal 2 2 2 7 3 2" xfId="3396"/>
    <cellStyle name="Normal 2 2 2 7 4" xfId="2625"/>
    <cellStyle name="Normal 2 2 2 7 5" xfId="1822"/>
    <cellStyle name="Normal 2 2 2 8" xfId="470"/>
    <cellStyle name="Normal 2 2 2 8 2" xfId="1243"/>
    <cellStyle name="Normal 2 2 2 8 2 2" xfId="3588"/>
    <cellStyle name="Normal 2 2 2 8 3" xfId="2820"/>
    <cellStyle name="Normal 2 2 2 8 4" xfId="2014"/>
    <cellStyle name="Normal 2 2 2 9" xfId="859"/>
    <cellStyle name="Normal 2 2 2 9 2" xfId="3204"/>
    <cellStyle name="Normal 2 2 2_Block Summary" xfId="69"/>
    <cellStyle name="Normal 2 2 3" xfId="28"/>
    <cellStyle name="Normal 2 2 3 10" xfId="1633"/>
    <cellStyle name="Normal 2 2 3 2" xfId="56"/>
    <cellStyle name="Normal 2 2 3 2 2" xfId="98"/>
    <cellStyle name="Normal 2 2 3 2 2 2" xfId="155"/>
    <cellStyle name="Normal 2 2 3 2 2 2 2" xfId="259"/>
    <cellStyle name="Normal 2 2 3 2 2 2 2 2" xfId="456"/>
    <cellStyle name="Normal 2 2 3 2 2 2 2 2 2" xfId="845"/>
    <cellStyle name="Normal 2 2 3 2 2 2 2 2 2 2" xfId="1618"/>
    <cellStyle name="Normal 2 2 3 2 2 2 2 2 2 2 2" xfId="3963"/>
    <cellStyle name="Normal 2 2 3 2 2 2 2 2 2 3" xfId="3195"/>
    <cellStyle name="Normal 2 2 3 2 2 2 2 2 2 4" xfId="2389"/>
    <cellStyle name="Normal 2 2 3 2 2 2 2 2 3" xfId="1234"/>
    <cellStyle name="Normal 2 2 3 2 2 2 2 2 3 2" xfId="3579"/>
    <cellStyle name="Normal 2 2 3 2 2 2 2 2 4" xfId="2808"/>
    <cellStyle name="Normal 2 2 3 2 2 2 2 2 5" xfId="2005"/>
    <cellStyle name="Normal 2 2 3 2 2 2 2 3" xfId="653"/>
    <cellStyle name="Normal 2 2 3 2 2 2 2 3 2" xfId="1426"/>
    <cellStyle name="Normal 2 2 3 2 2 2 2 3 2 2" xfId="3771"/>
    <cellStyle name="Normal 2 2 3 2 2 2 2 3 3" xfId="3003"/>
    <cellStyle name="Normal 2 2 3 2 2 2 2 3 4" xfId="2197"/>
    <cellStyle name="Normal 2 2 3 2 2 2 2 4" xfId="1042"/>
    <cellStyle name="Normal 2 2 3 2 2 2 2 4 2" xfId="3387"/>
    <cellStyle name="Normal 2 2 3 2 2 2 2 5" xfId="2612"/>
    <cellStyle name="Normal 2 2 3 2 2 2 2 6" xfId="1813"/>
    <cellStyle name="Normal 2 2 3 2 2 2 3" xfId="360"/>
    <cellStyle name="Normal 2 2 3 2 2 2 3 2" xfId="749"/>
    <cellStyle name="Normal 2 2 3 2 2 2 3 2 2" xfId="1522"/>
    <cellStyle name="Normal 2 2 3 2 2 2 3 2 2 2" xfId="3867"/>
    <cellStyle name="Normal 2 2 3 2 2 2 3 2 3" xfId="3099"/>
    <cellStyle name="Normal 2 2 3 2 2 2 3 2 4" xfId="2293"/>
    <cellStyle name="Normal 2 2 3 2 2 2 3 3" xfId="1138"/>
    <cellStyle name="Normal 2 2 3 2 2 2 3 3 2" xfId="3483"/>
    <cellStyle name="Normal 2 2 3 2 2 2 3 4" xfId="2712"/>
    <cellStyle name="Normal 2 2 3 2 2 2 3 5" xfId="1909"/>
    <cellStyle name="Normal 2 2 3 2 2 2 4" xfId="557"/>
    <cellStyle name="Normal 2 2 3 2 2 2 4 2" xfId="1330"/>
    <cellStyle name="Normal 2 2 3 2 2 2 4 2 2" xfId="3675"/>
    <cellStyle name="Normal 2 2 3 2 2 2 4 3" xfId="2907"/>
    <cellStyle name="Normal 2 2 3 2 2 2 4 4" xfId="2101"/>
    <cellStyle name="Normal 2 2 3 2 2 2 5" xfId="946"/>
    <cellStyle name="Normal 2 2 3 2 2 2 5 2" xfId="3291"/>
    <cellStyle name="Normal 2 2 3 2 2 2 6" xfId="2512"/>
    <cellStyle name="Normal 2 2 3 2 2 2 7" xfId="1717"/>
    <cellStyle name="Normal 2 2 3 2 2 3" xfId="211"/>
    <cellStyle name="Normal 2 2 3 2 2 3 2" xfId="408"/>
    <cellStyle name="Normal 2 2 3 2 2 3 2 2" xfId="797"/>
    <cellStyle name="Normal 2 2 3 2 2 3 2 2 2" xfId="1570"/>
    <cellStyle name="Normal 2 2 3 2 2 3 2 2 2 2" xfId="3915"/>
    <cellStyle name="Normal 2 2 3 2 2 3 2 2 3" xfId="3147"/>
    <cellStyle name="Normal 2 2 3 2 2 3 2 2 4" xfId="2341"/>
    <cellStyle name="Normal 2 2 3 2 2 3 2 3" xfId="1186"/>
    <cellStyle name="Normal 2 2 3 2 2 3 2 3 2" xfId="3531"/>
    <cellStyle name="Normal 2 2 3 2 2 3 2 4" xfId="2760"/>
    <cellStyle name="Normal 2 2 3 2 2 3 2 5" xfId="1957"/>
    <cellStyle name="Normal 2 2 3 2 2 3 3" xfId="605"/>
    <cellStyle name="Normal 2 2 3 2 2 3 3 2" xfId="1378"/>
    <cellStyle name="Normal 2 2 3 2 2 3 3 2 2" xfId="3723"/>
    <cellStyle name="Normal 2 2 3 2 2 3 3 3" xfId="2955"/>
    <cellStyle name="Normal 2 2 3 2 2 3 3 4" xfId="2149"/>
    <cellStyle name="Normal 2 2 3 2 2 3 4" xfId="994"/>
    <cellStyle name="Normal 2 2 3 2 2 3 4 2" xfId="3339"/>
    <cellStyle name="Normal 2 2 3 2 2 3 5" xfId="2564"/>
    <cellStyle name="Normal 2 2 3 2 2 3 6" xfId="1765"/>
    <cellStyle name="Normal 2 2 3 2 2 4" xfId="312"/>
    <cellStyle name="Normal 2 2 3 2 2 4 2" xfId="701"/>
    <cellStyle name="Normal 2 2 3 2 2 4 2 2" xfId="1474"/>
    <cellStyle name="Normal 2 2 3 2 2 4 2 2 2" xfId="3819"/>
    <cellStyle name="Normal 2 2 3 2 2 4 2 3" xfId="3051"/>
    <cellStyle name="Normal 2 2 3 2 2 4 2 4" xfId="2245"/>
    <cellStyle name="Normal 2 2 3 2 2 4 3" xfId="1090"/>
    <cellStyle name="Normal 2 2 3 2 2 4 3 2" xfId="3435"/>
    <cellStyle name="Normal 2 2 3 2 2 4 4" xfId="2664"/>
    <cellStyle name="Normal 2 2 3 2 2 4 5" xfId="1861"/>
    <cellStyle name="Normal 2 2 3 2 2 5" xfId="509"/>
    <cellStyle name="Normal 2 2 3 2 2 5 2" xfId="1282"/>
    <cellStyle name="Normal 2 2 3 2 2 5 2 2" xfId="3627"/>
    <cellStyle name="Normal 2 2 3 2 2 5 3" xfId="2859"/>
    <cellStyle name="Normal 2 2 3 2 2 5 4" xfId="2053"/>
    <cellStyle name="Normal 2 2 3 2 2 6" xfId="898"/>
    <cellStyle name="Normal 2 2 3 2 2 6 2" xfId="3243"/>
    <cellStyle name="Normal 2 2 3 2 2 7" xfId="2459"/>
    <cellStyle name="Normal 2 2 3 2 2 8" xfId="1669"/>
    <cellStyle name="Normal 2 2 3 2 3" xfId="131"/>
    <cellStyle name="Normal 2 2 3 2 3 2" xfId="235"/>
    <cellStyle name="Normal 2 2 3 2 3 2 2" xfId="432"/>
    <cellStyle name="Normal 2 2 3 2 3 2 2 2" xfId="821"/>
    <cellStyle name="Normal 2 2 3 2 3 2 2 2 2" xfId="1594"/>
    <cellStyle name="Normal 2 2 3 2 3 2 2 2 2 2" xfId="3939"/>
    <cellStyle name="Normal 2 2 3 2 3 2 2 2 3" xfId="3171"/>
    <cellStyle name="Normal 2 2 3 2 3 2 2 2 4" xfId="2365"/>
    <cellStyle name="Normal 2 2 3 2 3 2 2 3" xfId="1210"/>
    <cellStyle name="Normal 2 2 3 2 3 2 2 3 2" xfId="3555"/>
    <cellStyle name="Normal 2 2 3 2 3 2 2 4" xfId="2784"/>
    <cellStyle name="Normal 2 2 3 2 3 2 2 5" xfId="1981"/>
    <cellStyle name="Normal 2 2 3 2 3 2 3" xfId="629"/>
    <cellStyle name="Normal 2 2 3 2 3 2 3 2" xfId="1402"/>
    <cellStyle name="Normal 2 2 3 2 3 2 3 2 2" xfId="3747"/>
    <cellStyle name="Normal 2 2 3 2 3 2 3 3" xfId="2979"/>
    <cellStyle name="Normal 2 2 3 2 3 2 3 4" xfId="2173"/>
    <cellStyle name="Normal 2 2 3 2 3 2 4" xfId="1018"/>
    <cellStyle name="Normal 2 2 3 2 3 2 4 2" xfId="3363"/>
    <cellStyle name="Normal 2 2 3 2 3 2 5" xfId="2588"/>
    <cellStyle name="Normal 2 2 3 2 3 2 6" xfId="1789"/>
    <cellStyle name="Normal 2 2 3 2 3 3" xfId="336"/>
    <cellStyle name="Normal 2 2 3 2 3 3 2" xfId="725"/>
    <cellStyle name="Normal 2 2 3 2 3 3 2 2" xfId="1498"/>
    <cellStyle name="Normal 2 2 3 2 3 3 2 2 2" xfId="3843"/>
    <cellStyle name="Normal 2 2 3 2 3 3 2 3" xfId="3075"/>
    <cellStyle name="Normal 2 2 3 2 3 3 2 4" xfId="2269"/>
    <cellStyle name="Normal 2 2 3 2 3 3 3" xfId="1114"/>
    <cellStyle name="Normal 2 2 3 2 3 3 3 2" xfId="3459"/>
    <cellStyle name="Normal 2 2 3 2 3 3 4" xfId="2688"/>
    <cellStyle name="Normal 2 2 3 2 3 3 5" xfId="1885"/>
    <cellStyle name="Normal 2 2 3 2 3 4" xfId="533"/>
    <cellStyle name="Normal 2 2 3 2 3 4 2" xfId="1306"/>
    <cellStyle name="Normal 2 2 3 2 3 4 2 2" xfId="3651"/>
    <cellStyle name="Normal 2 2 3 2 3 4 3" xfId="2883"/>
    <cellStyle name="Normal 2 2 3 2 3 4 4" xfId="2077"/>
    <cellStyle name="Normal 2 2 3 2 3 5" xfId="922"/>
    <cellStyle name="Normal 2 2 3 2 3 5 2" xfId="3267"/>
    <cellStyle name="Normal 2 2 3 2 3 6" xfId="2488"/>
    <cellStyle name="Normal 2 2 3 2 3 7" xfId="1693"/>
    <cellStyle name="Normal 2 2 3 2 4" xfId="187"/>
    <cellStyle name="Normal 2 2 3 2 4 2" xfId="384"/>
    <cellStyle name="Normal 2 2 3 2 4 2 2" xfId="773"/>
    <cellStyle name="Normal 2 2 3 2 4 2 2 2" xfId="1546"/>
    <cellStyle name="Normal 2 2 3 2 4 2 2 2 2" xfId="3891"/>
    <cellStyle name="Normal 2 2 3 2 4 2 2 3" xfId="3123"/>
    <cellStyle name="Normal 2 2 3 2 4 2 2 4" xfId="2317"/>
    <cellStyle name="Normal 2 2 3 2 4 2 3" xfId="1162"/>
    <cellStyle name="Normal 2 2 3 2 4 2 3 2" xfId="3507"/>
    <cellStyle name="Normal 2 2 3 2 4 2 4" xfId="2736"/>
    <cellStyle name="Normal 2 2 3 2 4 2 5" xfId="1933"/>
    <cellStyle name="Normal 2 2 3 2 4 3" xfId="581"/>
    <cellStyle name="Normal 2 2 3 2 4 3 2" xfId="1354"/>
    <cellStyle name="Normal 2 2 3 2 4 3 2 2" xfId="3699"/>
    <cellStyle name="Normal 2 2 3 2 4 3 3" xfId="2931"/>
    <cellStyle name="Normal 2 2 3 2 4 3 4" xfId="2125"/>
    <cellStyle name="Normal 2 2 3 2 4 4" xfId="970"/>
    <cellStyle name="Normal 2 2 3 2 4 4 2" xfId="3315"/>
    <cellStyle name="Normal 2 2 3 2 4 5" xfId="2540"/>
    <cellStyle name="Normal 2 2 3 2 4 6" xfId="1741"/>
    <cellStyle name="Normal 2 2 3 2 5" xfId="288"/>
    <cellStyle name="Normal 2 2 3 2 5 2" xfId="677"/>
    <cellStyle name="Normal 2 2 3 2 5 2 2" xfId="1450"/>
    <cellStyle name="Normal 2 2 3 2 5 2 2 2" xfId="3795"/>
    <cellStyle name="Normal 2 2 3 2 5 2 3" xfId="3027"/>
    <cellStyle name="Normal 2 2 3 2 5 2 4" xfId="2221"/>
    <cellStyle name="Normal 2 2 3 2 5 3" xfId="1066"/>
    <cellStyle name="Normal 2 2 3 2 5 3 2" xfId="3411"/>
    <cellStyle name="Normal 2 2 3 2 5 4" xfId="2640"/>
    <cellStyle name="Normal 2 2 3 2 5 5" xfId="1837"/>
    <cellStyle name="Normal 2 2 3 2 6" xfId="485"/>
    <cellStyle name="Normal 2 2 3 2 6 2" xfId="1258"/>
    <cellStyle name="Normal 2 2 3 2 6 2 2" xfId="3603"/>
    <cellStyle name="Normal 2 2 3 2 6 3" xfId="2835"/>
    <cellStyle name="Normal 2 2 3 2 6 4" xfId="2029"/>
    <cellStyle name="Normal 2 2 3 2 7" xfId="874"/>
    <cellStyle name="Normal 2 2 3 2 7 2" xfId="3219"/>
    <cellStyle name="Normal 2 2 3 2 8" xfId="2432"/>
    <cellStyle name="Normal 2 2 3 2 9" xfId="1645"/>
    <cellStyle name="Normal 2 2 3 3" xfId="87"/>
    <cellStyle name="Normal 2 2 3 3 2" xfId="143"/>
    <cellStyle name="Normal 2 2 3 3 2 2" xfId="247"/>
    <cellStyle name="Normal 2 2 3 3 2 2 2" xfId="444"/>
    <cellStyle name="Normal 2 2 3 3 2 2 2 2" xfId="833"/>
    <cellStyle name="Normal 2 2 3 3 2 2 2 2 2" xfId="1606"/>
    <cellStyle name="Normal 2 2 3 3 2 2 2 2 2 2" xfId="3951"/>
    <cellStyle name="Normal 2 2 3 3 2 2 2 2 3" xfId="3183"/>
    <cellStyle name="Normal 2 2 3 3 2 2 2 2 4" xfId="2377"/>
    <cellStyle name="Normal 2 2 3 3 2 2 2 3" xfId="1222"/>
    <cellStyle name="Normal 2 2 3 3 2 2 2 3 2" xfId="3567"/>
    <cellStyle name="Normal 2 2 3 3 2 2 2 4" xfId="2796"/>
    <cellStyle name="Normal 2 2 3 3 2 2 2 5" xfId="1993"/>
    <cellStyle name="Normal 2 2 3 3 2 2 3" xfId="641"/>
    <cellStyle name="Normal 2 2 3 3 2 2 3 2" xfId="1414"/>
    <cellStyle name="Normal 2 2 3 3 2 2 3 2 2" xfId="3759"/>
    <cellStyle name="Normal 2 2 3 3 2 2 3 3" xfId="2991"/>
    <cellStyle name="Normal 2 2 3 3 2 2 3 4" xfId="2185"/>
    <cellStyle name="Normal 2 2 3 3 2 2 4" xfId="1030"/>
    <cellStyle name="Normal 2 2 3 3 2 2 4 2" xfId="3375"/>
    <cellStyle name="Normal 2 2 3 3 2 2 5" xfId="2600"/>
    <cellStyle name="Normal 2 2 3 3 2 2 6" xfId="1801"/>
    <cellStyle name="Normal 2 2 3 3 2 3" xfId="348"/>
    <cellStyle name="Normal 2 2 3 3 2 3 2" xfId="737"/>
    <cellStyle name="Normal 2 2 3 3 2 3 2 2" xfId="1510"/>
    <cellStyle name="Normal 2 2 3 3 2 3 2 2 2" xfId="3855"/>
    <cellStyle name="Normal 2 2 3 3 2 3 2 3" xfId="3087"/>
    <cellStyle name="Normal 2 2 3 3 2 3 2 4" xfId="2281"/>
    <cellStyle name="Normal 2 2 3 3 2 3 3" xfId="1126"/>
    <cellStyle name="Normal 2 2 3 3 2 3 3 2" xfId="3471"/>
    <cellStyle name="Normal 2 2 3 3 2 3 4" xfId="2700"/>
    <cellStyle name="Normal 2 2 3 3 2 3 5" xfId="1897"/>
    <cellStyle name="Normal 2 2 3 3 2 4" xfId="545"/>
    <cellStyle name="Normal 2 2 3 3 2 4 2" xfId="1318"/>
    <cellStyle name="Normal 2 2 3 3 2 4 2 2" xfId="3663"/>
    <cellStyle name="Normal 2 2 3 3 2 4 3" xfId="2895"/>
    <cellStyle name="Normal 2 2 3 3 2 4 4" xfId="2089"/>
    <cellStyle name="Normal 2 2 3 3 2 5" xfId="934"/>
    <cellStyle name="Normal 2 2 3 3 2 5 2" xfId="3279"/>
    <cellStyle name="Normal 2 2 3 3 2 6" xfId="2500"/>
    <cellStyle name="Normal 2 2 3 3 2 7" xfId="1705"/>
    <cellStyle name="Normal 2 2 3 3 3" xfId="199"/>
    <cellStyle name="Normal 2 2 3 3 3 2" xfId="396"/>
    <cellStyle name="Normal 2 2 3 3 3 2 2" xfId="785"/>
    <cellStyle name="Normal 2 2 3 3 3 2 2 2" xfId="1558"/>
    <cellStyle name="Normal 2 2 3 3 3 2 2 2 2" xfId="3903"/>
    <cellStyle name="Normal 2 2 3 3 3 2 2 3" xfId="3135"/>
    <cellStyle name="Normal 2 2 3 3 3 2 2 4" xfId="2329"/>
    <cellStyle name="Normal 2 2 3 3 3 2 3" xfId="1174"/>
    <cellStyle name="Normal 2 2 3 3 3 2 3 2" xfId="3519"/>
    <cellStyle name="Normal 2 2 3 3 3 2 4" xfId="2748"/>
    <cellStyle name="Normal 2 2 3 3 3 2 5" xfId="1945"/>
    <cellStyle name="Normal 2 2 3 3 3 3" xfId="593"/>
    <cellStyle name="Normal 2 2 3 3 3 3 2" xfId="1366"/>
    <cellStyle name="Normal 2 2 3 3 3 3 2 2" xfId="3711"/>
    <cellStyle name="Normal 2 2 3 3 3 3 3" xfId="2943"/>
    <cellStyle name="Normal 2 2 3 3 3 3 4" xfId="2137"/>
    <cellStyle name="Normal 2 2 3 3 3 4" xfId="982"/>
    <cellStyle name="Normal 2 2 3 3 3 4 2" xfId="3327"/>
    <cellStyle name="Normal 2 2 3 3 3 5" xfId="2552"/>
    <cellStyle name="Normal 2 2 3 3 3 6" xfId="1753"/>
    <cellStyle name="Normal 2 2 3 3 4" xfId="300"/>
    <cellStyle name="Normal 2 2 3 3 4 2" xfId="689"/>
    <cellStyle name="Normal 2 2 3 3 4 2 2" xfId="1462"/>
    <cellStyle name="Normal 2 2 3 3 4 2 2 2" xfId="3807"/>
    <cellStyle name="Normal 2 2 3 3 4 2 3" xfId="3039"/>
    <cellStyle name="Normal 2 2 3 3 4 2 4" xfId="2233"/>
    <cellStyle name="Normal 2 2 3 3 4 3" xfId="1078"/>
    <cellStyle name="Normal 2 2 3 3 4 3 2" xfId="3423"/>
    <cellStyle name="Normal 2 2 3 3 4 4" xfId="2652"/>
    <cellStyle name="Normal 2 2 3 3 4 5" xfId="1849"/>
    <cellStyle name="Normal 2 2 3 3 5" xfId="497"/>
    <cellStyle name="Normal 2 2 3 3 5 2" xfId="1270"/>
    <cellStyle name="Normal 2 2 3 3 5 2 2" xfId="3615"/>
    <cellStyle name="Normal 2 2 3 3 5 3" xfId="2847"/>
    <cellStyle name="Normal 2 2 3 3 5 4" xfId="2041"/>
    <cellStyle name="Normal 2 2 3 3 6" xfId="886"/>
    <cellStyle name="Normal 2 2 3 3 6 2" xfId="3231"/>
    <cellStyle name="Normal 2 2 3 3 7" xfId="2448"/>
    <cellStyle name="Normal 2 2 3 3 8" xfId="1657"/>
    <cellStyle name="Normal 2 2 3 4" xfId="119"/>
    <cellStyle name="Normal 2 2 3 4 2" xfId="223"/>
    <cellStyle name="Normal 2 2 3 4 2 2" xfId="420"/>
    <cellStyle name="Normal 2 2 3 4 2 2 2" xfId="809"/>
    <cellStyle name="Normal 2 2 3 4 2 2 2 2" xfId="1582"/>
    <cellStyle name="Normal 2 2 3 4 2 2 2 2 2" xfId="3927"/>
    <cellStyle name="Normal 2 2 3 4 2 2 2 3" xfId="3159"/>
    <cellStyle name="Normal 2 2 3 4 2 2 2 4" xfId="2353"/>
    <cellStyle name="Normal 2 2 3 4 2 2 3" xfId="1198"/>
    <cellStyle name="Normal 2 2 3 4 2 2 3 2" xfId="3543"/>
    <cellStyle name="Normal 2 2 3 4 2 2 4" xfId="2772"/>
    <cellStyle name="Normal 2 2 3 4 2 2 5" xfId="1969"/>
    <cellStyle name="Normal 2 2 3 4 2 3" xfId="617"/>
    <cellStyle name="Normal 2 2 3 4 2 3 2" xfId="1390"/>
    <cellStyle name="Normal 2 2 3 4 2 3 2 2" xfId="3735"/>
    <cellStyle name="Normal 2 2 3 4 2 3 3" xfId="2967"/>
    <cellStyle name="Normal 2 2 3 4 2 3 4" xfId="2161"/>
    <cellStyle name="Normal 2 2 3 4 2 4" xfId="1006"/>
    <cellStyle name="Normal 2 2 3 4 2 4 2" xfId="3351"/>
    <cellStyle name="Normal 2 2 3 4 2 5" xfId="2576"/>
    <cellStyle name="Normal 2 2 3 4 2 6" xfId="1777"/>
    <cellStyle name="Normal 2 2 3 4 3" xfId="324"/>
    <cellStyle name="Normal 2 2 3 4 3 2" xfId="713"/>
    <cellStyle name="Normal 2 2 3 4 3 2 2" xfId="1486"/>
    <cellStyle name="Normal 2 2 3 4 3 2 2 2" xfId="3831"/>
    <cellStyle name="Normal 2 2 3 4 3 2 3" xfId="3063"/>
    <cellStyle name="Normal 2 2 3 4 3 2 4" xfId="2257"/>
    <cellStyle name="Normal 2 2 3 4 3 3" xfId="1102"/>
    <cellStyle name="Normal 2 2 3 4 3 3 2" xfId="3447"/>
    <cellStyle name="Normal 2 2 3 4 3 4" xfId="2676"/>
    <cellStyle name="Normal 2 2 3 4 3 5" xfId="1873"/>
    <cellStyle name="Normal 2 2 3 4 4" xfId="521"/>
    <cellStyle name="Normal 2 2 3 4 4 2" xfId="1294"/>
    <cellStyle name="Normal 2 2 3 4 4 2 2" xfId="3639"/>
    <cellStyle name="Normal 2 2 3 4 4 3" xfId="2871"/>
    <cellStyle name="Normal 2 2 3 4 4 4" xfId="2065"/>
    <cellStyle name="Normal 2 2 3 4 5" xfId="910"/>
    <cellStyle name="Normal 2 2 3 4 5 2" xfId="3255"/>
    <cellStyle name="Normal 2 2 3 4 6" xfId="2476"/>
    <cellStyle name="Normal 2 2 3 4 7" xfId="1681"/>
    <cellStyle name="Normal 2 2 3 5" xfId="175"/>
    <cellStyle name="Normal 2 2 3 5 2" xfId="372"/>
    <cellStyle name="Normal 2 2 3 5 2 2" xfId="761"/>
    <cellStyle name="Normal 2 2 3 5 2 2 2" xfId="1534"/>
    <cellStyle name="Normal 2 2 3 5 2 2 2 2" xfId="3879"/>
    <cellStyle name="Normal 2 2 3 5 2 2 3" xfId="3111"/>
    <cellStyle name="Normal 2 2 3 5 2 2 4" xfId="2305"/>
    <cellStyle name="Normal 2 2 3 5 2 3" xfId="1150"/>
    <cellStyle name="Normal 2 2 3 5 2 3 2" xfId="3495"/>
    <cellStyle name="Normal 2 2 3 5 2 4" xfId="2724"/>
    <cellStyle name="Normal 2 2 3 5 2 5" xfId="1921"/>
    <cellStyle name="Normal 2 2 3 5 3" xfId="569"/>
    <cellStyle name="Normal 2 2 3 5 3 2" xfId="1342"/>
    <cellStyle name="Normal 2 2 3 5 3 2 2" xfId="3687"/>
    <cellStyle name="Normal 2 2 3 5 3 3" xfId="2919"/>
    <cellStyle name="Normal 2 2 3 5 3 4" xfId="2113"/>
    <cellStyle name="Normal 2 2 3 5 4" xfId="958"/>
    <cellStyle name="Normal 2 2 3 5 4 2" xfId="3303"/>
    <cellStyle name="Normal 2 2 3 5 5" xfId="2528"/>
    <cellStyle name="Normal 2 2 3 5 6" xfId="1729"/>
    <cellStyle name="Normal 2 2 3 6" xfId="276"/>
    <cellStyle name="Normal 2 2 3 6 2" xfId="665"/>
    <cellStyle name="Normal 2 2 3 6 2 2" xfId="1438"/>
    <cellStyle name="Normal 2 2 3 6 2 2 2" xfId="3783"/>
    <cellStyle name="Normal 2 2 3 6 2 3" xfId="3015"/>
    <cellStyle name="Normal 2 2 3 6 2 4" xfId="2209"/>
    <cellStyle name="Normal 2 2 3 6 3" xfId="1054"/>
    <cellStyle name="Normal 2 2 3 6 3 2" xfId="3399"/>
    <cellStyle name="Normal 2 2 3 6 4" xfId="2628"/>
    <cellStyle name="Normal 2 2 3 6 5" xfId="1825"/>
    <cellStyle name="Normal 2 2 3 7" xfId="473"/>
    <cellStyle name="Normal 2 2 3 7 2" xfId="1246"/>
    <cellStyle name="Normal 2 2 3 7 2 2" xfId="3591"/>
    <cellStyle name="Normal 2 2 3 7 3" xfId="2823"/>
    <cellStyle name="Normal 2 2 3 7 4" xfId="2017"/>
    <cellStyle name="Normal 2 2 3 8" xfId="862"/>
    <cellStyle name="Normal 2 2 3 8 2" xfId="3207"/>
    <cellStyle name="Normal 2 2 3 9" xfId="2411"/>
    <cellStyle name="Normal 2 2 3_Block Summary" xfId="79"/>
    <cellStyle name="Normal 2 2 4" xfId="37"/>
    <cellStyle name="Normal 2 2 4 2" xfId="73"/>
    <cellStyle name="Normal 2 2 4 2 2" xfId="149"/>
    <cellStyle name="Normal 2 2 4 2 2 2" xfId="253"/>
    <cellStyle name="Normal 2 2 4 2 2 2 2" xfId="450"/>
    <cellStyle name="Normal 2 2 4 2 2 2 2 2" xfId="839"/>
    <cellStyle name="Normal 2 2 4 2 2 2 2 2 2" xfId="1612"/>
    <cellStyle name="Normal 2 2 4 2 2 2 2 2 2 2" xfId="3957"/>
    <cellStyle name="Normal 2 2 4 2 2 2 2 2 3" xfId="3189"/>
    <cellStyle name="Normal 2 2 4 2 2 2 2 2 4" xfId="2383"/>
    <cellStyle name="Normal 2 2 4 2 2 2 2 3" xfId="1228"/>
    <cellStyle name="Normal 2 2 4 2 2 2 2 3 2" xfId="3573"/>
    <cellStyle name="Normal 2 2 4 2 2 2 2 4" xfId="2802"/>
    <cellStyle name="Normal 2 2 4 2 2 2 2 5" xfId="1999"/>
    <cellStyle name="Normal 2 2 4 2 2 2 3" xfId="647"/>
    <cellStyle name="Normal 2 2 4 2 2 2 3 2" xfId="1420"/>
    <cellStyle name="Normal 2 2 4 2 2 2 3 2 2" xfId="3765"/>
    <cellStyle name="Normal 2 2 4 2 2 2 3 3" xfId="2997"/>
    <cellStyle name="Normal 2 2 4 2 2 2 3 4" xfId="2191"/>
    <cellStyle name="Normal 2 2 4 2 2 2 4" xfId="1036"/>
    <cellStyle name="Normal 2 2 4 2 2 2 4 2" xfId="3381"/>
    <cellStyle name="Normal 2 2 4 2 2 2 5" xfId="2606"/>
    <cellStyle name="Normal 2 2 4 2 2 2 6" xfId="1807"/>
    <cellStyle name="Normal 2 2 4 2 2 3" xfId="354"/>
    <cellStyle name="Normal 2 2 4 2 2 3 2" xfId="743"/>
    <cellStyle name="Normal 2 2 4 2 2 3 2 2" xfId="1516"/>
    <cellStyle name="Normal 2 2 4 2 2 3 2 2 2" xfId="3861"/>
    <cellStyle name="Normal 2 2 4 2 2 3 2 3" xfId="3093"/>
    <cellStyle name="Normal 2 2 4 2 2 3 2 4" xfId="2287"/>
    <cellStyle name="Normal 2 2 4 2 2 3 3" xfId="1132"/>
    <cellStyle name="Normal 2 2 4 2 2 3 3 2" xfId="3477"/>
    <cellStyle name="Normal 2 2 4 2 2 3 4" xfId="2706"/>
    <cellStyle name="Normal 2 2 4 2 2 3 5" xfId="1903"/>
    <cellStyle name="Normal 2 2 4 2 2 4" xfId="551"/>
    <cellStyle name="Normal 2 2 4 2 2 4 2" xfId="1324"/>
    <cellStyle name="Normal 2 2 4 2 2 4 2 2" xfId="3669"/>
    <cellStyle name="Normal 2 2 4 2 2 4 3" xfId="2901"/>
    <cellStyle name="Normal 2 2 4 2 2 4 4" xfId="2095"/>
    <cellStyle name="Normal 2 2 4 2 2 5" xfId="940"/>
    <cellStyle name="Normal 2 2 4 2 2 5 2" xfId="3285"/>
    <cellStyle name="Normal 2 2 4 2 2 6" xfId="2506"/>
    <cellStyle name="Normal 2 2 4 2 2 7" xfId="1711"/>
    <cellStyle name="Normal 2 2 4 2 3" xfId="205"/>
    <cellStyle name="Normal 2 2 4 2 3 2" xfId="402"/>
    <cellStyle name="Normal 2 2 4 2 3 2 2" xfId="791"/>
    <cellStyle name="Normal 2 2 4 2 3 2 2 2" xfId="1564"/>
    <cellStyle name="Normal 2 2 4 2 3 2 2 2 2" xfId="3909"/>
    <cellStyle name="Normal 2 2 4 2 3 2 2 3" xfId="3141"/>
    <cellStyle name="Normal 2 2 4 2 3 2 2 4" xfId="2335"/>
    <cellStyle name="Normal 2 2 4 2 3 2 3" xfId="1180"/>
    <cellStyle name="Normal 2 2 4 2 3 2 3 2" xfId="3525"/>
    <cellStyle name="Normal 2 2 4 2 3 2 4" xfId="2754"/>
    <cellStyle name="Normal 2 2 4 2 3 2 5" xfId="1951"/>
    <cellStyle name="Normal 2 2 4 2 3 3" xfId="599"/>
    <cellStyle name="Normal 2 2 4 2 3 3 2" xfId="1372"/>
    <cellStyle name="Normal 2 2 4 2 3 3 2 2" xfId="3717"/>
    <cellStyle name="Normal 2 2 4 2 3 3 3" xfId="2949"/>
    <cellStyle name="Normal 2 2 4 2 3 3 4" xfId="2143"/>
    <cellStyle name="Normal 2 2 4 2 3 4" xfId="988"/>
    <cellStyle name="Normal 2 2 4 2 3 4 2" xfId="3333"/>
    <cellStyle name="Normal 2 2 4 2 3 5" xfId="2558"/>
    <cellStyle name="Normal 2 2 4 2 3 6" xfId="1759"/>
    <cellStyle name="Normal 2 2 4 2 4" xfId="306"/>
    <cellStyle name="Normal 2 2 4 2 4 2" xfId="695"/>
    <cellStyle name="Normal 2 2 4 2 4 2 2" xfId="1468"/>
    <cellStyle name="Normal 2 2 4 2 4 2 2 2" xfId="3813"/>
    <cellStyle name="Normal 2 2 4 2 4 2 3" xfId="3045"/>
    <cellStyle name="Normal 2 2 4 2 4 2 4" xfId="2239"/>
    <cellStyle name="Normal 2 2 4 2 4 3" xfId="1084"/>
    <cellStyle name="Normal 2 2 4 2 4 3 2" xfId="3429"/>
    <cellStyle name="Normal 2 2 4 2 4 4" xfId="2658"/>
    <cellStyle name="Normal 2 2 4 2 4 5" xfId="1855"/>
    <cellStyle name="Normal 2 2 4 2 5" xfId="503"/>
    <cellStyle name="Normal 2 2 4 2 5 2" xfId="1276"/>
    <cellStyle name="Normal 2 2 4 2 5 2 2" xfId="3621"/>
    <cellStyle name="Normal 2 2 4 2 5 3" xfId="2853"/>
    <cellStyle name="Normal 2 2 4 2 5 4" xfId="2047"/>
    <cellStyle name="Normal 2 2 4 2 6" xfId="892"/>
    <cellStyle name="Normal 2 2 4 2 6 2" xfId="3237"/>
    <cellStyle name="Normal 2 2 4 2 7" xfId="2442"/>
    <cellStyle name="Normal 2 2 4 2 8" xfId="1663"/>
    <cellStyle name="Normal 2 2 4 3" xfId="125"/>
    <cellStyle name="Normal 2 2 4 3 2" xfId="229"/>
    <cellStyle name="Normal 2 2 4 3 2 2" xfId="426"/>
    <cellStyle name="Normal 2 2 4 3 2 2 2" xfId="815"/>
    <cellStyle name="Normal 2 2 4 3 2 2 2 2" xfId="1588"/>
    <cellStyle name="Normal 2 2 4 3 2 2 2 2 2" xfId="3933"/>
    <cellStyle name="Normal 2 2 4 3 2 2 2 3" xfId="3165"/>
    <cellStyle name="Normal 2 2 4 3 2 2 2 4" xfId="2359"/>
    <cellStyle name="Normal 2 2 4 3 2 2 3" xfId="1204"/>
    <cellStyle name="Normal 2 2 4 3 2 2 3 2" xfId="3549"/>
    <cellStyle name="Normal 2 2 4 3 2 2 4" xfId="2778"/>
    <cellStyle name="Normal 2 2 4 3 2 2 5" xfId="1975"/>
    <cellStyle name="Normal 2 2 4 3 2 3" xfId="623"/>
    <cellStyle name="Normal 2 2 4 3 2 3 2" xfId="1396"/>
    <cellStyle name="Normal 2 2 4 3 2 3 2 2" xfId="3741"/>
    <cellStyle name="Normal 2 2 4 3 2 3 3" xfId="2973"/>
    <cellStyle name="Normal 2 2 4 3 2 3 4" xfId="2167"/>
    <cellStyle name="Normal 2 2 4 3 2 4" xfId="1012"/>
    <cellStyle name="Normal 2 2 4 3 2 4 2" xfId="3357"/>
    <cellStyle name="Normal 2 2 4 3 2 5" xfId="2582"/>
    <cellStyle name="Normal 2 2 4 3 2 6" xfId="1783"/>
    <cellStyle name="Normal 2 2 4 3 3" xfId="330"/>
    <cellStyle name="Normal 2 2 4 3 3 2" xfId="719"/>
    <cellStyle name="Normal 2 2 4 3 3 2 2" xfId="1492"/>
    <cellStyle name="Normal 2 2 4 3 3 2 2 2" xfId="3837"/>
    <cellStyle name="Normal 2 2 4 3 3 2 3" xfId="3069"/>
    <cellStyle name="Normal 2 2 4 3 3 2 4" xfId="2263"/>
    <cellStyle name="Normal 2 2 4 3 3 3" xfId="1108"/>
    <cellStyle name="Normal 2 2 4 3 3 3 2" xfId="3453"/>
    <cellStyle name="Normal 2 2 4 3 3 4" xfId="2682"/>
    <cellStyle name="Normal 2 2 4 3 3 5" xfId="1879"/>
    <cellStyle name="Normal 2 2 4 3 4" xfId="527"/>
    <cellStyle name="Normal 2 2 4 3 4 2" xfId="1300"/>
    <cellStyle name="Normal 2 2 4 3 4 2 2" xfId="3645"/>
    <cellStyle name="Normal 2 2 4 3 4 3" xfId="2877"/>
    <cellStyle name="Normal 2 2 4 3 4 4" xfId="2071"/>
    <cellStyle name="Normal 2 2 4 3 5" xfId="916"/>
    <cellStyle name="Normal 2 2 4 3 5 2" xfId="3261"/>
    <cellStyle name="Normal 2 2 4 3 6" xfId="2482"/>
    <cellStyle name="Normal 2 2 4 3 7" xfId="1687"/>
    <cellStyle name="Normal 2 2 4 4" xfId="181"/>
    <cellStyle name="Normal 2 2 4 4 2" xfId="378"/>
    <cellStyle name="Normal 2 2 4 4 2 2" xfId="767"/>
    <cellStyle name="Normal 2 2 4 4 2 2 2" xfId="1540"/>
    <cellStyle name="Normal 2 2 4 4 2 2 2 2" xfId="3885"/>
    <cellStyle name="Normal 2 2 4 4 2 2 3" xfId="3117"/>
    <cellStyle name="Normal 2 2 4 4 2 2 4" xfId="2311"/>
    <cellStyle name="Normal 2 2 4 4 2 3" xfId="1156"/>
    <cellStyle name="Normal 2 2 4 4 2 3 2" xfId="3501"/>
    <cellStyle name="Normal 2 2 4 4 2 4" xfId="2730"/>
    <cellStyle name="Normal 2 2 4 4 2 5" xfId="1927"/>
    <cellStyle name="Normal 2 2 4 4 3" xfId="575"/>
    <cellStyle name="Normal 2 2 4 4 3 2" xfId="1348"/>
    <cellStyle name="Normal 2 2 4 4 3 2 2" xfId="3693"/>
    <cellStyle name="Normal 2 2 4 4 3 3" xfId="2925"/>
    <cellStyle name="Normal 2 2 4 4 3 4" xfId="2119"/>
    <cellStyle name="Normal 2 2 4 4 4" xfId="964"/>
    <cellStyle name="Normal 2 2 4 4 4 2" xfId="3309"/>
    <cellStyle name="Normal 2 2 4 4 5" xfId="2534"/>
    <cellStyle name="Normal 2 2 4 4 6" xfId="1735"/>
    <cellStyle name="Normal 2 2 4 5" xfId="282"/>
    <cellStyle name="Normal 2 2 4 5 2" xfId="671"/>
    <cellStyle name="Normal 2 2 4 5 2 2" xfId="1444"/>
    <cellStyle name="Normal 2 2 4 5 2 2 2" xfId="3789"/>
    <cellStyle name="Normal 2 2 4 5 2 3" xfId="3021"/>
    <cellStyle name="Normal 2 2 4 5 2 4" xfId="2215"/>
    <cellStyle name="Normal 2 2 4 5 3" xfId="1060"/>
    <cellStyle name="Normal 2 2 4 5 3 2" xfId="3405"/>
    <cellStyle name="Normal 2 2 4 5 4" xfId="2634"/>
    <cellStyle name="Normal 2 2 4 5 5" xfId="1831"/>
    <cellStyle name="Normal 2 2 4 6" xfId="479"/>
    <cellStyle name="Normal 2 2 4 6 2" xfId="1252"/>
    <cellStyle name="Normal 2 2 4 6 2 2" xfId="3597"/>
    <cellStyle name="Normal 2 2 4 6 3" xfId="2829"/>
    <cellStyle name="Normal 2 2 4 6 4" xfId="2023"/>
    <cellStyle name="Normal 2 2 4 7" xfId="868"/>
    <cellStyle name="Normal 2 2 4 7 2" xfId="3213"/>
    <cellStyle name="Normal 2 2 4 8" xfId="2417"/>
    <cellStyle name="Normal 2 2 4 9" xfId="1639"/>
    <cellStyle name="Normal 2 2 4_Block Summary" xfId="70"/>
    <cellStyle name="Normal 2 2 5" xfId="47"/>
    <cellStyle name="Normal 2 2 5 2" xfId="137"/>
    <cellStyle name="Normal 2 2 5 2 2" xfId="241"/>
    <cellStyle name="Normal 2 2 5 2 2 2" xfId="438"/>
    <cellStyle name="Normal 2 2 5 2 2 2 2" xfId="827"/>
    <cellStyle name="Normal 2 2 5 2 2 2 2 2" xfId="1600"/>
    <cellStyle name="Normal 2 2 5 2 2 2 2 2 2" xfId="3945"/>
    <cellStyle name="Normal 2 2 5 2 2 2 2 3" xfId="3177"/>
    <cellStyle name="Normal 2 2 5 2 2 2 2 4" xfId="2371"/>
    <cellStyle name="Normal 2 2 5 2 2 2 3" xfId="1216"/>
    <cellStyle name="Normal 2 2 5 2 2 2 3 2" xfId="3561"/>
    <cellStyle name="Normal 2 2 5 2 2 2 4" xfId="2790"/>
    <cellStyle name="Normal 2 2 5 2 2 2 5" xfId="1987"/>
    <cellStyle name="Normal 2 2 5 2 2 3" xfId="635"/>
    <cellStyle name="Normal 2 2 5 2 2 3 2" xfId="1408"/>
    <cellStyle name="Normal 2 2 5 2 2 3 2 2" xfId="3753"/>
    <cellStyle name="Normal 2 2 5 2 2 3 3" xfId="2985"/>
    <cellStyle name="Normal 2 2 5 2 2 3 4" xfId="2179"/>
    <cellStyle name="Normal 2 2 5 2 2 4" xfId="1024"/>
    <cellStyle name="Normal 2 2 5 2 2 4 2" xfId="3369"/>
    <cellStyle name="Normal 2 2 5 2 2 5" xfId="2594"/>
    <cellStyle name="Normal 2 2 5 2 2 6" xfId="1795"/>
    <cellStyle name="Normal 2 2 5 2 3" xfId="342"/>
    <cellStyle name="Normal 2 2 5 2 3 2" xfId="731"/>
    <cellStyle name="Normal 2 2 5 2 3 2 2" xfId="1504"/>
    <cellStyle name="Normal 2 2 5 2 3 2 2 2" xfId="3849"/>
    <cellStyle name="Normal 2 2 5 2 3 2 3" xfId="3081"/>
    <cellStyle name="Normal 2 2 5 2 3 2 4" xfId="2275"/>
    <cellStyle name="Normal 2 2 5 2 3 3" xfId="1120"/>
    <cellStyle name="Normal 2 2 5 2 3 3 2" xfId="3465"/>
    <cellStyle name="Normal 2 2 5 2 3 4" xfId="2694"/>
    <cellStyle name="Normal 2 2 5 2 3 5" xfId="1891"/>
    <cellStyle name="Normal 2 2 5 2 4" xfId="539"/>
    <cellStyle name="Normal 2 2 5 2 4 2" xfId="1312"/>
    <cellStyle name="Normal 2 2 5 2 4 2 2" xfId="3657"/>
    <cellStyle name="Normal 2 2 5 2 4 3" xfId="2889"/>
    <cellStyle name="Normal 2 2 5 2 4 4" xfId="2083"/>
    <cellStyle name="Normal 2 2 5 2 5" xfId="928"/>
    <cellStyle name="Normal 2 2 5 2 5 2" xfId="3273"/>
    <cellStyle name="Normal 2 2 5 2 6" xfId="2494"/>
    <cellStyle name="Normal 2 2 5 2 7" xfId="1699"/>
    <cellStyle name="Normal 2 2 5 3" xfId="193"/>
    <cellStyle name="Normal 2 2 5 3 2" xfId="390"/>
    <cellStyle name="Normal 2 2 5 3 2 2" xfId="779"/>
    <cellStyle name="Normal 2 2 5 3 2 2 2" xfId="1552"/>
    <cellStyle name="Normal 2 2 5 3 2 2 2 2" xfId="3897"/>
    <cellStyle name="Normal 2 2 5 3 2 2 3" xfId="3129"/>
    <cellStyle name="Normal 2 2 5 3 2 2 4" xfId="2323"/>
    <cellStyle name="Normal 2 2 5 3 2 3" xfId="1168"/>
    <cellStyle name="Normal 2 2 5 3 2 3 2" xfId="3513"/>
    <cellStyle name="Normal 2 2 5 3 2 4" xfId="2742"/>
    <cellStyle name="Normal 2 2 5 3 2 5" xfId="1939"/>
    <cellStyle name="Normal 2 2 5 3 3" xfId="587"/>
    <cellStyle name="Normal 2 2 5 3 3 2" xfId="1360"/>
    <cellStyle name="Normal 2 2 5 3 3 2 2" xfId="3705"/>
    <cellStyle name="Normal 2 2 5 3 3 3" xfId="2937"/>
    <cellStyle name="Normal 2 2 5 3 3 4" xfId="2131"/>
    <cellStyle name="Normal 2 2 5 3 4" xfId="976"/>
    <cellStyle name="Normal 2 2 5 3 4 2" xfId="3321"/>
    <cellStyle name="Normal 2 2 5 3 5" xfId="2546"/>
    <cellStyle name="Normal 2 2 5 3 6" xfId="1747"/>
    <cellStyle name="Normal 2 2 5 4" xfId="294"/>
    <cellStyle name="Normal 2 2 5 4 2" xfId="683"/>
    <cellStyle name="Normal 2 2 5 4 2 2" xfId="1456"/>
    <cellStyle name="Normal 2 2 5 4 2 2 2" xfId="3801"/>
    <cellStyle name="Normal 2 2 5 4 2 3" xfId="3033"/>
    <cellStyle name="Normal 2 2 5 4 2 4" xfId="2227"/>
    <cellStyle name="Normal 2 2 5 4 3" xfId="1072"/>
    <cellStyle name="Normal 2 2 5 4 3 2" xfId="3417"/>
    <cellStyle name="Normal 2 2 5 4 4" xfId="2646"/>
    <cellStyle name="Normal 2 2 5 4 5" xfId="1843"/>
    <cellStyle name="Normal 2 2 5 5" xfId="491"/>
    <cellStyle name="Normal 2 2 5 5 2" xfId="1264"/>
    <cellStyle name="Normal 2 2 5 5 2 2" xfId="3609"/>
    <cellStyle name="Normal 2 2 5 5 3" xfId="2841"/>
    <cellStyle name="Normal 2 2 5 5 4" xfId="2035"/>
    <cellStyle name="Normal 2 2 5 6" xfId="880"/>
    <cellStyle name="Normal 2 2 5 6 2" xfId="3225"/>
    <cellStyle name="Normal 2 2 5 7" xfId="2425"/>
    <cellStyle name="Normal 2 2 5 8" xfId="1651"/>
    <cellStyle name="Normal 2 2 6" xfId="113"/>
    <cellStyle name="Normal 2 2 6 2" xfId="217"/>
    <cellStyle name="Normal 2 2 6 2 2" xfId="414"/>
    <cellStyle name="Normal 2 2 6 2 2 2" xfId="803"/>
    <cellStyle name="Normal 2 2 6 2 2 2 2" xfId="1576"/>
    <cellStyle name="Normal 2 2 6 2 2 2 2 2" xfId="3921"/>
    <cellStyle name="Normal 2 2 6 2 2 2 3" xfId="3153"/>
    <cellStyle name="Normal 2 2 6 2 2 2 4" xfId="2347"/>
    <cellStyle name="Normal 2 2 6 2 2 3" xfId="1192"/>
    <cellStyle name="Normal 2 2 6 2 2 3 2" xfId="3537"/>
    <cellStyle name="Normal 2 2 6 2 2 4" xfId="2766"/>
    <cellStyle name="Normal 2 2 6 2 2 5" xfId="1963"/>
    <cellStyle name="Normal 2 2 6 2 3" xfId="611"/>
    <cellStyle name="Normal 2 2 6 2 3 2" xfId="1384"/>
    <cellStyle name="Normal 2 2 6 2 3 2 2" xfId="3729"/>
    <cellStyle name="Normal 2 2 6 2 3 3" xfId="2961"/>
    <cellStyle name="Normal 2 2 6 2 3 4" xfId="2155"/>
    <cellStyle name="Normal 2 2 6 2 4" xfId="1000"/>
    <cellStyle name="Normal 2 2 6 2 4 2" xfId="3345"/>
    <cellStyle name="Normal 2 2 6 2 5" xfId="2570"/>
    <cellStyle name="Normal 2 2 6 2 6" xfId="1771"/>
    <cellStyle name="Normal 2 2 6 3" xfId="318"/>
    <cellStyle name="Normal 2 2 6 3 2" xfId="707"/>
    <cellStyle name="Normal 2 2 6 3 2 2" xfId="1480"/>
    <cellStyle name="Normal 2 2 6 3 2 2 2" xfId="3825"/>
    <cellStyle name="Normal 2 2 6 3 2 3" xfId="3057"/>
    <cellStyle name="Normal 2 2 6 3 2 4" xfId="2251"/>
    <cellStyle name="Normal 2 2 6 3 3" xfId="1096"/>
    <cellStyle name="Normal 2 2 6 3 3 2" xfId="3441"/>
    <cellStyle name="Normal 2 2 6 3 4" xfId="2670"/>
    <cellStyle name="Normal 2 2 6 3 5" xfId="1867"/>
    <cellStyle name="Normal 2 2 6 4" xfId="515"/>
    <cellStyle name="Normal 2 2 6 4 2" xfId="1288"/>
    <cellStyle name="Normal 2 2 6 4 2 2" xfId="3633"/>
    <cellStyle name="Normal 2 2 6 4 3" xfId="2865"/>
    <cellStyle name="Normal 2 2 6 4 4" xfId="2059"/>
    <cellStyle name="Normal 2 2 6 5" xfId="904"/>
    <cellStyle name="Normal 2 2 6 5 2" xfId="3249"/>
    <cellStyle name="Normal 2 2 6 6" xfId="2470"/>
    <cellStyle name="Normal 2 2 6 7" xfId="1675"/>
    <cellStyle name="Normal 2 2 7" xfId="169"/>
    <cellStyle name="Normal 2 2 7 2" xfId="366"/>
    <cellStyle name="Normal 2 2 7 2 2" xfId="755"/>
    <cellStyle name="Normal 2 2 7 2 2 2" xfId="1528"/>
    <cellStyle name="Normal 2 2 7 2 2 2 2" xfId="3873"/>
    <cellStyle name="Normal 2 2 7 2 2 3" xfId="3105"/>
    <cellStyle name="Normal 2 2 7 2 2 4" xfId="2299"/>
    <cellStyle name="Normal 2 2 7 2 3" xfId="1144"/>
    <cellStyle name="Normal 2 2 7 2 3 2" xfId="3489"/>
    <cellStyle name="Normal 2 2 7 2 4" xfId="2718"/>
    <cellStyle name="Normal 2 2 7 2 5" xfId="1915"/>
    <cellStyle name="Normal 2 2 7 3" xfId="563"/>
    <cellStyle name="Normal 2 2 7 3 2" xfId="1336"/>
    <cellStyle name="Normal 2 2 7 3 2 2" xfId="3681"/>
    <cellStyle name="Normal 2 2 7 3 3" xfId="2913"/>
    <cellStyle name="Normal 2 2 7 3 4" xfId="2107"/>
    <cellStyle name="Normal 2 2 7 4" xfId="952"/>
    <cellStyle name="Normal 2 2 7 4 2" xfId="3297"/>
    <cellStyle name="Normal 2 2 7 5" xfId="2522"/>
    <cellStyle name="Normal 2 2 7 6" xfId="1723"/>
    <cellStyle name="Normal 2 2 8" xfId="270"/>
    <cellStyle name="Normal 2 2 8 2" xfId="659"/>
    <cellStyle name="Normal 2 2 8 2 2" xfId="1432"/>
    <cellStyle name="Normal 2 2 8 2 2 2" xfId="3777"/>
    <cellStyle name="Normal 2 2 8 2 3" xfId="3009"/>
    <cellStyle name="Normal 2 2 8 2 4" xfId="2203"/>
    <cellStyle name="Normal 2 2 8 3" xfId="1048"/>
    <cellStyle name="Normal 2 2 8 3 2" xfId="3393"/>
    <cellStyle name="Normal 2 2 8 4" xfId="2622"/>
    <cellStyle name="Normal 2 2 8 5" xfId="1819"/>
    <cellStyle name="Normal 2 2 9" xfId="467"/>
    <cellStyle name="Normal 2 2 9 2" xfId="1240"/>
    <cellStyle name="Normal 2 2 9 2 2" xfId="3585"/>
    <cellStyle name="Normal 2 2 9 3" xfId="2817"/>
    <cellStyle name="Normal 2 2 9 4" xfId="2011"/>
    <cellStyle name="Normal 2 2_Block Summary" xfId="78"/>
    <cellStyle name="Normal 2 3" xfId="29"/>
    <cellStyle name="Normal 2 3 10" xfId="857"/>
    <cellStyle name="Normal 2 3 10 2" xfId="3202"/>
    <cellStyle name="Normal 2 3 11" xfId="2412"/>
    <cellStyle name="Normal 2 3 12" xfId="1628"/>
    <cellStyle name="Normal 2 3 2" xfId="33"/>
    <cellStyle name="Normal 2 3 2 10" xfId="2415"/>
    <cellStyle name="Normal 2 3 2 11" xfId="1631"/>
    <cellStyle name="Normal 2 3 2 2" xfId="42"/>
    <cellStyle name="Normal 2 3 2 2 10" xfId="1637"/>
    <cellStyle name="Normal 2 3 2 2 2" xfId="60"/>
    <cellStyle name="Normal 2 3 2 2 2 2" xfId="102"/>
    <cellStyle name="Normal 2 3 2 2 2 2 2" xfId="159"/>
    <cellStyle name="Normal 2 3 2 2 2 2 2 2" xfId="263"/>
    <cellStyle name="Normal 2 3 2 2 2 2 2 2 2" xfId="460"/>
    <cellStyle name="Normal 2 3 2 2 2 2 2 2 2 2" xfId="849"/>
    <cellStyle name="Normal 2 3 2 2 2 2 2 2 2 2 2" xfId="1622"/>
    <cellStyle name="Normal 2 3 2 2 2 2 2 2 2 2 2 2" xfId="3967"/>
    <cellStyle name="Normal 2 3 2 2 2 2 2 2 2 2 3" xfId="3199"/>
    <cellStyle name="Normal 2 3 2 2 2 2 2 2 2 2 4" xfId="2393"/>
    <cellStyle name="Normal 2 3 2 2 2 2 2 2 2 3" xfId="1238"/>
    <cellStyle name="Normal 2 3 2 2 2 2 2 2 2 3 2" xfId="3583"/>
    <cellStyle name="Normal 2 3 2 2 2 2 2 2 2 4" xfId="2812"/>
    <cellStyle name="Normal 2 3 2 2 2 2 2 2 2 5" xfId="2009"/>
    <cellStyle name="Normal 2 3 2 2 2 2 2 2 3" xfId="657"/>
    <cellStyle name="Normal 2 3 2 2 2 2 2 2 3 2" xfId="1430"/>
    <cellStyle name="Normal 2 3 2 2 2 2 2 2 3 2 2" xfId="3775"/>
    <cellStyle name="Normal 2 3 2 2 2 2 2 2 3 3" xfId="3007"/>
    <cellStyle name="Normal 2 3 2 2 2 2 2 2 3 4" xfId="2201"/>
    <cellStyle name="Normal 2 3 2 2 2 2 2 2 4" xfId="1046"/>
    <cellStyle name="Normal 2 3 2 2 2 2 2 2 4 2" xfId="3391"/>
    <cellStyle name="Normal 2 3 2 2 2 2 2 2 5" xfId="2616"/>
    <cellStyle name="Normal 2 3 2 2 2 2 2 2 6" xfId="1817"/>
    <cellStyle name="Normal 2 3 2 2 2 2 2 3" xfId="364"/>
    <cellStyle name="Normal 2 3 2 2 2 2 2 3 2" xfId="753"/>
    <cellStyle name="Normal 2 3 2 2 2 2 2 3 2 2" xfId="1526"/>
    <cellStyle name="Normal 2 3 2 2 2 2 2 3 2 2 2" xfId="3871"/>
    <cellStyle name="Normal 2 3 2 2 2 2 2 3 2 3" xfId="3103"/>
    <cellStyle name="Normal 2 3 2 2 2 2 2 3 2 4" xfId="2297"/>
    <cellStyle name="Normal 2 3 2 2 2 2 2 3 3" xfId="1142"/>
    <cellStyle name="Normal 2 3 2 2 2 2 2 3 3 2" xfId="3487"/>
    <cellStyle name="Normal 2 3 2 2 2 2 2 3 4" xfId="2716"/>
    <cellStyle name="Normal 2 3 2 2 2 2 2 3 5" xfId="1913"/>
    <cellStyle name="Normal 2 3 2 2 2 2 2 4" xfId="561"/>
    <cellStyle name="Normal 2 3 2 2 2 2 2 4 2" xfId="1334"/>
    <cellStyle name="Normal 2 3 2 2 2 2 2 4 2 2" xfId="3679"/>
    <cellStyle name="Normal 2 3 2 2 2 2 2 4 3" xfId="2911"/>
    <cellStyle name="Normal 2 3 2 2 2 2 2 4 4" xfId="2105"/>
    <cellStyle name="Normal 2 3 2 2 2 2 2 5" xfId="950"/>
    <cellStyle name="Normal 2 3 2 2 2 2 2 5 2" xfId="3295"/>
    <cellStyle name="Normal 2 3 2 2 2 2 2 6" xfId="2516"/>
    <cellStyle name="Normal 2 3 2 2 2 2 2 7" xfId="1721"/>
    <cellStyle name="Normal 2 3 2 2 2 2 3" xfId="215"/>
    <cellStyle name="Normal 2 3 2 2 2 2 3 2" xfId="412"/>
    <cellStyle name="Normal 2 3 2 2 2 2 3 2 2" xfId="801"/>
    <cellStyle name="Normal 2 3 2 2 2 2 3 2 2 2" xfId="1574"/>
    <cellStyle name="Normal 2 3 2 2 2 2 3 2 2 2 2" xfId="3919"/>
    <cellStyle name="Normal 2 3 2 2 2 2 3 2 2 3" xfId="3151"/>
    <cellStyle name="Normal 2 3 2 2 2 2 3 2 2 4" xfId="2345"/>
    <cellStyle name="Normal 2 3 2 2 2 2 3 2 3" xfId="1190"/>
    <cellStyle name="Normal 2 3 2 2 2 2 3 2 3 2" xfId="3535"/>
    <cellStyle name="Normal 2 3 2 2 2 2 3 2 4" xfId="2764"/>
    <cellStyle name="Normal 2 3 2 2 2 2 3 2 5" xfId="1961"/>
    <cellStyle name="Normal 2 3 2 2 2 2 3 3" xfId="609"/>
    <cellStyle name="Normal 2 3 2 2 2 2 3 3 2" xfId="1382"/>
    <cellStyle name="Normal 2 3 2 2 2 2 3 3 2 2" xfId="3727"/>
    <cellStyle name="Normal 2 3 2 2 2 2 3 3 3" xfId="2959"/>
    <cellStyle name="Normal 2 3 2 2 2 2 3 3 4" xfId="2153"/>
    <cellStyle name="Normal 2 3 2 2 2 2 3 4" xfId="998"/>
    <cellStyle name="Normal 2 3 2 2 2 2 3 4 2" xfId="3343"/>
    <cellStyle name="Normal 2 3 2 2 2 2 3 5" xfId="2568"/>
    <cellStyle name="Normal 2 3 2 2 2 2 3 6" xfId="1769"/>
    <cellStyle name="Normal 2 3 2 2 2 2 4" xfId="316"/>
    <cellStyle name="Normal 2 3 2 2 2 2 4 2" xfId="705"/>
    <cellStyle name="Normal 2 3 2 2 2 2 4 2 2" xfId="1478"/>
    <cellStyle name="Normal 2 3 2 2 2 2 4 2 2 2" xfId="3823"/>
    <cellStyle name="Normal 2 3 2 2 2 2 4 2 3" xfId="3055"/>
    <cellStyle name="Normal 2 3 2 2 2 2 4 2 4" xfId="2249"/>
    <cellStyle name="Normal 2 3 2 2 2 2 4 3" xfId="1094"/>
    <cellStyle name="Normal 2 3 2 2 2 2 4 3 2" xfId="3439"/>
    <cellStyle name="Normal 2 3 2 2 2 2 4 4" xfId="2668"/>
    <cellStyle name="Normal 2 3 2 2 2 2 4 5" xfId="1865"/>
    <cellStyle name="Normal 2 3 2 2 2 2 5" xfId="513"/>
    <cellStyle name="Normal 2 3 2 2 2 2 5 2" xfId="1286"/>
    <cellStyle name="Normal 2 3 2 2 2 2 5 2 2" xfId="3631"/>
    <cellStyle name="Normal 2 3 2 2 2 2 5 3" xfId="2863"/>
    <cellStyle name="Normal 2 3 2 2 2 2 5 4" xfId="2057"/>
    <cellStyle name="Normal 2 3 2 2 2 2 6" xfId="902"/>
    <cellStyle name="Normal 2 3 2 2 2 2 6 2" xfId="3247"/>
    <cellStyle name="Normal 2 3 2 2 2 2 7" xfId="2463"/>
    <cellStyle name="Normal 2 3 2 2 2 2 8" xfId="1673"/>
    <cellStyle name="Normal 2 3 2 2 2 3" xfId="135"/>
    <cellStyle name="Normal 2 3 2 2 2 3 2" xfId="239"/>
    <cellStyle name="Normal 2 3 2 2 2 3 2 2" xfId="436"/>
    <cellStyle name="Normal 2 3 2 2 2 3 2 2 2" xfId="825"/>
    <cellStyle name="Normal 2 3 2 2 2 3 2 2 2 2" xfId="1598"/>
    <cellStyle name="Normal 2 3 2 2 2 3 2 2 2 2 2" xfId="3943"/>
    <cellStyle name="Normal 2 3 2 2 2 3 2 2 2 3" xfId="3175"/>
    <cellStyle name="Normal 2 3 2 2 2 3 2 2 2 4" xfId="2369"/>
    <cellStyle name="Normal 2 3 2 2 2 3 2 2 3" xfId="1214"/>
    <cellStyle name="Normal 2 3 2 2 2 3 2 2 3 2" xfId="3559"/>
    <cellStyle name="Normal 2 3 2 2 2 3 2 2 4" xfId="2788"/>
    <cellStyle name="Normal 2 3 2 2 2 3 2 2 5" xfId="1985"/>
    <cellStyle name="Normal 2 3 2 2 2 3 2 3" xfId="633"/>
    <cellStyle name="Normal 2 3 2 2 2 3 2 3 2" xfId="1406"/>
    <cellStyle name="Normal 2 3 2 2 2 3 2 3 2 2" xfId="3751"/>
    <cellStyle name="Normal 2 3 2 2 2 3 2 3 3" xfId="2983"/>
    <cellStyle name="Normal 2 3 2 2 2 3 2 3 4" xfId="2177"/>
    <cellStyle name="Normal 2 3 2 2 2 3 2 4" xfId="1022"/>
    <cellStyle name="Normal 2 3 2 2 2 3 2 4 2" xfId="3367"/>
    <cellStyle name="Normal 2 3 2 2 2 3 2 5" xfId="2592"/>
    <cellStyle name="Normal 2 3 2 2 2 3 2 6" xfId="1793"/>
    <cellStyle name="Normal 2 3 2 2 2 3 3" xfId="340"/>
    <cellStyle name="Normal 2 3 2 2 2 3 3 2" xfId="729"/>
    <cellStyle name="Normal 2 3 2 2 2 3 3 2 2" xfId="1502"/>
    <cellStyle name="Normal 2 3 2 2 2 3 3 2 2 2" xfId="3847"/>
    <cellStyle name="Normal 2 3 2 2 2 3 3 2 3" xfId="3079"/>
    <cellStyle name="Normal 2 3 2 2 2 3 3 2 4" xfId="2273"/>
    <cellStyle name="Normal 2 3 2 2 2 3 3 3" xfId="1118"/>
    <cellStyle name="Normal 2 3 2 2 2 3 3 3 2" xfId="3463"/>
    <cellStyle name="Normal 2 3 2 2 2 3 3 4" xfId="2692"/>
    <cellStyle name="Normal 2 3 2 2 2 3 3 5" xfId="1889"/>
    <cellStyle name="Normal 2 3 2 2 2 3 4" xfId="537"/>
    <cellStyle name="Normal 2 3 2 2 2 3 4 2" xfId="1310"/>
    <cellStyle name="Normal 2 3 2 2 2 3 4 2 2" xfId="3655"/>
    <cellStyle name="Normal 2 3 2 2 2 3 4 3" xfId="2887"/>
    <cellStyle name="Normal 2 3 2 2 2 3 4 4" xfId="2081"/>
    <cellStyle name="Normal 2 3 2 2 2 3 5" xfId="926"/>
    <cellStyle name="Normal 2 3 2 2 2 3 5 2" xfId="3271"/>
    <cellStyle name="Normal 2 3 2 2 2 3 6" xfId="2492"/>
    <cellStyle name="Normal 2 3 2 2 2 3 7" xfId="1697"/>
    <cellStyle name="Normal 2 3 2 2 2 4" xfId="191"/>
    <cellStyle name="Normal 2 3 2 2 2 4 2" xfId="388"/>
    <cellStyle name="Normal 2 3 2 2 2 4 2 2" xfId="777"/>
    <cellStyle name="Normal 2 3 2 2 2 4 2 2 2" xfId="1550"/>
    <cellStyle name="Normal 2 3 2 2 2 4 2 2 2 2" xfId="3895"/>
    <cellStyle name="Normal 2 3 2 2 2 4 2 2 3" xfId="3127"/>
    <cellStyle name="Normal 2 3 2 2 2 4 2 2 4" xfId="2321"/>
    <cellStyle name="Normal 2 3 2 2 2 4 2 3" xfId="1166"/>
    <cellStyle name="Normal 2 3 2 2 2 4 2 3 2" xfId="3511"/>
    <cellStyle name="Normal 2 3 2 2 2 4 2 4" xfId="2740"/>
    <cellStyle name="Normal 2 3 2 2 2 4 2 5" xfId="1937"/>
    <cellStyle name="Normal 2 3 2 2 2 4 3" xfId="585"/>
    <cellStyle name="Normal 2 3 2 2 2 4 3 2" xfId="1358"/>
    <cellStyle name="Normal 2 3 2 2 2 4 3 2 2" xfId="3703"/>
    <cellStyle name="Normal 2 3 2 2 2 4 3 3" xfId="2935"/>
    <cellStyle name="Normal 2 3 2 2 2 4 3 4" xfId="2129"/>
    <cellStyle name="Normal 2 3 2 2 2 4 4" xfId="974"/>
    <cellStyle name="Normal 2 3 2 2 2 4 4 2" xfId="3319"/>
    <cellStyle name="Normal 2 3 2 2 2 4 5" xfId="2544"/>
    <cellStyle name="Normal 2 3 2 2 2 4 6" xfId="1745"/>
    <cellStyle name="Normal 2 3 2 2 2 5" xfId="292"/>
    <cellStyle name="Normal 2 3 2 2 2 5 2" xfId="681"/>
    <cellStyle name="Normal 2 3 2 2 2 5 2 2" xfId="1454"/>
    <cellStyle name="Normal 2 3 2 2 2 5 2 2 2" xfId="3799"/>
    <cellStyle name="Normal 2 3 2 2 2 5 2 3" xfId="3031"/>
    <cellStyle name="Normal 2 3 2 2 2 5 2 4" xfId="2225"/>
    <cellStyle name="Normal 2 3 2 2 2 5 3" xfId="1070"/>
    <cellStyle name="Normal 2 3 2 2 2 5 3 2" xfId="3415"/>
    <cellStyle name="Normal 2 3 2 2 2 5 4" xfId="2644"/>
    <cellStyle name="Normal 2 3 2 2 2 5 5" xfId="1841"/>
    <cellStyle name="Normal 2 3 2 2 2 6" xfId="489"/>
    <cellStyle name="Normal 2 3 2 2 2 6 2" xfId="1262"/>
    <cellStyle name="Normal 2 3 2 2 2 6 2 2" xfId="3607"/>
    <cellStyle name="Normal 2 3 2 2 2 6 3" xfId="2839"/>
    <cellStyle name="Normal 2 3 2 2 2 6 4" xfId="2033"/>
    <cellStyle name="Normal 2 3 2 2 2 7" xfId="878"/>
    <cellStyle name="Normal 2 3 2 2 2 7 2" xfId="3223"/>
    <cellStyle name="Normal 2 3 2 2 2 8" xfId="2436"/>
    <cellStyle name="Normal 2 3 2 2 2 9" xfId="1649"/>
    <cellStyle name="Normal 2 3 2 2 3" xfId="91"/>
    <cellStyle name="Normal 2 3 2 2 3 2" xfId="147"/>
    <cellStyle name="Normal 2 3 2 2 3 2 2" xfId="251"/>
    <cellStyle name="Normal 2 3 2 2 3 2 2 2" xfId="448"/>
    <cellStyle name="Normal 2 3 2 2 3 2 2 2 2" xfId="837"/>
    <cellStyle name="Normal 2 3 2 2 3 2 2 2 2 2" xfId="1610"/>
    <cellStyle name="Normal 2 3 2 2 3 2 2 2 2 2 2" xfId="3955"/>
    <cellStyle name="Normal 2 3 2 2 3 2 2 2 2 3" xfId="3187"/>
    <cellStyle name="Normal 2 3 2 2 3 2 2 2 2 4" xfId="2381"/>
    <cellStyle name="Normal 2 3 2 2 3 2 2 2 3" xfId="1226"/>
    <cellStyle name="Normal 2 3 2 2 3 2 2 2 3 2" xfId="3571"/>
    <cellStyle name="Normal 2 3 2 2 3 2 2 2 4" xfId="2800"/>
    <cellStyle name="Normal 2 3 2 2 3 2 2 2 5" xfId="1997"/>
    <cellStyle name="Normal 2 3 2 2 3 2 2 3" xfId="645"/>
    <cellStyle name="Normal 2 3 2 2 3 2 2 3 2" xfId="1418"/>
    <cellStyle name="Normal 2 3 2 2 3 2 2 3 2 2" xfId="3763"/>
    <cellStyle name="Normal 2 3 2 2 3 2 2 3 3" xfId="2995"/>
    <cellStyle name="Normal 2 3 2 2 3 2 2 3 4" xfId="2189"/>
    <cellStyle name="Normal 2 3 2 2 3 2 2 4" xfId="1034"/>
    <cellStyle name="Normal 2 3 2 2 3 2 2 4 2" xfId="3379"/>
    <cellStyle name="Normal 2 3 2 2 3 2 2 5" xfId="2604"/>
    <cellStyle name="Normal 2 3 2 2 3 2 2 6" xfId="1805"/>
    <cellStyle name="Normal 2 3 2 2 3 2 3" xfId="352"/>
    <cellStyle name="Normal 2 3 2 2 3 2 3 2" xfId="741"/>
    <cellStyle name="Normal 2 3 2 2 3 2 3 2 2" xfId="1514"/>
    <cellStyle name="Normal 2 3 2 2 3 2 3 2 2 2" xfId="3859"/>
    <cellStyle name="Normal 2 3 2 2 3 2 3 2 3" xfId="3091"/>
    <cellStyle name="Normal 2 3 2 2 3 2 3 2 4" xfId="2285"/>
    <cellStyle name="Normal 2 3 2 2 3 2 3 3" xfId="1130"/>
    <cellStyle name="Normal 2 3 2 2 3 2 3 3 2" xfId="3475"/>
    <cellStyle name="Normal 2 3 2 2 3 2 3 4" xfId="2704"/>
    <cellStyle name="Normal 2 3 2 2 3 2 3 5" xfId="1901"/>
    <cellStyle name="Normal 2 3 2 2 3 2 4" xfId="549"/>
    <cellStyle name="Normal 2 3 2 2 3 2 4 2" xfId="1322"/>
    <cellStyle name="Normal 2 3 2 2 3 2 4 2 2" xfId="3667"/>
    <cellStyle name="Normal 2 3 2 2 3 2 4 3" xfId="2899"/>
    <cellStyle name="Normal 2 3 2 2 3 2 4 4" xfId="2093"/>
    <cellStyle name="Normal 2 3 2 2 3 2 5" xfId="938"/>
    <cellStyle name="Normal 2 3 2 2 3 2 5 2" xfId="3283"/>
    <cellStyle name="Normal 2 3 2 2 3 2 6" xfId="2504"/>
    <cellStyle name="Normal 2 3 2 2 3 2 7" xfId="1709"/>
    <cellStyle name="Normal 2 3 2 2 3 3" xfId="203"/>
    <cellStyle name="Normal 2 3 2 2 3 3 2" xfId="400"/>
    <cellStyle name="Normal 2 3 2 2 3 3 2 2" xfId="789"/>
    <cellStyle name="Normal 2 3 2 2 3 3 2 2 2" xfId="1562"/>
    <cellStyle name="Normal 2 3 2 2 3 3 2 2 2 2" xfId="3907"/>
    <cellStyle name="Normal 2 3 2 2 3 3 2 2 3" xfId="3139"/>
    <cellStyle name="Normal 2 3 2 2 3 3 2 2 4" xfId="2333"/>
    <cellStyle name="Normal 2 3 2 2 3 3 2 3" xfId="1178"/>
    <cellStyle name="Normal 2 3 2 2 3 3 2 3 2" xfId="3523"/>
    <cellStyle name="Normal 2 3 2 2 3 3 2 4" xfId="2752"/>
    <cellStyle name="Normal 2 3 2 2 3 3 2 5" xfId="1949"/>
    <cellStyle name="Normal 2 3 2 2 3 3 3" xfId="597"/>
    <cellStyle name="Normal 2 3 2 2 3 3 3 2" xfId="1370"/>
    <cellStyle name="Normal 2 3 2 2 3 3 3 2 2" xfId="3715"/>
    <cellStyle name="Normal 2 3 2 2 3 3 3 3" xfId="2947"/>
    <cellStyle name="Normal 2 3 2 2 3 3 3 4" xfId="2141"/>
    <cellStyle name="Normal 2 3 2 2 3 3 4" xfId="986"/>
    <cellStyle name="Normal 2 3 2 2 3 3 4 2" xfId="3331"/>
    <cellStyle name="Normal 2 3 2 2 3 3 5" xfId="2556"/>
    <cellStyle name="Normal 2 3 2 2 3 3 6" xfId="1757"/>
    <cellStyle name="Normal 2 3 2 2 3 4" xfId="304"/>
    <cellStyle name="Normal 2 3 2 2 3 4 2" xfId="693"/>
    <cellStyle name="Normal 2 3 2 2 3 4 2 2" xfId="1466"/>
    <cellStyle name="Normal 2 3 2 2 3 4 2 2 2" xfId="3811"/>
    <cellStyle name="Normal 2 3 2 2 3 4 2 3" xfId="3043"/>
    <cellStyle name="Normal 2 3 2 2 3 4 2 4" xfId="2237"/>
    <cellStyle name="Normal 2 3 2 2 3 4 3" xfId="1082"/>
    <cellStyle name="Normal 2 3 2 2 3 4 3 2" xfId="3427"/>
    <cellStyle name="Normal 2 3 2 2 3 4 4" xfId="2656"/>
    <cellStyle name="Normal 2 3 2 2 3 4 5" xfId="1853"/>
    <cellStyle name="Normal 2 3 2 2 3 5" xfId="501"/>
    <cellStyle name="Normal 2 3 2 2 3 5 2" xfId="1274"/>
    <cellStyle name="Normal 2 3 2 2 3 5 2 2" xfId="3619"/>
    <cellStyle name="Normal 2 3 2 2 3 5 3" xfId="2851"/>
    <cellStyle name="Normal 2 3 2 2 3 5 4" xfId="2045"/>
    <cellStyle name="Normal 2 3 2 2 3 6" xfId="890"/>
    <cellStyle name="Normal 2 3 2 2 3 6 2" xfId="3235"/>
    <cellStyle name="Normal 2 3 2 2 3 7" xfId="2452"/>
    <cellStyle name="Normal 2 3 2 2 3 8" xfId="1661"/>
    <cellStyle name="Normal 2 3 2 2 4" xfId="123"/>
    <cellStyle name="Normal 2 3 2 2 4 2" xfId="227"/>
    <cellStyle name="Normal 2 3 2 2 4 2 2" xfId="424"/>
    <cellStyle name="Normal 2 3 2 2 4 2 2 2" xfId="813"/>
    <cellStyle name="Normal 2 3 2 2 4 2 2 2 2" xfId="1586"/>
    <cellStyle name="Normal 2 3 2 2 4 2 2 2 2 2" xfId="3931"/>
    <cellStyle name="Normal 2 3 2 2 4 2 2 2 3" xfId="3163"/>
    <cellStyle name="Normal 2 3 2 2 4 2 2 2 4" xfId="2357"/>
    <cellStyle name="Normal 2 3 2 2 4 2 2 3" xfId="1202"/>
    <cellStyle name="Normal 2 3 2 2 4 2 2 3 2" xfId="3547"/>
    <cellStyle name="Normal 2 3 2 2 4 2 2 4" xfId="2776"/>
    <cellStyle name="Normal 2 3 2 2 4 2 2 5" xfId="1973"/>
    <cellStyle name="Normal 2 3 2 2 4 2 3" xfId="621"/>
    <cellStyle name="Normal 2 3 2 2 4 2 3 2" xfId="1394"/>
    <cellStyle name="Normal 2 3 2 2 4 2 3 2 2" xfId="3739"/>
    <cellStyle name="Normal 2 3 2 2 4 2 3 3" xfId="2971"/>
    <cellStyle name="Normal 2 3 2 2 4 2 3 4" xfId="2165"/>
    <cellStyle name="Normal 2 3 2 2 4 2 4" xfId="1010"/>
    <cellStyle name="Normal 2 3 2 2 4 2 4 2" xfId="3355"/>
    <cellStyle name="Normal 2 3 2 2 4 2 5" xfId="2580"/>
    <cellStyle name="Normal 2 3 2 2 4 2 6" xfId="1781"/>
    <cellStyle name="Normal 2 3 2 2 4 3" xfId="328"/>
    <cellStyle name="Normal 2 3 2 2 4 3 2" xfId="717"/>
    <cellStyle name="Normal 2 3 2 2 4 3 2 2" xfId="1490"/>
    <cellStyle name="Normal 2 3 2 2 4 3 2 2 2" xfId="3835"/>
    <cellStyle name="Normal 2 3 2 2 4 3 2 3" xfId="3067"/>
    <cellStyle name="Normal 2 3 2 2 4 3 2 4" xfId="2261"/>
    <cellStyle name="Normal 2 3 2 2 4 3 3" xfId="1106"/>
    <cellStyle name="Normal 2 3 2 2 4 3 3 2" xfId="3451"/>
    <cellStyle name="Normal 2 3 2 2 4 3 4" xfId="2680"/>
    <cellStyle name="Normal 2 3 2 2 4 3 5" xfId="1877"/>
    <cellStyle name="Normal 2 3 2 2 4 4" xfId="525"/>
    <cellStyle name="Normal 2 3 2 2 4 4 2" xfId="1298"/>
    <cellStyle name="Normal 2 3 2 2 4 4 2 2" xfId="3643"/>
    <cellStyle name="Normal 2 3 2 2 4 4 3" xfId="2875"/>
    <cellStyle name="Normal 2 3 2 2 4 4 4" xfId="2069"/>
    <cellStyle name="Normal 2 3 2 2 4 5" xfId="914"/>
    <cellStyle name="Normal 2 3 2 2 4 5 2" xfId="3259"/>
    <cellStyle name="Normal 2 3 2 2 4 6" xfId="2480"/>
    <cellStyle name="Normal 2 3 2 2 4 7" xfId="1685"/>
    <cellStyle name="Normal 2 3 2 2 5" xfId="179"/>
    <cellStyle name="Normal 2 3 2 2 5 2" xfId="376"/>
    <cellStyle name="Normal 2 3 2 2 5 2 2" xfId="765"/>
    <cellStyle name="Normal 2 3 2 2 5 2 2 2" xfId="1538"/>
    <cellStyle name="Normal 2 3 2 2 5 2 2 2 2" xfId="3883"/>
    <cellStyle name="Normal 2 3 2 2 5 2 2 3" xfId="3115"/>
    <cellStyle name="Normal 2 3 2 2 5 2 2 4" xfId="2309"/>
    <cellStyle name="Normal 2 3 2 2 5 2 3" xfId="1154"/>
    <cellStyle name="Normal 2 3 2 2 5 2 3 2" xfId="3499"/>
    <cellStyle name="Normal 2 3 2 2 5 2 4" xfId="2728"/>
    <cellStyle name="Normal 2 3 2 2 5 2 5" xfId="1925"/>
    <cellStyle name="Normal 2 3 2 2 5 3" xfId="573"/>
    <cellStyle name="Normal 2 3 2 2 5 3 2" xfId="1346"/>
    <cellStyle name="Normal 2 3 2 2 5 3 2 2" xfId="3691"/>
    <cellStyle name="Normal 2 3 2 2 5 3 3" xfId="2923"/>
    <cellStyle name="Normal 2 3 2 2 5 3 4" xfId="2117"/>
    <cellStyle name="Normal 2 3 2 2 5 4" xfId="962"/>
    <cellStyle name="Normal 2 3 2 2 5 4 2" xfId="3307"/>
    <cellStyle name="Normal 2 3 2 2 5 5" xfId="2532"/>
    <cellStyle name="Normal 2 3 2 2 5 6" xfId="1733"/>
    <cellStyle name="Normal 2 3 2 2 6" xfId="280"/>
    <cellStyle name="Normal 2 3 2 2 6 2" xfId="669"/>
    <cellStyle name="Normal 2 3 2 2 6 2 2" xfId="1442"/>
    <cellStyle name="Normal 2 3 2 2 6 2 2 2" xfId="3787"/>
    <cellStyle name="Normal 2 3 2 2 6 2 3" xfId="3019"/>
    <cellStyle name="Normal 2 3 2 2 6 2 4" xfId="2213"/>
    <cellStyle name="Normal 2 3 2 2 6 3" xfId="1058"/>
    <cellStyle name="Normal 2 3 2 2 6 3 2" xfId="3403"/>
    <cellStyle name="Normal 2 3 2 2 6 4" xfId="2632"/>
    <cellStyle name="Normal 2 3 2 2 6 5" xfId="1829"/>
    <cellStyle name="Normal 2 3 2 2 7" xfId="477"/>
    <cellStyle name="Normal 2 3 2 2 7 2" xfId="1250"/>
    <cellStyle name="Normal 2 3 2 2 7 2 2" xfId="3595"/>
    <cellStyle name="Normal 2 3 2 2 7 3" xfId="2827"/>
    <cellStyle name="Normal 2 3 2 2 7 4" xfId="2021"/>
    <cellStyle name="Normal 2 3 2 2 8" xfId="866"/>
    <cellStyle name="Normal 2 3 2 2 8 2" xfId="3211"/>
    <cellStyle name="Normal 2 3 2 2 9" xfId="2421"/>
    <cellStyle name="Normal 2 3 2 2_Block Summary" xfId="77"/>
    <cellStyle name="Normal 2 3 2 3" xfId="51"/>
    <cellStyle name="Normal 2 3 2 3 2" xfId="96"/>
    <cellStyle name="Normal 2 3 2 3 2 2" xfId="153"/>
    <cellStyle name="Normal 2 3 2 3 2 2 2" xfId="257"/>
    <cellStyle name="Normal 2 3 2 3 2 2 2 2" xfId="454"/>
    <cellStyle name="Normal 2 3 2 3 2 2 2 2 2" xfId="843"/>
    <cellStyle name="Normal 2 3 2 3 2 2 2 2 2 2" xfId="1616"/>
    <cellStyle name="Normal 2 3 2 3 2 2 2 2 2 2 2" xfId="3961"/>
    <cellStyle name="Normal 2 3 2 3 2 2 2 2 2 3" xfId="3193"/>
    <cellStyle name="Normal 2 3 2 3 2 2 2 2 2 4" xfId="2387"/>
    <cellStyle name="Normal 2 3 2 3 2 2 2 2 3" xfId="1232"/>
    <cellStyle name="Normal 2 3 2 3 2 2 2 2 3 2" xfId="3577"/>
    <cellStyle name="Normal 2 3 2 3 2 2 2 2 4" xfId="2806"/>
    <cellStyle name="Normal 2 3 2 3 2 2 2 2 5" xfId="2003"/>
    <cellStyle name="Normal 2 3 2 3 2 2 2 3" xfId="651"/>
    <cellStyle name="Normal 2 3 2 3 2 2 2 3 2" xfId="1424"/>
    <cellStyle name="Normal 2 3 2 3 2 2 2 3 2 2" xfId="3769"/>
    <cellStyle name="Normal 2 3 2 3 2 2 2 3 3" xfId="3001"/>
    <cellStyle name="Normal 2 3 2 3 2 2 2 3 4" xfId="2195"/>
    <cellStyle name="Normal 2 3 2 3 2 2 2 4" xfId="1040"/>
    <cellStyle name="Normal 2 3 2 3 2 2 2 4 2" xfId="3385"/>
    <cellStyle name="Normal 2 3 2 3 2 2 2 5" xfId="2610"/>
    <cellStyle name="Normal 2 3 2 3 2 2 2 6" xfId="1811"/>
    <cellStyle name="Normal 2 3 2 3 2 2 3" xfId="358"/>
    <cellStyle name="Normal 2 3 2 3 2 2 3 2" xfId="747"/>
    <cellStyle name="Normal 2 3 2 3 2 2 3 2 2" xfId="1520"/>
    <cellStyle name="Normal 2 3 2 3 2 2 3 2 2 2" xfId="3865"/>
    <cellStyle name="Normal 2 3 2 3 2 2 3 2 3" xfId="3097"/>
    <cellStyle name="Normal 2 3 2 3 2 2 3 2 4" xfId="2291"/>
    <cellStyle name="Normal 2 3 2 3 2 2 3 3" xfId="1136"/>
    <cellStyle name="Normal 2 3 2 3 2 2 3 3 2" xfId="3481"/>
    <cellStyle name="Normal 2 3 2 3 2 2 3 4" xfId="2710"/>
    <cellStyle name="Normal 2 3 2 3 2 2 3 5" xfId="1907"/>
    <cellStyle name="Normal 2 3 2 3 2 2 4" xfId="555"/>
    <cellStyle name="Normal 2 3 2 3 2 2 4 2" xfId="1328"/>
    <cellStyle name="Normal 2 3 2 3 2 2 4 2 2" xfId="3673"/>
    <cellStyle name="Normal 2 3 2 3 2 2 4 3" xfId="2905"/>
    <cellStyle name="Normal 2 3 2 3 2 2 4 4" xfId="2099"/>
    <cellStyle name="Normal 2 3 2 3 2 2 5" xfId="944"/>
    <cellStyle name="Normal 2 3 2 3 2 2 5 2" xfId="3289"/>
    <cellStyle name="Normal 2 3 2 3 2 2 6" xfId="2510"/>
    <cellStyle name="Normal 2 3 2 3 2 2 7" xfId="1715"/>
    <cellStyle name="Normal 2 3 2 3 2 3" xfId="209"/>
    <cellStyle name="Normal 2 3 2 3 2 3 2" xfId="406"/>
    <cellStyle name="Normal 2 3 2 3 2 3 2 2" xfId="795"/>
    <cellStyle name="Normal 2 3 2 3 2 3 2 2 2" xfId="1568"/>
    <cellStyle name="Normal 2 3 2 3 2 3 2 2 2 2" xfId="3913"/>
    <cellStyle name="Normal 2 3 2 3 2 3 2 2 3" xfId="3145"/>
    <cellStyle name="Normal 2 3 2 3 2 3 2 2 4" xfId="2339"/>
    <cellStyle name="Normal 2 3 2 3 2 3 2 3" xfId="1184"/>
    <cellStyle name="Normal 2 3 2 3 2 3 2 3 2" xfId="3529"/>
    <cellStyle name="Normal 2 3 2 3 2 3 2 4" xfId="2758"/>
    <cellStyle name="Normal 2 3 2 3 2 3 2 5" xfId="1955"/>
    <cellStyle name="Normal 2 3 2 3 2 3 3" xfId="603"/>
    <cellStyle name="Normal 2 3 2 3 2 3 3 2" xfId="1376"/>
    <cellStyle name="Normal 2 3 2 3 2 3 3 2 2" xfId="3721"/>
    <cellStyle name="Normal 2 3 2 3 2 3 3 3" xfId="2953"/>
    <cellStyle name="Normal 2 3 2 3 2 3 3 4" xfId="2147"/>
    <cellStyle name="Normal 2 3 2 3 2 3 4" xfId="992"/>
    <cellStyle name="Normal 2 3 2 3 2 3 4 2" xfId="3337"/>
    <cellStyle name="Normal 2 3 2 3 2 3 5" xfId="2562"/>
    <cellStyle name="Normal 2 3 2 3 2 3 6" xfId="1763"/>
    <cellStyle name="Normal 2 3 2 3 2 4" xfId="310"/>
    <cellStyle name="Normal 2 3 2 3 2 4 2" xfId="699"/>
    <cellStyle name="Normal 2 3 2 3 2 4 2 2" xfId="1472"/>
    <cellStyle name="Normal 2 3 2 3 2 4 2 2 2" xfId="3817"/>
    <cellStyle name="Normal 2 3 2 3 2 4 2 3" xfId="3049"/>
    <cellStyle name="Normal 2 3 2 3 2 4 2 4" xfId="2243"/>
    <cellStyle name="Normal 2 3 2 3 2 4 3" xfId="1088"/>
    <cellStyle name="Normal 2 3 2 3 2 4 3 2" xfId="3433"/>
    <cellStyle name="Normal 2 3 2 3 2 4 4" xfId="2662"/>
    <cellStyle name="Normal 2 3 2 3 2 4 5" xfId="1859"/>
    <cellStyle name="Normal 2 3 2 3 2 5" xfId="507"/>
    <cellStyle name="Normal 2 3 2 3 2 5 2" xfId="1280"/>
    <cellStyle name="Normal 2 3 2 3 2 5 2 2" xfId="3625"/>
    <cellStyle name="Normal 2 3 2 3 2 5 3" xfId="2857"/>
    <cellStyle name="Normal 2 3 2 3 2 5 4" xfId="2051"/>
    <cellStyle name="Normal 2 3 2 3 2 6" xfId="896"/>
    <cellStyle name="Normal 2 3 2 3 2 6 2" xfId="3241"/>
    <cellStyle name="Normal 2 3 2 3 2 7" xfId="2457"/>
    <cellStyle name="Normal 2 3 2 3 2 8" xfId="1667"/>
    <cellStyle name="Normal 2 3 2 3 3" xfId="129"/>
    <cellStyle name="Normal 2 3 2 3 3 2" xfId="233"/>
    <cellStyle name="Normal 2 3 2 3 3 2 2" xfId="430"/>
    <cellStyle name="Normal 2 3 2 3 3 2 2 2" xfId="819"/>
    <cellStyle name="Normal 2 3 2 3 3 2 2 2 2" xfId="1592"/>
    <cellStyle name="Normal 2 3 2 3 3 2 2 2 2 2" xfId="3937"/>
    <cellStyle name="Normal 2 3 2 3 3 2 2 2 3" xfId="3169"/>
    <cellStyle name="Normal 2 3 2 3 3 2 2 2 4" xfId="2363"/>
    <cellStyle name="Normal 2 3 2 3 3 2 2 3" xfId="1208"/>
    <cellStyle name="Normal 2 3 2 3 3 2 2 3 2" xfId="3553"/>
    <cellStyle name="Normal 2 3 2 3 3 2 2 4" xfId="2782"/>
    <cellStyle name="Normal 2 3 2 3 3 2 2 5" xfId="1979"/>
    <cellStyle name="Normal 2 3 2 3 3 2 3" xfId="627"/>
    <cellStyle name="Normal 2 3 2 3 3 2 3 2" xfId="1400"/>
    <cellStyle name="Normal 2 3 2 3 3 2 3 2 2" xfId="3745"/>
    <cellStyle name="Normal 2 3 2 3 3 2 3 3" xfId="2977"/>
    <cellStyle name="Normal 2 3 2 3 3 2 3 4" xfId="2171"/>
    <cellStyle name="Normal 2 3 2 3 3 2 4" xfId="1016"/>
    <cellStyle name="Normal 2 3 2 3 3 2 4 2" xfId="3361"/>
    <cellStyle name="Normal 2 3 2 3 3 2 5" xfId="2586"/>
    <cellStyle name="Normal 2 3 2 3 3 2 6" xfId="1787"/>
    <cellStyle name="Normal 2 3 2 3 3 3" xfId="334"/>
    <cellStyle name="Normal 2 3 2 3 3 3 2" xfId="723"/>
    <cellStyle name="Normal 2 3 2 3 3 3 2 2" xfId="1496"/>
    <cellStyle name="Normal 2 3 2 3 3 3 2 2 2" xfId="3841"/>
    <cellStyle name="Normal 2 3 2 3 3 3 2 3" xfId="3073"/>
    <cellStyle name="Normal 2 3 2 3 3 3 2 4" xfId="2267"/>
    <cellStyle name="Normal 2 3 2 3 3 3 3" xfId="1112"/>
    <cellStyle name="Normal 2 3 2 3 3 3 3 2" xfId="3457"/>
    <cellStyle name="Normal 2 3 2 3 3 3 4" xfId="2686"/>
    <cellStyle name="Normal 2 3 2 3 3 3 5" xfId="1883"/>
    <cellStyle name="Normal 2 3 2 3 3 4" xfId="531"/>
    <cellStyle name="Normal 2 3 2 3 3 4 2" xfId="1304"/>
    <cellStyle name="Normal 2 3 2 3 3 4 2 2" xfId="3649"/>
    <cellStyle name="Normal 2 3 2 3 3 4 3" xfId="2881"/>
    <cellStyle name="Normal 2 3 2 3 3 4 4" xfId="2075"/>
    <cellStyle name="Normal 2 3 2 3 3 5" xfId="920"/>
    <cellStyle name="Normal 2 3 2 3 3 5 2" xfId="3265"/>
    <cellStyle name="Normal 2 3 2 3 3 6" xfId="2486"/>
    <cellStyle name="Normal 2 3 2 3 3 7" xfId="1691"/>
    <cellStyle name="Normal 2 3 2 3 4" xfId="185"/>
    <cellStyle name="Normal 2 3 2 3 4 2" xfId="382"/>
    <cellStyle name="Normal 2 3 2 3 4 2 2" xfId="771"/>
    <cellStyle name="Normal 2 3 2 3 4 2 2 2" xfId="1544"/>
    <cellStyle name="Normal 2 3 2 3 4 2 2 2 2" xfId="3889"/>
    <cellStyle name="Normal 2 3 2 3 4 2 2 3" xfId="3121"/>
    <cellStyle name="Normal 2 3 2 3 4 2 2 4" xfId="2315"/>
    <cellStyle name="Normal 2 3 2 3 4 2 3" xfId="1160"/>
    <cellStyle name="Normal 2 3 2 3 4 2 3 2" xfId="3505"/>
    <cellStyle name="Normal 2 3 2 3 4 2 4" xfId="2734"/>
    <cellStyle name="Normal 2 3 2 3 4 2 5" xfId="1931"/>
    <cellStyle name="Normal 2 3 2 3 4 3" xfId="579"/>
    <cellStyle name="Normal 2 3 2 3 4 3 2" xfId="1352"/>
    <cellStyle name="Normal 2 3 2 3 4 3 2 2" xfId="3697"/>
    <cellStyle name="Normal 2 3 2 3 4 3 3" xfId="2929"/>
    <cellStyle name="Normal 2 3 2 3 4 3 4" xfId="2123"/>
    <cellStyle name="Normal 2 3 2 3 4 4" xfId="968"/>
    <cellStyle name="Normal 2 3 2 3 4 4 2" xfId="3313"/>
    <cellStyle name="Normal 2 3 2 3 4 5" xfId="2538"/>
    <cellStyle name="Normal 2 3 2 3 4 6" xfId="1739"/>
    <cellStyle name="Normal 2 3 2 3 5" xfId="286"/>
    <cellStyle name="Normal 2 3 2 3 5 2" xfId="675"/>
    <cellStyle name="Normal 2 3 2 3 5 2 2" xfId="1448"/>
    <cellStyle name="Normal 2 3 2 3 5 2 2 2" xfId="3793"/>
    <cellStyle name="Normal 2 3 2 3 5 2 3" xfId="3025"/>
    <cellStyle name="Normal 2 3 2 3 5 2 4" xfId="2219"/>
    <cellStyle name="Normal 2 3 2 3 5 3" xfId="1064"/>
    <cellStyle name="Normal 2 3 2 3 5 3 2" xfId="3409"/>
    <cellStyle name="Normal 2 3 2 3 5 4" xfId="2638"/>
    <cellStyle name="Normal 2 3 2 3 5 5" xfId="1835"/>
    <cellStyle name="Normal 2 3 2 3 6" xfId="483"/>
    <cellStyle name="Normal 2 3 2 3 6 2" xfId="1256"/>
    <cellStyle name="Normal 2 3 2 3 6 2 2" xfId="3601"/>
    <cellStyle name="Normal 2 3 2 3 6 3" xfId="2833"/>
    <cellStyle name="Normal 2 3 2 3 6 4" xfId="2027"/>
    <cellStyle name="Normal 2 3 2 3 7" xfId="872"/>
    <cellStyle name="Normal 2 3 2 3 7 2" xfId="3217"/>
    <cellStyle name="Normal 2 3 2 3 8" xfId="2429"/>
    <cellStyle name="Normal 2 3 2 3 9" xfId="1643"/>
    <cellStyle name="Normal 2 3 2 4" xfId="85"/>
    <cellStyle name="Normal 2 3 2 4 2" xfId="141"/>
    <cellStyle name="Normal 2 3 2 4 2 2" xfId="245"/>
    <cellStyle name="Normal 2 3 2 4 2 2 2" xfId="442"/>
    <cellStyle name="Normal 2 3 2 4 2 2 2 2" xfId="831"/>
    <cellStyle name="Normal 2 3 2 4 2 2 2 2 2" xfId="1604"/>
    <cellStyle name="Normal 2 3 2 4 2 2 2 2 2 2" xfId="3949"/>
    <cellStyle name="Normal 2 3 2 4 2 2 2 2 3" xfId="3181"/>
    <cellStyle name="Normal 2 3 2 4 2 2 2 2 4" xfId="2375"/>
    <cellStyle name="Normal 2 3 2 4 2 2 2 3" xfId="1220"/>
    <cellStyle name="Normal 2 3 2 4 2 2 2 3 2" xfId="3565"/>
    <cellStyle name="Normal 2 3 2 4 2 2 2 4" xfId="2794"/>
    <cellStyle name="Normal 2 3 2 4 2 2 2 5" xfId="1991"/>
    <cellStyle name="Normal 2 3 2 4 2 2 3" xfId="639"/>
    <cellStyle name="Normal 2 3 2 4 2 2 3 2" xfId="1412"/>
    <cellStyle name="Normal 2 3 2 4 2 2 3 2 2" xfId="3757"/>
    <cellStyle name="Normal 2 3 2 4 2 2 3 3" xfId="2989"/>
    <cellStyle name="Normal 2 3 2 4 2 2 3 4" xfId="2183"/>
    <cellStyle name="Normal 2 3 2 4 2 2 4" xfId="1028"/>
    <cellStyle name="Normal 2 3 2 4 2 2 4 2" xfId="3373"/>
    <cellStyle name="Normal 2 3 2 4 2 2 5" xfId="2598"/>
    <cellStyle name="Normal 2 3 2 4 2 2 6" xfId="1799"/>
    <cellStyle name="Normal 2 3 2 4 2 3" xfId="346"/>
    <cellStyle name="Normal 2 3 2 4 2 3 2" xfId="735"/>
    <cellStyle name="Normal 2 3 2 4 2 3 2 2" xfId="1508"/>
    <cellStyle name="Normal 2 3 2 4 2 3 2 2 2" xfId="3853"/>
    <cellStyle name="Normal 2 3 2 4 2 3 2 3" xfId="3085"/>
    <cellStyle name="Normal 2 3 2 4 2 3 2 4" xfId="2279"/>
    <cellStyle name="Normal 2 3 2 4 2 3 3" xfId="1124"/>
    <cellStyle name="Normal 2 3 2 4 2 3 3 2" xfId="3469"/>
    <cellStyle name="Normal 2 3 2 4 2 3 4" xfId="2698"/>
    <cellStyle name="Normal 2 3 2 4 2 3 5" xfId="1895"/>
    <cellStyle name="Normal 2 3 2 4 2 4" xfId="543"/>
    <cellStyle name="Normal 2 3 2 4 2 4 2" xfId="1316"/>
    <cellStyle name="Normal 2 3 2 4 2 4 2 2" xfId="3661"/>
    <cellStyle name="Normal 2 3 2 4 2 4 3" xfId="2893"/>
    <cellStyle name="Normal 2 3 2 4 2 4 4" xfId="2087"/>
    <cellStyle name="Normal 2 3 2 4 2 5" xfId="932"/>
    <cellStyle name="Normal 2 3 2 4 2 5 2" xfId="3277"/>
    <cellStyle name="Normal 2 3 2 4 2 6" xfId="2498"/>
    <cellStyle name="Normal 2 3 2 4 2 7" xfId="1703"/>
    <cellStyle name="Normal 2 3 2 4 3" xfId="197"/>
    <cellStyle name="Normal 2 3 2 4 3 2" xfId="394"/>
    <cellStyle name="Normal 2 3 2 4 3 2 2" xfId="783"/>
    <cellStyle name="Normal 2 3 2 4 3 2 2 2" xfId="1556"/>
    <cellStyle name="Normal 2 3 2 4 3 2 2 2 2" xfId="3901"/>
    <cellStyle name="Normal 2 3 2 4 3 2 2 3" xfId="3133"/>
    <cellStyle name="Normal 2 3 2 4 3 2 2 4" xfId="2327"/>
    <cellStyle name="Normal 2 3 2 4 3 2 3" xfId="1172"/>
    <cellStyle name="Normal 2 3 2 4 3 2 3 2" xfId="3517"/>
    <cellStyle name="Normal 2 3 2 4 3 2 4" xfId="2746"/>
    <cellStyle name="Normal 2 3 2 4 3 2 5" xfId="1943"/>
    <cellStyle name="Normal 2 3 2 4 3 3" xfId="591"/>
    <cellStyle name="Normal 2 3 2 4 3 3 2" xfId="1364"/>
    <cellStyle name="Normal 2 3 2 4 3 3 2 2" xfId="3709"/>
    <cellStyle name="Normal 2 3 2 4 3 3 3" xfId="2941"/>
    <cellStyle name="Normal 2 3 2 4 3 3 4" xfId="2135"/>
    <cellStyle name="Normal 2 3 2 4 3 4" xfId="980"/>
    <cellStyle name="Normal 2 3 2 4 3 4 2" xfId="3325"/>
    <cellStyle name="Normal 2 3 2 4 3 5" xfId="2550"/>
    <cellStyle name="Normal 2 3 2 4 3 6" xfId="1751"/>
    <cellStyle name="Normal 2 3 2 4 4" xfId="298"/>
    <cellStyle name="Normal 2 3 2 4 4 2" xfId="687"/>
    <cellStyle name="Normal 2 3 2 4 4 2 2" xfId="1460"/>
    <cellStyle name="Normal 2 3 2 4 4 2 2 2" xfId="3805"/>
    <cellStyle name="Normal 2 3 2 4 4 2 3" xfId="3037"/>
    <cellStyle name="Normal 2 3 2 4 4 2 4" xfId="2231"/>
    <cellStyle name="Normal 2 3 2 4 4 3" xfId="1076"/>
    <cellStyle name="Normal 2 3 2 4 4 3 2" xfId="3421"/>
    <cellStyle name="Normal 2 3 2 4 4 4" xfId="2650"/>
    <cellStyle name="Normal 2 3 2 4 4 5" xfId="1847"/>
    <cellStyle name="Normal 2 3 2 4 5" xfId="495"/>
    <cellStyle name="Normal 2 3 2 4 5 2" xfId="1268"/>
    <cellStyle name="Normal 2 3 2 4 5 2 2" xfId="3613"/>
    <cellStyle name="Normal 2 3 2 4 5 3" xfId="2845"/>
    <cellStyle name="Normal 2 3 2 4 5 4" xfId="2039"/>
    <cellStyle name="Normal 2 3 2 4 6" xfId="884"/>
    <cellStyle name="Normal 2 3 2 4 6 2" xfId="3229"/>
    <cellStyle name="Normal 2 3 2 4 7" xfId="2446"/>
    <cellStyle name="Normal 2 3 2 4 8" xfId="1655"/>
    <cellStyle name="Normal 2 3 2 5" xfId="117"/>
    <cellStyle name="Normal 2 3 2 5 2" xfId="221"/>
    <cellStyle name="Normal 2 3 2 5 2 2" xfId="418"/>
    <cellStyle name="Normal 2 3 2 5 2 2 2" xfId="807"/>
    <cellStyle name="Normal 2 3 2 5 2 2 2 2" xfId="1580"/>
    <cellStyle name="Normal 2 3 2 5 2 2 2 2 2" xfId="3925"/>
    <cellStyle name="Normal 2 3 2 5 2 2 2 3" xfId="3157"/>
    <cellStyle name="Normal 2 3 2 5 2 2 2 4" xfId="2351"/>
    <cellStyle name="Normal 2 3 2 5 2 2 3" xfId="1196"/>
    <cellStyle name="Normal 2 3 2 5 2 2 3 2" xfId="3541"/>
    <cellStyle name="Normal 2 3 2 5 2 2 4" xfId="2770"/>
    <cellStyle name="Normal 2 3 2 5 2 2 5" xfId="1967"/>
    <cellStyle name="Normal 2 3 2 5 2 3" xfId="615"/>
    <cellStyle name="Normal 2 3 2 5 2 3 2" xfId="1388"/>
    <cellStyle name="Normal 2 3 2 5 2 3 2 2" xfId="3733"/>
    <cellStyle name="Normal 2 3 2 5 2 3 3" xfId="2965"/>
    <cellStyle name="Normal 2 3 2 5 2 3 4" xfId="2159"/>
    <cellStyle name="Normal 2 3 2 5 2 4" xfId="1004"/>
    <cellStyle name="Normal 2 3 2 5 2 4 2" xfId="3349"/>
    <cellStyle name="Normal 2 3 2 5 2 5" xfId="2574"/>
    <cellStyle name="Normal 2 3 2 5 2 6" xfId="1775"/>
    <cellStyle name="Normal 2 3 2 5 3" xfId="322"/>
    <cellStyle name="Normal 2 3 2 5 3 2" xfId="711"/>
    <cellStyle name="Normal 2 3 2 5 3 2 2" xfId="1484"/>
    <cellStyle name="Normal 2 3 2 5 3 2 2 2" xfId="3829"/>
    <cellStyle name="Normal 2 3 2 5 3 2 3" xfId="3061"/>
    <cellStyle name="Normal 2 3 2 5 3 2 4" xfId="2255"/>
    <cellStyle name="Normal 2 3 2 5 3 3" xfId="1100"/>
    <cellStyle name="Normal 2 3 2 5 3 3 2" xfId="3445"/>
    <cellStyle name="Normal 2 3 2 5 3 4" xfId="2674"/>
    <cellStyle name="Normal 2 3 2 5 3 5" xfId="1871"/>
    <cellStyle name="Normal 2 3 2 5 4" xfId="519"/>
    <cellStyle name="Normal 2 3 2 5 4 2" xfId="1292"/>
    <cellStyle name="Normal 2 3 2 5 4 2 2" xfId="3637"/>
    <cellStyle name="Normal 2 3 2 5 4 3" xfId="2869"/>
    <cellStyle name="Normal 2 3 2 5 4 4" xfId="2063"/>
    <cellStyle name="Normal 2 3 2 5 5" xfId="908"/>
    <cellStyle name="Normal 2 3 2 5 5 2" xfId="3253"/>
    <cellStyle name="Normal 2 3 2 5 6" xfId="2474"/>
    <cellStyle name="Normal 2 3 2 5 7" xfId="1679"/>
    <cellStyle name="Normal 2 3 2 6" xfId="173"/>
    <cellStyle name="Normal 2 3 2 6 2" xfId="370"/>
    <cellStyle name="Normal 2 3 2 6 2 2" xfId="759"/>
    <cellStyle name="Normal 2 3 2 6 2 2 2" xfId="1532"/>
    <cellStyle name="Normal 2 3 2 6 2 2 2 2" xfId="3877"/>
    <cellStyle name="Normal 2 3 2 6 2 2 3" xfId="3109"/>
    <cellStyle name="Normal 2 3 2 6 2 2 4" xfId="2303"/>
    <cellStyle name="Normal 2 3 2 6 2 3" xfId="1148"/>
    <cellStyle name="Normal 2 3 2 6 2 3 2" xfId="3493"/>
    <cellStyle name="Normal 2 3 2 6 2 4" xfId="2722"/>
    <cellStyle name="Normal 2 3 2 6 2 5" xfId="1919"/>
    <cellStyle name="Normal 2 3 2 6 3" xfId="567"/>
    <cellStyle name="Normal 2 3 2 6 3 2" xfId="1340"/>
    <cellStyle name="Normal 2 3 2 6 3 2 2" xfId="3685"/>
    <cellStyle name="Normal 2 3 2 6 3 3" xfId="2917"/>
    <cellStyle name="Normal 2 3 2 6 3 4" xfId="2111"/>
    <cellStyle name="Normal 2 3 2 6 4" xfId="956"/>
    <cellStyle name="Normal 2 3 2 6 4 2" xfId="3301"/>
    <cellStyle name="Normal 2 3 2 6 5" xfId="2526"/>
    <cellStyle name="Normal 2 3 2 6 6" xfId="1727"/>
    <cellStyle name="Normal 2 3 2 7" xfId="274"/>
    <cellStyle name="Normal 2 3 2 7 2" xfId="663"/>
    <cellStyle name="Normal 2 3 2 7 2 2" xfId="1436"/>
    <cellStyle name="Normal 2 3 2 7 2 2 2" xfId="3781"/>
    <cellStyle name="Normal 2 3 2 7 2 3" xfId="3013"/>
    <cellStyle name="Normal 2 3 2 7 2 4" xfId="2207"/>
    <cellStyle name="Normal 2 3 2 7 3" xfId="1052"/>
    <cellStyle name="Normal 2 3 2 7 3 2" xfId="3397"/>
    <cellStyle name="Normal 2 3 2 7 4" xfId="2626"/>
    <cellStyle name="Normal 2 3 2 7 5" xfId="1823"/>
    <cellStyle name="Normal 2 3 2 8" xfId="471"/>
    <cellStyle name="Normal 2 3 2 8 2" xfId="1244"/>
    <cellStyle name="Normal 2 3 2 8 2 2" xfId="3589"/>
    <cellStyle name="Normal 2 3 2 8 3" xfId="2821"/>
    <cellStyle name="Normal 2 3 2 8 4" xfId="2015"/>
    <cellStyle name="Normal 2 3 2 9" xfId="860"/>
    <cellStyle name="Normal 2 3 2 9 2" xfId="3205"/>
    <cellStyle name="Normal 2 3 2_Block Summary" xfId="66"/>
    <cellStyle name="Normal 2 3 3" xfId="38"/>
    <cellStyle name="Normal 2 3 3 10" xfId="1634"/>
    <cellStyle name="Normal 2 3 3 2" xfId="57"/>
    <cellStyle name="Normal 2 3 3 2 2" xfId="99"/>
    <cellStyle name="Normal 2 3 3 2 2 2" xfId="156"/>
    <cellStyle name="Normal 2 3 3 2 2 2 2" xfId="260"/>
    <cellStyle name="Normal 2 3 3 2 2 2 2 2" xfId="457"/>
    <cellStyle name="Normal 2 3 3 2 2 2 2 2 2" xfId="846"/>
    <cellStyle name="Normal 2 3 3 2 2 2 2 2 2 2" xfId="1619"/>
    <cellStyle name="Normal 2 3 3 2 2 2 2 2 2 2 2" xfId="3964"/>
    <cellStyle name="Normal 2 3 3 2 2 2 2 2 2 3" xfId="3196"/>
    <cellStyle name="Normal 2 3 3 2 2 2 2 2 2 4" xfId="2390"/>
    <cellStyle name="Normal 2 3 3 2 2 2 2 2 3" xfId="1235"/>
    <cellStyle name="Normal 2 3 3 2 2 2 2 2 3 2" xfId="3580"/>
    <cellStyle name="Normal 2 3 3 2 2 2 2 2 4" xfId="2809"/>
    <cellStyle name="Normal 2 3 3 2 2 2 2 2 5" xfId="2006"/>
    <cellStyle name="Normal 2 3 3 2 2 2 2 3" xfId="654"/>
    <cellStyle name="Normal 2 3 3 2 2 2 2 3 2" xfId="1427"/>
    <cellStyle name="Normal 2 3 3 2 2 2 2 3 2 2" xfId="3772"/>
    <cellStyle name="Normal 2 3 3 2 2 2 2 3 3" xfId="3004"/>
    <cellStyle name="Normal 2 3 3 2 2 2 2 3 4" xfId="2198"/>
    <cellStyle name="Normal 2 3 3 2 2 2 2 4" xfId="1043"/>
    <cellStyle name="Normal 2 3 3 2 2 2 2 4 2" xfId="3388"/>
    <cellStyle name="Normal 2 3 3 2 2 2 2 5" xfId="2613"/>
    <cellStyle name="Normal 2 3 3 2 2 2 2 6" xfId="1814"/>
    <cellStyle name="Normal 2 3 3 2 2 2 3" xfId="361"/>
    <cellStyle name="Normal 2 3 3 2 2 2 3 2" xfId="750"/>
    <cellStyle name="Normal 2 3 3 2 2 2 3 2 2" xfId="1523"/>
    <cellStyle name="Normal 2 3 3 2 2 2 3 2 2 2" xfId="3868"/>
    <cellStyle name="Normal 2 3 3 2 2 2 3 2 3" xfId="3100"/>
    <cellStyle name="Normal 2 3 3 2 2 2 3 2 4" xfId="2294"/>
    <cellStyle name="Normal 2 3 3 2 2 2 3 3" xfId="1139"/>
    <cellStyle name="Normal 2 3 3 2 2 2 3 3 2" xfId="3484"/>
    <cellStyle name="Normal 2 3 3 2 2 2 3 4" xfId="2713"/>
    <cellStyle name="Normal 2 3 3 2 2 2 3 5" xfId="1910"/>
    <cellStyle name="Normal 2 3 3 2 2 2 4" xfId="558"/>
    <cellStyle name="Normal 2 3 3 2 2 2 4 2" xfId="1331"/>
    <cellStyle name="Normal 2 3 3 2 2 2 4 2 2" xfId="3676"/>
    <cellStyle name="Normal 2 3 3 2 2 2 4 3" xfId="2908"/>
    <cellStyle name="Normal 2 3 3 2 2 2 4 4" xfId="2102"/>
    <cellStyle name="Normal 2 3 3 2 2 2 5" xfId="947"/>
    <cellStyle name="Normal 2 3 3 2 2 2 5 2" xfId="3292"/>
    <cellStyle name="Normal 2 3 3 2 2 2 6" xfId="2513"/>
    <cellStyle name="Normal 2 3 3 2 2 2 7" xfId="1718"/>
    <cellStyle name="Normal 2 3 3 2 2 3" xfId="212"/>
    <cellStyle name="Normal 2 3 3 2 2 3 2" xfId="409"/>
    <cellStyle name="Normal 2 3 3 2 2 3 2 2" xfId="798"/>
    <cellStyle name="Normal 2 3 3 2 2 3 2 2 2" xfId="1571"/>
    <cellStyle name="Normal 2 3 3 2 2 3 2 2 2 2" xfId="3916"/>
    <cellStyle name="Normal 2 3 3 2 2 3 2 2 3" xfId="3148"/>
    <cellStyle name="Normal 2 3 3 2 2 3 2 2 4" xfId="2342"/>
    <cellStyle name="Normal 2 3 3 2 2 3 2 3" xfId="1187"/>
    <cellStyle name="Normal 2 3 3 2 2 3 2 3 2" xfId="3532"/>
    <cellStyle name="Normal 2 3 3 2 2 3 2 4" xfId="2761"/>
    <cellStyle name="Normal 2 3 3 2 2 3 2 5" xfId="1958"/>
    <cellStyle name="Normal 2 3 3 2 2 3 3" xfId="606"/>
    <cellStyle name="Normal 2 3 3 2 2 3 3 2" xfId="1379"/>
    <cellStyle name="Normal 2 3 3 2 2 3 3 2 2" xfId="3724"/>
    <cellStyle name="Normal 2 3 3 2 2 3 3 3" xfId="2956"/>
    <cellStyle name="Normal 2 3 3 2 2 3 3 4" xfId="2150"/>
    <cellStyle name="Normal 2 3 3 2 2 3 4" xfId="995"/>
    <cellStyle name="Normal 2 3 3 2 2 3 4 2" xfId="3340"/>
    <cellStyle name="Normal 2 3 3 2 2 3 5" xfId="2565"/>
    <cellStyle name="Normal 2 3 3 2 2 3 6" xfId="1766"/>
    <cellStyle name="Normal 2 3 3 2 2 4" xfId="313"/>
    <cellStyle name="Normal 2 3 3 2 2 4 2" xfId="702"/>
    <cellStyle name="Normal 2 3 3 2 2 4 2 2" xfId="1475"/>
    <cellStyle name="Normal 2 3 3 2 2 4 2 2 2" xfId="3820"/>
    <cellStyle name="Normal 2 3 3 2 2 4 2 3" xfId="3052"/>
    <cellStyle name="Normal 2 3 3 2 2 4 2 4" xfId="2246"/>
    <cellStyle name="Normal 2 3 3 2 2 4 3" xfId="1091"/>
    <cellStyle name="Normal 2 3 3 2 2 4 3 2" xfId="3436"/>
    <cellStyle name="Normal 2 3 3 2 2 4 4" xfId="2665"/>
    <cellStyle name="Normal 2 3 3 2 2 4 5" xfId="1862"/>
    <cellStyle name="Normal 2 3 3 2 2 5" xfId="510"/>
    <cellStyle name="Normal 2 3 3 2 2 5 2" xfId="1283"/>
    <cellStyle name="Normal 2 3 3 2 2 5 2 2" xfId="3628"/>
    <cellStyle name="Normal 2 3 3 2 2 5 3" xfId="2860"/>
    <cellStyle name="Normal 2 3 3 2 2 5 4" xfId="2054"/>
    <cellStyle name="Normal 2 3 3 2 2 6" xfId="899"/>
    <cellStyle name="Normal 2 3 3 2 2 6 2" xfId="3244"/>
    <cellStyle name="Normal 2 3 3 2 2 7" xfId="2460"/>
    <cellStyle name="Normal 2 3 3 2 2 8" xfId="1670"/>
    <cellStyle name="Normal 2 3 3 2 3" xfId="132"/>
    <cellStyle name="Normal 2 3 3 2 3 2" xfId="236"/>
    <cellStyle name="Normal 2 3 3 2 3 2 2" xfId="433"/>
    <cellStyle name="Normal 2 3 3 2 3 2 2 2" xfId="822"/>
    <cellStyle name="Normal 2 3 3 2 3 2 2 2 2" xfId="1595"/>
    <cellStyle name="Normal 2 3 3 2 3 2 2 2 2 2" xfId="3940"/>
    <cellStyle name="Normal 2 3 3 2 3 2 2 2 3" xfId="3172"/>
    <cellStyle name="Normal 2 3 3 2 3 2 2 2 4" xfId="2366"/>
    <cellStyle name="Normal 2 3 3 2 3 2 2 3" xfId="1211"/>
    <cellStyle name="Normal 2 3 3 2 3 2 2 3 2" xfId="3556"/>
    <cellStyle name="Normal 2 3 3 2 3 2 2 4" xfId="2785"/>
    <cellStyle name="Normal 2 3 3 2 3 2 2 5" xfId="1982"/>
    <cellStyle name="Normal 2 3 3 2 3 2 3" xfId="630"/>
    <cellStyle name="Normal 2 3 3 2 3 2 3 2" xfId="1403"/>
    <cellStyle name="Normal 2 3 3 2 3 2 3 2 2" xfId="3748"/>
    <cellStyle name="Normal 2 3 3 2 3 2 3 3" xfId="2980"/>
    <cellStyle name="Normal 2 3 3 2 3 2 3 4" xfId="2174"/>
    <cellStyle name="Normal 2 3 3 2 3 2 4" xfId="1019"/>
    <cellStyle name="Normal 2 3 3 2 3 2 4 2" xfId="3364"/>
    <cellStyle name="Normal 2 3 3 2 3 2 5" xfId="2589"/>
    <cellStyle name="Normal 2 3 3 2 3 2 6" xfId="1790"/>
    <cellStyle name="Normal 2 3 3 2 3 3" xfId="337"/>
    <cellStyle name="Normal 2 3 3 2 3 3 2" xfId="726"/>
    <cellStyle name="Normal 2 3 3 2 3 3 2 2" xfId="1499"/>
    <cellStyle name="Normal 2 3 3 2 3 3 2 2 2" xfId="3844"/>
    <cellStyle name="Normal 2 3 3 2 3 3 2 3" xfId="3076"/>
    <cellStyle name="Normal 2 3 3 2 3 3 2 4" xfId="2270"/>
    <cellStyle name="Normal 2 3 3 2 3 3 3" xfId="1115"/>
    <cellStyle name="Normal 2 3 3 2 3 3 3 2" xfId="3460"/>
    <cellStyle name="Normal 2 3 3 2 3 3 4" xfId="2689"/>
    <cellStyle name="Normal 2 3 3 2 3 3 5" xfId="1886"/>
    <cellStyle name="Normal 2 3 3 2 3 4" xfId="534"/>
    <cellStyle name="Normal 2 3 3 2 3 4 2" xfId="1307"/>
    <cellStyle name="Normal 2 3 3 2 3 4 2 2" xfId="3652"/>
    <cellStyle name="Normal 2 3 3 2 3 4 3" xfId="2884"/>
    <cellStyle name="Normal 2 3 3 2 3 4 4" xfId="2078"/>
    <cellStyle name="Normal 2 3 3 2 3 5" xfId="923"/>
    <cellStyle name="Normal 2 3 3 2 3 5 2" xfId="3268"/>
    <cellStyle name="Normal 2 3 3 2 3 6" xfId="2489"/>
    <cellStyle name="Normal 2 3 3 2 3 7" xfId="1694"/>
    <cellStyle name="Normal 2 3 3 2 4" xfId="188"/>
    <cellStyle name="Normal 2 3 3 2 4 2" xfId="385"/>
    <cellStyle name="Normal 2 3 3 2 4 2 2" xfId="774"/>
    <cellStyle name="Normal 2 3 3 2 4 2 2 2" xfId="1547"/>
    <cellStyle name="Normal 2 3 3 2 4 2 2 2 2" xfId="3892"/>
    <cellStyle name="Normal 2 3 3 2 4 2 2 3" xfId="3124"/>
    <cellStyle name="Normal 2 3 3 2 4 2 2 4" xfId="2318"/>
    <cellStyle name="Normal 2 3 3 2 4 2 3" xfId="1163"/>
    <cellStyle name="Normal 2 3 3 2 4 2 3 2" xfId="3508"/>
    <cellStyle name="Normal 2 3 3 2 4 2 4" xfId="2737"/>
    <cellStyle name="Normal 2 3 3 2 4 2 5" xfId="1934"/>
    <cellStyle name="Normal 2 3 3 2 4 3" xfId="582"/>
    <cellStyle name="Normal 2 3 3 2 4 3 2" xfId="1355"/>
    <cellStyle name="Normal 2 3 3 2 4 3 2 2" xfId="3700"/>
    <cellStyle name="Normal 2 3 3 2 4 3 3" xfId="2932"/>
    <cellStyle name="Normal 2 3 3 2 4 3 4" xfId="2126"/>
    <cellStyle name="Normal 2 3 3 2 4 4" xfId="971"/>
    <cellStyle name="Normal 2 3 3 2 4 4 2" xfId="3316"/>
    <cellStyle name="Normal 2 3 3 2 4 5" xfId="2541"/>
    <cellStyle name="Normal 2 3 3 2 4 6" xfId="1742"/>
    <cellStyle name="Normal 2 3 3 2 5" xfId="289"/>
    <cellStyle name="Normal 2 3 3 2 5 2" xfId="678"/>
    <cellStyle name="Normal 2 3 3 2 5 2 2" xfId="1451"/>
    <cellStyle name="Normal 2 3 3 2 5 2 2 2" xfId="3796"/>
    <cellStyle name="Normal 2 3 3 2 5 2 3" xfId="3028"/>
    <cellStyle name="Normal 2 3 3 2 5 2 4" xfId="2222"/>
    <cellStyle name="Normal 2 3 3 2 5 3" xfId="1067"/>
    <cellStyle name="Normal 2 3 3 2 5 3 2" xfId="3412"/>
    <cellStyle name="Normal 2 3 3 2 5 4" xfId="2641"/>
    <cellStyle name="Normal 2 3 3 2 5 5" xfId="1838"/>
    <cellStyle name="Normal 2 3 3 2 6" xfId="486"/>
    <cellStyle name="Normal 2 3 3 2 6 2" xfId="1259"/>
    <cellStyle name="Normal 2 3 3 2 6 2 2" xfId="3604"/>
    <cellStyle name="Normal 2 3 3 2 6 3" xfId="2836"/>
    <cellStyle name="Normal 2 3 3 2 6 4" xfId="2030"/>
    <cellStyle name="Normal 2 3 3 2 7" xfId="875"/>
    <cellStyle name="Normal 2 3 3 2 7 2" xfId="3220"/>
    <cellStyle name="Normal 2 3 3 2 8" xfId="2433"/>
    <cellStyle name="Normal 2 3 3 2 9" xfId="1646"/>
    <cellStyle name="Normal 2 3 3 3" xfId="88"/>
    <cellStyle name="Normal 2 3 3 3 2" xfId="144"/>
    <cellStyle name="Normal 2 3 3 3 2 2" xfId="248"/>
    <cellStyle name="Normal 2 3 3 3 2 2 2" xfId="445"/>
    <cellStyle name="Normal 2 3 3 3 2 2 2 2" xfId="834"/>
    <cellStyle name="Normal 2 3 3 3 2 2 2 2 2" xfId="1607"/>
    <cellStyle name="Normal 2 3 3 3 2 2 2 2 2 2" xfId="3952"/>
    <cellStyle name="Normal 2 3 3 3 2 2 2 2 3" xfId="3184"/>
    <cellStyle name="Normal 2 3 3 3 2 2 2 2 4" xfId="2378"/>
    <cellStyle name="Normal 2 3 3 3 2 2 2 3" xfId="1223"/>
    <cellStyle name="Normal 2 3 3 3 2 2 2 3 2" xfId="3568"/>
    <cellStyle name="Normal 2 3 3 3 2 2 2 4" xfId="2797"/>
    <cellStyle name="Normal 2 3 3 3 2 2 2 5" xfId="1994"/>
    <cellStyle name="Normal 2 3 3 3 2 2 3" xfId="642"/>
    <cellStyle name="Normal 2 3 3 3 2 2 3 2" xfId="1415"/>
    <cellStyle name="Normal 2 3 3 3 2 2 3 2 2" xfId="3760"/>
    <cellStyle name="Normal 2 3 3 3 2 2 3 3" xfId="2992"/>
    <cellStyle name="Normal 2 3 3 3 2 2 3 4" xfId="2186"/>
    <cellStyle name="Normal 2 3 3 3 2 2 4" xfId="1031"/>
    <cellStyle name="Normal 2 3 3 3 2 2 4 2" xfId="3376"/>
    <cellStyle name="Normal 2 3 3 3 2 2 5" xfId="2601"/>
    <cellStyle name="Normal 2 3 3 3 2 2 6" xfId="1802"/>
    <cellStyle name="Normal 2 3 3 3 2 3" xfId="349"/>
    <cellStyle name="Normal 2 3 3 3 2 3 2" xfId="738"/>
    <cellStyle name="Normal 2 3 3 3 2 3 2 2" xfId="1511"/>
    <cellStyle name="Normal 2 3 3 3 2 3 2 2 2" xfId="3856"/>
    <cellStyle name="Normal 2 3 3 3 2 3 2 3" xfId="3088"/>
    <cellStyle name="Normal 2 3 3 3 2 3 2 4" xfId="2282"/>
    <cellStyle name="Normal 2 3 3 3 2 3 3" xfId="1127"/>
    <cellStyle name="Normal 2 3 3 3 2 3 3 2" xfId="3472"/>
    <cellStyle name="Normal 2 3 3 3 2 3 4" xfId="2701"/>
    <cellStyle name="Normal 2 3 3 3 2 3 5" xfId="1898"/>
    <cellStyle name="Normal 2 3 3 3 2 4" xfId="546"/>
    <cellStyle name="Normal 2 3 3 3 2 4 2" xfId="1319"/>
    <cellStyle name="Normal 2 3 3 3 2 4 2 2" xfId="3664"/>
    <cellStyle name="Normal 2 3 3 3 2 4 3" xfId="2896"/>
    <cellStyle name="Normal 2 3 3 3 2 4 4" xfId="2090"/>
    <cellStyle name="Normal 2 3 3 3 2 5" xfId="935"/>
    <cellStyle name="Normal 2 3 3 3 2 5 2" xfId="3280"/>
    <cellStyle name="Normal 2 3 3 3 2 6" xfId="2501"/>
    <cellStyle name="Normal 2 3 3 3 2 7" xfId="1706"/>
    <cellStyle name="Normal 2 3 3 3 3" xfId="200"/>
    <cellStyle name="Normal 2 3 3 3 3 2" xfId="397"/>
    <cellStyle name="Normal 2 3 3 3 3 2 2" xfId="786"/>
    <cellStyle name="Normal 2 3 3 3 3 2 2 2" xfId="1559"/>
    <cellStyle name="Normal 2 3 3 3 3 2 2 2 2" xfId="3904"/>
    <cellStyle name="Normal 2 3 3 3 3 2 2 3" xfId="3136"/>
    <cellStyle name="Normal 2 3 3 3 3 2 2 4" xfId="2330"/>
    <cellStyle name="Normal 2 3 3 3 3 2 3" xfId="1175"/>
    <cellStyle name="Normal 2 3 3 3 3 2 3 2" xfId="3520"/>
    <cellStyle name="Normal 2 3 3 3 3 2 4" xfId="2749"/>
    <cellStyle name="Normal 2 3 3 3 3 2 5" xfId="1946"/>
    <cellStyle name="Normal 2 3 3 3 3 3" xfId="594"/>
    <cellStyle name="Normal 2 3 3 3 3 3 2" xfId="1367"/>
    <cellStyle name="Normal 2 3 3 3 3 3 2 2" xfId="3712"/>
    <cellStyle name="Normal 2 3 3 3 3 3 3" xfId="2944"/>
    <cellStyle name="Normal 2 3 3 3 3 3 4" xfId="2138"/>
    <cellStyle name="Normal 2 3 3 3 3 4" xfId="983"/>
    <cellStyle name="Normal 2 3 3 3 3 4 2" xfId="3328"/>
    <cellStyle name="Normal 2 3 3 3 3 5" xfId="2553"/>
    <cellStyle name="Normal 2 3 3 3 3 6" xfId="1754"/>
    <cellStyle name="Normal 2 3 3 3 4" xfId="301"/>
    <cellStyle name="Normal 2 3 3 3 4 2" xfId="690"/>
    <cellStyle name="Normal 2 3 3 3 4 2 2" xfId="1463"/>
    <cellStyle name="Normal 2 3 3 3 4 2 2 2" xfId="3808"/>
    <cellStyle name="Normal 2 3 3 3 4 2 3" xfId="3040"/>
    <cellStyle name="Normal 2 3 3 3 4 2 4" xfId="2234"/>
    <cellStyle name="Normal 2 3 3 3 4 3" xfId="1079"/>
    <cellStyle name="Normal 2 3 3 3 4 3 2" xfId="3424"/>
    <cellStyle name="Normal 2 3 3 3 4 4" xfId="2653"/>
    <cellStyle name="Normal 2 3 3 3 4 5" xfId="1850"/>
    <cellStyle name="Normal 2 3 3 3 5" xfId="498"/>
    <cellStyle name="Normal 2 3 3 3 5 2" xfId="1271"/>
    <cellStyle name="Normal 2 3 3 3 5 2 2" xfId="3616"/>
    <cellStyle name="Normal 2 3 3 3 5 3" xfId="2848"/>
    <cellStyle name="Normal 2 3 3 3 5 4" xfId="2042"/>
    <cellStyle name="Normal 2 3 3 3 6" xfId="887"/>
    <cellStyle name="Normal 2 3 3 3 6 2" xfId="3232"/>
    <cellStyle name="Normal 2 3 3 3 7" xfId="2449"/>
    <cellStyle name="Normal 2 3 3 3 8" xfId="1658"/>
    <cellStyle name="Normal 2 3 3 4" xfId="120"/>
    <cellStyle name="Normal 2 3 3 4 2" xfId="224"/>
    <cellStyle name="Normal 2 3 3 4 2 2" xfId="421"/>
    <cellStyle name="Normal 2 3 3 4 2 2 2" xfId="810"/>
    <cellStyle name="Normal 2 3 3 4 2 2 2 2" xfId="1583"/>
    <cellStyle name="Normal 2 3 3 4 2 2 2 2 2" xfId="3928"/>
    <cellStyle name="Normal 2 3 3 4 2 2 2 3" xfId="3160"/>
    <cellStyle name="Normal 2 3 3 4 2 2 2 4" xfId="2354"/>
    <cellStyle name="Normal 2 3 3 4 2 2 3" xfId="1199"/>
    <cellStyle name="Normal 2 3 3 4 2 2 3 2" xfId="3544"/>
    <cellStyle name="Normal 2 3 3 4 2 2 4" xfId="2773"/>
    <cellStyle name="Normal 2 3 3 4 2 2 5" xfId="1970"/>
    <cellStyle name="Normal 2 3 3 4 2 3" xfId="618"/>
    <cellStyle name="Normal 2 3 3 4 2 3 2" xfId="1391"/>
    <cellStyle name="Normal 2 3 3 4 2 3 2 2" xfId="3736"/>
    <cellStyle name="Normal 2 3 3 4 2 3 3" xfId="2968"/>
    <cellStyle name="Normal 2 3 3 4 2 3 4" xfId="2162"/>
    <cellStyle name="Normal 2 3 3 4 2 4" xfId="1007"/>
    <cellStyle name="Normal 2 3 3 4 2 4 2" xfId="3352"/>
    <cellStyle name="Normal 2 3 3 4 2 5" xfId="2577"/>
    <cellStyle name="Normal 2 3 3 4 2 6" xfId="1778"/>
    <cellStyle name="Normal 2 3 3 4 3" xfId="325"/>
    <cellStyle name="Normal 2 3 3 4 3 2" xfId="714"/>
    <cellStyle name="Normal 2 3 3 4 3 2 2" xfId="1487"/>
    <cellStyle name="Normal 2 3 3 4 3 2 2 2" xfId="3832"/>
    <cellStyle name="Normal 2 3 3 4 3 2 3" xfId="3064"/>
    <cellStyle name="Normal 2 3 3 4 3 2 4" xfId="2258"/>
    <cellStyle name="Normal 2 3 3 4 3 3" xfId="1103"/>
    <cellStyle name="Normal 2 3 3 4 3 3 2" xfId="3448"/>
    <cellStyle name="Normal 2 3 3 4 3 4" xfId="2677"/>
    <cellStyle name="Normal 2 3 3 4 3 5" xfId="1874"/>
    <cellStyle name="Normal 2 3 3 4 4" xfId="522"/>
    <cellStyle name="Normal 2 3 3 4 4 2" xfId="1295"/>
    <cellStyle name="Normal 2 3 3 4 4 2 2" xfId="3640"/>
    <cellStyle name="Normal 2 3 3 4 4 3" xfId="2872"/>
    <cellStyle name="Normal 2 3 3 4 4 4" xfId="2066"/>
    <cellStyle name="Normal 2 3 3 4 5" xfId="911"/>
    <cellStyle name="Normal 2 3 3 4 5 2" xfId="3256"/>
    <cellStyle name="Normal 2 3 3 4 6" xfId="2477"/>
    <cellStyle name="Normal 2 3 3 4 7" xfId="1682"/>
    <cellStyle name="Normal 2 3 3 5" xfId="176"/>
    <cellStyle name="Normal 2 3 3 5 2" xfId="373"/>
    <cellStyle name="Normal 2 3 3 5 2 2" xfId="762"/>
    <cellStyle name="Normal 2 3 3 5 2 2 2" xfId="1535"/>
    <cellStyle name="Normal 2 3 3 5 2 2 2 2" xfId="3880"/>
    <cellStyle name="Normal 2 3 3 5 2 2 3" xfId="3112"/>
    <cellStyle name="Normal 2 3 3 5 2 2 4" xfId="2306"/>
    <cellStyle name="Normal 2 3 3 5 2 3" xfId="1151"/>
    <cellStyle name="Normal 2 3 3 5 2 3 2" xfId="3496"/>
    <cellStyle name="Normal 2 3 3 5 2 4" xfId="2725"/>
    <cellStyle name="Normal 2 3 3 5 2 5" xfId="1922"/>
    <cellStyle name="Normal 2 3 3 5 3" xfId="570"/>
    <cellStyle name="Normal 2 3 3 5 3 2" xfId="1343"/>
    <cellStyle name="Normal 2 3 3 5 3 2 2" xfId="3688"/>
    <cellStyle name="Normal 2 3 3 5 3 3" xfId="2920"/>
    <cellStyle name="Normal 2 3 3 5 3 4" xfId="2114"/>
    <cellStyle name="Normal 2 3 3 5 4" xfId="959"/>
    <cellStyle name="Normal 2 3 3 5 4 2" xfId="3304"/>
    <cellStyle name="Normal 2 3 3 5 5" xfId="2529"/>
    <cellStyle name="Normal 2 3 3 5 6" xfId="1730"/>
    <cellStyle name="Normal 2 3 3 6" xfId="277"/>
    <cellStyle name="Normal 2 3 3 6 2" xfId="666"/>
    <cellStyle name="Normal 2 3 3 6 2 2" xfId="1439"/>
    <cellStyle name="Normal 2 3 3 6 2 2 2" xfId="3784"/>
    <cellStyle name="Normal 2 3 3 6 2 3" xfId="3016"/>
    <cellStyle name="Normal 2 3 3 6 2 4" xfId="2210"/>
    <cellStyle name="Normal 2 3 3 6 3" xfId="1055"/>
    <cellStyle name="Normal 2 3 3 6 3 2" xfId="3400"/>
    <cellStyle name="Normal 2 3 3 6 4" xfId="2629"/>
    <cellStyle name="Normal 2 3 3 6 5" xfId="1826"/>
    <cellStyle name="Normal 2 3 3 7" xfId="474"/>
    <cellStyle name="Normal 2 3 3 7 2" xfId="1247"/>
    <cellStyle name="Normal 2 3 3 7 2 2" xfId="3592"/>
    <cellStyle name="Normal 2 3 3 7 3" xfId="2824"/>
    <cellStyle name="Normal 2 3 3 7 4" xfId="2018"/>
    <cellStyle name="Normal 2 3 3 8" xfId="863"/>
    <cellStyle name="Normal 2 3 3 8 2" xfId="3208"/>
    <cellStyle name="Normal 2 3 3 9" xfId="2418"/>
    <cellStyle name="Normal 2 3 3_Block Summary" xfId="68"/>
    <cellStyle name="Normal 2 3 4" xfId="48"/>
    <cellStyle name="Normal 2 3 4 2" xfId="93"/>
    <cellStyle name="Normal 2 3 4 2 2" xfId="150"/>
    <cellStyle name="Normal 2 3 4 2 2 2" xfId="254"/>
    <cellStyle name="Normal 2 3 4 2 2 2 2" xfId="451"/>
    <cellStyle name="Normal 2 3 4 2 2 2 2 2" xfId="840"/>
    <cellStyle name="Normal 2 3 4 2 2 2 2 2 2" xfId="1613"/>
    <cellStyle name="Normal 2 3 4 2 2 2 2 2 2 2" xfId="3958"/>
    <cellStyle name="Normal 2 3 4 2 2 2 2 2 3" xfId="3190"/>
    <cellStyle name="Normal 2 3 4 2 2 2 2 2 4" xfId="2384"/>
    <cellStyle name="Normal 2 3 4 2 2 2 2 3" xfId="1229"/>
    <cellStyle name="Normal 2 3 4 2 2 2 2 3 2" xfId="3574"/>
    <cellStyle name="Normal 2 3 4 2 2 2 2 4" xfId="2803"/>
    <cellStyle name="Normal 2 3 4 2 2 2 2 5" xfId="2000"/>
    <cellStyle name="Normal 2 3 4 2 2 2 3" xfId="648"/>
    <cellStyle name="Normal 2 3 4 2 2 2 3 2" xfId="1421"/>
    <cellStyle name="Normal 2 3 4 2 2 2 3 2 2" xfId="3766"/>
    <cellStyle name="Normal 2 3 4 2 2 2 3 3" xfId="2998"/>
    <cellStyle name="Normal 2 3 4 2 2 2 3 4" xfId="2192"/>
    <cellStyle name="Normal 2 3 4 2 2 2 4" xfId="1037"/>
    <cellStyle name="Normal 2 3 4 2 2 2 4 2" xfId="3382"/>
    <cellStyle name="Normal 2 3 4 2 2 2 5" xfId="2607"/>
    <cellStyle name="Normal 2 3 4 2 2 2 6" xfId="1808"/>
    <cellStyle name="Normal 2 3 4 2 2 3" xfId="355"/>
    <cellStyle name="Normal 2 3 4 2 2 3 2" xfId="744"/>
    <cellStyle name="Normal 2 3 4 2 2 3 2 2" xfId="1517"/>
    <cellStyle name="Normal 2 3 4 2 2 3 2 2 2" xfId="3862"/>
    <cellStyle name="Normal 2 3 4 2 2 3 2 3" xfId="3094"/>
    <cellStyle name="Normal 2 3 4 2 2 3 2 4" xfId="2288"/>
    <cellStyle name="Normal 2 3 4 2 2 3 3" xfId="1133"/>
    <cellStyle name="Normal 2 3 4 2 2 3 3 2" xfId="3478"/>
    <cellStyle name="Normal 2 3 4 2 2 3 4" xfId="2707"/>
    <cellStyle name="Normal 2 3 4 2 2 3 5" xfId="1904"/>
    <cellStyle name="Normal 2 3 4 2 2 4" xfId="552"/>
    <cellStyle name="Normal 2 3 4 2 2 4 2" xfId="1325"/>
    <cellStyle name="Normal 2 3 4 2 2 4 2 2" xfId="3670"/>
    <cellStyle name="Normal 2 3 4 2 2 4 3" xfId="2902"/>
    <cellStyle name="Normal 2 3 4 2 2 4 4" xfId="2096"/>
    <cellStyle name="Normal 2 3 4 2 2 5" xfId="941"/>
    <cellStyle name="Normal 2 3 4 2 2 5 2" xfId="3286"/>
    <cellStyle name="Normal 2 3 4 2 2 6" xfId="2507"/>
    <cellStyle name="Normal 2 3 4 2 2 7" xfId="1712"/>
    <cellStyle name="Normal 2 3 4 2 3" xfId="206"/>
    <cellStyle name="Normal 2 3 4 2 3 2" xfId="403"/>
    <cellStyle name="Normal 2 3 4 2 3 2 2" xfId="792"/>
    <cellStyle name="Normal 2 3 4 2 3 2 2 2" xfId="1565"/>
    <cellStyle name="Normal 2 3 4 2 3 2 2 2 2" xfId="3910"/>
    <cellStyle name="Normal 2 3 4 2 3 2 2 3" xfId="3142"/>
    <cellStyle name="Normal 2 3 4 2 3 2 2 4" xfId="2336"/>
    <cellStyle name="Normal 2 3 4 2 3 2 3" xfId="1181"/>
    <cellStyle name="Normal 2 3 4 2 3 2 3 2" xfId="3526"/>
    <cellStyle name="Normal 2 3 4 2 3 2 4" xfId="2755"/>
    <cellStyle name="Normal 2 3 4 2 3 2 5" xfId="1952"/>
    <cellStyle name="Normal 2 3 4 2 3 3" xfId="600"/>
    <cellStyle name="Normal 2 3 4 2 3 3 2" xfId="1373"/>
    <cellStyle name="Normal 2 3 4 2 3 3 2 2" xfId="3718"/>
    <cellStyle name="Normal 2 3 4 2 3 3 3" xfId="2950"/>
    <cellStyle name="Normal 2 3 4 2 3 3 4" xfId="2144"/>
    <cellStyle name="Normal 2 3 4 2 3 4" xfId="989"/>
    <cellStyle name="Normal 2 3 4 2 3 4 2" xfId="3334"/>
    <cellStyle name="Normal 2 3 4 2 3 5" xfId="2559"/>
    <cellStyle name="Normal 2 3 4 2 3 6" xfId="1760"/>
    <cellStyle name="Normal 2 3 4 2 4" xfId="307"/>
    <cellStyle name="Normal 2 3 4 2 4 2" xfId="696"/>
    <cellStyle name="Normal 2 3 4 2 4 2 2" xfId="1469"/>
    <cellStyle name="Normal 2 3 4 2 4 2 2 2" xfId="3814"/>
    <cellStyle name="Normal 2 3 4 2 4 2 3" xfId="3046"/>
    <cellStyle name="Normal 2 3 4 2 4 2 4" xfId="2240"/>
    <cellStyle name="Normal 2 3 4 2 4 3" xfId="1085"/>
    <cellStyle name="Normal 2 3 4 2 4 3 2" xfId="3430"/>
    <cellStyle name="Normal 2 3 4 2 4 4" xfId="2659"/>
    <cellStyle name="Normal 2 3 4 2 4 5" xfId="1856"/>
    <cellStyle name="Normal 2 3 4 2 5" xfId="504"/>
    <cellStyle name="Normal 2 3 4 2 5 2" xfId="1277"/>
    <cellStyle name="Normal 2 3 4 2 5 2 2" xfId="3622"/>
    <cellStyle name="Normal 2 3 4 2 5 3" xfId="2854"/>
    <cellStyle name="Normal 2 3 4 2 5 4" xfId="2048"/>
    <cellStyle name="Normal 2 3 4 2 6" xfId="893"/>
    <cellStyle name="Normal 2 3 4 2 6 2" xfId="3238"/>
    <cellStyle name="Normal 2 3 4 2 7" xfId="2454"/>
    <cellStyle name="Normal 2 3 4 2 8" xfId="1664"/>
    <cellStyle name="Normal 2 3 4 3" xfId="126"/>
    <cellStyle name="Normal 2 3 4 3 2" xfId="230"/>
    <cellStyle name="Normal 2 3 4 3 2 2" xfId="427"/>
    <cellStyle name="Normal 2 3 4 3 2 2 2" xfId="816"/>
    <cellStyle name="Normal 2 3 4 3 2 2 2 2" xfId="1589"/>
    <cellStyle name="Normal 2 3 4 3 2 2 2 2 2" xfId="3934"/>
    <cellStyle name="Normal 2 3 4 3 2 2 2 3" xfId="3166"/>
    <cellStyle name="Normal 2 3 4 3 2 2 2 4" xfId="2360"/>
    <cellStyle name="Normal 2 3 4 3 2 2 3" xfId="1205"/>
    <cellStyle name="Normal 2 3 4 3 2 2 3 2" xfId="3550"/>
    <cellStyle name="Normal 2 3 4 3 2 2 4" xfId="2779"/>
    <cellStyle name="Normal 2 3 4 3 2 2 5" xfId="1976"/>
    <cellStyle name="Normal 2 3 4 3 2 3" xfId="624"/>
    <cellStyle name="Normal 2 3 4 3 2 3 2" xfId="1397"/>
    <cellStyle name="Normal 2 3 4 3 2 3 2 2" xfId="3742"/>
    <cellStyle name="Normal 2 3 4 3 2 3 3" xfId="2974"/>
    <cellStyle name="Normal 2 3 4 3 2 3 4" xfId="2168"/>
    <cellStyle name="Normal 2 3 4 3 2 4" xfId="1013"/>
    <cellStyle name="Normal 2 3 4 3 2 4 2" xfId="3358"/>
    <cellStyle name="Normal 2 3 4 3 2 5" xfId="2583"/>
    <cellStyle name="Normal 2 3 4 3 2 6" xfId="1784"/>
    <cellStyle name="Normal 2 3 4 3 3" xfId="331"/>
    <cellStyle name="Normal 2 3 4 3 3 2" xfId="720"/>
    <cellStyle name="Normal 2 3 4 3 3 2 2" xfId="1493"/>
    <cellStyle name="Normal 2 3 4 3 3 2 2 2" xfId="3838"/>
    <cellStyle name="Normal 2 3 4 3 3 2 3" xfId="3070"/>
    <cellStyle name="Normal 2 3 4 3 3 2 4" xfId="2264"/>
    <cellStyle name="Normal 2 3 4 3 3 3" xfId="1109"/>
    <cellStyle name="Normal 2 3 4 3 3 3 2" xfId="3454"/>
    <cellStyle name="Normal 2 3 4 3 3 4" xfId="2683"/>
    <cellStyle name="Normal 2 3 4 3 3 5" xfId="1880"/>
    <cellStyle name="Normal 2 3 4 3 4" xfId="528"/>
    <cellStyle name="Normal 2 3 4 3 4 2" xfId="1301"/>
    <cellStyle name="Normal 2 3 4 3 4 2 2" xfId="3646"/>
    <cellStyle name="Normal 2 3 4 3 4 3" xfId="2878"/>
    <cellStyle name="Normal 2 3 4 3 4 4" xfId="2072"/>
    <cellStyle name="Normal 2 3 4 3 5" xfId="917"/>
    <cellStyle name="Normal 2 3 4 3 5 2" xfId="3262"/>
    <cellStyle name="Normal 2 3 4 3 6" xfId="2483"/>
    <cellStyle name="Normal 2 3 4 3 7" xfId="1688"/>
    <cellStyle name="Normal 2 3 4 4" xfId="182"/>
    <cellStyle name="Normal 2 3 4 4 2" xfId="379"/>
    <cellStyle name="Normal 2 3 4 4 2 2" xfId="768"/>
    <cellStyle name="Normal 2 3 4 4 2 2 2" xfId="1541"/>
    <cellStyle name="Normal 2 3 4 4 2 2 2 2" xfId="3886"/>
    <cellStyle name="Normal 2 3 4 4 2 2 3" xfId="3118"/>
    <cellStyle name="Normal 2 3 4 4 2 2 4" xfId="2312"/>
    <cellStyle name="Normal 2 3 4 4 2 3" xfId="1157"/>
    <cellStyle name="Normal 2 3 4 4 2 3 2" xfId="3502"/>
    <cellStyle name="Normal 2 3 4 4 2 4" xfId="2731"/>
    <cellStyle name="Normal 2 3 4 4 2 5" xfId="1928"/>
    <cellStyle name="Normal 2 3 4 4 3" xfId="576"/>
    <cellStyle name="Normal 2 3 4 4 3 2" xfId="1349"/>
    <cellStyle name="Normal 2 3 4 4 3 2 2" xfId="3694"/>
    <cellStyle name="Normal 2 3 4 4 3 3" xfId="2926"/>
    <cellStyle name="Normal 2 3 4 4 3 4" xfId="2120"/>
    <cellStyle name="Normal 2 3 4 4 4" xfId="965"/>
    <cellStyle name="Normal 2 3 4 4 4 2" xfId="3310"/>
    <cellStyle name="Normal 2 3 4 4 5" xfId="2535"/>
    <cellStyle name="Normal 2 3 4 4 6" xfId="1736"/>
    <cellStyle name="Normal 2 3 4 5" xfId="283"/>
    <cellStyle name="Normal 2 3 4 5 2" xfId="672"/>
    <cellStyle name="Normal 2 3 4 5 2 2" xfId="1445"/>
    <cellStyle name="Normal 2 3 4 5 2 2 2" xfId="3790"/>
    <cellStyle name="Normal 2 3 4 5 2 3" xfId="3022"/>
    <cellStyle name="Normal 2 3 4 5 2 4" xfId="2216"/>
    <cellStyle name="Normal 2 3 4 5 3" xfId="1061"/>
    <cellStyle name="Normal 2 3 4 5 3 2" xfId="3406"/>
    <cellStyle name="Normal 2 3 4 5 4" xfId="2635"/>
    <cellStyle name="Normal 2 3 4 5 5" xfId="1832"/>
    <cellStyle name="Normal 2 3 4 6" xfId="480"/>
    <cellStyle name="Normal 2 3 4 6 2" xfId="1253"/>
    <cellStyle name="Normal 2 3 4 6 2 2" xfId="3598"/>
    <cellStyle name="Normal 2 3 4 6 3" xfId="2830"/>
    <cellStyle name="Normal 2 3 4 6 4" xfId="2024"/>
    <cellStyle name="Normal 2 3 4 7" xfId="869"/>
    <cellStyle name="Normal 2 3 4 7 2" xfId="3214"/>
    <cellStyle name="Normal 2 3 4 8" xfId="2426"/>
    <cellStyle name="Normal 2 3 4 9" xfId="1640"/>
    <cellStyle name="Normal 2 3 5" xfId="82"/>
    <cellStyle name="Normal 2 3 5 2" xfId="138"/>
    <cellStyle name="Normal 2 3 5 2 2" xfId="242"/>
    <cellStyle name="Normal 2 3 5 2 2 2" xfId="439"/>
    <cellStyle name="Normal 2 3 5 2 2 2 2" xfId="828"/>
    <cellStyle name="Normal 2 3 5 2 2 2 2 2" xfId="1601"/>
    <cellStyle name="Normal 2 3 5 2 2 2 2 2 2" xfId="3946"/>
    <cellStyle name="Normal 2 3 5 2 2 2 2 3" xfId="3178"/>
    <cellStyle name="Normal 2 3 5 2 2 2 2 4" xfId="2372"/>
    <cellStyle name="Normal 2 3 5 2 2 2 3" xfId="1217"/>
    <cellStyle name="Normal 2 3 5 2 2 2 3 2" xfId="3562"/>
    <cellStyle name="Normal 2 3 5 2 2 2 4" xfId="2791"/>
    <cellStyle name="Normal 2 3 5 2 2 2 5" xfId="1988"/>
    <cellStyle name="Normal 2 3 5 2 2 3" xfId="636"/>
    <cellStyle name="Normal 2 3 5 2 2 3 2" xfId="1409"/>
    <cellStyle name="Normal 2 3 5 2 2 3 2 2" xfId="3754"/>
    <cellStyle name="Normal 2 3 5 2 2 3 3" xfId="2986"/>
    <cellStyle name="Normal 2 3 5 2 2 3 4" xfId="2180"/>
    <cellStyle name="Normal 2 3 5 2 2 4" xfId="1025"/>
    <cellStyle name="Normal 2 3 5 2 2 4 2" xfId="3370"/>
    <cellStyle name="Normal 2 3 5 2 2 5" xfId="2595"/>
    <cellStyle name="Normal 2 3 5 2 2 6" xfId="1796"/>
    <cellStyle name="Normal 2 3 5 2 3" xfId="343"/>
    <cellStyle name="Normal 2 3 5 2 3 2" xfId="732"/>
    <cellStyle name="Normal 2 3 5 2 3 2 2" xfId="1505"/>
    <cellStyle name="Normal 2 3 5 2 3 2 2 2" xfId="3850"/>
    <cellStyle name="Normal 2 3 5 2 3 2 3" xfId="3082"/>
    <cellStyle name="Normal 2 3 5 2 3 2 4" xfId="2276"/>
    <cellStyle name="Normal 2 3 5 2 3 3" xfId="1121"/>
    <cellStyle name="Normal 2 3 5 2 3 3 2" xfId="3466"/>
    <cellStyle name="Normal 2 3 5 2 3 4" xfId="2695"/>
    <cellStyle name="Normal 2 3 5 2 3 5" xfId="1892"/>
    <cellStyle name="Normal 2 3 5 2 4" xfId="540"/>
    <cellStyle name="Normal 2 3 5 2 4 2" xfId="1313"/>
    <cellStyle name="Normal 2 3 5 2 4 2 2" xfId="3658"/>
    <cellStyle name="Normal 2 3 5 2 4 3" xfId="2890"/>
    <cellStyle name="Normal 2 3 5 2 4 4" xfId="2084"/>
    <cellStyle name="Normal 2 3 5 2 5" xfId="929"/>
    <cellStyle name="Normal 2 3 5 2 5 2" xfId="3274"/>
    <cellStyle name="Normal 2 3 5 2 6" xfId="2495"/>
    <cellStyle name="Normal 2 3 5 2 7" xfId="1700"/>
    <cellStyle name="Normal 2 3 5 3" xfId="194"/>
    <cellStyle name="Normal 2 3 5 3 2" xfId="391"/>
    <cellStyle name="Normal 2 3 5 3 2 2" xfId="780"/>
    <cellStyle name="Normal 2 3 5 3 2 2 2" xfId="1553"/>
    <cellStyle name="Normal 2 3 5 3 2 2 2 2" xfId="3898"/>
    <cellStyle name="Normal 2 3 5 3 2 2 3" xfId="3130"/>
    <cellStyle name="Normal 2 3 5 3 2 2 4" xfId="2324"/>
    <cellStyle name="Normal 2 3 5 3 2 3" xfId="1169"/>
    <cellStyle name="Normal 2 3 5 3 2 3 2" xfId="3514"/>
    <cellStyle name="Normal 2 3 5 3 2 4" xfId="2743"/>
    <cellStyle name="Normal 2 3 5 3 2 5" xfId="1940"/>
    <cellStyle name="Normal 2 3 5 3 3" xfId="588"/>
    <cellStyle name="Normal 2 3 5 3 3 2" xfId="1361"/>
    <cellStyle name="Normal 2 3 5 3 3 2 2" xfId="3706"/>
    <cellStyle name="Normal 2 3 5 3 3 3" xfId="2938"/>
    <cellStyle name="Normal 2 3 5 3 3 4" xfId="2132"/>
    <cellStyle name="Normal 2 3 5 3 4" xfId="977"/>
    <cellStyle name="Normal 2 3 5 3 4 2" xfId="3322"/>
    <cellStyle name="Normal 2 3 5 3 5" xfId="2547"/>
    <cellStyle name="Normal 2 3 5 3 6" xfId="1748"/>
    <cellStyle name="Normal 2 3 5 4" xfId="295"/>
    <cellStyle name="Normal 2 3 5 4 2" xfId="684"/>
    <cellStyle name="Normal 2 3 5 4 2 2" xfId="1457"/>
    <cellStyle name="Normal 2 3 5 4 2 2 2" xfId="3802"/>
    <cellStyle name="Normal 2 3 5 4 2 3" xfId="3034"/>
    <cellStyle name="Normal 2 3 5 4 2 4" xfId="2228"/>
    <cellStyle name="Normal 2 3 5 4 3" xfId="1073"/>
    <cellStyle name="Normal 2 3 5 4 3 2" xfId="3418"/>
    <cellStyle name="Normal 2 3 5 4 4" xfId="2647"/>
    <cellStyle name="Normal 2 3 5 4 5" xfId="1844"/>
    <cellStyle name="Normal 2 3 5 5" xfId="492"/>
    <cellStyle name="Normal 2 3 5 5 2" xfId="1265"/>
    <cellStyle name="Normal 2 3 5 5 2 2" xfId="3610"/>
    <cellStyle name="Normal 2 3 5 5 3" xfId="2842"/>
    <cellStyle name="Normal 2 3 5 5 4" xfId="2036"/>
    <cellStyle name="Normal 2 3 5 6" xfId="881"/>
    <cellStyle name="Normal 2 3 5 6 2" xfId="3226"/>
    <cellStyle name="Normal 2 3 5 7" xfId="2443"/>
    <cellStyle name="Normal 2 3 5 8" xfId="1652"/>
    <cellStyle name="Normal 2 3 6" xfId="114"/>
    <cellStyle name="Normal 2 3 6 2" xfId="218"/>
    <cellStyle name="Normal 2 3 6 2 2" xfId="415"/>
    <cellStyle name="Normal 2 3 6 2 2 2" xfId="804"/>
    <cellStyle name="Normal 2 3 6 2 2 2 2" xfId="1577"/>
    <cellStyle name="Normal 2 3 6 2 2 2 2 2" xfId="3922"/>
    <cellStyle name="Normal 2 3 6 2 2 2 3" xfId="3154"/>
    <cellStyle name="Normal 2 3 6 2 2 2 4" xfId="2348"/>
    <cellStyle name="Normal 2 3 6 2 2 3" xfId="1193"/>
    <cellStyle name="Normal 2 3 6 2 2 3 2" xfId="3538"/>
    <cellStyle name="Normal 2 3 6 2 2 4" xfId="2767"/>
    <cellStyle name="Normal 2 3 6 2 2 5" xfId="1964"/>
    <cellStyle name="Normal 2 3 6 2 3" xfId="612"/>
    <cellStyle name="Normal 2 3 6 2 3 2" xfId="1385"/>
    <cellStyle name="Normal 2 3 6 2 3 2 2" xfId="3730"/>
    <cellStyle name="Normal 2 3 6 2 3 3" xfId="2962"/>
    <cellStyle name="Normal 2 3 6 2 3 4" xfId="2156"/>
    <cellStyle name="Normal 2 3 6 2 4" xfId="1001"/>
    <cellStyle name="Normal 2 3 6 2 4 2" xfId="3346"/>
    <cellStyle name="Normal 2 3 6 2 5" xfId="2571"/>
    <cellStyle name="Normal 2 3 6 2 6" xfId="1772"/>
    <cellStyle name="Normal 2 3 6 3" xfId="319"/>
    <cellStyle name="Normal 2 3 6 3 2" xfId="708"/>
    <cellStyle name="Normal 2 3 6 3 2 2" xfId="1481"/>
    <cellStyle name="Normal 2 3 6 3 2 2 2" xfId="3826"/>
    <cellStyle name="Normal 2 3 6 3 2 3" xfId="3058"/>
    <cellStyle name="Normal 2 3 6 3 2 4" xfId="2252"/>
    <cellStyle name="Normal 2 3 6 3 3" xfId="1097"/>
    <cellStyle name="Normal 2 3 6 3 3 2" xfId="3442"/>
    <cellStyle name="Normal 2 3 6 3 4" xfId="2671"/>
    <cellStyle name="Normal 2 3 6 3 5" xfId="1868"/>
    <cellStyle name="Normal 2 3 6 4" xfId="516"/>
    <cellStyle name="Normal 2 3 6 4 2" xfId="1289"/>
    <cellStyle name="Normal 2 3 6 4 2 2" xfId="3634"/>
    <cellStyle name="Normal 2 3 6 4 3" xfId="2866"/>
    <cellStyle name="Normal 2 3 6 4 4" xfId="2060"/>
    <cellStyle name="Normal 2 3 6 5" xfId="905"/>
    <cellStyle name="Normal 2 3 6 5 2" xfId="3250"/>
    <cellStyle name="Normal 2 3 6 6" xfId="2471"/>
    <cellStyle name="Normal 2 3 6 7" xfId="1676"/>
    <cellStyle name="Normal 2 3 7" xfId="170"/>
    <cellStyle name="Normal 2 3 7 2" xfId="367"/>
    <cellStyle name="Normal 2 3 7 2 2" xfId="756"/>
    <cellStyle name="Normal 2 3 7 2 2 2" xfId="1529"/>
    <cellStyle name="Normal 2 3 7 2 2 2 2" xfId="3874"/>
    <cellStyle name="Normal 2 3 7 2 2 3" xfId="3106"/>
    <cellStyle name="Normal 2 3 7 2 2 4" xfId="2300"/>
    <cellStyle name="Normal 2 3 7 2 3" xfId="1145"/>
    <cellStyle name="Normal 2 3 7 2 3 2" xfId="3490"/>
    <cellStyle name="Normal 2 3 7 2 4" xfId="2719"/>
    <cellStyle name="Normal 2 3 7 2 5" xfId="1916"/>
    <cellStyle name="Normal 2 3 7 3" xfId="564"/>
    <cellStyle name="Normal 2 3 7 3 2" xfId="1337"/>
    <cellStyle name="Normal 2 3 7 3 2 2" xfId="3682"/>
    <cellStyle name="Normal 2 3 7 3 3" xfId="2914"/>
    <cellStyle name="Normal 2 3 7 3 4" xfId="2108"/>
    <cellStyle name="Normal 2 3 7 4" xfId="953"/>
    <cellStyle name="Normal 2 3 7 4 2" xfId="3298"/>
    <cellStyle name="Normal 2 3 7 5" xfId="2523"/>
    <cellStyle name="Normal 2 3 7 6" xfId="1724"/>
    <cellStyle name="Normal 2 3 8" xfId="271"/>
    <cellStyle name="Normal 2 3 8 2" xfId="660"/>
    <cellStyle name="Normal 2 3 8 2 2" xfId="1433"/>
    <cellStyle name="Normal 2 3 8 2 2 2" xfId="3778"/>
    <cellStyle name="Normal 2 3 8 2 3" xfId="3010"/>
    <cellStyle name="Normal 2 3 8 2 4" xfId="2204"/>
    <cellStyle name="Normal 2 3 8 3" xfId="1049"/>
    <cellStyle name="Normal 2 3 8 3 2" xfId="3394"/>
    <cellStyle name="Normal 2 3 8 4" xfId="2623"/>
    <cellStyle name="Normal 2 3 8 5" xfId="1820"/>
    <cellStyle name="Normal 2 3 9" xfId="468"/>
    <cellStyle name="Normal 2 3 9 2" xfId="1241"/>
    <cellStyle name="Normal 2 3 9 2 2" xfId="3586"/>
    <cellStyle name="Normal 2 3 9 3" xfId="2818"/>
    <cellStyle name="Normal 2 3 9 4" xfId="2012"/>
    <cellStyle name="Normal 2 3_Block Summary" xfId="67"/>
    <cellStyle name="Normal 2 4" xfId="35"/>
    <cellStyle name="Normal 2 5" xfId="80"/>
    <cellStyle name="Normal 2 6" xfId="109"/>
    <cellStyle name="Normal 2 7" xfId="111"/>
    <cellStyle name="Normal 2 8" xfId="162"/>
    <cellStyle name="Normal 2 9" xfId="110"/>
    <cellStyle name="Normal 2_Block Summary" xfId="74"/>
    <cellStyle name="Normal 20" xfId="266"/>
    <cellStyle name="Normal 20 2" xfId="2619"/>
    <cellStyle name="Normal 21" xfId="267"/>
    <cellStyle name="Normal 21 2" xfId="2620"/>
    <cellStyle name="Normal 22" xfId="268"/>
    <cellStyle name="Normal 22 2" xfId="2621"/>
    <cellStyle name="Normal 23" xfId="463"/>
    <cellStyle name="Normal 23 2" xfId="2815"/>
    <cellStyle name="Normal 24" xfId="464"/>
    <cellStyle name="Normal 24 2" xfId="2816"/>
    <cellStyle name="Normal 25" xfId="851"/>
    <cellStyle name="Normal 26" xfId="852"/>
    <cellStyle name="Normal 27" xfId="853"/>
    <cellStyle name="Normal 28" xfId="854"/>
    <cellStyle name="Normal 29" xfId="855"/>
    <cellStyle name="Normal 3" xfId="22"/>
    <cellStyle name="Normal 3 2" xfId="71"/>
    <cellStyle name="Normal 3 3" xfId="2408"/>
    <cellStyle name="Normal 3_Block Summary" xfId="75"/>
    <cellStyle name="Normal 30" xfId="1624"/>
    <cellStyle name="Normal 31" xfId="1625"/>
    <cellStyle name="Normal 32" xfId="1626"/>
    <cellStyle name="Normal 33" xfId="3974"/>
    <cellStyle name="Normal 34" xfId="3975"/>
    <cellStyle name="Normal 35" xfId="3973"/>
    <cellStyle name="Normal 36" xfId="3976"/>
    <cellStyle name="Normal 37" xfId="3978"/>
    <cellStyle name="Normal 38" xfId="3979"/>
    <cellStyle name="Normal 39" xfId="3980"/>
    <cellStyle name="Normal 4" xfId="45"/>
    <cellStyle name="Normal 4 2" xfId="167"/>
    <cellStyle name="Normal 4 3" xfId="2423"/>
    <cellStyle name="Normal 40" xfId="3981"/>
    <cellStyle name="Normal 41" xfId="3982"/>
    <cellStyle name="Normal 42" xfId="3983"/>
    <cellStyle name="Normal 43" xfId="3984"/>
    <cellStyle name="Normal 44" xfId="3985"/>
    <cellStyle name="Normal 45" xfId="3986"/>
    <cellStyle name="Normal 46" xfId="3987"/>
    <cellStyle name="Normal 47" xfId="3988"/>
    <cellStyle name="Normal 48" xfId="3989"/>
    <cellStyle name="Normal 49" xfId="3990"/>
    <cellStyle name="Normal 5" xfId="46"/>
    <cellStyle name="Normal 5 2" xfId="465"/>
    <cellStyle name="Normal 5 3" xfId="2424"/>
    <cellStyle name="Normal 50" xfId="3991"/>
    <cellStyle name="Normal 51" xfId="3992"/>
    <cellStyle name="Normal 52" xfId="3993"/>
    <cellStyle name="Normal 53" xfId="3994"/>
    <cellStyle name="Normal 54" xfId="3995"/>
    <cellStyle name="Normal 55" xfId="3996"/>
    <cellStyle name="Normal 56" xfId="3997"/>
    <cellStyle name="Normal 57" xfId="3998"/>
    <cellStyle name="Normal 58" xfId="3999"/>
    <cellStyle name="Normal 59" xfId="4001"/>
    <cellStyle name="Normal 6" xfId="62"/>
    <cellStyle name="Normal 6 2" xfId="2438"/>
    <cellStyle name="Normal 60" xfId="4002"/>
    <cellStyle name="Normal 61" xfId="4004"/>
    <cellStyle name="Normal 62" xfId="2"/>
    <cellStyle name="Normal 63" xfId="4010"/>
    <cellStyle name="Normal 7" xfId="63"/>
    <cellStyle name="Normal 7 2" xfId="2439"/>
    <cellStyle name="Normal 8" xfId="64"/>
    <cellStyle name="Normal 8 2" xfId="2440"/>
    <cellStyle name="Normal 9" xfId="65"/>
    <cellStyle name="Normal 9 2" xfId="2441"/>
    <cellStyle name="Percent" xfId="4012" builtinId="5"/>
    <cellStyle name="Percent [2]" xfId="21"/>
    <cellStyle name="Percent [2] 2" xfId="2407"/>
    <cellStyle name="Percent 10" xfId="4008"/>
    <cellStyle name="Percent 11" xfId="4009"/>
    <cellStyle name="Percent 12" xfId="4011"/>
    <cellStyle name="Percent 2" xfId="5"/>
    <cellStyle name="Percent 2 2" xfId="2406"/>
    <cellStyle name="Percent 3" xfId="3969"/>
    <cellStyle name="Percent 4" xfId="3971"/>
    <cellStyle name="Percent 5" xfId="3970"/>
    <cellStyle name="Percent 6" xfId="3972"/>
    <cellStyle name="Percent 7" xfId="20"/>
    <cellStyle name="Percent 8" xfId="4006"/>
    <cellStyle name="Percent 9" xfId="4007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18" Type="http://schemas.openxmlformats.org/officeDocument/2006/relationships/customXml" Target="../customXml/item6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17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5"/>
  <sheetViews>
    <sheetView workbookViewId="0">
      <selection activeCell="I1" sqref="I1:I1048576"/>
    </sheetView>
  </sheetViews>
  <sheetFormatPr defaultRowHeight="15" x14ac:dyDescent="0.25"/>
  <cols>
    <col min="3" max="3" width="20" bestFit="1" customWidth="1"/>
    <col min="4" max="6" width="16.5703125" bestFit="1" customWidth="1"/>
    <col min="7" max="7" width="10.140625" bestFit="1" customWidth="1"/>
  </cols>
  <sheetData>
    <row r="1" spans="1:7" x14ac:dyDescent="0.25">
      <c r="A1" s="1" t="s">
        <v>0</v>
      </c>
      <c r="B1" s="1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</row>
    <row r="2" spans="1:7" x14ac:dyDescent="0.25">
      <c r="A2" s="1">
        <v>2003</v>
      </c>
      <c r="B2" s="1">
        <v>1</v>
      </c>
      <c r="C2" s="3">
        <v>160712.94500000001</v>
      </c>
      <c r="D2" s="3">
        <v>78605.938309999998</v>
      </c>
      <c r="E2" s="3">
        <v>25506.299050000001</v>
      </c>
      <c r="F2" s="3">
        <v>63224.550060000001</v>
      </c>
      <c r="G2" s="3">
        <v>54817.000749999999</v>
      </c>
    </row>
    <row r="3" spans="1:7" x14ac:dyDescent="0.25">
      <c r="A3" s="1">
        <v>2003</v>
      </c>
      <c r="B3" s="1">
        <v>2</v>
      </c>
      <c r="C3" s="3">
        <v>179677.73</v>
      </c>
      <c r="D3" s="3">
        <v>56637.936900000001</v>
      </c>
      <c r="E3" s="3">
        <v>24948.856399999997</v>
      </c>
      <c r="F3" s="3">
        <v>62359.04507</v>
      </c>
      <c r="G3" s="3">
        <v>54449.58756</v>
      </c>
    </row>
    <row r="4" spans="1:7" x14ac:dyDescent="0.25">
      <c r="A4" s="1">
        <v>2003</v>
      </c>
      <c r="B4" s="1">
        <v>3</v>
      </c>
      <c r="C4" s="3">
        <v>250162.09299999999</v>
      </c>
      <c r="D4" s="3">
        <v>49755.340640000002</v>
      </c>
      <c r="E4" s="3">
        <v>20160.413809999998</v>
      </c>
      <c r="F4" s="3">
        <v>56612.919540000003</v>
      </c>
      <c r="G4" s="3">
        <v>49787.807380000006</v>
      </c>
    </row>
    <row r="5" spans="1:7" x14ac:dyDescent="0.25">
      <c r="A5" s="1">
        <v>2003</v>
      </c>
      <c r="B5" s="1">
        <v>4</v>
      </c>
      <c r="C5" s="3">
        <v>93673.175000000003</v>
      </c>
      <c r="D5" s="3">
        <v>51321.643459999999</v>
      </c>
      <c r="E5" s="3">
        <v>24194.489100000003</v>
      </c>
      <c r="F5" s="3">
        <v>60110.722479999997</v>
      </c>
      <c r="G5" s="3">
        <v>53972.925390000004</v>
      </c>
    </row>
    <row r="6" spans="1:7" x14ac:dyDescent="0.25">
      <c r="A6" s="1">
        <v>2003</v>
      </c>
      <c r="B6" s="1">
        <v>5</v>
      </c>
      <c r="C6" s="3">
        <v>152829.057</v>
      </c>
      <c r="D6" s="3">
        <v>63586.92355</v>
      </c>
      <c r="E6" s="3">
        <v>22435.836809999997</v>
      </c>
      <c r="F6" s="3">
        <v>65293.086450000003</v>
      </c>
      <c r="G6" s="3">
        <v>51636.676530000004</v>
      </c>
    </row>
    <row r="7" spans="1:7" x14ac:dyDescent="0.25">
      <c r="A7" s="1">
        <v>2003</v>
      </c>
      <c r="B7" s="1">
        <v>6</v>
      </c>
      <c r="C7" s="3">
        <v>172727.13500000001</v>
      </c>
      <c r="D7" s="3">
        <v>72294.617040000012</v>
      </c>
      <c r="E7" s="3">
        <v>24188.2379</v>
      </c>
      <c r="F7" s="3">
        <v>62748.805340000006</v>
      </c>
      <c r="G7" s="3">
        <v>54005.870560000003</v>
      </c>
    </row>
    <row r="8" spans="1:7" x14ac:dyDescent="0.25">
      <c r="A8" s="1">
        <v>2003</v>
      </c>
      <c r="B8" s="1">
        <v>7</v>
      </c>
      <c r="C8" s="3">
        <v>159595.57999999999</v>
      </c>
      <c r="D8" s="3">
        <v>64699.769350000002</v>
      </c>
      <c r="E8" s="3">
        <v>26919.757850000002</v>
      </c>
      <c r="F8" s="3">
        <v>71245.267500000002</v>
      </c>
      <c r="G8" s="3">
        <v>57573.644939999998</v>
      </c>
    </row>
    <row r="9" spans="1:7" x14ac:dyDescent="0.25">
      <c r="A9" s="1">
        <v>2003</v>
      </c>
      <c r="B9" s="1">
        <v>8</v>
      </c>
      <c r="C9" s="3">
        <v>101192.2</v>
      </c>
      <c r="D9" s="3">
        <v>62577.657009999995</v>
      </c>
      <c r="E9" s="3">
        <v>24588.039109999998</v>
      </c>
      <c r="F9" s="3">
        <v>72266.277780000004</v>
      </c>
      <c r="G9" s="3">
        <v>62028.760029999998</v>
      </c>
    </row>
    <row r="10" spans="1:7" x14ac:dyDescent="0.25">
      <c r="A10" s="1">
        <v>2003</v>
      </c>
      <c r="B10" s="1">
        <v>9</v>
      </c>
      <c r="C10" s="3">
        <v>156595.79999999999</v>
      </c>
      <c r="D10" s="3">
        <v>71291.980790000001</v>
      </c>
      <c r="E10" s="3">
        <v>28481.866010000002</v>
      </c>
      <c r="F10" s="3">
        <v>76230.065439999991</v>
      </c>
      <c r="G10" s="3">
        <v>54611.489139999998</v>
      </c>
    </row>
    <row r="11" spans="1:7" x14ac:dyDescent="0.25">
      <c r="A11" s="1">
        <v>2003</v>
      </c>
      <c r="B11" s="1">
        <v>10</v>
      </c>
      <c r="C11" s="3">
        <v>175549.07500000001</v>
      </c>
      <c r="D11" s="3">
        <v>75898.735700000005</v>
      </c>
      <c r="E11" s="3">
        <v>26383.761579999999</v>
      </c>
      <c r="F11" s="3">
        <v>75580.848859999998</v>
      </c>
      <c r="G11" s="3">
        <v>55577.183689999998</v>
      </c>
    </row>
    <row r="12" spans="1:7" x14ac:dyDescent="0.25">
      <c r="A12" s="1">
        <v>2003</v>
      </c>
      <c r="B12" s="1">
        <v>11</v>
      </c>
      <c r="C12" s="3">
        <v>129855.035</v>
      </c>
      <c r="D12" s="3">
        <v>65255.417310000004</v>
      </c>
      <c r="E12" s="3">
        <v>25823.707129999999</v>
      </c>
      <c r="F12" s="3">
        <v>69309.614060000007</v>
      </c>
      <c r="G12" s="3">
        <v>53772.96948</v>
      </c>
    </row>
    <row r="13" spans="1:7" x14ac:dyDescent="0.25">
      <c r="A13" s="1">
        <v>2003</v>
      </c>
      <c r="B13" s="1">
        <v>12</v>
      </c>
      <c r="C13" s="3">
        <v>161718.45499999999</v>
      </c>
      <c r="D13" s="3">
        <v>76567.658879999988</v>
      </c>
      <c r="E13" s="3">
        <v>32386.447339999999</v>
      </c>
      <c r="F13" s="3">
        <v>60889.931349999999</v>
      </c>
      <c r="G13" s="3">
        <v>51921.248509999998</v>
      </c>
    </row>
    <row r="14" spans="1:7" x14ac:dyDescent="0.25">
      <c r="A14" s="1">
        <v>2004</v>
      </c>
      <c r="B14" s="1">
        <v>1</v>
      </c>
      <c r="C14" s="3">
        <v>175327.74</v>
      </c>
      <c r="D14" s="3">
        <v>79781.455790000007</v>
      </c>
      <c r="E14" s="3">
        <v>29880.81322</v>
      </c>
      <c r="F14" s="3">
        <v>63782.48128</v>
      </c>
      <c r="G14" s="3">
        <v>51889.263719999995</v>
      </c>
    </row>
    <row r="15" spans="1:7" x14ac:dyDescent="0.25">
      <c r="A15" s="1">
        <v>2004</v>
      </c>
      <c r="B15" s="1">
        <v>2</v>
      </c>
      <c r="C15" s="3">
        <v>182757.46</v>
      </c>
      <c r="D15" s="3">
        <v>73902.590430000011</v>
      </c>
      <c r="E15" s="3">
        <v>31251.701440000001</v>
      </c>
      <c r="F15" s="3">
        <v>71430.458569999988</v>
      </c>
      <c r="G15" s="3">
        <v>52413.624710000004</v>
      </c>
    </row>
    <row r="16" spans="1:7" x14ac:dyDescent="0.25">
      <c r="A16" s="1">
        <v>2004</v>
      </c>
      <c r="B16" s="1">
        <v>3</v>
      </c>
      <c r="C16" s="3">
        <v>219123.92922999998</v>
      </c>
      <c r="D16" s="3">
        <v>72399.965769999995</v>
      </c>
      <c r="E16" s="3">
        <v>27421.584019999998</v>
      </c>
      <c r="F16" s="3">
        <v>63891.322169999999</v>
      </c>
      <c r="G16" s="3">
        <v>47884.376280000004</v>
      </c>
    </row>
    <row r="17" spans="1:7" x14ac:dyDescent="0.25">
      <c r="A17" s="1">
        <v>2004</v>
      </c>
      <c r="B17" s="1">
        <v>4</v>
      </c>
      <c r="C17" s="3">
        <v>160451.96071000001</v>
      </c>
      <c r="D17" s="3">
        <v>68035.884739999994</v>
      </c>
      <c r="E17" s="3">
        <v>29370.864940000003</v>
      </c>
      <c r="F17" s="3">
        <v>66125.487290000005</v>
      </c>
      <c r="G17" s="3">
        <v>51436.383280000002</v>
      </c>
    </row>
    <row r="18" spans="1:7" x14ac:dyDescent="0.25">
      <c r="A18" s="1">
        <v>2004</v>
      </c>
      <c r="B18" s="1">
        <v>5</v>
      </c>
      <c r="C18" s="3">
        <v>158392.40002999999</v>
      </c>
      <c r="D18" s="3">
        <v>61644.501579999996</v>
      </c>
      <c r="E18" s="3">
        <v>26415.746660000001</v>
      </c>
      <c r="F18" s="3">
        <v>61082.090830000001</v>
      </c>
      <c r="G18" s="3">
        <v>49233.135320000001</v>
      </c>
    </row>
    <row r="19" spans="1:7" x14ac:dyDescent="0.25">
      <c r="A19" s="1">
        <v>2004</v>
      </c>
      <c r="B19" s="1">
        <v>6</v>
      </c>
      <c r="C19" s="3">
        <v>153706.66500000001</v>
      </c>
      <c r="D19" s="3">
        <v>62810.439590000002</v>
      </c>
      <c r="E19" s="3">
        <v>27064.30674</v>
      </c>
      <c r="F19" s="3">
        <v>63876.94096</v>
      </c>
      <c r="G19" s="3">
        <v>52159.661820000001</v>
      </c>
    </row>
    <row r="20" spans="1:7" x14ac:dyDescent="0.25">
      <c r="A20" s="1">
        <v>2004</v>
      </c>
      <c r="B20" s="1">
        <v>7</v>
      </c>
      <c r="C20" s="3">
        <v>134626.58499999999</v>
      </c>
      <c r="D20" s="3">
        <v>66087.257519999999</v>
      </c>
      <c r="E20" s="3">
        <v>28045.13234</v>
      </c>
      <c r="F20" s="3">
        <v>65216.702869999994</v>
      </c>
      <c r="G20" s="3">
        <v>53257.493990000003</v>
      </c>
    </row>
    <row r="21" spans="1:7" x14ac:dyDescent="0.25">
      <c r="A21" s="1">
        <v>2004</v>
      </c>
      <c r="B21" s="1">
        <v>8</v>
      </c>
      <c r="C21" s="3">
        <v>157018.23389999999</v>
      </c>
      <c r="D21" s="3">
        <v>76578.577540000013</v>
      </c>
      <c r="E21" s="3">
        <v>30759.478480000002</v>
      </c>
      <c r="F21" s="3">
        <v>68973.759209999989</v>
      </c>
      <c r="G21" s="3">
        <v>58202.147490000003</v>
      </c>
    </row>
    <row r="22" spans="1:7" x14ac:dyDescent="0.25">
      <c r="A22" s="1">
        <v>2004</v>
      </c>
      <c r="B22" s="1">
        <v>9</v>
      </c>
      <c r="C22" s="3">
        <v>129194.69</v>
      </c>
      <c r="D22" s="3">
        <v>64047.391000000003</v>
      </c>
      <c r="E22" s="3">
        <v>29976.608</v>
      </c>
      <c r="F22" s="3">
        <v>67084.990999999995</v>
      </c>
      <c r="G22" s="3">
        <v>56000.014000000003</v>
      </c>
    </row>
    <row r="23" spans="1:7" x14ac:dyDescent="0.25">
      <c r="A23" s="1">
        <v>2004</v>
      </c>
      <c r="B23" s="1">
        <v>10</v>
      </c>
      <c r="C23" s="3">
        <v>131574.20000000001</v>
      </c>
      <c r="D23" s="3">
        <v>58081.249000000003</v>
      </c>
      <c r="E23" s="3">
        <v>27577.566999999999</v>
      </c>
      <c r="F23" s="3">
        <v>59804.550999999999</v>
      </c>
      <c r="G23" s="3">
        <v>53074.875</v>
      </c>
    </row>
    <row r="24" spans="1:7" x14ac:dyDescent="0.25">
      <c r="A24" s="1">
        <v>2004</v>
      </c>
      <c r="B24" s="1">
        <v>11</v>
      </c>
      <c r="C24" s="3">
        <v>134745.87299999999</v>
      </c>
      <c r="D24" s="3">
        <v>64612.413999999997</v>
      </c>
      <c r="E24" s="3">
        <v>28711.34</v>
      </c>
      <c r="F24" s="3">
        <v>73409.839000000007</v>
      </c>
      <c r="G24" s="3">
        <v>50800.985999999997</v>
      </c>
    </row>
    <row r="25" spans="1:7" x14ac:dyDescent="0.25">
      <c r="A25" s="1">
        <v>2004</v>
      </c>
      <c r="B25" s="1">
        <v>12</v>
      </c>
      <c r="C25" s="3">
        <v>123993.315</v>
      </c>
      <c r="D25" s="3">
        <v>59652.434000000001</v>
      </c>
      <c r="E25" s="3">
        <v>28336.781999999999</v>
      </c>
      <c r="F25" s="3">
        <v>63593.466</v>
      </c>
      <c r="G25" s="3">
        <v>48659.396000000001</v>
      </c>
    </row>
    <row r="26" spans="1:7" x14ac:dyDescent="0.25">
      <c r="A26" s="1">
        <v>2005</v>
      </c>
      <c r="B26" s="1">
        <v>1</v>
      </c>
      <c r="C26" s="3">
        <v>236572.954</v>
      </c>
      <c r="D26" s="3">
        <v>66187.732999999993</v>
      </c>
      <c r="E26" s="3">
        <v>30002.455000000002</v>
      </c>
      <c r="F26" s="3">
        <v>69685.448999999993</v>
      </c>
      <c r="G26" s="3">
        <v>49824.036999999997</v>
      </c>
    </row>
    <row r="27" spans="1:7" x14ac:dyDescent="0.25">
      <c r="A27" s="1">
        <v>2005</v>
      </c>
      <c r="B27" s="1">
        <v>2</v>
      </c>
      <c r="C27" s="3">
        <v>184455.33</v>
      </c>
      <c r="D27" s="3">
        <v>74208.218999999997</v>
      </c>
      <c r="E27" s="3">
        <v>31201.921999999999</v>
      </c>
      <c r="F27" s="3">
        <v>74543.985000000001</v>
      </c>
      <c r="G27" s="3">
        <v>51532.063000000002</v>
      </c>
    </row>
    <row r="28" spans="1:7" x14ac:dyDescent="0.25">
      <c r="A28" s="1">
        <v>2005</v>
      </c>
      <c r="B28" s="1">
        <v>3</v>
      </c>
      <c r="C28" s="3">
        <v>176747.33499999999</v>
      </c>
      <c r="D28" s="3">
        <v>61155.516000000003</v>
      </c>
      <c r="E28" s="3">
        <v>28052.636999999999</v>
      </c>
      <c r="F28" s="3">
        <v>63149.385000000002</v>
      </c>
      <c r="G28" s="3">
        <v>46320.39</v>
      </c>
    </row>
    <row r="29" spans="1:7" x14ac:dyDescent="0.25">
      <c r="A29" s="1">
        <v>2005</v>
      </c>
      <c r="B29" s="1">
        <v>4</v>
      </c>
      <c r="C29" s="3">
        <v>160457.15900000001</v>
      </c>
      <c r="D29" s="3">
        <v>68614.062999999995</v>
      </c>
      <c r="E29" s="3">
        <v>30667.168000000001</v>
      </c>
      <c r="F29" s="3">
        <v>65461.95</v>
      </c>
      <c r="G29" s="3">
        <v>50809.161999999997</v>
      </c>
    </row>
    <row r="30" spans="1:7" x14ac:dyDescent="0.25">
      <c r="A30" s="1">
        <v>2005</v>
      </c>
      <c r="B30" s="1">
        <v>5</v>
      </c>
      <c r="C30" s="3">
        <v>151004.68799999999</v>
      </c>
      <c r="D30" s="3">
        <v>60826.99</v>
      </c>
      <c r="E30" s="3">
        <v>27347.972000000002</v>
      </c>
      <c r="F30" s="3">
        <v>64650.584999999999</v>
      </c>
      <c r="G30" s="3">
        <v>48565.248</v>
      </c>
    </row>
    <row r="31" spans="1:7" x14ac:dyDescent="0.25">
      <c r="A31" s="1">
        <v>2005</v>
      </c>
      <c r="B31" s="1">
        <v>6</v>
      </c>
      <c r="C31" s="3">
        <v>131577.06700000001</v>
      </c>
      <c r="D31" s="3">
        <v>60724.485000000001</v>
      </c>
      <c r="E31" s="3">
        <v>28201.718000000001</v>
      </c>
      <c r="F31" s="3">
        <v>64982.171000000002</v>
      </c>
      <c r="G31" s="3">
        <v>50679.05</v>
      </c>
    </row>
    <row r="32" spans="1:7" x14ac:dyDescent="0.25">
      <c r="A32" s="1">
        <v>2005</v>
      </c>
      <c r="B32" s="1">
        <v>7</v>
      </c>
      <c r="C32" s="3">
        <v>134373.06200000001</v>
      </c>
      <c r="D32" s="3">
        <v>68655.471000000005</v>
      </c>
      <c r="E32" s="3">
        <v>32527.198</v>
      </c>
      <c r="F32" s="3">
        <v>71997.149000000005</v>
      </c>
      <c r="G32" s="3">
        <v>53683.489000000001</v>
      </c>
    </row>
    <row r="33" spans="1:7" x14ac:dyDescent="0.25">
      <c r="A33" s="1">
        <v>2005</v>
      </c>
      <c r="B33" s="1">
        <v>8</v>
      </c>
      <c r="C33" s="3">
        <v>183219.663</v>
      </c>
      <c r="D33" s="3">
        <v>71107.850999999995</v>
      </c>
      <c r="E33" s="3">
        <v>35328.231</v>
      </c>
      <c r="F33" s="3">
        <v>72755.676999999996</v>
      </c>
      <c r="G33" s="3">
        <v>62312.75</v>
      </c>
    </row>
    <row r="34" spans="1:7" x14ac:dyDescent="0.25">
      <c r="A34" s="1">
        <v>2005</v>
      </c>
      <c r="B34" s="1">
        <v>9</v>
      </c>
      <c r="C34" s="3">
        <v>153952.73800000001</v>
      </c>
      <c r="D34" s="3">
        <v>68271.709000000003</v>
      </c>
      <c r="E34" s="3">
        <v>33662.160000000003</v>
      </c>
      <c r="F34" s="3">
        <v>71903.038</v>
      </c>
      <c r="G34" s="3">
        <v>56882.427000000003</v>
      </c>
    </row>
    <row r="35" spans="1:7" x14ac:dyDescent="0.25">
      <c r="A35" s="1">
        <v>2005</v>
      </c>
      <c r="B35" s="1">
        <v>10</v>
      </c>
      <c r="C35" s="3">
        <v>137586.24799999999</v>
      </c>
      <c r="D35" s="3">
        <v>66182.322</v>
      </c>
      <c r="E35" s="3">
        <v>30650.690999999999</v>
      </c>
      <c r="F35" s="3">
        <v>68100.013999999996</v>
      </c>
      <c r="G35" s="3">
        <v>53182.705000000002</v>
      </c>
    </row>
    <row r="36" spans="1:7" x14ac:dyDescent="0.25">
      <c r="A36" s="1">
        <v>2005</v>
      </c>
      <c r="B36" s="1">
        <v>11</v>
      </c>
      <c r="C36" s="3">
        <v>164672.726</v>
      </c>
      <c r="D36" s="3">
        <v>64641.773000000001</v>
      </c>
      <c r="E36" s="3">
        <v>29705.258999999998</v>
      </c>
      <c r="F36" s="3">
        <v>65700.187000000005</v>
      </c>
      <c r="G36" s="3">
        <v>51316.906999999999</v>
      </c>
    </row>
    <row r="37" spans="1:7" x14ac:dyDescent="0.25">
      <c r="A37" s="1">
        <v>2005</v>
      </c>
      <c r="B37" s="1">
        <v>12</v>
      </c>
      <c r="C37" s="3">
        <v>105570.478</v>
      </c>
      <c r="D37" s="3">
        <v>67335.298999999999</v>
      </c>
      <c r="E37" s="3">
        <v>30368.646000000001</v>
      </c>
      <c r="F37" s="3">
        <v>65913.195000000007</v>
      </c>
      <c r="G37" s="3">
        <v>49124.398999999998</v>
      </c>
    </row>
    <row r="38" spans="1:7" x14ac:dyDescent="0.25">
      <c r="A38" s="1">
        <v>2006</v>
      </c>
      <c r="B38" s="1">
        <v>1</v>
      </c>
      <c r="C38" s="3">
        <v>186250.997</v>
      </c>
      <c r="D38" s="3">
        <v>72923.883000000002</v>
      </c>
      <c r="E38" s="3">
        <v>32548.550999999999</v>
      </c>
      <c r="F38" s="3">
        <v>68880.816999999995</v>
      </c>
      <c r="G38" s="3">
        <v>49556.849000000002</v>
      </c>
    </row>
    <row r="39" spans="1:7" x14ac:dyDescent="0.25">
      <c r="A39" s="1">
        <v>2006</v>
      </c>
      <c r="B39" s="1">
        <v>2</v>
      </c>
      <c r="C39" s="3">
        <v>163807.38800000001</v>
      </c>
      <c r="D39" s="3">
        <v>73375.296000000002</v>
      </c>
      <c r="E39" s="3">
        <v>33019.527000000002</v>
      </c>
      <c r="F39" s="3">
        <v>70397.248000000007</v>
      </c>
      <c r="G39" s="3">
        <v>50687.773000000001</v>
      </c>
    </row>
    <row r="40" spans="1:7" x14ac:dyDescent="0.25">
      <c r="A40" s="1">
        <v>2006</v>
      </c>
      <c r="B40" s="1">
        <v>3</v>
      </c>
      <c r="C40" s="3">
        <v>191106.93599999999</v>
      </c>
      <c r="D40" s="3">
        <v>67323.850999999995</v>
      </c>
      <c r="E40" s="3">
        <v>30577.717000000001</v>
      </c>
      <c r="F40" s="3">
        <v>66297.542000000001</v>
      </c>
      <c r="G40" s="3">
        <v>45876.209000000003</v>
      </c>
    </row>
    <row r="41" spans="1:7" x14ac:dyDescent="0.25">
      <c r="A41" s="1">
        <v>2006</v>
      </c>
      <c r="B41" s="1">
        <v>4</v>
      </c>
      <c r="C41" s="3">
        <v>121406.49</v>
      </c>
      <c r="D41" s="3">
        <v>71613.95</v>
      </c>
      <c r="E41" s="3">
        <v>32836.493999999999</v>
      </c>
      <c r="F41" s="3">
        <v>69981.987999999998</v>
      </c>
      <c r="G41" s="3">
        <v>51579.925000000003</v>
      </c>
    </row>
    <row r="42" spans="1:7" x14ac:dyDescent="0.25">
      <c r="A42" s="1">
        <v>2006</v>
      </c>
      <c r="B42" s="1">
        <v>5</v>
      </c>
      <c r="C42" s="3">
        <v>153072.70000000001</v>
      </c>
      <c r="D42" s="3">
        <v>64163.582000000002</v>
      </c>
      <c r="E42" s="3">
        <v>28648.65</v>
      </c>
      <c r="F42" s="3">
        <v>64356.953000000001</v>
      </c>
      <c r="G42" s="3">
        <v>49173.034</v>
      </c>
    </row>
    <row r="43" spans="1:7" x14ac:dyDescent="0.25">
      <c r="A43" s="1">
        <v>2006</v>
      </c>
      <c r="B43" s="1">
        <v>6</v>
      </c>
      <c r="C43" s="3">
        <v>135267.584</v>
      </c>
      <c r="D43" s="3">
        <v>68363.070000000007</v>
      </c>
      <c r="E43" s="3">
        <v>29981.864000000001</v>
      </c>
      <c r="F43" s="3">
        <v>69065.759000000005</v>
      </c>
      <c r="G43" s="3">
        <v>57060.258999999998</v>
      </c>
    </row>
    <row r="44" spans="1:7" x14ac:dyDescent="0.25">
      <c r="A44" s="1">
        <v>2006</v>
      </c>
      <c r="B44" s="1">
        <v>7</v>
      </c>
      <c r="C44" s="3">
        <v>141181.715</v>
      </c>
      <c r="D44" s="3">
        <v>71804.887000000002</v>
      </c>
      <c r="E44" s="3">
        <v>31816.157999999999</v>
      </c>
      <c r="F44" s="3">
        <v>70132.627999999997</v>
      </c>
      <c r="G44" s="3">
        <v>59322.684000000001</v>
      </c>
    </row>
    <row r="45" spans="1:7" x14ac:dyDescent="0.25">
      <c r="A45" s="1">
        <v>2006</v>
      </c>
      <c r="B45" s="1">
        <v>8</v>
      </c>
      <c r="C45" s="3">
        <v>157463.054</v>
      </c>
      <c r="D45" s="3">
        <v>77605.843999999997</v>
      </c>
      <c r="E45" s="3">
        <v>33685.436000000002</v>
      </c>
      <c r="F45" s="3">
        <v>75482.384000000005</v>
      </c>
      <c r="G45" s="3">
        <v>64092.262999999999</v>
      </c>
    </row>
    <row r="46" spans="1:7" x14ac:dyDescent="0.25">
      <c r="A46" s="1">
        <v>2006</v>
      </c>
      <c r="B46" s="1">
        <v>9</v>
      </c>
      <c r="C46" s="3">
        <v>138900.378</v>
      </c>
      <c r="D46" s="3">
        <v>73928.206000000006</v>
      </c>
      <c r="E46" s="3">
        <v>31791.316999999999</v>
      </c>
      <c r="F46" s="3">
        <v>72005.232999999993</v>
      </c>
      <c r="G46" s="3">
        <v>60876.682999999997</v>
      </c>
    </row>
    <row r="47" spans="1:7" x14ac:dyDescent="0.25">
      <c r="A47" s="1">
        <v>2006</v>
      </c>
      <c r="B47" s="1">
        <v>10</v>
      </c>
      <c r="C47" s="3">
        <v>135894.62299999999</v>
      </c>
      <c r="D47" s="3">
        <v>66523.582999999999</v>
      </c>
      <c r="E47" s="3">
        <v>29262.133999999998</v>
      </c>
      <c r="F47" s="3">
        <v>65020.487000000001</v>
      </c>
      <c r="G47" s="3">
        <v>56288.771999999997</v>
      </c>
    </row>
    <row r="48" spans="1:7" x14ac:dyDescent="0.25">
      <c r="A48" s="1">
        <v>2006</v>
      </c>
      <c r="B48" s="1">
        <v>11</v>
      </c>
      <c r="C48" s="3">
        <v>130476.80100000001</v>
      </c>
      <c r="D48" s="3">
        <v>67304.262000000002</v>
      </c>
      <c r="E48" s="3">
        <v>29646.845000000001</v>
      </c>
      <c r="F48" s="3">
        <v>66147.168000000005</v>
      </c>
      <c r="G48" s="3">
        <v>55378.336000000003</v>
      </c>
    </row>
    <row r="49" spans="1:7" x14ac:dyDescent="0.25">
      <c r="A49" s="1">
        <v>2006</v>
      </c>
      <c r="B49" s="1">
        <v>12</v>
      </c>
      <c r="C49" s="3">
        <v>119097.637</v>
      </c>
      <c r="D49" s="3">
        <v>68943.413</v>
      </c>
      <c r="E49" s="3">
        <v>29477.396000000001</v>
      </c>
      <c r="F49" s="3">
        <v>67177.447</v>
      </c>
      <c r="G49" s="3">
        <v>53537.491000000002</v>
      </c>
    </row>
    <row r="50" spans="1:7" x14ac:dyDescent="0.25">
      <c r="A50" s="1">
        <v>2007</v>
      </c>
      <c r="B50" s="1">
        <v>1</v>
      </c>
      <c r="C50" s="3">
        <v>170755.133</v>
      </c>
      <c r="D50" s="3">
        <v>71113.679000000004</v>
      </c>
      <c r="E50" s="3">
        <v>30617.656999999999</v>
      </c>
      <c r="F50" s="3">
        <v>66952.12</v>
      </c>
      <c r="G50" s="3">
        <v>53424.154999999999</v>
      </c>
    </row>
    <row r="51" spans="1:7" x14ac:dyDescent="0.25">
      <c r="A51" s="1">
        <v>2007</v>
      </c>
      <c r="B51" s="1">
        <v>2</v>
      </c>
      <c r="C51" s="3">
        <v>148794.40400000001</v>
      </c>
      <c r="D51" s="3">
        <v>79369.641000000003</v>
      </c>
      <c r="E51" s="3">
        <v>32687.365000000002</v>
      </c>
      <c r="F51" s="3">
        <v>69822.3</v>
      </c>
      <c r="G51" s="3">
        <v>53152.625999999997</v>
      </c>
    </row>
    <row r="52" spans="1:7" x14ac:dyDescent="0.25">
      <c r="A52" s="1">
        <v>2007</v>
      </c>
      <c r="B52" s="1">
        <v>3</v>
      </c>
      <c r="C52" s="3">
        <v>185417.89300000001</v>
      </c>
      <c r="D52" s="3">
        <v>73489.173999999999</v>
      </c>
      <c r="E52" s="3">
        <v>30801.688999999998</v>
      </c>
      <c r="F52" s="3">
        <v>68385.134000000005</v>
      </c>
      <c r="G52" s="3">
        <v>49830.031000000003</v>
      </c>
    </row>
    <row r="53" spans="1:7" x14ac:dyDescent="0.25">
      <c r="A53" s="1">
        <v>2007</v>
      </c>
      <c r="B53" s="1">
        <v>4</v>
      </c>
      <c r="C53" s="3">
        <v>135572.45199999999</v>
      </c>
      <c r="D53" s="3">
        <v>75974.232000000004</v>
      </c>
      <c r="E53" s="3">
        <v>31414.922999999999</v>
      </c>
      <c r="F53" s="3">
        <v>70795.743000000002</v>
      </c>
      <c r="G53" s="3">
        <v>54574.955999999998</v>
      </c>
    </row>
    <row r="54" spans="1:7" x14ac:dyDescent="0.25">
      <c r="A54" s="1">
        <v>2007</v>
      </c>
      <c r="B54" s="1">
        <v>5</v>
      </c>
      <c r="C54" s="3">
        <v>153331.46799999999</v>
      </c>
      <c r="D54" s="3">
        <v>68457.053</v>
      </c>
      <c r="E54" s="3">
        <v>29823.457999999999</v>
      </c>
      <c r="F54" s="3">
        <v>66265.274999999994</v>
      </c>
      <c r="G54" s="3">
        <v>52141.133000000002</v>
      </c>
    </row>
    <row r="55" spans="1:7" x14ac:dyDescent="0.25">
      <c r="A55" s="1">
        <v>2007</v>
      </c>
      <c r="B55" s="1">
        <v>6</v>
      </c>
      <c r="C55" s="3">
        <v>113694.107</v>
      </c>
      <c r="D55" s="3">
        <v>70722.453999999998</v>
      </c>
      <c r="E55" s="3">
        <v>30876.412</v>
      </c>
      <c r="F55" s="3">
        <v>71542.634000000005</v>
      </c>
      <c r="G55" s="3">
        <v>56074.137999999999</v>
      </c>
    </row>
    <row r="56" spans="1:7" x14ac:dyDescent="0.25">
      <c r="A56" s="1">
        <v>2007</v>
      </c>
      <c r="B56" s="1">
        <v>7</v>
      </c>
      <c r="C56" s="3">
        <v>152765.609</v>
      </c>
      <c r="D56" s="3">
        <v>76311.527000000002</v>
      </c>
      <c r="E56" s="3">
        <v>31629.525000000001</v>
      </c>
      <c r="F56" s="3">
        <v>73391.328999999998</v>
      </c>
      <c r="G56" s="3">
        <v>59426.476999999999</v>
      </c>
    </row>
    <row r="57" spans="1:7" x14ac:dyDescent="0.25">
      <c r="A57" s="1">
        <v>2007</v>
      </c>
      <c r="B57" s="1">
        <v>8</v>
      </c>
      <c r="C57" s="3">
        <v>145383.98699999999</v>
      </c>
      <c r="D57" s="3">
        <v>76560.841</v>
      </c>
      <c r="E57" s="3">
        <v>32870.542000000001</v>
      </c>
      <c r="F57" s="3">
        <v>75528.774000000005</v>
      </c>
      <c r="G57" s="3">
        <v>60341.614000000001</v>
      </c>
    </row>
    <row r="58" spans="1:7" x14ac:dyDescent="0.25">
      <c r="A58" s="1">
        <v>2007</v>
      </c>
      <c r="B58" s="1">
        <v>9</v>
      </c>
      <c r="C58" s="3">
        <v>123404.97</v>
      </c>
      <c r="D58" s="3">
        <v>78012.714000000007</v>
      </c>
      <c r="E58" s="3">
        <v>35572.468999999997</v>
      </c>
      <c r="F58" s="3">
        <v>75288.861000000004</v>
      </c>
      <c r="G58" s="3">
        <v>59956.845999999998</v>
      </c>
    </row>
    <row r="59" spans="1:7" x14ac:dyDescent="0.25">
      <c r="A59" s="1">
        <v>2007</v>
      </c>
      <c r="B59" s="1">
        <v>10</v>
      </c>
      <c r="C59" s="3">
        <v>147100.64499999999</v>
      </c>
      <c r="D59" s="3">
        <v>71842.263999999996</v>
      </c>
      <c r="E59" s="3">
        <v>34416.464</v>
      </c>
      <c r="F59" s="3">
        <v>68953.385999999999</v>
      </c>
      <c r="G59" s="3">
        <v>56583.766000000003</v>
      </c>
    </row>
    <row r="60" spans="1:7" x14ac:dyDescent="0.25">
      <c r="A60" s="1">
        <v>2007</v>
      </c>
      <c r="B60" s="1">
        <v>11</v>
      </c>
      <c r="C60" s="3">
        <v>127777.223</v>
      </c>
      <c r="D60" s="3">
        <v>71484.972999999998</v>
      </c>
      <c r="E60" s="3">
        <v>32513.315999999999</v>
      </c>
      <c r="F60" s="3">
        <v>69094.691000000006</v>
      </c>
      <c r="G60" s="3">
        <v>56537.766000000003</v>
      </c>
    </row>
    <row r="61" spans="1:7" x14ac:dyDescent="0.25">
      <c r="A61" s="1">
        <v>2007</v>
      </c>
      <c r="B61" s="1">
        <v>12</v>
      </c>
      <c r="C61" s="3">
        <v>114292.202</v>
      </c>
      <c r="D61" s="3">
        <v>72422.093999999997</v>
      </c>
      <c r="E61" s="3">
        <v>32160.716</v>
      </c>
      <c r="F61" s="3">
        <v>67599.918999999994</v>
      </c>
      <c r="G61" s="3">
        <v>53730.612999999998</v>
      </c>
    </row>
    <row r="62" spans="1:7" x14ac:dyDescent="0.25">
      <c r="A62" s="1">
        <v>2008</v>
      </c>
      <c r="B62" s="1">
        <v>1</v>
      </c>
      <c r="C62" s="3">
        <v>158949.47113262795</v>
      </c>
      <c r="D62" s="3">
        <v>80196.036806439995</v>
      </c>
      <c r="E62" s="3">
        <v>33994.016463969994</v>
      </c>
      <c r="F62" s="3">
        <v>69596.034977210002</v>
      </c>
      <c r="G62" s="3">
        <v>54586.768928049998</v>
      </c>
    </row>
    <row r="63" spans="1:7" x14ac:dyDescent="0.25">
      <c r="A63" s="1">
        <v>2008</v>
      </c>
      <c r="B63" s="1">
        <v>2</v>
      </c>
      <c r="C63" s="3">
        <v>157896.76510447302</v>
      </c>
      <c r="D63" s="3">
        <v>75267.681371827013</v>
      </c>
      <c r="E63" s="3">
        <v>32160.982932613006</v>
      </c>
      <c r="F63" s="3">
        <v>67414.418373351989</v>
      </c>
      <c r="G63" s="3">
        <v>51173.633041908004</v>
      </c>
    </row>
    <row r="64" spans="1:7" x14ac:dyDescent="0.25">
      <c r="A64" s="1">
        <v>2008</v>
      </c>
      <c r="B64" s="1">
        <v>3</v>
      </c>
      <c r="C64" s="3">
        <v>157458.30152268801</v>
      </c>
      <c r="D64" s="3">
        <v>80945.012677737992</v>
      </c>
      <c r="E64" s="3">
        <v>35926.150088206996</v>
      </c>
      <c r="F64" s="3">
        <v>73010.803577957995</v>
      </c>
      <c r="G64" s="3">
        <v>54642.741415372002</v>
      </c>
    </row>
    <row r="65" spans="1:7" x14ac:dyDescent="0.25">
      <c r="A65" s="1">
        <v>2008</v>
      </c>
      <c r="B65" s="1">
        <v>4</v>
      </c>
      <c r="C65" s="3">
        <v>150102.07928774701</v>
      </c>
      <c r="D65" s="3">
        <v>76055.566477189001</v>
      </c>
      <c r="E65" s="3">
        <v>33497.585943589998</v>
      </c>
      <c r="F65" s="3">
        <v>68292.632728368015</v>
      </c>
      <c r="G65" s="3">
        <v>52308.013751516002</v>
      </c>
    </row>
    <row r="66" spans="1:7" x14ac:dyDescent="0.25">
      <c r="A66" s="1">
        <v>2008</v>
      </c>
      <c r="B66" s="1">
        <v>5</v>
      </c>
      <c r="C66" s="3">
        <v>124235.64055299801</v>
      </c>
      <c r="D66" s="3">
        <v>72043.201955130993</v>
      </c>
      <c r="E66" s="3">
        <v>32766.430166369999</v>
      </c>
      <c r="F66" s="3">
        <v>71000.912194571996</v>
      </c>
      <c r="G66" s="3">
        <v>58708.756129704001</v>
      </c>
    </row>
    <row r="67" spans="1:7" x14ac:dyDescent="0.25">
      <c r="A67" s="1">
        <v>2008</v>
      </c>
      <c r="B67" s="1">
        <v>6</v>
      </c>
      <c r="C67" s="3">
        <v>120083.109195588</v>
      </c>
      <c r="D67" s="3">
        <v>69136.026775513004</v>
      </c>
      <c r="E67" s="3">
        <v>31015.702358462</v>
      </c>
      <c r="F67" s="3">
        <v>65554.432219912007</v>
      </c>
      <c r="G67" s="3">
        <v>52135.678210586004</v>
      </c>
    </row>
    <row r="68" spans="1:7" x14ac:dyDescent="0.25">
      <c r="A68" s="1">
        <v>2008</v>
      </c>
      <c r="B68" s="1">
        <v>7</v>
      </c>
      <c r="C68" s="3">
        <v>133288.12872813101</v>
      </c>
      <c r="D68" s="3">
        <v>89684.488987618999</v>
      </c>
      <c r="E68" s="3">
        <v>26924.517716588001</v>
      </c>
      <c r="F68" s="3">
        <v>75510.976443688007</v>
      </c>
      <c r="G68" s="3">
        <v>59219.088966293995</v>
      </c>
    </row>
    <row r="69" spans="1:7" x14ac:dyDescent="0.25">
      <c r="A69" s="1">
        <v>2008</v>
      </c>
      <c r="B69" s="1">
        <v>8</v>
      </c>
      <c r="C69" s="3">
        <v>139503.02106811199</v>
      </c>
      <c r="D69" s="3">
        <v>87086.161587320006</v>
      </c>
      <c r="E69" s="3">
        <v>32688.658304711</v>
      </c>
      <c r="F69" s="3">
        <v>76322.380430140984</v>
      </c>
      <c r="G69" s="3">
        <v>61841.93629405</v>
      </c>
    </row>
    <row r="70" spans="1:7" x14ac:dyDescent="0.25">
      <c r="A70" s="1">
        <v>2008</v>
      </c>
      <c r="B70" s="1">
        <v>9</v>
      </c>
      <c r="C70" s="3">
        <v>132327.12337574601</v>
      </c>
      <c r="D70" s="3">
        <v>80499.190064953</v>
      </c>
      <c r="E70" s="3">
        <v>29832.067157788999</v>
      </c>
      <c r="F70" s="3">
        <v>70511.040224868004</v>
      </c>
      <c r="G70" s="3">
        <v>58177.683138575005</v>
      </c>
    </row>
    <row r="71" spans="1:7" x14ac:dyDescent="0.25">
      <c r="A71" s="1">
        <v>2008</v>
      </c>
      <c r="B71" s="1">
        <v>10</v>
      </c>
      <c r="C71" s="3">
        <v>132217.899</v>
      </c>
      <c r="D71" s="3">
        <v>81442.591</v>
      </c>
      <c r="E71" s="3">
        <v>30174.905999999999</v>
      </c>
      <c r="F71" s="3">
        <v>71728.928137461</v>
      </c>
      <c r="G71" s="3">
        <v>59000.775074274992</v>
      </c>
    </row>
    <row r="72" spans="1:7" x14ac:dyDescent="0.25">
      <c r="A72" s="1">
        <v>2008</v>
      </c>
      <c r="B72" s="1">
        <v>11</v>
      </c>
      <c r="C72" s="3">
        <v>141733.57699999999</v>
      </c>
      <c r="D72" s="3">
        <v>77340.142999999996</v>
      </c>
      <c r="E72" s="3">
        <v>27334.982</v>
      </c>
      <c r="F72" s="3">
        <v>65208.753944486998</v>
      </c>
      <c r="G72" s="3">
        <v>49521.630432578007</v>
      </c>
    </row>
    <row r="73" spans="1:7" x14ac:dyDescent="0.25">
      <c r="A73" s="1">
        <v>2008</v>
      </c>
      <c r="B73" s="1">
        <v>12</v>
      </c>
      <c r="C73" s="3">
        <v>146004.28400000001</v>
      </c>
      <c r="D73" s="3">
        <v>82514.884000000005</v>
      </c>
      <c r="E73" s="3">
        <v>28519.998</v>
      </c>
      <c r="F73" s="3">
        <v>71196.192515603005</v>
      </c>
      <c r="G73" s="3">
        <v>54561.079234511992</v>
      </c>
    </row>
    <row r="74" spans="1:7" x14ac:dyDescent="0.25">
      <c r="A74" s="1">
        <v>2009</v>
      </c>
      <c r="B74" s="1">
        <v>1</v>
      </c>
      <c r="C74" s="3">
        <v>158001.56700000001</v>
      </c>
      <c r="D74" s="3">
        <v>92402.535999999993</v>
      </c>
      <c r="E74" s="3">
        <v>30619.523000000001</v>
      </c>
      <c r="F74" s="3">
        <v>72542.027814319998</v>
      </c>
      <c r="G74" s="3">
        <v>51636.922909971996</v>
      </c>
    </row>
    <row r="75" spans="1:7" x14ac:dyDescent="0.25">
      <c r="A75" s="1">
        <v>2009</v>
      </c>
      <c r="B75" s="1">
        <v>2</v>
      </c>
      <c r="C75" s="3">
        <v>152055.758</v>
      </c>
      <c r="D75" s="3">
        <v>83866.024999999994</v>
      </c>
      <c r="E75" s="3">
        <v>28999.151999999998</v>
      </c>
      <c r="F75" s="3">
        <v>68437.372363175993</v>
      </c>
      <c r="G75" s="3">
        <v>49421.381780726995</v>
      </c>
    </row>
    <row r="76" spans="1:7" x14ac:dyDescent="0.25">
      <c r="A76" s="1">
        <v>2009</v>
      </c>
      <c r="B76" s="1">
        <v>3</v>
      </c>
      <c r="C76" s="3">
        <v>168417.87700000001</v>
      </c>
      <c r="D76" s="3">
        <v>89071.1</v>
      </c>
      <c r="E76" s="3">
        <v>31106.275000000001</v>
      </c>
      <c r="F76" s="3">
        <v>73001.785020363997</v>
      </c>
      <c r="G76" s="3">
        <v>57563.869179494999</v>
      </c>
    </row>
    <row r="77" spans="1:7" x14ac:dyDescent="0.25">
      <c r="A77" s="1">
        <v>2009</v>
      </c>
      <c r="B77" s="1">
        <v>4</v>
      </c>
      <c r="C77" s="3">
        <v>148091.32399999999</v>
      </c>
      <c r="D77" s="3">
        <v>82624.369000000006</v>
      </c>
      <c r="E77" s="3">
        <v>36572.694000000003</v>
      </c>
      <c r="F77" s="3">
        <v>69231.714435375005</v>
      </c>
      <c r="G77" s="3">
        <v>51135.450464394002</v>
      </c>
    </row>
    <row r="78" spans="1:7" x14ac:dyDescent="0.25">
      <c r="A78" s="1">
        <v>2009</v>
      </c>
      <c r="B78" s="1">
        <v>5</v>
      </c>
      <c r="C78" s="3">
        <v>117102.29399999999</v>
      </c>
      <c r="D78" s="3">
        <v>79084.922000000006</v>
      </c>
      <c r="E78" s="3">
        <v>21447.401000000002</v>
      </c>
      <c r="F78" s="3">
        <v>70314.624671554979</v>
      </c>
      <c r="G78" s="3">
        <v>51385.159404027996</v>
      </c>
    </row>
    <row r="79" spans="1:7" x14ac:dyDescent="0.25">
      <c r="A79" s="1">
        <v>2009</v>
      </c>
      <c r="B79" s="1">
        <v>6</v>
      </c>
      <c r="C79" s="3">
        <v>113770.955</v>
      </c>
      <c r="D79" s="3">
        <v>78526.203999999998</v>
      </c>
      <c r="E79" s="3">
        <v>27193.744999999999</v>
      </c>
      <c r="F79" s="3">
        <v>64967.655812306002</v>
      </c>
      <c r="G79" s="3">
        <v>48790.318264192996</v>
      </c>
    </row>
    <row r="80" spans="1:7" x14ac:dyDescent="0.25">
      <c r="A80" s="1">
        <v>2009</v>
      </c>
      <c r="B80" s="1">
        <v>7</v>
      </c>
      <c r="C80" s="3">
        <v>128891.2</v>
      </c>
      <c r="D80" s="3">
        <v>87278.305999999997</v>
      </c>
      <c r="E80" s="3">
        <v>30954.401999999998</v>
      </c>
      <c r="F80" s="3">
        <v>74835.884206320014</v>
      </c>
      <c r="G80" s="3">
        <v>56756.06014785701</v>
      </c>
    </row>
    <row r="81" spans="1:7" x14ac:dyDescent="0.25">
      <c r="A81" s="1">
        <v>2009</v>
      </c>
      <c r="B81" s="1">
        <v>8</v>
      </c>
      <c r="C81" s="3">
        <v>136233.65700000001</v>
      </c>
      <c r="D81" s="3">
        <v>86206.736000000004</v>
      </c>
      <c r="E81" s="3">
        <v>30974.382000000001</v>
      </c>
      <c r="F81" s="3">
        <v>74138.990722363989</v>
      </c>
      <c r="G81" s="3">
        <v>57366.058947858</v>
      </c>
    </row>
    <row r="82" spans="1:7" x14ac:dyDescent="0.25">
      <c r="A82" s="1">
        <v>2009</v>
      </c>
      <c r="B82" s="1">
        <v>9</v>
      </c>
      <c r="C82" s="3">
        <v>125795.197</v>
      </c>
      <c r="D82" s="3">
        <v>86942.706000000006</v>
      </c>
      <c r="E82" s="3">
        <v>30839.947004099995</v>
      </c>
      <c r="F82" s="3">
        <v>73167.531142657012</v>
      </c>
      <c r="G82" s="3">
        <v>56764.159095056995</v>
      </c>
    </row>
    <row r="83" spans="1:7" x14ac:dyDescent="0.25">
      <c r="A83" s="1">
        <v>2009</v>
      </c>
      <c r="B83" s="1">
        <v>10</v>
      </c>
      <c r="C83" s="3">
        <v>126694.52</v>
      </c>
      <c r="D83" s="3">
        <v>85430.93</v>
      </c>
      <c r="E83" s="3">
        <v>29960.098481819998</v>
      </c>
      <c r="F83" s="3">
        <v>73120.303203737974</v>
      </c>
      <c r="G83" s="3">
        <v>55275.978931436999</v>
      </c>
    </row>
    <row r="84" spans="1:7" x14ac:dyDescent="0.25">
      <c r="A84" s="1">
        <v>2009</v>
      </c>
      <c r="B84" s="1">
        <v>11</v>
      </c>
      <c r="C84" s="3">
        <v>138912.38699999999</v>
      </c>
      <c r="D84" s="3">
        <v>82578.182000000001</v>
      </c>
      <c r="E84" s="3">
        <v>27598.415532176998</v>
      </c>
      <c r="F84" s="3">
        <v>65300.935117775989</v>
      </c>
      <c r="G84" s="3">
        <v>46078.645593576002</v>
      </c>
    </row>
    <row r="85" spans="1:7" x14ac:dyDescent="0.25">
      <c r="A85" s="1">
        <v>2009</v>
      </c>
      <c r="B85" s="1">
        <v>12</v>
      </c>
      <c r="C85" s="3">
        <v>136912.51500000001</v>
      </c>
      <c r="D85" s="3">
        <v>85843.952000000005</v>
      </c>
      <c r="E85" s="3">
        <v>29784.574738073006</v>
      </c>
      <c r="F85" s="3">
        <v>71056.578113319003</v>
      </c>
      <c r="G85" s="3">
        <v>51808.709250822008</v>
      </c>
    </row>
    <row r="86" spans="1:7" x14ac:dyDescent="0.25">
      <c r="A86" s="1">
        <v>2010</v>
      </c>
      <c r="B86" s="1">
        <v>1</v>
      </c>
      <c r="C86" s="3">
        <v>151730.47700000001</v>
      </c>
      <c r="D86" s="3">
        <v>93348.747000000003</v>
      </c>
      <c r="E86" s="3">
        <v>30036.273846415002</v>
      </c>
      <c r="F86" s="3">
        <v>70541.98692068299</v>
      </c>
      <c r="G86" s="3">
        <v>54650.62849512801</v>
      </c>
    </row>
    <row r="87" spans="1:7" x14ac:dyDescent="0.25">
      <c r="A87" s="1">
        <v>2010</v>
      </c>
      <c r="B87" s="1">
        <v>2</v>
      </c>
      <c r="C87" s="3">
        <v>141502.90100000001</v>
      </c>
      <c r="D87" s="3">
        <v>86660.635999999999</v>
      </c>
      <c r="E87" s="3">
        <v>27043.734733671998</v>
      </c>
      <c r="F87" s="3">
        <v>63798.502308497998</v>
      </c>
      <c r="G87" s="3">
        <v>50896.103524470993</v>
      </c>
    </row>
    <row r="88" spans="1:7" x14ac:dyDescent="0.25">
      <c r="A88" s="1">
        <v>2010</v>
      </c>
      <c r="B88" s="1">
        <v>3</v>
      </c>
      <c r="C88" s="3">
        <v>154791.48800000001</v>
      </c>
      <c r="D88" s="3">
        <v>92272.388000000006</v>
      </c>
      <c r="E88" s="3">
        <v>29250.920382752996</v>
      </c>
      <c r="F88" s="3">
        <v>70696.454759818997</v>
      </c>
      <c r="G88" s="3">
        <v>56682.090695677005</v>
      </c>
    </row>
    <row r="89" spans="1:7" x14ac:dyDescent="0.25">
      <c r="A89" s="1">
        <v>2010</v>
      </c>
      <c r="B89" s="1">
        <v>4</v>
      </c>
      <c r="C89" s="3">
        <v>130920.41</v>
      </c>
      <c r="D89" s="3">
        <v>84588.101999999999</v>
      </c>
      <c r="E89" s="3">
        <v>27375.788016105002</v>
      </c>
      <c r="F89" s="3">
        <v>66659.471557454992</v>
      </c>
      <c r="G89" s="3">
        <v>54367.364673304997</v>
      </c>
    </row>
    <row r="90" spans="1:7" x14ac:dyDescent="0.25">
      <c r="A90" s="1">
        <v>2010</v>
      </c>
      <c r="B90" s="1">
        <v>5</v>
      </c>
      <c r="C90" s="3">
        <v>109845.894</v>
      </c>
      <c r="D90" s="3">
        <v>79900.900999999998</v>
      </c>
      <c r="E90" s="3">
        <v>27111.013932865</v>
      </c>
      <c r="F90" s="3">
        <v>68137.676855625003</v>
      </c>
      <c r="G90" s="3">
        <v>59027.801681092991</v>
      </c>
    </row>
    <row r="91" spans="1:7" x14ac:dyDescent="0.25">
      <c r="A91" s="1">
        <v>2010</v>
      </c>
      <c r="B91" s="1">
        <v>6</v>
      </c>
      <c r="C91" s="3">
        <v>119094.061</v>
      </c>
      <c r="D91" s="3">
        <v>84557.278000000006</v>
      </c>
      <c r="E91" s="3">
        <v>27907.110146122999</v>
      </c>
      <c r="F91" s="3">
        <v>67427.506446411993</v>
      </c>
      <c r="G91" s="3">
        <v>56719.503123215014</v>
      </c>
    </row>
    <row r="92" spans="1:7" x14ac:dyDescent="0.25">
      <c r="A92" s="1">
        <v>2010</v>
      </c>
      <c r="B92" s="1">
        <v>7</v>
      </c>
      <c r="C92" s="3">
        <v>131282.818</v>
      </c>
      <c r="D92" s="3">
        <v>90324.444000000003</v>
      </c>
      <c r="E92" s="3">
        <v>29703.452171036995</v>
      </c>
      <c r="F92" s="3">
        <v>72264.507037694013</v>
      </c>
      <c r="G92" s="3">
        <v>60909.231040081002</v>
      </c>
    </row>
    <row r="93" spans="1:7" x14ac:dyDescent="0.25">
      <c r="A93" s="1">
        <v>2010</v>
      </c>
      <c r="B93" s="1">
        <v>8</v>
      </c>
      <c r="C93" s="3">
        <v>143706.09700000001</v>
      </c>
      <c r="D93" s="3">
        <v>98706.528999999995</v>
      </c>
      <c r="E93" s="3">
        <v>31676.634391610001</v>
      </c>
      <c r="F93" s="3">
        <v>77339.774502604996</v>
      </c>
      <c r="G93" s="3">
        <v>65300.615204487993</v>
      </c>
    </row>
    <row r="94" spans="1:7" x14ac:dyDescent="0.25">
      <c r="A94" s="1">
        <v>2010</v>
      </c>
      <c r="B94" s="1">
        <v>9</v>
      </c>
      <c r="C94" s="3">
        <v>130575.883</v>
      </c>
      <c r="D94" s="3">
        <v>94115.957999999999</v>
      </c>
      <c r="E94" s="3">
        <v>29354.584875020006</v>
      </c>
      <c r="F94" s="3">
        <v>67859.282043529005</v>
      </c>
      <c r="G94" s="3">
        <v>60753.881059223997</v>
      </c>
    </row>
    <row r="95" spans="1:7" x14ac:dyDescent="0.25">
      <c r="A95" s="1">
        <v>2010</v>
      </c>
      <c r="B95" s="1">
        <v>10</v>
      </c>
      <c r="C95" s="3">
        <v>127829.825</v>
      </c>
      <c r="D95" s="3">
        <v>87355.838000000003</v>
      </c>
      <c r="E95" s="3">
        <v>28367.287535369996</v>
      </c>
      <c r="F95" s="3">
        <v>69826.544229120016</v>
      </c>
      <c r="G95" s="3">
        <v>58601.339243795999</v>
      </c>
    </row>
    <row r="96" spans="1:7" x14ac:dyDescent="0.25">
      <c r="A96" s="1">
        <v>2010</v>
      </c>
      <c r="B96" s="1">
        <v>11</v>
      </c>
      <c r="C96" s="3">
        <v>133764.34700000001</v>
      </c>
      <c r="D96" s="3">
        <v>83429.216</v>
      </c>
      <c r="E96" s="3">
        <v>25696.304383769002</v>
      </c>
      <c r="F96" s="3">
        <v>66858.533243096012</v>
      </c>
      <c r="G96" s="3">
        <v>50718.749758459999</v>
      </c>
    </row>
    <row r="97" spans="1:7" x14ac:dyDescent="0.25">
      <c r="A97" s="1">
        <v>2010</v>
      </c>
      <c r="B97" s="1">
        <v>12</v>
      </c>
      <c r="C97" s="3">
        <v>134882.397</v>
      </c>
      <c r="D97" s="3">
        <v>90457.705000000002</v>
      </c>
      <c r="E97" s="3">
        <v>28119.134442181003</v>
      </c>
      <c r="F97" s="3">
        <v>68035.704400067989</v>
      </c>
      <c r="G97" s="3">
        <v>57039.28540097001</v>
      </c>
    </row>
    <row r="98" spans="1:7" x14ac:dyDescent="0.25">
      <c r="A98" s="1">
        <v>2011</v>
      </c>
      <c r="B98" s="1">
        <v>1</v>
      </c>
      <c r="C98" s="3">
        <v>160481.57</v>
      </c>
      <c r="D98" s="3">
        <v>94878.014999999999</v>
      </c>
      <c r="E98" s="3">
        <v>29818.136793087997</v>
      </c>
      <c r="F98" s="3">
        <v>69727.544810106003</v>
      </c>
      <c r="G98" s="3">
        <v>54209.900790645996</v>
      </c>
    </row>
    <row r="99" spans="1:7" x14ac:dyDescent="0.25">
      <c r="A99" s="1">
        <v>2011</v>
      </c>
      <c r="B99" s="1">
        <v>2</v>
      </c>
      <c r="C99" s="3">
        <v>134407.712</v>
      </c>
      <c r="D99" s="3">
        <v>89959.581999999995</v>
      </c>
      <c r="E99" s="3">
        <v>27320.18595879</v>
      </c>
      <c r="F99" s="3">
        <v>65503.198450206997</v>
      </c>
      <c r="G99" s="3">
        <v>50302.157401839002</v>
      </c>
    </row>
    <row r="100" spans="1:7" x14ac:dyDescent="0.25">
      <c r="A100" s="1">
        <v>2011</v>
      </c>
      <c r="B100" s="1">
        <v>3</v>
      </c>
      <c r="C100" s="3">
        <v>159667.09899999999</v>
      </c>
      <c r="D100" s="3">
        <v>96027.841</v>
      </c>
      <c r="E100" s="3">
        <v>29735.647830931997</v>
      </c>
      <c r="F100" s="3">
        <v>72579.33912163302</v>
      </c>
      <c r="G100" s="3">
        <v>55425.661138571006</v>
      </c>
    </row>
    <row r="101" spans="1:7" x14ac:dyDescent="0.25">
      <c r="A101" s="1">
        <v>2011</v>
      </c>
      <c r="B101" s="1">
        <v>4</v>
      </c>
      <c r="C101" s="3">
        <v>141850.383</v>
      </c>
      <c r="D101" s="3">
        <v>90052.926999999996</v>
      </c>
      <c r="E101" s="3">
        <v>28413.367804099998</v>
      </c>
      <c r="F101" s="3">
        <v>69533.121132049986</v>
      </c>
      <c r="G101" s="3">
        <v>53561.732484499997</v>
      </c>
    </row>
    <row r="102" spans="1:7" x14ac:dyDescent="0.25">
      <c r="A102" s="1">
        <v>2011</v>
      </c>
      <c r="B102" s="1">
        <v>5</v>
      </c>
      <c r="C102" s="3">
        <v>113853.777</v>
      </c>
      <c r="D102" s="3">
        <v>83056.634000000005</v>
      </c>
      <c r="E102" s="3">
        <v>27262.554179450006</v>
      </c>
      <c r="F102" s="3">
        <v>69474.802597019996</v>
      </c>
      <c r="G102" s="3">
        <v>57402.627924200002</v>
      </c>
    </row>
    <row r="103" spans="1:7" x14ac:dyDescent="0.25">
      <c r="A103" s="1">
        <v>2011</v>
      </c>
      <c r="B103" s="1">
        <v>6</v>
      </c>
      <c r="C103" s="3">
        <v>116345.948</v>
      </c>
      <c r="D103" s="3">
        <v>84027.851999999999</v>
      </c>
      <c r="E103" s="3">
        <v>26714.598995053995</v>
      </c>
      <c r="F103" s="3">
        <v>67958.469907781007</v>
      </c>
      <c r="G103" s="3">
        <v>54598.986254830001</v>
      </c>
    </row>
    <row r="104" spans="1:7" x14ac:dyDescent="0.25">
      <c r="A104" s="1">
        <v>2011</v>
      </c>
      <c r="B104" s="1">
        <v>7</v>
      </c>
      <c r="C104" s="3">
        <v>129779.44100000001</v>
      </c>
      <c r="D104" s="3">
        <v>93846.78</v>
      </c>
      <c r="E104" s="3">
        <v>29953.023309265998</v>
      </c>
      <c r="F104" s="3">
        <v>78020.214992229012</v>
      </c>
      <c r="G104" s="3">
        <v>55422.804742269989</v>
      </c>
    </row>
    <row r="105" spans="1:7" x14ac:dyDescent="0.25">
      <c r="A105" s="1">
        <v>2011</v>
      </c>
      <c r="B105" s="1">
        <v>8</v>
      </c>
      <c r="C105" s="3">
        <v>143997.87899999999</v>
      </c>
      <c r="D105" s="3">
        <v>98519.346999999994</v>
      </c>
      <c r="E105" s="3">
        <v>31137.75</v>
      </c>
      <c r="F105" s="3">
        <v>78783.19</v>
      </c>
      <c r="G105" s="3">
        <v>60767.794999999998</v>
      </c>
    </row>
    <row r="106" spans="1:7" x14ac:dyDescent="0.25">
      <c r="A106" s="1">
        <v>2011</v>
      </c>
      <c r="B106" s="1">
        <v>9</v>
      </c>
      <c r="C106" s="3">
        <v>132394.23199999999</v>
      </c>
      <c r="D106" s="3">
        <v>93945.293999999994</v>
      </c>
      <c r="E106" s="3">
        <v>29503.826000000001</v>
      </c>
      <c r="F106" s="3">
        <v>76243.585000000006</v>
      </c>
      <c r="G106" s="3">
        <v>58374.307000000001</v>
      </c>
    </row>
    <row r="107" spans="1:7" x14ac:dyDescent="0.25">
      <c r="A107" s="1">
        <v>2011</v>
      </c>
      <c r="B107" s="1">
        <v>10</v>
      </c>
      <c r="C107" s="3">
        <v>127042.155</v>
      </c>
      <c r="D107" s="3">
        <v>93300.34</v>
      </c>
      <c r="E107" s="3">
        <v>29161.103999999999</v>
      </c>
      <c r="F107" s="3">
        <v>75607.921000000002</v>
      </c>
      <c r="G107" s="3">
        <v>59546.824999999997</v>
      </c>
    </row>
    <row r="108" spans="1:7" x14ac:dyDescent="0.25">
      <c r="A108" s="1">
        <v>2011</v>
      </c>
      <c r="B108" s="1">
        <v>11</v>
      </c>
      <c r="C108" s="3">
        <v>122541.96400000001</v>
      </c>
      <c r="D108" s="3">
        <v>83367.038</v>
      </c>
      <c r="E108" s="3">
        <v>26237.881000000001</v>
      </c>
      <c r="F108" s="3">
        <v>63806.097999999998</v>
      </c>
      <c r="G108" s="3">
        <v>49360.798999999999</v>
      </c>
    </row>
    <row r="109" spans="1:7" x14ac:dyDescent="0.25">
      <c r="A109" s="1">
        <v>2011</v>
      </c>
      <c r="B109" s="1">
        <v>12</v>
      </c>
      <c r="C109" s="3">
        <v>133136.399</v>
      </c>
      <c r="D109" s="3">
        <v>89210.120999999999</v>
      </c>
      <c r="E109" s="3">
        <v>27946.526000000002</v>
      </c>
      <c r="F109" s="3">
        <v>70963.63</v>
      </c>
      <c r="G109" s="3">
        <v>53071.877</v>
      </c>
    </row>
    <row r="110" spans="1:7" x14ac:dyDescent="0.25">
      <c r="A110" s="1">
        <v>2012</v>
      </c>
      <c r="B110" s="1">
        <v>1</v>
      </c>
      <c r="C110" s="3">
        <v>140320.54300000001</v>
      </c>
      <c r="D110" s="3">
        <v>92557.192999999999</v>
      </c>
      <c r="E110" s="3">
        <v>28375.055</v>
      </c>
      <c r="F110" s="3">
        <v>72832.357999999993</v>
      </c>
      <c r="G110" s="3">
        <v>52356.749000000003</v>
      </c>
    </row>
    <row r="111" spans="1:7" x14ac:dyDescent="0.25">
      <c r="A111" s="1">
        <v>2012</v>
      </c>
      <c r="B111" s="1">
        <v>2</v>
      </c>
      <c r="C111" s="3">
        <v>143250.14000000001</v>
      </c>
      <c r="D111" s="3">
        <v>94584.778000000006</v>
      </c>
      <c r="E111" s="3">
        <v>28341.231029686005</v>
      </c>
      <c r="F111" s="3">
        <v>70749.203042712004</v>
      </c>
      <c r="G111" s="3">
        <v>49445.403480381996</v>
      </c>
    </row>
    <row r="112" spans="1:7" x14ac:dyDescent="0.25">
      <c r="A112" s="1">
        <v>2012</v>
      </c>
      <c r="B112" s="1">
        <v>3</v>
      </c>
      <c r="C112" s="3">
        <v>149310.492</v>
      </c>
      <c r="D112" s="3">
        <v>94765.16</v>
      </c>
      <c r="E112" s="3">
        <v>30467.114764804002</v>
      </c>
      <c r="F112" s="3">
        <v>74425.55515816799</v>
      </c>
      <c r="G112" s="3">
        <v>53912.229414139998</v>
      </c>
    </row>
    <row r="113" spans="1:7" x14ac:dyDescent="0.25">
      <c r="A113" s="1">
        <v>2012</v>
      </c>
      <c r="B113" s="1">
        <v>4</v>
      </c>
      <c r="C113" s="3">
        <v>130407.037</v>
      </c>
      <c r="D113" s="3">
        <v>88686.032999999996</v>
      </c>
      <c r="E113" s="3">
        <v>28451.215012444994</v>
      </c>
      <c r="F113" s="3">
        <v>70045.176466798002</v>
      </c>
      <c r="G113" s="3">
        <v>53866.988573264003</v>
      </c>
    </row>
    <row r="114" spans="1:7" x14ac:dyDescent="0.25">
      <c r="A114" s="1">
        <v>2012</v>
      </c>
      <c r="B114" s="1">
        <v>5</v>
      </c>
      <c r="C114" s="3">
        <v>107647.454</v>
      </c>
      <c r="D114" s="3">
        <v>83810.551000000007</v>
      </c>
      <c r="E114" s="3">
        <v>27786.197189305003</v>
      </c>
      <c r="F114" s="3">
        <v>71301.414605302009</v>
      </c>
      <c r="G114" s="3">
        <v>57208.894565955998</v>
      </c>
    </row>
    <row r="115" spans="1:7" x14ac:dyDescent="0.25">
      <c r="A115" s="1">
        <v>2012</v>
      </c>
      <c r="B115" s="1">
        <v>6</v>
      </c>
      <c r="C115" s="3">
        <v>116744.587</v>
      </c>
      <c r="D115" s="3">
        <v>87690.59</v>
      </c>
      <c r="E115" s="3">
        <v>28902.430664878</v>
      </c>
      <c r="F115" s="3">
        <v>69965.325508652997</v>
      </c>
      <c r="G115" s="3">
        <v>53255.70328218901</v>
      </c>
    </row>
    <row r="116" spans="1:7" x14ac:dyDescent="0.25">
      <c r="A116" s="1">
        <v>2012</v>
      </c>
      <c r="B116" s="1">
        <v>7</v>
      </c>
      <c r="C116" s="3">
        <v>131031.974</v>
      </c>
      <c r="D116" s="3">
        <v>97101.807000000001</v>
      </c>
      <c r="E116" s="3">
        <v>31150.497685532002</v>
      </c>
      <c r="F116" s="3">
        <v>75474.240022607031</v>
      </c>
      <c r="G116" s="3">
        <v>57242.302676341002</v>
      </c>
    </row>
    <row r="117" spans="1:7" x14ac:dyDescent="0.25">
      <c r="A117" s="1">
        <v>2012</v>
      </c>
      <c r="B117" s="1">
        <v>8</v>
      </c>
      <c r="C117" s="3">
        <v>139930.37700000001</v>
      </c>
      <c r="D117" s="3">
        <v>101288.704</v>
      </c>
      <c r="E117" s="3">
        <v>32338.339</v>
      </c>
      <c r="F117" s="3">
        <v>78904.788</v>
      </c>
      <c r="G117" s="3">
        <v>59457.561999999998</v>
      </c>
    </row>
    <row r="118" spans="1:7" x14ac:dyDescent="0.25">
      <c r="A118" s="1">
        <v>2012</v>
      </c>
      <c r="B118" s="1">
        <v>9</v>
      </c>
      <c r="C118" s="3">
        <v>127011.374</v>
      </c>
      <c r="D118" s="3">
        <v>96708.536999999997</v>
      </c>
      <c r="E118" s="3">
        <v>30957.825000000001</v>
      </c>
      <c r="F118" s="3">
        <v>75919.194000000003</v>
      </c>
      <c r="G118" s="3">
        <v>55893.576000000001</v>
      </c>
    </row>
    <row r="119" spans="1:7" x14ac:dyDescent="0.25">
      <c r="A119" s="1">
        <v>2012</v>
      </c>
      <c r="B119" s="1">
        <v>10</v>
      </c>
      <c r="C119" s="3">
        <v>121702.702</v>
      </c>
      <c r="D119" s="3">
        <v>91670.604999999996</v>
      </c>
      <c r="E119" s="3">
        <v>28997.179</v>
      </c>
      <c r="F119" s="3">
        <v>72428.364000000001</v>
      </c>
      <c r="G119" s="3">
        <v>55145.703999999998</v>
      </c>
    </row>
    <row r="120" spans="1:7" x14ac:dyDescent="0.25">
      <c r="A120" s="1">
        <v>2012</v>
      </c>
      <c r="B120" s="1">
        <v>11</v>
      </c>
      <c r="C120" s="3">
        <v>127283.507</v>
      </c>
      <c r="D120" s="3">
        <v>86238.176999999996</v>
      </c>
      <c r="E120" s="3">
        <v>27096.038</v>
      </c>
      <c r="F120" s="3">
        <v>67503.592000000004</v>
      </c>
      <c r="G120" s="3">
        <v>46844.743999999999</v>
      </c>
    </row>
    <row r="121" spans="1:7" x14ac:dyDescent="0.25">
      <c r="A121" s="1">
        <v>2012</v>
      </c>
      <c r="B121" s="1">
        <v>12</v>
      </c>
      <c r="C121" s="3">
        <v>86796.989000000001</v>
      </c>
      <c r="D121" s="3">
        <v>92882.342000000004</v>
      </c>
      <c r="E121" s="3">
        <v>30141.947</v>
      </c>
      <c r="F121" s="3">
        <v>71354.104999999996</v>
      </c>
      <c r="G121" s="3">
        <v>51802.576000000001</v>
      </c>
    </row>
    <row r="122" spans="1:7" x14ac:dyDescent="0.25">
      <c r="A122" s="1">
        <v>2013</v>
      </c>
      <c r="B122" s="1">
        <v>1</v>
      </c>
      <c r="C122" s="3">
        <v>191195.571</v>
      </c>
      <c r="D122" s="3">
        <v>97304.231</v>
      </c>
      <c r="E122" s="3">
        <v>29119.207999999999</v>
      </c>
      <c r="F122" s="3">
        <v>77713.138000000006</v>
      </c>
      <c r="G122" s="3">
        <v>52595.150999999998</v>
      </c>
    </row>
    <row r="123" spans="1:7" x14ac:dyDescent="0.25">
      <c r="A123" s="1">
        <v>2013</v>
      </c>
      <c r="B123" s="1">
        <v>2</v>
      </c>
      <c r="C123" s="3">
        <v>135935.916</v>
      </c>
      <c r="D123" s="3">
        <v>91827.756999999998</v>
      </c>
      <c r="E123" s="3">
        <v>27628.912</v>
      </c>
      <c r="F123" s="3">
        <v>63109.737999999998</v>
      </c>
      <c r="G123" s="3">
        <v>49315.692000000003</v>
      </c>
    </row>
    <row r="124" spans="1:7" x14ac:dyDescent="0.25">
      <c r="A124" s="1">
        <v>2013</v>
      </c>
      <c r="B124" s="1">
        <v>3</v>
      </c>
      <c r="C124" s="3">
        <v>135722.09099999999</v>
      </c>
      <c r="D124" s="3">
        <v>91955.823000000004</v>
      </c>
      <c r="E124" s="3">
        <v>27966.084999999999</v>
      </c>
      <c r="F124" s="3">
        <v>71600.251999999993</v>
      </c>
      <c r="G124" s="3">
        <v>52248.284</v>
      </c>
    </row>
    <row r="125" spans="1:7" x14ac:dyDescent="0.25">
      <c r="A125" s="1">
        <v>2013</v>
      </c>
      <c r="B125" s="1">
        <v>4</v>
      </c>
      <c r="C125" s="3">
        <v>119499.94</v>
      </c>
      <c r="D125" s="3">
        <v>87425.239000000001</v>
      </c>
      <c r="E125" s="3">
        <v>27036.386999999999</v>
      </c>
      <c r="F125" s="3">
        <v>67471.922000000006</v>
      </c>
      <c r="G125" s="3">
        <v>45815.709000000003</v>
      </c>
    </row>
    <row r="126" spans="1:7" x14ac:dyDescent="0.25">
      <c r="A126" s="1">
        <v>2013</v>
      </c>
      <c r="B126" s="1">
        <v>5</v>
      </c>
      <c r="C126" s="3">
        <v>111987.105</v>
      </c>
      <c r="D126" s="3">
        <v>86445.32</v>
      </c>
      <c r="E126" s="3">
        <v>27449.704000000002</v>
      </c>
      <c r="F126" s="3">
        <v>67480.070999999996</v>
      </c>
      <c r="G126" s="3">
        <v>55633.065000000002</v>
      </c>
    </row>
    <row r="127" spans="1:7" x14ac:dyDescent="0.25">
      <c r="A127" s="1">
        <v>2013</v>
      </c>
      <c r="B127" s="1">
        <v>6</v>
      </c>
      <c r="C127" s="3">
        <v>115635.27499999999</v>
      </c>
      <c r="D127" s="3">
        <v>92824.514999999999</v>
      </c>
      <c r="E127" s="3">
        <v>28966.469000000001</v>
      </c>
      <c r="F127" s="3">
        <v>75288.137000000002</v>
      </c>
      <c r="G127" s="3">
        <v>56597.682000000001</v>
      </c>
    </row>
    <row r="128" spans="1:7" x14ac:dyDescent="0.25">
      <c r="A128" s="1">
        <v>2013</v>
      </c>
      <c r="B128" s="1">
        <v>7</v>
      </c>
      <c r="C128" s="3">
        <v>129556.633</v>
      </c>
      <c r="D128" s="3">
        <v>100591.268</v>
      </c>
      <c r="E128" s="3">
        <v>31339.574000000001</v>
      </c>
      <c r="F128" s="3">
        <v>79117.380999999994</v>
      </c>
      <c r="G128" s="3">
        <v>57067.107000000004</v>
      </c>
    </row>
    <row r="129" spans="1:7" x14ac:dyDescent="0.25">
      <c r="A129" s="1">
        <v>2013</v>
      </c>
      <c r="B129" s="1">
        <v>8</v>
      </c>
      <c r="C129" s="3">
        <v>121384.49800000001</v>
      </c>
      <c r="D129" s="3">
        <v>95279.736999999994</v>
      </c>
      <c r="E129" s="3">
        <v>30261.136999999999</v>
      </c>
      <c r="F129" s="3">
        <v>76032.486000000004</v>
      </c>
      <c r="G129" s="3">
        <v>55935.767</v>
      </c>
    </row>
    <row r="130" spans="1:7" x14ac:dyDescent="0.25">
      <c r="A130" s="1">
        <v>2013</v>
      </c>
      <c r="B130" s="1">
        <v>9</v>
      </c>
      <c r="C130" s="3">
        <v>108197.88499999999</v>
      </c>
      <c r="D130" s="3">
        <v>85383.115000000005</v>
      </c>
      <c r="E130" s="3">
        <v>27420.662</v>
      </c>
      <c r="F130" s="3">
        <v>68715.915999999997</v>
      </c>
      <c r="G130" s="3">
        <v>42975.103999999999</v>
      </c>
    </row>
    <row r="131" spans="1:7" x14ac:dyDescent="0.25">
      <c r="A131" s="1">
        <v>2013</v>
      </c>
      <c r="B131" s="1">
        <v>10</v>
      </c>
      <c r="C131" s="3">
        <v>113754.762</v>
      </c>
      <c r="D131" s="3">
        <v>88267.126000000004</v>
      </c>
      <c r="E131" s="3">
        <v>28086.991999999998</v>
      </c>
      <c r="F131" s="3">
        <v>70385.392000000007</v>
      </c>
      <c r="G131" s="3">
        <v>51985.61</v>
      </c>
    </row>
    <row r="132" spans="1:7" x14ac:dyDescent="0.25">
      <c r="A132" s="1">
        <v>2013</v>
      </c>
      <c r="B132" s="1">
        <v>11</v>
      </c>
      <c r="C132" s="3">
        <v>128139.284</v>
      </c>
      <c r="D132" s="3">
        <v>89818.925000000003</v>
      </c>
      <c r="E132" s="3">
        <v>28382.167000000001</v>
      </c>
      <c r="F132" s="3">
        <v>68818.437999999995</v>
      </c>
      <c r="G132" s="3">
        <v>48917.463000000003</v>
      </c>
    </row>
    <row r="133" spans="1:7" x14ac:dyDescent="0.25">
      <c r="A133" s="1">
        <v>2013</v>
      </c>
      <c r="B133" s="1">
        <v>12</v>
      </c>
      <c r="C133" s="3">
        <v>145230.766</v>
      </c>
      <c r="D133" s="3">
        <v>99359.688999999998</v>
      </c>
      <c r="E133" s="3">
        <v>29751.292000000001</v>
      </c>
      <c r="F133" s="3">
        <v>71818.346999999994</v>
      </c>
      <c r="G133" s="3">
        <v>44427.196000000004</v>
      </c>
    </row>
    <row r="134" spans="1:7" x14ac:dyDescent="0.25">
      <c r="A134" s="1">
        <v>2014</v>
      </c>
      <c r="B134" s="1">
        <v>1</v>
      </c>
      <c r="C134" s="3">
        <v>153358.13699999999</v>
      </c>
      <c r="D134" s="3">
        <v>102333.857</v>
      </c>
      <c r="E134" s="3">
        <v>29839.421999999999</v>
      </c>
      <c r="F134" s="3">
        <v>74762.084000000003</v>
      </c>
      <c r="G134" s="3">
        <v>51922.881999999998</v>
      </c>
    </row>
    <row r="135" spans="1:7" x14ac:dyDescent="0.25">
      <c r="A135" s="1">
        <v>2014</v>
      </c>
      <c r="B135" s="1">
        <v>2</v>
      </c>
      <c r="C135" s="3">
        <v>130671.63499999999</v>
      </c>
      <c r="D135" s="3">
        <v>101168.46400000001</v>
      </c>
      <c r="E135" s="3">
        <v>30089.085999999999</v>
      </c>
      <c r="F135" s="3">
        <v>78620.395999999993</v>
      </c>
      <c r="G135" s="3">
        <v>45612.91</v>
      </c>
    </row>
    <row r="136" spans="1:7" x14ac:dyDescent="0.25">
      <c r="A136" s="1">
        <v>2014</v>
      </c>
      <c r="B136" s="1">
        <v>3</v>
      </c>
      <c r="C136" s="3">
        <v>142056.07800000001</v>
      </c>
      <c r="D136" s="3">
        <v>85196.86</v>
      </c>
      <c r="E136" s="3">
        <v>25887.946</v>
      </c>
      <c r="F136" s="3">
        <v>63973.158000000003</v>
      </c>
      <c r="G136" s="3">
        <v>44988.726000000002</v>
      </c>
    </row>
    <row r="137" spans="1:7" x14ac:dyDescent="0.25">
      <c r="A137" s="1">
        <v>2014</v>
      </c>
      <c r="B137" s="1">
        <v>4</v>
      </c>
      <c r="C137" s="3">
        <v>109989.251</v>
      </c>
      <c r="D137" s="3">
        <v>86088.082999999999</v>
      </c>
      <c r="E137" s="3">
        <v>25871.826000000001</v>
      </c>
      <c r="F137" s="3">
        <v>64861.186000000002</v>
      </c>
      <c r="G137" s="3">
        <v>54347.713000000003</v>
      </c>
    </row>
    <row r="138" spans="1:7" x14ac:dyDescent="0.25">
      <c r="A138" s="1">
        <v>2014</v>
      </c>
      <c r="B138" s="1">
        <v>5</v>
      </c>
      <c r="C138" s="3">
        <v>110686.35</v>
      </c>
      <c r="D138" s="3">
        <v>91965.71</v>
      </c>
      <c r="E138" s="3">
        <v>26948.663</v>
      </c>
      <c r="F138" s="3">
        <v>65707.391000000003</v>
      </c>
      <c r="G138" s="3">
        <v>50642.017</v>
      </c>
    </row>
    <row r="139" spans="1:7" x14ac:dyDescent="0.25">
      <c r="A139" s="1">
        <v>2014</v>
      </c>
      <c r="B139" s="1">
        <v>6</v>
      </c>
      <c r="C139" s="2">
        <v>119377.488</v>
      </c>
      <c r="D139" s="2">
        <v>96678.403999999995</v>
      </c>
      <c r="E139" s="2">
        <v>29310.031999999999</v>
      </c>
      <c r="F139" s="2">
        <v>79040.187999999995</v>
      </c>
      <c r="G139" s="2">
        <v>52924.497000000003</v>
      </c>
    </row>
    <row r="140" spans="1:7" x14ac:dyDescent="0.25">
      <c r="A140" s="1">
        <v>2014</v>
      </c>
      <c r="B140" s="1">
        <v>7</v>
      </c>
      <c r="C140" s="3">
        <v>120829.368</v>
      </c>
      <c r="D140" s="3">
        <v>96527.241709999973</v>
      </c>
      <c r="E140" s="3">
        <v>29792.827499999999</v>
      </c>
      <c r="F140" s="3">
        <v>76439.434769999978</v>
      </c>
      <c r="G140" s="3">
        <v>54394.47797</v>
      </c>
    </row>
    <row r="141" spans="1:7" x14ac:dyDescent="0.25">
      <c r="A141" s="1">
        <v>2014</v>
      </c>
      <c r="B141" s="1">
        <v>8</v>
      </c>
      <c r="C141" s="3">
        <v>115483.798</v>
      </c>
      <c r="D141" s="3">
        <v>93361.201680000013</v>
      </c>
      <c r="E141" s="3">
        <v>28556.223549999999</v>
      </c>
      <c r="F141" s="3">
        <v>74847.527150000009</v>
      </c>
      <c r="G141" s="3">
        <v>53573.871650000008</v>
      </c>
    </row>
    <row r="142" spans="1:7" x14ac:dyDescent="0.25">
      <c r="A142" s="1">
        <v>2014</v>
      </c>
      <c r="B142" s="1">
        <v>9</v>
      </c>
      <c r="C142" s="3"/>
      <c r="D142" s="3"/>
      <c r="E142" s="3"/>
      <c r="F142" s="3"/>
      <c r="G142" s="3"/>
    </row>
    <row r="143" spans="1:7" x14ac:dyDescent="0.25">
      <c r="A143" s="1">
        <v>2014</v>
      </c>
      <c r="B143" s="1">
        <v>10</v>
      </c>
      <c r="C143" s="3"/>
      <c r="D143" s="3"/>
      <c r="E143" s="3"/>
      <c r="F143" s="3"/>
      <c r="G143" s="3"/>
    </row>
    <row r="144" spans="1:7" x14ac:dyDescent="0.25">
      <c r="A144" s="1">
        <v>2014</v>
      </c>
      <c r="B144" s="1">
        <v>11</v>
      </c>
      <c r="C144" s="3"/>
      <c r="D144" s="3"/>
      <c r="E144" s="3"/>
      <c r="F144" s="3"/>
      <c r="G144" s="3"/>
    </row>
    <row r="145" spans="1:7" x14ac:dyDescent="0.25">
      <c r="A145" s="1">
        <v>2014</v>
      </c>
      <c r="B145" s="1">
        <v>12</v>
      </c>
      <c r="C145" s="3"/>
      <c r="D145" s="3"/>
      <c r="E145" s="3"/>
      <c r="F145" s="3"/>
      <c r="G145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5"/>
  <sheetViews>
    <sheetView workbookViewId="0">
      <selection activeCell="H1" sqref="H1:H1048576"/>
    </sheetView>
  </sheetViews>
  <sheetFormatPr defaultRowHeight="15" x14ac:dyDescent="0.25"/>
  <cols>
    <col min="3" max="3" width="20" bestFit="1" customWidth="1"/>
    <col min="4" max="6" width="16.5703125" bestFit="1" customWidth="1"/>
    <col min="7" max="7" width="10.140625" bestFit="1" customWidth="1"/>
  </cols>
  <sheetData>
    <row r="1" spans="1:7" x14ac:dyDescent="0.2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</row>
    <row r="2" spans="1:7" x14ac:dyDescent="0.25">
      <c r="A2" s="6">
        <v>2003</v>
      </c>
      <c r="B2" s="6">
        <v>1</v>
      </c>
      <c r="C2" s="7">
        <v>386300.91</v>
      </c>
      <c r="D2" s="7">
        <v>167336.23000000001</v>
      </c>
      <c r="E2" s="7">
        <v>53189.88</v>
      </c>
      <c r="F2" s="7">
        <v>128203.14</v>
      </c>
      <c r="G2" s="7">
        <v>94641.42</v>
      </c>
    </row>
    <row r="3" spans="1:7" x14ac:dyDescent="0.25">
      <c r="A3" s="6">
        <v>2003</v>
      </c>
      <c r="B3" s="6">
        <v>2</v>
      </c>
      <c r="C3" s="7">
        <v>430180.1</v>
      </c>
      <c r="D3" s="7">
        <v>115274.19</v>
      </c>
      <c r="E3" s="7">
        <v>48500.11</v>
      </c>
      <c r="F3" s="7">
        <v>120371.12</v>
      </c>
      <c r="G3" s="7">
        <v>90776.01</v>
      </c>
    </row>
    <row r="4" spans="1:7" x14ac:dyDescent="0.25">
      <c r="A4" s="6">
        <v>2003</v>
      </c>
      <c r="B4" s="6">
        <v>3</v>
      </c>
      <c r="C4" s="7">
        <v>536423.27</v>
      </c>
      <c r="D4" s="7">
        <v>109700.54</v>
      </c>
      <c r="E4" s="7">
        <v>42860.18</v>
      </c>
      <c r="F4" s="7">
        <v>120298.27</v>
      </c>
      <c r="G4" s="7">
        <v>90810.31</v>
      </c>
    </row>
    <row r="5" spans="1:7" x14ac:dyDescent="0.25">
      <c r="A5" s="6">
        <v>2003</v>
      </c>
      <c r="B5" s="6">
        <v>4</v>
      </c>
      <c r="C5" s="7">
        <v>202925.9</v>
      </c>
      <c r="D5" s="7">
        <v>109278.99</v>
      </c>
      <c r="E5" s="7">
        <v>49121.27</v>
      </c>
      <c r="F5" s="7">
        <v>121210.89</v>
      </c>
      <c r="G5" s="7">
        <v>89975.9</v>
      </c>
    </row>
    <row r="6" spans="1:7" x14ac:dyDescent="0.25">
      <c r="A6" s="6">
        <v>2003</v>
      </c>
      <c r="B6" s="6">
        <v>5</v>
      </c>
      <c r="C6" s="7">
        <v>377458.66</v>
      </c>
      <c r="D6" s="7">
        <v>141172.29</v>
      </c>
      <c r="E6" s="7">
        <v>49604.41</v>
      </c>
      <c r="F6" s="7">
        <v>146006.95000000001</v>
      </c>
      <c r="G6" s="7">
        <v>93244.85</v>
      </c>
    </row>
    <row r="7" spans="1:7" x14ac:dyDescent="0.25">
      <c r="A7" s="6">
        <v>2003</v>
      </c>
      <c r="B7" s="6">
        <v>6</v>
      </c>
      <c r="C7" s="7">
        <v>421818.67</v>
      </c>
      <c r="D7" s="7">
        <v>144692.51</v>
      </c>
      <c r="E7" s="7">
        <v>49026.02</v>
      </c>
      <c r="F7" s="7">
        <v>115599.55</v>
      </c>
      <c r="G7" s="7">
        <v>87938.98</v>
      </c>
    </row>
    <row r="8" spans="1:7" x14ac:dyDescent="0.25">
      <c r="A8" s="6">
        <v>2003</v>
      </c>
      <c r="B8" s="6">
        <v>7</v>
      </c>
      <c r="C8" s="7">
        <v>419021.84</v>
      </c>
      <c r="D8" s="7">
        <v>157504.47</v>
      </c>
      <c r="E8" s="7">
        <v>61618.23</v>
      </c>
      <c r="F8" s="7">
        <v>167711.84</v>
      </c>
      <c r="G8" s="7">
        <v>112958.94</v>
      </c>
    </row>
    <row r="9" spans="1:7" x14ac:dyDescent="0.25">
      <c r="A9" s="6">
        <v>2003</v>
      </c>
      <c r="B9" s="6">
        <v>8</v>
      </c>
      <c r="C9" s="7">
        <v>249609.58</v>
      </c>
      <c r="D9" s="7">
        <v>139571.13</v>
      </c>
      <c r="E9" s="7">
        <v>52089.41</v>
      </c>
      <c r="F9" s="7">
        <v>154557.76000000001</v>
      </c>
      <c r="G9" s="7">
        <v>108743.22</v>
      </c>
    </row>
    <row r="10" spans="1:7" x14ac:dyDescent="0.25">
      <c r="A10" s="6">
        <v>2003</v>
      </c>
      <c r="B10" s="6">
        <v>9</v>
      </c>
      <c r="C10" s="7">
        <v>405418.73</v>
      </c>
      <c r="D10" s="7">
        <v>166661.26999999999</v>
      </c>
      <c r="E10" s="7">
        <v>67383.34</v>
      </c>
      <c r="F10" s="7">
        <v>180630.64</v>
      </c>
      <c r="G10" s="7">
        <v>107893.09</v>
      </c>
    </row>
    <row r="11" spans="1:7" x14ac:dyDescent="0.25">
      <c r="A11" s="6">
        <v>2003</v>
      </c>
      <c r="B11" s="6">
        <v>10</v>
      </c>
      <c r="C11" s="7">
        <v>470759.53</v>
      </c>
      <c r="D11" s="7">
        <v>175886.87</v>
      </c>
      <c r="E11" s="7">
        <v>61467.09</v>
      </c>
      <c r="F11" s="7">
        <v>177205.34</v>
      </c>
      <c r="G11" s="7">
        <v>107508.98</v>
      </c>
    </row>
    <row r="12" spans="1:7" x14ac:dyDescent="0.25">
      <c r="A12" s="6">
        <v>2003</v>
      </c>
      <c r="B12" s="6">
        <v>11</v>
      </c>
      <c r="C12" s="7">
        <v>488018.15</v>
      </c>
      <c r="D12" s="7">
        <v>151421.78</v>
      </c>
      <c r="E12" s="7">
        <v>57481.06</v>
      </c>
      <c r="F12" s="7">
        <v>159200.01</v>
      </c>
      <c r="G12" s="7">
        <v>94631.59</v>
      </c>
    </row>
    <row r="13" spans="1:7" x14ac:dyDescent="0.25">
      <c r="A13" s="6">
        <v>2003</v>
      </c>
      <c r="B13" s="6">
        <v>12</v>
      </c>
      <c r="C13" s="7">
        <v>281928.52</v>
      </c>
      <c r="D13" s="7">
        <v>164763.53</v>
      </c>
      <c r="E13" s="7">
        <v>71424.97</v>
      </c>
      <c r="F13" s="7">
        <v>130423.17</v>
      </c>
      <c r="G13" s="7">
        <v>90325.17</v>
      </c>
    </row>
    <row r="14" spans="1:7" x14ac:dyDescent="0.25">
      <c r="A14" s="6">
        <v>2004</v>
      </c>
      <c r="B14" s="6">
        <v>1</v>
      </c>
      <c r="C14" s="7">
        <v>428096.54</v>
      </c>
      <c r="D14" s="7">
        <v>162297.76</v>
      </c>
      <c r="E14" s="7">
        <v>59088.94</v>
      </c>
      <c r="F14" s="7">
        <v>130489.26</v>
      </c>
      <c r="G14" s="7">
        <v>89643.22</v>
      </c>
    </row>
    <row r="15" spans="1:7" x14ac:dyDescent="0.25">
      <c r="A15" s="6">
        <v>2004</v>
      </c>
      <c r="B15" s="6">
        <v>2</v>
      </c>
      <c r="C15" s="7">
        <v>407127.91</v>
      </c>
      <c r="D15" s="7">
        <v>148184.65</v>
      </c>
      <c r="E15" s="7">
        <v>60507.92</v>
      </c>
      <c r="F15" s="7">
        <v>141322.29</v>
      </c>
      <c r="G15" s="7">
        <v>87811.27</v>
      </c>
    </row>
    <row r="16" spans="1:7" x14ac:dyDescent="0.25">
      <c r="A16" s="6">
        <v>2004</v>
      </c>
      <c r="B16" s="6">
        <v>3</v>
      </c>
      <c r="C16" s="7">
        <v>518639.57</v>
      </c>
      <c r="D16" s="7">
        <v>152497.9</v>
      </c>
      <c r="E16" s="7">
        <v>56872.54</v>
      </c>
      <c r="F16" s="7">
        <v>134968.76</v>
      </c>
      <c r="G16" s="7">
        <v>88555.8</v>
      </c>
    </row>
    <row r="17" spans="1:7" x14ac:dyDescent="0.25">
      <c r="A17" s="6">
        <v>2004</v>
      </c>
      <c r="B17" s="6">
        <v>4</v>
      </c>
      <c r="C17" s="7">
        <v>507070.31</v>
      </c>
      <c r="D17" s="7">
        <v>141305.65</v>
      </c>
      <c r="E17" s="7">
        <v>59729.14</v>
      </c>
      <c r="F17" s="7">
        <v>133571.51999999999</v>
      </c>
      <c r="G17" s="7">
        <v>88739.62</v>
      </c>
    </row>
    <row r="18" spans="1:7" x14ac:dyDescent="0.25">
      <c r="A18" s="6">
        <v>2004</v>
      </c>
      <c r="B18" s="6">
        <v>5</v>
      </c>
      <c r="C18" s="7">
        <v>268979.15000000002</v>
      </c>
      <c r="D18" s="7">
        <v>145986.75</v>
      </c>
      <c r="E18" s="7">
        <v>61488.34</v>
      </c>
      <c r="F18" s="7">
        <v>139714.98000000001</v>
      </c>
      <c r="G18" s="7">
        <v>92027.44</v>
      </c>
    </row>
    <row r="19" spans="1:7" x14ac:dyDescent="0.25">
      <c r="A19" s="6">
        <v>2004</v>
      </c>
      <c r="B19" s="6">
        <v>6</v>
      </c>
      <c r="C19" s="7">
        <v>438288.54</v>
      </c>
      <c r="D19" s="7">
        <v>147774.99</v>
      </c>
      <c r="E19" s="7">
        <v>61805.32</v>
      </c>
      <c r="F19" s="7">
        <v>147048.31</v>
      </c>
      <c r="G19" s="7">
        <v>98713.2</v>
      </c>
    </row>
    <row r="20" spans="1:7" x14ac:dyDescent="0.25">
      <c r="A20" s="6">
        <v>2004</v>
      </c>
      <c r="B20" s="6">
        <v>7</v>
      </c>
      <c r="C20" s="7">
        <v>350118.28</v>
      </c>
      <c r="D20" s="7">
        <v>154236.85999999999</v>
      </c>
      <c r="E20" s="7">
        <v>62857.4</v>
      </c>
      <c r="F20" s="7">
        <v>150419.68</v>
      </c>
      <c r="G20" s="7">
        <v>104512.19</v>
      </c>
    </row>
    <row r="21" spans="1:7" x14ac:dyDescent="0.25">
      <c r="A21" s="6">
        <v>2004</v>
      </c>
      <c r="B21" s="6">
        <v>8</v>
      </c>
      <c r="C21" s="7">
        <v>394810.28</v>
      </c>
      <c r="D21" s="7">
        <v>164056.44</v>
      </c>
      <c r="E21" s="7">
        <v>64534.18</v>
      </c>
      <c r="F21" s="7">
        <v>152866.32999999999</v>
      </c>
      <c r="G21" s="7">
        <v>104942.82</v>
      </c>
    </row>
    <row r="22" spans="1:7" x14ac:dyDescent="0.25">
      <c r="A22" s="6">
        <v>2004</v>
      </c>
      <c r="B22" s="6">
        <v>9</v>
      </c>
      <c r="C22" s="7">
        <v>319134.96000000002</v>
      </c>
      <c r="D22" s="7">
        <v>141435.66</v>
      </c>
      <c r="E22" s="7">
        <v>63424.82</v>
      </c>
      <c r="F22" s="7">
        <v>149594.73000000001</v>
      </c>
      <c r="G22" s="7">
        <v>101694.31</v>
      </c>
    </row>
    <row r="23" spans="1:7" x14ac:dyDescent="0.25">
      <c r="A23" s="6">
        <v>2004</v>
      </c>
      <c r="B23" s="6">
        <v>10</v>
      </c>
      <c r="C23" s="7">
        <v>333162.03999999998</v>
      </c>
      <c r="D23" s="7">
        <v>136778.94</v>
      </c>
      <c r="E23" s="7">
        <v>60451.21</v>
      </c>
      <c r="F23" s="7">
        <v>132661.35</v>
      </c>
      <c r="G23" s="7">
        <v>101570.7</v>
      </c>
    </row>
    <row r="24" spans="1:7" x14ac:dyDescent="0.25">
      <c r="A24" s="6">
        <v>2004</v>
      </c>
      <c r="B24" s="6">
        <v>11</v>
      </c>
      <c r="C24" s="7">
        <v>351238.31</v>
      </c>
      <c r="D24" s="7">
        <v>147946.32999999999</v>
      </c>
      <c r="E24" s="7">
        <v>64904.36</v>
      </c>
      <c r="F24" s="7">
        <v>167724.57999999999</v>
      </c>
      <c r="G24" s="7">
        <v>92083.43</v>
      </c>
    </row>
    <row r="25" spans="1:7" x14ac:dyDescent="0.25">
      <c r="A25" s="6">
        <v>2004</v>
      </c>
      <c r="B25" s="6">
        <v>12</v>
      </c>
      <c r="C25" s="7">
        <v>299808.03000000003</v>
      </c>
      <c r="D25" s="7">
        <v>127333.65</v>
      </c>
      <c r="E25" s="7">
        <v>60477.01</v>
      </c>
      <c r="F25" s="7">
        <v>130104.54</v>
      </c>
      <c r="G25" s="7">
        <v>85107.54</v>
      </c>
    </row>
    <row r="26" spans="1:7" x14ac:dyDescent="0.25">
      <c r="A26" s="6">
        <v>2005</v>
      </c>
      <c r="B26" s="6">
        <v>1</v>
      </c>
      <c r="C26" s="7">
        <v>569897.75</v>
      </c>
      <c r="D26" s="7">
        <v>137152.17000000001</v>
      </c>
      <c r="E26" s="7">
        <v>61369.95</v>
      </c>
      <c r="F26" s="7">
        <v>139772.20000000001</v>
      </c>
      <c r="G26" s="7">
        <v>85508.17</v>
      </c>
    </row>
    <row r="27" spans="1:7" x14ac:dyDescent="0.25">
      <c r="A27" s="6">
        <v>2005</v>
      </c>
      <c r="B27" s="6">
        <v>2</v>
      </c>
      <c r="C27" s="7">
        <v>408353.94</v>
      </c>
      <c r="D27" s="7">
        <v>150323.15</v>
      </c>
      <c r="E27" s="7">
        <v>62389.440000000002</v>
      </c>
      <c r="F27" s="7">
        <v>152168.29</v>
      </c>
      <c r="G27" s="7">
        <v>87147.83</v>
      </c>
    </row>
    <row r="28" spans="1:7" x14ac:dyDescent="0.25">
      <c r="A28" s="6">
        <v>2005</v>
      </c>
      <c r="B28" s="6">
        <v>3</v>
      </c>
      <c r="C28" s="7">
        <v>429338.42</v>
      </c>
      <c r="D28" s="7">
        <v>134599.13</v>
      </c>
      <c r="E28" s="7">
        <v>60338.59</v>
      </c>
      <c r="F28" s="7">
        <v>135741.35999999999</v>
      </c>
      <c r="G28" s="7">
        <v>84939.86</v>
      </c>
    </row>
    <row r="29" spans="1:7" x14ac:dyDescent="0.25">
      <c r="A29" s="6">
        <v>2005</v>
      </c>
      <c r="B29" s="6">
        <v>4</v>
      </c>
      <c r="C29" s="7">
        <v>387113.05</v>
      </c>
      <c r="D29" s="7">
        <v>144151.63</v>
      </c>
      <c r="E29" s="7">
        <v>63448.19</v>
      </c>
      <c r="F29" s="7">
        <v>132133.89000000001</v>
      </c>
      <c r="G29" s="7">
        <v>84946.72</v>
      </c>
    </row>
    <row r="30" spans="1:7" x14ac:dyDescent="0.25">
      <c r="A30" s="6">
        <v>2005</v>
      </c>
      <c r="B30" s="6">
        <v>5</v>
      </c>
      <c r="C30" s="7">
        <v>385095.51</v>
      </c>
      <c r="D30" s="7">
        <v>140564.66</v>
      </c>
      <c r="E30" s="7">
        <v>62143.54</v>
      </c>
      <c r="F30" s="7">
        <v>140647.29</v>
      </c>
      <c r="G30" s="7">
        <v>88136.25</v>
      </c>
    </row>
    <row r="31" spans="1:7" x14ac:dyDescent="0.25">
      <c r="A31" s="6">
        <v>2005</v>
      </c>
      <c r="B31" s="6">
        <v>6</v>
      </c>
      <c r="C31" s="7">
        <v>364299.17</v>
      </c>
      <c r="D31" s="7">
        <v>141483.94</v>
      </c>
      <c r="E31" s="7">
        <v>65051.34</v>
      </c>
      <c r="F31" s="7">
        <v>141992.32000000001</v>
      </c>
      <c r="G31" s="7">
        <v>96192.98</v>
      </c>
    </row>
    <row r="32" spans="1:7" x14ac:dyDescent="0.25">
      <c r="A32" s="6">
        <v>2005</v>
      </c>
      <c r="B32" s="6">
        <v>7</v>
      </c>
      <c r="C32" s="7">
        <v>344209.44</v>
      </c>
      <c r="D32" s="7">
        <v>157147.92000000001</v>
      </c>
      <c r="E32" s="7">
        <v>69973.2</v>
      </c>
      <c r="F32" s="7">
        <v>159810.49</v>
      </c>
      <c r="G32" s="7">
        <v>100378.96</v>
      </c>
    </row>
    <row r="33" spans="1:7" x14ac:dyDescent="0.25">
      <c r="A33" s="6">
        <v>2005</v>
      </c>
      <c r="B33" s="6">
        <v>8</v>
      </c>
      <c r="C33" s="7">
        <v>445698.86</v>
      </c>
      <c r="D33" s="7">
        <v>159362.97</v>
      </c>
      <c r="E33" s="7">
        <v>76386.62</v>
      </c>
      <c r="F33" s="7">
        <v>158113.65</v>
      </c>
      <c r="G33" s="7">
        <v>112806.22</v>
      </c>
    </row>
    <row r="34" spans="1:7" x14ac:dyDescent="0.25">
      <c r="A34" s="6">
        <v>2005</v>
      </c>
      <c r="B34" s="6">
        <v>9</v>
      </c>
      <c r="C34" s="7">
        <v>379993.48</v>
      </c>
      <c r="D34" s="7">
        <v>152349.29</v>
      </c>
      <c r="E34" s="7">
        <v>71202.91</v>
      </c>
      <c r="F34" s="7">
        <v>153382.29</v>
      </c>
      <c r="G34" s="7">
        <v>101882.1</v>
      </c>
    </row>
    <row r="35" spans="1:7" x14ac:dyDescent="0.25">
      <c r="A35" s="6">
        <v>2005</v>
      </c>
      <c r="B35" s="6">
        <v>10</v>
      </c>
      <c r="C35" s="7">
        <v>363436.76</v>
      </c>
      <c r="D35" s="7">
        <v>156533.59</v>
      </c>
      <c r="E35" s="7">
        <v>69474.94</v>
      </c>
      <c r="F35" s="7">
        <v>153295.99</v>
      </c>
      <c r="G35" s="7">
        <v>101175.11</v>
      </c>
    </row>
    <row r="36" spans="1:7" x14ac:dyDescent="0.25">
      <c r="A36" s="6">
        <v>2005</v>
      </c>
      <c r="B36" s="6">
        <v>11</v>
      </c>
      <c r="C36" s="7">
        <v>439131.55</v>
      </c>
      <c r="D36" s="7">
        <v>154289.98000000001</v>
      </c>
      <c r="E36" s="7">
        <v>68366.570000000007</v>
      </c>
      <c r="F36" s="7">
        <v>149021.63</v>
      </c>
      <c r="G36" s="7">
        <v>100580.4</v>
      </c>
    </row>
    <row r="37" spans="1:7" x14ac:dyDescent="0.25">
      <c r="A37" s="6">
        <v>2005</v>
      </c>
      <c r="B37" s="6">
        <v>12</v>
      </c>
      <c r="C37" s="7">
        <v>273319.52</v>
      </c>
      <c r="D37" s="7">
        <v>145993.63</v>
      </c>
      <c r="E37" s="7">
        <v>67181.52</v>
      </c>
      <c r="F37" s="7">
        <v>137267.54</v>
      </c>
      <c r="G37" s="7">
        <v>85733.79</v>
      </c>
    </row>
    <row r="38" spans="1:7" x14ac:dyDescent="0.25">
      <c r="A38" s="6">
        <v>2006</v>
      </c>
      <c r="B38" s="6">
        <v>1</v>
      </c>
      <c r="C38" s="7">
        <v>435986.4</v>
      </c>
      <c r="D38" s="7">
        <v>147046.44</v>
      </c>
      <c r="E38" s="7">
        <v>66161.91</v>
      </c>
      <c r="F38" s="7">
        <v>136908.69</v>
      </c>
      <c r="G38" s="7">
        <v>84812.9</v>
      </c>
    </row>
    <row r="39" spans="1:7" x14ac:dyDescent="0.25">
      <c r="A39" s="6">
        <v>2006</v>
      </c>
      <c r="B39" s="6">
        <v>2</v>
      </c>
      <c r="C39" s="7">
        <v>374501.77</v>
      </c>
      <c r="D39" s="7">
        <v>149060.46</v>
      </c>
      <c r="E39" s="7">
        <v>67495</v>
      </c>
      <c r="F39" s="7">
        <v>137599.95000000001</v>
      </c>
      <c r="G39" s="7">
        <v>84264.29</v>
      </c>
    </row>
    <row r="40" spans="1:7" x14ac:dyDescent="0.25">
      <c r="A40" s="6">
        <v>2006</v>
      </c>
      <c r="B40" s="6">
        <v>3</v>
      </c>
      <c r="C40" s="7">
        <v>460617.76</v>
      </c>
      <c r="D40" s="7">
        <v>146769.92000000001</v>
      </c>
      <c r="E40" s="7">
        <v>66558.03</v>
      </c>
      <c r="F40" s="7">
        <v>140377.87</v>
      </c>
      <c r="G40" s="7">
        <v>84359.79</v>
      </c>
    </row>
    <row r="41" spans="1:7" x14ac:dyDescent="0.25">
      <c r="A41" s="6">
        <v>2006</v>
      </c>
      <c r="B41" s="6">
        <v>4</v>
      </c>
      <c r="C41" s="7">
        <v>306555.88</v>
      </c>
      <c r="D41" s="7">
        <v>150690.79</v>
      </c>
      <c r="E41" s="7">
        <v>68606.09</v>
      </c>
      <c r="F41" s="7">
        <v>138960.95999999999</v>
      </c>
      <c r="G41" s="7">
        <v>86034.48</v>
      </c>
    </row>
    <row r="42" spans="1:7" x14ac:dyDescent="0.25">
      <c r="A42" s="6">
        <v>2006</v>
      </c>
      <c r="B42" s="6">
        <v>5</v>
      </c>
      <c r="C42" s="7">
        <v>401293.9</v>
      </c>
      <c r="D42" s="7">
        <v>147414.16</v>
      </c>
      <c r="E42" s="7">
        <v>65728.17</v>
      </c>
      <c r="F42" s="7">
        <v>140149.72</v>
      </c>
      <c r="G42" s="7">
        <v>89903.06</v>
      </c>
    </row>
    <row r="43" spans="1:7" x14ac:dyDescent="0.25">
      <c r="A43" s="6">
        <v>2006</v>
      </c>
      <c r="B43" s="6">
        <v>6</v>
      </c>
      <c r="C43" s="7">
        <v>364672.94</v>
      </c>
      <c r="D43" s="7">
        <v>164895.89000000001</v>
      </c>
      <c r="E43" s="7">
        <v>69670.14</v>
      </c>
      <c r="F43" s="7">
        <v>155428.24</v>
      </c>
      <c r="G43" s="7">
        <v>112318.05</v>
      </c>
    </row>
    <row r="44" spans="1:7" x14ac:dyDescent="0.25">
      <c r="A44" s="6">
        <v>2006</v>
      </c>
      <c r="B44" s="6">
        <v>7</v>
      </c>
      <c r="C44" s="7">
        <v>356274.47</v>
      </c>
      <c r="D44" s="7">
        <v>163445</v>
      </c>
      <c r="E44" s="7">
        <v>69541.23</v>
      </c>
      <c r="F44" s="7">
        <v>153865.68</v>
      </c>
      <c r="G44" s="7">
        <v>111957.35</v>
      </c>
    </row>
    <row r="45" spans="1:7" x14ac:dyDescent="0.25">
      <c r="A45" s="6">
        <v>2006</v>
      </c>
      <c r="B45" s="6">
        <v>8</v>
      </c>
      <c r="C45" s="7">
        <v>403534.8</v>
      </c>
      <c r="D45" s="7">
        <v>170203.92</v>
      </c>
      <c r="E45" s="7">
        <v>72566.38</v>
      </c>
      <c r="F45" s="7">
        <v>161073.29999999999</v>
      </c>
      <c r="G45" s="7">
        <v>113763.67</v>
      </c>
    </row>
    <row r="46" spans="1:7" x14ac:dyDescent="0.25">
      <c r="A46" s="6">
        <v>2006</v>
      </c>
      <c r="B46" s="6">
        <v>9</v>
      </c>
      <c r="C46" s="7">
        <v>354542.08000000002</v>
      </c>
      <c r="D46" s="7">
        <v>171991.82</v>
      </c>
      <c r="E46" s="7">
        <v>71350.27</v>
      </c>
      <c r="F46" s="7">
        <v>161567.73000000001</v>
      </c>
      <c r="G46" s="7">
        <v>114730.02</v>
      </c>
    </row>
    <row r="47" spans="1:7" x14ac:dyDescent="0.25">
      <c r="A47" s="6">
        <v>2006</v>
      </c>
      <c r="B47" s="6">
        <v>10</v>
      </c>
      <c r="C47" s="7">
        <v>373299.03</v>
      </c>
      <c r="D47" s="7">
        <v>158782.14000000001</v>
      </c>
      <c r="E47" s="7">
        <v>66095.61</v>
      </c>
      <c r="F47" s="7">
        <v>150185.75</v>
      </c>
      <c r="G47" s="7">
        <v>106336.9</v>
      </c>
    </row>
    <row r="48" spans="1:7" x14ac:dyDescent="0.25">
      <c r="A48" s="6">
        <v>2006</v>
      </c>
      <c r="B48" s="6">
        <v>11</v>
      </c>
      <c r="C48" s="7">
        <v>353598.33</v>
      </c>
      <c r="D48" s="7">
        <v>148846.03</v>
      </c>
      <c r="E48" s="7">
        <v>64783.29</v>
      </c>
      <c r="F48" s="7">
        <v>140195.59</v>
      </c>
      <c r="G48" s="7">
        <v>99071.05</v>
      </c>
    </row>
    <row r="49" spans="1:7" x14ac:dyDescent="0.25">
      <c r="A49" s="6">
        <v>2006</v>
      </c>
      <c r="B49" s="6">
        <v>12</v>
      </c>
      <c r="C49" s="7">
        <v>296802.45</v>
      </c>
      <c r="D49" s="7">
        <v>147044.59</v>
      </c>
      <c r="E49" s="7">
        <v>62745.24</v>
      </c>
      <c r="F49" s="7">
        <v>136388.56</v>
      </c>
      <c r="G49" s="7">
        <v>92552.05</v>
      </c>
    </row>
    <row r="50" spans="1:7" x14ac:dyDescent="0.25">
      <c r="A50" s="6">
        <v>2007</v>
      </c>
      <c r="B50" s="6">
        <v>1</v>
      </c>
      <c r="C50" s="7">
        <v>412107.57</v>
      </c>
      <c r="D50" s="7">
        <v>148196.56</v>
      </c>
      <c r="E50" s="7">
        <v>64088.11</v>
      </c>
      <c r="F50" s="7">
        <v>136733.79</v>
      </c>
      <c r="G50" s="7">
        <v>90457.17</v>
      </c>
    </row>
    <row r="51" spans="1:7" x14ac:dyDescent="0.25">
      <c r="A51" s="6">
        <v>2007</v>
      </c>
      <c r="B51" s="6">
        <v>2</v>
      </c>
      <c r="C51" s="7">
        <v>348691.97</v>
      </c>
      <c r="D51" s="7">
        <v>162831.85999999999</v>
      </c>
      <c r="E51" s="7">
        <v>66544.41</v>
      </c>
      <c r="F51" s="7">
        <v>136311.04999999999</v>
      </c>
      <c r="G51" s="7">
        <v>86236.35</v>
      </c>
    </row>
    <row r="52" spans="1:7" x14ac:dyDescent="0.25">
      <c r="A52" s="6">
        <v>2007</v>
      </c>
      <c r="B52" s="6">
        <v>3</v>
      </c>
      <c r="C52" s="7">
        <v>429376.4</v>
      </c>
      <c r="D52" s="7">
        <v>162108.87</v>
      </c>
      <c r="E52" s="7">
        <v>68419.92</v>
      </c>
      <c r="F52" s="7">
        <v>148071.07999999999</v>
      </c>
      <c r="G52" s="7">
        <v>90570.8</v>
      </c>
    </row>
    <row r="53" spans="1:7" x14ac:dyDescent="0.25">
      <c r="A53" s="6">
        <v>2007</v>
      </c>
      <c r="B53" s="6">
        <v>4</v>
      </c>
      <c r="C53" s="7">
        <v>342320.96</v>
      </c>
      <c r="D53" s="7">
        <v>160421.95000000001</v>
      </c>
      <c r="E53" s="7">
        <v>66521.259999999995</v>
      </c>
      <c r="F53" s="7">
        <v>141883.62</v>
      </c>
      <c r="G53" s="7">
        <v>90934.17</v>
      </c>
    </row>
    <row r="54" spans="1:7" x14ac:dyDescent="0.25">
      <c r="A54" s="6">
        <v>2007</v>
      </c>
      <c r="B54" s="6">
        <v>5</v>
      </c>
      <c r="C54" s="7">
        <v>388861.34</v>
      </c>
      <c r="D54" s="7">
        <v>159285.20000000001</v>
      </c>
      <c r="E54" s="7">
        <v>67525.429999999993</v>
      </c>
      <c r="F54" s="7">
        <v>145100.38</v>
      </c>
      <c r="G54" s="7">
        <v>94985.61</v>
      </c>
    </row>
    <row r="55" spans="1:7" x14ac:dyDescent="0.25">
      <c r="A55" s="6">
        <v>2007</v>
      </c>
      <c r="B55" s="6">
        <v>6</v>
      </c>
      <c r="C55" s="7">
        <v>324590.93</v>
      </c>
      <c r="D55" s="7">
        <v>164414.15</v>
      </c>
      <c r="E55" s="7">
        <v>69076.34</v>
      </c>
      <c r="F55" s="7">
        <v>158050.12</v>
      </c>
      <c r="G55" s="7">
        <v>106945.84</v>
      </c>
    </row>
    <row r="56" spans="1:7" x14ac:dyDescent="0.25">
      <c r="A56" s="6">
        <v>2007</v>
      </c>
      <c r="B56" s="6">
        <v>7</v>
      </c>
      <c r="C56" s="7">
        <v>406482.71</v>
      </c>
      <c r="D56" s="7">
        <v>186441</v>
      </c>
      <c r="E56" s="7">
        <v>72456.23</v>
      </c>
      <c r="F56" s="7">
        <v>166864.51</v>
      </c>
      <c r="G56" s="7">
        <v>113572.05</v>
      </c>
    </row>
    <row r="57" spans="1:7" x14ac:dyDescent="0.25">
      <c r="A57" s="6">
        <v>2007</v>
      </c>
      <c r="B57" s="6">
        <v>8</v>
      </c>
      <c r="C57" s="7">
        <v>381939.45</v>
      </c>
      <c r="D57" s="7">
        <v>172421.32</v>
      </c>
      <c r="E57" s="7">
        <v>71486.080000000002</v>
      </c>
      <c r="F57" s="7">
        <v>161506.01</v>
      </c>
      <c r="G57" s="7">
        <v>109264.26</v>
      </c>
    </row>
    <row r="58" spans="1:7" x14ac:dyDescent="0.25">
      <c r="A58" s="6">
        <v>2007</v>
      </c>
      <c r="B58" s="6">
        <v>9</v>
      </c>
      <c r="C58" s="7">
        <v>313137.57</v>
      </c>
      <c r="D58" s="7">
        <v>181575.28</v>
      </c>
      <c r="E58" s="7">
        <v>76543.320000000007</v>
      </c>
      <c r="F58" s="7">
        <v>163293.70000000001</v>
      </c>
      <c r="G58" s="7">
        <v>111388.29</v>
      </c>
    </row>
    <row r="59" spans="1:7" x14ac:dyDescent="0.25">
      <c r="A59" s="6">
        <v>2007</v>
      </c>
      <c r="B59" s="6">
        <v>10</v>
      </c>
      <c r="C59" s="7">
        <v>399387.53</v>
      </c>
      <c r="D59" s="7">
        <v>178455.01</v>
      </c>
      <c r="E59" s="7">
        <v>76797.070000000007</v>
      </c>
      <c r="F59" s="7">
        <v>159636.04999999999</v>
      </c>
      <c r="G59" s="7">
        <v>111693.16</v>
      </c>
    </row>
    <row r="60" spans="1:7" x14ac:dyDescent="0.25">
      <c r="A60" s="6">
        <v>2007</v>
      </c>
      <c r="B60" s="6">
        <v>11</v>
      </c>
      <c r="C60" s="7">
        <v>367825.25</v>
      </c>
      <c r="D60" s="7">
        <v>165688.59</v>
      </c>
      <c r="E60" s="7">
        <v>73598.94</v>
      </c>
      <c r="F60" s="7">
        <v>150808.91</v>
      </c>
      <c r="G60" s="7">
        <v>105682.88</v>
      </c>
    </row>
    <row r="61" spans="1:7" x14ac:dyDescent="0.25">
      <c r="A61" s="6">
        <v>2007</v>
      </c>
      <c r="B61" s="6">
        <v>12</v>
      </c>
      <c r="C61" s="7">
        <v>303642.25</v>
      </c>
      <c r="D61" s="7">
        <v>157541.26999999999</v>
      </c>
      <c r="E61" s="7">
        <v>68933.42</v>
      </c>
      <c r="F61" s="7">
        <v>139991.12</v>
      </c>
      <c r="G61" s="7">
        <v>91516.55</v>
      </c>
    </row>
    <row r="62" spans="1:7" x14ac:dyDescent="0.25">
      <c r="A62" s="6">
        <v>2008</v>
      </c>
      <c r="B62" s="6">
        <v>1</v>
      </c>
      <c r="C62" s="7">
        <v>367092.71475899999</v>
      </c>
      <c r="D62" s="7">
        <v>167943.856379</v>
      </c>
      <c r="E62" s="7">
        <v>72083.872625999997</v>
      </c>
      <c r="F62" s="7">
        <v>140329.65040000001</v>
      </c>
      <c r="G62" s="7">
        <v>93402.092600000004</v>
      </c>
    </row>
    <row r="63" spans="1:7" x14ac:dyDescent="0.25">
      <c r="A63" s="6">
        <v>2008</v>
      </c>
      <c r="B63" s="6">
        <v>2</v>
      </c>
      <c r="C63" s="7">
        <v>321803.97638699994</v>
      </c>
      <c r="D63" s="7">
        <v>162643.23392500001</v>
      </c>
      <c r="E63" s="7">
        <v>70285.813052000012</v>
      </c>
      <c r="F63" s="7">
        <v>139792.56379999997</v>
      </c>
      <c r="G63" s="7">
        <v>90400.029299999995</v>
      </c>
    </row>
    <row r="64" spans="1:7" x14ac:dyDescent="0.25">
      <c r="A64" s="6">
        <v>2008</v>
      </c>
      <c r="B64" s="6">
        <v>3</v>
      </c>
      <c r="C64" s="7">
        <v>431061.50370200002</v>
      </c>
      <c r="D64" s="7">
        <v>163163.81830700001</v>
      </c>
      <c r="E64" s="7">
        <v>72786.631643999994</v>
      </c>
      <c r="F64" s="7">
        <v>141217.45366599999</v>
      </c>
      <c r="G64" s="7">
        <v>91539.411034000004</v>
      </c>
    </row>
    <row r="65" spans="1:7" x14ac:dyDescent="0.25">
      <c r="A65" s="6">
        <v>2008</v>
      </c>
      <c r="B65" s="6">
        <v>4</v>
      </c>
      <c r="C65" s="7">
        <v>350263.287877</v>
      </c>
      <c r="D65" s="7">
        <v>159653.26263400001</v>
      </c>
      <c r="E65" s="7">
        <v>67925.530371999994</v>
      </c>
      <c r="F65" s="7">
        <v>135334.62643400001</v>
      </c>
      <c r="G65" s="7">
        <v>89993.660665999996</v>
      </c>
    </row>
    <row r="66" spans="1:7" x14ac:dyDescent="0.25">
      <c r="A66" s="6">
        <v>2008</v>
      </c>
      <c r="B66" s="6">
        <v>5</v>
      </c>
      <c r="C66" s="7">
        <v>357256.34911299997</v>
      </c>
      <c r="D66" s="7">
        <v>181006.332971</v>
      </c>
      <c r="E66" s="7">
        <v>75288.881964000015</v>
      </c>
      <c r="F66" s="7">
        <v>151171.66325000001</v>
      </c>
      <c r="G66" s="7">
        <v>98756.315999999992</v>
      </c>
    </row>
    <row r="67" spans="1:7" x14ac:dyDescent="0.25">
      <c r="A67" s="6">
        <v>2008</v>
      </c>
      <c r="B67" s="6">
        <v>6</v>
      </c>
      <c r="C67" s="7">
        <v>377926.33983800001</v>
      </c>
      <c r="D67" s="7">
        <v>169265.031831</v>
      </c>
      <c r="E67" s="7">
        <v>73114.422686999998</v>
      </c>
      <c r="F67" s="7">
        <v>146824.91643300001</v>
      </c>
      <c r="G67" s="7">
        <v>96997.247334</v>
      </c>
    </row>
    <row r="68" spans="1:7" x14ac:dyDescent="0.25">
      <c r="A68" s="6">
        <v>2008</v>
      </c>
      <c r="B68" s="6">
        <v>7</v>
      </c>
      <c r="C68" s="7">
        <v>333857.14141600003</v>
      </c>
      <c r="D68" s="7">
        <v>202936.55158999999</v>
      </c>
      <c r="E68" s="7">
        <v>60594.916146999989</v>
      </c>
      <c r="F68" s="7">
        <v>161434.76674999998</v>
      </c>
      <c r="G68" s="7">
        <v>109618.74400000001</v>
      </c>
    </row>
    <row r="69" spans="1:7" x14ac:dyDescent="0.25">
      <c r="A69" s="6">
        <v>2008</v>
      </c>
      <c r="B69" s="6">
        <v>8</v>
      </c>
      <c r="C69" s="7">
        <v>353136.579226</v>
      </c>
      <c r="D69" s="7">
        <v>192015.39059799997</v>
      </c>
      <c r="E69" s="7">
        <v>69862.698748000024</v>
      </c>
      <c r="F69" s="7">
        <v>169304.66385000001</v>
      </c>
      <c r="G69" s="7">
        <v>125910.06878300001</v>
      </c>
    </row>
    <row r="70" spans="1:7" x14ac:dyDescent="0.25">
      <c r="A70" s="6">
        <v>2008</v>
      </c>
      <c r="B70" s="6">
        <v>9</v>
      </c>
      <c r="C70" s="7">
        <v>340863.45801200002</v>
      </c>
      <c r="D70" s="7">
        <v>181305.67186800003</v>
      </c>
      <c r="E70" s="7">
        <v>63496.152219999989</v>
      </c>
      <c r="F70" s="7">
        <v>148132.399825</v>
      </c>
      <c r="G70" s="7">
        <v>107080.81559999999</v>
      </c>
    </row>
    <row r="71" spans="1:7" x14ac:dyDescent="0.25">
      <c r="A71" s="6">
        <v>2008</v>
      </c>
      <c r="B71" s="6">
        <v>10</v>
      </c>
      <c r="C71" s="7">
        <v>342841.94</v>
      </c>
      <c r="D71" s="7">
        <v>180471.09</v>
      </c>
      <c r="E71" s="7">
        <v>65366.789999999994</v>
      </c>
      <c r="F71" s="7">
        <v>145023.673675</v>
      </c>
      <c r="G71" s="7">
        <v>99781.544350000011</v>
      </c>
    </row>
    <row r="72" spans="1:7" x14ac:dyDescent="0.25">
      <c r="A72" s="6">
        <v>2008</v>
      </c>
      <c r="B72" s="6">
        <v>11</v>
      </c>
      <c r="C72" s="7">
        <v>350423.08</v>
      </c>
      <c r="D72" s="7">
        <v>168089.28</v>
      </c>
      <c r="E72" s="7">
        <v>62636.98</v>
      </c>
      <c r="F72" s="7">
        <v>140062.90244999999</v>
      </c>
      <c r="G72" s="7">
        <v>92017.026299999998</v>
      </c>
    </row>
    <row r="73" spans="1:7" x14ac:dyDescent="0.25">
      <c r="A73" s="6">
        <v>2008</v>
      </c>
      <c r="B73" s="6">
        <v>12</v>
      </c>
      <c r="C73" s="7">
        <v>384486.02</v>
      </c>
      <c r="D73" s="7">
        <v>183041.05</v>
      </c>
      <c r="E73" s="7">
        <v>65488.87</v>
      </c>
      <c r="F73" s="7">
        <v>146364.16</v>
      </c>
      <c r="G73" s="7">
        <v>94649.16</v>
      </c>
    </row>
    <row r="74" spans="1:7" x14ac:dyDescent="0.25">
      <c r="A74" s="6">
        <v>2009</v>
      </c>
      <c r="B74" s="6">
        <v>1</v>
      </c>
      <c r="C74" s="7">
        <v>398843.92999999993</v>
      </c>
      <c r="D74" s="7">
        <v>190786.82</v>
      </c>
      <c r="E74" s="7">
        <v>66043.47</v>
      </c>
      <c r="F74" s="7">
        <v>143373.57532499998</v>
      </c>
      <c r="G74" s="7">
        <v>103022.99205</v>
      </c>
    </row>
    <row r="75" spans="1:7" x14ac:dyDescent="0.25">
      <c r="A75" s="6">
        <v>2009</v>
      </c>
      <c r="B75" s="6">
        <v>2</v>
      </c>
      <c r="C75" s="7">
        <v>333806.41999999993</v>
      </c>
      <c r="D75" s="7">
        <v>179554.59999999998</v>
      </c>
      <c r="E75" s="7">
        <v>63741.899999999994</v>
      </c>
      <c r="F75" s="7">
        <v>141318.89642499998</v>
      </c>
      <c r="G75" s="7">
        <v>83135.510250000021</v>
      </c>
    </row>
    <row r="76" spans="1:7" x14ac:dyDescent="0.25">
      <c r="A76" s="6">
        <v>2009</v>
      </c>
      <c r="B76" s="6">
        <v>3</v>
      </c>
      <c r="C76" s="7">
        <v>396856.88</v>
      </c>
      <c r="D76" s="7">
        <v>177674.15000000002</v>
      </c>
      <c r="E76" s="7">
        <v>64926.86</v>
      </c>
      <c r="F76" s="7">
        <v>140187.9835</v>
      </c>
      <c r="G76" s="7">
        <v>95542.077499999999</v>
      </c>
    </row>
    <row r="77" spans="1:7" x14ac:dyDescent="0.25">
      <c r="A77" s="6">
        <v>2009</v>
      </c>
      <c r="B77" s="6">
        <v>4</v>
      </c>
      <c r="C77" s="7">
        <v>346499.86</v>
      </c>
      <c r="D77" s="7">
        <v>179852.96000000002</v>
      </c>
      <c r="E77" s="7">
        <v>61907.020000000004</v>
      </c>
      <c r="F77" s="7">
        <v>138925.83360000004</v>
      </c>
      <c r="G77" s="7">
        <v>89613.477999999988</v>
      </c>
    </row>
    <row r="78" spans="1:7" x14ac:dyDescent="0.25">
      <c r="A78" s="6">
        <v>2009</v>
      </c>
      <c r="B78" s="6">
        <v>5</v>
      </c>
      <c r="C78" s="7">
        <v>335324.67000000004</v>
      </c>
      <c r="D78" s="7">
        <v>195744.48</v>
      </c>
      <c r="E78" s="7">
        <v>66592.700000000012</v>
      </c>
      <c r="F78" s="7">
        <v>150092.16302499999</v>
      </c>
      <c r="G78" s="7">
        <v>87718.411999999997</v>
      </c>
    </row>
    <row r="79" spans="1:7" x14ac:dyDescent="0.25">
      <c r="A79" s="6">
        <v>2009</v>
      </c>
      <c r="B79" s="6">
        <v>6</v>
      </c>
      <c r="C79" s="7">
        <v>381466.94</v>
      </c>
      <c r="D79" s="7">
        <v>201188.62</v>
      </c>
      <c r="E79" s="7">
        <v>64146.47</v>
      </c>
      <c r="F79" s="7">
        <v>148966.09714999999</v>
      </c>
      <c r="G79" s="7">
        <v>96069.625500000024</v>
      </c>
    </row>
    <row r="80" spans="1:7" x14ac:dyDescent="0.25">
      <c r="A80" s="6">
        <v>2009</v>
      </c>
      <c r="B80" s="6">
        <v>7</v>
      </c>
      <c r="C80" s="7">
        <v>331264.01</v>
      </c>
      <c r="D80" s="7">
        <v>200170.87000000005</v>
      </c>
      <c r="E80" s="7">
        <v>67353.88</v>
      </c>
      <c r="F80" s="7">
        <v>159454.30620499997</v>
      </c>
      <c r="G80" s="7">
        <v>105573.75300000001</v>
      </c>
    </row>
    <row r="81" spans="1:7" x14ac:dyDescent="0.25">
      <c r="A81" s="6">
        <v>2009</v>
      </c>
      <c r="B81" s="6">
        <v>8</v>
      </c>
      <c r="C81" s="7">
        <v>364120.78999999986</v>
      </c>
      <c r="D81" s="7">
        <v>188290.41000000003</v>
      </c>
      <c r="E81" s="7">
        <v>66224.899999999994</v>
      </c>
      <c r="F81" s="7">
        <v>164061.78190999999</v>
      </c>
      <c r="G81" s="7">
        <v>117078.06910000002</v>
      </c>
    </row>
    <row r="82" spans="1:7" x14ac:dyDescent="0.25">
      <c r="A82" s="6">
        <v>2009</v>
      </c>
      <c r="B82" s="6">
        <v>9</v>
      </c>
      <c r="C82" s="7">
        <v>281257.55</v>
      </c>
      <c r="D82" s="7">
        <v>206474.35000000003</v>
      </c>
      <c r="E82" s="7">
        <v>68614.452548000001</v>
      </c>
      <c r="F82" s="7">
        <v>160719.58974999998</v>
      </c>
      <c r="G82" s="7">
        <v>108853.25410000001</v>
      </c>
    </row>
    <row r="83" spans="1:7" x14ac:dyDescent="0.25">
      <c r="A83" s="6">
        <v>2009</v>
      </c>
      <c r="B83" s="6">
        <v>10</v>
      </c>
      <c r="C83" s="7">
        <v>358763.94999999995</v>
      </c>
      <c r="D83" s="7">
        <v>187467.43</v>
      </c>
      <c r="E83" s="7">
        <v>62515.839202000003</v>
      </c>
      <c r="F83" s="7">
        <v>143535.876066</v>
      </c>
      <c r="G83" s="7">
        <v>94632.392899999992</v>
      </c>
    </row>
    <row r="84" spans="1:7" x14ac:dyDescent="0.25">
      <c r="A84" s="6">
        <v>2009</v>
      </c>
      <c r="B84" s="6">
        <v>11</v>
      </c>
      <c r="C84" s="7">
        <v>337426.59999999992</v>
      </c>
      <c r="D84" s="7">
        <v>174609.65000000002</v>
      </c>
      <c r="E84" s="7">
        <v>62897.829188000003</v>
      </c>
      <c r="F84" s="7">
        <v>134167.17922399999</v>
      </c>
      <c r="G84" s="7">
        <v>79876.006800000003</v>
      </c>
    </row>
    <row r="85" spans="1:7" x14ac:dyDescent="0.25">
      <c r="A85" s="6">
        <v>2009</v>
      </c>
      <c r="B85" s="6">
        <v>12</v>
      </c>
      <c r="C85" s="7">
        <v>322190.92000000004</v>
      </c>
      <c r="D85" s="7">
        <v>185188.46</v>
      </c>
      <c r="E85" s="7">
        <v>65555.643419</v>
      </c>
      <c r="F85" s="7">
        <v>140489.79874000003</v>
      </c>
      <c r="G85" s="7">
        <v>89313.996999999988</v>
      </c>
    </row>
    <row r="86" spans="1:7" x14ac:dyDescent="0.25">
      <c r="A86" s="6">
        <v>2010</v>
      </c>
      <c r="B86" s="6">
        <v>1</v>
      </c>
      <c r="C86" s="7">
        <v>336199.04999999993</v>
      </c>
      <c r="D86" s="7">
        <v>197031.51</v>
      </c>
      <c r="E86" s="7">
        <v>62129.027554999993</v>
      </c>
      <c r="F86" s="7">
        <v>139897.05976799998</v>
      </c>
      <c r="G86" s="7">
        <v>91443.395932999993</v>
      </c>
    </row>
    <row r="87" spans="1:7" x14ac:dyDescent="0.25">
      <c r="A87" s="6">
        <v>2010</v>
      </c>
      <c r="B87" s="6">
        <v>2</v>
      </c>
      <c r="C87" s="7">
        <v>299539.14</v>
      </c>
      <c r="D87" s="7">
        <v>193889.13</v>
      </c>
      <c r="E87" s="7">
        <v>60684.528787000003</v>
      </c>
      <c r="F87" s="7">
        <v>138019.47153199997</v>
      </c>
      <c r="G87" s="7">
        <v>95415.086833999987</v>
      </c>
    </row>
    <row r="88" spans="1:7" x14ac:dyDescent="0.25">
      <c r="A88" s="6">
        <v>2010</v>
      </c>
      <c r="B88" s="6">
        <v>3</v>
      </c>
      <c r="C88" s="7">
        <v>412792.74</v>
      </c>
      <c r="D88" s="7">
        <v>189694.41000000003</v>
      </c>
      <c r="E88" s="7">
        <v>59989.237568000011</v>
      </c>
      <c r="F88" s="7">
        <v>134668.42066</v>
      </c>
      <c r="G88" s="7">
        <v>94098.138332999981</v>
      </c>
    </row>
    <row r="89" spans="1:7" x14ac:dyDescent="0.25">
      <c r="A89" s="6">
        <v>2010</v>
      </c>
      <c r="B89" s="6">
        <v>4</v>
      </c>
      <c r="C89" s="7">
        <v>314755.16999999993</v>
      </c>
      <c r="D89" s="7">
        <v>190469.20999999996</v>
      </c>
      <c r="E89" s="7">
        <v>57680.825106000004</v>
      </c>
      <c r="F89" s="7">
        <v>134179.70440000002</v>
      </c>
      <c r="G89" s="7">
        <v>91952.605332999985</v>
      </c>
    </row>
    <row r="90" spans="1:7" x14ac:dyDescent="0.25">
      <c r="A90" s="6">
        <v>2010</v>
      </c>
      <c r="B90" s="6">
        <v>5</v>
      </c>
      <c r="C90" s="7">
        <v>321365</v>
      </c>
      <c r="D90" s="7">
        <v>190142.12</v>
      </c>
      <c r="E90" s="7">
        <v>61682.165064000001</v>
      </c>
      <c r="F90" s="7">
        <v>139900.94544000001</v>
      </c>
      <c r="G90" s="7">
        <v>94186.138000000006</v>
      </c>
    </row>
    <row r="91" spans="1:7" x14ac:dyDescent="0.25">
      <c r="A91" s="6">
        <v>2010</v>
      </c>
      <c r="B91" s="6">
        <v>6</v>
      </c>
      <c r="C91" s="7">
        <v>366458.91</v>
      </c>
      <c r="D91" s="7">
        <v>231544.93000000002</v>
      </c>
      <c r="E91" s="7">
        <v>69600.356675999996</v>
      </c>
      <c r="F91" s="7">
        <v>163619.37643999999</v>
      </c>
      <c r="G91" s="7">
        <v>114665.32033399999</v>
      </c>
    </row>
    <row r="92" spans="1:7" x14ac:dyDescent="0.25">
      <c r="A92" s="6">
        <v>2010</v>
      </c>
      <c r="B92" s="6">
        <v>7</v>
      </c>
      <c r="C92" s="7">
        <v>364094</v>
      </c>
      <c r="D92" s="7">
        <v>200461.80999999997</v>
      </c>
      <c r="E92" s="7">
        <v>64547.000106000007</v>
      </c>
      <c r="F92" s="7">
        <v>152684.55009299997</v>
      </c>
      <c r="G92" s="7">
        <v>108625.27533300003</v>
      </c>
    </row>
    <row r="93" spans="1:7" x14ac:dyDescent="0.25">
      <c r="A93" s="6">
        <v>2010</v>
      </c>
      <c r="B93" s="6">
        <v>8</v>
      </c>
      <c r="C93" s="7">
        <v>355743.44000000029</v>
      </c>
      <c r="D93" s="7">
        <v>224950.94</v>
      </c>
      <c r="E93" s="7">
        <v>72361.094115000014</v>
      </c>
      <c r="F93" s="7">
        <v>175078.52953600002</v>
      </c>
      <c r="G93" s="7">
        <v>130826.743586</v>
      </c>
    </row>
    <row r="94" spans="1:7" x14ac:dyDescent="0.25">
      <c r="A94" s="6">
        <v>2010</v>
      </c>
      <c r="B94" s="6">
        <v>9</v>
      </c>
      <c r="C94" s="7">
        <v>357024.74999999994</v>
      </c>
      <c r="D94" s="7">
        <v>216309.77000000002</v>
      </c>
      <c r="E94" s="7">
        <v>66950.017271999997</v>
      </c>
      <c r="F94" s="7">
        <v>148529.373586</v>
      </c>
      <c r="G94" s="7">
        <v>115719.02921400002</v>
      </c>
    </row>
    <row r="95" spans="1:7" x14ac:dyDescent="0.25">
      <c r="A95" s="6">
        <v>2010</v>
      </c>
      <c r="B95" s="6">
        <v>10</v>
      </c>
      <c r="C95" s="7">
        <v>328803.50000000012</v>
      </c>
      <c r="D95" s="7">
        <v>202245.19999999998</v>
      </c>
      <c r="E95" s="7">
        <v>64708.375578000006</v>
      </c>
      <c r="F95" s="7">
        <v>145239.07019666603</v>
      </c>
      <c r="G95" s="7">
        <v>101887.671243</v>
      </c>
    </row>
    <row r="96" spans="1:7" x14ac:dyDescent="0.25">
      <c r="A96" s="6">
        <v>2010</v>
      </c>
      <c r="B96" s="6">
        <v>11</v>
      </c>
      <c r="C96" s="7">
        <v>380087</v>
      </c>
      <c r="D96" s="7">
        <v>183643.77</v>
      </c>
      <c r="E96" s="7">
        <v>63525.92970700001</v>
      </c>
      <c r="F96" s="7">
        <v>147108.16310583398</v>
      </c>
      <c r="G96" s="7">
        <v>91495.830570999999</v>
      </c>
    </row>
    <row r="97" spans="1:7" x14ac:dyDescent="0.25">
      <c r="A97" s="6">
        <v>2010</v>
      </c>
      <c r="B97" s="6">
        <v>12</v>
      </c>
      <c r="C97" s="7">
        <v>357483.98</v>
      </c>
      <c r="D97" s="7">
        <v>197804.29</v>
      </c>
      <c r="E97" s="7">
        <v>62199.502021</v>
      </c>
      <c r="F97" s="7">
        <v>137292.55290766605</v>
      </c>
      <c r="G97" s="7">
        <v>94513.679661000002</v>
      </c>
    </row>
    <row r="98" spans="1:7" x14ac:dyDescent="0.25">
      <c r="A98" s="6">
        <v>2011</v>
      </c>
      <c r="B98" s="6">
        <v>1</v>
      </c>
      <c r="C98" s="7">
        <v>350892.82999999996</v>
      </c>
      <c r="D98" s="7">
        <v>197986.37</v>
      </c>
      <c r="E98" s="7">
        <v>63438.739715999996</v>
      </c>
      <c r="F98" s="7">
        <v>144666.32568183399</v>
      </c>
      <c r="G98" s="7">
        <v>88599.727600000027</v>
      </c>
    </row>
    <row r="99" spans="1:7" x14ac:dyDescent="0.25">
      <c r="A99" s="6">
        <v>2011</v>
      </c>
      <c r="B99" s="6">
        <v>2</v>
      </c>
      <c r="C99" s="7">
        <v>300638.89999999991</v>
      </c>
      <c r="D99" s="7">
        <v>196576.5</v>
      </c>
      <c r="E99" s="7">
        <v>62008.921784999984</v>
      </c>
      <c r="F99" s="7">
        <v>138997.51229899999</v>
      </c>
      <c r="G99" s="7">
        <v>93140.721549999987</v>
      </c>
    </row>
    <row r="100" spans="1:7" x14ac:dyDescent="0.25">
      <c r="A100" s="6">
        <v>2011</v>
      </c>
      <c r="B100" s="6">
        <v>3</v>
      </c>
      <c r="C100" s="7">
        <v>395603.47000000009</v>
      </c>
      <c r="D100" s="7">
        <v>191495.36</v>
      </c>
      <c r="E100" s="7">
        <v>61612.282562000015</v>
      </c>
      <c r="F100" s="7">
        <v>142678.76208400002</v>
      </c>
      <c r="G100" s="7">
        <v>92430.737324999995</v>
      </c>
    </row>
    <row r="101" spans="1:7" x14ac:dyDescent="0.25">
      <c r="A101" s="6">
        <v>2011</v>
      </c>
      <c r="B101" s="6">
        <v>4</v>
      </c>
      <c r="C101" s="7">
        <v>295889</v>
      </c>
      <c r="D101" s="7">
        <v>193882</v>
      </c>
      <c r="E101" s="7">
        <v>59352.532025</v>
      </c>
      <c r="F101" s="7">
        <v>141388.25135000001</v>
      </c>
      <c r="G101" s="7">
        <v>89649.730949999997</v>
      </c>
    </row>
    <row r="102" spans="1:7" x14ac:dyDescent="0.25">
      <c r="A102" s="6">
        <v>2011</v>
      </c>
      <c r="B102" s="6">
        <v>5</v>
      </c>
      <c r="C102" s="7">
        <v>390282.2</v>
      </c>
      <c r="D102" s="7">
        <v>202531.47000000009</v>
      </c>
      <c r="E102" s="7">
        <v>61538.883417999998</v>
      </c>
      <c r="F102" s="7">
        <v>150198.09058299998</v>
      </c>
      <c r="G102" s="7">
        <v>94964.629049999989</v>
      </c>
    </row>
    <row r="103" spans="1:7" x14ac:dyDescent="0.25">
      <c r="A103" s="6">
        <v>2011</v>
      </c>
      <c r="B103" s="6">
        <v>6</v>
      </c>
      <c r="C103" s="7">
        <v>351067</v>
      </c>
      <c r="D103" s="7">
        <v>211939</v>
      </c>
      <c r="E103" s="7">
        <v>64830.611500999992</v>
      </c>
      <c r="F103" s="7">
        <v>159873.22773400001</v>
      </c>
      <c r="G103" s="7">
        <v>116125.64125</v>
      </c>
    </row>
    <row r="104" spans="1:7" x14ac:dyDescent="0.25">
      <c r="A104" s="6">
        <v>2011</v>
      </c>
      <c r="B104" s="6">
        <v>7</v>
      </c>
      <c r="C104" s="7">
        <v>296006</v>
      </c>
      <c r="D104" s="7">
        <v>228594.46000000002</v>
      </c>
      <c r="E104" s="7">
        <v>66307.716740000003</v>
      </c>
      <c r="F104" s="7">
        <v>168741.60980199999</v>
      </c>
      <c r="G104" s="7">
        <v>94656.09550000001</v>
      </c>
    </row>
    <row r="105" spans="1:7" x14ac:dyDescent="0.25">
      <c r="A105" s="6">
        <v>2011</v>
      </c>
      <c r="B105" s="6">
        <v>8</v>
      </c>
      <c r="C105" s="7">
        <v>400602</v>
      </c>
      <c r="D105" s="7">
        <v>223728</v>
      </c>
      <c r="E105" s="7">
        <v>68860</v>
      </c>
      <c r="F105" s="7">
        <v>183134</v>
      </c>
      <c r="G105" s="7">
        <v>125381</v>
      </c>
    </row>
    <row r="106" spans="1:7" x14ac:dyDescent="0.25">
      <c r="A106" s="6">
        <v>2011</v>
      </c>
      <c r="B106" s="6">
        <v>9</v>
      </c>
      <c r="C106" s="7">
        <v>324020</v>
      </c>
      <c r="D106" s="7">
        <v>210102</v>
      </c>
      <c r="E106" s="7">
        <v>63777</v>
      </c>
      <c r="F106" s="7">
        <v>157824</v>
      </c>
      <c r="G106" s="7">
        <v>103352</v>
      </c>
    </row>
    <row r="107" spans="1:7" x14ac:dyDescent="0.25">
      <c r="A107" s="6">
        <v>2011</v>
      </c>
      <c r="B107" s="6">
        <v>10</v>
      </c>
      <c r="C107" s="7">
        <v>313070</v>
      </c>
      <c r="D107" s="7">
        <v>192949</v>
      </c>
      <c r="E107" s="7">
        <v>62052</v>
      </c>
      <c r="F107" s="7">
        <v>144288</v>
      </c>
      <c r="G107" s="7">
        <v>96939</v>
      </c>
    </row>
    <row r="108" spans="1:7" x14ac:dyDescent="0.25">
      <c r="A108" s="6">
        <v>2011</v>
      </c>
      <c r="B108" s="6">
        <v>11</v>
      </c>
      <c r="C108" s="7">
        <v>345965</v>
      </c>
      <c r="D108" s="7">
        <v>192921</v>
      </c>
      <c r="E108" s="7">
        <v>61318</v>
      </c>
      <c r="F108" s="7">
        <v>147611</v>
      </c>
      <c r="G108" s="7">
        <v>92920</v>
      </c>
    </row>
    <row r="109" spans="1:7" x14ac:dyDescent="0.25">
      <c r="A109" s="6">
        <v>2011</v>
      </c>
      <c r="B109" s="6">
        <v>12</v>
      </c>
      <c r="C109" s="7">
        <v>306790</v>
      </c>
      <c r="D109" s="7">
        <v>193592</v>
      </c>
      <c r="E109" s="7">
        <v>63326</v>
      </c>
      <c r="F109" s="7">
        <v>147786</v>
      </c>
      <c r="G109" s="7">
        <v>94235</v>
      </c>
    </row>
    <row r="110" spans="1:7" x14ac:dyDescent="0.25">
      <c r="A110" s="6">
        <v>2012</v>
      </c>
      <c r="B110" s="6">
        <v>1</v>
      </c>
      <c r="C110" s="7">
        <v>375669</v>
      </c>
      <c r="D110" s="7">
        <v>196090</v>
      </c>
      <c r="E110" s="7">
        <v>60890</v>
      </c>
      <c r="F110" s="7">
        <v>148726</v>
      </c>
      <c r="G110" s="7">
        <v>78473</v>
      </c>
    </row>
    <row r="111" spans="1:7" x14ac:dyDescent="0.25">
      <c r="A111" s="6">
        <v>2012</v>
      </c>
      <c r="B111" s="6">
        <v>2</v>
      </c>
      <c r="C111" s="7">
        <v>337504.88000000012</v>
      </c>
      <c r="D111" s="7">
        <v>202757.42000000016</v>
      </c>
      <c r="E111" s="7">
        <v>59721.472543999989</v>
      </c>
      <c r="F111" s="7">
        <v>146331.42729600001</v>
      </c>
      <c r="G111" s="7">
        <v>99122.968710999994</v>
      </c>
    </row>
    <row r="112" spans="1:7" x14ac:dyDescent="0.25">
      <c r="A112" s="6">
        <v>2012</v>
      </c>
      <c r="B112" s="6">
        <v>3</v>
      </c>
      <c r="C112" s="7">
        <v>315184.65000000002</v>
      </c>
      <c r="D112" s="7">
        <v>192783.18</v>
      </c>
      <c r="E112" s="7">
        <v>61586.553359000005</v>
      </c>
      <c r="F112" s="7">
        <v>144210.10672200003</v>
      </c>
      <c r="G112" s="7">
        <v>89653.442066999996</v>
      </c>
    </row>
    <row r="113" spans="1:7" x14ac:dyDescent="0.25">
      <c r="A113" s="6">
        <v>2012</v>
      </c>
      <c r="B113" s="6">
        <v>4</v>
      </c>
      <c r="C113" s="7">
        <v>323968</v>
      </c>
      <c r="D113" s="7">
        <v>211572</v>
      </c>
      <c r="E113" s="7">
        <v>65979.548110000003</v>
      </c>
      <c r="F113" s="7">
        <v>157589.98408900003</v>
      </c>
      <c r="G113" s="7">
        <v>97471.770222000006</v>
      </c>
    </row>
    <row r="114" spans="1:7" x14ac:dyDescent="0.25">
      <c r="A114" s="6">
        <v>2012</v>
      </c>
      <c r="B114" s="6">
        <v>5</v>
      </c>
      <c r="C114" s="7">
        <v>341227.15</v>
      </c>
      <c r="D114" s="7">
        <v>208302.82</v>
      </c>
      <c r="E114" s="7">
        <v>63854.040208999999</v>
      </c>
      <c r="F114" s="7">
        <v>154692.47702699999</v>
      </c>
      <c r="G114" s="7">
        <v>95542.834222000005</v>
      </c>
    </row>
    <row r="115" spans="1:7" x14ac:dyDescent="0.25">
      <c r="A115" s="6">
        <v>2012</v>
      </c>
      <c r="B115" s="6">
        <v>6</v>
      </c>
      <c r="C115" s="7">
        <v>337377</v>
      </c>
      <c r="D115" s="7">
        <v>225821</v>
      </c>
      <c r="E115" s="7">
        <v>69526.551474000007</v>
      </c>
      <c r="F115" s="7">
        <v>166963.94838000002</v>
      </c>
      <c r="G115" s="7">
        <v>105793.663556</v>
      </c>
    </row>
    <row r="116" spans="1:7" x14ac:dyDescent="0.25">
      <c r="A116" s="6">
        <v>2012</v>
      </c>
      <c r="B116" s="6">
        <v>7</v>
      </c>
      <c r="C116" s="7">
        <v>330399.45</v>
      </c>
      <c r="D116" s="7">
        <v>230831.65</v>
      </c>
      <c r="E116" s="7">
        <v>70504.196484999993</v>
      </c>
      <c r="F116" s="7">
        <v>166650.10938499999</v>
      </c>
      <c r="G116" s="7">
        <v>109113.775777</v>
      </c>
    </row>
    <row r="117" spans="1:7" x14ac:dyDescent="0.25">
      <c r="A117" s="6">
        <v>2012</v>
      </c>
      <c r="B117" s="6">
        <v>8</v>
      </c>
      <c r="C117" s="7">
        <v>343378</v>
      </c>
      <c r="D117" s="7">
        <v>228954</v>
      </c>
      <c r="E117" s="7">
        <v>69931</v>
      </c>
      <c r="F117" s="7">
        <v>182410</v>
      </c>
      <c r="G117" s="7">
        <v>123187</v>
      </c>
    </row>
    <row r="118" spans="1:7" x14ac:dyDescent="0.25">
      <c r="A118" s="6">
        <v>2012</v>
      </c>
      <c r="B118" s="6">
        <v>9</v>
      </c>
      <c r="C118" s="7">
        <v>316281</v>
      </c>
      <c r="D118" s="7">
        <v>219566</v>
      </c>
      <c r="E118" s="7">
        <v>67689</v>
      </c>
      <c r="F118" s="7">
        <v>159320</v>
      </c>
      <c r="G118" s="7">
        <v>97699</v>
      </c>
    </row>
    <row r="119" spans="1:7" x14ac:dyDescent="0.25">
      <c r="A119" s="6">
        <v>2012</v>
      </c>
      <c r="B119" s="6">
        <v>10</v>
      </c>
      <c r="C119" s="7">
        <v>355986</v>
      </c>
      <c r="D119" s="7">
        <v>204847</v>
      </c>
      <c r="E119" s="7">
        <v>64337</v>
      </c>
      <c r="F119" s="7">
        <v>149128</v>
      </c>
      <c r="G119" s="7">
        <v>96109</v>
      </c>
    </row>
    <row r="120" spans="1:7" x14ac:dyDescent="0.25">
      <c r="A120" s="6">
        <v>2012</v>
      </c>
      <c r="B120" s="6">
        <v>11</v>
      </c>
      <c r="C120" s="7">
        <v>350093</v>
      </c>
      <c r="D120" s="7">
        <v>191036</v>
      </c>
      <c r="E120" s="7">
        <v>63466</v>
      </c>
      <c r="F120" s="7">
        <v>149599</v>
      </c>
      <c r="G120" s="7">
        <v>88839</v>
      </c>
    </row>
    <row r="121" spans="1:7" x14ac:dyDescent="0.25">
      <c r="A121" s="6">
        <v>2012</v>
      </c>
      <c r="B121" s="6">
        <v>12</v>
      </c>
      <c r="C121" s="7">
        <v>264375</v>
      </c>
      <c r="D121" s="7">
        <v>202590</v>
      </c>
      <c r="E121" s="7">
        <v>64807</v>
      </c>
      <c r="F121" s="7">
        <v>138748</v>
      </c>
      <c r="G121" s="7">
        <v>97830</v>
      </c>
    </row>
    <row r="122" spans="1:7" x14ac:dyDescent="0.25">
      <c r="A122" s="6">
        <v>2013</v>
      </c>
      <c r="B122" s="6">
        <v>1</v>
      </c>
      <c r="C122" s="7">
        <v>387717</v>
      </c>
      <c r="D122" s="7">
        <v>210331</v>
      </c>
      <c r="E122" s="7">
        <v>59237</v>
      </c>
      <c r="F122" s="7">
        <v>149552</v>
      </c>
      <c r="G122" s="7">
        <v>121622</v>
      </c>
    </row>
    <row r="123" spans="1:7" x14ac:dyDescent="0.25">
      <c r="A123" s="6">
        <v>2013</v>
      </c>
      <c r="B123" s="6">
        <v>2</v>
      </c>
      <c r="C123" s="7">
        <v>303229</v>
      </c>
      <c r="D123" s="7">
        <v>212578</v>
      </c>
      <c r="E123" s="7">
        <v>61246</v>
      </c>
      <c r="F123" s="7">
        <v>132813</v>
      </c>
      <c r="G123" s="7">
        <v>59452</v>
      </c>
    </row>
    <row r="124" spans="1:7" x14ac:dyDescent="0.25">
      <c r="A124" s="6">
        <v>2013</v>
      </c>
      <c r="B124" s="6">
        <v>3</v>
      </c>
      <c r="C124" s="7">
        <v>310285</v>
      </c>
      <c r="D124" s="7">
        <v>200048</v>
      </c>
      <c r="E124" s="7">
        <v>57918</v>
      </c>
      <c r="F124" s="7">
        <v>141685</v>
      </c>
      <c r="G124" s="7">
        <v>88071</v>
      </c>
    </row>
    <row r="125" spans="1:7" x14ac:dyDescent="0.25">
      <c r="A125" s="6">
        <v>2013</v>
      </c>
      <c r="B125" s="6">
        <v>4</v>
      </c>
      <c r="C125" s="7">
        <v>341987</v>
      </c>
      <c r="D125" s="7">
        <v>207313</v>
      </c>
      <c r="E125" s="7">
        <v>60588</v>
      </c>
      <c r="F125" s="7">
        <v>145715</v>
      </c>
      <c r="G125" s="7">
        <v>83943</v>
      </c>
    </row>
    <row r="126" spans="1:7" x14ac:dyDescent="0.25">
      <c r="A126" s="6">
        <v>2013</v>
      </c>
      <c r="B126" s="6">
        <v>5</v>
      </c>
      <c r="C126" s="7">
        <v>345238</v>
      </c>
      <c r="D126" s="7">
        <v>206529</v>
      </c>
      <c r="E126" s="7">
        <v>61057</v>
      </c>
      <c r="F126" s="7">
        <v>145717</v>
      </c>
      <c r="G126" s="7">
        <v>100994</v>
      </c>
    </row>
    <row r="127" spans="1:7" x14ac:dyDescent="0.25">
      <c r="A127" s="6">
        <v>2013</v>
      </c>
      <c r="B127" s="6">
        <v>6</v>
      </c>
      <c r="C127" s="7">
        <v>302796</v>
      </c>
      <c r="D127" s="7">
        <v>254033</v>
      </c>
      <c r="E127" s="7">
        <v>70296</v>
      </c>
      <c r="F127" s="7">
        <v>191749</v>
      </c>
      <c r="G127" s="7">
        <v>116529</v>
      </c>
    </row>
    <row r="128" spans="1:7" x14ac:dyDescent="0.25">
      <c r="A128" s="6">
        <v>2013</v>
      </c>
      <c r="B128" s="6">
        <v>7</v>
      </c>
      <c r="C128" s="7">
        <v>349778</v>
      </c>
      <c r="D128" s="7">
        <v>239914</v>
      </c>
      <c r="E128" s="7">
        <v>68842</v>
      </c>
      <c r="F128" s="7">
        <v>179004</v>
      </c>
      <c r="G128" s="7">
        <v>109272</v>
      </c>
    </row>
    <row r="129" spans="1:7" x14ac:dyDescent="0.25">
      <c r="A129" s="6">
        <v>2013</v>
      </c>
      <c r="B129" s="6">
        <v>8</v>
      </c>
      <c r="C129" s="7">
        <v>265764</v>
      </c>
      <c r="D129" s="7">
        <v>225593</v>
      </c>
      <c r="E129" s="7">
        <v>65974</v>
      </c>
      <c r="F129" s="7">
        <v>166323</v>
      </c>
      <c r="G129" s="7">
        <v>101855</v>
      </c>
    </row>
    <row r="130" spans="1:7" x14ac:dyDescent="0.25">
      <c r="A130" s="6">
        <v>2013</v>
      </c>
      <c r="B130" s="6">
        <v>9</v>
      </c>
      <c r="C130" s="7">
        <v>311107</v>
      </c>
      <c r="D130" s="7">
        <v>219886</v>
      </c>
      <c r="E130" s="7">
        <v>66094</v>
      </c>
      <c r="F130" s="7">
        <v>164605</v>
      </c>
      <c r="G130" s="7">
        <v>89927</v>
      </c>
    </row>
    <row r="131" spans="1:7" x14ac:dyDescent="0.25">
      <c r="A131" s="6">
        <v>2013</v>
      </c>
      <c r="B131" s="6">
        <v>10</v>
      </c>
      <c r="C131" s="7">
        <v>351710</v>
      </c>
      <c r="D131" s="7">
        <v>211650</v>
      </c>
      <c r="E131" s="7">
        <v>62986</v>
      </c>
      <c r="F131" s="7">
        <v>157586</v>
      </c>
      <c r="G131" s="7">
        <v>101280</v>
      </c>
    </row>
    <row r="132" spans="1:7" x14ac:dyDescent="0.25">
      <c r="A132" s="6">
        <v>2013</v>
      </c>
      <c r="B132" s="6">
        <v>11</v>
      </c>
      <c r="C132" s="7">
        <v>309510</v>
      </c>
      <c r="D132" s="7">
        <v>205740</v>
      </c>
      <c r="E132" s="7">
        <v>63191</v>
      </c>
      <c r="F132" s="7">
        <v>147288</v>
      </c>
      <c r="G132" s="7">
        <v>86893</v>
      </c>
    </row>
    <row r="133" spans="1:7" x14ac:dyDescent="0.25">
      <c r="A133" s="6">
        <v>2013</v>
      </c>
      <c r="B133" s="6">
        <v>12</v>
      </c>
      <c r="C133" s="7">
        <v>352336</v>
      </c>
      <c r="D133" s="7">
        <v>209461</v>
      </c>
      <c r="E133" s="7">
        <v>61010</v>
      </c>
      <c r="F133" s="7">
        <v>144835</v>
      </c>
      <c r="G133" s="7">
        <v>75503</v>
      </c>
    </row>
    <row r="134" spans="1:7" x14ac:dyDescent="0.25">
      <c r="A134" s="6">
        <v>2014</v>
      </c>
      <c r="B134" s="6">
        <v>1</v>
      </c>
      <c r="C134" s="7">
        <v>346845</v>
      </c>
      <c r="D134" s="7">
        <v>212855</v>
      </c>
      <c r="E134" s="7">
        <v>59049</v>
      </c>
      <c r="F134" s="7">
        <v>146860</v>
      </c>
      <c r="G134" s="7">
        <v>91983</v>
      </c>
    </row>
    <row r="135" spans="1:7" x14ac:dyDescent="0.25">
      <c r="A135" s="6">
        <v>2014</v>
      </c>
      <c r="B135" s="6">
        <v>2</v>
      </c>
      <c r="C135" s="7">
        <v>325614</v>
      </c>
      <c r="D135" s="7">
        <v>212587</v>
      </c>
      <c r="E135" s="7">
        <v>59228</v>
      </c>
      <c r="F135" s="7">
        <v>151622</v>
      </c>
      <c r="G135" s="7">
        <v>76181</v>
      </c>
    </row>
    <row r="136" spans="1:7" x14ac:dyDescent="0.25">
      <c r="A136" s="6">
        <v>2014</v>
      </c>
      <c r="B136" s="6">
        <v>3</v>
      </c>
      <c r="C136" s="7">
        <v>215991</v>
      </c>
      <c r="D136" s="7">
        <v>196230</v>
      </c>
      <c r="E136" s="7">
        <v>57567</v>
      </c>
      <c r="F136" s="7">
        <v>137500</v>
      </c>
      <c r="G136" s="7">
        <v>79598</v>
      </c>
    </row>
    <row r="137" spans="1:7" x14ac:dyDescent="0.25">
      <c r="A137" s="6">
        <v>2014</v>
      </c>
      <c r="B137" s="6">
        <v>4</v>
      </c>
      <c r="C137" s="7">
        <v>357675</v>
      </c>
      <c r="D137" s="7">
        <v>198743</v>
      </c>
      <c r="E137" s="7">
        <v>58107</v>
      </c>
      <c r="F137" s="7">
        <v>138480</v>
      </c>
      <c r="G137" s="7">
        <v>102647</v>
      </c>
    </row>
    <row r="138" spans="1:7" x14ac:dyDescent="0.25">
      <c r="A138" s="6">
        <v>2014</v>
      </c>
      <c r="B138" s="6">
        <v>5</v>
      </c>
      <c r="C138" s="7">
        <v>332677</v>
      </c>
      <c r="D138" s="7">
        <v>226694</v>
      </c>
      <c r="E138" s="7">
        <v>60700</v>
      </c>
      <c r="F138" s="7">
        <v>155673</v>
      </c>
      <c r="G138" s="7">
        <v>97922</v>
      </c>
    </row>
    <row r="139" spans="1:7" x14ac:dyDescent="0.25">
      <c r="A139" s="6">
        <v>2014</v>
      </c>
      <c r="B139" s="6">
        <v>6</v>
      </c>
      <c r="C139" s="7">
        <v>289718</v>
      </c>
      <c r="D139" s="7">
        <v>232563</v>
      </c>
      <c r="E139" s="7">
        <v>62958</v>
      </c>
      <c r="F139" s="7">
        <v>166541</v>
      </c>
      <c r="G139" s="7">
        <v>99618</v>
      </c>
    </row>
    <row r="140" spans="1:7" x14ac:dyDescent="0.25">
      <c r="A140" s="6">
        <v>2014</v>
      </c>
      <c r="B140" s="6">
        <v>7</v>
      </c>
      <c r="C140" s="7">
        <v>351455.40999999992</v>
      </c>
      <c r="D140" s="7">
        <v>231978.81</v>
      </c>
      <c r="E140" s="7">
        <v>64565.429999999993</v>
      </c>
      <c r="F140" s="7">
        <v>165813.77000000002</v>
      </c>
      <c r="G140" s="7">
        <v>99433.72</v>
      </c>
    </row>
    <row r="141" spans="1:7" x14ac:dyDescent="0.25">
      <c r="A141" s="6">
        <v>2014</v>
      </c>
      <c r="B141" s="6">
        <v>8</v>
      </c>
      <c r="C141" s="7">
        <v>276105.08000000007</v>
      </c>
      <c r="D141" s="7">
        <v>220298.75</v>
      </c>
      <c r="E141" s="7">
        <v>63319.869999999995</v>
      </c>
      <c r="F141" s="7">
        <v>163696.69</v>
      </c>
      <c r="G141" s="7">
        <v>98382.720000000001</v>
      </c>
    </row>
    <row r="142" spans="1:7" x14ac:dyDescent="0.25">
      <c r="A142" s="6">
        <v>2014</v>
      </c>
      <c r="B142" s="6">
        <v>9</v>
      </c>
      <c r="C142" s="7"/>
      <c r="D142" s="7"/>
      <c r="E142" s="7"/>
      <c r="F142" s="7"/>
      <c r="G142" s="7"/>
    </row>
    <row r="143" spans="1:7" x14ac:dyDescent="0.25">
      <c r="A143" s="6">
        <v>2014</v>
      </c>
      <c r="B143" s="6">
        <v>10</v>
      </c>
      <c r="C143" s="6"/>
      <c r="D143" s="6"/>
      <c r="E143" s="6"/>
      <c r="F143" s="6"/>
      <c r="G143" s="6"/>
    </row>
    <row r="144" spans="1:7" x14ac:dyDescent="0.25">
      <c r="A144" s="6">
        <v>2014</v>
      </c>
      <c r="B144" s="6">
        <v>11</v>
      </c>
      <c r="C144" s="6"/>
      <c r="D144" s="6"/>
      <c r="E144" s="6"/>
      <c r="F144" s="6"/>
      <c r="G144" s="6"/>
    </row>
    <row r="145" spans="1:7" x14ac:dyDescent="0.25">
      <c r="A145" s="6">
        <v>2014</v>
      </c>
      <c r="B145" s="6">
        <v>12</v>
      </c>
      <c r="C145" s="6"/>
      <c r="D145" s="6"/>
      <c r="E145" s="6"/>
      <c r="F145" s="6"/>
      <c r="G145" s="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5"/>
  <sheetViews>
    <sheetView workbookViewId="0">
      <selection activeCell="K27" sqref="K27"/>
    </sheetView>
  </sheetViews>
  <sheetFormatPr defaultRowHeight="15" x14ac:dyDescent="0.25"/>
  <cols>
    <col min="3" max="3" width="20" bestFit="1" customWidth="1"/>
    <col min="4" max="6" width="16.5703125" bestFit="1" customWidth="1"/>
    <col min="7" max="7" width="9.42578125" bestFit="1" customWidth="1"/>
  </cols>
  <sheetData>
    <row r="1" spans="1:7" x14ac:dyDescent="0.2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</row>
    <row r="2" spans="1:7" x14ac:dyDescent="0.25">
      <c r="A2" s="6">
        <v>2003</v>
      </c>
      <c r="B2" s="6">
        <v>1</v>
      </c>
      <c r="C2" s="16">
        <f>KW!C2/MWh!C2</f>
        <v>2.4036701586172784</v>
      </c>
      <c r="D2" s="16">
        <f>KW!D2/MWh!D2</f>
        <v>2.1287988362923977</v>
      </c>
      <c r="E2" s="16">
        <f>KW!E2/MWh!E2</f>
        <v>2.0853625175385839</v>
      </c>
      <c r="F2" s="16">
        <f>KW!F2/MWh!F2</f>
        <v>2.0277430187851935</v>
      </c>
      <c r="G2" s="16">
        <f>KW!G2/MWh!G2</f>
        <v>1.726497595729916</v>
      </c>
    </row>
    <row r="3" spans="1:7" x14ac:dyDescent="0.25">
      <c r="A3" s="6">
        <v>2003</v>
      </c>
      <c r="B3" s="6">
        <v>2</v>
      </c>
      <c r="C3" s="16">
        <f>KW!C3/MWh!C3</f>
        <v>2.3941759504642004</v>
      </c>
      <c r="D3" s="16">
        <f>KW!D3/MWh!D3</f>
        <v>2.0352822915059252</v>
      </c>
      <c r="E3" s="16">
        <f>KW!E3/MWh!E3</f>
        <v>1.9439812880561533</v>
      </c>
      <c r="F3" s="16">
        <f>KW!F3/MWh!F3</f>
        <v>1.9302912651224791</v>
      </c>
      <c r="G3" s="16">
        <f>KW!G3/MWh!G3</f>
        <v>1.6671569807571192</v>
      </c>
    </row>
    <row r="4" spans="1:7" x14ac:dyDescent="0.25">
      <c r="A4" s="6">
        <v>2003</v>
      </c>
      <c r="B4" s="6">
        <v>3</v>
      </c>
      <c r="C4" s="16">
        <f>KW!C4/MWh!C4</f>
        <v>2.1443027741217371</v>
      </c>
      <c r="D4" s="16">
        <f>KW!D4/MWh!D4</f>
        <v>2.2047992956922502</v>
      </c>
      <c r="E4" s="16">
        <f>KW!E4/MWh!E4</f>
        <v>2.1259573540469905</v>
      </c>
      <c r="F4" s="16">
        <f>KW!F4/MWh!F4</f>
        <v>2.124926094210756</v>
      </c>
      <c r="G4" s="16">
        <f>KW!G4/MWh!G4</f>
        <v>1.8239467608384563</v>
      </c>
    </row>
    <row r="5" spans="1:7" x14ac:dyDescent="0.25">
      <c r="A5" s="6">
        <v>2003</v>
      </c>
      <c r="B5" s="6">
        <v>4</v>
      </c>
      <c r="C5" s="16">
        <f>KW!C5/MWh!C5</f>
        <v>2.1663181588539087</v>
      </c>
      <c r="D5" s="16">
        <f>KW!D5/MWh!D5</f>
        <v>2.1292963871114505</v>
      </c>
      <c r="E5" s="16">
        <f>KW!E5/MWh!E5</f>
        <v>2.030266884205461</v>
      </c>
      <c r="F5" s="16">
        <f>KW!F5/MWh!F5</f>
        <v>2.0164603751074397</v>
      </c>
      <c r="G5" s="16">
        <f>KW!G5/MWh!G5</f>
        <v>1.6670562017872492</v>
      </c>
    </row>
    <row r="6" spans="1:7" x14ac:dyDescent="0.25">
      <c r="A6" s="6">
        <v>2003</v>
      </c>
      <c r="B6" s="6">
        <v>5</v>
      </c>
      <c r="C6" s="16">
        <f>KW!C6/MWh!C6</f>
        <v>2.4698095205808932</v>
      </c>
      <c r="D6" s="16">
        <f>KW!D6/MWh!D6</f>
        <v>2.220146566597025</v>
      </c>
      <c r="E6" s="16">
        <f>KW!E6/MWh!E6</f>
        <v>2.2109453915215926</v>
      </c>
      <c r="F6" s="16">
        <f>KW!F6/MWh!F6</f>
        <v>2.2361777936751221</v>
      </c>
      <c r="G6" s="16">
        <f>KW!G6/MWh!G6</f>
        <v>1.805787209132764</v>
      </c>
    </row>
    <row r="7" spans="1:7" x14ac:dyDescent="0.25">
      <c r="A7" s="6">
        <v>2003</v>
      </c>
      <c r="B7" s="6">
        <v>6</v>
      </c>
      <c r="C7" s="16">
        <f>KW!C7/MWh!C7</f>
        <v>2.4421100367351078</v>
      </c>
      <c r="D7" s="16">
        <f>KW!D7/MWh!D7</f>
        <v>2.0014285423206939</v>
      </c>
      <c r="E7" s="16">
        <f>KW!E7/MWh!E7</f>
        <v>2.0268537213287452</v>
      </c>
      <c r="F7" s="16">
        <f>KW!F7/MWh!F7</f>
        <v>1.8422589780575414</v>
      </c>
      <c r="G7" s="16">
        <f>KW!G7/MWh!G7</f>
        <v>1.628322608045002</v>
      </c>
    </row>
    <row r="8" spans="1:7" x14ac:dyDescent="0.25">
      <c r="A8" s="6">
        <v>2003</v>
      </c>
      <c r="B8" s="6">
        <v>7</v>
      </c>
      <c r="C8" s="16">
        <f>KW!C8/MWh!C8</f>
        <v>2.62552283716128</v>
      </c>
      <c r="D8" s="16">
        <f>KW!D8/MWh!D8</f>
        <v>2.4343899766931703</v>
      </c>
      <c r="E8" s="16">
        <f>KW!E8/MWh!E8</f>
        <v>2.288959296860837</v>
      </c>
      <c r="F8" s="16">
        <f>KW!F8/MWh!F8</f>
        <v>2.354006741570589</v>
      </c>
      <c r="G8" s="16">
        <f>KW!G8/MWh!G8</f>
        <v>1.9619904231826808</v>
      </c>
    </row>
    <row r="9" spans="1:7" x14ac:dyDescent="0.25">
      <c r="A9" s="6">
        <v>2003</v>
      </c>
      <c r="B9" s="6">
        <v>8</v>
      </c>
      <c r="C9" s="16">
        <f>KW!C9/MWh!C9</f>
        <v>2.4666879463041615</v>
      </c>
      <c r="D9" s="16">
        <f>KW!D9/MWh!D9</f>
        <v>2.2303668221022774</v>
      </c>
      <c r="E9" s="16">
        <f>KW!E9/MWh!E9</f>
        <v>2.118485730682572</v>
      </c>
      <c r="F9" s="16">
        <f>KW!F9/MWh!F9</f>
        <v>2.1387259002119867</v>
      </c>
      <c r="G9" s="16">
        <f>KW!G9/MWh!G9</f>
        <v>1.7531096856910684</v>
      </c>
    </row>
    <row r="10" spans="1:7" x14ac:dyDescent="0.25">
      <c r="A10" s="6">
        <v>2003</v>
      </c>
      <c r="B10" s="6">
        <v>9</v>
      </c>
      <c r="C10" s="16">
        <f>KW!C10/MWh!C10</f>
        <v>2.588950214501283</v>
      </c>
      <c r="D10" s="16">
        <f>KW!D10/MWh!D10</f>
        <v>2.3377281449216976</v>
      </c>
      <c r="E10" s="16">
        <f>KW!E10/MWh!E10</f>
        <v>2.3658330523829325</v>
      </c>
      <c r="F10" s="16">
        <f>KW!F10/MWh!F10</f>
        <v>2.3695459128547225</v>
      </c>
      <c r="G10" s="16">
        <f>KW!G10/MWh!G10</f>
        <v>1.9756481959942396</v>
      </c>
    </row>
    <row r="11" spans="1:7" x14ac:dyDescent="0.25">
      <c r="A11" s="6">
        <v>2003</v>
      </c>
      <c r="B11" s="6">
        <v>10</v>
      </c>
      <c r="C11" s="16">
        <f>KW!C11/MWh!C11</f>
        <v>2.6816406181576293</v>
      </c>
      <c r="D11" s="16">
        <f>KW!D11/MWh!D11</f>
        <v>2.3173886676481223</v>
      </c>
      <c r="E11" s="16">
        <f>KW!E11/MWh!E11</f>
        <v>2.3297318622904264</v>
      </c>
      <c r="F11" s="16">
        <f>KW!F11/MWh!F11</f>
        <v>2.3445799124093085</v>
      </c>
      <c r="G11" s="16">
        <f>KW!G11/MWh!G11</f>
        <v>1.9344085623277829</v>
      </c>
    </row>
    <row r="12" spans="1:7" x14ac:dyDescent="0.25">
      <c r="A12" s="6">
        <v>2003</v>
      </c>
      <c r="B12" s="6">
        <v>11</v>
      </c>
      <c r="C12" s="16">
        <f>KW!C12/MWh!C12</f>
        <v>3.7581765697417895</v>
      </c>
      <c r="D12" s="16">
        <f>KW!D12/MWh!D12</f>
        <v>2.3204476538807683</v>
      </c>
      <c r="E12" s="16">
        <f>KW!E12/MWh!E12</f>
        <v>2.2259027222788985</v>
      </c>
      <c r="F12" s="16">
        <f>KW!F12/MWh!F12</f>
        <v>2.2969397847488171</v>
      </c>
      <c r="G12" s="16">
        <f>KW!G12/MWh!G12</f>
        <v>1.7598356742265593</v>
      </c>
    </row>
    <row r="13" spans="1:7" x14ac:dyDescent="0.25">
      <c r="A13" s="6">
        <v>2003</v>
      </c>
      <c r="B13" s="6">
        <v>12</v>
      </c>
      <c r="C13" s="16">
        <f>KW!C13/MWh!C13</f>
        <v>1.7433292941117948</v>
      </c>
      <c r="D13" s="16">
        <f>KW!D13/MWh!D13</f>
        <v>2.1518684573890949</v>
      </c>
      <c r="E13" s="16">
        <f>KW!E13/MWh!E13</f>
        <v>2.2053968825343842</v>
      </c>
      <c r="F13" s="16">
        <f>KW!F13/MWh!F13</f>
        <v>2.1419496969099474</v>
      </c>
      <c r="G13" s="16">
        <f>KW!G13/MWh!G13</f>
        <v>1.7396571267465464</v>
      </c>
    </row>
    <row r="14" spans="1:7" x14ac:dyDescent="0.25">
      <c r="A14" s="6">
        <v>2004</v>
      </c>
      <c r="B14" s="6">
        <v>1</v>
      </c>
      <c r="C14" s="16">
        <f>KW!C14/MWh!C14</f>
        <v>2.4416931399446544</v>
      </c>
      <c r="D14" s="16">
        <f>KW!D14/MWh!D14</f>
        <v>2.0342792493934763</v>
      </c>
      <c r="E14" s="16">
        <f>KW!E14/MWh!E14</f>
        <v>1.9774876796341758</v>
      </c>
      <c r="F14" s="16">
        <f>KW!F14/MWh!F14</f>
        <v>2.045847972379164</v>
      </c>
      <c r="G14" s="16">
        <f>KW!G14/MWh!G14</f>
        <v>1.7275870492925933</v>
      </c>
    </row>
    <row r="15" spans="1:7" x14ac:dyDescent="0.25">
      <c r="A15" s="6">
        <v>2004</v>
      </c>
      <c r="B15" s="6">
        <v>2</v>
      </c>
      <c r="C15" s="16">
        <f>KW!C15/MWh!C15</f>
        <v>2.2276951649470287</v>
      </c>
      <c r="D15" s="16">
        <f>KW!D15/MWh!D15</f>
        <v>2.0051347204176748</v>
      </c>
      <c r="E15" s="16">
        <f>KW!E15/MWh!E15</f>
        <v>1.9361480243297755</v>
      </c>
      <c r="F15" s="16">
        <f>KW!F15/MWh!F15</f>
        <v>1.9784597891319409</v>
      </c>
      <c r="G15" s="16">
        <f>KW!G15/MWh!G15</f>
        <v>1.6753519812043542</v>
      </c>
    </row>
    <row r="16" spans="1:7" x14ac:dyDescent="0.25">
      <c r="A16" s="6">
        <v>2004</v>
      </c>
      <c r="B16" s="6">
        <v>3</v>
      </c>
      <c r="C16" s="16">
        <f>KW!C16/MWh!C16</f>
        <v>2.3668778294661657</v>
      </c>
      <c r="D16" s="16">
        <f>KW!D16/MWh!D16</f>
        <v>2.1063255814851471</v>
      </c>
      <c r="E16" s="16">
        <f>KW!E16/MWh!E16</f>
        <v>2.0740063724444173</v>
      </c>
      <c r="F16" s="16">
        <f>KW!F16/MWh!F16</f>
        <v>2.1124740483673108</v>
      </c>
      <c r="G16" s="16">
        <f>KW!G16/MWh!G16</f>
        <v>1.8493673068262839</v>
      </c>
    </row>
    <row r="17" spans="1:7" x14ac:dyDescent="0.25">
      <c r="A17" s="6">
        <v>2004</v>
      </c>
      <c r="B17" s="6">
        <v>4</v>
      </c>
      <c r="C17" s="16">
        <f>KW!C17/MWh!C17</f>
        <v>3.1602624720583878</v>
      </c>
      <c r="D17" s="16">
        <f>KW!D17/MWh!D17</f>
        <v>2.0769282348572573</v>
      </c>
      <c r="E17" s="16">
        <f>KW!E17/MWh!E17</f>
        <v>2.033618693968227</v>
      </c>
      <c r="F17" s="16">
        <f>KW!F17/MWh!F17</f>
        <v>2.0199702939686266</v>
      </c>
      <c r="G17" s="16">
        <f>KW!G17/MWh!G17</f>
        <v>1.7252305535740224</v>
      </c>
    </row>
    <row r="18" spans="1:7" x14ac:dyDescent="0.25">
      <c r="A18" s="6">
        <v>2004</v>
      </c>
      <c r="B18" s="6">
        <v>5</v>
      </c>
      <c r="C18" s="16">
        <f>KW!C18/MWh!C18</f>
        <v>1.6981821725603916</v>
      </c>
      <c r="D18" s="16">
        <f>KW!D18/MWh!D18</f>
        <v>2.3682039153247705</v>
      </c>
      <c r="E18" s="16">
        <f>KW!E18/MWh!E18</f>
        <v>2.3277153885303044</v>
      </c>
      <c r="F18" s="16">
        <f>KW!F18/MWh!F18</f>
        <v>2.287331329060859</v>
      </c>
      <c r="G18" s="16">
        <f>KW!G18/MWh!G18</f>
        <v>1.869217538185419</v>
      </c>
    </row>
    <row r="19" spans="1:7" x14ac:dyDescent="0.25">
      <c r="A19" s="6">
        <v>2004</v>
      </c>
      <c r="B19" s="6">
        <v>6</v>
      </c>
      <c r="C19" s="16">
        <f>KW!C19/MWh!C19</f>
        <v>2.8514608654087965</v>
      </c>
      <c r="D19" s="16">
        <f>KW!D19/MWh!D19</f>
        <v>2.3527138317230807</v>
      </c>
      <c r="E19" s="16">
        <f>KW!E19/MWh!E19</f>
        <v>2.2836468930738998</v>
      </c>
      <c r="F19" s="16">
        <f>KW!F19/MWh!F19</f>
        <v>2.3020562317172053</v>
      </c>
      <c r="G19" s="16">
        <f>KW!G19/MWh!G19</f>
        <v>1.8925199388879013</v>
      </c>
    </row>
    <row r="20" spans="1:7" x14ac:dyDescent="0.25">
      <c r="A20" s="6">
        <v>2004</v>
      </c>
      <c r="B20" s="6">
        <v>7</v>
      </c>
      <c r="C20" s="16">
        <f>KW!C20/MWh!C20</f>
        <v>2.6006622688973358</v>
      </c>
      <c r="D20" s="16">
        <f>KW!D20/MWh!D20</f>
        <v>2.3338365940411925</v>
      </c>
      <c r="E20" s="16">
        <f>KW!E20/MWh!E20</f>
        <v>2.2412944691420913</v>
      </c>
      <c r="F20" s="16">
        <f>KW!F20/MWh!F20</f>
        <v>2.3064594403038088</v>
      </c>
      <c r="G20" s="16">
        <f>KW!G20/MWh!G20</f>
        <v>1.9623940626951757</v>
      </c>
    </row>
    <row r="21" spans="1:7" x14ac:dyDescent="0.25">
      <c r="A21" s="6">
        <v>2004</v>
      </c>
      <c r="B21" s="6">
        <v>8</v>
      </c>
      <c r="C21" s="16">
        <f>KW!C21/MWh!C21</f>
        <v>2.5144231354139568</v>
      </c>
      <c r="D21" s="16">
        <f>KW!D21/MWh!D21</f>
        <v>2.1423281193008168</v>
      </c>
      <c r="E21" s="16">
        <f>KW!E21/MWh!E21</f>
        <v>2.0980258180242073</v>
      </c>
      <c r="F21" s="16">
        <f>KW!F21/MWh!F21</f>
        <v>2.2162969185799728</v>
      </c>
      <c r="G21" s="16">
        <f>KW!G21/MWh!G21</f>
        <v>1.8030747064449941</v>
      </c>
    </row>
    <row r="22" spans="1:7" x14ac:dyDescent="0.25">
      <c r="A22" s="6">
        <v>2004</v>
      </c>
      <c r="B22" s="6">
        <v>9</v>
      </c>
      <c r="C22" s="16">
        <f>KW!C22/MWh!C22</f>
        <v>2.4701863520861425</v>
      </c>
      <c r="D22" s="16">
        <f>KW!D22/MWh!D22</f>
        <v>2.2082969780923629</v>
      </c>
      <c r="E22" s="16">
        <f>KW!E22/MWh!E22</f>
        <v>2.1158104345895308</v>
      </c>
      <c r="F22" s="16">
        <f>KW!F22/MWh!F22</f>
        <v>2.2299284500164878</v>
      </c>
      <c r="G22" s="16">
        <f>KW!G22/MWh!G22</f>
        <v>1.8159693674362294</v>
      </c>
    </row>
    <row r="23" spans="1:7" x14ac:dyDescent="0.25">
      <c r="A23" s="6">
        <v>2004</v>
      </c>
      <c r="B23" s="6">
        <v>10</v>
      </c>
      <c r="C23" s="16">
        <f>KW!C23/MWh!C23</f>
        <v>2.5321228629928965</v>
      </c>
      <c r="D23" s="16">
        <f>KW!D23/MWh!D23</f>
        <v>2.3549586545564818</v>
      </c>
      <c r="E23" s="16">
        <f>KW!E23/MWh!E23</f>
        <v>2.192042902116782</v>
      </c>
      <c r="F23" s="16">
        <f>KW!F23/MWh!F23</f>
        <v>2.2182484072156985</v>
      </c>
      <c r="G23" s="16">
        <f>KW!G23/MWh!G23</f>
        <v>1.9137247143775655</v>
      </c>
    </row>
    <row r="24" spans="1:7" x14ac:dyDescent="0.25">
      <c r="A24" s="6">
        <v>2004</v>
      </c>
      <c r="B24" s="6">
        <v>11</v>
      </c>
      <c r="C24" s="16">
        <f>KW!C24/MWh!C24</f>
        <v>2.6066721167779292</v>
      </c>
      <c r="D24" s="16">
        <f>KW!D24/MWh!D24</f>
        <v>2.2897508519028555</v>
      </c>
      <c r="E24" s="16">
        <f>KW!E24/MWh!E24</f>
        <v>2.2605827523201634</v>
      </c>
      <c r="F24" s="16">
        <f>KW!F24/MWh!F24</f>
        <v>2.2847697568169298</v>
      </c>
      <c r="G24" s="16">
        <f>KW!G24/MWh!G24</f>
        <v>1.8126307627178733</v>
      </c>
    </row>
    <row r="25" spans="1:7" x14ac:dyDescent="0.25">
      <c r="A25" s="6">
        <v>2004</v>
      </c>
      <c r="B25" s="6">
        <v>12</v>
      </c>
      <c r="C25" s="16">
        <f>KW!C25/MWh!C25</f>
        <v>2.417937047654545</v>
      </c>
      <c r="D25" s="16">
        <f>KW!D25/MWh!D25</f>
        <v>2.134592697424551</v>
      </c>
      <c r="E25" s="16">
        <f>KW!E25/MWh!E25</f>
        <v>2.1342229332886142</v>
      </c>
      <c r="F25" s="16">
        <f>KW!F25/MWh!F25</f>
        <v>2.04587905304611</v>
      </c>
      <c r="G25" s="16">
        <f>KW!G25/MWh!G25</f>
        <v>1.7490463712291042</v>
      </c>
    </row>
    <row r="26" spans="1:7" x14ac:dyDescent="0.25">
      <c r="A26" s="6">
        <v>2005</v>
      </c>
      <c r="B26" s="6">
        <v>1</v>
      </c>
      <c r="C26" s="16">
        <f>KW!C26/MWh!C26</f>
        <v>2.4089725404536311</v>
      </c>
      <c r="D26" s="16">
        <f>KW!D26/MWh!D26</f>
        <v>2.072169022619343</v>
      </c>
      <c r="E26" s="16">
        <f>KW!E26/MWh!E26</f>
        <v>2.0454976101122391</v>
      </c>
      <c r="F26" s="16">
        <f>KW!F26/MWh!F26</f>
        <v>2.0057587632103804</v>
      </c>
      <c r="G26" s="16">
        <f>KW!G26/MWh!G26</f>
        <v>1.7162031651509893</v>
      </c>
    </row>
    <row r="27" spans="1:7" x14ac:dyDescent="0.25">
      <c r="A27" s="6">
        <v>2005</v>
      </c>
      <c r="B27" s="6">
        <v>2</v>
      </c>
      <c r="C27" s="16">
        <f>KW!C27/MWh!C27</f>
        <v>2.2138364882164154</v>
      </c>
      <c r="D27" s="16">
        <f>KW!D27/MWh!D27</f>
        <v>2.0256940811367539</v>
      </c>
      <c r="E27" s="16">
        <f>KW!E27/MWh!E27</f>
        <v>1.999538361771432</v>
      </c>
      <c r="F27" s="16">
        <f>KW!F27/MWh!F27</f>
        <v>2.0413221804549355</v>
      </c>
      <c r="G27" s="16">
        <f>KW!G27/MWh!G27</f>
        <v>1.6911380008209647</v>
      </c>
    </row>
    <row r="28" spans="1:7" x14ac:dyDescent="0.25">
      <c r="A28" s="6">
        <v>2005</v>
      </c>
      <c r="B28" s="6">
        <v>3</v>
      </c>
      <c r="C28" s="16">
        <f>KW!C28/MWh!C28</f>
        <v>2.4291083087617702</v>
      </c>
      <c r="D28" s="16">
        <f>KW!D28/MWh!D28</f>
        <v>2.200931964992332</v>
      </c>
      <c r="E28" s="16">
        <f>KW!E28/MWh!E28</f>
        <v>2.1509061697123162</v>
      </c>
      <c r="F28" s="16">
        <f>KW!F28/MWh!F28</f>
        <v>2.149527822004917</v>
      </c>
      <c r="G28" s="16">
        <f>KW!G28/MWh!G28</f>
        <v>1.8337466502332991</v>
      </c>
    </row>
    <row r="29" spans="1:7" x14ac:dyDescent="0.25">
      <c r="A29" s="6">
        <v>2005</v>
      </c>
      <c r="B29" s="6">
        <v>4</v>
      </c>
      <c r="C29" s="16">
        <f>KW!C29/MWh!C29</f>
        <v>2.412563281143473</v>
      </c>
      <c r="D29" s="16">
        <f>KW!D29/MWh!D29</f>
        <v>2.1009050287548199</v>
      </c>
      <c r="E29" s="16">
        <f>KW!E29/MWh!E29</f>
        <v>2.0689288949015441</v>
      </c>
      <c r="F29" s="16">
        <f>KW!F29/MWh!F29</f>
        <v>2.0184838673458403</v>
      </c>
      <c r="G29" s="16">
        <f>KW!G29/MWh!G29</f>
        <v>1.6718779971218578</v>
      </c>
    </row>
    <row r="30" spans="1:7" x14ac:dyDescent="0.25">
      <c r="A30" s="6">
        <v>2005</v>
      </c>
      <c r="B30" s="6">
        <v>5</v>
      </c>
      <c r="C30" s="16">
        <f>KW!C30/MWh!C30</f>
        <v>2.5502222156175711</v>
      </c>
      <c r="D30" s="16">
        <f>KW!D30/MWh!D30</f>
        <v>2.3108929111895886</v>
      </c>
      <c r="E30" s="16">
        <f>KW!E30/MWh!E30</f>
        <v>2.2723271765818684</v>
      </c>
      <c r="F30" s="16">
        <f>KW!F30/MWh!F30</f>
        <v>2.175499108012712</v>
      </c>
      <c r="G30" s="16">
        <f>KW!G30/MWh!G30</f>
        <v>1.8148007810029096</v>
      </c>
    </row>
    <row r="31" spans="1:7" x14ac:dyDescent="0.25">
      <c r="A31" s="6">
        <v>2005</v>
      </c>
      <c r="B31" s="6">
        <v>6</v>
      </c>
      <c r="C31" s="16">
        <f>KW!C31/MWh!C31</f>
        <v>2.768713259127443</v>
      </c>
      <c r="D31" s="16">
        <f>KW!D31/MWh!D31</f>
        <v>2.329932316428867</v>
      </c>
      <c r="E31" s="16">
        <f>KW!E31/MWh!E31</f>
        <v>2.3066445810145324</v>
      </c>
      <c r="F31" s="16">
        <f>KW!F31/MWh!F31</f>
        <v>2.185096585954323</v>
      </c>
      <c r="G31" s="16">
        <f>KW!G31/MWh!G31</f>
        <v>1.8980817517297579</v>
      </c>
    </row>
    <row r="32" spans="1:7" x14ac:dyDescent="0.25">
      <c r="A32" s="6">
        <v>2005</v>
      </c>
      <c r="B32" s="6">
        <v>7</v>
      </c>
      <c r="C32" s="16">
        <f>KW!C32/MWh!C32</f>
        <v>2.5615955674210951</v>
      </c>
      <c r="D32" s="16">
        <f>KW!D32/MWh!D32</f>
        <v>2.2889351381771164</v>
      </c>
      <c r="E32" s="16">
        <f>KW!E32/MWh!E32</f>
        <v>2.1512212641248718</v>
      </c>
      <c r="F32" s="16">
        <f>KW!F32/MWh!F32</f>
        <v>2.2196780319731824</v>
      </c>
      <c r="G32" s="16">
        <f>KW!G32/MWh!G32</f>
        <v>1.8698292877350056</v>
      </c>
    </row>
    <row r="33" spans="1:7" x14ac:dyDescent="0.25">
      <c r="A33" s="6">
        <v>2005</v>
      </c>
      <c r="B33" s="6">
        <v>8</v>
      </c>
      <c r="C33" s="16">
        <f>KW!C33/MWh!C33</f>
        <v>2.4325929471882066</v>
      </c>
      <c r="D33" s="16">
        <f>KW!D33/MWh!D33</f>
        <v>2.241144511595492</v>
      </c>
      <c r="E33" s="16">
        <f>KW!E33/MWh!E33</f>
        <v>2.1621977052856112</v>
      </c>
      <c r="F33" s="16">
        <f>KW!F33/MWh!F33</f>
        <v>2.1732139197880049</v>
      </c>
      <c r="G33" s="16">
        <f>KW!G33/MWh!G33</f>
        <v>1.8103232484523633</v>
      </c>
    </row>
    <row r="34" spans="1:7" x14ac:dyDescent="0.25">
      <c r="A34" s="6">
        <v>2005</v>
      </c>
      <c r="B34" s="6">
        <v>9</v>
      </c>
      <c r="C34" s="16">
        <f>KW!C34/MWh!C34</f>
        <v>2.4682476254498309</v>
      </c>
      <c r="D34" s="16">
        <f>KW!D34/MWh!D34</f>
        <v>2.2315142279505555</v>
      </c>
      <c r="E34" s="16">
        <f>KW!E34/MWh!E34</f>
        <v>2.1152210672161265</v>
      </c>
      <c r="F34" s="16">
        <f>KW!F34/MWh!F34</f>
        <v>2.1331823281236044</v>
      </c>
      <c r="G34" s="16">
        <f>KW!G34/MWh!G34</f>
        <v>1.7910997363034458</v>
      </c>
    </row>
    <row r="35" spans="1:7" x14ac:dyDescent="0.25">
      <c r="A35" s="6">
        <v>2005</v>
      </c>
      <c r="B35" s="6">
        <v>10</v>
      </c>
      <c r="C35" s="16">
        <f>KW!C35/MWh!C35</f>
        <v>2.641519521631261</v>
      </c>
      <c r="D35" s="16">
        <f>KW!D35/MWh!D35</f>
        <v>2.3651873380930937</v>
      </c>
      <c r="E35" s="16">
        <f>KW!E35/MWh!E35</f>
        <v>2.2666679847446183</v>
      </c>
      <c r="F35" s="16">
        <f>KW!F35/MWh!F35</f>
        <v>2.2510419748225017</v>
      </c>
      <c r="G35" s="16">
        <f>KW!G35/MWh!G35</f>
        <v>1.9024062427813704</v>
      </c>
    </row>
    <row r="36" spans="1:7" x14ac:dyDescent="0.25">
      <c r="A36" s="6">
        <v>2005</v>
      </c>
      <c r="B36" s="6">
        <v>11</v>
      </c>
      <c r="C36" s="16">
        <f>KW!C36/MWh!C36</f>
        <v>2.6666926616615312</v>
      </c>
      <c r="D36" s="16">
        <f>KW!D36/MWh!D36</f>
        <v>2.3868463508883027</v>
      </c>
      <c r="E36" s="16">
        <f>KW!E36/MWh!E36</f>
        <v>2.3014971860706552</v>
      </c>
      <c r="F36" s="16">
        <f>KW!F36/MWh!F36</f>
        <v>2.2682070904912339</v>
      </c>
      <c r="G36" s="16">
        <f>KW!G36/MWh!G36</f>
        <v>1.9599856242310161</v>
      </c>
    </row>
    <row r="37" spans="1:7" x14ac:dyDescent="0.25">
      <c r="A37" s="6">
        <v>2005</v>
      </c>
      <c r="B37" s="6">
        <v>12</v>
      </c>
      <c r="C37" s="16">
        <f>KW!C37/MWh!C37</f>
        <v>2.5889768160375293</v>
      </c>
      <c r="D37" s="16">
        <f>KW!D37/MWh!D37</f>
        <v>2.1681589325087871</v>
      </c>
      <c r="E37" s="16">
        <f>KW!E37/MWh!E37</f>
        <v>2.212200043426368</v>
      </c>
      <c r="F37" s="16">
        <f>KW!F37/MWh!F37</f>
        <v>2.0825502389923596</v>
      </c>
      <c r="G37" s="16">
        <f>KW!G37/MWh!G37</f>
        <v>1.7452384506525973</v>
      </c>
    </row>
    <row r="38" spans="1:7" x14ac:dyDescent="0.25">
      <c r="A38" s="6">
        <v>2006</v>
      </c>
      <c r="B38" s="6">
        <v>1</v>
      </c>
      <c r="C38" s="16">
        <f>KW!C38/MWh!C38</f>
        <v>2.3408540465423657</v>
      </c>
      <c r="D38" s="16">
        <f>KW!D38/MWh!D38</f>
        <v>2.0164373309633006</v>
      </c>
      <c r="E38" s="16">
        <f>KW!E38/MWh!E38</f>
        <v>2.0327144517124589</v>
      </c>
      <c r="F38" s="16">
        <f>KW!F38/MWh!F38</f>
        <v>1.9876171039028183</v>
      </c>
      <c r="G38" s="16">
        <f>KW!G38/MWh!G38</f>
        <v>1.7114264064690632</v>
      </c>
    </row>
    <row r="39" spans="1:7" x14ac:dyDescent="0.25">
      <c r="A39" s="6">
        <v>2006</v>
      </c>
      <c r="B39" s="6">
        <v>2</v>
      </c>
      <c r="C39" s="16">
        <f>KW!C39/MWh!C39</f>
        <v>2.2862324744473677</v>
      </c>
      <c r="D39" s="16">
        <f>KW!D39/MWh!D39</f>
        <v>2.0314801864649374</v>
      </c>
      <c r="E39" s="16">
        <f>KW!E39/MWh!E39</f>
        <v>2.0440934844402827</v>
      </c>
      <c r="F39" s="16">
        <f>KW!F39/MWh!F39</f>
        <v>1.9546211522359511</v>
      </c>
      <c r="G39" s="16">
        <f>KW!G39/MWh!G39</f>
        <v>1.6624184692430657</v>
      </c>
    </row>
    <row r="40" spans="1:7" x14ac:dyDescent="0.25">
      <c r="A40" s="6">
        <v>2006</v>
      </c>
      <c r="B40" s="6">
        <v>3</v>
      </c>
      <c r="C40" s="16">
        <f>KW!C40/MWh!C40</f>
        <v>2.4102618651161882</v>
      </c>
      <c r="D40" s="16">
        <f>KW!D40/MWh!D40</f>
        <v>2.1800582976158038</v>
      </c>
      <c r="E40" s="16">
        <f>KW!E40/MWh!E40</f>
        <v>2.1766840866504191</v>
      </c>
      <c r="F40" s="16">
        <f>KW!F40/MWh!F40</f>
        <v>2.1173917729860934</v>
      </c>
      <c r="G40" s="16">
        <f>KW!G40/MWh!G40</f>
        <v>1.838857042437835</v>
      </c>
    </row>
    <row r="41" spans="1:7" x14ac:dyDescent="0.25">
      <c r="A41" s="6">
        <v>2006</v>
      </c>
      <c r="B41" s="6">
        <v>4</v>
      </c>
      <c r="C41" s="16">
        <f>KW!C41/MWh!C41</f>
        <v>2.5250370058470515</v>
      </c>
      <c r="D41" s="16">
        <f>KW!D41/MWh!D41</f>
        <v>2.1042100037771974</v>
      </c>
      <c r="E41" s="16">
        <f>KW!E41/MWh!E41</f>
        <v>2.0893244571116516</v>
      </c>
      <c r="F41" s="16">
        <f>KW!F41/MWh!F41</f>
        <v>1.9856675120460996</v>
      </c>
      <c r="G41" s="16">
        <f>KW!G41/MWh!G41</f>
        <v>1.667983813470066</v>
      </c>
    </row>
    <row r="42" spans="1:7" x14ac:dyDescent="0.25">
      <c r="A42" s="6">
        <v>2006</v>
      </c>
      <c r="B42" s="6">
        <v>5</v>
      </c>
      <c r="C42" s="16">
        <f>KW!C42/MWh!C42</f>
        <v>2.621590263972609</v>
      </c>
      <c r="D42" s="16">
        <f>KW!D42/MWh!D42</f>
        <v>2.297473978307508</v>
      </c>
      <c r="E42" s="16">
        <f>KW!E42/MWh!E42</f>
        <v>2.294285071024289</v>
      </c>
      <c r="F42" s="16">
        <f>KW!F42/MWh!F42</f>
        <v>2.1776935275354008</v>
      </c>
      <c r="G42" s="16">
        <f>KW!G42/MWh!G42</f>
        <v>1.8283000394077777</v>
      </c>
    </row>
    <row r="43" spans="1:7" x14ac:dyDescent="0.25">
      <c r="A43" s="6">
        <v>2006</v>
      </c>
      <c r="B43" s="6">
        <v>6</v>
      </c>
      <c r="C43" s="16">
        <f>KW!C43/MWh!C43</f>
        <v>2.6959374095126885</v>
      </c>
      <c r="D43" s="16">
        <f>KW!D43/MWh!D43</f>
        <v>2.4120609270473077</v>
      </c>
      <c r="E43" s="16">
        <f>KW!E43/MWh!E43</f>
        <v>2.3237427799685837</v>
      </c>
      <c r="F43" s="16">
        <f>KW!F43/MWh!F43</f>
        <v>2.2504384553277692</v>
      </c>
      <c r="G43" s="16">
        <f>KW!G43/MWh!G43</f>
        <v>1.968411149343013</v>
      </c>
    </row>
    <row r="44" spans="1:7" x14ac:dyDescent="0.25">
      <c r="A44" s="6">
        <v>2006</v>
      </c>
      <c r="B44" s="6">
        <v>7</v>
      </c>
      <c r="C44" s="16">
        <f>KW!C44/MWh!C44</f>
        <v>2.5235170857642575</v>
      </c>
      <c r="D44" s="16">
        <f>KW!D44/MWh!D44</f>
        <v>2.2762378276564936</v>
      </c>
      <c r="E44" s="16">
        <f>KW!E44/MWh!E44</f>
        <v>2.1857205386018008</v>
      </c>
      <c r="F44" s="16">
        <f>KW!F44/MWh!F44</f>
        <v>2.1939243457410438</v>
      </c>
      <c r="G44" s="16">
        <f>KW!G44/MWh!G44</f>
        <v>1.8872603606404592</v>
      </c>
    </row>
    <row r="45" spans="1:7" x14ac:dyDescent="0.25">
      <c r="A45" s="6">
        <v>2006</v>
      </c>
      <c r="B45" s="6">
        <v>8</v>
      </c>
      <c r="C45" s="16">
        <f>KW!C45/MWh!C45</f>
        <v>2.5627268730606483</v>
      </c>
      <c r="D45" s="16">
        <f>KW!D45/MWh!D45</f>
        <v>2.1931843174078489</v>
      </c>
      <c r="E45" s="16">
        <f>KW!E45/MWh!E45</f>
        <v>2.1542360324503447</v>
      </c>
      <c r="F45" s="16">
        <f>KW!F45/MWh!F45</f>
        <v>2.1339190876642156</v>
      </c>
      <c r="G45" s="16">
        <f>KW!G45/MWh!G45</f>
        <v>1.7749984892872326</v>
      </c>
    </row>
    <row r="46" spans="1:7" x14ac:dyDescent="0.25">
      <c r="A46" s="6">
        <v>2006</v>
      </c>
      <c r="B46" s="6">
        <v>9</v>
      </c>
      <c r="C46" s="16">
        <f>KW!C46/MWh!C46</f>
        <v>2.5524918297918529</v>
      </c>
      <c r="D46" s="16">
        <f>KW!D46/MWh!D46</f>
        <v>2.3264709007006066</v>
      </c>
      <c r="E46" s="16">
        <f>KW!E46/MWh!E46</f>
        <v>2.2443319979477416</v>
      </c>
      <c r="F46" s="16">
        <f>KW!F46/MWh!F46</f>
        <v>2.2438331669588516</v>
      </c>
      <c r="G46" s="16">
        <f>KW!G46/MWh!G46</f>
        <v>1.8846299493682994</v>
      </c>
    </row>
    <row r="47" spans="1:7" x14ac:dyDescent="0.25">
      <c r="A47" s="6">
        <v>2006</v>
      </c>
      <c r="B47" s="6">
        <v>10</v>
      </c>
      <c r="C47" s="16">
        <f>KW!C47/MWh!C47</f>
        <v>2.7469742493049196</v>
      </c>
      <c r="D47" s="16">
        <f>KW!D47/MWh!D47</f>
        <v>2.3868548992618153</v>
      </c>
      <c r="E47" s="16">
        <f>KW!E47/MWh!E47</f>
        <v>2.2587419632484766</v>
      </c>
      <c r="F47" s="16">
        <f>KW!F47/MWh!F47</f>
        <v>2.3098219796477379</v>
      </c>
      <c r="G47" s="16">
        <f>KW!G47/MWh!G47</f>
        <v>1.8891316371229416</v>
      </c>
    </row>
    <row r="48" spans="1:7" x14ac:dyDescent="0.25">
      <c r="A48" s="6">
        <v>2006</v>
      </c>
      <c r="B48" s="6">
        <v>11</v>
      </c>
      <c r="C48" s="16">
        <f>KW!C48/MWh!C48</f>
        <v>2.7100475125842487</v>
      </c>
      <c r="D48" s="16">
        <f>KW!D48/MWh!D48</f>
        <v>2.2115394415884091</v>
      </c>
      <c r="E48" s="16">
        <f>KW!E48/MWh!E48</f>
        <v>2.185166414841107</v>
      </c>
      <c r="F48" s="16">
        <f>KW!F48/MWh!F48</f>
        <v>2.1194496187652354</v>
      </c>
      <c r="G48" s="16">
        <f>KW!G48/MWh!G48</f>
        <v>1.7889856784429203</v>
      </c>
    </row>
    <row r="49" spans="1:7" x14ac:dyDescent="0.25">
      <c r="A49" s="6">
        <v>2006</v>
      </c>
      <c r="B49" s="6">
        <v>12</v>
      </c>
      <c r="C49" s="16">
        <f>KW!C49/MWh!C49</f>
        <v>2.4920935249118337</v>
      </c>
      <c r="D49" s="16">
        <f>KW!D49/MWh!D49</f>
        <v>2.1328301515911314</v>
      </c>
      <c r="E49" s="16">
        <f>KW!E49/MWh!E49</f>
        <v>2.1285882918559018</v>
      </c>
      <c r="F49" s="16">
        <f>KW!F49/MWh!F49</f>
        <v>2.0302730468456178</v>
      </c>
      <c r="G49" s="16">
        <f>KW!G49/MWh!G49</f>
        <v>1.7287334215942245</v>
      </c>
    </row>
    <row r="50" spans="1:7" x14ac:dyDescent="0.25">
      <c r="A50" s="6">
        <v>2007</v>
      </c>
      <c r="B50" s="6">
        <v>1</v>
      </c>
      <c r="C50" s="16">
        <f>KW!C50/MWh!C50</f>
        <v>2.4134417675162947</v>
      </c>
      <c r="D50" s="16">
        <f>KW!D50/MWh!D50</f>
        <v>2.0839388720136389</v>
      </c>
      <c r="E50" s="16">
        <f>KW!E50/MWh!E50</f>
        <v>2.0931748631190166</v>
      </c>
      <c r="F50" s="16">
        <f>KW!F50/MWh!F50</f>
        <v>2.042262291321022</v>
      </c>
      <c r="G50" s="16">
        <f>KW!G50/MWh!G50</f>
        <v>1.6931885960573452</v>
      </c>
    </row>
    <row r="51" spans="1:7" x14ac:dyDescent="0.25">
      <c r="A51" s="6">
        <v>2007</v>
      </c>
      <c r="B51" s="6">
        <v>2</v>
      </c>
      <c r="C51" s="16">
        <f>KW!C51/MWh!C51</f>
        <v>2.3434481447299587</v>
      </c>
      <c r="D51" s="16">
        <f>KW!D51/MWh!D51</f>
        <v>2.0515635191042376</v>
      </c>
      <c r="E51" s="16">
        <f>KW!E51/MWh!E51</f>
        <v>2.035783857157039</v>
      </c>
      <c r="F51" s="16">
        <f>KW!F51/MWh!F51</f>
        <v>1.9522566572570652</v>
      </c>
      <c r="G51" s="16">
        <f>KW!G51/MWh!G51</f>
        <v>1.6224287770843158</v>
      </c>
    </row>
    <row r="52" spans="1:7" x14ac:dyDescent="0.25">
      <c r="A52" s="6">
        <v>2007</v>
      </c>
      <c r="B52" s="6">
        <v>3</v>
      </c>
      <c r="C52" s="16">
        <f>KW!C52/MWh!C52</f>
        <v>2.315722571607477</v>
      </c>
      <c r="D52" s="16">
        <f>KW!D52/MWh!D52</f>
        <v>2.2058877679044264</v>
      </c>
      <c r="E52" s="16">
        <f>KW!E52/MWh!E52</f>
        <v>2.2213041628983397</v>
      </c>
      <c r="F52" s="16">
        <f>KW!F52/MWh!F52</f>
        <v>2.1652524655431686</v>
      </c>
      <c r="G52" s="16">
        <f>KW!G52/MWh!G52</f>
        <v>1.8175946950544741</v>
      </c>
    </row>
    <row r="53" spans="1:7" x14ac:dyDescent="0.25">
      <c r="A53" s="6">
        <v>2007</v>
      </c>
      <c r="B53" s="6">
        <v>4</v>
      </c>
      <c r="C53" s="16">
        <f>KW!C53/MWh!C53</f>
        <v>2.5250038259985153</v>
      </c>
      <c r="D53" s="16">
        <f>KW!D53/MWh!D53</f>
        <v>2.1115310517387003</v>
      </c>
      <c r="E53" s="16">
        <f>KW!E53/MWh!E53</f>
        <v>2.117505110548894</v>
      </c>
      <c r="F53" s="16">
        <f>KW!F53/MWh!F53</f>
        <v>2.0041264345512975</v>
      </c>
      <c r="G53" s="16">
        <f>KW!G53/MWh!G53</f>
        <v>1.6662252554083599</v>
      </c>
    </row>
    <row r="54" spans="1:7" x14ac:dyDescent="0.25">
      <c r="A54" s="6">
        <v>2007</v>
      </c>
      <c r="B54" s="6">
        <v>5</v>
      </c>
      <c r="C54" s="16">
        <f>KW!C54/MWh!C54</f>
        <v>2.5360830693931664</v>
      </c>
      <c r="D54" s="16">
        <f>KW!D54/MWh!D54</f>
        <v>2.3267901993969855</v>
      </c>
      <c r="E54" s="16">
        <f>KW!E54/MWh!E54</f>
        <v>2.2641717134210255</v>
      </c>
      <c r="F54" s="16">
        <f>KW!F54/MWh!F54</f>
        <v>2.1896895470516045</v>
      </c>
      <c r="G54" s="16">
        <f>KW!G54/MWh!G54</f>
        <v>1.8217020715679499</v>
      </c>
    </row>
    <row r="55" spans="1:7" x14ac:dyDescent="0.25">
      <c r="A55" s="6">
        <v>2007</v>
      </c>
      <c r="B55" s="6">
        <v>6</v>
      </c>
      <c r="C55" s="16">
        <f>KW!C55/MWh!C55</f>
        <v>2.8549494654107268</v>
      </c>
      <c r="D55" s="16">
        <f>KW!D55/MWh!D55</f>
        <v>2.3247800479321601</v>
      </c>
      <c r="E55" s="16">
        <f>KW!E55/MWh!E55</f>
        <v>2.2371880515132392</v>
      </c>
      <c r="F55" s="16">
        <f>KW!F55/MWh!F55</f>
        <v>2.2091739032141309</v>
      </c>
      <c r="G55" s="16">
        <f>KW!G55/MWh!G55</f>
        <v>1.907222185029398</v>
      </c>
    </row>
    <row r="56" spans="1:7" x14ac:dyDescent="0.25">
      <c r="A56" s="6">
        <v>2007</v>
      </c>
      <c r="B56" s="6">
        <v>7</v>
      </c>
      <c r="C56" s="16">
        <f>KW!C56/MWh!C56</f>
        <v>2.6608260370958234</v>
      </c>
      <c r="D56" s="16">
        <f>KW!D56/MWh!D56</f>
        <v>2.4431564578703817</v>
      </c>
      <c r="E56" s="16">
        <f>KW!E56/MWh!E56</f>
        <v>2.2907783155137484</v>
      </c>
      <c r="F56" s="16">
        <f>KW!F56/MWh!F56</f>
        <v>2.2736270384203019</v>
      </c>
      <c r="G56" s="16">
        <f>KW!G56/MWh!G56</f>
        <v>1.9111355027827075</v>
      </c>
    </row>
    <row r="57" spans="1:7" x14ac:dyDescent="0.25">
      <c r="A57" s="6">
        <v>2007</v>
      </c>
      <c r="B57" s="6">
        <v>8</v>
      </c>
      <c r="C57" s="16">
        <f>KW!C57/MWh!C57</f>
        <v>2.6271081009767605</v>
      </c>
      <c r="D57" s="16">
        <f>KW!D57/MWh!D57</f>
        <v>2.252082366754566</v>
      </c>
      <c r="E57" s="16">
        <f>KW!E57/MWh!E57</f>
        <v>2.1747764305194601</v>
      </c>
      <c r="F57" s="16">
        <f>KW!F57/MWh!F57</f>
        <v>2.1383375030024983</v>
      </c>
      <c r="G57" s="16">
        <f>KW!G57/MWh!G57</f>
        <v>1.8107613097654298</v>
      </c>
    </row>
    <row r="58" spans="1:7" x14ac:dyDescent="0.25">
      <c r="A58" s="6">
        <v>2007</v>
      </c>
      <c r="B58" s="6">
        <v>9</v>
      </c>
      <c r="C58" s="16">
        <f>KW!C58/MWh!C58</f>
        <v>2.5374794062184045</v>
      </c>
      <c r="D58" s="16">
        <f>KW!D58/MWh!D58</f>
        <v>2.3275088211903507</v>
      </c>
      <c r="E58" s="16">
        <f>KW!E58/MWh!E58</f>
        <v>2.1517573042231062</v>
      </c>
      <c r="F58" s="16">
        <f>KW!F58/MWh!F58</f>
        <v>2.1688958742515707</v>
      </c>
      <c r="G58" s="16">
        <f>KW!G58/MWh!G58</f>
        <v>1.8578076972227657</v>
      </c>
    </row>
    <row r="59" spans="1:7" x14ac:dyDescent="0.25">
      <c r="A59" s="6">
        <v>2007</v>
      </c>
      <c r="B59" s="6">
        <v>10</v>
      </c>
      <c r="C59" s="16">
        <f>KW!C59/MWh!C59</f>
        <v>2.7150630780714797</v>
      </c>
      <c r="D59" s="16">
        <f>KW!D59/MWh!D59</f>
        <v>2.4839836617621072</v>
      </c>
      <c r="E59" s="16">
        <f>KW!E59/MWh!E59</f>
        <v>2.2314050043025921</v>
      </c>
      <c r="F59" s="16">
        <f>KW!F59/MWh!F59</f>
        <v>2.3151299633059352</v>
      </c>
      <c r="G59" s="16">
        <f>KW!G59/MWh!G59</f>
        <v>1.9739435512298704</v>
      </c>
    </row>
    <row r="60" spans="1:7" x14ac:dyDescent="0.25">
      <c r="A60" s="6">
        <v>2007</v>
      </c>
      <c r="B60" s="6">
        <v>11</v>
      </c>
      <c r="C60" s="16">
        <f>KW!C60/MWh!C60</f>
        <v>2.8786448896295078</v>
      </c>
      <c r="D60" s="16">
        <f>KW!D60/MWh!D60</f>
        <v>2.317810066179923</v>
      </c>
      <c r="E60" s="16">
        <f>KW!E60/MWh!E60</f>
        <v>2.2636552974172184</v>
      </c>
      <c r="F60" s="16">
        <f>KW!F60/MWh!F60</f>
        <v>2.1826410657224011</v>
      </c>
      <c r="G60" s="16">
        <f>KW!G60/MWh!G60</f>
        <v>1.8692440023187333</v>
      </c>
    </row>
    <row r="61" spans="1:7" x14ac:dyDescent="0.25">
      <c r="A61" s="6">
        <v>2007</v>
      </c>
      <c r="B61" s="6">
        <v>12</v>
      </c>
      <c r="C61" s="16">
        <f>KW!C61/MWh!C61</f>
        <v>2.6567188722114214</v>
      </c>
      <c r="D61" s="16">
        <f>KW!D61/MWh!D61</f>
        <v>2.1753205589443465</v>
      </c>
      <c r="E61" s="16">
        <f>KW!E61/MWh!E61</f>
        <v>2.1434043943549019</v>
      </c>
      <c r="F61" s="16">
        <f>KW!F61/MWh!F61</f>
        <v>2.0708770375893497</v>
      </c>
      <c r="G61" s="16">
        <f>KW!G61/MWh!G61</f>
        <v>1.7032478300591882</v>
      </c>
    </row>
    <row r="62" spans="1:7" x14ac:dyDescent="0.25">
      <c r="A62" s="6">
        <v>2008</v>
      </c>
      <c r="B62" s="6">
        <v>1</v>
      </c>
      <c r="C62" s="16">
        <f>KW!C62/MWh!C62</f>
        <v>2.3094931498872158</v>
      </c>
      <c r="D62" s="16">
        <f>KW!D62/MWh!D62</f>
        <v>2.0941665332458621</v>
      </c>
      <c r="E62" s="16">
        <f>KW!E62/MWh!E62</f>
        <v>2.1204870775538147</v>
      </c>
      <c r="F62" s="16">
        <f>KW!F62/MWh!F62</f>
        <v>2.0163454778128167</v>
      </c>
      <c r="G62" s="16">
        <f>KW!G62/MWh!G62</f>
        <v>1.7110756770218787</v>
      </c>
    </row>
    <row r="63" spans="1:7" x14ac:dyDescent="0.25">
      <c r="A63" s="6">
        <v>2008</v>
      </c>
      <c r="B63" s="6">
        <v>2</v>
      </c>
      <c r="C63" s="16">
        <f>KW!C63/MWh!C63</f>
        <v>2.038065670148955</v>
      </c>
      <c r="D63" s="16">
        <f>KW!D63/MWh!D63</f>
        <v>2.1608641446191541</v>
      </c>
      <c r="E63" s="16">
        <f>KW!E63/MWh!E63</f>
        <v>2.1854373418645214</v>
      </c>
      <c r="F63" s="16">
        <f>KW!F63/MWh!F63</f>
        <v>2.0736300508565702</v>
      </c>
      <c r="G63" s="16">
        <f>KW!G63/MWh!G63</f>
        <v>1.7665353019975742</v>
      </c>
    </row>
    <row r="64" spans="1:7" x14ac:dyDescent="0.25">
      <c r="A64" s="6">
        <v>2008</v>
      </c>
      <c r="B64" s="6">
        <v>3</v>
      </c>
      <c r="C64" s="16">
        <f>KW!C64/MWh!C64</f>
        <v>2.7376232280766017</v>
      </c>
      <c r="D64" s="16">
        <f>KW!D64/MWh!D64</f>
        <v>2.0157365217372356</v>
      </c>
      <c r="E64" s="16">
        <f>KW!E64/MWh!E64</f>
        <v>2.0260070022891963</v>
      </c>
      <c r="F64" s="16">
        <f>KW!F64/MWh!F64</f>
        <v>1.9341994163262932</v>
      </c>
      <c r="G64" s="16">
        <f>KW!G64/MWh!G64</f>
        <v>1.6752345995629037</v>
      </c>
    </row>
    <row r="65" spans="1:7" x14ac:dyDescent="0.25">
      <c r="A65" s="6">
        <v>2008</v>
      </c>
      <c r="B65" s="6">
        <v>4</v>
      </c>
      <c r="C65" s="16">
        <f>KW!C65/MWh!C65</f>
        <v>2.3335005720043505</v>
      </c>
      <c r="D65" s="16">
        <f>KW!D65/MWh!D65</f>
        <v>2.0991660443668394</v>
      </c>
      <c r="E65" s="16">
        <f>KW!E65/MWh!E65</f>
        <v>2.0277738964947121</v>
      </c>
      <c r="F65" s="16">
        <f>KW!F65/MWh!F65</f>
        <v>1.9816870579918862</v>
      </c>
      <c r="G65" s="16">
        <f>KW!G65/MWh!G65</f>
        <v>1.7204564695097371</v>
      </c>
    </row>
    <row r="66" spans="1:7" x14ac:dyDescent="0.25">
      <c r="A66" s="6">
        <v>2008</v>
      </c>
      <c r="B66" s="6">
        <v>5</v>
      </c>
      <c r="C66" s="16">
        <f>KW!C66/MWh!C66</f>
        <v>2.8756349427811503</v>
      </c>
      <c r="D66" s="16">
        <f>KW!D66/MWh!D66</f>
        <v>2.5124692970161431</v>
      </c>
      <c r="E66" s="16">
        <f>KW!E66/MWh!E66</f>
        <v>2.2977444165178897</v>
      </c>
      <c r="F66" s="16">
        <f>KW!F66/MWh!F66</f>
        <v>2.1291510007044256</v>
      </c>
      <c r="G66" s="16">
        <f>KW!G66/MWh!G66</f>
        <v>1.6821394713561939</v>
      </c>
    </row>
    <row r="67" spans="1:7" x14ac:dyDescent="0.25">
      <c r="A67" s="6">
        <v>2008</v>
      </c>
      <c r="B67" s="6">
        <v>6</v>
      </c>
      <c r="C67" s="16">
        <f>KW!C67/MWh!C67</f>
        <v>3.1472064836566167</v>
      </c>
      <c r="D67" s="16">
        <f>KW!D67/MWh!D67</f>
        <v>2.4482898385325096</v>
      </c>
      <c r="E67" s="16">
        <f>KW!E67/MWh!E67</f>
        <v>2.3573357082804294</v>
      </c>
      <c r="F67" s="16">
        <f>KW!F67/MWh!F67</f>
        <v>2.2397404944406225</v>
      </c>
      <c r="G67" s="16">
        <f>KW!G67/MWh!G67</f>
        <v>1.860477328830547</v>
      </c>
    </row>
    <row r="68" spans="1:7" x14ac:dyDescent="0.25">
      <c r="A68" s="6">
        <v>2008</v>
      </c>
      <c r="B68" s="6">
        <v>7</v>
      </c>
      <c r="C68" s="16">
        <f>KW!C68/MWh!C68</f>
        <v>2.5047777667955069</v>
      </c>
      <c r="D68" s="16">
        <f>KW!D68/MWh!D68</f>
        <v>2.2627831621810937</v>
      </c>
      <c r="E68" s="16">
        <f>KW!E68/MWh!E68</f>
        <v>2.2505478755397688</v>
      </c>
      <c r="F68" s="16">
        <f>KW!F68/MWh!F68</f>
        <v>2.1378980163286498</v>
      </c>
      <c r="G68" s="16">
        <f>KW!G68/MWh!G68</f>
        <v>1.8510710974022619</v>
      </c>
    </row>
    <row r="69" spans="1:7" x14ac:dyDescent="0.25">
      <c r="A69" s="6">
        <v>2008</v>
      </c>
      <c r="B69" s="6">
        <v>8</v>
      </c>
      <c r="C69" s="16">
        <f>KW!C69/MWh!C69</f>
        <v>2.5313901915685535</v>
      </c>
      <c r="D69" s="16">
        <f>KW!D69/MWh!D69</f>
        <v>2.2048898136986894</v>
      </c>
      <c r="E69" s="16">
        <f>KW!E69/MWh!E69</f>
        <v>2.1372152413466172</v>
      </c>
      <c r="F69" s="16">
        <f>KW!F69/MWh!F69</f>
        <v>2.2182833252294469</v>
      </c>
      <c r="G69" s="16">
        <f>KW!G69/MWh!G69</f>
        <v>2.0359981644868741</v>
      </c>
    </row>
    <row r="70" spans="1:7" x14ac:dyDescent="0.25">
      <c r="A70" s="6">
        <v>2008</v>
      </c>
      <c r="B70" s="6">
        <v>9</v>
      </c>
      <c r="C70" s="16">
        <f>KW!C70/MWh!C70</f>
        <v>2.5759152720648975</v>
      </c>
      <c r="D70" s="16">
        <f>KW!D70/MWh!D70</f>
        <v>2.2522670317764506</v>
      </c>
      <c r="E70" s="16">
        <f>KW!E70/MWh!E70</f>
        <v>2.1284529792774172</v>
      </c>
      <c r="F70" s="16">
        <f>KW!F70/MWh!F70</f>
        <v>2.1008398025697583</v>
      </c>
      <c r="G70" s="16">
        <f>KW!G70/MWh!G70</f>
        <v>1.8405823302543913</v>
      </c>
    </row>
    <row r="71" spans="1:7" x14ac:dyDescent="0.25">
      <c r="A71" s="6">
        <v>2008</v>
      </c>
      <c r="B71" s="6">
        <v>10</v>
      </c>
      <c r="C71" s="16">
        <f>KW!C71/MWh!C71</f>
        <v>2.5930070179076132</v>
      </c>
      <c r="D71" s="16">
        <f>KW!D71/MWh!D71</f>
        <v>2.215930114502374</v>
      </c>
      <c r="E71" s="16">
        <f>KW!E71/MWh!E71</f>
        <v>2.1662632519882581</v>
      </c>
      <c r="F71" s="16">
        <f>KW!F71/MWh!F71</f>
        <v>2.0218296500552366</v>
      </c>
      <c r="G71" s="16">
        <f>KW!G71/MWh!G71</f>
        <v>1.6911903991835169</v>
      </c>
    </row>
    <row r="72" spans="1:7" x14ac:dyDescent="0.25">
      <c r="A72" s="6">
        <v>2008</v>
      </c>
      <c r="B72" s="6">
        <v>11</v>
      </c>
      <c r="C72" s="16">
        <f>KW!C72/MWh!C72</f>
        <v>2.4724069441922012</v>
      </c>
      <c r="D72" s="16">
        <f>KW!D72/MWh!D72</f>
        <v>2.1733768969110905</v>
      </c>
      <c r="E72" s="16">
        <f>KW!E72/MWh!E72</f>
        <v>2.2914586151913325</v>
      </c>
      <c r="F72" s="16">
        <f>KW!F72/MWh!F72</f>
        <v>2.1479156398117536</v>
      </c>
      <c r="G72" s="16">
        <f>KW!G72/MWh!G72</f>
        <v>1.8581178668032348</v>
      </c>
    </row>
    <row r="73" spans="1:7" x14ac:dyDescent="0.25">
      <c r="A73" s="6">
        <v>2008</v>
      </c>
      <c r="B73" s="6">
        <v>12</v>
      </c>
      <c r="C73" s="16">
        <f>KW!C73/MWh!C73</f>
        <v>2.6333886202955523</v>
      </c>
      <c r="D73" s="16">
        <f>KW!D73/MWh!D73</f>
        <v>2.2182791894853779</v>
      </c>
      <c r="E73" s="16">
        <f>KW!E73/MWh!E73</f>
        <v>2.2962438496664692</v>
      </c>
      <c r="F73" s="16">
        <f>KW!F73/MWh!F73</f>
        <v>2.055786339528249</v>
      </c>
      <c r="G73" s="16">
        <f>KW!G73/MWh!G73</f>
        <v>1.734737679824536</v>
      </c>
    </row>
    <row r="74" spans="1:7" x14ac:dyDescent="0.25">
      <c r="A74" s="6">
        <v>2009</v>
      </c>
      <c r="B74" s="6">
        <v>1</v>
      </c>
      <c r="C74" s="16">
        <f>KW!C74/MWh!C74</f>
        <v>2.5243036355455888</v>
      </c>
      <c r="D74" s="16">
        <f>KW!D74/MWh!D74</f>
        <v>2.0647357557372672</v>
      </c>
      <c r="E74" s="16">
        <f>KW!E74/MWh!E74</f>
        <v>2.1569072124343673</v>
      </c>
      <c r="F74" s="16">
        <f>KW!F74/MWh!F74</f>
        <v>1.9764208369247935</v>
      </c>
      <c r="G74" s="16">
        <f>KW!G74/MWh!G74</f>
        <v>1.9951419690444887</v>
      </c>
    </row>
    <row r="75" spans="1:7" x14ac:dyDescent="0.25">
      <c r="A75" s="6">
        <v>2009</v>
      </c>
      <c r="B75" s="6">
        <v>2</v>
      </c>
      <c r="C75" s="16">
        <f>KW!C75/MWh!C75</f>
        <v>2.1952895726579453</v>
      </c>
      <c r="D75" s="16">
        <f>KW!D75/MWh!D75</f>
        <v>2.1409694807879589</v>
      </c>
      <c r="E75" s="16">
        <f>KW!E75/MWh!E75</f>
        <v>2.1980608260544998</v>
      </c>
      <c r="F75" s="16">
        <f>KW!F75/MWh!F75</f>
        <v>2.0649374975278749</v>
      </c>
      <c r="G75" s="16">
        <f>KW!G75/MWh!G75</f>
        <v>1.6821769698560032</v>
      </c>
    </row>
    <row r="76" spans="1:7" x14ac:dyDescent="0.25">
      <c r="A76" s="6">
        <v>2009</v>
      </c>
      <c r="B76" s="6">
        <v>3</v>
      </c>
      <c r="C76" s="16">
        <f>KW!C76/MWh!C76</f>
        <v>2.3563821553219078</v>
      </c>
      <c r="D76" s="16">
        <f>KW!D76/MWh!D76</f>
        <v>1.9947452091643643</v>
      </c>
      <c r="E76" s="16">
        <f>KW!E76/MWh!E76</f>
        <v>2.0872592427090675</v>
      </c>
      <c r="F76" s="16">
        <f>KW!F76/MWh!F76</f>
        <v>1.9203363789103824</v>
      </c>
      <c r="G76" s="16">
        <f>KW!G76/MWh!G76</f>
        <v>1.6597577414763727</v>
      </c>
    </row>
    <row r="77" spans="1:7" x14ac:dyDescent="0.25">
      <c r="A77" s="6">
        <v>2009</v>
      </c>
      <c r="B77" s="6">
        <v>4</v>
      </c>
      <c r="C77" s="16">
        <f>KW!C77/MWh!C77</f>
        <v>2.339771504777687</v>
      </c>
      <c r="D77" s="16">
        <f>KW!D77/MWh!D77</f>
        <v>2.1767544149111746</v>
      </c>
      <c r="E77" s="16">
        <f>KW!E77/MWh!E77</f>
        <v>1.6927115076619732</v>
      </c>
      <c r="F77" s="16">
        <f>KW!F77/MWh!F77</f>
        <v>2.0066790882332066</v>
      </c>
      <c r="G77" s="16">
        <f>KW!G77/MWh!G77</f>
        <v>1.752472642485051</v>
      </c>
    </row>
    <row r="78" spans="1:7" x14ac:dyDescent="0.25">
      <c r="A78" s="6">
        <v>2009</v>
      </c>
      <c r="B78" s="6">
        <v>5</v>
      </c>
      <c r="C78" s="16">
        <f>KW!C78/MWh!C78</f>
        <v>2.8635192236285318</v>
      </c>
      <c r="D78" s="16">
        <f>KW!D78/MWh!D78</f>
        <v>2.4751175704516721</v>
      </c>
      <c r="E78" s="16">
        <f>KW!E78/MWh!E78</f>
        <v>3.1049309890741541</v>
      </c>
      <c r="F78" s="16">
        <f>KW!F78/MWh!F78</f>
        <v>2.1345795945877835</v>
      </c>
      <c r="G78" s="16">
        <f>KW!G78/MWh!G78</f>
        <v>1.7070767711411226</v>
      </c>
    </row>
    <row r="79" spans="1:7" x14ac:dyDescent="0.25">
      <c r="A79" s="6">
        <v>2009</v>
      </c>
      <c r="B79" s="6">
        <v>6</v>
      </c>
      <c r="C79" s="16">
        <f>KW!C79/MWh!C79</f>
        <v>3.352937839011723</v>
      </c>
      <c r="D79" s="16">
        <f>KW!D79/MWh!D79</f>
        <v>2.5620571191751482</v>
      </c>
      <c r="E79" s="16">
        <f>KW!E79/MWh!E79</f>
        <v>2.3588685559859446</v>
      </c>
      <c r="F79" s="16">
        <f>KW!F79/MWh!F79</f>
        <v>2.2929270771346379</v>
      </c>
      <c r="G79" s="16">
        <f>KW!G79/MWh!G79</f>
        <v>1.9690305150254597</v>
      </c>
    </row>
    <row r="80" spans="1:7" x14ac:dyDescent="0.25">
      <c r="A80" s="6">
        <v>2009</v>
      </c>
      <c r="B80" s="6">
        <v>7</v>
      </c>
      <c r="C80" s="16">
        <f>KW!C80/MWh!C80</f>
        <v>2.5701057170699011</v>
      </c>
      <c r="D80" s="16">
        <f>KW!D80/MWh!D80</f>
        <v>2.2934779462836969</v>
      </c>
      <c r="E80" s="16">
        <f>KW!E80/MWh!E80</f>
        <v>2.1759063541269512</v>
      </c>
      <c r="F80" s="16">
        <f>KW!F80/MWh!F80</f>
        <v>2.1307198798558966</v>
      </c>
      <c r="G80" s="16">
        <f>KW!G80/MWh!G80</f>
        <v>1.8601318119151766</v>
      </c>
    </row>
    <row r="81" spans="1:7" x14ac:dyDescent="0.25">
      <c r="A81" s="6">
        <v>2009</v>
      </c>
      <c r="B81" s="6">
        <v>8</v>
      </c>
      <c r="C81" s="16">
        <f>KW!C81/MWh!C81</f>
        <v>2.6727667598323359</v>
      </c>
      <c r="D81" s="16">
        <f>KW!D81/MWh!D81</f>
        <v>2.1841728238034674</v>
      </c>
      <c r="E81" s="16">
        <f>KW!E81/MWh!E81</f>
        <v>2.1380539569764454</v>
      </c>
      <c r="F81" s="16">
        <f>KW!F81/MWh!F81</f>
        <v>2.2128947307143587</v>
      </c>
      <c r="G81" s="16">
        <f>KW!G81/MWh!G81</f>
        <v>2.0408944112130194</v>
      </c>
    </row>
    <row r="82" spans="1:7" x14ac:dyDescent="0.25">
      <c r="A82" s="6">
        <v>2009</v>
      </c>
      <c r="B82" s="6">
        <v>9</v>
      </c>
      <c r="C82" s="16">
        <f>KW!C82/MWh!C82</f>
        <v>2.2358369532979863</v>
      </c>
      <c r="D82" s="16">
        <f>KW!D82/MWh!D82</f>
        <v>2.3748323407371288</v>
      </c>
      <c r="E82" s="16">
        <f>KW!E82/MWh!E82</f>
        <v>2.2248563701772284</v>
      </c>
      <c r="F82" s="16">
        <f>KW!F82/MWh!F82</f>
        <v>2.1965971413828353</v>
      </c>
      <c r="G82" s="16">
        <f>KW!G82/MWh!G82</f>
        <v>1.9176405646688934</v>
      </c>
    </row>
    <row r="83" spans="1:7" x14ac:dyDescent="0.25">
      <c r="A83" s="6">
        <v>2009</v>
      </c>
      <c r="B83" s="6">
        <v>10</v>
      </c>
      <c r="C83" s="16">
        <f>KW!C83/MWh!C83</f>
        <v>2.8317242924161197</v>
      </c>
      <c r="D83" s="16">
        <f>KW!D83/MWh!D83</f>
        <v>2.1943742155212407</v>
      </c>
      <c r="E83" s="16">
        <f>KW!E83/MWh!E83</f>
        <v>2.0866366390596167</v>
      </c>
      <c r="F83" s="16">
        <f>KW!F83/MWh!F83</f>
        <v>1.9630098587810878</v>
      </c>
      <c r="G83" s="16">
        <f>KW!G83/MWh!G83</f>
        <v>1.7119984978896483</v>
      </c>
    </row>
    <row r="84" spans="1:7" x14ac:dyDescent="0.25">
      <c r="A84" s="6">
        <v>2009</v>
      </c>
      <c r="B84" s="6">
        <v>11</v>
      </c>
      <c r="C84" s="16">
        <f>KW!C84/MWh!C84</f>
        <v>2.4290605559891496</v>
      </c>
      <c r="D84" s="16">
        <f>KW!D84/MWh!D84</f>
        <v>2.1144767996951064</v>
      </c>
      <c r="E84" s="16">
        <f>KW!E84/MWh!E84</f>
        <v>2.2790376902133174</v>
      </c>
      <c r="F84" s="16">
        <f>KW!F84/MWh!F84</f>
        <v>2.0545981306702217</v>
      </c>
      <c r="G84" s="16">
        <f>KW!G84/MWh!G84</f>
        <v>1.7334712375125847</v>
      </c>
    </row>
    <row r="85" spans="1:7" x14ac:dyDescent="0.25">
      <c r="A85" s="6">
        <v>2009</v>
      </c>
      <c r="B85" s="6">
        <v>12</v>
      </c>
      <c r="C85" s="16">
        <f>KW!C85/MWh!C85</f>
        <v>2.3532612778313218</v>
      </c>
      <c r="D85" s="16">
        <f>KW!D85/MWh!D85</f>
        <v>2.1572685749602951</v>
      </c>
      <c r="E85" s="16">
        <f>KW!E85/MWh!E85</f>
        <v>2.2009930977863377</v>
      </c>
      <c r="F85" s="16">
        <f>KW!F85/MWh!F85</f>
        <v>1.977154015437542</v>
      </c>
      <c r="G85" s="16">
        <f>KW!G85/MWh!G85</f>
        <v>1.7239185899730345</v>
      </c>
    </row>
    <row r="86" spans="1:7" x14ac:dyDescent="0.25">
      <c r="A86" s="6">
        <v>2010</v>
      </c>
      <c r="B86" s="6">
        <v>1</v>
      </c>
      <c r="C86" s="16">
        <f>KW!C86/MWh!C86</f>
        <v>2.2157647998430789</v>
      </c>
      <c r="D86" s="16">
        <f>KW!D86/MWh!D86</f>
        <v>2.1107033177424439</v>
      </c>
      <c r="E86" s="16">
        <f>KW!E86/MWh!E86</f>
        <v>2.0684665439090555</v>
      </c>
      <c r="F86" s="16">
        <f>KW!F86/MWh!F86</f>
        <v>1.9831743600488521</v>
      </c>
      <c r="G86" s="16">
        <f>KW!G86/MWh!G86</f>
        <v>1.6732359435015827</v>
      </c>
    </row>
    <row r="87" spans="1:7" x14ac:dyDescent="0.25">
      <c r="A87" s="6">
        <v>2010</v>
      </c>
      <c r="B87" s="6">
        <v>2</v>
      </c>
      <c r="C87" s="16">
        <f>KW!C87/MWh!C87</f>
        <v>2.1168409826452956</v>
      </c>
      <c r="D87" s="16">
        <f>KW!D87/MWh!D87</f>
        <v>2.237337953531751</v>
      </c>
      <c r="E87" s="16">
        <f>KW!E87/MWh!E87</f>
        <v>2.2439403944989169</v>
      </c>
      <c r="F87" s="16">
        <f>KW!F87/MWh!F87</f>
        <v>2.1633653853597701</v>
      </c>
      <c r="G87" s="16">
        <f>KW!G87/MWh!G87</f>
        <v>1.8747031742444515</v>
      </c>
    </row>
    <row r="88" spans="1:7" x14ac:dyDescent="0.25">
      <c r="A88" s="6">
        <v>2010</v>
      </c>
      <c r="B88" s="6">
        <v>3</v>
      </c>
      <c r="C88" s="16">
        <f>KW!C88/MWh!C88</f>
        <v>2.6667664051397963</v>
      </c>
      <c r="D88" s="16">
        <f>KW!D88/MWh!D88</f>
        <v>2.0558090465806522</v>
      </c>
      <c r="E88" s="16">
        <f>KW!E88/MWh!E88</f>
        <v>2.050849572698267</v>
      </c>
      <c r="F88" s="16">
        <f>KW!F88/MWh!F88</f>
        <v>1.9048822337345843</v>
      </c>
      <c r="G88" s="16">
        <f>KW!G88/MWh!G88</f>
        <v>1.6601035208494277</v>
      </c>
    </row>
    <row r="89" spans="1:7" x14ac:dyDescent="0.25">
      <c r="A89" s="6">
        <v>2010</v>
      </c>
      <c r="B89" s="6">
        <v>4</v>
      </c>
      <c r="C89" s="16">
        <f>KW!C89/MWh!C89</f>
        <v>2.4041718934427405</v>
      </c>
      <c r="D89" s="16">
        <f>KW!D89/MWh!D89</f>
        <v>2.2517257805358959</v>
      </c>
      <c r="E89" s="16">
        <f>KW!E89/MWh!E89</f>
        <v>2.1070014522346074</v>
      </c>
      <c r="F89" s="16">
        <f>KW!F89/MWh!F89</f>
        <v>2.0129128129128375</v>
      </c>
      <c r="G89" s="16">
        <f>KW!G89/MWh!G89</f>
        <v>1.6913198917318457</v>
      </c>
    </row>
    <row r="90" spans="1:7" x14ac:dyDescent="0.25">
      <c r="A90" s="6">
        <v>2010</v>
      </c>
      <c r="B90" s="6">
        <v>5</v>
      </c>
      <c r="C90" s="16">
        <f>KW!C90/MWh!C90</f>
        <v>2.9255986573335186</v>
      </c>
      <c r="D90" s="16">
        <f>KW!D90/MWh!D90</f>
        <v>2.3797243537967114</v>
      </c>
      <c r="E90" s="16">
        <f>KW!E90/MWh!E90</f>
        <v>2.275169981349408</v>
      </c>
      <c r="F90" s="16">
        <f>KW!F90/MWh!F90</f>
        <v>2.0532097937009528</v>
      </c>
      <c r="G90" s="16">
        <f>KW!G90/MWh!G90</f>
        <v>1.5956233387930567</v>
      </c>
    </row>
    <row r="91" spans="1:7" x14ac:dyDescent="0.25">
      <c r="A91" s="6">
        <v>2010</v>
      </c>
      <c r="B91" s="6">
        <v>6</v>
      </c>
      <c r="C91" s="16">
        <f>KW!C91/MWh!C91</f>
        <v>3.0770544469047869</v>
      </c>
      <c r="D91" s="16">
        <f>KW!D91/MWh!D91</f>
        <v>2.7383205263537458</v>
      </c>
      <c r="E91" s="16">
        <f>KW!E91/MWh!E91</f>
        <v>2.4940008589771248</v>
      </c>
      <c r="F91" s="16">
        <f>KW!F91/MWh!F91</f>
        <v>2.4265968751200444</v>
      </c>
      <c r="G91" s="16">
        <f>KW!G91/MWh!G91</f>
        <v>2.0216206775455343</v>
      </c>
    </row>
    <row r="92" spans="1:7" x14ac:dyDescent="0.25">
      <c r="A92" s="6">
        <v>2010</v>
      </c>
      <c r="B92" s="6">
        <v>7</v>
      </c>
      <c r="C92" s="16">
        <f>KW!C92/MWh!C92</f>
        <v>2.7733560685755543</v>
      </c>
      <c r="D92" s="16">
        <f>KW!D92/MWh!D92</f>
        <v>2.2193528254654957</v>
      </c>
      <c r="E92" s="16">
        <f>KW!E92/MWh!E92</f>
        <v>2.1730470833601618</v>
      </c>
      <c r="F92" s="16">
        <f>KW!F92/MWh!F92</f>
        <v>2.1128567308064237</v>
      </c>
      <c r="G92" s="16">
        <f>KW!G92/MWh!G92</f>
        <v>1.7833959397963788</v>
      </c>
    </row>
    <row r="93" spans="1:7" x14ac:dyDescent="0.25">
      <c r="A93" s="6">
        <v>2010</v>
      </c>
      <c r="B93" s="6">
        <v>8</v>
      </c>
      <c r="C93" s="16">
        <f>KW!C93/MWh!C93</f>
        <v>2.4754930196176734</v>
      </c>
      <c r="D93" s="16">
        <f>KW!D93/MWh!D93</f>
        <v>2.2789874416514029</v>
      </c>
      <c r="E93" s="16">
        <f>KW!E93/MWh!E93</f>
        <v>2.2843681314251572</v>
      </c>
      <c r="F93" s="16">
        <f>KW!F93/MWh!F93</f>
        <v>2.2637579519979454</v>
      </c>
      <c r="G93" s="16">
        <f>KW!G93/MWh!G93</f>
        <v>2.003453461752509</v>
      </c>
    </row>
    <row r="94" spans="1:7" x14ac:dyDescent="0.25">
      <c r="A94" s="6">
        <v>2010</v>
      </c>
      <c r="B94" s="6">
        <v>9</v>
      </c>
      <c r="C94" s="16">
        <f>KW!C94/MWh!C94</f>
        <v>2.7342319408247842</v>
      </c>
      <c r="D94" s="16">
        <f>KW!D94/MWh!D94</f>
        <v>2.298332552700574</v>
      </c>
      <c r="E94" s="16">
        <f>KW!E94/MWh!E94</f>
        <v>2.2807345958747565</v>
      </c>
      <c r="F94" s="16">
        <f>KW!F94/MWh!F94</f>
        <v>2.1887849254096792</v>
      </c>
      <c r="G94" s="16">
        <f>KW!G94/MWh!G94</f>
        <v>1.9047183027071966</v>
      </c>
    </row>
    <row r="95" spans="1:7" x14ac:dyDescent="0.25">
      <c r="A95" s="6">
        <v>2010</v>
      </c>
      <c r="B95" s="6">
        <v>10</v>
      </c>
      <c r="C95" s="16">
        <f>KW!C95/MWh!C95</f>
        <v>2.5721970596455099</v>
      </c>
      <c r="D95" s="16">
        <f>KW!D95/MWh!D95</f>
        <v>2.3151881388854627</v>
      </c>
      <c r="E95" s="16">
        <f>KW!E95/MWh!E95</f>
        <v>2.2810913978757332</v>
      </c>
      <c r="F95" s="16">
        <f>KW!F95/MWh!F95</f>
        <v>2.0799979692550279</v>
      </c>
      <c r="G95" s="16">
        <f>KW!G95/MWh!G95</f>
        <v>1.7386577262188874</v>
      </c>
    </row>
    <row r="96" spans="1:7" x14ac:dyDescent="0.25">
      <c r="A96" s="6">
        <v>2010</v>
      </c>
      <c r="B96" s="6">
        <v>11</v>
      </c>
      <c r="C96" s="16">
        <f>KW!C96/MWh!C96</f>
        <v>2.8414671661350837</v>
      </c>
      <c r="D96" s="16">
        <f>KW!D96/MWh!D96</f>
        <v>2.201192565443741</v>
      </c>
      <c r="E96" s="16">
        <f>KW!E96/MWh!E96</f>
        <v>2.4721815541353092</v>
      </c>
      <c r="F96" s="16">
        <f>KW!F96/MWh!F96</f>
        <v>2.2002900149028437</v>
      </c>
      <c r="G96" s="16">
        <f>KW!G96/MWh!G96</f>
        <v>1.8039843451728281</v>
      </c>
    </row>
    <row r="97" spans="1:7" x14ac:dyDescent="0.25">
      <c r="A97" s="6">
        <v>2010</v>
      </c>
      <c r="B97" s="6">
        <v>12</v>
      </c>
      <c r="C97" s="16">
        <f>KW!C97/MWh!C97</f>
        <v>2.6503382795013644</v>
      </c>
      <c r="D97" s="16">
        <f>KW!D97/MWh!D97</f>
        <v>2.1867047146508969</v>
      </c>
      <c r="E97" s="16">
        <f>KW!E97/MWh!E97</f>
        <v>2.2119991690674397</v>
      </c>
      <c r="F97" s="16">
        <f>KW!F97/MWh!F97</f>
        <v>2.0179485774167842</v>
      </c>
      <c r="G97" s="16">
        <f>KW!G97/MWh!G97</f>
        <v>1.6569927024259792</v>
      </c>
    </row>
    <row r="98" spans="1:7" x14ac:dyDescent="0.25">
      <c r="A98" s="6">
        <v>2011</v>
      </c>
      <c r="B98" s="6">
        <v>1</v>
      </c>
      <c r="C98" s="16">
        <f>KW!C98/MWh!C98</f>
        <v>2.1864992347719427</v>
      </c>
      <c r="D98" s="16">
        <f>KW!D98/MWh!D98</f>
        <v>2.0867465450241554</v>
      </c>
      <c r="E98" s="16">
        <f>KW!E98/MWh!E98</f>
        <v>2.1275219225201702</v>
      </c>
      <c r="F98" s="16">
        <f>KW!F98/MWh!F98</f>
        <v>2.0747371225505518</v>
      </c>
      <c r="G98" s="16">
        <f>KW!G98/MWh!G98</f>
        <v>1.6343827660221073</v>
      </c>
    </row>
    <row r="99" spans="1:7" x14ac:dyDescent="0.25">
      <c r="A99" s="6">
        <v>2011</v>
      </c>
      <c r="B99" s="6">
        <v>2</v>
      </c>
      <c r="C99" s="16">
        <f>KW!C99/MWh!C99</f>
        <v>2.2367682294896882</v>
      </c>
      <c r="D99" s="16">
        <f>KW!D99/MWh!D99</f>
        <v>2.1851646665054538</v>
      </c>
      <c r="E99" s="16">
        <f>KW!E99/MWh!E99</f>
        <v>2.2697108240234809</v>
      </c>
      <c r="F99" s="16">
        <f>KW!F99/MWh!F99</f>
        <v>2.1219958045966343</v>
      </c>
      <c r="G99" s="16">
        <f>KW!G99/MWh!G99</f>
        <v>1.8516247882957571</v>
      </c>
    </row>
    <row r="100" spans="1:7" x14ac:dyDescent="0.25">
      <c r="A100" s="6">
        <v>2011</v>
      </c>
      <c r="B100" s="6">
        <v>3</v>
      </c>
      <c r="C100" s="16">
        <f>KW!C100/MWh!C100</f>
        <v>2.4776768193176739</v>
      </c>
      <c r="D100" s="16">
        <f>KW!D100/MWh!D100</f>
        <v>1.9941650047094153</v>
      </c>
      <c r="E100" s="16">
        <f>KW!E100/MWh!E100</f>
        <v>2.0720006812129679</v>
      </c>
      <c r="F100" s="16">
        <f>KW!F100/MWh!F100</f>
        <v>1.9658316514137719</v>
      </c>
      <c r="G100" s="16">
        <f>KW!G100/MWh!G100</f>
        <v>1.6676524091234874</v>
      </c>
    </row>
    <row r="101" spans="1:7" x14ac:dyDescent="0.25">
      <c r="A101" s="6">
        <v>2011</v>
      </c>
      <c r="B101" s="6">
        <v>4</v>
      </c>
      <c r="C101" s="16">
        <f>KW!C101/MWh!C101</f>
        <v>2.0859231659600099</v>
      </c>
      <c r="D101" s="16">
        <f>KW!D101/MWh!D101</f>
        <v>2.1529783257350426</v>
      </c>
      <c r="E101" s="16">
        <f>KW!E101/MWh!E101</f>
        <v>2.0888946510746091</v>
      </c>
      <c r="F101" s="16">
        <f>KW!F101/MWh!F101</f>
        <v>2.0333942881909519</v>
      </c>
      <c r="G101" s="16">
        <f>KW!G101/MWh!G101</f>
        <v>1.6737645851157514</v>
      </c>
    </row>
    <row r="102" spans="1:7" x14ac:dyDescent="0.25">
      <c r="A102" s="6">
        <v>2011</v>
      </c>
      <c r="B102" s="6">
        <v>5</v>
      </c>
      <c r="C102" s="16">
        <f>KW!C102/MWh!C102</f>
        <v>3.4279249251432389</v>
      </c>
      <c r="D102" s="16">
        <f>KW!D102/MWh!D102</f>
        <v>2.4384743306597287</v>
      </c>
      <c r="E102" s="16">
        <f>KW!E102/MWh!E102</f>
        <v>2.2572677164778212</v>
      </c>
      <c r="F102" s="16">
        <f>KW!F102/MWh!F102</f>
        <v>2.1619074105788458</v>
      </c>
      <c r="G102" s="16">
        <f>KW!G102/MWh!G102</f>
        <v>1.654360305165828</v>
      </c>
    </row>
    <row r="103" spans="1:7" x14ac:dyDescent="0.25">
      <c r="A103" s="6">
        <v>2011</v>
      </c>
      <c r="B103" s="6">
        <v>6</v>
      </c>
      <c r="C103" s="16">
        <f>KW!C103/MWh!C103</f>
        <v>3.0174407105265066</v>
      </c>
      <c r="D103" s="16">
        <f>KW!D103/MWh!D103</f>
        <v>2.5222470282829557</v>
      </c>
      <c r="E103" s="16">
        <f>KW!E103/MWh!E103</f>
        <v>2.4267858751315297</v>
      </c>
      <c r="F103" s="16">
        <f>KW!F103/MWh!F103</f>
        <v>2.3525136447443042</v>
      </c>
      <c r="G103" s="16">
        <f>KW!G103/MWh!G103</f>
        <v>2.1268827356611801</v>
      </c>
    </row>
    <row r="104" spans="1:7" x14ac:dyDescent="0.25">
      <c r="A104" s="6">
        <v>2011</v>
      </c>
      <c r="B104" s="6">
        <v>7</v>
      </c>
      <c r="C104" s="16">
        <f>KW!C104/MWh!C104</f>
        <v>2.2808389196251815</v>
      </c>
      <c r="D104" s="16">
        <f>KW!D104/MWh!D104</f>
        <v>2.435826354404488</v>
      </c>
      <c r="E104" s="16">
        <f>KW!E104/MWh!E104</f>
        <v>2.2137236717432676</v>
      </c>
      <c r="F104" s="16">
        <f>KW!F104/MWh!F104</f>
        <v>2.1627934480673634</v>
      </c>
      <c r="G104" s="16">
        <f>KW!G104/MWh!G104</f>
        <v>1.7078907489466604</v>
      </c>
    </row>
    <row r="105" spans="1:7" x14ac:dyDescent="0.25">
      <c r="A105" s="6">
        <v>2011</v>
      </c>
      <c r="B105" s="6">
        <v>8</v>
      </c>
      <c r="C105" s="16">
        <f>KW!C105/MWh!C105</f>
        <v>2.781999309864835</v>
      </c>
      <c r="D105" s="16">
        <f>KW!D105/MWh!D105</f>
        <v>2.2709042113322169</v>
      </c>
      <c r="E105" s="16">
        <f>KW!E105/MWh!E105</f>
        <v>2.2114635771691917</v>
      </c>
      <c r="F105" s="16">
        <f>KW!F105/MWh!F105</f>
        <v>2.3245314133636885</v>
      </c>
      <c r="G105" s="16">
        <f>KW!G105/MWh!G105</f>
        <v>2.0632803938336086</v>
      </c>
    </row>
    <row r="106" spans="1:7" x14ac:dyDescent="0.25">
      <c r="A106" s="6">
        <v>2011</v>
      </c>
      <c r="B106" s="6">
        <v>9</v>
      </c>
      <c r="C106" s="16">
        <f>KW!C106/MWh!C106</f>
        <v>2.4473875870966948</v>
      </c>
      <c r="D106" s="16">
        <f>KW!D106/MWh!D106</f>
        <v>2.2364292137932957</v>
      </c>
      <c r="E106" s="16">
        <f>KW!E106/MWh!E106</f>
        <v>2.1616518481365774</v>
      </c>
      <c r="F106" s="16">
        <f>KW!F106/MWh!F106</f>
        <v>2.069997102051274</v>
      </c>
      <c r="G106" s="16">
        <f>KW!G106/MWh!G106</f>
        <v>1.7705049586284596</v>
      </c>
    </row>
    <row r="107" spans="1:7" x14ac:dyDescent="0.25">
      <c r="A107" s="6">
        <v>2011</v>
      </c>
      <c r="B107" s="6">
        <v>10</v>
      </c>
      <c r="C107" s="16">
        <f>KW!C107/MWh!C107</f>
        <v>2.4643001372261044</v>
      </c>
      <c r="D107" s="16">
        <f>KW!D107/MWh!D107</f>
        <v>2.0680417670503668</v>
      </c>
      <c r="E107" s="16">
        <f>KW!E107/MWh!E107</f>
        <v>2.1279029765128232</v>
      </c>
      <c r="F107" s="16">
        <f>KW!F107/MWh!F107</f>
        <v>1.9083714786973178</v>
      </c>
      <c r="G107" s="16">
        <f>KW!G107/MWh!G107</f>
        <v>1.6279457385007514</v>
      </c>
    </row>
    <row r="108" spans="1:7" x14ac:dyDescent="0.25">
      <c r="A108" s="6">
        <v>2011</v>
      </c>
      <c r="B108" s="6">
        <v>11</v>
      </c>
      <c r="C108" s="16">
        <f>KW!C108/MWh!C108</f>
        <v>2.8232369443662577</v>
      </c>
      <c r="D108" s="16">
        <f>KW!D108/MWh!D108</f>
        <v>2.3141160418821647</v>
      </c>
      <c r="E108" s="16">
        <f>KW!E108/MWh!E108</f>
        <v>2.3370027480496613</v>
      </c>
      <c r="F108" s="16">
        <f>KW!F108/MWh!F108</f>
        <v>2.3134309200352607</v>
      </c>
      <c r="G108" s="16">
        <f>KW!G108/MWh!G108</f>
        <v>1.8824654762983071</v>
      </c>
    </row>
    <row r="109" spans="1:7" x14ac:dyDescent="0.25">
      <c r="A109" s="6">
        <v>2011</v>
      </c>
      <c r="B109" s="6">
        <v>12</v>
      </c>
      <c r="C109" s="16">
        <f>KW!C109/MWh!C109</f>
        <v>2.3043285104924611</v>
      </c>
      <c r="D109" s="16">
        <f>KW!D109/MWh!D109</f>
        <v>2.1700676765139688</v>
      </c>
      <c r="E109" s="16">
        <f>KW!E109/MWh!E109</f>
        <v>2.2659703749940152</v>
      </c>
      <c r="F109" s="16">
        <f>KW!F109/MWh!F109</f>
        <v>2.0825597563146077</v>
      </c>
      <c r="G109" s="16">
        <f>KW!G109/MWh!G109</f>
        <v>1.7756108381092306</v>
      </c>
    </row>
    <row r="110" spans="1:7" x14ac:dyDescent="0.25">
      <c r="A110" s="6">
        <v>2012</v>
      </c>
      <c r="B110" s="6">
        <v>1</v>
      </c>
      <c r="C110" s="16">
        <f>KW!C110/MWh!C110</f>
        <v>2.6772202556257212</v>
      </c>
      <c r="D110" s="16">
        <f>KW!D110/MWh!D110</f>
        <v>2.1185819669358383</v>
      </c>
      <c r="E110" s="16">
        <f>KW!E110/MWh!E110</f>
        <v>2.1458989242487814</v>
      </c>
      <c r="F110" s="16">
        <f>KW!F110/MWh!F110</f>
        <v>2.0420319221299965</v>
      </c>
      <c r="G110" s="16">
        <f>KW!G110/MWh!G110</f>
        <v>1.4988134576499392</v>
      </c>
    </row>
    <row r="111" spans="1:7" x14ac:dyDescent="0.25">
      <c r="A111" s="6">
        <v>2012</v>
      </c>
      <c r="B111" s="6">
        <v>2</v>
      </c>
      <c r="C111" s="16">
        <f>KW!C111/MWh!C111</f>
        <v>2.3560527061265009</v>
      </c>
      <c r="D111" s="16">
        <f>KW!D111/MWh!D111</f>
        <v>2.143658041889152</v>
      </c>
      <c r="E111" s="16">
        <f>KW!E111/MWh!E111</f>
        <v>2.1072293042403407</v>
      </c>
      <c r="F111" s="16">
        <f>KW!F111/MWh!F111</f>
        <v>2.0683120233546415</v>
      </c>
      <c r="G111" s="16">
        <f>KW!G111/MWh!G111</f>
        <v>2.0046953151131248</v>
      </c>
    </row>
    <row r="112" spans="1:7" x14ac:dyDescent="0.25">
      <c r="A112" s="6">
        <v>2012</v>
      </c>
      <c r="B112" s="6">
        <v>3</v>
      </c>
      <c r="C112" s="16">
        <f>KW!C112/MWh!C112</f>
        <v>2.1109343742568338</v>
      </c>
      <c r="D112" s="16">
        <f>KW!D112/MWh!D112</f>
        <v>2.03432548417583</v>
      </c>
      <c r="E112" s="16">
        <f>KW!E112/MWh!E112</f>
        <v>2.0214107517048374</v>
      </c>
      <c r="F112" s="16">
        <f>KW!F112/MWh!F112</f>
        <v>1.9376423382469508</v>
      </c>
      <c r="G112" s="16">
        <f>KW!G112/MWh!G112</f>
        <v>1.6629518578856222</v>
      </c>
    </row>
    <row r="113" spans="1:7" x14ac:dyDescent="0.25">
      <c r="A113" s="6">
        <v>2012</v>
      </c>
      <c r="B113" s="6">
        <v>4</v>
      </c>
      <c r="C113" s="16">
        <f>KW!C113/MWh!C113</f>
        <v>2.4842831142616943</v>
      </c>
      <c r="D113" s="16">
        <f>KW!D113/MWh!D113</f>
        <v>2.3856293132425939</v>
      </c>
      <c r="E113" s="16">
        <f>KW!E113/MWh!E113</f>
        <v>2.3190414919411895</v>
      </c>
      <c r="F113" s="16">
        <f>KW!F113/MWh!F113</f>
        <v>2.2498334937267095</v>
      </c>
      <c r="G113" s="16">
        <f>KW!G113/MWh!G113</f>
        <v>1.8094898713231302</v>
      </c>
    </row>
    <row r="114" spans="1:7" x14ac:dyDescent="0.25">
      <c r="A114" s="6">
        <v>2012</v>
      </c>
      <c r="B114" s="6">
        <v>5</v>
      </c>
      <c r="C114" s="16">
        <f>KW!C114/MWh!C114</f>
        <v>3.1698580627833524</v>
      </c>
      <c r="D114" s="16">
        <f>KW!D114/MWh!D114</f>
        <v>2.4854009133050563</v>
      </c>
      <c r="E114" s="16">
        <f>KW!E114/MWh!E114</f>
        <v>2.298048911622121</v>
      </c>
      <c r="F114" s="16">
        <f>KW!F114/MWh!F114</f>
        <v>2.1695569138890125</v>
      </c>
      <c r="G114" s="16">
        <f>KW!G114/MWh!G114</f>
        <v>1.6700695747904881</v>
      </c>
    </row>
    <row r="115" spans="1:7" x14ac:dyDescent="0.25">
      <c r="A115" s="6">
        <v>2012</v>
      </c>
      <c r="B115" s="6">
        <v>6</v>
      </c>
      <c r="C115" s="16">
        <f>KW!C115/MWh!C115</f>
        <v>2.8898727441641472</v>
      </c>
      <c r="D115" s="16">
        <f>KW!D115/MWh!D115</f>
        <v>2.5752021967237306</v>
      </c>
      <c r="E115" s="16">
        <f>KW!E115/MWh!E115</f>
        <v>2.4055607045703638</v>
      </c>
      <c r="F115" s="16">
        <f>KW!F115/MWh!F115</f>
        <v>2.3863813562812721</v>
      </c>
      <c r="G115" s="16">
        <f>KW!G115/MWh!G115</f>
        <v>1.9865227015297333</v>
      </c>
    </row>
    <row r="116" spans="1:7" x14ac:dyDescent="0.25">
      <c r="A116" s="6">
        <v>2012</v>
      </c>
      <c r="B116" s="6">
        <v>7</v>
      </c>
      <c r="C116" s="16">
        <f>KW!C116/MWh!C116</f>
        <v>2.5215177632903556</v>
      </c>
      <c r="D116" s="16">
        <f>KW!D116/MWh!D116</f>
        <v>2.3772127124266595</v>
      </c>
      <c r="E116" s="16">
        <f>KW!E116/MWh!E116</f>
        <v>2.2633409326794163</v>
      </c>
      <c r="F116" s="16">
        <f>KW!F116/MWh!F116</f>
        <v>2.2080395819167276</v>
      </c>
      <c r="G116" s="16">
        <f>KW!G116/MWh!G116</f>
        <v>1.9061737679203838</v>
      </c>
    </row>
    <row r="117" spans="1:7" x14ac:dyDescent="0.25">
      <c r="A117" s="6">
        <v>2012</v>
      </c>
      <c r="B117" s="6">
        <v>8</v>
      </c>
      <c r="C117" s="16">
        <f>KW!C117/MWh!C117</f>
        <v>2.4539203521191113</v>
      </c>
      <c r="D117" s="16">
        <f>KW!D117/MWh!D117</f>
        <v>2.2604100058383607</v>
      </c>
      <c r="E117" s="16">
        <f>KW!E117/MWh!E117</f>
        <v>2.1624796499288355</v>
      </c>
      <c r="F117" s="16">
        <f>KW!F117/MWh!F117</f>
        <v>2.3117735263416459</v>
      </c>
      <c r="G117" s="16">
        <f>KW!G117/MWh!G117</f>
        <v>2.0718474800564479</v>
      </c>
    </row>
    <row r="118" spans="1:7" x14ac:dyDescent="0.25">
      <c r="A118" s="6">
        <v>2012</v>
      </c>
      <c r="B118" s="6">
        <v>9</v>
      </c>
      <c r="C118" s="16">
        <f>KW!C118/MWh!C118</f>
        <v>2.4901785567645303</v>
      </c>
      <c r="D118" s="16">
        <f>KW!D118/MWh!D118</f>
        <v>2.2703890143638508</v>
      </c>
      <c r="E118" s="16">
        <f>KW!E118/MWh!E118</f>
        <v>2.1864908145194306</v>
      </c>
      <c r="F118" s="16">
        <f>KW!F118/MWh!F118</f>
        <v>2.0985470420036334</v>
      </c>
      <c r="G118" s="16">
        <f>KW!G118/MWh!G118</f>
        <v>1.7479468481315277</v>
      </c>
    </row>
    <row r="119" spans="1:7" x14ac:dyDescent="0.25">
      <c r="A119" s="6">
        <v>2012</v>
      </c>
      <c r="B119" s="6">
        <v>10</v>
      </c>
      <c r="C119" s="16">
        <f>KW!C119/MWh!C119</f>
        <v>2.9250459862427705</v>
      </c>
      <c r="D119" s="16">
        <f>KW!D119/MWh!D119</f>
        <v>2.2345985389754981</v>
      </c>
      <c r="E119" s="16">
        <f>KW!E119/MWh!E119</f>
        <v>2.218733070551449</v>
      </c>
      <c r="F119" s="16">
        <f>KW!F119/MWh!F119</f>
        <v>2.058972366129932</v>
      </c>
      <c r="G119" s="16">
        <f>KW!G119/MWh!G119</f>
        <v>1.7428193499896203</v>
      </c>
    </row>
    <row r="120" spans="1:7" x14ac:dyDescent="0.25">
      <c r="A120" s="6">
        <v>2012</v>
      </c>
      <c r="B120" s="6">
        <v>11</v>
      </c>
      <c r="C120" s="16">
        <f>KW!C120/MWh!C120</f>
        <v>2.7504977530199572</v>
      </c>
      <c r="D120" s="16">
        <f>KW!D120/MWh!D120</f>
        <v>2.2152138025830488</v>
      </c>
      <c r="E120" s="16">
        <f>KW!E120/MWh!E120</f>
        <v>2.3422612560552212</v>
      </c>
      <c r="F120" s="16">
        <f>KW!F120/MWh!F120</f>
        <v>2.2161635487486353</v>
      </c>
      <c r="G120" s="16">
        <f>KW!G120/MWh!G120</f>
        <v>1.896456089075863</v>
      </c>
    </row>
    <row r="121" spans="1:7" x14ac:dyDescent="0.25">
      <c r="A121" s="6">
        <v>2012</v>
      </c>
      <c r="B121" s="6">
        <v>12</v>
      </c>
      <c r="C121" s="16">
        <f>KW!C121/MWh!C121</f>
        <v>3.0459005899386669</v>
      </c>
      <c r="D121" s="16">
        <f>KW!D121/MWh!D121</f>
        <v>2.1811465520539954</v>
      </c>
      <c r="E121" s="16">
        <f>KW!E121/MWh!E121</f>
        <v>2.1500601802531203</v>
      </c>
      <c r="F121" s="16">
        <f>KW!F121/MWh!F121</f>
        <v>1.9444991987496727</v>
      </c>
      <c r="G121" s="16">
        <f>KW!G121/MWh!G121</f>
        <v>1.8885161232136409</v>
      </c>
    </row>
    <row r="122" spans="1:7" x14ac:dyDescent="0.25">
      <c r="A122" s="6">
        <v>2013</v>
      </c>
      <c r="B122" s="6">
        <v>1</v>
      </c>
      <c r="C122" s="16">
        <f>KW!C122/MWh!C122</f>
        <v>2.0278555511100205</v>
      </c>
      <c r="D122" s="16">
        <f>KW!D122/MWh!D122</f>
        <v>2.1615812368940053</v>
      </c>
      <c r="E122" s="16">
        <f>KW!E122/MWh!E122</f>
        <v>2.0342929656603297</v>
      </c>
      <c r="F122" s="16">
        <f>KW!F122/MWh!F122</f>
        <v>1.9244107733752815</v>
      </c>
      <c r="G122" s="16">
        <f>KW!G122/MWh!G122</f>
        <v>2.3124184965264196</v>
      </c>
    </row>
    <row r="123" spans="1:7" x14ac:dyDescent="0.25">
      <c r="A123" s="6">
        <v>2013</v>
      </c>
      <c r="B123" s="6">
        <v>2</v>
      </c>
      <c r="C123" s="16">
        <f>KW!C123/MWh!C123</f>
        <v>2.2306761077035739</v>
      </c>
      <c r="D123" s="16">
        <f>KW!D123/MWh!D123</f>
        <v>2.3149645264666545</v>
      </c>
      <c r="E123" s="16">
        <f>KW!E123/MWh!E123</f>
        <v>2.2167358598847469</v>
      </c>
      <c r="F123" s="16">
        <f>KW!F123/MWh!F123</f>
        <v>2.104477125225904</v>
      </c>
      <c r="G123" s="16">
        <f>KW!G123/MWh!G123</f>
        <v>1.2055392024104619</v>
      </c>
    </row>
    <row r="124" spans="1:7" x14ac:dyDescent="0.25">
      <c r="A124" s="6">
        <v>2013</v>
      </c>
      <c r="B124" s="6">
        <v>3</v>
      </c>
      <c r="C124" s="16">
        <f>KW!C124/MWh!C124</f>
        <v>2.2861790421428156</v>
      </c>
      <c r="D124" s="16">
        <f>KW!D124/MWh!D124</f>
        <v>2.1754794147185219</v>
      </c>
      <c r="E124" s="16">
        <f>KW!E124/MWh!E124</f>
        <v>2.0710085090565951</v>
      </c>
      <c r="F124" s="16">
        <f>KW!F124/MWh!F124</f>
        <v>1.9788338175122626</v>
      </c>
      <c r="G124" s="16">
        <f>KW!G124/MWh!G124</f>
        <v>1.6856247374554922</v>
      </c>
    </row>
    <row r="125" spans="1:7" x14ac:dyDescent="0.25">
      <c r="A125" s="6">
        <v>2013</v>
      </c>
      <c r="B125" s="6">
        <v>4</v>
      </c>
      <c r="C125" s="16">
        <f>KW!C125/MWh!C125</f>
        <v>2.8618173364773236</v>
      </c>
      <c r="D125" s="16">
        <f>KW!D125/MWh!D125</f>
        <v>2.3713175093521905</v>
      </c>
      <c r="E125" s="16">
        <f>KW!E125/MWh!E125</f>
        <v>2.2409799060799065</v>
      </c>
      <c r="F125" s="16">
        <f>KW!F125/MWh!F125</f>
        <v>2.1596390866114645</v>
      </c>
      <c r="G125" s="16">
        <f>KW!G125/MWh!G125</f>
        <v>1.8321881693460205</v>
      </c>
    </row>
    <row r="126" spans="1:7" x14ac:dyDescent="0.25">
      <c r="A126" s="6">
        <v>2013</v>
      </c>
      <c r="B126" s="6">
        <v>5</v>
      </c>
      <c r="C126" s="16">
        <f>KW!C126/MWh!C126</f>
        <v>3.0828370820015394</v>
      </c>
      <c r="D126" s="16">
        <f>KW!D126/MWh!D126</f>
        <v>2.3891287579246625</v>
      </c>
      <c r="E126" s="16">
        <f>KW!E126/MWh!E126</f>
        <v>2.2243227103651098</v>
      </c>
      <c r="F126" s="16">
        <f>KW!F126/MWh!F126</f>
        <v>2.1594079235630916</v>
      </c>
      <c r="G126" s="16">
        <f>KW!G126/MWh!G126</f>
        <v>1.8153592652139514</v>
      </c>
    </row>
    <row r="127" spans="1:7" x14ac:dyDescent="0.25">
      <c r="A127" s="6">
        <v>2013</v>
      </c>
      <c r="B127" s="6">
        <v>6</v>
      </c>
      <c r="C127" s="16">
        <f>KW!C127/MWh!C127</f>
        <v>2.6185435197001956</v>
      </c>
      <c r="D127" s="16">
        <f>KW!D127/MWh!D127</f>
        <v>2.7367016137924343</v>
      </c>
      <c r="E127" s="16">
        <f>KW!E127/MWh!E127</f>
        <v>2.4268059734861023</v>
      </c>
      <c r="F127" s="16">
        <f>KW!F127/MWh!F127</f>
        <v>2.5468687052251004</v>
      </c>
      <c r="G127" s="16">
        <f>KW!G127/MWh!G127</f>
        <v>2.0589005747620548</v>
      </c>
    </row>
    <row r="128" spans="1:7" x14ac:dyDescent="0.25">
      <c r="A128" s="6">
        <v>2013</v>
      </c>
      <c r="B128" s="6">
        <v>7</v>
      </c>
      <c r="C128" s="16">
        <f>KW!C128/MWh!C128</f>
        <v>2.6998077358185126</v>
      </c>
      <c r="D128" s="16">
        <f>KW!D128/MWh!D128</f>
        <v>2.3850380333211429</v>
      </c>
      <c r="E128" s="16">
        <f>KW!E128/MWh!E128</f>
        <v>2.196647599613192</v>
      </c>
      <c r="F128" s="16">
        <f>KW!F128/MWh!F128</f>
        <v>2.2625116976508615</v>
      </c>
      <c r="G128" s="16">
        <f>KW!G128/MWh!G128</f>
        <v>1.9147983092957559</v>
      </c>
    </row>
    <row r="129" spans="1:7" x14ac:dyDescent="0.25">
      <c r="A129" s="6">
        <v>2013</v>
      </c>
      <c r="B129" s="6">
        <v>8</v>
      </c>
      <c r="C129" s="16">
        <f>KW!C129/MWh!C129</f>
        <v>2.1894393796479679</v>
      </c>
      <c r="D129" s="16">
        <f>KW!D129/MWh!D129</f>
        <v>2.3676912542275388</v>
      </c>
      <c r="E129" s="16">
        <f>KW!E129/MWh!E129</f>
        <v>2.1801560199142553</v>
      </c>
      <c r="F129" s="16">
        <f>KW!F129/MWh!F129</f>
        <v>2.1875254743084422</v>
      </c>
      <c r="G129" s="16">
        <f>KW!G129/MWh!G129</f>
        <v>1.8209279225580299</v>
      </c>
    </row>
    <row r="130" spans="1:7" x14ac:dyDescent="0.25">
      <c r="A130" s="6">
        <v>2013</v>
      </c>
      <c r="B130" s="6">
        <v>9</v>
      </c>
      <c r="C130" s="16">
        <f>KW!C130/MWh!C130</f>
        <v>2.8753519535063004</v>
      </c>
      <c r="D130" s="16">
        <f>KW!D130/MWh!D130</f>
        <v>2.5752866945648445</v>
      </c>
      <c r="E130" s="16">
        <f>KW!E130/MWh!E130</f>
        <v>2.4103721492938428</v>
      </c>
      <c r="F130" s="16">
        <f>KW!F130/MWh!F130</f>
        <v>2.3954421272649555</v>
      </c>
      <c r="G130" s="16">
        <f>KW!G130/MWh!G130</f>
        <v>2.0925371117193805</v>
      </c>
    </row>
    <row r="131" spans="1:7" x14ac:dyDescent="0.25">
      <c r="A131" s="6">
        <v>2013</v>
      </c>
      <c r="B131" s="6">
        <v>10</v>
      </c>
      <c r="C131" s="16">
        <f>KW!C131/MWh!C131</f>
        <v>3.0918266085423305</v>
      </c>
      <c r="D131" s="16">
        <f>KW!D131/MWh!D131</f>
        <v>2.3978349538649302</v>
      </c>
      <c r="E131" s="16">
        <f>KW!E131/MWh!E131</f>
        <v>2.2425327710421965</v>
      </c>
      <c r="F131" s="16">
        <f>KW!F131/MWh!F131</f>
        <v>2.2389020721799771</v>
      </c>
      <c r="G131" s="16">
        <f>KW!G131/MWh!G131</f>
        <v>1.9482314432782457</v>
      </c>
    </row>
    <row r="132" spans="1:7" x14ac:dyDescent="0.25">
      <c r="A132" s="6">
        <v>2013</v>
      </c>
      <c r="B132" s="6">
        <v>11</v>
      </c>
      <c r="C132" s="16">
        <f>KW!C132/MWh!C132</f>
        <v>2.4154185222386602</v>
      </c>
      <c r="D132" s="16">
        <f>KW!D132/MWh!D132</f>
        <v>2.2906085772012967</v>
      </c>
      <c r="E132" s="16">
        <f>KW!E132/MWh!E132</f>
        <v>2.2264332388714365</v>
      </c>
      <c r="F132" s="16">
        <f>KW!F132/MWh!F132</f>
        <v>2.1402403815093858</v>
      </c>
      <c r="G132" s="16">
        <f>KW!G132/MWh!G132</f>
        <v>1.7763186124349906</v>
      </c>
    </row>
    <row r="133" spans="1:7" x14ac:dyDescent="0.25">
      <c r="A133" s="6">
        <v>2013</v>
      </c>
      <c r="B133" s="6">
        <v>12</v>
      </c>
      <c r="C133" s="16">
        <f>KW!C133/MWh!C133</f>
        <v>2.4260424268505201</v>
      </c>
      <c r="D133" s="16">
        <f>KW!D133/MWh!D133</f>
        <v>2.1081084502991954</v>
      </c>
      <c r="E133" s="16">
        <f>KW!E133/MWh!E133</f>
        <v>2.0506672449720837</v>
      </c>
      <c r="F133" s="16">
        <f>KW!F133/MWh!F133</f>
        <v>2.0166852350416811</v>
      </c>
      <c r="G133" s="16">
        <f>KW!G133/MWh!G133</f>
        <v>1.6994770500483531</v>
      </c>
    </row>
    <row r="134" spans="1:7" x14ac:dyDescent="0.25">
      <c r="A134" s="6">
        <v>2014</v>
      </c>
      <c r="B134" s="6">
        <v>1</v>
      </c>
      <c r="C134" s="16">
        <f>KW!C134/MWh!C134</f>
        <v>2.2616667545980951</v>
      </c>
      <c r="D134" s="16">
        <f>KW!D134/MWh!D134</f>
        <v>2.0800056427072811</v>
      </c>
      <c r="E134" s="16">
        <f>KW!E134/MWh!E134</f>
        <v>1.9788922184886826</v>
      </c>
      <c r="F134" s="16">
        <f>KW!F134/MWh!F134</f>
        <v>1.9643647172810217</v>
      </c>
      <c r="G134" s="16">
        <f>KW!G134/MWh!G134</f>
        <v>1.7715310949033993</v>
      </c>
    </row>
    <row r="135" spans="1:7" x14ac:dyDescent="0.25">
      <c r="A135" s="6">
        <v>2014</v>
      </c>
      <c r="B135" s="6">
        <v>2</v>
      </c>
      <c r="C135" s="16">
        <f>KW!C135/MWh!C135</f>
        <v>2.4918491300732559</v>
      </c>
      <c r="D135" s="16">
        <f>KW!D135/MWh!D135</f>
        <v>2.101316868861427</v>
      </c>
      <c r="E135" s="16">
        <f>KW!E135/MWh!E135</f>
        <v>1.9684213737831717</v>
      </c>
      <c r="F135" s="16">
        <f>KW!F135/MWh!F135</f>
        <v>1.9285326418350781</v>
      </c>
      <c r="G135" s="16">
        <f>KW!G135/MWh!G135</f>
        <v>1.670163118292606</v>
      </c>
    </row>
    <row r="136" spans="1:7" x14ac:dyDescent="0.25">
      <c r="A136" s="6">
        <v>2014</v>
      </c>
      <c r="B136" s="6">
        <v>3</v>
      </c>
      <c r="C136" s="16">
        <f>KW!C136/MWh!C136</f>
        <v>1.520462925915778</v>
      </c>
      <c r="D136" s="16">
        <f>KW!D136/MWh!D136</f>
        <v>2.3032538992634235</v>
      </c>
      <c r="E136" s="16">
        <f>KW!E136/MWh!E136</f>
        <v>2.2236990142052986</v>
      </c>
      <c r="F136" s="16">
        <f>KW!F136/MWh!F136</f>
        <v>2.1493389461873993</v>
      </c>
      <c r="G136" s="16">
        <f>KW!G136/MWh!G136</f>
        <v>1.7692877099920543</v>
      </c>
    </row>
    <row r="137" spans="1:7" x14ac:dyDescent="0.25">
      <c r="A137" s="6">
        <v>2014</v>
      </c>
      <c r="B137" s="6">
        <v>4</v>
      </c>
      <c r="C137" s="16">
        <f>KW!C137/MWh!C137</f>
        <v>3.2519086796945276</v>
      </c>
      <c r="D137" s="16">
        <f>KW!D137/MWh!D137</f>
        <v>2.3086005992257954</v>
      </c>
      <c r="E137" s="16">
        <f>KW!E137/MWh!E137</f>
        <v>2.2459566634376715</v>
      </c>
      <c r="F137" s="16">
        <f>KW!F137/MWh!F137</f>
        <v>2.1350210895002752</v>
      </c>
      <c r="G137" s="16">
        <f>KW!G137/MWh!G137</f>
        <v>1.8887087300251253</v>
      </c>
    </row>
    <row r="138" spans="1:7" x14ac:dyDescent="0.25">
      <c r="A138" s="6">
        <v>2014</v>
      </c>
      <c r="B138" s="6">
        <v>5</v>
      </c>
      <c r="C138" s="16">
        <f>KW!C138/MWh!C138</f>
        <v>3.0055828925608261</v>
      </c>
      <c r="D138" s="16">
        <f>KW!D138/MWh!D138</f>
        <v>2.4649839597824013</v>
      </c>
      <c r="E138" s="16">
        <f>KW!E138/MWh!E138</f>
        <v>2.2524308534341757</v>
      </c>
      <c r="F138" s="16">
        <f>KW!F138/MWh!F138</f>
        <v>2.369185530437512</v>
      </c>
      <c r="G138" s="16">
        <f>KW!G138/MWh!G138</f>
        <v>1.9336117674775868</v>
      </c>
    </row>
    <row r="139" spans="1:7" x14ac:dyDescent="0.25">
      <c r="A139" s="6">
        <v>2014</v>
      </c>
      <c r="B139" s="6">
        <v>6</v>
      </c>
      <c r="C139" s="16">
        <f>KW!C139/MWh!C139</f>
        <v>2.4269064867573693</v>
      </c>
      <c r="D139" s="16">
        <f>KW!D139/MWh!D139</f>
        <v>2.4055320565697382</v>
      </c>
      <c r="E139" s="16">
        <f>KW!E139/MWh!E139</f>
        <v>2.1480017490257262</v>
      </c>
      <c r="F139" s="16">
        <f>KW!F139/MWh!F139</f>
        <v>2.1070420530882341</v>
      </c>
      <c r="G139" s="16">
        <f>KW!G139/MWh!G139</f>
        <v>1.8822663538965707</v>
      </c>
    </row>
    <row r="140" spans="1:7" x14ac:dyDescent="0.25">
      <c r="A140" s="6">
        <v>2014</v>
      </c>
      <c r="B140" s="6">
        <v>7</v>
      </c>
      <c r="C140" s="16">
        <f>KW!C140/MWh!C140</f>
        <v>2.9086919497915433</v>
      </c>
      <c r="D140" s="16">
        <f>KW!D140/MWh!D140</f>
        <v>2.403247061559489</v>
      </c>
      <c r="E140" s="16">
        <f>KW!E140/MWh!E140</f>
        <v>2.1671467738333998</v>
      </c>
      <c r="F140" s="16">
        <f>KW!F140/MWh!F140</f>
        <v>2.1692176361444866</v>
      </c>
      <c r="G140" s="16">
        <f>KW!G140/MWh!G140</f>
        <v>1.8280112928896999</v>
      </c>
    </row>
    <row r="141" spans="1:7" x14ac:dyDescent="0.25">
      <c r="A141" s="6">
        <v>2014</v>
      </c>
      <c r="B141" s="6">
        <v>8</v>
      </c>
      <c r="C141" s="5"/>
      <c r="D141" s="5"/>
      <c r="E141" s="5"/>
      <c r="F141" s="5"/>
      <c r="G141" s="5"/>
    </row>
    <row r="142" spans="1:7" x14ac:dyDescent="0.25">
      <c r="A142" s="6">
        <v>2014</v>
      </c>
      <c r="B142" s="6">
        <v>9</v>
      </c>
      <c r="C142" s="5"/>
      <c r="D142" s="5"/>
      <c r="E142" s="5"/>
      <c r="F142" s="5"/>
      <c r="G142" s="5"/>
    </row>
    <row r="143" spans="1:7" x14ac:dyDescent="0.25">
      <c r="A143" s="6">
        <v>2014</v>
      </c>
      <c r="B143" s="6">
        <v>10</v>
      </c>
      <c r="C143" s="5"/>
      <c r="D143" s="5"/>
      <c r="E143" s="5"/>
      <c r="F143" s="5"/>
      <c r="G143" s="5"/>
    </row>
    <row r="144" spans="1:7" x14ac:dyDescent="0.25">
      <c r="A144" s="6">
        <v>2014</v>
      </c>
      <c r="B144" s="6">
        <v>11</v>
      </c>
      <c r="C144" s="5"/>
      <c r="D144" s="5"/>
      <c r="E144" s="5"/>
      <c r="F144" s="5"/>
      <c r="G144" s="5"/>
    </row>
    <row r="145" spans="1:7" x14ac:dyDescent="0.25">
      <c r="A145" s="6">
        <v>2014</v>
      </c>
      <c r="B145" s="6">
        <v>12</v>
      </c>
      <c r="C145" s="5"/>
      <c r="D145" s="5"/>
      <c r="E145" s="5"/>
      <c r="F145" s="5"/>
      <c r="G145" s="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5"/>
  <sheetViews>
    <sheetView workbookViewId="0">
      <selection activeCell="Q15" sqref="Q15"/>
    </sheetView>
  </sheetViews>
  <sheetFormatPr defaultRowHeight="15" x14ac:dyDescent="0.25"/>
  <cols>
    <col min="1" max="1" width="20" style="15" bestFit="1" customWidth="1"/>
    <col min="2" max="2" width="9.85546875" style="15" customWidth="1"/>
    <col min="3" max="12" width="9.85546875" customWidth="1"/>
    <col min="13" max="13" width="9.140625" style="12" customWidth="1"/>
    <col min="14" max="14" width="10.7109375" style="12" bestFit="1" customWidth="1"/>
    <col min="15" max="15" width="12.5703125" bestFit="1" customWidth="1"/>
    <col min="16" max="16" width="11.7109375" customWidth="1"/>
    <col min="17" max="17" width="12.5703125" bestFit="1" customWidth="1"/>
    <col min="18" max="18" width="11.7109375" bestFit="1" customWidth="1"/>
    <col min="20" max="20" width="11.140625" bestFit="1" customWidth="1"/>
    <col min="21" max="21" width="11.28515625" bestFit="1" customWidth="1"/>
    <col min="23" max="23" width="10.28515625" bestFit="1" customWidth="1"/>
    <col min="241" max="241" width="15.5703125" bestFit="1" customWidth="1"/>
    <col min="242" max="261" width="5" bestFit="1" customWidth="1"/>
    <col min="262" max="264" width="6" bestFit="1" customWidth="1"/>
    <col min="265" max="265" width="5" bestFit="1" customWidth="1"/>
    <col min="266" max="267" width="6" bestFit="1" customWidth="1"/>
    <col min="268" max="269" width="5" bestFit="1" customWidth="1"/>
    <col min="270" max="270" width="6" bestFit="1" customWidth="1"/>
    <col min="271" max="271" width="5" bestFit="1" customWidth="1"/>
    <col min="272" max="272" width="9.140625" customWidth="1"/>
    <col min="497" max="497" width="15.5703125" bestFit="1" customWidth="1"/>
    <col min="498" max="517" width="5" bestFit="1" customWidth="1"/>
    <col min="518" max="520" width="6" bestFit="1" customWidth="1"/>
    <col min="521" max="521" width="5" bestFit="1" customWidth="1"/>
    <col min="522" max="523" width="6" bestFit="1" customWidth="1"/>
    <col min="524" max="525" width="5" bestFit="1" customWidth="1"/>
    <col min="526" max="526" width="6" bestFit="1" customWidth="1"/>
    <col min="527" max="527" width="5" bestFit="1" customWidth="1"/>
    <col min="528" max="528" width="9.140625" customWidth="1"/>
    <col min="753" max="753" width="15.5703125" bestFit="1" customWidth="1"/>
    <col min="754" max="773" width="5" bestFit="1" customWidth="1"/>
    <col min="774" max="776" width="6" bestFit="1" customWidth="1"/>
    <col min="777" max="777" width="5" bestFit="1" customWidth="1"/>
    <col min="778" max="779" width="6" bestFit="1" customWidth="1"/>
    <col min="780" max="781" width="5" bestFit="1" customWidth="1"/>
    <col min="782" max="782" width="6" bestFit="1" customWidth="1"/>
    <col min="783" max="783" width="5" bestFit="1" customWidth="1"/>
    <col min="784" max="784" width="9.140625" customWidth="1"/>
    <col min="1009" max="1009" width="15.5703125" bestFit="1" customWidth="1"/>
    <col min="1010" max="1029" width="5" bestFit="1" customWidth="1"/>
    <col min="1030" max="1032" width="6" bestFit="1" customWidth="1"/>
    <col min="1033" max="1033" width="5" bestFit="1" customWidth="1"/>
    <col min="1034" max="1035" width="6" bestFit="1" customWidth="1"/>
    <col min="1036" max="1037" width="5" bestFit="1" customWidth="1"/>
    <col min="1038" max="1038" width="6" bestFit="1" customWidth="1"/>
    <col min="1039" max="1039" width="5" bestFit="1" customWidth="1"/>
    <col min="1040" max="1040" width="9.140625" customWidth="1"/>
    <col min="1265" max="1265" width="15.5703125" bestFit="1" customWidth="1"/>
    <col min="1266" max="1285" width="5" bestFit="1" customWidth="1"/>
    <col min="1286" max="1288" width="6" bestFit="1" customWidth="1"/>
    <col min="1289" max="1289" width="5" bestFit="1" customWidth="1"/>
    <col min="1290" max="1291" width="6" bestFit="1" customWidth="1"/>
    <col min="1292" max="1293" width="5" bestFit="1" customWidth="1"/>
    <col min="1294" max="1294" width="6" bestFit="1" customWidth="1"/>
    <col min="1295" max="1295" width="5" bestFit="1" customWidth="1"/>
    <col min="1296" max="1296" width="9.140625" customWidth="1"/>
    <col min="1521" max="1521" width="15.5703125" bestFit="1" customWidth="1"/>
    <col min="1522" max="1541" width="5" bestFit="1" customWidth="1"/>
    <col min="1542" max="1544" width="6" bestFit="1" customWidth="1"/>
    <col min="1545" max="1545" width="5" bestFit="1" customWidth="1"/>
    <col min="1546" max="1547" width="6" bestFit="1" customWidth="1"/>
    <col min="1548" max="1549" width="5" bestFit="1" customWidth="1"/>
    <col min="1550" max="1550" width="6" bestFit="1" customWidth="1"/>
    <col min="1551" max="1551" width="5" bestFit="1" customWidth="1"/>
    <col min="1552" max="1552" width="9.140625" customWidth="1"/>
    <col min="1777" max="1777" width="15.5703125" bestFit="1" customWidth="1"/>
    <col min="1778" max="1797" width="5" bestFit="1" customWidth="1"/>
    <col min="1798" max="1800" width="6" bestFit="1" customWidth="1"/>
    <col min="1801" max="1801" width="5" bestFit="1" customWidth="1"/>
    <col min="1802" max="1803" width="6" bestFit="1" customWidth="1"/>
    <col min="1804" max="1805" width="5" bestFit="1" customWidth="1"/>
    <col min="1806" max="1806" width="6" bestFit="1" customWidth="1"/>
    <col min="1807" max="1807" width="5" bestFit="1" customWidth="1"/>
    <col min="1808" max="1808" width="9.140625" customWidth="1"/>
    <col min="2033" max="2033" width="15.5703125" bestFit="1" customWidth="1"/>
    <col min="2034" max="2053" width="5" bestFit="1" customWidth="1"/>
    <col min="2054" max="2056" width="6" bestFit="1" customWidth="1"/>
    <col min="2057" max="2057" width="5" bestFit="1" customWidth="1"/>
    <col min="2058" max="2059" width="6" bestFit="1" customWidth="1"/>
    <col min="2060" max="2061" width="5" bestFit="1" customWidth="1"/>
    <col min="2062" max="2062" width="6" bestFit="1" customWidth="1"/>
    <col min="2063" max="2063" width="5" bestFit="1" customWidth="1"/>
    <col min="2064" max="2064" width="9.140625" customWidth="1"/>
    <col min="2289" max="2289" width="15.5703125" bestFit="1" customWidth="1"/>
    <col min="2290" max="2309" width="5" bestFit="1" customWidth="1"/>
    <col min="2310" max="2312" width="6" bestFit="1" customWidth="1"/>
    <col min="2313" max="2313" width="5" bestFit="1" customWidth="1"/>
    <col min="2314" max="2315" width="6" bestFit="1" customWidth="1"/>
    <col min="2316" max="2317" width="5" bestFit="1" customWidth="1"/>
    <col min="2318" max="2318" width="6" bestFit="1" customWidth="1"/>
    <col min="2319" max="2319" width="5" bestFit="1" customWidth="1"/>
    <col min="2320" max="2320" width="9.140625" customWidth="1"/>
    <col min="2545" max="2545" width="15.5703125" bestFit="1" customWidth="1"/>
    <col min="2546" max="2565" width="5" bestFit="1" customWidth="1"/>
    <col min="2566" max="2568" width="6" bestFit="1" customWidth="1"/>
    <col min="2569" max="2569" width="5" bestFit="1" customWidth="1"/>
    <col min="2570" max="2571" width="6" bestFit="1" customWidth="1"/>
    <col min="2572" max="2573" width="5" bestFit="1" customWidth="1"/>
    <col min="2574" max="2574" width="6" bestFit="1" customWidth="1"/>
    <col min="2575" max="2575" width="5" bestFit="1" customWidth="1"/>
    <col min="2576" max="2576" width="9.140625" customWidth="1"/>
    <col min="2801" max="2801" width="15.5703125" bestFit="1" customWidth="1"/>
    <col min="2802" max="2821" width="5" bestFit="1" customWidth="1"/>
    <col min="2822" max="2824" width="6" bestFit="1" customWidth="1"/>
    <col min="2825" max="2825" width="5" bestFit="1" customWidth="1"/>
    <col min="2826" max="2827" width="6" bestFit="1" customWidth="1"/>
    <col min="2828" max="2829" width="5" bestFit="1" customWidth="1"/>
    <col min="2830" max="2830" width="6" bestFit="1" customWidth="1"/>
    <col min="2831" max="2831" width="5" bestFit="1" customWidth="1"/>
    <col min="2832" max="2832" width="9.140625" customWidth="1"/>
    <col min="3057" max="3057" width="15.5703125" bestFit="1" customWidth="1"/>
    <col min="3058" max="3077" width="5" bestFit="1" customWidth="1"/>
    <col min="3078" max="3080" width="6" bestFit="1" customWidth="1"/>
    <col min="3081" max="3081" width="5" bestFit="1" customWidth="1"/>
    <col min="3082" max="3083" width="6" bestFit="1" customWidth="1"/>
    <col min="3084" max="3085" width="5" bestFit="1" customWidth="1"/>
    <col min="3086" max="3086" width="6" bestFit="1" customWidth="1"/>
    <col min="3087" max="3087" width="5" bestFit="1" customWidth="1"/>
    <col min="3088" max="3088" width="9.140625" customWidth="1"/>
    <col min="3313" max="3313" width="15.5703125" bestFit="1" customWidth="1"/>
    <col min="3314" max="3333" width="5" bestFit="1" customWidth="1"/>
    <col min="3334" max="3336" width="6" bestFit="1" customWidth="1"/>
    <col min="3337" max="3337" width="5" bestFit="1" customWidth="1"/>
    <col min="3338" max="3339" width="6" bestFit="1" customWidth="1"/>
    <col min="3340" max="3341" width="5" bestFit="1" customWidth="1"/>
    <col min="3342" max="3342" width="6" bestFit="1" customWidth="1"/>
    <col min="3343" max="3343" width="5" bestFit="1" customWidth="1"/>
    <col min="3344" max="3344" width="9.140625" customWidth="1"/>
    <col min="3569" max="3569" width="15.5703125" bestFit="1" customWidth="1"/>
    <col min="3570" max="3589" width="5" bestFit="1" customWidth="1"/>
    <col min="3590" max="3592" width="6" bestFit="1" customWidth="1"/>
    <col min="3593" max="3593" width="5" bestFit="1" customWidth="1"/>
    <col min="3594" max="3595" width="6" bestFit="1" customWidth="1"/>
    <col min="3596" max="3597" width="5" bestFit="1" customWidth="1"/>
    <col min="3598" max="3598" width="6" bestFit="1" customWidth="1"/>
    <col min="3599" max="3599" width="5" bestFit="1" customWidth="1"/>
    <col min="3600" max="3600" width="9.140625" customWidth="1"/>
    <col min="3825" max="3825" width="15.5703125" bestFit="1" customWidth="1"/>
    <col min="3826" max="3845" width="5" bestFit="1" customWidth="1"/>
    <col min="3846" max="3848" width="6" bestFit="1" customWidth="1"/>
    <col min="3849" max="3849" width="5" bestFit="1" customWidth="1"/>
    <col min="3850" max="3851" width="6" bestFit="1" customWidth="1"/>
    <col min="3852" max="3853" width="5" bestFit="1" customWidth="1"/>
    <col min="3854" max="3854" width="6" bestFit="1" customWidth="1"/>
    <col min="3855" max="3855" width="5" bestFit="1" customWidth="1"/>
    <col min="3856" max="3856" width="9.140625" customWidth="1"/>
    <col min="4081" max="4081" width="15.5703125" bestFit="1" customWidth="1"/>
    <col min="4082" max="4101" width="5" bestFit="1" customWidth="1"/>
    <col min="4102" max="4104" width="6" bestFit="1" customWidth="1"/>
    <col min="4105" max="4105" width="5" bestFit="1" customWidth="1"/>
    <col min="4106" max="4107" width="6" bestFit="1" customWidth="1"/>
    <col min="4108" max="4109" width="5" bestFit="1" customWidth="1"/>
    <col min="4110" max="4110" width="6" bestFit="1" customWidth="1"/>
    <col min="4111" max="4111" width="5" bestFit="1" customWidth="1"/>
    <col min="4112" max="4112" width="9.140625" customWidth="1"/>
    <col min="4337" max="4337" width="15.5703125" bestFit="1" customWidth="1"/>
    <col min="4338" max="4357" width="5" bestFit="1" customWidth="1"/>
    <col min="4358" max="4360" width="6" bestFit="1" customWidth="1"/>
    <col min="4361" max="4361" width="5" bestFit="1" customWidth="1"/>
    <col min="4362" max="4363" width="6" bestFit="1" customWidth="1"/>
    <col min="4364" max="4365" width="5" bestFit="1" customWidth="1"/>
    <col min="4366" max="4366" width="6" bestFit="1" customWidth="1"/>
    <col min="4367" max="4367" width="5" bestFit="1" customWidth="1"/>
    <col min="4368" max="4368" width="9.140625" customWidth="1"/>
    <col min="4593" max="4593" width="15.5703125" bestFit="1" customWidth="1"/>
    <col min="4594" max="4613" width="5" bestFit="1" customWidth="1"/>
    <col min="4614" max="4616" width="6" bestFit="1" customWidth="1"/>
    <col min="4617" max="4617" width="5" bestFit="1" customWidth="1"/>
    <col min="4618" max="4619" width="6" bestFit="1" customWidth="1"/>
    <col min="4620" max="4621" width="5" bestFit="1" customWidth="1"/>
    <col min="4622" max="4622" width="6" bestFit="1" customWidth="1"/>
    <col min="4623" max="4623" width="5" bestFit="1" customWidth="1"/>
    <col min="4624" max="4624" width="9.140625" customWidth="1"/>
    <col min="4849" max="4849" width="15.5703125" bestFit="1" customWidth="1"/>
    <col min="4850" max="4869" width="5" bestFit="1" customWidth="1"/>
    <col min="4870" max="4872" width="6" bestFit="1" customWidth="1"/>
    <col min="4873" max="4873" width="5" bestFit="1" customWidth="1"/>
    <col min="4874" max="4875" width="6" bestFit="1" customWidth="1"/>
    <col min="4876" max="4877" width="5" bestFit="1" customWidth="1"/>
    <col min="4878" max="4878" width="6" bestFit="1" customWidth="1"/>
    <col min="4879" max="4879" width="5" bestFit="1" customWidth="1"/>
    <col min="4880" max="4880" width="9.140625" customWidth="1"/>
    <col min="5105" max="5105" width="15.5703125" bestFit="1" customWidth="1"/>
    <col min="5106" max="5125" width="5" bestFit="1" customWidth="1"/>
    <col min="5126" max="5128" width="6" bestFit="1" customWidth="1"/>
    <col min="5129" max="5129" width="5" bestFit="1" customWidth="1"/>
    <col min="5130" max="5131" width="6" bestFit="1" customWidth="1"/>
    <col min="5132" max="5133" width="5" bestFit="1" customWidth="1"/>
    <col min="5134" max="5134" width="6" bestFit="1" customWidth="1"/>
    <col min="5135" max="5135" width="5" bestFit="1" customWidth="1"/>
    <col min="5136" max="5136" width="9.140625" customWidth="1"/>
    <col min="5361" max="5361" width="15.5703125" bestFit="1" customWidth="1"/>
    <col min="5362" max="5381" width="5" bestFit="1" customWidth="1"/>
    <col min="5382" max="5384" width="6" bestFit="1" customWidth="1"/>
    <col min="5385" max="5385" width="5" bestFit="1" customWidth="1"/>
    <col min="5386" max="5387" width="6" bestFit="1" customWidth="1"/>
    <col min="5388" max="5389" width="5" bestFit="1" customWidth="1"/>
    <col min="5390" max="5390" width="6" bestFit="1" customWidth="1"/>
    <col min="5391" max="5391" width="5" bestFit="1" customWidth="1"/>
    <col min="5392" max="5392" width="9.140625" customWidth="1"/>
    <col min="5617" max="5617" width="15.5703125" bestFit="1" customWidth="1"/>
    <col min="5618" max="5637" width="5" bestFit="1" customWidth="1"/>
    <col min="5638" max="5640" width="6" bestFit="1" customWidth="1"/>
    <col min="5641" max="5641" width="5" bestFit="1" customWidth="1"/>
    <col min="5642" max="5643" width="6" bestFit="1" customWidth="1"/>
    <col min="5644" max="5645" width="5" bestFit="1" customWidth="1"/>
    <col min="5646" max="5646" width="6" bestFit="1" customWidth="1"/>
    <col min="5647" max="5647" width="5" bestFit="1" customWidth="1"/>
    <col min="5648" max="5648" width="9.140625" customWidth="1"/>
    <col min="5873" max="5873" width="15.5703125" bestFit="1" customWidth="1"/>
    <col min="5874" max="5893" width="5" bestFit="1" customWidth="1"/>
    <col min="5894" max="5896" width="6" bestFit="1" customWidth="1"/>
    <col min="5897" max="5897" width="5" bestFit="1" customWidth="1"/>
    <col min="5898" max="5899" width="6" bestFit="1" customWidth="1"/>
    <col min="5900" max="5901" width="5" bestFit="1" customWidth="1"/>
    <col min="5902" max="5902" width="6" bestFit="1" customWidth="1"/>
    <col min="5903" max="5903" width="5" bestFit="1" customWidth="1"/>
    <col min="5904" max="5904" width="9.140625" customWidth="1"/>
    <col min="6129" max="6129" width="15.5703125" bestFit="1" customWidth="1"/>
    <col min="6130" max="6149" width="5" bestFit="1" customWidth="1"/>
    <col min="6150" max="6152" width="6" bestFit="1" customWidth="1"/>
    <col min="6153" max="6153" width="5" bestFit="1" customWidth="1"/>
    <col min="6154" max="6155" width="6" bestFit="1" customWidth="1"/>
    <col min="6156" max="6157" width="5" bestFit="1" customWidth="1"/>
    <col min="6158" max="6158" width="6" bestFit="1" customWidth="1"/>
    <col min="6159" max="6159" width="5" bestFit="1" customWidth="1"/>
    <col min="6160" max="6160" width="9.140625" customWidth="1"/>
    <col min="6385" max="6385" width="15.5703125" bestFit="1" customWidth="1"/>
    <col min="6386" max="6405" width="5" bestFit="1" customWidth="1"/>
    <col min="6406" max="6408" width="6" bestFit="1" customWidth="1"/>
    <col min="6409" max="6409" width="5" bestFit="1" customWidth="1"/>
    <col min="6410" max="6411" width="6" bestFit="1" customWidth="1"/>
    <col min="6412" max="6413" width="5" bestFit="1" customWidth="1"/>
    <col min="6414" max="6414" width="6" bestFit="1" customWidth="1"/>
    <col min="6415" max="6415" width="5" bestFit="1" customWidth="1"/>
    <col min="6416" max="6416" width="9.140625" customWidth="1"/>
    <col min="6641" max="6641" width="15.5703125" bestFit="1" customWidth="1"/>
    <col min="6642" max="6661" width="5" bestFit="1" customWidth="1"/>
    <col min="6662" max="6664" width="6" bestFit="1" customWidth="1"/>
    <col min="6665" max="6665" width="5" bestFit="1" customWidth="1"/>
    <col min="6666" max="6667" width="6" bestFit="1" customWidth="1"/>
    <col min="6668" max="6669" width="5" bestFit="1" customWidth="1"/>
    <col min="6670" max="6670" width="6" bestFit="1" customWidth="1"/>
    <col min="6671" max="6671" width="5" bestFit="1" customWidth="1"/>
    <col min="6672" max="6672" width="9.140625" customWidth="1"/>
    <col min="6897" max="6897" width="15.5703125" bestFit="1" customWidth="1"/>
    <col min="6898" max="6917" width="5" bestFit="1" customWidth="1"/>
    <col min="6918" max="6920" width="6" bestFit="1" customWidth="1"/>
    <col min="6921" max="6921" width="5" bestFit="1" customWidth="1"/>
    <col min="6922" max="6923" width="6" bestFit="1" customWidth="1"/>
    <col min="6924" max="6925" width="5" bestFit="1" customWidth="1"/>
    <col min="6926" max="6926" width="6" bestFit="1" customWidth="1"/>
    <col min="6927" max="6927" width="5" bestFit="1" customWidth="1"/>
    <col min="6928" max="6928" width="9.140625" customWidth="1"/>
    <col min="7153" max="7153" width="15.5703125" bestFit="1" customWidth="1"/>
    <col min="7154" max="7173" width="5" bestFit="1" customWidth="1"/>
    <col min="7174" max="7176" width="6" bestFit="1" customWidth="1"/>
    <col min="7177" max="7177" width="5" bestFit="1" customWidth="1"/>
    <col min="7178" max="7179" width="6" bestFit="1" customWidth="1"/>
    <col min="7180" max="7181" width="5" bestFit="1" customWidth="1"/>
    <col min="7182" max="7182" width="6" bestFit="1" customWidth="1"/>
    <col min="7183" max="7183" width="5" bestFit="1" customWidth="1"/>
    <col min="7184" max="7184" width="9.140625" customWidth="1"/>
    <col min="7409" max="7409" width="15.5703125" bestFit="1" customWidth="1"/>
    <col min="7410" max="7429" width="5" bestFit="1" customWidth="1"/>
    <col min="7430" max="7432" width="6" bestFit="1" customWidth="1"/>
    <col min="7433" max="7433" width="5" bestFit="1" customWidth="1"/>
    <col min="7434" max="7435" width="6" bestFit="1" customWidth="1"/>
    <col min="7436" max="7437" width="5" bestFit="1" customWidth="1"/>
    <col min="7438" max="7438" width="6" bestFit="1" customWidth="1"/>
    <col min="7439" max="7439" width="5" bestFit="1" customWidth="1"/>
    <col min="7440" max="7440" width="9.140625" customWidth="1"/>
    <col min="7665" max="7665" width="15.5703125" bestFit="1" customWidth="1"/>
    <col min="7666" max="7685" width="5" bestFit="1" customWidth="1"/>
    <col min="7686" max="7688" width="6" bestFit="1" customWidth="1"/>
    <col min="7689" max="7689" width="5" bestFit="1" customWidth="1"/>
    <col min="7690" max="7691" width="6" bestFit="1" customWidth="1"/>
    <col min="7692" max="7693" width="5" bestFit="1" customWidth="1"/>
    <col min="7694" max="7694" width="6" bestFit="1" customWidth="1"/>
    <col min="7695" max="7695" width="5" bestFit="1" customWidth="1"/>
    <col min="7696" max="7696" width="9.140625" customWidth="1"/>
    <col min="7921" max="7921" width="15.5703125" bestFit="1" customWidth="1"/>
    <col min="7922" max="7941" width="5" bestFit="1" customWidth="1"/>
    <col min="7942" max="7944" width="6" bestFit="1" customWidth="1"/>
    <col min="7945" max="7945" width="5" bestFit="1" customWidth="1"/>
    <col min="7946" max="7947" width="6" bestFit="1" customWidth="1"/>
    <col min="7948" max="7949" width="5" bestFit="1" customWidth="1"/>
    <col min="7950" max="7950" width="6" bestFit="1" customWidth="1"/>
    <col min="7951" max="7951" width="5" bestFit="1" customWidth="1"/>
    <col min="7952" max="7952" width="9.140625" customWidth="1"/>
    <col min="8177" max="8177" width="15.5703125" bestFit="1" customWidth="1"/>
    <col min="8178" max="8197" width="5" bestFit="1" customWidth="1"/>
    <col min="8198" max="8200" width="6" bestFit="1" customWidth="1"/>
    <col min="8201" max="8201" width="5" bestFit="1" customWidth="1"/>
    <col min="8202" max="8203" width="6" bestFit="1" customWidth="1"/>
    <col min="8204" max="8205" width="5" bestFit="1" customWidth="1"/>
    <col min="8206" max="8206" width="6" bestFit="1" customWidth="1"/>
    <col min="8207" max="8207" width="5" bestFit="1" customWidth="1"/>
    <col min="8208" max="8208" width="9.140625" customWidth="1"/>
    <col min="8433" max="8433" width="15.5703125" bestFit="1" customWidth="1"/>
    <col min="8434" max="8453" width="5" bestFit="1" customWidth="1"/>
    <col min="8454" max="8456" width="6" bestFit="1" customWidth="1"/>
    <col min="8457" max="8457" width="5" bestFit="1" customWidth="1"/>
    <col min="8458" max="8459" width="6" bestFit="1" customWidth="1"/>
    <col min="8460" max="8461" width="5" bestFit="1" customWidth="1"/>
    <col min="8462" max="8462" width="6" bestFit="1" customWidth="1"/>
    <col min="8463" max="8463" width="5" bestFit="1" customWidth="1"/>
    <col min="8464" max="8464" width="9.140625" customWidth="1"/>
    <col min="8689" max="8689" width="15.5703125" bestFit="1" customWidth="1"/>
    <col min="8690" max="8709" width="5" bestFit="1" customWidth="1"/>
    <col min="8710" max="8712" width="6" bestFit="1" customWidth="1"/>
    <col min="8713" max="8713" width="5" bestFit="1" customWidth="1"/>
    <col min="8714" max="8715" width="6" bestFit="1" customWidth="1"/>
    <col min="8716" max="8717" width="5" bestFit="1" customWidth="1"/>
    <col min="8718" max="8718" width="6" bestFit="1" customWidth="1"/>
    <col min="8719" max="8719" width="5" bestFit="1" customWidth="1"/>
    <col min="8720" max="8720" width="9.140625" customWidth="1"/>
    <col min="8945" max="8945" width="15.5703125" bestFit="1" customWidth="1"/>
    <col min="8946" max="8965" width="5" bestFit="1" customWidth="1"/>
    <col min="8966" max="8968" width="6" bestFit="1" customWidth="1"/>
    <col min="8969" max="8969" width="5" bestFit="1" customWidth="1"/>
    <col min="8970" max="8971" width="6" bestFit="1" customWidth="1"/>
    <col min="8972" max="8973" width="5" bestFit="1" customWidth="1"/>
    <col min="8974" max="8974" width="6" bestFit="1" customWidth="1"/>
    <col min="8975" max="8975" width="5" bestFit="1" customWidth="1"/>
    <col min="8976" max="8976" width="9.140625" customWidth="1"/>
    <col min="9201" max="9201" width="15.5703125" bestFit="1" customWidth="1"/>
    <col min="9202" max="9221" width="5" bestFit="1" customWidth="1"/>
    <col min="9222" max="9224" width="6" bestFit="1" customWidth="1"/>
    <col min="9225" max="9225" width="5" bestFit="1" customWidth="1"/>
    <col min="9226" max="9227" width="6" bestFit="1" customWidth="1"/>
    <col min="9228" max="9229" width="5" bestFit="1" customWidth="1"/>
    <col min="9230" max="9230" width="6" bestFit="1" customWidth="1"/>
    <col min="9231" max="9231" width="5" bestFit="1" customWidth="1"/>
    <col min="9232" max="9232" width="9.140625" customWidth="1"/>
    <col min="9457" max="9457" width="15.5703125" bestFit="1" customWidth="1"/>
    <col min="9458" max="9477" width="5" bestFit="1" customWidth="1"/>
    <col min="9478" max="9480" width="6" bestFit="1" customWidth="1"/>
    <col min="9481" max="9481" width="5" bestFit="1" customWidth="1"/>
    <col min="9482" max="9483" width="6" bestFit="1" customWidth="1"/>
    <col min="9484" max="9485" width="5" bestFit="1" customWidth="1"/>
    <col min="9486" max="9486" width="6" bestFit="1" customWidth="1"/>
    <col min="9487" max="9487" width="5" bestFit="1" customWidth="1"/>
    <col min="9488" max="9488" width="9.140625" customWidth="1"/>
    <col min="9713" max="9713" width="15.5703125" bestFit="1" customWidth="1"/>
    <col min="9714" max="9733" width="5" bestFit="1" customWidth="1"/>
    <col min="9734" max="9736" width="6" bestFit="1" customWidth="1"/>
    <col min="9737" max="9737" width="5" bestFit="1" customWidth="1"/>
    <col min="9738" max="9739" width="6" bestFit="1" customWidth="1"/>
    <col min="9740" max="9741" width="5" bestFit="1" customWidth="1"/>
    <col min="9742" max="9742" width="6" bestFit="1" customWidth="1"/>
    <col min="9743" max="9743" width="5" bestFit="1" customWidth="1"/>
    <col min="9744" max="9744" width="9.140625" customWidth="1"/>
    <col min="9969" max="9969" width="15.5703125" bestFit="1" customWidth="1"/>
    <col min="9970" max="9989" width="5" bestFit="1" customWidth="1"/>
    <col min="9990" max="9992" width="6" bestFit="1" customWidth="1"/>
    <col min="9993" max="9993" width="5" bestFit="1" customWidth="1"/>
    <col min="9994" max="9995" width="6" bestFit="1" customWidth="1"/>
    <col min="9996" max="9997" width="5" bestFit="1" customWidth="1"/>
    <col min="9998" max="9998" width="6" bestFit="1" customWidth="1"/>
    <col min="9999" max="9999" width="5" bestFit="1" customWidth="1"/>
    <col min="10000" max="10000" width="9.140625" customWidth="1"/>
    <col min="10225" max="10225" width="15.5703125" bestFit="1" customWidth="1"/>
    <col min="10226" max="10245" width="5" bestFit="1" customWidth="1"/>
    <col min="10246" max="10248" width="6" bestFit="1" customWidth="1"/>
    <col min="10249" max="10249" width="5" bestFit="1" customWidth="1"/>
    <col min="10250" max="10251" width="6" bestFit="1" customWidth="1"/>
    <col min="10252" max="10253" width="5" bestFit="1" customWidth="1"/>
    <col min="10254" max="10254" width="6" bestFit="1" customWidth="1"/>
    <col min="10255" max="10255" width="5" bestFit="1" customWidth="1"/>
    <col min="10256" max="10256" width="9.140625" customWidth="1"/>
    <col min="10481" max="10481" width="15.5703125" bestFit="1" customWidth="1"/>
    <col min="10482" max="10501" width="5" bestFit="1" customWidth="1"/>
    <col min="10502" max="10504" width="6" bestFit="1" customWidth="1"/>
    <col min="10505" max="10505" width="5" bestFit="1" customWidth="1"/>
    <col min="10506" max="10507" width="6" bestFit="1" customWidth="1"/>
    <col min="10508" max="10509" width="5" bestFit="1" customWidth="1"/>
    <col min="10510" max="10510" width="6" bestFit="1" customWidth="1"/>
    <col min="10511" max="10511" width="5" bestFit="1" customWidth="1"/>
    <col min="10512" max="10512" width="9.140625" customWidth="1"/>
    <col min="10737" max="10737" width="15.5703125" bestFit="1" customWidth="1"/>
    <col min="10738" max="10757" width="5" bestFit="1" customWidth="1"/>
    <col min="10758" max="10760" width="6" bestFit="1" customWidth="1"/>
    <col min="10761" max="10761" width="5" bestFit="1" customWidth="1"/>
    <col min="10762" max="10763" width="6" bestFit="1" customWidth="1"/>
    <col min="10764" max="10765" width="5" bestFit="1" customWidth="1"/>
    <col min="10766" max="10766" width="6" bestFit="1" customWidth="1"/>
    <col min="10767" max="10767" width="5" bestFit="1" customWidth="1"/>
    <col min="10768" max="10768" width="9.140625" customWidth="1"/>
    <col min="10993" max="10993" width="15.5703125" bestFit="1" customWidth="1"/>
    <col min="10994" max="11013" width="5" bestFit="1" customWidth="1"/>
    <col min="11014" max="11016" width="6" bestFit="1" customWidth="1"/>
    <col min="11017" max="11017" width="5" bestFit="1" customWidth="1"/>
    <col min="11018" max="11019" width="6" bestFit="1" customWidth="1"/>
    <col min="11020" max="11021" width="5" bestFit="1" customWidth="1"/>
    <col min="11022" max="11022" width="6" bestFit="1" customWidth="1"/>
    <col min="11023" max="11023" width="5" bestFit="1" customWidth="1"/>
    <col min="11024" max="11024" width="9.140625" customWidth="1"/>
    <col min="11249" max="11249" width="15.5703125" bestFit="1" customWidth="1"/>
    <col min="11250" max="11269" width="5" bestFit="1" customWidth="1"/>
    <col min="11270" max="11272" width="6" bestFit="1" customWidth="1"/>
    <col min="11273" max="11273" width="5" bestFit="1" customWidth="1"/>
    <col min="11274" max="11275" width="6" bestFit="1" customWidth="1"/>
    <col min="11276" max="11277" width="5" bestFit="1" customWidth="1"/>
    <col min="11278" max="11278" width="6" bestFit="1" customWidth="1"/>
    <col min="11279" max="11279" width="5" bestFit="1" customWidth="1"/>
    <col min="11280" max="11280" width="9.140625" customWidth="1"/>
    <col min="11505" max="11505" width="15.5703125" bestFit="1" customWidth="1"/>
    <col min="11506" max="11525" width="5" bestFit="1" customWidth="1"/>
    <col min="11526" max="11528" width="6" bestFit="1" customWidth="1"/>
    <col min="11529" max="11529" width="5" bestFit="1" customWidth="1"/>
    <col min="11530" max="11531" width="6" bestFit="1" customWidth="1"/>
    <col min="11532" max="11533" width="5" bestFit="1" customWidth="1"/>
    <col min="11534" max="11534" width="6" bestFit="1" customWidth="1"/>
    <col min="11535" max="11535" width="5" bestFit="1" customWidth="1"/>
    <col min="11536" max="11536" width="9.140625" customWidth="1"/>
    <col min="11761" max="11761" width="15.5703125" bestFit="1" customWidth="1"/>
    <col min="11762" max="11781" width="5" bestFit="1" customWidth="1"/>
    <col min="11782" max="11784" width="6" bestFit="1" customWidth="1"/>
    <col min="11785" max="11785" width="5" bestFit="1" customWidth="1"/>
    <col min="11786" max="11787" width="6" bestFit="1" customWidth="1"/>
    <col min="11788" max="11789" width="5" bestFit="1" customWidth="1"/>
    <col min="11790" max="11790" width="6" bestFit="1" customWidth="1"/>
    <col min="11791" max="11791" width="5" bestFit="1" customWidth="1"/>
    <col min="11792" max="11792" width="9.140625" customWidth="1"/>
    <col min="12017" max="12017" width="15.5703125" bestFit="1" customWidth="1"/>
    <col min="12018" max="12037" width="5" bestFit="1" customWidth="1"/>
    <col min="12038" max="12040" width="6" bestFit="1" customWidth="1"/>
    <col min="12041" max="12041" width="5" bestFit="1" customWidth="1"/>
    <col min="12042" max="12043" width="6" bestFit="1" customWidth="1"/>
    <col min="12044" max="12045" width="5" bestFit="1" customWidth="1"/>
    <col min="12046" max="12046" width="6" bestFit="1" customWidth="1"/>
    <col min="12047" max="12047" width="5" bestFit="1" customWidth="1"/>
    <col min="12048" max="12048" width="9.140625" customWidth="1"/>
    <col min="12273" max="12273" width="15.5703125" bestFit="1" customWidth="1"/>
    <col min="12274" max="12293" width="5" bestFit="1" customWidth="1"/>
    <col min="12294" max="12296" width="6" bestFit="1" customWidth="1"/>
    <col min="12297" max="12297" width="5" bestFit="1" customWidth="1"/>
    <col min="12298" max="12299" width="6" bestFit="1" customWidth="1"/>
    <col min="12300" max="12301" width="5" bestFit="1" customWidth="1"/>
    <col min="12302" max="12302" width="6" bestFit="1" customWidth="1"/>
    <col min="12303" max="12303" width="5" bestFit="1" customWidth="1"/>
    <col min="12304" max="12304" width="9.140625" customWidth="1"/>
    <col min="12529" max="12529" width="15.5703125" bestFit="1" customWidth="1"/>
    <col min="12530" max="12549" width="5" bestFit="1" customWidth="1"/>
    <col min="12550" max="12552" width="6" bestFit="1" customWidth="1"/>
    <col min="12553" max="12553" width="5" bestFit="1" customWidth="1"/>
    <col min="12554" max="12555" width="6" bestFit="1" customWidth="1"/>
    <col min="12556" max="12557" width="5" bestFit="1" customWidth="1"/>
    <col min="12558" max="12558" width="6" bestFit="1" customWidth="1"/>
    <col min="12559" max="12559" width="5" bestFit="1" customWidth="1"/>
    <col min="12560" max="12560" width="9.140625" customWidth="1"/>
    <col min="12785" max="12785" width="15.5703125" bestFit="1" customWidth="1"/>
    <col min="12786" max="12805" width="5" bestFit="1" customWidth="1"/>
    <col min="12806" max="12808" width="6" bestFit="1" customWidth="1"/>
    <col min="12809" max="12809" width="5" bestFit="1" customWidth="1"/>
    <col min="12810" max="12811" width="6" bestFit="1" customWidth="1"/>
    <col min="12812" max="12813" width="5" bestFit="1" customWidth="1"/>
    <col min="12814" max="12814" width="6" bestFit="1" customWidth="1"/>
    <col min="12815" max="12815" width="5" bestFit="1" customWidth="1"/>
    <col min="12816" max="12816" width="9.140625" customWidth="1"/>
    <col min="13041" max="13041" width="15.5703125" bestFit="1" customWidth="1"/>
    <col min="13042" max="13061" width="5" bestFit="1" customWidth="1"/>
    <col min="13062" max="13064" width="6" bestFit="1" customWidth="1"/>
    <col min="13065" max="13065" width="5" bestFit="1" customWidth="1"/>
    <col min="13066" max="13067" width="6" bestFit="1" customWidth="1"/>
    <col min="13068" max="13069" width="5" bestFit="1" customWidth="1"/>
    <col min="13070" max="13070" width="6" bestFit="1" customWidth="1"/>
    <col min="13071" max="13071" width="5" bestFit="1" customWidth="1"/>
    <col min="13072" max="13072" width="9.140625" customWidth="1"/>
    <col min="13297" max="13297" width="15.5703125" bestFit="1" customWidth="1"/>
    <col min="13298" max="13317" width="5" bestFit="1" customWidth="1"/>
    <col min="13318" max="13320" width="6" bestFit="1" customWidth="1"/>
    <col min="13321" max="13321" width="5" bestFit="1" customWidth="1"/>
    <col min="13322" max="13323" width="6" bestFit="1" customWidth="1"/>
    <col min="13324" max="13325" width="5" bestFit="1" customWidth="1"/>
    <col min="13326" max="13326" width="6" bestFit="1" customWidth="1"/>
    <col min="13327" max="13327" width="5" bestFit="1" customWidth="1"/>
    <col min="13328" max="13328" width="9.140625" customWidth="1"/>
    <col min="13553" max="13553" width="15.5703125" bestFit="1" customWidth="1"/>
    <col min="13554" max="13573" width="5" bestFit="1" customWidth="1"/>
    <col min="13574" max="13576" width="6" bestFit="1" customWidth="1"/>
    <col min="13577" max="13577" width="5" bestFit="1" customWidth="1"/>
    <col min="13578" max="13579" width="6" bestFit="1" customWidth="1"/>
    <col min="13580" max="13581" width="5" bestFit="1" customWidth="1"/>
    <col min="13582" max="13582" width="6" bestFit="1" customWidth="1"/>
    <col min="13583" max="13583" width="5" bestFit="1" customWidth="1"/>
    <col min="13584" max="13584" width="9.140625" customWidth="1"/>
    <col min="13809" max="13809" width="15.5703125" bestFit="1" customWidth="1"/>
    <col min="13810" max="13829" width="5" bestFit="1" customWidth="1"/>
    <col min="13830" max="13832" width="6" bestFit="1" customWidth="1"/>
    <col min="13833" max="13833" width="5" bestFit="1" customWidth="1"/>
    <col min="13834" max="13835" width="6" bestFit="1" customWidth="1"/>
    <col min="13836" max="13837" width="5" bestFit="1" customWidth="1"/>
    <col min="13838" max="13838" width="6" bestFit="1" customWidth="1"/>
    <col min="13839" max="13839" width="5" bestFit="1" customWidth="1"/>
    <col min="13840" max="13840" width="9.140625" customWidth="1"/>
    <col min="14065" max="14065" width="15.5703125" bestFit="1" customWidth="1"/>
    <col min="14066" max="14085" width="5" bestFit="1" customWidth="1"/>
    <col min="14086" max="14088" width="6" bestFit="1" customWidth="1"/>
    <col min="14089" max="14089" width="5" bestFit="1" customWidth="1"/>
    <col min="14090" max="14091" width="6" bestFit="1" customWidth="1"/>
    <col min="14092" max="14093" width="5" bestFit="1" customWidth="1"/>
    <col min="14094" max="14094" width="6" bestFit="1" customWidth="1"/>
    <col min="14095" max="14095" width="5" bestFit="1" customWidth="1"/>
    <col min="14096" max="14096" width="9.140625" customWidth="1"/>
    <col min="14321" max="14321" width="15.5703125" bestFit="1" customWidth="1"/>
    <col min="14322" max="14341" width="5" bestFit="1" customWidth="1"/>
    <col min="14342" max="14344" width="6" bestFit="1" customWidth="1"/>
    <col min="14345" max="14345" width="5" bestFit="1" customWidth="1"/>
    <col min="14346" max="14347" width="6" bestFit="1" customWidth="1"/>
    <col min="14348" max="14349" width="5" bestFit="1" customWidth="1"/>
    <col min="14350" max="14350" width="6" bestFit="1" customWidth="1"/>
    <col min="14351" max="14351" width="5" bestFit="1" customWidth="1"/>
    <col min="14352" max="14352" width="9.140625" customWidth="1"/>
    <col min="14577" max="14577" width="15.5703125" bestFit="1" customWidth="1"/>
    <col min="14578" max="14597" width="5" bestFit="1" customWidth="1"/>
    <col min="14598" max="14600" width="6" bestFit="1" customWidth="1"/>
    <col min="14601" max="14601" width="5" bestFit="1" customWidth="1"/>
    <col min="14602" max="14603" width="6" bestFit="1" customWidth="1"/>
    <col min="14604" max="14605" width="5" bestFit="1" customWidth="1"/>
    <col min="14606" max="14606" width="6" bestFit="1" customWidth="1"/>
    <col min="14607" max="14607" width="5" bestFit="1" customWidth="1"/>
    <col min="14608" max="14608" width="9.140625" customWidth="1"/>
    <col min="14833" max="14833" width="15.5703125" bestFit="1" customWidth="1"/>
    <col min="14834" max="14853" width="5" bestFit="1" customWidth="1"/>
    <col min="14854" max="14856" width="6" bestFit="1" customWidth="1"/>
    <col min="14857" max="14857" width="5" bestFit="1" customWidth="1"/>
    <col min="14858" max="14859" width="6" bestFit="1" customWidth="1"/>
    <col min="14860" max="14861" width="5" bestFit="1" customWidth="1"/>
    <col min="14862" max="14862" width="6" bestFit="1" customWidth="1"/>
    <col min="14863" max="14863" width="5" bestFit="1" customWidth="1"/>
    <col min="14864" max="14864" width="9.140625" customWidth="1"/>
    <col min="15089" max="15089" width="15.5703125" bestFit="1" customWidth="1"/>
    <col min="15090" max="15109" width="5" bestFit="1" customWidth="1"/>
    <col min="15110" max="15112" width="6" bestFit="1" customWidth="1"/>
    <col min="15113" max="15113" width="5" bestFit="1" customWidth="1"/>
    <col min="15114" max="15115" width="6" bestFit="1" customWidth="1"/>
    <col min="15116" max="15117" width="5" bestFit="1" customWidth="1"/>
    <col min="15118" max="15118" width="6" bestFit="1" customWidth="1"/>
    <col min="15119" max="15119" width="5" bestFit="1" customWidth="1"/>
    <col min="15120" max="15120" width="9.140625" customWidth="1"/>
    <col min="15345" max="15345" width="15.5703125" bestFit="1" customWidth="1"/>
    <col min="15346" max="15365" width="5" bestFit="1" customWidth="1"/>
    <col min="15366" max="15368" width="6" bestFit="1" customWidth="1"/>
    <col min="15369" max="15369" width="5" bestFit="1" customWidth="1"/>
    <col min="15370" max="15371" width="6" bestFit="1" customWidth="1"/>
    <col min="15372" max="15373" width="5" bestFit="1" customWidth="1"/>
    <col min="15374" max="15374" width="6" bestFit="1" customWidth="1"/>
    <col min="15375" max="15375" width="5" bestFit="1" customWidth="1"/>
    <col min="15376" max="15376" width="9.140625" customWidth="1"/>
    <col min="15601" max="15601" width="15.5703125" bestFit="1" customWidth="1"/>
    <col min="15602" max="15621" width="5" bestFit="1" customWidth="1"/>
    <col min="15622" max="15624" width="6" bestFit="1" customWidth="1"/>
    <col min="15625" max="15625" width="5" bestFit="1" customWidth="1"/>
    <col min="15626" max="15627" width="6" bestFit="1" customWidth="1"/>
    <col min="15628" max="15629" width="5" bestFit="1" customWidth="1"/>
    <col min="15630" max="15630" width="6" bestFit="1" customWidth="1"/>
    <col min="15631" max="15631" width="5" bestFit="1" customWidth="1"/>
    <col min="15632" max="15632" width="9.140625" customWidth="1"/>
    <col min="15857" max="15857" width="15.5703125" bestFit="1" customWidth="1"/>
    <col min="15858" max="15877" width="5" bestFit="1" customWidth="1"/>
    <col min="15878" max="15880" width="6" bestFit="1" customWidth="1"/>
    <col min="15881" max="15881" width="5" bestFit="1" customWidth="1"/>
    <col min="15882" max="15883" width="6" bestFit="1" customWidth="1"/>
    <col min="15884" max="15885" width="5" bestFit="1" customWidth="1"/>
    <col min="15886" max="15886" width="6" bestFit="1" customWidth="1"/>
    <col min="15887" max="15887" width="5" bestFit="1" customWidth="1"/>
    <col min="15888" max="15888" width="9.140625" customWidth="1"/>
    <col min="16113" max="16113" width="15.5703125" bestFit="1" customWidth="1"/>
    <col min="16114" max="16133" width="5" bestFit="1" customWidth="1"/>
    <col min="16134" max="16136" width="6" bestFit="1" customWidth="1"/>
    <col min="16137" max="16137" width="5" bestFit="1" customWidth="1"/>
    <col min="16138" max="16139" width="6" bestFit="1" customWidth="1"/>
    <col min="16140" max="16141" width="5" bestFit="1" customWidth="1"/>
    <col min="16142" max="16142" width="6" bestFit="1" customWidth="1"/>
    <col min="16143" max="16143" width="5" bestFit="1" customWidth="1"/>
    <col min="16144" max="16144" width="9.140625" customWidth="1"/>
  </cols>
  <sheetData>
    <row r="1" spans="1:21" x14ac:dyDescent="0.25">
      <c r="A1" s="6" t="s">
        <v>2</v>
      </c>
      <c r="B1" s="11" t="s">
        <v>14</v>
      </c>
      <c r="O1" t="s">
        <v>22</v>
      </c>
      <c r="Q1" t="s">
        <v>24</v>
      </c>
    </row>
    <row r="2" spans="1:21" s="14" customFormat="1" ht="12.75" x14ac:dyDescent="0.2">
      <c r="A2" s="11" t="s">
        <v>1</v>
      </c>
      <c r="B2" s="11">
        <v>2003</v>
      </c>
      <c r="C2" s="11">
        <f t="shared" ref="C2:L2" si="0">B2+1</f>
        <v>2004</v>
      </c>
      <c r="D2" s="11">
        <f t="shared" si="0"/>
        <v>2005</v>
      </c>
      <c r="E2" s="11">
        <f t="shared" si="0"/>
        <v>2006</v>
      </c>
      <c r="F2" s="11">
        <f t="shared" si="0"/>
        <v>2007</v>
      </c>
      <c r="G2" s="11">
        <f t="shared" si="0"/>
        <v>2008</v>
      </c>
      <c r="H2" s="11">
        <f t="shared" si="0"/>
        <v>2009</v>
      </c>
      <c r="I2" s="11">
        <f t="shared" si="0"/>
        <v>2010</v>
      </c>
      <c r="J2" s="11">
        <f t="shared" si="0"/>
        <v>2011</v>
      </c>
      <c r="K2" s="11">
        <f t="shared" si="0"/>
        <v>2012</v>
      </c>
      <c r="L2" s="11">
        <f t="shared" si="0"/>
        <v>2013</v>
      </c>
      <c r="M2" s="24" t="s">
        <v>9</v>
      </c>
      <c r="N2" s="13" t="s">
        <v>21</v>
      </c>
      <c r="O2" s="13" t="s">
        <v>19</v>
      </c>
      <c r="P2" s="14" t="s">
        <v>23</v>
      </c>
      <c r="Q2" s="13" t="s">
        <v>18</v>
      </c>
      <c r="R2" s="14" t="s">
        <v>23</v>
      </c>
      <c r="T2" s="14" t="s">
        <v>16</v>
      </c>
      <c r="U2" s="14" t="s">
        <v>17</v>
      </c>
    </row>
    <row r="3" spans="1:21" s="42" customFormat="1" x14ac:dyDescent="0.25">
      <c r="A3" s="40">
        <v>1</v>
      </c>
      <c r="B3" s="41">
        <f t="array" ref="B3">SUM((Ratio!$A$2:$A$133=ByYear!B$2)*(Ratio!$B$2:$B$133=ByYear!$A3)*(Ratio!$C$2:$C$133))</f>
        <v>2.4036701586172784</v>
      </c>
      <c r="C3" s="41">
        <f t="array" ref="C3">SUM((Ratio!$A$2:$A$133=ByYear!C$2)*(Ratio!$B$2:$B$133=ByYear!$A3)*(Ratio!$C$2:$C$133))</f>
        <v>2.4416931399446544</v>
      </c>
      <c r="D3" s="41">
        <f t="array" ref="D3">SUM((Ratio!$A$2:$A$133=ByYear!D$2)*(Ratio!$B$2:$B$133=ByYear!$A3)*(Ratio!$C$2:$C$133))</f>
        <v>2.4089725404536311</v>
      </c>
      <c r="E3" s="41">
        <f t="array" ref="E3">SUM((Ratio!$A$2:$A$133=ByYear!E$2)*(Ratio!$B$2:$B$133=ByYear!$A3)*(Ratio!$C$2:$C$133))</f>
        <v>2.3408540465423657</v>
      </c>
      <c r="F3" s="41">
        <f t="array" ref="F3">SUM((Ratio!$A$2:$A$133=ByYear!F$2)*(Ratio!$B$2:$B$133=ByYear!$A3)*(Ratio!$C$2:$C$133))</f>
        <v>2.4134417675162947</v>
      </c>
      <c r="G3" s="41">
        <f t="array" ref="G3">SUM((Ratio!$A$2:$A$133=ByYear!G$2)*(Ratio!$B$2:$B$133=ByYear!$A3)*(Ratio!$C$2:$C$133))</f>
        <v>2.3094931498872158</v>
      </c>
      <c r="H3" s="41">
        <f t="array" ref="H3">SUM((Ratio!$A$2:$A$133=ByYear!H$2)*(Ratio!$B$2:$B$133=ByYear!$A3)*(Ratio!$C$2:$C$133))</f>
        <v>2.5243036355455888</v>
      </c>
      <c r="I3" s="41">
        <f t="array" ref="I3">SUM((Ratio!$A$2:$A$133=ByYear!I$2)*(Ratio!$B$2:$B$133=ByYear!$A3)*(Ratio!$C$2:$C$133))</f>
        <v>2.2157647998430789</v>
      </c>
      <c r="J3" s="41">
        <f t="array" ref="J3">SUM((Ratio!$A$2:$A$133=ByYear!J$2)*(Ratio!$B$2:$B$133=ByYear!$A3)*(Ratio!$C$2:$C$133))</f>
        <v>2.1864992347719427</v>
      </c>
      <c r="K3" s="41">
        <f t="array" ref="K3">SUM((Ratio!$A$2:$A$133=ByYear!K$2)*(Ratio!$B$2:$B$133=ByYear!$A3)*(Ratio!$C$2:$C$133))</f>
        <v>2.6772202556257212</v>
      </c>
      <c r="L3" s="41">
        <f t="array" ref="L3">SUM((Ratio!$A$2:$A$133=ByYear!L$2)*(Ratio!$B$2:$B$133=ByYear!$A3)*(Ratio!$C$2:$C$133))</f>
        <v>2.0278555511100205</v>
      </c>
      <c r="M3" s="38">
        <f t="shared" ref="M3:M14" si="1">AVERAGE(B3:L3)</f>
        <v>2.3590698436234359</v>
      </c>
      <c r="N3" s="38">
        <f>M3*0.5+M14*0.5</f>
        <v>2.4210037972588552</v>
      </c>
      <c r="O3" s="37">
        <v>150843.62</v>
      </c>
      <c r="P3" s="27">
        <f>O3/$O$15</f>
        <v>0.10521897591385901</v>
      </c>
      <c r="Q3" s="36">
        <f>N3*O3</f>
        <v>365192.97681227181</v>
      </c>
      <c r="R3" s="27">
        <f>Q3/$Q$15</f>
        <v>9.9783936850046759E-2</v>
      </c>
      <c r="S3" s="27"/>
      <c r="T3" s="37">
        <v>742096.2</v>
      </c>
      <c r="U3" s="27">
        <f>T3/$T$15</f>
        <v>9.5687140209159402E-2</v>
      </c>
    </row>
    <row r="4" spans="1:21" x14ac:dyDescent="0.25">
      <c r="A4" s="15">
        <v>2</v>
      </c>
      <c r="B4" s="17">
        <f t="array" ref="B4">SUM((Ratio!$A$2:$A$133=ByYear!B$2)*(Ratio!$B$2:$B$133=ByYear!$A4)*(Ratio!$C$2:$C$133))</f>
        <v>2.3941759504642004</v>
      </c>
      <c r="C4" s="17">
        <f t="array" ref="C4">SUM((Ratio!$A$2:$A$133=ByYear!C$2)*(Ratio!$B$2:$B$133=ByYear!$A4)*(Ratio!$C$2:$C$133))</f>
        <v>2.2276951649470287</v>
      </c>
      <c r="D4" s="17">
        <f t="array" ref="D4">SUM((Ratio!$A$2:$A$133=ByYear!D$2)*(Ratio!$B$2:$B$133=ByYear!$A4)*(Ratio!$C$2:$C$133))</f>
        <v>2.2138364882164154</v>
      </c>
      <c r="E4" s="17">
        <f t="array" ref="E4">SUM((Ratio!$A$2:$A$133=ByYear!E$2)*(Ratio!$B$2:$B$133=ByYear!$A4)*(Ratio!$C$2:$C$133))</f>
        <v>2.2862324744473677</v>
      </c>
      <c r="F4" s="17">
        <f t="array" ref="F4">SUM((Ratio!$A$2:$A$133=ByYear!F$2)*(Ratio!$B$2:$B$133=ByYear!$A4)*(Ratio!$C$2:$C$133))</f>
        <v>2.3434481447299587</v>
      </c>
      <c r="G4" s="17">
        <f t="array" ref="G4">SUM((Ratio!$A$2:$A$133=ByYear!G$2)*(Ratio!$B$2:$B$133=ByYear!$A4)*(Ratio!$C$2:$C$133))</f>
        <v>2.038065670148955</v>
      </c>
      <c r="H4" s="17">
        <f t="array" ref="H4">SUM((Ratio!$A$2:$A$133=ByYear!H$2)*(Ratio!$B$2:$B$133=ByYear!$A4)*(Ratio!$C$2:$C$133))</f>
        <v>2.1952895726579453</v>
      </c>
      <c r="I4" s="17">
        <f t="array" ref="I4">SUM((Ratio!$A$2:$A$133=ByYear!I$2)*(Ratio!$B$2:$B$133=ByYear!$A4)*(Ratio!$C$2:$C$133))</f>
        <v>2.1168409826452956</v>
      </c>
      <c r="J4" s="17">
        <f t="array" ref="J4">SUM((Ratio!$A$2:$A$133=ByYear!J$2)*(Ratio!$B$2:$B$133=ByYear!$A4)*(Ratio!$C$2:$C$133))</f>
        <v>2.2367682294896882</v>
      </c>
      <c r="K4" s="17">
        <f t="array" ref="K4">SUM((Ratio!$A$2:$A$133=ByYear!K$2)*(Ratio!$B$2:$B$133=ByYear!$A4)*(Ratio!$C$2:$C$133))</f>
        <v>2.3560527061265009</v>
      </c>
      <c r="L4" s="17">
        <f t="array" ref="L4">SUM((Ratio!$A$2:$A$133=ByYear!L$2)*(Ratio!$B$2:$B$133=ByYear!$A4)*(Ratio!$C$2:$C$133))</f>
        <v>2.2306761077035739</v>
      </c>
      <c r="M4" s="23">
        <f t="shared" si="1"/>
        <v>2.2399164992342659</v>
      </c>
      <c r="N4" s="23">
        <f>M3*0.5+M4*0.5</f>
        <v>2.2994931714288507</v>
      </c>
      <c r="O4" s="25">
        <v>126596.63</v>
      </c>
      <c r="P4" s="27">
        <f t="shared" ref="P4:P14" si="2">O4/$O$15</f>
        <v>8.8305808112704554E-2</v>
      </c>
      <c r="Q4" s="36">
        <f t="shared" ref="Q4:Q13" si="3">N4*O4</f>
        <v>291108.08621090482</v>
      </c>
      <c r="R4" s="27">
        <f t="shared" ref="R4:R15" si="4">Q4/$Q$15</f>
        <v>7.9541263757487407E-2</v>
      </c>
      <c r="S4" s="27"/>
      <c r="T4" s="25">
        <v>656836.86</v>
      </c>
      <c r="U4" s="26">
        <f t="shared" ref="U4:U14" si="5">T4/$T$15</f>
        <v>8.4693656587062446E-2</v>
      </c>
    </row>
    <row r="5" spans="1:21" x14ac:dyDescent="0.25">
      <c r="A5" s="15">
        <v>3</v>
      </c>
      <c r="B5" s="17">
        <f t="array" ref="B5">SUM((Ratio!$A$2:$A$133=ByYear!B$2)*(Ratio!$B$2:$B$133=ByYear!$A5)*(Ratio!$C$2:$C$133))</f>
        <v>2.1443027741217371</v>
      </c>
      <c r="C5" s="17">
        <f t="array" ref="C5">SUM((Ratio!$A$2:$A$133=ByYear!C$2)*(Ratio!$B$2:$B$133=ByYear!$A5)*(Ratio!$C$2:$C$133))</f>
        <v>2.3668778294661657</v>
      </c>
      <c r="D5" s="17">
        <f t="array" ref="D5">SUM((Ratio!$A$2:$A$133=ByYear!D$2)*(Ratio!$B$2:$B$133=ByYear!$A5)*(Ratio!$C$2:$C$133))</f>
        <v>2.4291083087617702</v>
      </c>
      <c r="E5" s="17">
        <f t="array" ref="E5">SUM((Ratio!$A$2:$A$133=ByYear!E$2)*(Ratio!$B$2:$B$133=ByYear!$A5)*(Ratio!$C$2:$C$133))</f>
        <v>2.4102618651161882</v>
      </c>
      <c r="F5" s="17">
        <f t="array" ref="F5">SUM((Ratio!$A$2:$A$133=ByYear!F$2)*(Ratio!$B$2:$B$133=ByYear!$A5)*(Ratio!$C$2:$C$133))</f>
        <v>2.315722571607477</v>
      </c>
      <c r="G5" s="17">
        <f t="array" ref="G5">SUM((Ratio!$A$2:$A$133=ByYear!G$2)*(Ratio!$B$2:$B$133=ByYear!$A5)*(Ratio!$C$2:$C$133))</f>
        <v>2.7376232280766017</v>
      </c>
      <c r="H5" s="17">
        <f t="array" ref="H5">SUM((Ratio!$A$2:$A$133=ByYear!H$2)*(Ratio!$B$2:$B$133=ByYear!$A5)*(Ratio!$C$2:$C$133))</f>
        <v>2.3563821553219078</v>
      </c>
      <c r="I5" s="17">
        <f t="array" ref="I5">SUM((Ratio!$A$2:$A$133=ByYear!I$2)*(Ratio!$B$2:$B$133=ByYear!$A5)*(Ratio!$C$2:$C$133))</f>
        <v>2.6667664051397963</v>
      </c>
      <c r="J5" s="17">
        <f t="array" ref="J5">SUM((Ratio!$A$2:$A$133=ByYear!J$2)*(Ratio!$B$2:$B$133=ByYear!$A5)*(Ratio!$C$2:$C$133))</f>
        <v>2.4776768193176739</v>
      </c>
      <c r="K5" s="17">
        <f t="array" ref="K5">SUM((Ratio!$A$2:$A$133=ByYear!K$2)*(Ratio!$B$2:$B$133=ByYear!$A5)*(Ratio!$C$2:$C$133))</f>
        <v>2.1109343742568338</v>
      </c>
      <c r="L5" s="17">
        <f t="array" ref="L5">SUM((Ratio!$A$2:$A$133=ByYear!L$2)*(Ratio!$B$2:$B$133=ByYear!$A5)*(Ratio!$C$2:$C$133))</f>
        <v>2.2861790421428156</v>
      </c>
      <c r="M5" s="23">
        <f t="shared" si="1"/>
        <v>2.391075943029906</v>
      </c>
      <c r="N5" s="23">
        <f t="shared" ref="N5:N14" si="6">M4*0.5+M5*0.5</f>
        <v>2.315496221132086</v>
      </c>
      <c r="O5" s="25">
        <v>126625.22</v>
      </c>
      <c r="P5" s="27">
        <f t="shared" si="2"/>
        <v>8.8325750689801127E-2</v>
      </c>
      <c r="Q5" s="36">
        <f t="shared" si="3"/>
        <v>293200.21841001906</v>
      </c>
      <c r="R5" s="27">
        <f t="shared" si="4"/>
        <v>8.0112909984259392E-2</v>
      </c>
      <c r="S5" s="27"/>
      <c r="T5" s="25">
        <v>665692.42000000004</v>
      </c>
      <c r="U5" s="26">
        <f t="shared" si="5"/>
        <v>8.5835507483685583E-2</v>
      </c>
    </row>
    <row r="6" spans="1:21" x14ac:dyDescent="0.25">
      <c r="A6" s="15">
        <v>4</v>
      </c>
      <c r="B6" s="17">
        <f t="array" ref="B6">SUM((Ratio!$A$2:$A$133=ByYear!B$2)*(Ratio!$B$2:$B$133=ByYear!$A6)*(Ratio!$C$2:$C$133))</f>
        <v>2.1663181588539087</v>
      </c>
      <c r="C6" s="17">
        <f t="array" ref="C6">SUM((Ratio!$A$2:$A$133=ByYear!C$2)*(Ratio!$B$2:$B$133=ByYear!$A6)*(Ratio!$C$2:$C$133))</f>
        <v>3.1602624720583878</v>
      </c>
      <c r="D6" s="17">
        <f t="array" ref="D6">SUM((Ratio!$A$2:$A$133=ByYear!D$2)*(Ratio!$B$2:$B$133=ByYear!$A6)*(Ratio!$C$2:$C$133))</f>
        <v>2.412563281143473</v>
      </c>
      <c r="E6" s="17">
        <f t="array" ref="E6">SUM((Ratio!$A$2:$A$133=ByYear!E$2)*(Ratio!$B$2:$B$133=ByYear!$A6)*(Ratio!$C$2:$C$133))</f>
        <v>2.5250370058470515</v>
      </c>
      <c r="F6" s="17">
        <f t="array" ref="F6">SUM((Ratio!$A$2:$A$133=ByYear!F$2)*(Ratio!$B$2:$B$133=ByYear!$A6)*(Ratio!$C$2:$C$133))</f>
        <v>2.5250038259985153</v>
      </c>
      <c r="G6" s="17">
        <f t="array" ref="G6">SUM((Ratio!$A$2:$A$133=ByYear!G$2)*(Ratio!$B$2:$B$133=ByYear!$A6)*(Ratio!$C$2:$C$133))</f>
        <v>2.3335005720043505</v>
      </c>
      <c r="H6" s="17">
        <f t="array" ref="H6">SUM((Ratio!$A$2:$A$133=ByYear!H$2)*(Ratio!$B$2:$B$133=ByYear!$A6)*(Ratio!$C$2:$C$133))</f>
        <v>2.339771504777687</v>
      </c>
      <c r="I6" s="17">
        <f t="array" ref="I6">SUM((Ratio!$A$2:$A$133=ByYear!I$2)*(Ratio!$B$2:$B$133=ByYear!$A6)*(Ratio!$C$2:$C$133))</f>
        <v>2.4041718934427405</v>
      </c>
      <c r="J6" s="17">
        <f t="array" ref="J6">SUM((Ratio!$A$2:$A$133=ByYear!J$2)*(Ratio!$B$2:$B$133=ByYear!$A6)*(Ratio!$C$2:$C$133))</f>
        <v>2.0859231659600099</v>
      </c>
      <c r="K6" s="17">
        <f t="array" ref="K6">SUM((Ratio!$A$2:$A$133=ByYear!K$2)*(Ratio!$B$2:$B$133=ByYear!$A6)*(Ratio!$C$2:$C$133))</f>
        <v>2.4842831142616943</v>
      </c>
      <c r="L6" s="17">
        <f t="array" ref="L6">SUM((Ratio!$A$2:$A$133=ByYear!L$2)*(Ratio!$B$2:$B$133=ByYear!$A6)*(Ratio!$C$2:$C$133))</f>
        <v>2.8618173364773236</v>
      </c>
      <c r="M6" s="23">
        <f t="shared" si="1"/>
        <v>2.4816956664386494</v>
      </c>
      <c r="N6" s="23">
        <f t="shared" si="6"/>
        <v>2.4363858047342779</v>
      </c>
      <c r="O6" s="25">
        <v>107409.91</v>
      </c>
      <c r="P6" s="27">
        <f t="shared" si="2"/>
        <v>7.4922364851756837E-2</v>
      </c>
      <c r="Q6" s="36">
        <f t="shared" si="3"/>
        <v>261691.98001178636</v>
      </c>
      <c r="R6" s="27">
        <f t="shared" si="4"/>
        <v>7.150371903532815E-2</v>
      </c>
      <c r="S6" s="27"/>
      <c r="T6" s="25">
        <v>585168.74</v>
      </c>
      <c r="U6" s="26">
        <f t="shared" si="5"/>
        <v>7.5452647878263154E-2</v>
      </c>
    </row>
    <row r="7" spans="1:21" x14ac:dyDescent="0.25">
      <c r="A7" s="15">
        <v>5</v>
      </c>
      <c r="B7" s="17">
        <f t="array" ref="B7">SUM((Ratio!$A$2:$A$133=ByYear!B$2)*(Ratio!$B$2:$B$133=ByYear!$A7)*(Ratio!$C$2:$C$133))</f>
        <v>2.4698095205808932</v>
      </c>
      <c r="C7" s="17">
        <f t="array" ref="C7">SUM((Ratio!$A$2:$A$133=ByYear!C$2)*(Ratio!$B$2:$B$133=ByYear!$A7)*(Ratio!$C$2:$C$133))</f>
        <v>1.6981821725603916</v>
      </c>
      <c r="D7" s="17">
        <f t="array" ref="D7">SUM((Ratio!$A$2:$A$133=ByYear!D$2)*(Ratio!$B$2:$B$133=ByYear!$A7)*(Ratio!$C$2:$C$133))</f>
        <v>2.5502222156175711</v>
      </c>
      <c r="E7" s="17">
        <f t="array" ref="E7">SUM((Ratio!$A$2:$A$133=ByYear!E$2)*(Ratio!$B$2:$B$133=ByYear!$A7)*(Ratio!$C$2:$C$133))</f>
        <v>2.621590263972609</v>
      </c>
      <c r="F7" s="17">
        <f t="array" ref="F7">SUM((Ratio!$A$2:$A$133=ByYear!F$2)*(Ratio!$B$2:$B$133=ByYear!$A7)*(Ratio!$C$2:$C$133))</f>
        <v>2.5360830693931664</v>
      </c>
      <c r="G7" s="17">
        <f t="array" ref="G7">SUM((Ratio!$A$2:$A$133=ByYear!G$2)*(Ratio!$B$2:$B$133=ByYear!$A7)*(Ratio!$C$2:$C$133))</f>
        <v>2.8756349427811503</v>
      </c>
      <c r="H7" s="17">
        <f t="array" ref="H7">SUM((Ratio!$A$2:$A$133=ByYear!H$2)*(Ratio!$B$2:$B$133=ByYear!$A7)*(Ratio!$C$2:$C$133))</f>
        <v>2.8635192236285318</v>
      </c>
      <c r="I7" s="17">
        <f t="array" ref="I7">SUM((Ratio!$A$2:$A$133=ByYear!I$2)*(Ratio!$B$2:$B$133=ByYear!$A7)*(Ratio!$C$2:$C$133))</f>
        <v>2.9255986573335186</v>
      </c>
      <c r="J7" s="17">
        <f t="array" ref="J7">SUM((Ratio!$A$2:$A$133=ByYear!J$2)*(Ratio!$B$2:$B$133=ByYear!$A7)*(Ratio!$C$2:$C$133))</f>
        <v>3.4279249251432389</v>
      </c>
      <c r="K7" s="17">
        <f t="array" ref="K7">SUM((Ratio!$A$2:$A$133=ByYear!K$2)*(Ratio!$B$2:$B$133=ByYear!$A7)*(Ratio!$C$2:$C$133))</f>
        <v>3.1698580627833524</v>
      </c>
      <c r="L7" s="17">
        <f t="array" ref="L7">SUM((Ratio!$A$2:$A$133=ByYear!L$2)*(Ratio!$B$2:$B$133=ByYear!$A7)*(Ratio!$C$2:$C$133))</f>
        <v>3.0828370820015394</v>
      </c>
      <c r="M7" s="23">
        <f t="shared" si="1"/>
        <v>2.7473872850723602</v>
      </c>
      <c r="N7" s="23">
        <f t="shared" si="6"/>
        <v>2.6145414757555048</v>
      </c>
      <c r="O7" s="25">
        <v>98628.23</v>
      </c>
      <c r="P7" s="27">
        <f t="shared" si="2"/>
        <v>6.87968198906692E-2</v>
      </c>
      <c r="Q7" s="36">
        <f t="shared" si="3"/>
        <v>257867.59801535335</v>
      </c>
      <c r="R7" s="27">
        <f t="shared" si="4"/>
        <v>7.0458759477360813E-2</v>
      </c>
      <c r="S7" s="27"/>
      <c r="T7" s="25">
        <v>588325.24</v>
      </c>
      <c r="U7" s="26">
        <f t="shared" si="5"/>
        <v>7.5859652331419239E-2</v>
      </c>
    </row>
    <row r="8" spans="1:21" x14ac:dyDescent="0.25">
      <c r="A8" s="15">
        <v>6</v>
      </c>
      <c r="B8" s="17">
        <f t="array" ref="B8">SUM((Ratio!$A$2:$A$133=ByYear!B$2)*(Ratio!$B$2:$B$133=ByYear!$A8)*(Ratio!$C$2:$C$133))</f>
        <v>2.4421100367351078</v>
      </c>
      <c r="C8" s="17">
        <f t="array" ref="C8">SUM((Ratio!$A$2:$A$133=ByYear!C$2)*(Ratio!$B$2:$B$133=ByYear!$A8)*(Ratio!$C$2:$C$133))</f>
        <v>2.8514608654087965</v>
      </c>
      <c r="D8" s="17">
        <f t="array" ref="D8">SUM((Ratio!$A$2:$A$133=ByYear!D$2)*(Ratio!$B$2:$B$133=ByYear!$A8)*(Ratio!$C$2:$C$133))</f>
        <v>2.768713259127443</v>
      </c>
      <c r="E8" s="17">
        <f t="array" ref="E8">SUM((Ratio!$A$2:$A$133=ByYear!E$2)*(Ratio!$B$2:$B$133=ByYear!$A8)*(Ratio!$C$2:$C$133))</f>
        <v>2.6959374095126885</v>
      </c>
      <c r="F8" s="17">
        <f t="array" ref="F8">SUM((Ratio!$A$2:$A$133=ByYear!F$2)*(Ratio!$B$2:$B$133=ByYear!$A8)*(Ratio!$C$2:$C$133))</f>
        <v>2.8549494654107268</v>
      </c>
      <c r="G8" s="17">
        <f t="array" ref="G8">SUM((Ratio!$A$2:$A$133=ByYear!G$2)*(Ratio!$B$2:$B$133=ByYear!$A8)*(Ratio!$C$2:$C$133))</f>
        <v>3.1472064836566167</v>
      </c>
      <c r="H8" s="17">
        <f t="array" ref="H8">SUM((Ratio!$A$2:$A$133=ByYear!H$2)*(Ratio!$B$2:$B$133=ByYear!$A8)*(Ratio!$C$2:$C$133))</f>
        <v>3.352937839011723</v>
      </c>
      <c r="I8" s="17">
        <f t="array" ref="I8">SUM((Ratio!$A$2:$A$133=ByYear!I$2)*(Ratio!$B$2:$B$133=ByYear!$A8)*(Ratio!$C$2:$C$133))</f>
        <v>3.0770544469047869</v>
      </c>
      <c r="J8" s="17">
        <f t="array" ref="J8">SUM((Ratio!$A$2:$A$133=ByYear!J$2)*(Ratio!$B$2:$B$133=ByYear!$A8)*(Ratio!$C$2:$C$133))</f>
        <v>3.0174407105265066</v>
      </c>
      <c r="K8" s="17">
        <f t="array" ref="K8">SUM((Ratio!$A$2:$A$133=ByYear!K$2)*(Ratio!$B$2:$B$133=ByYear!$A8)*(Ratio!$C$2:$C$133))</f>
        <v>2.8898727441641472</v>
      </c>
      <c r="L8" s="17">
        <f t="array" ref="L8">SUM((Ratio!$A$2:$A$133=ByYear!L$2)*(Ratio!$B$2:$B$133=ByYear!$A8)*(Ratio!$C$2:$C$133))</f>
        <v>2.6185435197001956</v>
      </c>
      <c r="M8" s="23">
        <f t="shared" si="1"/>
        <v>2.8832933436507946</v>
      </c>
      <c r="N8" s="23">
        <f t="shared" si="6"/>
        <v>2.8153403143615776</v>
      </c>
      <c r="O8" s="25">
        <v>114719.54</v>
      </c>
      <c r="P8" s="27">
        <f t="shared" si="2"/>
        <v>8.0021100767198414E-2</v>
      </c>
      <c r="Q8" s="36">
        <f t="shared" si="3"/>
        <v>322974.54580701556</v>
      </c>
      <c r="R8" s="27">
        <f t="shared" si="4"/>
        <v>8.8248333700969489E-2</v>
      </c>
      <c r="S8" s="27"/>
      <c r="T8" s="25">
        <v>635412.35</v>
      </c>
      <c r="U8" s="26">
        <f t="shared" si="5"/>
        <v>8.1931144001386166E-2</v>
      </c>
    </row>
    <row r="9" spans="1:21" s="33" customFormat="1" x14ac:dyDescent="0.25">
      <c r="A9" s="35">
        <v>7</v>
      </c>
      <c r="B9" s="29">
        <f t="array" ref="B9">SUM((Ratio!$A$2:$A$133=ByYear!B$2)*(Ratio!$B$2:$B$133=ByYear!$A9)*(Ratio!$C$2:$C$133))</f>
        <v>2.62552283716128</v>
      </c>
      <c r="C9" s="29">
        <f t="array" ref="C9">SUM((Ratio!$A$2:$A$133=ByYear!C$2)*(Ratio!$B$2:$B$133=ByYear!$A9)*(Ratio!$C$2:$C$133))</f>
        <v>2.6006622688973358</v>
      </c>
      <c r="D9" s="29">
        <f t="array" ref="D9">SUM((Ratio!$A$2:$A$133=ByYear!D$2)*(Ratio!$B$2:$B$133=ByYear!$A9)*(Ratio!$C$2:$C$133))</f>
        <v>2.5615955674210951</v>
      </c>
      <c r="E9" s="29">
        <f t="array" ref="E9">SUM((Ratio!$A$2:$A$133=ByYear!E$2)*(Ratio!$B$2:$B$133=ByYear!$A9)*(Ratio!$C$2:$C$133))</f>
        <v>2.5235170857642575</v>
      </c>
      <c r="F9" s="29">
        <f t="array" ref="F9">SUM((Ratio!$A$2:$A$133=ByYear!F$2)*(Ratio!$B$2:$B$133=ByYear!$A9)*(Ratio!$C$2:$C$133))</f>
        <v>2.6608260370958234</v>
      </c>
      <c r="G9" s="29">
        <f t="array" ref="G9">SUM((Ratio!$A$2:$A$133=ByYear!G$2)*(Ratio!$B$2:$B$133=ByYear!$A9)*(Ratio!$C$2:$C$133))</f>
        <v>2.5047777667955069</v>
      </c>
      <c r="H9" s="29">
        <f t="array" ref="H9">SUM((Ratio!$A$2:$A$133=ByYear!H$2)*(Ratio!$B$2:$B$133=ByYear!$A9)*(Ratio!$C$2:$C$133))</f>
        <v>2.5701057170699011</v>
      </c>
      <c r="I9" s="29">
        <f t="array" ref="I9">SUM((Ratio!$A$2:$A$133=ByYear!I$2)*(Ratio!$B$2:$B$133=ByYear!$A9)*(Ratio!$C$2:$C$133))</f>
        <v>2.7733560685755543</v>
      </c>
      <c r="J9" s="29">
        <f t="array" ref="J9">SUM((Ratio!$A$2:$A$133=ByYear!J$2)*(Ratio!$B$2:$B$133=ByYear!$A9)*(Ratio!$C$2:$C$133))</f>
        <v>2.2808389196251815</v>
      </c>
      <c r="K9" s="29">
        <f t="array" ref="K9">SUM((Ratio!$A$2:$A$133=ByYear!K$2)*(Ratio!$B$2:$B$133=ByYear!$A9)*(Ratio!$C$2:$C$133))</f>
        <v>2.5215177632903556</v>
      </c>
      <c r="L9" s="29">
        <f t="array" ref="L9">SUM((Ratio!$A$2:$A$133=ByYear!L$2)*(Ratio!$B$2:$B$133=ByYear!$A9)*(Ratio!$C$2:$C$133))</f>
        <v>2.6998077358185126</v>
      </c>
      <c r="M9" s="30">
        <f t="shared" si="1"/>
        <v>2.5747752515922553</v>
      </c>
      <c r="N9" s="30">
        <f t="shared" si="6"/>
        <v>2.7290342976215252</v>
      </c>
      <c r="O9" s="34">
        <v>123802.13</v>
      </c>
      <c r="P9" s="28">
        <f t="shared" si="2"/>
        <v>8.6356541526611749E-2</v>
      </c>
      <c r="Q9" s="32">
        <f t="shared" si="3"/>
        <v>337860.25888859876</v>
      </c>
      <c r="R9" s="28">
        <f t="shared" si="4"/>
        <v>9.2315649198288496E-2</v>
      </c>
      <c r="S9" s="28"/>
      <c r="T9" s="34">
        <v>693566.69</v>
      </c>
      <c r="U9" s="28">
        <f t="shared" si="5"/>
        <v>8.9429663041574112E-2</v>
      </c>
    </row>
    <row r="10" spans="1:21" s="42" customFormat="1" x14ac:dyDescent="0.25">
      <c r="A10" s="40">
        <v>8</v>
      </c>
      <c r="B10" s="41">
        <f t="array" ref="B10">SUM((Ratio!$A$2:$A$133=ByYear!B$2)*(Ratio!$B$2:$B$133=ByYear!$A10)*(Ratio!$C$2:$C$133))</f>
        <v>2.4666879463041615</v>
      </c>
      <c r="C10" s="41">
        <f t="array" ref="C10">SUM((Ratio!$A$2:$A$133=ByYear!C$2)*(Ratio!$B$2:$B$133=ByYear!$A10)*(Ratio!$C$2:$C$133))</f>
        <v>2.5144231354139568</v>
      </c>
      <c r="D10" s="41">
        <f t="array" ref="D10">SUM((Ratio!$A$2:$A$133=ByYear!D$2)*(Ratio!$B$2:$B$133=ByYear!$A10)*(Ratio!$C$2:$C$133))</f>
        <v>2.4325929471882066</v>
      </c>
      <c r="E10" s="41">
        <f t="array" ref="E10">SUM((Ratio!$A$2:$A$133=ByYear!E$2)*(Ratio!$B$2:$B$133=ByYear!$A10)*(Ratio!$C$2:$C$133))</f>
        <v>2.5627268730606483</v>
      </c>
      <c r="F10" s="41">
        <f t="array" ref="F10">SUM((Ratio!$A$2:$A$133=ByYear!F$2)*(Ratio!$B$2:$B$133=ByYear!$A10)*(Ratio!$C$2:$C$133))</f>
        <v>2.6271081009767605</v>
      </c>
      <c r="G10" s="41">
        <f t="array" ref="G10">SUM((Ratio!$A$2:$A$133=ByYear!G$2)*(Ratio!$B$2:$B$133=ByYear!$A10)*(Ratio!$C$2:$C$133))</f>
        <v>2.5313901915685535</v>
      </c>
      <c r="H10" s="41">
        <f t="array" ref="H10">SUM((Ratio!$A$2:$A$133=ByYear!H$2)*(Ratio!$B$2:$B$133=ByYear!$A10)*(Ratio!$C$2:$C$133))</f>
        <v>2.6727667598323359</v>
      </c>
      <c r="I10" s="41">
        <f t="array" ref="I10">SUM((Ratio!$A$2:$A$133=ByYear!I$2)*(Ratio!$B$2:$B$133=ByYear!$A10)*(Ratio!$C$2:$C$133))</f>
        <v>2.4754930196176734</v>
      </c>
      <c r="J10" s="41">
        <f t="array" ref="J10">SUM((Ratio!$A$2:$A$133=ByYear!J$2)*(Ratio!$B$2:$B$133=ByYear!$A10)*(Ratio!$C$2:$C$133))</f>
        <v>2.781999309864835</v>
      </c>
      <c r="K10" s="41">
        <f t="array" ref="K10">SUM((Ratio!$A$2:$A$133=ByYear!K$2)*(Ratio!$B$2:$B$133=ByYear!$A10)*(Ratio!$C$2:$C$133))</f>
        <v>2.4539203521191113</v>
      </c>
      <c r="L10" s="41">
        <f t="array" ref="L10">SUM((Ratio!$A$2:$A$133=ByYear!L$2)*(Ratio!$B$2:$B$133=ByYear!$A10)*(Ratio!$C$2:$C$133))</f>
        <v>2.1894393796479679</v>
      </c>
      <c r="M10" s="38">
        <f t="shared" si="1"/>
        <v>2.518958910508565</v>
      </c>
      <c r="N10" s="38">
        <f t="shared" si="6"/>
        <v>2.5468670810504102</v>
      </c>
      <c r="O10" s="37">
        <v>115600.86</v>
      </c>
      <c r="P10" s="27">
        <f t="shared" si="2"/>
        <v>8.0635853899299073E-2</v>
      </c>
      <c r="Q10" s="36">
        <f t="shared" si="3"/>
        <v>294420.02487511712</v>
      </c>
      <c r="R10" s="27">
        <f t="shared" si="4"/>
        <v>8.0446205252818717E-2</v>
      </c>
      <c r="S10" s="27"/>
      <c r="T10" s="37">
        <v>662018.47</v>
      </c>
      <c r="U10" s="27">
        <f t="shared" si="5"/>
        <v>8.5361782151617521E-2</v>
      </c>
    </row>
    <row r="11" spans="1:21" s="42" customFormat="1" x14ac:dyDescent="0.25">
      <c r="A11" s="40">
        <v>9</v>
      </c>
      <c r="B11" s="41">
        <f t="array" ref="B11">SUM((Ratio!$A$2:$A$133=ByYear!B$2)*(Ratio!$B$2:$B$133=ByYear!$A11)*(Ratio!$C$2:$C$133))</f>
        <v>2.588950214501283</v>
      </c>
      <c r="C11" s="41">
        <f t="array" ref="C11">SUM((Ratio!$A$2:$A$133=ByYear!C$2)*(Ratio!$B$2:$B$133=ByYear!$A11)*(Ratio!$C$2:$C$133))</f>
        <v>2.4701863520861425</v>
      </c>
      <c r="D11" s="41">
        <f t="array" ref="D11">SUM((Ratio!$A$2:$A$133=ByYear!D$2)*(Ratio!$B$2:$B$133=ByYear!$A11)*(Ratio!$C$2:$C$133))</f>
        <v>2.4682476254498309</v>
      </c>
      <c r="E11" s="41">
        <f t="array" ref="E11">SUM((Ratio!$A$2:$A$133=ByYear!E$2)*(Ratio!$B$2:$B$133=ByYear!$A11)*(Ratio!$C$2:$C$133))</f>
        <v>2.5524918297918529</v>
      </c>
      <c r="F11" s="41">
        <f t="array" ref="F11">SUM((Ratio!$A$2:$A$133=ByYear!F$2)*(Ratio!$B$2:$B$133=ByYear!$A11)*(Ratio!$C$2:$C$133))</f>
        <v>2.5374794062184045</v>
      </c>
      <c r="G11" s="41">
        <f t="array" ref="G11">SUM((Ratio!$A$2:$A$133=ByYear!G$2)*(Ratio!$B$2:$B$133=ByYear!$A11)*(Ratio!$C$2:$C$133))</f>
        <v>2.5759152720648975</v>
      </c>
      <c r="H11" s="41">
        <f t="array" ref="H11">SUM((Ratio!$A$2:$A$133=ByYear!H$2)*(Ratio!$B$2:$B$133=ByYear!$A11)*(Ratio!$C$2:$C$133))</f>
        <v>2.2358369532979863</v>
      </c>
      <c r="I11" s="41">
        <f t="array" ref="I11">SUM((Ratio!$A$2:$A$133=ByYear!I$2)*(Ratio!$B$2:$B$133=ByYear!$A11)*(Ratio!$C$2:$C$133))</f>
        <v>2.7342319408247842</v>
      </c>
      <c r="J11" s="41">
        <f t="array" ref="J11">SUM((Ratio!$A$2:$A$133=ByYear!J$2)*(Ratio!$B$2:$B$133=ByYear!$A11)*(Ratio!$C$2:$C$133))</f>
        <v>2.4473875870966948</v>
      </c>
      <c r="K11" s="41">
        <f t="array" ref="K11">SUM((Ratio!$A$2:$A$133=ByYear!K$2)*(Ratio!$B$2:$B$133=ByYear!$A11)*(Ratio!$C$2:$C$133))</f>
        <v>2.4901785567645303</v>
      </c>
      <c r="L11" s="41">
        <f t="array" ref="L11">SUM((Ratio!$A$2:$A$133=ByYear!L$2)*(Ratio!$B$2:$B$133=ByYear!$A11)*(Ratio!$C$2:$C$133))</f>
        <v>2.8753519535063004</v>
      </c>
      <c r="M11" s="38">
        <f t="shared" si="1"/>
        <v>2.5432961537820642</v>
      </c>
      <c r="N11" s="38">
        <f t="shared" si="6"/>
        <v>2.5311275321453146</v>
      </c>
      <c r="O11" s="37">
        <v>101602.05</v>
      </c>
      <c r="P11" s="27">
        <f t="shared" si="2"/>
        <v>7.0871168775641286E-2</v>
      </c>
      <c r="Q11" s="36">
        <f t="shared" si="3"/>
        <v>257167.74607740488</v>
      </c>
      <c r="R11" s="27">
        <f t="shared" si="4"/>
        <v>7.026753460170683E-2</v>
      </c>
      <c r="S11" s="27"/>
      <c r="T11" s="37">
        <v>588438.03</v>
      </c>
      <c r="U11" s="27">
        <f t="shared" si="5"/>
        <v>7.5874195664944188E-2</v>
      </c>
    </row>
    <row r="12" spans="1:21" s="42" customFormat="1" x14ac:dyDescent="0.25">
      <c r="A12" s="40">
        <v>10</v>
      </c>
      <c r="B12" s="41">
        <f t="array" ref="B12">SUM((Ratio!$A$2:$A$133=ByYear!B$2)*(Ratio!$B$2:$B$133=ByYear!$A12)*(Ratio!$C$2:$C$133))</f>
        <v>2.6816406181576293</v>
      </c>
      <c r="C12" s="41">
        <f t="array" ref="C12">SUM((Ratio!$A$2:$A$133=ByYear!C$2)*(Ratio!$B$2:$B$133=ByYear!$A12)*(Ratio!$C$2:$C$133))</f>
        <v>2.5321228629928965</v>
      </c>
      <c r="D12" s="41">
        <f t="array" ref="D12">SUM((Ratio!$A$2:$A$133=ByYear!D$2)*(Ratio!$B$2:$B$133=ByYear!$A12)*(Ratio!$C$2:$C$133))</f>
        <v>2.641519521631261</v>
      </c>
      <c r="E12" s="41">
        <f t="array" ref="E12">SUM((Ratio!$A$2:$A$133=ByYear!E$2)*(Ratio!$B$2:$B$133=ByYear!$A12)*(Ratio!$C$2:$C$133))</f>
        <v>2.7469742493049196</v>
      </c>
      <c r="F12" s="41">
        <f t="array" ref="F12">SUM((Ratio!$A$2:$A$133=ByYear!F$2)*(Ratio!$B$2:$B$133=ByYear!$A12)*(Ratio!$C$2:$C$133))</f>
        <v>2.7150630780714797</v>
      </c>
      <c r="G12" s="41">
        <f t="array" ref="G12">SUM((Ratio!$A$2:$A$133=ByYear!G$2)*(Ratio!$B$2:$B$133=ByYear!$A12)*(Ratio!$C$2:$C$133))</f>
        <v>2.5930070179076132</v>
      </c>
      <c r="H12" s="41">
        <f t="array" ref="H12">SUM((Ratio!$A$2:$A$133=ByYear!H$2)*(Ratio!$B$2:$B$133=ByYear!$A12)*(Ratio!$C$2:$C$133))</f>
        <v>2.8317242924161197</v>
      </c>
      <c r="I12" s="41">
        <f t="array" ref="I12">SUM((Ratio!$A$2:$A$133=ByYear!I$2)*(Ratio!$B$2:$B$133=ByYear!$A12)*(Ratio!$C$2:$C$133))</f>
        <v>2.5721970596455099</v>
      </c>
      <c r="J12" s="41">
        <f t="array" ref="J12">SUM((Ratio!$A$2:$A$133=ByYear!J$2)*(Ratio!$B$2:$B$133=ByYear!$A12)*(Ratio!$C$2:$C$133))</f>
        <v>2.4643001372261044</v>
      </c>
      <c r="K12" s="41">
        <f t="array" ref="K12">SUM((Ratio!$A$2:$A$133=ByYear!K$2)*(Ratio!$B$2:$B$133=ByYear!$A12)*(Ratio!$C$2:$C$133))</f>
        <v>2.9250459862427705</v>
      </c>
      <c r="L12" s="41">
        <f t="array" ref="L12">SUM((Ratio!$A$2:$A$133=ByYear!L$2)*(Ratio!$B$2:$B$133=ByYear!$A12)*(Ratio!$C$2:$C$133))</f>
        <v>3.0918266085423305</v>
      </c>
      <c r="M12" s="38">
        <f t="shared" si="1"/>
        <v>2.7086746756489668</v>
      </c>
      <c r="N12" s="38">
        <f t="shared" si="6"/>
        <v>2.6259854147155153</v>
      </c>
      <c r="O12" s="37">
        <v>109860.98</v>
      </c>
      <c r="P12" s="27">
        <f t="shared" si="2"/>
        <v>7.6632076374810856E-2</v>
      </c>
      <c r="Q12" s="36">
        <f t="shared" si="3"/>
        <v>288493.33112635295</v>
      </c>
      <c r="R12" s="27">
        <f t="shared" si="4"/>
        <v>7.8826818045763372E-2</v>
      </c>
      <c r="S12" s="27"/>
      <c r="T12" s="37">
        <v>608245.55000000005</v>
      </c>
      <c r="U12" s="27">
        <f t="shared" si="5"/>
        <v>7.8428210822865399E-2</v>
      </c>
    </row>
    <row r="13" spans="1:21" s="42" customFormat="1" x14ac:dyDescent="0.25">
      <c r="A13" s="40">
        <v>11</v>
      </c>
      <c r="B13" s="41">
        <f t="array" ref="B13">SUM((Ratio!$A$2:$A$133=ByYear!B$2)*(Ratio!$B$2:$B$133=ByYear!$A13)*(Ratio!$C$2:$C$133))</f>
        <v>3.7581765697417895</v>
      </c>
      <c r="C13" s="41">
        <f t="array" ref="C13">SUM((Ratio!$A$2:$A$133=ByYear!C$2)*(Ratio!$B$2:$B$133=ByYear!$A13)*(Ratio!$C$2:$C$133))</f>
        <v>2.6066721167779292</v>
      </c>
      <c r="D13" s="41">
        <f t="array" ref="D13">SUM((Ratio!$A$2:$A$133=ByYear!D$2)*(Ratio!$B$2:$B$133=ByYear!$A13)*(Ratio!$C$2:$C$133))</f>
        <v>2.6666926616615312</v>
      </c>
      <c r="E13" s="41">
        <f t="array" ref="E13">SUM((Ratio!$A$2:$A$133=ByYear!E$2)*(Ratio!$B$2:$B$133=ByYear!$A13)*(Ratio!$C$2:$C$133))</f>
        <v>2.7100475125842487</v>
      </c>
      <c r="F13" s="41">
        <f t="array" ref="F13">SUM((Ratio!$A$2:$A$133=ByYear!F$2)*(Ratio!$B$2:$B$133=ByYear!$A13)*(Ratio!$C$2:$C$133))</f>
        <v>2.8786448896295078</v>
      </c>
      <c r="G13" s="41">
        <f t="array" ref="G13">SUM((Ratio!$A$2:$A$133=ByYear!G$2)*(Ratio!$B$2:$B$133=ByYear!$A13)*(Ratio!$C$2:$C$133))</f>
        <v>2.4724069441922012</v>
      </c>
      <c r="H13" s="41">
        <f t="array" ref="H13">SUM((Ratio!$A$2:$A$133=ByYear!H$2)*(Ratio!$B$2:$B$133=ByYear!$A13)*(Ratio!$C$2:$C$133))</f>
        <v>2.4290605559891496</v>
      </c>
      <c r="I13" s="41">
        <f t="array" ref="I13">SUM((Ratio!$A$2:$A$133=ByYear!I$2)*(Ratio!$B$2:$B$133=ByYear!$A13)*(Ratio!$C$2:$C$133))</f>
        <v>2.8414671661350837</v>
      </c>
      <c r="J13" s="41">
        <f t="array" ref="J13">SUM((Ratio!$A$2:$A$133=ByYear!J$2)*(Ratio!$B$2:$B$133=ByYear!$A13)*(Ratio!$C$2:$C$133))</f>
        <v>2.8232369443662577</v>
      </c>
      <c r="K13" s="41">
        <f t="array" ref="K13">SUM((Ratio!$A$2:$A$133=ByYear!K$2)*(Ratio!$B$2:$B$133=ByYear!$A13)*(Ratio!$C$2:$C$133))</f>
        <v>2.7504977530199572</v>
      </c>
      <c r="L13" s="41">
        <f t="array" ref="L13">SUM((Ratio!$A$2:$A$133=ByYear!L$2)*(Ratio!$B$2:$B$133=ByYear!$A13)*(Ratio!$C$2:$C$133))</f>
        <v>2.4154185222386602</v>
      </c>
      <c r="M13" s="38">
        <f t="shared" si="1"/>
        <v>2.759301966939665</v>
      </c>
      <c r="N13" s="38">
        <f t="shared" si="6"/>
        <v>2.7339883212943157</v>
      </c>
      <c r="O13" s="37">
        <v>122293.78</v>
      </c>
      <c r="P13" s="27">
        <f t="shared" si="2"/>
        <v>8.5304411895145274E-2</v>
      </c>
      <c r="Q13" s="36">
        <f t="shared" si="3"/>
        <v>334349.76628693636</v>
      </c>
      <c r="R13" s="27">
        <f t="shared" si="4"/>
        <v>9.135645558198599E-2</v>
      </c>
      <c r="S13" s="27"/>
      <c r="T13" s="37">
        <v>633491.19999999995</v>
      </c>
      <c r="U13" s="27">
        <f t="shared" si="5"/>
        <v>8.1683427668365158E-2</v>
      </c>
    </row>
    <row r="14" spans="1:21" s="42" customFormat="1" x14ac:dyDescent="0.25">
      <c r="A14" s="40">
        <v>12</v>
      </c>
      <c r="B14" s="41">
        <f t="array" ref="B14">SUM((Ratio!$A$2:$A$133=ByYear!B$2)*(Ratio!$B$2:$B$133=ByYear!$A14)*(Ratio!$C$2:$C$133))</f>
        <v>1.7433292941117948</v>
      </c>
      <c r="C14" s="41">
        <f t="array" ref="C14">SUM((Ratio!$A$2:$A$133=ByYear!C$2)*(Ratio!$B$2:$B$133=ByYear!$A14)*(Ratio!$C$2:$C$133))</f>
        <v>2.417937047654545</v>
      </c>
      <c r="D14" s="41">
        <f t="array" ref="D14">SUM((Ratio!$A$2:$A$133=ByYear!D$2)*(Ratio!$B$2:$B$133=ByYear!$A14)*(Ratio!$C$2:$C$133))</f>
        <v>2.5889768160375293</v>
      </c>
      <c r="E14" s="41">
        <f t="array" ref="E14">SUM((Ratio!$A$2:$A$133=ByYear!E$2)*(Ratio!$B$2:$B$133=ByYear!$A14)*(Ratio!$C$2:$C$133))</f>
        <v>2.4920935249118337</v>
      </c>
      <c r="F14" s="41">
        <f t="array" ref="F14">SUM((Ratio!$A$2:$A$133=ByYear!F$2)*(Ratio!$B$2:$B$133=ByYear!$A14)*(Ratio!$C$2:$C$133))</f>
        <v>2.6567188722114214</v>
      </c>
      <c r="G14" s="41">
        <f t="array" ref="G14">SUM((Ratio!$A$2:$A$133=ByYear!G$2)*(Ratio!$B$2:$B$133=ByYear!$A14)*(Ratio!$C$2:$C$133))</f>
        <v>2.6333886202955523</v>
      </c>
      <c r="H14" s="41">
        <f t="array" ref="H14">SUM((Ratio!$A$2:$A$133=ByYear!H$2)*(Ratio!$B$2:$B$133=ByYear!$A14)*(Ratio!$C$2:$C$133))</f>
        <v>2.3532612778313218</v>
      </c>
      <c r="I14" s="41">
        <f t="array" ref="I14">SUM((Ratio!$A$2:$A$133=ByYear!I$2)*(Ratio!$B$2:$B$133=ByYear!$A14)*(Ratio!$C$2:$C$133))</f>
        <v>2.6503382795013644</v>
      </c>
      <c r="J14" s="41">
        <f t="array" ref="J14">SUM((Ratio!$A$2:$A$133=ByYear!J$2)*(Ratio!$B$2:$B$133=ByYear!$A14)*(Ratio!$C$2:$C$133))</f>
        <v>2.3043285104924611</v>
      </c>
      <c r="K14" s="41">
        <f t="array" ref="K14">SUM((Ratio!$A$2:$A$133=ByYear!K$2)*(Ratio!$B$2:$B$133=ByYear!$A14)*(Ratio!$C$2:$C$133))</f>
        <v>3.0459005899386669</v>
      </c>
      <c r="L14" s="41">
        <f t="array" ref="L14">SUM((Ratio!$A$2:$A$133=ByYear!L$2)*(Ratio!$B$2:$B$133=ByYear!$A14)*(Ratio!$C$2:$C$133))</f>
        <v>2.4260424268505201</v>
      </c>
      <c r="M14" s="38">
        <f t="shared" si="1"/>
        <v>2.482937750894274</v>
      </c>
      <c r="N14" s="38">
        <f t="shared" si="6"/>
        <v>2.6211198589169697</v>
      </c>
      <c r="O14" s="37">
        <v>135633.17000000001</v>
      </c>
      <c r="P14" s="27">
        <f t="shared" si="2"/>
        <v>9.4609127302502732E-2</v>
      </c>
      <c r="Q14" s="36">
        <f>N14*O14</f>
        <v>355510.79541486141</v>
      </c>
      <c r="R14" s="27">
        <f t="shared" si="4"/>
        <v>9.7138414513984597E-2</v>
      </c>
      <c r="S14" s="27"/>
      <c r="T14" s="37">
        <v>696151.65</v>
      </c>
      <c r="U14" s="27">
        <f t="shared" si="5"/>
        <v>8.9762972159657561E-2</v>
      </c>
    </row>
    <row r="15" spans="1:21" s="42" customFormat="1" x14ac:dyDescent="0.25">
      <c r="A15" s="40"/>
      <c r="M15" s="38"/>
      <c r="N15" s="38"/>
      <c r="O15" s="37">
        <f>SUM(O3:O14)</f>
        <v>1433616.1199999999</v>
      </c>
      <c r="Q15" s="37">
        <f>SUM(Q3:Q14)</f>
        <v>3659837.3279366223</v>
      </c>
      <c r="R15" s="27">
        <f t="shared" si="4"/>
        <v>1</v>
      </c>
      <c r="S15" s="27"/>
      <c r="T15" s="43">
        <f>SUM(T3:T14)</f>
        <v>7755443.4000000004</v>
      </c>
    </row>
    <row r="16" spans="1:21" s="42" customFormat="1" x14ac:dyDescent="0.25">
      <c r="A16" s="44" t="s">
        <v>3</v>
      </c>
      <c r="B16" s="45" t="s">
        <v>15</v>
      </c>
      <c r="M16" s="38"/>
      <c r="N16" s="38"/>
    </row>
    <row r="17" spans="1:19" s="46" customFormat="1" ht="12.75" x14ac:dyDescent="0.2">
      <c r="A17" s="45" t="s">
        <v>1</v>
      </c>
      <c r="B17" s="46">
        <v>2003</v>
      </c>
      <c r="C17" s="46">
        <f>C2</f>
        <v>2004</v>
      </c>
      <c r="D17" s="46">
        <f t="shared" ref="D17:L17" si="7">D2</f>
        <v>2005</v>
      </c>
      <c r="E17" s="46">
        <f t="shared" si="7"/>
        <v>2006</v>
      </c>
      <c r="F17" s="46">
        <f t="shared" si="7"/>
        <v>2007</v>
      </c>
      <c r="G17" s="46">
        <f t="shared" si="7"/>
        <v>2008</v>
      </c>
      <c r="H17" s="46">
        <f t="shared" si="7"/>
        <v>2009</v>
      </c>
      <c r="I17" s="46">
        <f t="shared" si="7"/>
        <v>2010</v>
      </c>
      <c r="J17" s="46">
        <f t="shared" si="7"/>
        <v>2011</v>
      </c>
      <c r="K17" s="46">
        <f t="shared" si="7"/>
        <v>2012</v>
      </c>
      <c r="L17" s="46">
        <f t="shared" si="7"/>
        <v>2013</v>
      </c>
      <c r="M17" s="47" t="s">
        <v>9</v>
      </c>
      <c r="N17" s="48" t="s">
        <v>21</v>
      </c>
      <c r="O17" s="48" t="s">
        <v>19</v>
      </c>
      <c r="P17" s="14" t="s">
        <v>23</v>
      </c>
      <c r="Q17" s="13" t="s">
        <v>18</v>
      </c>
      <c r="R17" s="14" t="s">
        <v>23</v>
      </c>
    </row>
    <row r="18" spans="1:19" s="42" customFormat="1" x14ac:dyDescent="0.25">
      <c r="A18" s="40">
        <v>1</v>
      </c>
      <c r="B18" s="41">
        <f t="array" ref="B18">SUM((Ratio!$A$2:$A$133=ByYear!B$2)*(Ratio!$B$2:$B$133=ByYear!$A18)*(Ratio!$D$2:$D$133))</f>
        <v>2.1287988362923977</v>
      </c>
      <c r="C18" s="41">
        <f t="array" ref="C18">SUM((Ratio!$A$2:$A$133=ByYear!C$2)*(Ratio!$B$2:$B$133=ByYear!$A18)*(Ratio!$D$2:$D$133))</f>
        <v>2.0342792493934763</v>
      </c>
      <c r="D18" s="41">
        <f t="array" ref="D18">SUM((Ratio!$A$2:$A$133=ByYear!D$2)*(Ratio!$B$2:$B$133=ByYear!$A18)*(Ratio!$D$2:$D$133))</f>
        <v>2.072169022619343</v>
      </c>
      <c r="E18" s="41">
        <f t="array" ref="E18">SUM((Ratio!$A$2:$A$133=ByYear!E$2)*(Ratio!$B$2:$B$133=ByYear!$A18)*(Ratio!$D$2:$D$133))</f>
        <v>2.0164373309633006</v>
      </c>
      <c r="F18" s="41">
        <f t="array" ref="F18">SUM((Ratio!$A$2:$A$133=ByYear!F$2)*(Ratio!$B$2:$B$133=ByYear!$A18)*(Ratio!$D$2:$D$133))</f>
        <v>2.0839388720136389</v>
      </c>
      <c r="G18" s="41">
        <f t="array" ref="G18">SUM((Ratio!$A$2:$A$133=ByYear!G$2)*(Ratio!$B$2:$B$133=ByYear!$A18)*(Ratio!$D$2:$D$133))</f>
        <v>2.0941665332458621</v>
      </c>
      <c r="H18" s="41">
        <f t="array" ref="H18">SUM((Ratio!$A$2:$A$133=ByYear!H$2)*(Ratio!$B$2:$B$133=ByYear!$A18)*(Ratio!$D$2:$D$133))</f>
        <v>2.0647357557372672</v>
      </c>
      <c r="I18" s="41">
        <f t="array" ref="I18">SUM((Ratio!$A$2:$A$133=ByYear!I$2)*(Ratio!$B$2:$B$133=ByYear!$A18)*(Ratio!$D$2:$D$133))</f>
        <v>2.1107033177424439</v>
      </c>
      <c r="J18" s="41">
        <f t="array" ref="J18">SUM((Ratio!$A$2:$A$133=ByYear!J$2)*(Ratio!$B$2:$B$133=ByYear!$A18)*(Ratio!$D$2:$D$133))</f>
        <v>2.0867465450241554</v>
      </c>
      <c r="K18" s="41">
        <f t="array" ref="K18">SUM((Ratio!$A$2:$A$133=ByYear!K$2)*(Ratio!$B$2:$B$133=ByYear!$A18)*(Ratio!$D$2:$D$133))</f>
        <v>2.1185819669358383</v>
      </c>
      <c r="L18" s="41">
        <f t="array" ref="L18">SUM((Ratio!$A$2:$A$133=ByYear!L$2)*(Ratio!$B$2:$B$133=ByYear!$A18)*(Ratio!$D$2:$D$133))</f>
        <v>2.1615812368940053</v>
      </c>
      <c r="M18" s="38">
        <f t="shared" ref="M18:M29" si="8">AVERAGE(B18:L18)</f>
        <v>2.0883762424419752</v>
      </c>
      <c r="N18" s="38">
        <f>M18*0.5+M29*0.5</f>
        <v>2.1252947555765167</v>
      </c>
      <c r="O18" s="37">
        <v>104916.7</v>
      </c>
      <c r="P18" s="27">
        <f>O18/$O$30</f>
        <v>9.0868164619873099E-2</v>
      </c>
      <c r="Q18" s="36">
        <f>N18*O18</f>
        <v>222978.91228239471</v>
      </c>
      <c r="R18" s="27">
        <f>Q18/$Q$30</f>
        <v>8.5947270385634239E-2</v>
      </c>
      <c r="S18" s="27"/>
    </row>
    <row r="19" spans="1:19" s="42" customFormat="1" x14ac:dyDescent="0.25">
      <c r="A19" s="40">
        <v>2</v>
      </c>
      <c r="B19" s="41">
        <f t="array" ref="B19">SUM((Ratio!$A$2:$A$133=ByYear!B$2)*(Ratio!$B$2:$B$133=ByYear!$A19)*(Ratio!$D$2:$D$133))</f>
        <v>2.0352822915059252</v>
      </c>
      <c r="C19" s="41">
        <f t="array" ref="C19">SUM((Ratio!$A$2:$A$133=ByYear!C$2)*(Ratio!$B$2:$B$133=ByYear!$A19)*(Ratio!$D$2:$D$133))</f>
        <v>2.0051347204176748</v>
      </c>
      <c r="D19" s="41">
        <f t="array" ref="D19">SUM((Ratio!$A$2:$A$133=ByYear!D$2)*(Ratio!$B$2:$B$133=ByYear!$A19)*(Ratio!$D$2:$D$133))</f>
        <v>2.0256940811367539</v>
      </c>
      <c r="E19" s="41">
        <f t="array" ref="E19">SUM((Ratio!$A$2:$A$133=ByYear!E$2)*(Ratio!$B$2:$B$133=ByYear!$A19)*(Ratio!$D$2:$D$133))</f>
        <v>2.0314801864649374</v>
      </c>
      <c r="F19" s="41">
        <f t="array" ref="F19">SUM((Ratio!$A$2:$A$133=ByYear!F$2)*(Ratio!$B$2:$B$133=ByYear!$A19)*(Ratio!$D$2:$D$133))</f>
        <v>2.0515635191042376</v>
      </c>
      <c r="G19" s="41">
        <f t="array" ref="G19">SUM((Ratio!$A$2:$A$133=ByYear!G$2)*(Ratio!$B$2:$B$133=ByYear!$A19)*(Ratio!$D$2:$D$133))</f>
        <v>2.1608641446191541</v>
      </c>
      <c r="H19" s="41">
        <f t="array" ref="H19">SUM((Ratio!$A$2:$A$133=ByYear!H$2)*(Ratio!$B$2:$B$133=ByYear!$A19)*(Ratio!$D$2:$D$133))</f>
        <v>2.1409694807879589</v>
      </c>
      <c r="I19" s="41">
        <f t="array" ref="I19">SUM((Ratio!$A$2:$A$133=ByYear!I$2)*(Ratio!$B$2:$B$133=ByYear!$A19)*(Ratio!$D$2:$D$133))</f>
        <v>2.237337953531751</v>
      </c>
      <c r="J19" s="41">
        <f t="array" ref="J19">SUM((Ratio!$A$2:$A$133=ByYear!J$2)*(Ratio!$B$2:$B$133=ByYear!$A19)*(Ratio!$D$2:$D$133))</f>
        <v>2.1851646665054538</v>
      </c>
      <c r="K19" s="41">
        <f t="array" ref="K19">SUM((Ratio!$A$2:$A$133=ByYear!K$2)*(Ratio!$B$2:$B$133=ByYear!$A19)*(Ratio!$D$2:$D$133))</f>
        <v>2.143658041889152</v>
      </c>
      <c r="L19" s="41">
        <f t="array" ref="L19">SUM((Ratio!$A$2:$A$133=ByYear!L$2)*(Ratio!$B$2:$B$133=ByYear!$A19)*(Ratio!$D$2:$D$133))</f>
        <v>2.3149645264666545</v>
      </c>
      <c r="M19" s="38">
        <f t="shared" si="8"/>
        <v>2.1211012374936047</v>
      </c>
      <c r="N19" s="38">
        <f>M18*0.5+M19*0.5</f>
        <v>2.1047387399677899</v>
      </c>
      <c r="O19" s="37">
        <v>94371.45</v>
      </c>
      <c r="P19" s="27">
        <f t="shared" ref="P19:P29" si="9">O19/$O$30</f>
        <v>8.1734942616534093E-2</v>
      </c>
      <c r="Q19" s="36">
        <f t="shared" ref="Q19:Q29" si="10">N19*O19</f>
        <v>198627.24676193329</v>
      </c>
      <c r="R19" s="27">
        <f t="shared" ref="R19:R29" si="11">Q19/$Q$30</f>
        <v>7.6560915598070434E-2</v>
      </c>
      <c r="S19" s="27"/>
    </row>
    <row r="20" spans="1:19" s="42" customFormat="1" x14ac:dyDescent="0.25">
      <c r="A20" s="40">
        <v>3</v>
      </c>
      <c r="B20" s="41">
        <f t="array" ref="B20">SUM((Ratio!$A$2:$A$133=ByYear!B$2)*(Ratio!$B$2:$B$133=ByYear!$A20)*(Ratio!$D$2:$D$133))</f>
        <v>2.2047992956922502</v>
      </c>
      <c r="C20" s="41">
        <f t="array" ref="C20">SUM((Ratio!$A$2:$A$133=ByYear!C$2)*(Ratio!$B$2:$B$133=ByYear!$A20)*(Ratio!$D$2:$D$133))</f>
        <v>2.1063255814851471</v>
      </c>
      <c r="D20" s="41">
        <f t="array" ref="D20">SUM((Ratio!$A$2:$A$133=ByYear!D$2)*(Ratio!$B$2:$B$133=ByYear!$A20)*(Ratio!$D$2:$D$133))</f>
        <v>2.200931964992332</v>
      </c>
      <c r="E20" s="41">
        <f t="array" ref="E20">SUM((Ratio!$A$2:$A$133=ByYear!E$2)*(Ratio!$B$2:$B$133=ByYear!$A20)*(Ratio!$D$2:$D$133))</f>
        <v>2.1800582976158038</v>
      </c>
      <c r="F20" s="41">
        <f t="array" ref="F20">SUM((Ratio!$A$2:$A$133=ByYear!F$2)*(Ratio!$B$2:$B$133=ByYear!$A20)*(Ratio!$D$2:$D$133))</f>
        <v>2.2058877679044264</v>
      </c>
      <c r="G20" s="41">
        <f t="array" ref="G20">SUM((Ratio!$A$2:$A$133=ByYear!G$2)*(Ratio!$B$2:$B$133=ByYear!$A20)*(Ratio!$D$2:$D$133))</f>
        <v>2.0157365217372356</v>
      </c>
      <c r="H20" s="41">
        <f t="array" ref="H20">SUM((Ratio!$A$2:$A$133=ByYear!H$2)*(Ratio!$B$2:$B$133=ByYear!$A20)*(Ratio!$D$2:$D$133))</f>
        <v>1.9947452091643643</v>
      </c>
      <c r="I20" s="41">
        <f t="array" ref="I20">SUM((Ratio!$A$2:$A$133=ByYear!I$2)*(Ratio!$B$2:$B$133=ByYear!$A20)*(Ratio!$D$2:$D$133))</f>
        <v>2.0558090465806522</v>
      </c>
      <c r="J20" s="41">
        <f t="array" ref="J20">SUM((Ratio!$A$2:$A$133=ByYear!J$2)*(Ratio!$B$2:$B$133=ByYear!$A20)*(Ratio!$D$2:$D$133))</f>
        <v>1.9941650047094153</v>
      </c>
      <c r="K20" s="41">
        <f t="array" ref="K20">SUM((Ratio!$A$2:$A$133=ByYear!K$2)*(Ratio!$B$2:$B$133=ByYear!$A20)*(Ratio!$D$2:$D$133))</f>
        <v>2.03432548417583</v>
      </c>
      <c r="L20" s="41">
        <f t="array" ref="L20">SUM((Ratio!$A$2:$A$133=ByYear!L$2)*(Ratio!$B$2:$B$133=ByYear!$A20)*(Ratio!$D$2:$D$133))</f>
        <v>2.1754794147185219</v>
      </c>
      <c r="M20" s="38">
        <f t="shared" si="8"/>
        <v>2.1062057807978163</v>
      </c>
      <c r="N20" s="38">
        <f t="shared" ref="N20:N29" si="12">M19*0.5+M20*0.5</f>
        <v>2.1136535091457107</v>
      </c>
      <c r="O20" s="37">
        <v>94378</v>
      </c>
      <c r="P20" s="27">
        <f t="shared" si="9"/>
        <v>8.1740615559719121E-2</v>
      </c>
      <c r="Q20" s="36">
        <f t="shared" si="10"/>
        <v>199482.39088615388</v>
      </c>
      <c r="R20" s="27">
        <f t="shared" si="11"/>
        <v>7.6890531087314515E-2</v>
      </c>
      <c r="S20" s="27"/>
    </row>
    <row r="21" spans="1:19" s="42" customFormat="1" x14ac:dyDescent="0.25">
      <c r="A21" s="40">
        <v>4</v>
      </c>
      <c r="B21" s="41">
        <f t="array" ref="B21">SUM((Ratio!$A$2:$A$133=ByYear!B$2)*(Ratio!$B$2:$B$133=ByYear!$A21)*(Ratio!$D$2:$D$133))</f>
        <v>2.1292963871114505</v>
      </c>
      <c r="C21" s="41">
        <f t="array" ref="C21">SUM((Ratio!$A$2:$A$133=ByYear!C$2)*(Ratio!$B$2:$B$133=ByYear!$A21)*(Ratio!$D$2:$D$133))</f>
        <v>2.0769282348572573</v>
      </c>
      <c r="D21" s="41">
        <f t="array" ref="D21">SUM((Ratio!$A$2:$A$133=ByYear!D$2)*(Ratio!$B$2:$B$133=ByYear!$A21)*(Ratio!$D$2:$D$133))</f>
        <v>2.1009050287548199</v>
      </c>
      <c r="E21" s="41">
        <f t="array" ref="E21">SUM((Ratio!$A$2:$A$133=ByYear!E$2)*(Ratio!$B$2:$B$133=ByYear!$A21)*(Ratio!$D$2:$D$133))</f>
        <v>2.1042100037771974</v>
      </c>
      <c r="F21" s="41">
        <f t="array" ref="F21">SUM((Ratio!$A$2:$A$133=ByYear!F$2)*(Ratio!$B$2:$B$133=ByYear!$A21)*(Ratio!$D$2:$D$133))</f>
        <v>2.1115310517387003</v>
      </c>
      <c r="G21" s="41">
        <f t="array" ref="G21">SUM((Ratio!$A$2:$A$133=ByYear!G$2)*(Ratio!$B$2:$B$133=ByYear!$A21)*(Ratio!$D$2:$D$133))</f>
        <v>2.0991660443668394</v>
      </c>
      <c r="H21" s="41">
        <f t="array" ref="H21">SUM((Ratio!$A$2:$A$133=ByYear!H$2)*(Ratio!$B$2:$B$133=ByYear!$A21)*(Ratio!$D$2:$D$133))</f>
        <v>2.1767544149111746</v>
      </c>
      <c r="I21" s="41">
        <f t="array" ref="I21">SUM((Ratio!$A$2:$A$133=ByYear!I$2)*(Ratio!$B$2:$B$133=ByYear!$A21)*(Ratio!$D$2:$D$133))</f>
        <v>2.2517257805358959</v>
      </c>
      <c r="J21" s="41">
        <f t="array" ref="J21">SUM((Ratio!$A$2:$A$133=ByYear!J$2)*(Ratio!$B$2:$B$133=ByYear!$A21)*(Ratio!$D$2:$D$133))</f>
        <v>2.1529783257350426</v>
      </c>
      <c r="K21" s="41">
        <f t="array" ref="K21">SUM((Ratio!$A$2:$A$133=ByYear!K$2)*(Ratio!$B$2:$B$133=ByYear!$A21)*(Ratio!$D$2:$D$133))</f>
        <v>2.3856293132425939</v>
      </c>
      <c r="L21" s="41">
        <f t="array" ref="L21">SUM((Ratio!$A$2:$A$133=ByYear!L$2)*(Ratio!$B$2:$B$133=ByYear!$A21)*(Ratio!$D$2:$D$133))</f>
        <v>2.3713175093521905</v>
      </c>
      <c r="M21" s="38">
        <f t="shared" si="8"/>
        <v>2.1782220085802875</v>
      </c>
      <c r="N21" s="38">
        <f t="shared" si="12"/>
        <v>2.1422138946890517</v>
      </c>
      <c r="O21" s="37">
        <v>87955.77</v>
      </c>
      <c r="P21" s="27">
        <f t="shared" si="9"/>
        <v>7.6178333741222279E-2</v>
      </c>
      <c r="Q21" s="36">
        <f t="shared" si="10"/>
        <v>188420.07261207447</v>
      </c>
      <c r="R21" s="27">
        <f t="shared" si="11"/>
        <v>7.2626558095150479E-2</v>
      </c>
      <c r="S21" s="27"/>
    </row>
    <row r="22" spans="1:19" s="42" customFormat="1" x14ac:dyDescent="0.25">
      <c r="A22" s="40">
        <v>5</v>
      </c>
      <c r="B22" s="41">
        <f t="array" ref="B22">SUM((Ratio!$A$2:$A$133=ByYear!B$2)*(Ratio!$B$2:$B$133=ByYear!$A22)*(Ratio!$D$2:$D$133))</f>
        <v>2.220146566597025</v>
      </c>
      <c r="C22" s="41">
        <f t="array" ref="C22">SUM((Ratio!$A$2:$A$133=ByYear!C$2)*(Ratio!$B$2:$B$133=ByYear!$A22)*(Ratio!$D$2:$D$133))</f>
        <v>2.3682039153247705</v>
      </c>
      <c r="D22" s="41">
        <f t="array" ref="D22">SUM((Ratio!$A$2:$A$133=ByYear!D$2)*(Ratio!$B$2:$B$133=ByYear!$A22)*(Ratio!$D$2:$D$133))</f>
        <v>2.3108929111895886</v>
      </c>
      <c r="E22" s="41">
        <f t="array" ref="E22">SUM((Ratio!$A$2:$A$133=ByYear!E$2)*(Ratio!$B$2:$B$133=ByYear!$A22)*(Ratio!$D$2:$D$133))</f>
        <v>2.297473978307508</v>
      </c>
      <c r="F22" s="41">
        <f t="array" ref="F22">SUM((Ratio!$A$2:$A$133=ByYear!F$2)*(Ratio!$B$2:$B$133=ByYear!$A22)*(Ratio!$D$2:$D$133))</f>
        <v>2.3267901993969855</v>
      </c>
      <c r="G22" s="41">
        <f t="array" ref="G22">SUM((Ratio!$A$2:$A$133=ByYear!G$2)*(Ratio!$B$2:$B$133=ByYear!$A22)*(Ratio!$D$2:$D$133))</f>
        <v>2.5124692970161431</v>
      </c>
      <c r="H22" s="41">
        <f t="array" ref="H22">SUM((Ratio!$A$2:$A$133=ByYear!H$2)*(Ratio!$B$2:$B$133=ByYear!$A22)*(Ratio!$D$2:$D$133))</f>
        <v>2.4751175704516721</v>
      </c>
      <c r="I22" s="41">
        <f t="array" ref="I22">SUM((Ratio!$A$2:$A$133=ByYear!I$2)*(Ratio!$B$2:$B$133=ByYear!$A22)*(Ratio!$D$2:$D$133))</f>
        <v>2.3797243537967114</v>
      </c>
      <c r="J22" s="41">
        <f t="array" ref="J22">SUM((Ratio!$A$2:$A$133=ByYear!J$2)*(Ratio!$B$2:$B$133=ByYear!$A22)*(Ratio!$D$2:$D$133))</f>
        <v>2.4384743306597287</v>
      </c>
      <c r="K22" s="41">
        <f t="array" ref="K22">SUM((Ratio!$A$2:$A$133=ByYear!K$2)*(Ratio!$B$2:$B$133=ByYear!$A22)*(Ratio!$D$2:$D$133))</f>
        <v>2.4854009133050563</v>
      </c>
      <c r="L22" s="41">
        <f t="array" ref="L22">SUM((Ratio!$A$2:$A$133=ByYear!L$2)*(Ratio!$B$2:$B$133=ByYear!$A22)*(Ratio!$D$2:$D$133))</f>
        <v>2.3891287579246625</v>
      </c>
      <c r="M22" s="38">
        <f t="shared" si="8"/>
        <v>2.3821657085427139</v>
      </c>
      <c r="N22" s="38">
        <f t="shared" si="12"/>
        <v>2.2801938585615007</v>
      </c>
      <c r="O22" s="37">
        <v>92094.55</v>
      </c>
      <c r="P22" s="27">
        <f t="shared" si="9"/>
        <v>7.9762923633636337E-2</v>
      </c>
      <c r="Q22" s="36">
        <f t="shared" si="10"/>
        <v>209993.42731698506</v>
      </c>
      <c r="R22" s="27">
        <f t="shared" si="11"/>
        <v>8.0942012372727648E-2</v>
      </c>
      <c r="S22" s="27"/>
    </row>
    <row r="23" spans="1:19" s="42" customFormat="1" x14ac:dyDescent="0.25">
      <c r="A23" s="40">
        <v>6</v>
      </c>
      <c r="B23" s="41">
        <f t="array" ref="B23">SUM((Ratio!$A$2:$A$133=ByYear!B$2)*(Ratio!$B$2:$B$133=ByYear!$A23)*(Ratio!$D$2:$D$133))</f>
        <v>2.0014285423206939</v>
      </c>
      <c r="C23" s="41">
        <f t="array" ref="C23">SUM((Ratio!$A$2:$A$133=ByYear!C$2)*(Ratio!$B$2:$B$133=ByYear!$A23)*(Ratio!$D$2:$D$133))</f>
        <v>2.3527138317230807</v>
      </c>
      <c r="D23" s="41">
        <f t="array" ref="D23">SUM((Ratio!$A$2:$A$133=ByYear!D$2)*(Ratio!$B$2:$B$133=ByYear!$A23)*(Ratio!$D$2:$D$133))</f>
        <v>2.329932316428867</v>
      </c>
      <c r="E23" s="41">
        <f t="array" ref="E23">SUM((Ratio!$A$2:$A$133=ByYear!E$2)*(Ratio!$B$2:$B$133=ByYear!$A23)*(Ratio!$D$2:$D$133))</f>
        <v>2.4120609270473077</v>
      </c>
      <c r="F23" s="41">
        <f t="array" ref="F23">SUM((Ratio!$A$2:$A$133=ByYear!F$2)*(Ratio!$B$2:$B$133=ByYear!$A23)*(Ratio!$D$2:$D$133))</f>
        <v>2.3247800479321601</v>
      </c>
      <c r="G23" s="41">
        <f t="array" ref="G23">SUM((Ratio!$A$2:$A$133=ByYear!G$2)*(Ratio!$B$2:$B$133=ByYear!$A23)*(Ratio!$D$2:$D$133))</f>
        <v>2.4482898385325096</v>
      </c>
      <c r="H23" s="41">
        <f t="array" ref="H23">SUM((Ratio!$A$2:$A$133=ByYear!H$2)*(Ratio!$B$2:$B$133=ByYear!$A23)*(Ratio!$D$2:$D$133))</f>
        <v>2.5620571191751482</v>
      </c>
      <c r="I23" s="41">
        <f t="array" ref="I23">SUM((Ratio!$A$2:$A$133=ByYear!I$2)*(Ratio!$B$2:$B$133=ByYear!$A23)*(Ratio!$D$2:$D$133))</f>
        <v>2.7383205263537458</v>
      </c>
      <c r="J23" s="41">
        <f t="array" ref="J23">SUM((Ratio!$A$2:$A$133=ByYear!J$2)*(Ratio!$B$2:$B$133=ByYear!$A23)*(Ratio!$D$2:$D$133))</f>
        <v>2.5222470282829557</v>
      </c>
      <c r="K23" s="41">
        <f t="array" ref="K23">SUM((Ratio!$A$2:$A$133=ByYear!K$2)*(Ratio!$B$2:$B$133=ByYear!$A23)*(Ratio!$D$2:$D$133))</f>
        <v>2.5752021967237306</v>
      </c>
      <c r="L23" s="41">
        <f t="array" ref="L23">SUM((Ratio!$A$2:$A$133=ByYear!L$2)*(Ratio!$B$2:$B$133=ByYear!$A23)*(Ratio!$D$2:$D$133))</f>
        <v>2.7367016137924343</v>
      </c>
      <c r="M23" s="38">
        <f t="shared" si="8"/>
        <v>2.4548849080284212</v>
      </c>
      <c r="N23" s="38">
        <f t="shared" si="12"/>
        <v>2.4185253082855676</v>
      </c>
      <c r="O23" s="37">
        <v>99093.5</v>
      </c>
      <c r="P23" s="27">
        <f t="shared" si="9"/>
        <v>8.5824701603838038E-2</v>
      </c>
      <c r="Q23" s="36">
        <f t="shared" si="10"/>
        <v>239660.1376365959</v>
      </c>
      <c r="R23" s="27">
        <f t="shared" si="11"/>
        <v>9.2377052337684895E-2</v>
      </c>
      <c r="S23" s="27"/>
    </row>
    <row r="24" spans="1:19" s="33" customFormat="1" x14ac:dyDescent="0.25">
      <c r="A24" s="35">
        <v>7</v>
      </c>
      <c r="B24" s="29">
        <f t="array" ref="B24">SUM((Ratio!$A$2:$A$133=ByYear!B$2)*(Ratio!$B$2:$B$133=ByYear!$A24)*(Ratio!$D$2:$D$133))</f>
        <v>2.4343899766931703</v>
      </c>
      <c r="C24" s="29">
        <f t="array" ref="C24">SUM((Ratio!$A$2:$A$133=ByYear!C$2)*(Ratio!$B$2:$B$133=ByYear!$A24)*(Ratio!$D$2:$D$133))</f>
        <v>2.3338365940411925</v>
      </c>
      <c r="D24" s="29">
        <f t="array" ref="D24">SUM((Ratio!$A$2:$A$133=ByYear!D$2)*(Ratio!$B$2:$B$133=ByYear!$A24)*(Ratio!$D$2:$D$133))</f>
        <v>2.2889351381771164</v>
      </c>
      <c r="E24" s="29">
        <f t="array" ref="E24">SUM((Ratio!$A$2:$A$133=ByYear!E$2)*(Ratio!$B$2:$B$133=ByYear!$A24)*(Ratio!$D$2:$D$133))</f>
        <v>2.2762378276564936</v>
      </c>
      <c r="F24" s="29">
        <f t="array" ref="F24">SUM((Ratio!$A$2:$A$133=ByYear!F$2)*(Ratio!$B$2:$B$133=ByYear!$A24)*(Ratio!$D$2:$D$133))</f>
        <v>2.4431564578703817</v>
      </c>
      <c r="G24" s="29">
        <f t="array" ref="G24">SUM((Ratio!$A$2:$A$133=ByYear!G$2)*(Ratio!$B$2:$B$133=ByYear!$A24)*(Ratio!$D$2:$D$133))</f>
        <v>2.2627831621810937</v>
      </c>
      <c r="H24" s="29">
        <f t="array" ref="H24">SUM((Ratio!$A$2:$A$133=ByYear!H$2)*(Ratio!$B$2:$B$133=ByYear!$A24)*(Ratio!$D$2:$D$133))</f>
        <v>2.2934779462836969</v>
      </c>
      <c r="I24" s="29">
        <f t="array" ref="I24">SUM((Ratio!$A$2:$A$133=ByYear!I$2)*(Ratio!$B$2:$B$133=ByYear!$A24)*(Ratio!$D$2:$D$133))</f>
        <v>2.2193528254654957</v>
      </c>
      <c r="J24" s="29">
        <f t="array" ref="J24">SUM((Ratio!$A$2:$A$133=ByYear!J$2)*(Ratio!$B$2:$B$133=ByYear!$A24)*(Ratio!$D$2:$D$133))</f>
        <v>2.435826354404488</v>
      </c>
      <c r="K24" s="29">
        <f t="array" ref="K24">SUM((Ratio!$A$2:$A$133=ByYear!K$2)*(Ratio!$B$2:$B$133=ByYear!$A24)*(Ratio!$D$2:$D$133))</f>
        <v>2.3772127124266595</v>
      </c>
      <c r="L24" s="29">
        <f t="array" ref="L24">SUM((Ratio!$A$2:$A$133=ByYear!L$2)*(Ratio!$B$2:$B$133=ByYear!$A24)*(Ratio!$D$2:$D$133))</f>
        <v>2.3850380333211429</v>
      </c>
      <c r="M24" s="30">
        <f t="shared" si="8"/>
        <v>2.3409315480473576</v>
      </c>
      <c r="N24" s="30">
        <f t="shared" si="12"/>
        <v>2.3979082280378892</v>
      </c>
      <c r="O24" s="34">
        <v>106592.44</v>
      </c>
      <c r="P24" s="28">
        <f t="shared" si="9"/>
        <v>9.2319520011151193E-2</v>
      </c>
      <c r="Q24" s="32">
        <f t="shared" si="10"/>
        <v>255598.88892263503</v>
      </c>
      <c r="R24" s="28">
        <f t="shared" si="11"/>
        <v>9.8520647498179986E-2</v>
      </c>
      <c r="S24" s="28"/>
    </row>
    <row r="25" spans="1:19" s="42" customFormat="1" x14ac:dyDescent="0.25">
      <c r="A25" s="40">
        <v>8</v>
      </c>
      <c r="B25" s="41">
        <f t="array" ref="B25">SUM((Ratio!$A$2:$A$133=ByYear!B$2)*(Ratio!$B$2:$B$133=ByYear!$A25)*(Ratio!$D$2:$D$133))</f>
        <v>2.2303668221022774</v>
      </c>
      <c r="C25" s="41">
        <f t="array" ref="C25">SUM((Ratio!$A$2:$A$133=ByYear!C$2)*(Ratio!$B$2:$B$133=ByYear!$A25)*(Ratio!$D$2:$D$133))</f>
        <v>2.1423281193008168</v>
      </c>
      <c r="D25" s="41">
        <f t="array" ref="D25">SUM((Ratio!$A$2:$A$133=ByYear!D$2)*(Ratio!$B$2:$B$133=ByYear!$A25)*(Ratio!$D$2:$D$133))</f>
        <v>2.241144511595492</v>
      </c>
      <c r="E25" s="41">
        <f t="array" ref="E25">SUM((Ratio!$A$2:$A$133=ByYear!E$2)*(Ratio!$B$2:$B$133=ByYear!$A25)*(Ratio!$D$2:$D$133))</f>
        <v>2.1931843174078489</v>
      </c>
      <c r="F25" s="41">
        <f t="array" ref="F25">SUM((Ratio!$A$2:$A$133=ByYear!F$2)*(Ratio!$B$2:$B$133=ByYear!$A25)*(Ratio!$D$2:$D$133))</f>
        <v>2.252082366754566</v>
      </c>
      <c r="G25" s="41">
        <f t="array" ref="G25">SUM((Ratio!$A$2:$A$133=ByYear!G$2)*(Ratio!$B$2:$B$133=ByYear!$A25)*(Ratio!$D$2:$D$133))</f>
        <v>2.2048898136986894</v>
      </c>
      <c r="H25" s="41">
        <f t="array" ref="H25">SUM((Ratio!$A$2:$A$133=ByYear!H$2)*(Ratio!$B$2:$B$133=ByYear!$A25)*(Ratio!$D$2:$D$133))</f>
        <v>2.1841728238034674</v>
      </c>
      <c r="I25" s="41">
        <f t="array" ref="I25">SUM((Ratio!$A$2:$A$133=ByYear!I$2)*(Ratio!$B$2:$B$133=ByYear!$A25)*(Ratio!$D$2:$D$133))</f>
        <v>2.2789874416514029</v>
      </c>
      <c r="J25" s="41">
        <f t="array" ref="J25">SUM((Ratio!$A$2:$A$133=ByYear!J$2)*(Ratio!$B$2:$B$133=ByYear!$A25)*(Ratio!$D$2:$D$133))</f>
        <v>2.2709042113322169</v>
      </c>
      <c r="K25" s="41">
        <f t="array" ref="K25">SUM((Ratio!$A$2:$A$133=ByYear!K$2)*(Ratio!$B$2:$B$133=ByYear!$A25)*(Ratio!$D$2:$D$133))</f>
        <v>2.2604100058383607</v>
      </c>
      <c r="L25" s="41">
        <f t="array" ref="L25">SUM((Ratio!$A$2:$A$133=ByYear!L$2)*(Ratio!$B$2:$B$133=ByYear!$A25)*(Ratio!$D$2:$D$133))</f>
        <v>2.3676912542275388</v>
      </c>
      <c r="M25" s="38">
        <f t="shared" si="8"/>
        <v>2.238741971610243</v>
      </c>
      <c r="N25" s="38">
        <f t="shared" si="12"/>
        <v>2.2898367598288001</v>
      </c>
      <c r="O25" s="37">
        <v>98201.84</v>
      </c>
      <c r="P25" s="27">
        <f t="shared" si="9"/>
        <v>8.505243648622611E-2</v>
      </c>
      <c r="Q25" s="36">
        <f t="shared" si="10"/>
        <v>224866.18311482624</v>
      </c>
      <c r="R25" s="27">
        <f t="shared" si="11"/>
        <v>8.6674719339733031E-2</v>
      </c>
      <c r="S25" s="27"/>
    </row>
    <row r="26" spans="1:19" s="42" customFormat="1" x14ac:dyDescent="0.25">
      <c r="A26" s="40">
        <v>9</v>
      </c>
      <c r="B26" s="41">
        <f t="array" ref="B26">SUM((Ratio!$A$2:$A$133=ByYear!B$2)*(Ratio!$B$2:$B$133=ByYear!$A26)*(Ratio!$D$2:$D$133))</f>
        <v>2.3377281449216976</v>
      </c>
      <c r="C26" s="41">
        <f t="array" ref="C26">SUM((Ratio!$A$2:$A$133=ByYear!C$2)*(Ratio!$B$2:$B$133=ByYear!$A26)*(Ratio!$D$2:$D$133))</f>
        <v>2.2082969780923629</v>
      </c>
      <c r="D26" s="41">
        <f t="array" ref="D26">SUM((Ratio!$A$2:$A$133=ByYear!D$2)*(Ratio!$B$2:$B$133=ByYear!$A26)*(Ratio!$D$2:$D$133))</f>
        <v>2.2315142279505555</v>
      </c>
      <c r="E26" s="41">
        <f t="array" ref="E26">SUM((Ratio!$A$2:$A$133=ByYear!E$2)*(Ratio!$B$2:$B$133=ByYear!$A26)*(Ratio!$D$2:$D$133))</f>
        <v>2.3264709007006066</v>
      </c>
      <c r="F26" s="41">
        <f t="array" ref="F26">SUM((Ratio!$A$2:$A$133=ByYear!F$2)*(Ratio!$B$2:$B$133=ByYear!$A26)*(Ratio!$D$2:$D$133))</f>
        <v>2.3275088211903507</v>
      </c>
      <c r="G26" s="41">
        <f t="array" ref="G26">SUM((Ratio!$A$2:$A$133=ByYear!G$2)*(Ratio!$B$2:$B$133=ByYear!$A26)*(Ratio!$D$2:$D$133))</f>
        <v>2.2522670317764506</v>
      </c>
      <c r="H26" s="41">
        <f t="array" ref="H26">SUM((Ratio!$A$2:$A$133=ByYear!H$2)*(Ratio!$B$2:$B$133=ByYear!$A26)*(Ratio!$D$2:$D$133))</f>
        <v>2.3748323407371288</v>
      </c>
      <c r="I26" s="41">
        <f t="array" ref="I26">SUM((Ratio!$A$2:$A$133=ByYear!I$2)*(Ratio!$B$2:$B$133=ByYear!$A26)*(Ratio!$D$2:$D$133))</f>
        <v>2.298332552700574</v>
      </c>
      <c r="J26" s="41">
        <f t="array" ref="J26">SUM((Ratio!$A$2:$A$133=ByYear!J$2)*(Ratio!$B$2:$B$133=ByYear!$A26)*(Ratio!$D$2:$D$133))</f>
        <v>2.2364292137932957</v>
      </c>
      <c r="K26" s="41">
        <f t="array" ref="K26">SUM((Ratio!$A$2:$A$133=ByYear!K$2)*(Ratio!$B$2:$B$133=ByYear!$A26)*(Ratio!$D$2:$D$133))</f>
        <v>2.2703890143638508</v>
      </c>
      <c r="L26" s="41">
        <f t="array" ref="L26">SUM((Ratio!$A$2:$A$133=ByYear!L$2)*(Ratio!$B$2:$B$133=ByYear!$A26)*(Ratio!$D$2:$D$133))</f>
        <v>2.5752866945648445</v>
      </c>
      <c r="M26" s="38">
        <f t="shared" si="8"/>
        <v>2.3126414473447019</v>
      </c>
      <c r="N26" s="38">
        <f t="shared" si="12"/>
        <v>2.2756917094774725</v>
      </c>
      <c r="O26" s="37">
        <v>90239.02</v>
      </c>
      <c r="P26" s="27">
        <f t="shared" si="9"/>
        <v>7.8155852447665819E-2</v>
      </c>
      <c r="Q26" s="36">
        <f t="shared" si="10"/>
        <v>205356.18968537185</v>
      </c>
      <c r="R26" s="27">
        <f t="shared" si="11"/>
        <v>7.9154588115935426E-2</v>
      </c>
      <c r="S26" s="27"/>
    </row>
    <row r="27" spans="1:19" s="42" customFormat="1" x14ac:dyDescent="0.25">
      <c r="A27" s="40">
        <v>10</v>
      </c>
      <c r="B27" s="41">
        <f t="array" ref="B27">SUM((Ratio!$A$2:$A$133=ByYear!B$2)*(Ratio!$B$2:$B$133=ByYear!$A27)*(Ratio!$D$2:$D$133))</f>
        <v>2.3173886676481223</v>
      </c>
      <c r="C27" s="41">
        <f t="array" ref="C27">SUM((Ratio!$A$2:$A$133=ByYear!C$2)*(Ratio!$B$2:$B$133=ByYear!$A27)*(Ratio!$D$2:$D$133))</f>
        <v>2.3549586545564818</v>
      </c>
      <c r="D27" s="41">
        <f t="array" ref="D27">SUM((Ratio!$A$2:$A$133=ByYear!D$2)*(Ratio!$B$2:$B$133=ByYear!$A27)*(Ratio!$D$2:$D$133))</f>
        <v>2.3651873380930937</v>
      </c>
      <c r="E27" s="41">
        <f t="array" ref="E27">SUM((Ratio!$A$2:$A$133=ByYear!E$2)*(Ratio!$B$2:$B$133=ByYear!$A27)*(Ratio!$D$2:$D$133))</f>
        <v>2.3868548992618153</v>
      </c>
      <c r="F27" s="41">
        <f t="array" ref="F27">SUM((Ratio!$A$2:$A$133=ByYear!F$2)*(Ratio!$B$2:$B$133=ByYear!$A27)*(Ratio!$D$2:$D$133))</f>
        <v>2.4839836617621072</v>
      </c>
      <c r="G27" s="41">
        <f t="array" ref="G27">SUM((Ratio!$A$2:$A$133=ByYear!G$2)*(Ratio!$B$2:$B$133=ByYear!$A27)*(Ratio!$D$2:$D$133))</f>
        <v>2.215930114502374</v>
      </c>
      <c r="H27" s="41">
        <f t="array" ref="H27">SUM((Ratio!$A$2:$A$133=ByYear!H$2)*(Ratio!$B$2:$B$133=ByYear!$A27)*(Ratio!$D$2:$D$133))</f>
        <v>2.1943742155212407</v>
      </c>
      <c r="I27" s="41">
        <f t="array" ref="I27">SUM((Ratio!$A$2:$A$133=ByYear!I$2)*(Ratio!$B$2:$B$133=ByYear!$A27)*(Ratio!$D$2:$D$133))</f>
        <v>2.3151881388854627</v>
      </c>
      <c r="J27" s="41">
        <f t="array" ref="J27">SUM((Ratio!$A$2:$A$133=ByYear!J$2)*(Ratio!$B$2:$B$133=ByYear!$A27)*(Ratio!$D$2:$D$133))</f>
        <v>2.0680417670503668</v>
      </c>
      <c r="K27" s="41">
        <f t="array" ref="K27">SUM((Ratio!$A$2:$A$133=ByYear!K$2)*(Ratio!$B$2:$B$133=ByYear!$A27)*(Ratio!$D$2:$D$133))</f>
        <v>2.2345985389754981</v>
      </c>
      <c r="L27" s="41">
        <f t="array" ref="L27">SUM((Ratio!$A$2:$A$133=ByYear!L$2)*(Ratio!$B$2:$B$133=ByYear!$A27)*(Ratio!$D$2:$D$133))</f>
        <v>2.3978349538649302</v>
      </c>
      <c r="M27" s="38">
        <f t="shared" si="8"/>
        <v>2.3031219045564995</v>
      </c>
      <c r="N27" s="38">
        <f t="shared" si="12"/>
        <v>2.3078816759506005</v>
      </c>
      <c r="O27" s="37">
        <v>92067.14</v>
      </c>
      <c r="P27" s="27">
        <f t="shared" si="9"/>
        <v>7.973918388207886E-2</v>
      </c>
      <c r="Q27" s="36">
        <f t="shared" si="10"/>
        <v>212480.06536317855</v>
      </c>
      <c r="R27" s="27">
        <f t="shared" si="11"/>
        <v>8.1900487550132448E-2</v>
      </c>
      <c r="S27" s="27"/>
    </row>
    <row r="28" spans="1:19" s="42" customFormat="1" x14ac:dyDescent="0.25">
      <c r="A28" s="40">
        <v>11</v>
      </c>
      <c r="B28" s="41">
        <f t="array" ref="B28">SUM((Ratio!$A$2:$A$133=ByYear!B$2)*(Ratio!$B$2:$B$133=ByYear!$A28)*(Ratio!$D$2:$D$133))</f>
        <v>2.3204476538807683</v>
      </c>
      <c r="C28" s="41">
        <f t="array" ref="C28">SUM((Ratio!$A$2:$A$133=ByYear!C$2)*(Ratio!$B$2:$B$133=ByYear!$A28)*(Ratio!$D$2:$D$133))</f>
        <v>2.2897508519028555</v>
      </c>
      <c r="D28" s="41">
        <f t="array" ref="D28">SUM((Ratio!$A$2:$A$133=ByYear!D$2)*(Ratio!$B$2:$B$133=ByYear!$A28)*(Ratio!$D$2:$D$133))</f>
        <v>2.3868463508883027</v>
      </c>
      <c r="E28" s="41">
        <f t="array" ref="E28">SUM((Ratio!$A$2:$A$133=ByYear!E$2)*(Ratio!$B$2:$B$133=ByYear!$A28)*(Ratio!$D$2:$D$133))</f>
        <v>2.2115394415884091</v>
      </c>
      <c r="F28" s="41">
        <f t="array" ref="F28">SUM((Ratio!$A$2:$A$133=ByYear!F$2)*(Ratio!$B$2:$B$133=ByYear!$A28)*(Ratio!$D$2:$D$133))</f>
        <v>2.317810066179923</v>
      </c>
      <c r="G28" s="41">
        <f t="array" ref="G28">SUM((Ratio!$A$2:$A$133=ByYear!G$2)*(Ratio!$B$2:$B$133=ByYear!$A28)*(Ratio!$D$2:$D$133))</f>
        <v>2.1733768969110905</v>
      </c>
      <c r="H28" s="41">
        <f t="array" ref="H28">SUM((Ratio!$A$2:$A$133=ByYear!H$2)*(Ratio!$B$2:$B$133=ByYear!$A28)*(Ratio!$D$2:$D$133))</f>
        <v>2.1144767996951064</v>
      </c>
      <c r="I28" s="41">
        <f t="array" ref="I28">SUM((Ratio!$A$2:$A$133=ByYear!I$2)*(Ratio!$B$2:$B$133=ByYear!$A28)*(Ratio!$D$2:$D$133))</f>
        <v>2.201192565443741</v>
      </c>
      <c r="J28" s="41">
        <f t="array" ref="J28">SUM((Ratio!$A$2:$A$133=ByYear!J$2)*(Ratio!$B$2:$B$133=ByYear!$A28)*(Ratio!$D$2:$D$133))</f>
        <v>2.3141160418821647</v>
      </c>
      <c r="K28" s="41">
        <f t="array" ref="K28">SUM((Ratio!$A$2:$A$133=ByYear!K$2)*(Ratio!$B$2:$B$133=ByYear!$A28)*(Ratio!$D$2:$D$133))</f>
        <v>2.2152138025830488</v>
      </c>
      <c r="L28" s="41">
        <f t="array" ref="L28">SUM((Ratio!$A$2:$A$133=ByYear!L$2)*(Ratio!$B$2:$B$133=ByYear!$A28)*(Ratio!$D$2:$D$133))</f>
        <v>2.2906085772012967</v>
      </c>
      <c r="M28" s="38">
        <f t="shared" si="8"/>
        <v>2.2577617316506098</v>
      </c>
      <c r="N28" s="38">
        <f t="shared" si="12"/>
        <v>2.2804418181035544</v>
      </c>
      <c r="O28" s="37">
        <v>94188.13</v>
      </c>
      <c r="P28" s="27">
        <f t="shared" si="9"/>
        <v>8.1576169495209142E-2</v>
      </c>
      <c r="Q28" s="36">
        <f t="shared" si="10"/>
        <v>214790.55042097394</v>
      </c>
      <c r="R28" s="27">
        <f t="shared" si="11"/>
        <v>8.2791064519728633E-2</v>
      </c>
      <c r="S28" s="27"/>
    </row>
    <row r="29" spans="1:19" s="42" customFormat="1" x14ac:dyDescent="0.25">
      <c r="A29" s="40">
        <v>12</v>
      </c>
      <c r="B29" s="41">
        <f t="array" ref="B29">SUM((Ratio!$A$2:$A$133=ByYear!B$2)*(Ratio!$B$2:$B$133=ByYear!$A29)*(Ratio!$D$2:$D$133))</f>
        <v>2.1518684573890949</v>
      </c>
      <c r="C29" s="41">
        <f t="array" ref="C29">SUM((Ratio!$A$2:$A$133=ByYear!C$2)*(Ratio!$B$2:$B$133=ByYear!$A29)*(Ratio!$D$2:$D$133))</f>
        <v>2.134592697424551</v>
      </c>
      <c r="D29" s="41">
        <f t="array" ref="D29">SUM((Ratio!$A$2:$A$133=ByYear!D$2)*(Ratio!$B$2:$B$133=ByYear!$A29)*(Ratio!$D$2:$D$133))</f>
        <v>2.1681589325087871</v>
      </c>
      <c r="E29" s="41">
        <f t="array" ref="E29">SUM((Ratio!$A$2:$A$133=ByYear!E$2)*(Ratio!$B$2:$B$133=ByYear!$A29)*(Ratio!$D$2:$D$133))</f>
        <v>2.1328301515911314</v>
      </c>
      <c r="F29" s="41">
        <f t="array" ref="F29">SUM((Ratio!$A$2:$A$133=ByYear!F$2)*(Ratio!$B$2:$B$133=ByYear!$A29)*(Ratio!$D$2:$D$133))</f>
        <v>2.1753205589443465</v>
      </c>
      <c r="G29" s="41">
        <f t="array" ref="G29">SUM((Ratio!$A$2:$A$133=ByYear!G$2)*(Ratio!$B$2:$B$133=ByYear!$A29)*(Ratio!$D$2:$D$133))</f>
        <v>2.2182791894853779</v>
      </c>
      <c r="H29" s="41">
        <f t="array" ref="H29">SUM((Ratio!$A$2:$A$133=ByYear!H$2)*(Ratio!$B$2:$B$133=ByYear!$A29)*(Ratio!$D$2:$D$133))</f>
        <v>2.1572685749602951</v>
      </c>
      <c r="I29" s="41">
        <f t="array" ref="I29">SUM((Ratio!$A$2:$A$133=ByYear!I$2)*(Ratio!$B$2:$B$133=ByYear!$A29)*(Ratio!$D$2:$D$133))</f>
        <v>2.1867047146508969</v>
      </c>
      <c r="J29" s="41">
        <f t="array" ref="J29">SUM((Ratio!$A$2:$A$133=ByYear!J$2)*(Ratio!$B$2:$B$133=ByYear!$A29)*(Ratio!$D$2:$D$133))</f>
        <v>2.1700676765139688</v>
      </c>
      <c r="K29" s="41">
        <f t="array" ref="K29">SUM((Ratio!$A$2:$A$133=ByYear!K$2)*(Ratio!$B$2:$B$133=ByYear!$A29)*(Ratio!$D$2:$D$133))</f>
        <v>2.1811465520539954</v>
      </c>
      <c r="L29" s="41">
        <f t="array" ref="L29">SUM((Ratio!$A$2:$A$133=ByYear!L$2)*(Ratio!$B$2:$B$133=ByYear!$A29)*(Ratio!$D$2:$D$133))</f>
        <v>2.1081084502991954</v>
      </c>
      <c r="M29" s="38">
        <f t="shared" si="8"/>
        <v>2.1622132687110582</v>
      </c>
      <c r="N29" s="38">
        <f t="shared" si="12"/>
        <v>2.209987500180834</v>
      </c>
      <c r="O29" s="37">
        <v>100504.95</v>
      </c>
      <c r="P29" s="27">
        <f t="shared" si="9"/>
        <v>8.7047155902845924E-2</v>
      </c>
      <c r="Q29" s="36">
        <f t="shared" si="10"/>
        <v>222114.6832062997</v>
      </c>
      <c r="R29" s="27">
        <f t="shared" si="11"/>
        <v>8.5614153099708143E-2</v>
      </c>
      <c r="S29" s="27"/>
    </row>
    <row r="30" spans="1:19" s="42" customFormat="1" x14ac:dyDescent="0.25">
      <c r="A30" s="40"/>
      <c r="B30" s="40"/>
      <c r="M30" s="38"/>
      <c r="N30" s="38"/>
      <c r="O30" s="37">
        <f>SUM(O18:O29)</f>
        <v>1154603.49</v>
      </c>
      <c r="Q30" s="37">
        <f>SUM(Q18:Q29)</f>
        <v>2594368.7482094229</v>
      </c>
    </row>
    <row r="31" spans="1:19" s="42" customFormat="1" x14ac:dyDescent="0.25">
      <c r="A31" s="44" t="s">
        <v>4</v>
      </c>
      <c r="B31" s="45" t="s">
        <v>20</v>
      </c>
      <c r="M31" s="38"/>
      <c r="N31" s="38"/>
    </row>
    <row r="32" spans="1:19" s="42" customFormat="1" x14ac:dyDescent="0.25">
      <c r="A32" s="45" t="s">
        <v>1</v>
      </c>
      <c r="B32" s="46">
        <v>2003</v>
      </c>
      <c r="C32" s="46">
        <f>C17</f>
        <v>2004</v>
      </c>
      <c r="D32" s="46">
        <f t="shared" ref="D32:L32" si="13">D17</f>
        <v>2005</v>
      </c>
      <c r="E32" s="46">
        <f t="shared" si="13"/>
        <v>2006</v>
      </c>
      <c r="F32" s="46">
        <f t="shared" si="13"/>
        <v>2007</v>
      </c>
      <c r="G32" s="46">
        <f t="shared" si="13"/>
        <v>2008</v>
      </c>
      <c r="H32" s="46">
        <f t="shared" si="13"/>
        <v>2009</v>
      </c>
      <c r="I32" s="46">
        <f t="shared" si="13"/>
        <v>2010</v>
      </c>
      <c r="J32" s="46">
        <f t="shared" si="13"/>
        <v>2011</v>
      </c>
      <c r="K32" s="46">
        <f t="shared" si="13"/>
        <v>2012</v>
      </c>
      <c r="L32" s="46">
        <f t="shared" si="13"/>
        <v>2013</v>
      </c>
      <c r="M32" s="47" t="s">
        <v>9</v>
      </c>
      <c r="N32" s="48" t="s">
        <v>21</v>
      </c>
      <c r="O32" s="48" t="s">
        <v>19</v>
      </c>
      <c r="P32" s="14" t="s">
        <v>23</v>
      </c>
      <c r="Q32" s="13" t="s">
        <v>18</v>
      </c>
      <c r="R32" s="14" t="s">
        <v>23</v>
      </c>
    </row>
    <row r="33" spans="1:19" s="42" customFormat="1" x14ac:dyDescent="0.25">
      <c r="A33" s="40">
        <v>1</v>
      </c>
      <c r="B33" s="41">
        <f t="array" ref="B33">SUM((Ratio!$A$2:$A$133=ByYear!B$2)*(Ratio!$B$2:$B$133=ByYear!$A33)*(Ratio!$E$2:$E$133))</f>
        <v>2.0853625175385839</v>
      </c>
      <c r="C33" s="41">
        <f t="array" ref="C33">SUM((Ratio!$A$2:$A$133=ByYear!C$2)*(Ratio!$B$2:$B$133=ByYear!$A33)*(Ratio!$E$2:$E$133))</f>
        <v>1.9774876796341758</v>
      </c>
      <c r="D33" s="41">
        <f t="array" ref="D33">SUM((Ratio!$A$2:$A$133=ByYear!D$2)*(Ratio!$B$2:$B$133=ByYear!$A33)*(Ratio!$E$2:$E$133))</f>
        <v>2.0454976101122391</v>
      </c>
      <c r="E33" s="41">
        <f t="array" ref="E33">SUM((Ratio!$A$2:$A$133=ByYear!E$2)*(Ratio!$B$2:$B$133=ByYear!$A33)*(Ratio!$E$2:$E$133))</f>
        <v>2.0327144517124589</v>
      </c>
      <c r="F33" s="41">
        <f t="array" ref="F33">SUM((Ratio!$A$2:$A$133=ByYear!F$2)*(Ratio!$B$2:$B$133=ByYear!$A33)*(Ratio!$E$2:$E$133))</f>
        <v>2.0931748631190166</v>
      </c>
      <c r="G33" s="41">
        <f t="array" ref="G33">SUM((Ratio!$A$2:$A$133=ByYear!G$2)*(Ratio!$B$2:$B$133=ByYear!$A33)*(Ratio!$E$2:$E$133))</f>
        <v>2.1204870775538147</v>
      </c>
      <c r="H33" s="41">
        <f t="array" ref="H33">SUM((Ratio!$A$2:$A$133=ByYear!H$2)*(Ratio!$B$2:$B$133=ByYear!$A33)*(Ratio!$E$2:$E$133))</f>
        <v>2.1569072124343673</v>
      </c>
      <c r="I33" s="41">
        <f t="array" ref="I33">SUM((Ratio!$A$2:$A$133=ByYear!I$2)*(Ratio!$B$2:$B$133=ByYear!$A33)*(Ratio!$E$2:$E$133))</f>
        <v>2.0684665439090555</v>
      </c>
      <c r="J33" s="41">
        <f t="array" ref="J33">SUM((Ratio!$A$2:$A$133=ByYear!J$2)*(Ratio!$B$2:$B$133=ByYear!$A33)*(Ratio!$E$2:$E$133))</f>
        <v>2.1275219225201702</v>
      </c>
      <c r="K33" s="41">
        <f t="array" ref="K33">SUM((Ratio!$A$2:$A$133=ByYear!K$2)*(Ratio!$B$2:$B$133=ByYear!$A33)*(Ratio!$E$2:$E$133))</f>
        <v>2.1458989242487814</v>
      </c>
      <c r="L33" s="41">
        <f t="array" ref="L33">SUM((Ratio!$A$2:$A$133=ByYear!L$2)*(Ratio!$B$2:$B$133=ByYear!$A33)*(Ratio!$E$2:$E$133))</f>
        <v>2.0342929656603297</v>
      </c>
      <c r="M33" s="38">
        <f t="shared" ref="M33:M44" si="14">AVERAGE(B33:L33)</f>
        <v>2.0807101607675453</v>
      </c>
      <c r="N33" s="38">
        <f>M33</f>
        <v>2.0807101607675453</v>
      </c>
      <c r="O33" s="49">
        <v>30523.84</v>
      </c>
      <c r="P33" s="27">
        <f>O33/$O$45</f>
        <v>8.9113657498661347E-2</v>
      </c>
      <c r="Q33" s="37">
        <f>N33*O33</f>
        <v>63511.26403364283</v>
      </c>
      <c r="R33" s="27">
        <f>Q33/$Q$45</f>
        <v>8.4475138154966989E-2</v>
      </c>
      <c r="S33" s="27"/>
    </row>
    <row r="34" spans="1:19" s="42" customFormat="1" x14ac:dyDescent="0.25">
      <c r="A34" s="40">
        <v>2</v>
      </c>
      <c r="B34" s="41">
        <f t="array" ref="B34">SUM((Ratio!$A$2:$A$133=ByYear!B$2)*(Ratio!$B$2:$B$133=ByYear!$A34)*(Ratio!$E$2:$E$133))</f>
        <v>1.9439812880561533</v>
      </c>
      <c r="C34" s="41">
        <f t="array" ref="C34">SUM((Ratio!$A$2:$A$133=ByYear!C$2)*(Ratio!$B$2:$B$133=ByYear!$A34)*(Ratio!$E$2:$E$133))</f>
        <v>1.9361480243297755</v>
      </c>
      <c r="D34" s="41">
        <f t="array" ref="D34">SUM((Ratio!$A$2:$A$133=ByYear!D$2)*(Ratio!$B$2:$B$133=ByYear!$A34)*(Ratio!$E$2:$E$133))</f>
        <v>1.999538361771432</v>
      </c>
      <c r="E34" s="41">
        <f t="array" ref="E34">SUM((Ratio!$A$2:$A$133=ByYear!E$2)*(Ratio!$B$2:$B$133=ByYear!$A34)*(Ratio!$E$2:$E$133))</f>
        <v>2.0440934844402827</v>
      </c>
      <c r="F34" s="41">
        <f t="array" ref="F34">SUM((Ratio!$A$2:$A$133=ByYear!F$2)*(Ratio!$B$2:$B$133=ByYear!$A34)*(Ratio!$E$2:$E$133))</f>
        <v>2.035783857157039</v>
      </c>
      <c r="G34" s="41">
        <f t="array" ref="G34">SUM((Ratio!$A$2:$A$133=ByYear!G$2)*(Ratio!$B$2:$B$133=ByYear!$A34)*(Ratio!$E$2:$E$133))</f>
        <v>2.1854373418645214</v>
      </c>
      <c r="H34" s="41">
        <f t="array" ref="H34">SUM((Ratio!$A$2:$A$133=ByYear!H$2)*(Ratio!$B$2:$B$133=ByYear!$A34)*(Ratio!$E$2:$E$133))</f>
        <v>2.1980608260544998</v>
      </c>
      <c r="I34" s="41">
        <f t="array" ref="I34">SUM((Ratio!$A$2:$A$133=ByYear!I$2)*(Ratio!$B$2:$B$133=ByYear!$A34)*(Ratio!$E$2:$E$133))</f>
        <v>2.2439403944989169</v>
      </c>
      <c r="J34" s="41">
        <f t="array" ref="J34">SUM((Ratio!$A$2:$A$133=ByYear!J$2)*(Ratio!$B$2:$B$133=ByYear!$A34)*(Ratio!$E$2:$E$133))</f>
        <v>2.2697108240234809</v>
      </c>
      <c r="K34" s="41">
        <f t="array" ref="K34">SUM((Ratio!$A$2:$A$133=ByYear!K$2)*(Ratio!$B$2:$B$133=ByYear!$A34)*(Ratio!$E$2:$E$133))</f>
        <v>2.1072293042403407</v>
      </c>
      <c r="L34" s="41">
        <f t="array" ref="L34">SUM((Ratio!$A$2:$A$133=ByYear!L$2)*(Ratio!$B$2:$B$133=ByYear!$A34)*(Ratio!$E$2:$E$133))</f>
        <v>2.2167358598847469</v>
      </c>
      <c r="M34" s="38">
        <f t="shared" si="14"/>
        <v>2.1073326878473804</v>
      </c>
      <c r="N34" s="38">
        <f t="shared" ref="N34:N44" si="15">M34</f>
        <v>2.1073326878473804</v>
      </c>
      <c r="O34" s="49">
        <v>27193.43</v>
      </c>
      <c r="P34" s="27">
        <f t="shared" ref="P34:P44" si="16">O34/$O$45</f>
        <v>7.9390601157450127E-2</v>
      </c>
      <c r="Q34" s="37">
        <f t="shared" ref="Q34:Q44" si="17">N34*O34</f>
        <v>57305.603933689592</v>
      </c>
      <c r="R34" s="27">
        <f t="shared" ref="R34:R44" si="18">Q34/$Q$45</f>
        <v>7.6221106334585842E-2</v>
      </c>
      <c r="S34" s="27"/>
    </row>
    <row r="35" spans="1:19" s="42" customFormat="1" x14ac:dyDescent="0.25">
      <c r="A35" s="40">
        <v>3</v>
      </c>
      <c r="B35" s="41">
        <f t="array" ref="B35">SUM((Ratio!$A$2:$A$133=ByYear!B$2)*(Ratio!$B$2:$B$133=ByYear!$A35)*(Ratio!$E$2:$E$133))</f>
        <v>2.1259573540469905</v>
      </c>
      <c r="C35" s="41">
        <f t="array" ref="C35">SUM((Ratio!$A$2:$A$133=ByYear!C$2)*(Ratio!$B$2:$B$133=ByYear!$A35)*(Ratio!$E$2:$E$133))</f>
        <v>2.0740063724444173</v>
      </c>
      <c r="D35" s="41">
        <f t="array" ref="D35">SUM((Ratio!$A$2:$A$133=ByYear!D$2)*(Ratio!$B$2:$B$133=ByYear!$A35)*(Ratio!$E$2:$E$133))</f>
        <v>2.1509061697123162</v>
      </c>
      <c r="E35" s="41">
        <f t="array" ref="E35">SUM((Ratio!$A$2:$A$133=ByYear!E$2)*(Ratio!$B$2:$B$133=ByYear!$A35)*(Ratio!$E$2:$E$133))</f>
        <v>2.1766840866504191</v>
      </c>
      <c r="F35" s="41">
        <f t="array" ref="F35">SUM((Ratio!$A$2:$A$133=ByYear!F$2)*(Ratio!$B$2:$B$133=ByYear!$A35)*(Ratio!$E$2:$E$133))</f>
        <v>2.2213041628983397</v>
      </c>
      <c r="G35" s="41">
        <f t="array" ref="G35">SUM((Ratio!$A$2:$A$133=ByYear!G$2)*(Ratio!$B$2:$B$133=ByYear!$A35)*(Ratio!$E$2:$E$133))</f>
        <v>2.0260070022891963</v>
      </c>
      <c r="H35" s="41">
        <f t="array" ref="H35">SUM((Ratio!$A$2:$A$133=ByYear!H$2)*(Ratio!$B$2:$B$133=ByYear!$A35)*(Ratio!$E$2:$E$133))</f>
        <v>2.0872592427090675</v>
      </c>
      <c r="I35" s="41">
        <f t="array" ref="I35">SUM((Ratio!$A$2:$A$133=ByYear!I$2)*(Ratio!$B$2:$B$133=ByYear!$A35)*(Ratio!$E$2:$E$133))</f>
        <v>2.050849572698267</v>
      </c>
      <c r="J35" s="41">
        <f t="array" ref="J35">SUM((Ratio!$A$2:$A$133=ByYear!J$2)*(Ratio!$B$2:$B$133=ByYear!$A35)*(Ratio!$E$2:$E$133))</f>
        <v>2.0720006812129679</v>
      </c>
      <c r="K35" s="41">
        <f t="array" ref="K35">SUM((Ratio!$A$2:$A$133=ByYear!K$2)*(Ratio!$B$2:$B$133=ByYear!$A35)*(Ratio!$E$2:$E$133))</f>
        <v>2.0214107517048374</v>
      </c>
      <c r="L35" s="41">
        <f t="array" ref="L35">SUM((Ratio!$A$2:$A$133=ByYear!L$2)*(Ratio!$B$2:$B$133=ByYear!$A35)*(Ratio!$E$2:$E$133))</f>
        <v>2.0710085090565951</v>
      </c>
      <c r="M35" s="38">
        <f t="shared" si="14"/>
        <v>2.0979449004930375</v>
      </c>
      <c r="N35" s="38">
        <f t="shared" si="15"/>
        <v>2.0979449004930375</v>
      </c>
      <c r="O35" s="49">
        <v>28629.58</v>
      </c>
      <c r="P35" s="27">
        <f t="shared" si="16"/>
        <v>8.3583408458782552E-2</v>
      </c>
      <c r="Q35" s="37">
        <f t="shared" si="17"/>
        <v>60063.281364257462</v>
      </c>
      <c r="R35" s="27">
        <f t="shared" si="18"/>
        <v>7.9889041235246233E-2</v>
      </c>
      <c r="S35" s="27"/>
    </row>
    <row r="36" spans="1:19" s="42" customFormat="1" x14ac:dyDescent="0.25">
      <c r="A36" s="40">
        <v>4</v>
      </c>
      <c r="B36" s="41">
        <f t="array" ref="B36">SUM((Ratio!$A$2:$A$133=ByYear!B$2)*(Ratio!$B$2:$B$133=ByYear!$A36)*(Ratio!$E$2:$E$133))</f>
        <v>2.030266884205461</v>
      </c>
      <c r="C36" s="41">
        <f t="array" ref="C36">SUM((Ratio!$A$2:$A$133=ByYear!C$2)*(Ratio!$B$2:$B$133=ByYear!$A36)*(Ratio!$E$2:$E$133))</f>
        <v>2.033618693968227</v>
      </c>
      <c r="D36" s="41">
        <f t="array" ref="D36">SUM((Ratio!$A$2:$A$133=ByYear!D$2)*(Ratio!$B$2:$B$133=ByYear!$A36)*(Ratio!$E$2:$E$133))</f>
        <v>2.0689288949015441</v>
      </c>
      <c r="E36" s="41">
        <f t="array" ref="E36">SUM((Ratio!$A$2:$A$133=ByYear!E$2)*(Ratio!$B$2:$B$133=ByYear!$A36)*(Ratio!$E$2:$E$133))</f>
        <v>2.0893244571116516</v>
      </c>
      <c r="F36" s="41">
        <f t="array" ref="F36">SUM((Ratio!$A$2:$A$133=ByYear!F$2)*(Ratio!$B$2:$B$133=ByYear!$A36)*(Ratio!$E$2:$E$133))</f>
        <v>2.117505110548894</v>
      </c>
      <c r="G36" s="41">
        <f t="array" ref="G36">SUM((Ratio!$A$2:$A$133=ByYear!G$2)*(Ratio!$B$2:$B$133=ByYear!$A36)*(Ratio!$E$2:$E$133))</f>
        <v>2.0277738964947121</v>
      </c>
      <c r="H36" s="41">
        <f t="array" ref="H36">SUM((Ratio!$A$2:$A$133=ByYear!H$2)*(Ratio!$B$2:$B$133=ByYear!$A36)*(Ratio!$E$2:$E$133))</f>
        <v>1.6927115076619732</v>
      </c>
      <c r="I36" s="41">
        <f t="array" ref="I36">SUM((Ratio!$A$2:$A$133=ByYear!I$2)*(Ratio!$B$2:$B$133=ByYear!$A36)*(Ratio!$E$2:$E$133))</f>
        <v>2.1070014522346074</v>
      </c>
      <c r="J36" s="41">
        <f t="array" ref="J36">SUM((Ratio!$A$2:$A$133=ByYear!J$2)*(Ratio!$B$2:$B$133=ByYear!$A36)*(Ratio!$E$2:$E$133))</f>
        <v>2.0888946510746091</v>
      </c>
      <c r="K36" s="41">
        <f t="array" ref="K36">SUM((Ratio!$A$2:$A$133=ByYear!K$2)*(Ratio!$B$2:$B$133=ByYear!$A36)*(Ratio!$E$2:$E$133))</f>
        <v>2.3190414919411895</v>
      </c>
      <c r="L36" s="41">
        <f t="array" ref="L36">SUM((Ratio!$A$2:$A$133=ByYear!L$2)*(Ratio!$B$2:$B$133=ByYear!$A36)*(Ratio!$E$2:$E$133))</f>
        <v>2.2409799060799065</v>
      </c>
      <c r="M36" s="38">
        <f t="shared" si="14"/>
        <v>2.0741860860202519</v>
      </c>
      <c r="N36" s="38">
        <f t="shared" si="15"/>
        <v>2.0741860860202519</v>
      </c>
      <c r="O36" s="49">
        <v>26206.78</v>
      </c>
      <c r="P36" s="27">
        <f t="shared" si="16"/>
        <v>7.6510098895249359E-2</v>
      </c>
      <c r="Q36" s="37">
        <f t="shared" si="17"/>
        <v>54357.738435393818</v>
      </c>
      <c r="R36" s="27">
        <f t="shared" si="18"/>
        <v>7.2300205860948819E-2</v>
      </c>
      <c r="S36" s="27"/>
    </row>
    <row r="37" spans="1:19" s="42" customFormat="1" x14ac:dyDescent="0.25">
      <c r="A37" s="40">
        <v>5</v>
      </c>
      <c r="B37" s="41">
        <f t="array" ref="B37">SUM((Ratio!$A$2:$A$133=ByYear!B$2)*(Ratio!$B$2:$B$133=ByYear!$A37)*(Ratio!$E$2:$E$133))</f>
        <v>2.2109453915215926</v>
      </c>
      <c r="C37" s="41">
        <f t="array" ref="C37">SUM((Ratio!$A$2:$A$133=ByYear!C$2)*(Ratio!$B$2:$B$133=ByYear!$A37)*(Ratio!$E$2:$E$133))</f>
        <v>2.3277153885303044</v>
      </c>
      <c r="D37" s="41">
        <f t="array" ref="D37">SUM((Ratio!$A$2:$A$133=ByYear!D$2)*(Ratio!$B$2:$B$133=ByYear!$A37)*(Ratio!$E$2:$E$133))</f>
        <v>2.2723271765818684</v>
      </c>
      <c r="E37" s="41">
        <f t="array" ref="E37">SUM((Ratio!$A$2:$A$133=ByYear!E$2)*(Ratio!$B$2:$B$133=ByYear!$A37)*(Ratio!$E$2:$E$133))</f>
        <v>2.294285071024289</v>
      </c>
      <c r="F37" s="41">
        <f t="array" ref="F37">SUM((Ratio!$A$2:$A$133=ByYear!F$2)*(Ratio!$B$2:$B$133=ByYear!$A37)*(Ratio!$E$2:$E$133))</f>
        <v>2.2641717134210255</v>
      </c>
      <c r="G37" s="41">
        <f t="array" ref="G37">SUM((Ratio!$A$2:$A$133=ByYear!G$2)*(Ratio!$B$2:$B$133=ByYear!$A37)*(Ratio!$E$2:$E$133))</f>
        <v>2.2977444165178897</v>
      </c>
      <c r="H37" s="41">
        <f t="array" ref="H37">SUM((Ratio!$A$2:$A$133=ByYear!H$2)*(Ratio!$B$2:$B$133=ByYear!$A37)*(Ratio!$E$2:$E$133))</f>
        <v>3.1049309890741541</v>
      </c>
      <c r="I37" s="41">
        <f t="array" ref="I37">SUM((Ratio!$A$2:$A$133=ByYear!I$2)*(Ratio!$B$2:$B$133=ByYear!$A37)*(Ratio!$E$2:$E$133))</f>
        <v>2.275169981349408</v>
      </c>
      <c r="J37" s="41">
        <f t="array" ref="J37">SUM((Ratio!$A$2:$A$133=ByYear!J$2)*(Ratio!$B$2:$B$133=ByYear!$A37)*(Ratio!$E$2:$E$133))</f>
        <v>2.2572677164778212</v>
      </c>
      <c r="K37" s="41">
        <f t="array" ref="K37">SUM((Ratio!$A$2:$A$133=ByYear!K$2)*(Ratio!$B$2:$B$133=ByYear!$A37)*(Ratio!$E$2:$E$133))</f>
        <v>2.298048911622121</v>
      </c>
      <c r="L37" s="41">
        <f t="array" ref="L37">SUM((Ratio!$A$2:$A$133=ByYear!L$2)*(Ratio!$B$2:$B$133=ByYear!$A37)*(Ratio!$E$2:$E$133))</f>
        <v>2.2243227103651098</v>
      </c>
      <c r="M37" s="38">
        <f t="shared" si="14"/>
        <v>2.3479026787714163</v>
      </c>
      <c r="N37" s="38">
        <f t="shared" si="15"/>
        <v>2.3479026787714163</v>
      </c>
      <c r="O37" s="49">
        <v>28389.91</v>
      </c>
      <c r="P37" s="27">
        <f t="shared" si="16"/>
        <v>8.2883697338140314E-2</v>
      </c>
      <c r="Q37" s="37">
        <f t="shared" si="17"/>
        <v>66656.745739079415</v>
      </c>
      <c r="R37" s="27">
        <f t="shared" si="18"/>
        <v>8.865888423015017E-2</v>
      </c>
      <c r="S37" s="27"/>
    </row>
    <row r="38" spans="1:19" s="42" customFormat="1" x14ac:dyDescent="0.25">
      <c r="A38" s="40">
        <v>6</v>
      </c>
      <c r="B38" s="41">
        <f t="array" ref="B38">SUM((Ratio!$A$2:$A$133=ByYear!B$2)*(Ratio!$B$2:$B$133=ByYear!$A38)*(Ratio!$E$2:$E$133))</f>
        <v>2.0268537213287452</v>
      </c>
      <c r="C38" s="41">
        <f t="array" ref="C38">SUM((Ratio!$A$2:$A$133=ByYear!C$2)*(Ratio!$B$2:$B$133=ByYear!$A38)*(Ratio!$E$2:$E$133))</f>
        <v>2.2836468930738998</v>
      </c>
      <c r="D38" s="41">
        <f t="array" ref="D38">SUM((Ratio!$A$2:$A$133=ByYear!D$2)*(Ratio!$B$2:$B$133=ByYear!$A38)*(Ratio!$E$2:$E$133))</f>
        <v>2.3066445810145324</v>
      </c>
      <c r="E38" s="41">
        <f t="array" ref="E38">SUM((Ratio!$A$2:$A$133=ByYear!E$2)*(Ratio!$B$2:$B$133=ByYear!$A38)*(Ratio!$E$2:$E$133))</f>
        <v>2.3237427799685837</v>
      </c>
      <c r="F38" s="41">
        <f t="array" ref="F38">SUM((Ratio!$A$2:$A$133=ByYear!F$2)*(Ratio!$B$2:$B$133=ByYear!$A38)*(Ratio!$E$2:$E$133))</f>
        <v>2.2371880515132392</v>
      </c>
      <c r="G38" s="41">
        <f t="array" ref="G38">SUM((Ratio!$A$2:$A$133=ByYear!G$2)*(Ratio!$B$2:$B$133=ByYear!$A38)*(Ratio!$E$2:$E$133))</f>
        <v>2.3573357082804294</v>
      </c>
      <c r="H38" s="41">
        <f t="array" ref="H38">SUM((Ratio!$A$2:$A$133=ByYear!H$2)*(Ratio!$B$2:$B$133=ByYear!$A38)*(Ratio!$E$2:$E$133))</f>
        <v>2.3588685559859446</v>
      </c>
      <c r="I38" s="41">
        <f t="array" ref="I38">SUM((Ratio!$A$2:$A$133=ByYear!I$2)*(Ratio!$B$2:$B$133=ByYear!$A38)*(Ratio!$E$2:$E$133))</f>
        <v>2.4940008589771248</v>
      </c>
      <c r="J38" s="41">
        <f t="array" ref="J38">SUM((Ratio!$A$2:$A$133=ByYear!J$2)*(Ratio!$B$2:$B$133=ByYear!$A38)*(Ratio!$E$2:$E$133))</f>
        <v>2.4267858751315297</v>
      </c>
      <c r="K38" s="41">
        <f t="array" ref="K38">SUM((Ratio!$A$2:$A$133=ByYear!K$2)*(Ratio!$B$2:$B$133=ByYear!$A38)*(Ratio!$E$2:$E$133))</f>
        <v>2.4055607045703638</v>
      </c>
      <c r="L38" s="41">
        <f t="array" ref="L38">SUM((Ratio!$A$2:$A$133=ByYear!L$2)*(Ratio!$B$2:$B$133=ByYear!$A38)*(Ratio!$E$2:$E$133))</f>
        <v>2.4268059734861023</v>
      </c>
      <c r="M38" s="38">
        <f t="shared" si="14"/>
        <v>2.3315848821209539</v>
      </c>
      <c r="N38" s="38">
        <f t="shared" si="15"/>
        <v>2.3315848821209539</v>
      </c>
      <c r="O38" s="49">
        <v>29796.73</v>
      </c>
      <c r="P38" s="27">
        <f t="shared" si="16"/>
        <v>8.6990876370734729E-2</v>
      </c>
      <c r="Q38" s="37">
        <f t="shared" si="17"/>
        <v>69473.605204639884</v>
      </c>
      <c r="R38" s="27">
        <f t="shared" si="18"/>
        <v>9.2405536042816025E-2</v>
      </c>
      <c r="S38" s="27"/>
    </row>
    <row r="39" spans="1:19" s="33" customFormat="1" x14ac:dyDescent="0.25">
      <c r="A39" s="35">
        <v>7</v>
      </c>
      <c r="B39" s="29">
        <f t="array" ref="B39">SUM((Ratio!$A$2:$A$133=ByYear!B$2)*(Ratio!$B$2:$B$133=ByYear!$A39)*(Ratio!$E$2:$E$133))</f>
        <v>2.288959296860837</v>
      </c>
      <c r="C39" s="29">
        <f t="array" ref="C39">SUM((Ratio!$A$2:$A$133=ByYear!C$2)*(Ratio!$B$2:$B$133=ByYear!$A39)*(Ratio!$E$2:$E$133))</f>
        <v>2.2412944691420913</v>
      </c>
      <c r="D39" s="29">
        <f t="array" ref="D39">SUM((Ratio!$A$2:$A$133=ByYear!D$2)*(Ratio!$B$2:$B$133=ByYear!$A39)*(Ratio!$E$2:$E$133))</f>
        <v>2.1512212641248718</v>
      </c>
      <c r="E39" s="29">
        <f t="array" ref="E39">SUM((Ratio!$A$2:$A$133=ByYear!E$2)*(Ratio!$B$2:$B$133=ByYear!$A39)*(Ratio!$E$2:$E$133))</f>
        <v>2.1857205386018008</v>
      </c>
      <c r="F39" s="29">
        <f t="array" ref="F39">SUM((Ratio!$A$2:$A$133=ByYear!F$2)*(Ratio!$B$2:$B$133=ByYear!$A39)*(Ratio!$E$2:$E$133))</f>
        <v>2.2907783155137484</v>
      </c>
      <c r="G39" s="29">
        <f t="array" ref="G39">SUM((Ratio!$A$2:$A$133=ByYear!G$2)*(Ratio!$B$2:$B$133=ByYear!$A39)*(Ratio!$E$2:$E$133))</f>
        <v>2.2505478755397688</v>
      </c>
      <c r="H39" s="29">
        <f t="array" ref="H39">SUM((Ratio!$A$2:$A$133=ByYear!H$2)*(Ratio!$B$2:$B$133=ByYear!$A39)*(Ratio!$E$2:$E$133))</f>
        <v>2.1759063541269512</v>
      </c>
      <c r="I39" s="29">
        <f t="array" ref="I39">SUM((Ratio!$A$2:$A$133=ByYear!I$2)*(Ratio!$B$2:$B$133=ByYear!$A39)*(Ratio!$E$2:$E$133))</f>
        <v>2.1730470833601618</v>
      </c>
      <c r="J39" s="29">
        <f t="array" ref="J39">SUM((Ratio!$A$2:$A$133=ByYear!J$2)*(Ratio!$B$2:$B$133=ByYear!$A39)*(Ratio!$E$2:$E$133))</f>
        <v>2.2137236717432676</v>
      </c>
      <c r="K39" s="29">
        <f t="array" ref="K39">SUM((Ratio!$A$2:$A$133=ByYear!K$2)*(Ratio!$B$2:$B$133=ByYear!$A39)*(Ratio!$E$2:$E$133))</f>
        <v>2.2633409326794163</v>
      </c>
      <c r="L39" s="29">
        <f t="array" ref="L39">SUM((Ratio!$A$2:$A$133=ByYear!L$2)*(Ratio!$B$2:$B$133=ByYear!$A39)*(Ratio!$E$2:$E$133))</f>
        <v>2.196647599613192</v>
      </c>
      <c r="M39" s="30">
        <f t="shared" si="14"/>
        <v>2.2210170364823734</v>
      </c>
      <c r="N39" s="30">
        <f t="shared" si="15"/>
        <v>2.2210170364823734</v>
      </c>
      <c r="O39" s="31">
        <v>31208.27</v>
      </c>
      <c r="P39" s="28">
        <f t="shared" si="16"/>
        <v>9.1111835336109351E-2</v>
      </c>
      <c r="Q39" s="34">
        <f t="shared" si="17"/>
        <v>69314.099349141761</v>
      </c>
      <c r="R39" s="28">
        <f t="shared" si="18"/>
        <v>9.2193380303440528E-2</v>
      </c>
      <c r="S39" s="28"/>
    </row>
    <row r="40" spans="1:19" s="42" customFormat="1" x14ac:dyDescent="0.25">
      <c r="A40" s="40">
        <v>8</v>
      </c>
      <c r="B40" s="41">
        <f t="array" ref="B40">SUM((Ratio!$A$2:$A$133=ByYear!B$2)*(Ratio!$B$2:$B$133=ByYear!$A40)*(Ratio!$E$2:$E$133))</f>
        <v>2.118485730682572</v>
      </c>
      <c r="C40" s="41">
        <f t="array" ref="C40">SUM((Ratio!$A$2:$A$133=ByYear!C$2)*(Ratio!$B$2:$B$133=ByYear!$A40)*(Ratio!$E$2:$E$133))</f>
        <v>2.0980258180242073</v>
      </c>
      <c r="D40" s="41">
        <f t="array" ref="D40">SUM((Ratio!$A$2:$A$133=ByYear!D$2)*(Ratio!$B$2:$B$133=ByYear!$A40)*(Ratio!$E$2:$E$133))</f>
        <v>2.1621977052856112</v>
      </c>
      <c r="E40" s="41">
        <f t="array" ref="E40">SUM((Ratio!$A$2:$A$133=ByYear!E$2)*(Ratio!$B$2:$B$133=ByYear!$A40)*(Ratio!$E$2:$E$133))</f>
        <v>2.1542360324503447</v>
      </c>
      <c r="F40" s="41">
        <f t="array" ref="F40">SUM((Ratio!$A$2:$A$133=ByYear!F$2)*(Ratio!$B$2:$B$133=ByYear!$A40)*(Ratio!$E$2:$E$133))</f>
        <v>2.1747764305194601</v>
      </c>
      <c r="G40" s="41">
        <f t="array" ref="G40">SUM((Ratio!$A$2:$A$133=ByYear!G$2)*(Ratio!$B$2:$B$133=ByYear!$A40)*(Ratio!$E$2:$E$133))</f>
        <v>2.1372152413466172</v>
      </c>
      <c r="H40" s="41">
        <f t="array" ref="H40">SUM((Ratio!$A$2:$A$133=ByYear!H$2)*(Ratio!$B$2:$B$133=ByYear!$A40)*(Ratio!$E$2:$E$133))</f>
        <v>2.1380539569764454</v>
      </c>
      <c r="I40" s="41">
        <f t="array" ref="I40">SUM((Ratio!$A$2:$A$133=ByYear!I$2)*(Ratio!$B$2:$B$133=ByYear!$A40)*(Ratio!$E$2:$E$133))</f>
        <v>2.2843681314251572</v>
      </c>
      <c r="J40" s="41">
        <f t="array" ref="J40">SUM((Ratio!$A$2:$A$133=ByYear!J$2)*(Ratio!$B$2:$B$133=ByYear!$A40)*(Ratio!$E$2:$E$133))</f>
        <v>2.2114635771691917</v>
      </c>
      <c r="K40" s="41">
        <f t="array" ref="K40">SUM((Ratio!$A$2:$A$133=ByYear!K$2)*(Ratio!$B$2:$B$133=ByYear!$A40)*(Ratio!$E$2:$E$133))</f>
        <v>2.1624796499288355</v>
      </c>
      <c r="L40" s="41">
        <f t="array" ref="L40">SUM((Ratio!$A$2:$A$133=ByYear!L$2)*(Ratio!$B$2:$B$133=ByYear!$A40)*(Ratio!$E$2:$E$133))</f>
        <v>2.1801560199142553</v>
      </c>
      <c r="M40" s="38">
        <f t="shared" si="14"/>
        <v>2.1655871176111545</v>
      </c>
      <c r="N40" s="38">
        <f t="shared" si="15"/>
        <v>2.1655871176111545</v>
      </c>
      <c r="O40" s="49">
        <v>29557.8</v>
      </c>
      <c r="P40" s="27">
        <f t="shared" si="16"/>
        <v>8.6293325663282613E-2</v>
      </c>
      <c r="Q40" s="37">
        <f t="shared" si="17"/>
        <v>64009.990904926985</v>
      </c>
      <c r="R40" s="27">
        <f t="shared" si="18"/>
        <v>8.5138485389419857E-2</v>
      </c>
      <c r="S40" s="27"/>
    </row>
    <row r="41" spans="1:19" s="42" customFormat="1" x14ac:dyDescent="0.25">
      <c r="A41" s="40">
        <v>9</v>
      </c>
      <c r="B41" s="41">
        <f t="array" ref="B41">SUM((Ratio!$A$2:$A$133=ByYear!B$2)*(Ratio!$B$2:$B$133=ByYear!$A41)*(Ratio!$E$2:$E$133))</f>
        <v>2.3658330523829325</v>
      </c>
      <c r="C41" s="41">
        <f t="array" ref="C41">SUM((Ratio!$A$2:$A$133=ByYear!C$2)*(Ratio!$B$2:$B$133=ByYear!$A41)*(Ratio!$E$2:$E$133))</f>
        <v>2.1158104345895308</v>
      </c>
      <c r="D41" s="41">
        <f t="array" ref="D41">SUM((Ratio!$A$2:$A$133=ByYear!D$2)*(Ratio!$B$2:$B$133=ByYear!$A41)*(Ratio!$E$2:$E$133))</f>
        <v>2.1152210672161265</v>
      </c>
      <c r="E41" s="41">
        <f t="array" ref="E41">SUM((Ratio!$A$2:$A$133=ByYear!E$2)*(Ratio!$B$2:$B$133=ByYear!$A41)*(Ratio!$E$2:$E$133))</f>
        <v>2.2443319979477416</v>
      </c>
      <c r="F41" s="41">
        <f t="array" ref="F41">SUM((Ratio!$A$2:$A$133=ByYear!F$2)*(Ratio!$B$2:$B$133=ByYear!$A41)*(Ratio!$E$2:$E$133))</f>
        <v>2.1517573042231062</v>
      </c>
      <c r="G41" s="41">
        <f t="array" ref="G41">SUM((Ratio!$A$2:$A$133=ByYear!G$2)*(Ratio!$B$2:$B$133=ByYear!$A41)*(Ratio!$E$2:$E$133))</f>
        <v>2.1284529792774172</v>
      </c>
      <c r="H41" s="41">
        <f t="array" ref="H41">SUM((Ratio!$A$2:$A$133=ByYear!H$2)*(Ratio!$B$2:$B$133=ByYear!$A41)*(Ratio!$E$2:$E$133))</f>
        <v>2.2248563701772284</v>
      </c>
      <c r="I41" s="41">
        <f t="array" ref="I41">SUM((Ratio!$A$2:$A$133=ByYear!I$2)*(Ratio!$B$2:$B$133=ByYear!$A41)*(Ratio!$E$2:$E$133))</f>
        <v>2.2807345958747565</v>
      </c>
      <c r="J41" s="41">
        <f t="array" ref="J41">SUM((Ratio!$A$2:$A$133=ByYear!J$2)*(Ratio!$B$2:$B$133=ByYear!$A41)*(Ratio!$E$2:$E$133))</f>
        <v>2.1616518481365774</v>
      </c>
      <c r="K41" s="41">
        <f t="array" ref="K41">SUM((Ratio!$A$2:$A$133=ByYear!K$2)*(Ratio!$B$2:$B$133=ByYear!$A41)*(Ratio!$E$2:$E$133))</f>
        <v>2.1864908145194306</v>
      </c>
      <c r="L41" s="41">
        <f t="array" ref="L41">SUM((Ratio!$A$2:$A$133=ByYear!L$2)*(Ratio!$B$2:$B$133=ByYear!$A41)*(Ratio!$E$2:$E$133))</f>
        <v>2.4103721492938428</v>
      </c>
      <c r="M41" s="38">
        <f t="shared" si="14"/>
        <v>2.216864783058063</v>
      </c>
      <c r="N41" s="38">
        <f t="shared" si="15"/>
        <v>2.216864783058063</v>
      </c>
      <c r="O41" s="49">
        <v>27043.68</v>
      </c>
      <c r="P41" s="27">
        <f t="shared" si="16"/>
        <v>7.8953409434179903E-2</v>
      </c>
      <c r="Q41" s="37">
        <f t="shared" si="17"/>
        <v>59952.181796291676</v>
      </c>
      <c r="R41" s="27">
        <f t="shared" si="18"/>
        <v>7.9741269788784458E-2</v>
      </c>
      <c r="S41" s="27"/>
    </row>
    <row r="42" spans="1:19" s="42" customFormat="1" x14ac:dyDescent="0.25">
      <c r="A42" s="40">
        <v>10</v>
      </c>
      <c r="B42" s="41">
        <f t="array" ref="B42">SUM((Ratio!$A$2:$A$133=ByYear!B$2)*(Ratio!$B$2:$B$133=ByYear!$A42)*(Ratio!$E$2:$E$133))</f>
        <v>2.3297318622904264</v>
      </c>
      <c r="C42" s="41">
        <f t="array" ref="C42">SUM((Ratio!$A$2:$A$133=ByYear!C$2)*(Ratio!$B$2:$B$133=ByYear!$A42)*(Ratio!$E$2:$E$133))</f>
        <v>2.192042902116782</v>
      </c>
      <c r="D42" s="41">
        <f t="array" ref="D42">SUM((Ratio!$A$2:$A$133=ByYear!D$2)*(Ratio!$B$2:$B$133=ByYear!$A42)*(Ratio!$E$2:$E$133))</f>
        <v>2.2666679847446183</v>
      </c>
      <c r="E42" s="41">
        <f t="array" ref="E42">SUM((Ratio!$A$2:$A$133=ByYear!E$2)*(Ratio!$B$2:$B$133=ByYear!$A42)*(Ratio!$E$2:$E$133))</f>
        <v>2.2587419632484766</v>
      </c>
      <c r="F42" s="41">
        <f t="array" ref="F42">SUM((Ratio!$A$2:$A$133=ByYear!F$2)*(Ratio!$B$2:$B$133=ByYear!$A42)*(Ratio!$E$2:$E$133))</f>
        <v>2.2314050043025921</v>
      </c>
      <c r="G42" s="41">
        <f t="array" ref="G42">SUM((Ratio!$A$2:$A$133=ByYear!G$2)*(Ratio!$B$2:$B$133=ByYear!$A42)*(Ratio!$E$2:$E$133))</f>
        <v>2.1662632519882581</v>
      </c>
      <c r="H42" s="41">
        <f t="array" ref="H42">SUM((Ratio!$A$2:$A$133=ByYear!H$2)*(Ratio!$B$2:$B$133=ByYear!$A42)*(Ratio!$E$2:$E$133))</f>
        <v>2.0866366390596167</v>
      </c>
      <c r="I42" s="41">
        <f t="array" ref="I42">SUM((Ratio!$A$2:$A$133=ByYear!I$2)*(Ratio!$B$2:$B$133=ByYear!$A42)*(Ratio!$E$2:$E$133))</f>
        <v>2.2810913978757332</v>
      </c>
      <c r="J42" s="41">
        <f t="array" ref="J42">SUM((Ratio!$A$2:$A$133=ByYear!J$2)*(Ratio!$B$2:$B$133=ByYear!$A42)*(Ratio!$E$2:$E$133))</f>
        <v>2.1279029765128232</v>
      </c>
      <c r="K42" s="41">
        <f t="array" ref="K42">SUM((Ratio!$A$2:$A$133=ByYear!K$2)*(Ratio!$B$2:$B$133=ByYear!$A42)*(Ratio!$E$2:$E$133))</f>
        <v>2.218733070551449</v>
      </c>
      <c r="L42" s="41">
        <f t="array" ref="L42">SUM((Ratio!$A$2:$A$133=ByYear!L$2)*(Ratio!$B$2:$B$133=ByYear!$A42)*(Ratio!$E$2:$E$133))</f>
        <v>2.2425327710421965</v>
      </c>
      <c r="M42" s="38">
        <f t="shared" si="14"/>
        <v>2.2183408930666335</v>
      </c>
      <c r="N42" s="38">
        <f t="shared" si="15"/>
        <v>2.2183408930666335</v>
      </c>
      <c r="O42" s="49">
        <v>27429.99</v>
      </c>
      <c r="P42" s="27">
        <f t="shared" si="16"/>
        <v>8.0081232703739305E-2</v>
      </c>
      <c r="Q42" s="37">
        <f t="shared" si="17"/>
        <v>60849.068513408827</v>
      </c>
      <c r="R42" s="27">
        <f t="shared" si="18"/>
        <v>8.0934201947994708E-2</v>
      </c>
      <c r="S42" s="27"/>
    </row>
    <row r="43" spans="1:19" s="42" customFormat="1" x14ac:dyDescent="0.25">
      <c r="A43" s="40">
        <v>11</v>
      </c>
      <c r="B43" s="41">
        <f t="array" ref="B43">SUM((Ratio!$A$2:$A$133=ByYear!B$2)*(Ratio!$B$2:$B$133=ByYear!$A43)*(Ratio!$E$2:$E$133))</f>
        <v>2.2259027222788985</v>
      </c>
      <c r="C43" s="41">
        <f t="array" ref="C43">SUM((Ratio!$A$2:$A$133=ByYear!C$2)*(Ratio!$B$2:$B$133=ByYear!$A43)*(Ratio!$E$2:$E$133))</f>
        <v>2.2605827523201634</v>
      </c>
      <c r="D43" s="41">
        <f t="array" ref="D43">SUM((Ratio!$A$2:$A$133=ByYear!D$2)*(Ratio!$B$2:$B$133=ByYear!$A43)*(Ratio!$E$2:$E$133))</f>
        <v>2.3014971860706552</v>
      </c>
      <c r="E43" s="41">
        <f t="array" ref="E43">SUM((Ratio!$A$2:$A$133=ByYear!E$2)*(Ratio!$B$2:$B$133=ByYear!$A43)*(Ratio!$E$2:$E$133))</f>
        <v>2.185166414841107</v>
      </c>
      <c r="F43" s="41">
        <f t="array" ref="F43">SUM((Ratio!$A$2:$A$133=ByYear!F$2)*(Ratio!$B$2:$B$133=ByYear!$A43)*(Ratio!$E$2:$E$133))</f>
        <v>2.2636552974172184</v>
      </c>
      <c r="G43" s="41">
        <f t="array" ref="G43">SUM((Ratio!$A$2:$A$133=ByYear!G$2)*(Ratio!$B$2:$B$133=ByYear!$A43)*(Ratio!$E$2:$E$133))</f>
        <v>2.2914586151913325</v>
      </c>
      <c r="H43" s="41">
        <f t="array" ref="H43">SUM((Ratio!$A$2:$A$133=ByYear!H$2)*(Ratio!$B$2:$B$133=ByYear!$A43)*(Ratio!$E$2:$E$133))</f>
        <v>2.2790376902133174</v>
      </c>
      <c r="I43" s="41">
        <f t="array" ref="I43">SUM((Ratio!$A$2:$A$133=ByYear!I$2)*(Ratio!$B$2:$B$133=ByYear!$A43)*(Ratio!$E$2:$E$133))</f>
        <v>2.4721815541353092</v>
      </c>
      <c r="J43" s="41">
        <f t="array" ref="J43">SUM((Ratio!$A$2:$A$133=ByYear!J$2)*(Ratio!$B$2:$B$133=ByYear!$A43)*(Ratio!$E$2:$E$133))</f>
        <v>2.3370027480496613</v>
      </c>
      <c r="K43" s="41">
        <f t="array" ref="K43">SUM((Ratio!$A$2:$A$133=ByYear!K$2)*(Ratio!$B$2:$B$133=ByYear!$A43)*(Ratio!$E$2:$E$133))</f>
        <v>2.3422612560552212</v>
      </c>
      <c r="L43" s="41">
        <f t="array" ref="L43">SUM((Ratio!$A$2:$A$133=ByYear!L$2)*(Ratio!$B$2:$B$133=ByYear!$A43)*(Ratio!$E$2:$E$133))</f>
        <v>2.2264332388714365</v>
      </c>
      <c r="M43" s="38">
        <f t="shared" si="14"/>
        <v>2.2895617704949385</v>
      </c>
      <c r="N43" s="38">
        <f t="shared" si="15"/>
        <v>2.2895617704949385</v>
      </c>
      <c r="O43" s="49">
        <v>27523.54</v>
      </c>
      <c r="P43" s="27">
        <f t="shared" si="16"/>
        <v>8.0354349803652012E-2</v>
      </c>
      <c r="Q43" s="37">
        <f t="shared" si="17"/>
        <v>63016.844972688261</v>
      </c>
      <c r="R43" s="27">
        <f t="shared" si="18"/>
        <v>8.3817520658038214E-2</v>
      </c>
      <c r="S43" s="27"/>
    </row>
    <row r="44" spans="1:19" s="42" customFormat="1" x14ac:dyDescent="0.25">
      <c r="A44" s="40">
        <v>12</v>
      </c>
      <c r="B44" s="41">
        <f t="array" ref="B44">SUM((Ratio!$A$2:$A$133=ByYear!B$2)*(Ratio!$B$2:$B$133=ByYear!$A44)*(Ratio!$E$2:$E$133))</f>
        <v>2.2053968825343842</v>
      </c>
      <c r="C44" s="41">
        <f t="array" ref="C44">SUM((Ratio!$A$2:$A$133=ByYear!C$2)*(Ratio!$B$2:$B$133=ByYear!$A44)*(Ratio!$E$2:$E$133))</f>
        <v>2.1342229332886142</v>
      </c>
      <c r="D44" s="41">
        <f t="array" ref="D44">SUM((Ratio!$A$2:$A$133=ByYear!D$2)*(Ratio!$B$2:$B$133=ByYear!$A44)*(Ratio!$E$2:$E$133))</f>
        <v>2.212200043426368</v>
      </c>
      <c r="E44" s="41">
        <f t="array" ref="E44">SUM((Ratio!$A$2:$A$133=ByYear!E$2)*(Ratio!$B$2:$B$133=ByYear!$A44)*(Ratio!$E$2:$E$133))</f>
        <v>2.1285882918559018</v>
      </c>
      <c r="F44" s="41">
        <f t="array" ref="F44">SUM((Ratio!$A$2:$A$133=ByYear!F$2)*(Ratio!$B$2:$B$133=ByYear!$A44)*(Ratio!$E$2:$E$133))</f>
        <v>2.1434043943549019</v>
      </c>
      <c r="G44" s="41">
        <f t="array" ref="G44">SUM((Ratio!$A$2:$A$133=ByYear!G$2)*(Ratio!$B$2:$B$133=ByYear!$A44)*(Ratio!$E$2:$E$133))</f>
        <v>2.2962438496664692</v>
      </c>
      <c r="H44" s="41">
        <f t="array" ref="H44">SUM((Ratio!$A$2:$A$133=ByYear!H$2)*(Ratio!$B$2:$B$133=ByYear!$A44)*(Ratio!$E$2:$E$133))</f>
        <v>2.2009930977863377</v>
      </c>
      <c r="I44" s="41">
        <f t="array" ref="I44">SUM((Ratio!$A$2:$A$133=ByYear!I$2)*(Ratio!$B$2:$B$133=ByYear!$A44)*(Ratio!$E$2:$E$133))</f>
        <v>2.2119991690674397</v>
      </c>
      <c r="J44" s="41">
        <f t="array" ref="J44">SUM((Ratio!$A$2:$A$133=ByYear!J$2)*(Ratio!$B$2:$B$133=ByYear!$A44)*(Ratio!$E$2:$E$133))</f>
        <v>2.2659703749940152</v>
      </c>
      <c r="K44" s="41">
        <f t="array" ref="K44">SUM((Ratio!$A$2:$A$133=ByYear!K$2)*(Ratio!$B$2:$B$133=ByYear!$A44)*(Ratio!$E$2:$E$133))</f>
        <v>2.1500601802531203</v>
      </c>
      <c r="L44" s="41">
        <f t="array" ref="L44">SUM((Ratio!$A$2:$A$133=ByYear!L$2)*(Ratio!$B$2:$B$133=ByYear!$A44)*(Ratio!$E$2:$E$133))</f>
        <v>2.0506672449720837</v>
      </c>
      <c r="M44" s="38">
        <f t="shared" si="14"/>
        <v>2.1817951329272396</v>
      </c>
      <c r="N44" s="38">
        <f t="shared" si="15"/>
        <v>2.1817951329272396</v>
      </c>
      <c r="O44" s="49">
        <v>29023.52</v>
      </c>
      <c r="P44" s="27">
        <f t="shared" si="16"/>
        <v>8.4733507340018416E-2</v>
      </c>
      <c r="Q44" s="37">
        <f t="shared" si="17"/>
        <v>63323.374676416395</v>
      </c>
      <c r="R44" s="27">
        <f t="shared" si="18"/>
        <v>8.4225230053608088E-2</v>
      </c>
      <c r="S44" s="27"/>
    </row>
    <row r="45" spans="1:19" s="42" customFormat="1" x14ac:dyDescent="0.25">
      <c r="A45" s="40"/>
      <c r="B45" s="40"/>
      <c r="M45" s="38"/>
      <c r="N45" s="38"/>
      <c r="O45" s="49">
        <f>SUM(O33:O44)</f>
        <v>342527.07</v>
      </c>
      <c r="Q45" s="43">
        <f>SUM(Q33:Q44)</f>
        <v>751833.79892357695</v>
      </c>
    </row>
    <row r="46" spans="1:19" s="42" customFormat="1" x14ac:dyDescent="0.25">
      <c r="A46" s="44" t="s">
        <v>5</v>
      </c>
      <c r="B46" s="45"/>
      <c r="M46" s="38"/>
      <c r="N46" s="38"/>
    </row>
    <row r="47" spans="1:19" s="42" customFormat="1" x14ac:dyDescent="0.25">
      <c r="A47" s="45" t="s">
        <v>1</v>
      </c>
      <c r="B47" s="46">
        <v>2003</v>
      </c>
      <c r="C47" s="46">
        <f>C32</f>
        <v>2004</v>
      </c>
      <c r="D47" s="46">
        <f t="shared" ref="D47:L47" si="19">D32</f>
        <v>2005</v>
      </c>
      <c r="E47" s="46">
        <f t="shared" si="19"/>
        <v>2006</v>
      </c>
      <c r="F47" s="46">
        <f t="shared" si="19"/>
        <v>2007</v>
      </c>
      <c r="G47" s="46">
        <f t="shared" si="19"/>
        <v>2008</v>
      </c>
      <c r="H47" s="46">
        <f t="shared" si="19"/>
        <v>2009</v>
      </c>
      <c r="I47" s="46">
        <f t="shared" si="19"/>
        <v>2010</v>
      </c>
      <c r="J47" s="46">
        <f t="shared" si="19"/>
        <v>2011</v>
      </c>
      <c r="K47" s="46">
        <f t="shared" si="19"/>
        <v>2012</v>
      </c>
      <c r="L47" s="46">
        <f t="shared" si="19"/>
        <v>2013</v>
      </c>
      <c r="M47" s="47" t="s">
        <v>9</v>
      </c>
      <c r="N47" s="48" t="s">
        <v>21</v>
      </c>
      <c r="O47" s="48" t="s">
        <v>19</v>
      </c>
      <c r="P47" s="14" t="s">
        <v>23</v>
      </c>
      <c r="Q47" s="13" t="s">
        <v>18</v>
      </c>
      <c r="R47" s="14" t="s">
        <v>23</v>
      </c>
    </row>
    <row r="48" spans="1:19" s="42" customFormat="1" x14ac:dyDescent="0.25">
      <c r="A48" s="40">
        <v>1</v>
      </c>
      <c r="B48" s="41">
        <f t="array" ref="B48">SUM((Ratio!$A$2:$A$133=ByYear!B$2)*(Ratio!$B$2:$B$133=ByYear!$A48)*(Ratio!$F$2:$F$133))</f>
        <v>2.0277430187851935</v>
      </c>
      <c r="C48" s="41">
        <f t="array" ref="C48">SUM((Ratio!$A$2:$A$133=ByYear!C$2)*(Ratio!$B$2:$B$133=ByYear!$A48)*(Ratio!$F$2:$F$133))</f>
        <v>2.045847972379164</v>
      </c>
      <c r="D48" s="41">
        <f t="array" ref="D48">SUM((Ratio!$A$2:$A$133=ByYear!D$2)*(Ratio!$B$2:$B$133=ByYear!$A48)*(Ratio!$F$2:$F$133))</f>
        <v>2.0057587632103804</v>
      </c>
      <c r="E48" s="41">
        <f t="array" ref="E48">SUM((Ratio!$A$2:$A$133=ByYear!E$2)*(Ratio!$B$2:$B$133=ByYear!$A48)*(Ratio!$F$2:$F$133))</f>
        <v>1.9876171039028183</v>
      </c>
      <c r="F48" s="41">
        <f t="array" ref="F48">SUM((Ratio!$A$2:$A$133=ByYear!F$2)*(Ratio!$B$2:$B$133=ByYear!$A48)*(Ratio!$F$2:$F$133))</f>
        <v>2.042262291321022</v>
      </c>
      <c r="G48" s="41">
        <f t="array" ref="G48">SUM((Ratio!$A$2:$A$133=ByYear!G$2)*(Ratio!$B$2:$B$133=ByYear!$A48)*(Ratio!$F$2:$F$133))</f>
        <v>2.0163454778128167</v>
      </c>
      <c r="H48" s="41">
        <f t="array" ref="H48">SUM((Ratio!$A$2:$A$133=ByYear!H$2)*(Ratio!$B$2:$B$133=ByYear!$A48)*(Ratio!$F$2:$F$133))</f>
        <v>1.9764208369247935</v>
      </c>
      <c r="I48" s="41">
        <f t="array" ref="I48">SUM((Ratio!$A$2:$A$133=ByYear!I$2)*(Ratio!$B$2:$B$133=ByYear!$A48)*(Ratio!$F$2:$F$133))</f>
        <v>1.9831743600488521</v>
      </c>
      <c r="J48" s="41">
        <f t="array" ref="J48">SUM((Ratio!$A$2:$A$133=ByYear!J$2)*(Ratio!$B$2:$B$133=ByYear!$A48)*(Ratio!$F$2:$F$133))</f>
        <v>2.0747371225505518</v>
      </c>
      <c r="K48" s="41">
        <f t="array" ref="K48">SUM((Ratio!$A$2:$A$133=ByYear!K$2)*(Ratio!$B$2:$B$133=ByYear!$A48)*(Ratio!$F$2:$F$133))</f>
        <v>2.0420319221299965</v>
      </c>
      <c r="L48" s="41">
        <f t="array" ref="L48">SUM((Ratio!$A$2:$A$133=ByYear!L$2)*(Ratio!$B$2:$B$133=ByYear!$A48)*(Ratio!$F$2:$F$133))</f>
        <v>1.9244107733752815</v>
      </c>
      <c r="M48" s="38">
        <f>AVERAGE(B48:L48)</f>
        <v>2.0114863311309885</v>
      </c>
      <c r="N48" s="38">
        <f>M48</f>
        <v>2.0114863311309885</v>
      </c>
      <c r="O48" s="49">
        <v>77385.820000000007</v>
      </c>
      <c r="P48" s="27">
        <f>O48/$O$60</f>
        <v>8.7797455045535849E-2</v>
      </c>
      <c r="Q48" s="37">
        <f>N48*O48</f>
        <v>155660.5191533631</v>
      </c>
      <c r="R48" s="27">
        <f>Q48/$Q$60</f>
        <v>8.2726010696750146E-2</v>
      </c>
      <c r="S48" s="27"/>
    </row>
    <row r="49" spans="1:19" s="42" customFormat="1" x14ac:dyDescent="0.25">
      <c r="A49" s="40">
        <v>2</v>
      </c>
      <c r="B49" s="41">
        <f t="array" ref="B49">SUM((Ratio!$A$2:$A$133=ByYear!B$2)*(Ratio!$B$2:$B$133=ByYear!$A49)*(Ratio!$F$2:$F$133))</f>
        <v>1.9302912651224791</v>
      </c>
      <c r="C49" s="41">
        <f t="array" ref="C49">SUM((Ratio!$A$2:$A$133=ByYear!C$2)*(Ratio!$B$2:$B$133=ByYear!$A49)*(Ratio!$F$2:$F$133))</f>
        <v>1.9784597891319409</v>
      </c>
      <c r="D49" s="41">
        <f t="array" ref="D49">SUM((Ratio!$A$2:$A$133=ByYear!D$2)*(Ratio!$B$2:$B$133=ByYear!$A49)*(Ratio!$F$2:$F$133))</f>
        <v>2.0413221804549355</v>
      </c>
      <c r="E49" s="41">
        <f t="array" ref="E49">SUM((Ratio!$A$2:$A$133=ByYear!E$2)*(Ratio!$B$2:$B$133=ByYear!$A49)*(Ratio!$F$2:$F$133))</f>
        <v>1.9546211522359511</v>
      </c>
      <c r="F49" s="41">
        <f t="array" ref="F49">SUM((Ratio!$A$2:$A$133=ByYear!F$2)*(Ratio!$B$2:$B$133=ByYear!$A49)*(Ratio!$F$2:$F$133))</f>
        <v>1.9522566572570652</v>
      </c>
      <c r="G49" s="41">
        <f t="array" ref="G49">SUM((Ratio!$A$2:$A$133=ByYear!G$2)*(Ratio!$B$2:$B$133=ByYear!$A49)*(Ratio!$F$2:$F$133))</f>
        <v>2.0736300508565702</v>
      </c>
      <c r="H49" s="41">
        <f t="array" ref="H49">SUM((Ratio!$A$2:$A$133=ByYear!H$2)*(Ratio!$B$2:$B$133=ByYear!$A49)*(Ratio!$F$2:$F$133))</f>
        <v>2.0649374975278749</v>
      </c>
      <c r="I49" s="41">
        <f t="array" ref="I49">SUM((Ratio!$A$2:$A$133=ByYear!I$2)*(Ratio!$B$2:$B$133=ByYear!$A49)*(Ratio!$F$2:$F$133))</f>
        <v>2.1633653853597701</v>
      </c>
      <c r="J49" s="41">
        <f t="array" ref="J49">SUM((Ratio!$A$2:$A$133=ByYear!J$2)*(Ratio!$B$2:$B$133=ByYear!$A49)*(Ratio!$F$2:$F$133))</f>
        <v>2.1219958045966343</v>
      </c>
      <c r="K49" s="41">
        <f t="array" ref="K49">SUM((Ratio!$A$2:$A$133=ByYear!K$2)*(Ratio!$B$2:$B$133=ByYear!$A49)*(Ratio!$F$2:$F$133))</f>
        <v>2.0683120233546415</v>
      </c>
      <c r="L49" s="41">
        <f t="array" ref="L49">SUM((Ratio!$A$2:$A$133=ByYear!L$2)*(Ratio!$B$2:$B$133=ByYear!$A49)*(Ratio!$F$2:$F$133))</f>
        <v>2.104477125225904</v>
      </c>
      <c r="M49" s="38">
        <f t="shared" ref="M49:M59" si="20">AVERAGE(B49:L49)</f>
        <v>2.0412426301021607</v>
      </c>
      <c r="N49" s="38">
        <f t="shared" ref="N49:N59" si="21">M49</f>
        <v>2.0412426301021607</v>
      </c>
      <c r="O49" s="49">
        <v>66881.84</v>
      </c>
      <c r="P49" s="27">
        <f t="shared" ref="P49:P59" si="22">O49/$O$60</f>
        <v>7.5880249647321957E-2</v>
      </c>
      <c r="Q49" s="37">
        <f t="shared" ref="Q49:Q59" si="23">N49*O49</f>
        <v>136522.06298767187</v>
      </c>
      <c r="R49" s="27">
        <f t="shared" ref="R49:R59" si="24">Q49/$Q$60</f>
        <v>7.255485016038847E-2</v>
      </c>
      <c r="S49" s="27"/>
    </row>
    <row r="50" spans="1:19" s="42" customFormat="1" x14ac:dyDescent="0.25">
      <c r="A50" s="40">
        <v>3</v>
      </c>
      <c r="B50" s="41">
        <f t="array" ref="B50">SUM((Ratio!$A$2:$A$133=ByYear!B$2)*(Ratio!$B$2:$B$133=ByYear!$A50)*(Ratio!$F$2:$F$133))</f>
        <v>2.124926094210756</v>
      </c>
      <c r="C50" s="41">
        <f t="array" ref="C50">SUM((Ratio!$A$2:$A$133=ByYear!C$2)*(Ratio!$B$2:$B$133=ByYear!$A50)*(Ratio!$F$2:$F$133))</f>
        <v>2.1124740483673108</v>
      </c>
      <c r="D50" s="41">
        <f t="array" ref="D50">SUM((Ratio!$A$2:$A$133=ByYear!D$2)*(Ratio!$B$2:$B$133=ByYear!$A50)*(Ratio!$F$2:$F$133))</f>
        <v>2.149527822004917</v>
      </c>
      <c r="E50" s="41">
        <f t="array" ref="E50">SUM((Ratio!$A$2:$A$133=ByYear!E$2)*(Ratio!$B$2:$B$133=ByYear!$A50)*(Ratio!$F$2:$F$133))</f>
        <v>2.1173917729860934</v>
      </c>
      <c r="F50" s="41">
        <f t="array" ref="F50">SUM((Ratio!$A$2:$A$133=ByYear!F$2)*(Ratio!$B$2:$B$133=ByYear!$A50)*(Ratio!$F$2:$F$133))</f>
        <v>2.1652524655431686</v>
      </c>
      <c r="G50" s="41">
        <f t="array" ref="G50">SUM((Ratio!$A$2:$A$133=ByYear!G$2)*(Ratio!$B$2:$B$133=ByYear!$A50)*(Ratio!$F$2:$F$133))</f>
        <v>1.9341994163262932</v>
      </c>
      <c r="H50" s="41">
        <f t="array" ref="H50">SUM((Ratio!$A$2:$A$133=ByYear!H$2)*(Ratio!$B$2:$B$133=ByYear!$A50)*(Ratio!$F$2:$F$133))</f>
        <v>1.9203363789103824</v>
      </c>
      <c r="I50" s="41">
        <f t="array" ref="I50">SUM((Ratio!$A$2:$A$133=ByYear!I$2)*(Ratio!$B$2:$B$133=ByYear!$A50)*(Ratio!$F$2:$F$133))</f>
        <v>1.9048822337345843</v>
      </c>
      <c r="J50" s="41">
        <f t="array" ref="J50">SUM((Ratio!$A$2:$A$133=ByYear!J$2)*(Ratio!$B$2:$B$133=ByYear!$A50)*(Ratio!$F$2:$F$133))</f>
        <v>1.9658316514137719</v>
      </c>
      <c r="K50" s="41">
        <f t="array" ref="K50">SUM((Ratio!$A$2:$A$133=ByYear!K$2)*(Ratio!$B$2:$B$133=ByYear!$A50)*(Ratio!$F$2:$F$133))</f>
        <v>1.9376423382469508</v>
      </c>
      <c r="L50" s="41">
        <f t="array" ref="L50">SUM((Ratio!$A$2:$A$133=ByYear!L$2)*(Ratio!$B$2:$B$133=ByYear!$A50)*(Ratio!$F$2:$F$133))</f>
        <v>1.9788338175122626</v>
      </c>
      <c r="M50" s="38">
        <f t="shared" si="20"/>
        <v>2.0282998217505903</v>
      </c>
      <c r="N50" s="38">
        <f t="shared" si="21"/>
        <v>2.0282998217505903</v>
      </c>
      <c r="O50" s="49">
        <v>72145.86</v>
      </c>
      <c r="P50" s="27">
        <f t="shared" si="22"/>
        <v>8.1852500885453205E-2</v>
      </c>
      <c r="Q50" s="37">
        <f t="shared" si="23"/>
        <v>146333.43497804305</v>
      </c>
      <c r="R50" s="27">
        <f t="shared" si="24"/>
        <v>7.7769118162575743E-2</v>
      </c>
      <c r="S50" s="27"/>
    </row>
    <row r="51" spans="1:19" s="42" customFormat="1" x14ac:dyDescent="0.25">
      <c r="A51" s="40">
        <v>4</v>
      </c>
      <c r="B51" s="41">
        <f t="array" ref="B51">SUM((Ratio!$A$2:$A$133=ByYear!B$2)*(Ratio!$B$2:$B$133=ByYear!$A51)*(Ratio!$F$2:$F$133))</f>
        <v>2.0164603751074397</v>
      </c>
      <c r="C51" s="41">
        <f t="array" ref="C51">SUM((Ratio!$A$2:$A$133=ByYear!C$2)*(Ratio!$B$2:$B$133=ByYear!$A51)*(Ratio!$F$2:$F$133))</f>
        <v>2.0199702939686266</v>
      </c>
      <c r="D51" s="41">
        <f t="array" ref="D51">SUM((Ratio!$A$2:$A$133=ByYear!D$2)*(Ratio!$B$2:$B$133=ByYear!$A51)*(Ratio!$F$2:$F$133))</f>
        <v>2.0184838673458403</v>
      </c>
      <c r="E51" s="41">
        <f t="array" ref="E51">SUM((Ratio!$A$2:$A$133=ByYear!E$2)*(Ratio!$B$2:$B$133=ByYear!$A51)*(Ratio!$F$2:$F$133))</f>
        <v>1.9856675120460996</v>
      </c>
      <c r="F51" s="41">
        <f t="array" ref="F51">SUM((Ratio!$A$2:$A$133=ByYear!F$2)*(Ratio!$B$2:$B$133=ByYear!$A51)*(Ratio!$F$2:$F$133))</f>
        <v>2.0041264345512975</v>
      </c>
      <c r="G51" s="41">
        <f t="array" ref="G51">SUM((Ratio!$A$2:$A$133=ByYear!G$2)*(Ratio!$B$2:$B$133=ByYear!$A51)*(Ratio!$F$2:$F$133))</f>
        <v>1.9816870579918862</v>
      </c>
      <c r="H51" s="41">
        <f t="array" ref="H51">SUM((Ratio!$A$2:$A$133=ByYear!H$2)*(Ratio!$B$2:$B$133=ByYear!$A51)*(Ratio!$F$2:$F$133))</f>
        <v>2.0066790882332066</v>
      </c>
      <c r="I51" s="41">
        <f t="array" ref="I51">SUM((Ratio!$A$2:$A$133=ByYear!I$2)*(Ratio!$B$2:$B$133=ByYear!$A51)*(Ratio!$F$2:$F$133))</f>
        <v>2.0129128129128375</v>
      </c>
      <c r="J51" s="41">
        <f t="array" ref="J51">SUM((Ratio!$A$2:$A$133=ByYear!J$2)*(Ratio!$B$2:$B$133=ByYear!$A51)*(Ratio!$F$2:$F$133))</f>
        <v>2.0333942881909519</v>
      </c>
      <c r="K51" s="41">
        <f t="array" ref="K51">SUM((Ratio!$A$2:$A$133=ByYear!K$2)*(Ratio!$B$2:$B$133=ByYear!$A51)*(Ratio!$F$2:$F$133))</f>
        <v>2.2498334937267095</v>
      </c>
      <c r="L51" s="41">
        <f t="array" ref="L51">SUM((Ratio!$A$2:$A$133=ByYear!L$2)*(Ratio!$B$2:$B$133=ByYear!$A51)*(Ratio!$F$2:$F$133))</f>
        <v>2.1596390866114645</v>
      </c>
      <c r="M51" s="38">
        <f t="shared" si="20"/>
        <v>2.0444413009714868</v>
      </c>
      <c r="N51" s="38">
        <f t="shared" si="21"/>
        <v>2.0444413009714868</v>
      </c>
      <c r="O51" s="49">
        <v>68514.820000000007</v>
      </c>
      <c r="P51" s="27">
        <f t="shared" si="22"/>
        <v>7.7732933874745794E-2</v>
      </c>
      <c r="Q51" s="37">
        <f t="shared" si="23"/>
        <v>140074.52773662726</v>
      </c>
      <c r="R51" s="27">
        <f t="shared" si="24"/>
        <v>7.4442812749877005E-2</v>
      </c>
      <c r="S51" s="27"/>
    </row>
    <row r="52" spans="1:19" s="42" customFormat="1" x14ac:dyDescent="0.25">
      <c r="A52" s="40">
        <v>5</v>
      </c>
      <c r="B52" s="41">
        <f t="array" ref="B52">SUM((Ratio!$A$2:$A$133=ByYear!B$2)*(Ratio!$B$2:$B$133=ByYear!$A52)*(Ratio!$F$2:$F$133))</f>
        <v>2.2361777936751221</v>
      </c>
      <c r="C52" s="41">
        <f t="array" ref="C52">SUM((Ratio!$A$2:$A$133=ByYear!C$2)*(Ratio!$B$2:$B$133=ByYear!$A52)*(Ratio!$F$2:$F$133))</f>
        <v>2.287331329060859</v>
      </c>
      <c r="D52" s="41">
        <f t="array" ref="D52">SUM((Ratio!$A$2:$A$133=ByYear!D$2)*(Ratio!$B$2:$B$133=ByYear!$A52)*(Ratio!$F$2:$F$133))</f>
        <v>2.175499108012712</v>
      </c>
      <c r="E52" s="41">
        <f t="array" ref="E52">SUM((Ratio!$A$2:$A$133=ByYear!E$2)*(Ratio!$B$2:$B$133=ByYear!$A52)*(Ratio!$F$2:$F$133))</f>
        <v>2.1776935275354008</v>
      </c>
      <c r="F52" s="41">
        <f t="array" ref="F52">SUM((Ratio!$A$2:$A$133=ByYear!F$2)*(Ratio!$B$2:$B$133=ByYear!$A52)*(Ratio!$F$2:$F$133))</f>
        <v>2.1896895470516045</v>
      </c>
      <c r="G52" s="41">
        <f t="array" ref="G52">SUM((Ratio!$A$2:$A$133=ByYear!G$2)*(Ratio!$B$2:$B$133=ByYear!$A52)*(Ratio!$F$2:$F$133))</f>
        <v>2.1291510007044256</v>
      </c>
      <c r="H52" s="41">
        <f t="array" ref="H52">SUM((Ratio!$A$2:$A$133=ByYear!H$2)*(Ratio!$B$2:$B$133=ByYear!$A52)*(Ratio!$F$2:$F$133))</f>
        <v>2.1345795945877835</v>
      </c>
      <c r="I52" s="41">
        <f t="array" ref="I52">SUM((Ratio!$A$2:$A$133=ByYear!I$2)*(Ratio!$B$2:$B$133=ByYear!$A52)*(Ratio!$F$2:$F$133))</f>
        <v>2.0532097937009528</v>
      </c>
      <c r="J52" s="41">
        <f t="array" ref="J52">SUM((Ratio!$A$2:$A$133=ByYear!J$2)*(Ratio!$B$2:$B$133=ByYear!$A52)*(Ratio!$F$2:$F$133))</f>
        <v>2.1619074105788458</v>
      </c>
      <c r="K52" s="41">
        <f t="array" ref="K52">SUM((Ratio!$A$2:$A$133=ByYear!K$2)*(Ratio!$B$2:$B$133=ByYear!$A52)*(Ratio!$F$2:$F$133))</f>
        <v>2.1695569138890125</v>
      </c>
      <c r="L52" s="41">
        <f t="array" ref="L52">SUM((Ratio!$A$2:$A$133=ByYear!L$2)*(Ratio!$B$2:$B$133=ByYear!$A52)*(Ratio!$F$2:$F$133))</f>
        <v>2.1594079235630916</v>
      </c>
      <c r="M52" s="38">
        <f t="shared" si="20"/>
        <v>2.1703821765781646</v>
      </c>
      <c r="N52" s="38">
        <f t="shared" si="21"/>
        <v>2.1703821765781646</v>
      </c>
      <c r="O52" s="49">
        <v>75637.429999999993</v>
      </c>
      <c r="P52" s="27">
        <f t="shared" si="22"/>
        <v>8.5813833337746684E-2</v>
      </c>
      <c r="Q52" s="37">
        <f t="shared" si="23"/>
        <v>164162.12995417856</v>
      </c>
      <c r="R52" s="27">
        <f t="shared" si="24"/>
        <v>8.7244204198051151E-2</v>
      </c>
      <c r="S52" s="27"/>
    </row>
    <row r="53" spans="1:19" s="42" customFormat="1" x14ac:dyDescent="0.25">
      <c r="A53" s="40">
        <v>6</v>
      </c>
      <c r="B53" s="41">
        <f t="array" ref="B53">SUM((Ratio!$A$2:$A$133=ByYear!B$2)*(Ratio!$B$2:$B$133=ByYear!$A53)*(Ratio!$F$2:$F$133))</f>
        <v>1.8422589780575414</v>
      </c>
      <c r="C53" s="41">
        <f t="array" ref="C53">SUM((Ratio!$A$2:$A$133=ByYear!C$2)*(Ratio!$B$2:$B$133=ByYear!$A53)*(Ratio!$F$2:$F$133))</f>
        <v>2.3020562317172053</v>
      </c>
      <c r="D53" s="41">
        <f t="array" ref="D53">SUM((Ratio!$A$2:$A$133=ByYear!D$2)*(Ratio!$B$2:$B$133=ByYear!$A53)*(Ratio!$F$2:$F$133))</f>
        <v>2.185096585954323</v>
      </c>
      <c r="E53" s="41">
        <f t="array" ref="E53">SUM((Ratio!$A$2:$A$133=ByYear!E$2)*(Ratio!$B$2:$B$133=ByYear!$A53)*(Ratio!$F$2:$F$133))</f>
        <v>2.2504384553277692</v>
      </c>
      <c r="F53" s="41">
        <f t="array" ref="F53">SUM((Ratio!$A$2:$A$133=ByYear!F$2)*(Ratio!$B$2:$B$133=ByYear!$A53)*(Ratio!$F$2:$F$133))</f>
        <v>2.2091739032141309</v>
      </c>
      <c r="G53" s="41">
        <f t="array" ref="G53">SUM((Ratio!$A$2:$A$133=ByYear!G$2)*(Ratio!$B$2:$B$133=ByYear!$A53)*(Ratio!$F$2:$F$133))</f>
        <v>2.2397404944406225</v>
      </c>
      <c r="H53" s="41">
        <f t="array" ref="H53">SUM((Ratio!$A$2:$A$133=ByYear!H$2)*(Ratio!$B$2:$B$133=ByYear!$A53)*(Ratio!$F$2:$F$133))</f>
        <v>2.2929270771346379</v>
      </c>
      <c r="I53" s="41">
        <f t="array" ref="I53">SUM((Ratio!$A$2:$A$133=ByYear!I$2)*(Ratio!$B$2:$B$133=ByYear!$A53)*(Ratio!$F$2:$F$133))</f>
        <v>2.4265968751200444</v>
      </c>
      <c r="J53" s="41">
        <f t="array" ref="J53">SUM((Ratio!$A$2:$A$133=ByYear!J$2)*(Ratio!$B$2:$B$133=ByYear!$A53)*(Ratio!$F$2:$F$133))</f>
        <v>2.3525136447443042</v>
      </c>
      <c r="K53" s="41">
        <f t="array" ref="K53">SUM((Ratio!$A$2:$A$133=ByYear!K$2)*(Ratio!$B$2:$B$133=ByYear!$A53)*(Ratio!$F$2:$F$133))</f>
        <v>2.3863813562812721</v>
      </c>
      <c r="L53" s="41">
        <f t="array" ref="L53">SUM((Ratio!$A$2:$A$133=ByYear!L$2)*(Ratio!$B$2:$B$133=ByYear!$A53)*(Ratio!$F$2:$F$133))</f>
        <v>2.5468687052251004</v>
      </c>
      <c r="M53" s="38">
        <f t="shared" si="20"/>
        <v>2.2758229370197234</v>
      </c>
      <c r="N53" s="38">
        <f t="shared" si="21"/>
        <v>2.2758229370197234</v>
      </c>
      <c r="O53" s="49">
        <v>76486.42</v>
      </c>
      <c r="P53" s="27">
        <f t="shared" si="22"/>
        <v>8.6777048063120268E-2</v>
      </c>
      <c r="Q53" s="37">
        <f t="shared" si="23"/>
        <v>174069.54900652412</v>
      </c>
      <c r="R53" s="27">
        <f t="shared" si="24"/>
        <v>9.2509516551879417E-2</v>
      </c>
      <c r="S53" s="27"/>
    </row>
    <row r="54" spans="1:19" s="33" customFormat="1" x14ac:dyDescent="0.25">
      <c r="A54" s="35">
        <v>7</v>
      </c>
      <c r="B54" s="29">
        <f t="array" ref="B54">SUM((Ratio!$A$2:$A$133=ByYear!B$2)*(Ratio!$B$2:$B$133=ByYear!$A54)*(Ratio!$F$2:$F$133))</f>
        <v>2.354006741570589</v>
      </c>
      <c r="C54" s="29">
        <f t="array" ref="C54">SUM((Ratio!$A$2:$A$133=ByYear!C$2)*(Ratio!$B$2:$B$133=ByYear!$A54)*(Ratio!$F$2:$F$133))</f>
        <v>2.3064594403038088</v>
      </c>
      <c r="D54" s="29">
        <f t="array" ref="D54">SUM((Ratio!$A$2:$A$133=ByYear!D$2)*(Ratio!$B$2:$B$133=ByYear!$A54)*(Ratio!$F$2:$F$133))</f>
        <v>2.2196780319731824</v>
      </c>
      <c r="E54" s="29">
        <f t="array" ref="E54">SUM((Ratio!$A$2:$A$133=ByYear!E$2)*(Ratio!$B$2:$B$133=ByYear!$A54)*(Ratio!$F$2:$F$133))</f>
        <v>2.1939243457410438</v>
      </c>
      <c r="F54" s="29">
        <f t="array" ref="F54">SUM((Ratio!$A$2:$A$133=ByYear!F$2)*(Ratio!$B$2:$B$133=ByYear!$A54)*(Ratio!$F$2:$F$133))</f>
        <v>2.2736270384203019</v>
      </c>
      <c r="G54" s="29">
        <f t="array" ref="G54">SUM((Ratio!$A$2:$A$133=ByYear!G$2)*(Ratio!$B$2:$B$133=ByYear!$A54)*(Ratio!$F$2:$F$133))</f>
        <v>2.1378980163286498</v>
      </c>
      <c r="H54" s="29">
        <f t="array" ref="H54">SUM((Ratio!$A$2:$A$133=ByYear!H$2)*(Ratio!$B$2:$B$133=ByYear!$A54)*(Ratio!$F$2:$F$133))</f>
        <v>2.1307198798558966</v>
      </c>
      <c r="I54" s="29">
        <f t="array" ref="I54">SUM((Ratio!$A$2:$A$133=ByYear!I$2)*(Ratio!$B$2:$B$133=ByYear!$A54)*(Ratio!$F$2:$F$133))</f>
        <v>2.1128567308064237</v>
      </c>
      <c r="J54" s="29">
        <f t="array" ref="J54">SUM((Ratio!$A$2:$A$133=ByYear!J$2)*(Ratio!$B$2:$B$133=ByYear!$A54)*(Ratio!$F$2:$F$133))</f>
        <v>2.1627934480673634</v>
      </c>
      <c r="K54" s="29">
        <f t="array" ref="K54">SUM((Ratio!$A$2:$A$133=ByYear!K$2)*(Ratio!$B$2:$B$133=ByYear!$A54)*(Ratio!$F$2:$F$133))</f>
        <v>2.2080395819167276</v>
      </c>
      <c r="L54" s="29">
        <f t="array" ref="L54">SUM((Ratio!$A$2:$A$133=ByYear!L$2)*(Ratio!$B$2:$B$133=ByYear!$A54)*(Ratio!$F$2:$F$133))</f>
        <v>2.2625116976508615</v>
      </c>
      <c r="M54" s="30">
        <f t="shared" si="20"/>
        <v>2.214774086603168</v>
      </c>
      <c r="N54" s="30">
        <f t="shared" si="21"/>
        <v>2.214774086603168</v>
      </c>
      <c r="O54" s="31">
        <v>79498.38</v>
      </c>
      <c r="P54" s="28">
        <f t="shared" si="22"/>
        <v>9.0194242876058262E-2</v>
      </c>
      <c r="Q54" s="34">
        <f t="shared" si="23"/>
        <v>176070.95195093157</v>
      </c>
      <c r="R54" s="28">
        <f t="shared" si="24"/>
        <v>9.3573165075526155E-2</v>
      </c>
      <c r="S54" s="28"/>
    </row>
    <row r="55" spans="1:19" s="42" customFormat="1" x14ac:dyDescent="0.25">
      <c r="A55" s="40">
        <v>8</v>
      </c>
      <c r="B55" s="41">
        <f t="array" ref="B55">SUM((Ratio!$A$2:$A$133=ByYear!B$2)*(Ratio!$B$2:$B$133=ByYear!$A55)*(Ratio!$F$2:$F$133))</f>
        <v>2.1387259002119867</v>
      </c>
      <c r="C55" s="41">
        <f t="array" ref="C55">SUM((Ratio!$A$2:$A$133=ByYear!C$2)*(Ratio!$B$2:$B$133=ByYear!$A55)*(Ratio!$F$2:$F$133))</f>
        <v>2.2162969185799728</v>
      </c>
      <c r="D55" s="41">
        <f t="array" ref="D55">SUM((Ratio!$A$2:$A$133=ByYear!D$2)*(Ratio!$B$2:$B$133=ByYear!$A55)*(Ratio!$F$2:$F$133))</f>
        <v>2.1732139197880049</v>
      </c>
      <c r="E55" s="41">
        <f t="array" ref="E55">SUM((Ratio!$A$2:$A$133=ByYear!E$2)*(Ratio!$B$2:$B$133=ByYear!$A55)*(Ratio!$F$2:$F$133))</f>
        <v>2.1339190876642156</v>
      </c>
      <c r="F55" s="41">
        <f t="array" ref="F55">SUM((Ratio!$A$2:$A$133=ByYear!F$2)*(Ratio!$B$2:$B$133=ByYear!$A55)*(Ratio!$F$2:$F$133))</f>
        <v>2.1383375030024983</v>
      </c>
      <c r="G55" s="41">
        <f t="array" ref="G55">SUM((Ratio!$A$2:$A$133=ByYear!G$2)*(Ratio!$B$2:$B$133=ByYear!$A55)*(Ratio!$F$2:$F$133))</f>
        <v>2.2182833252294469</v>
      </c>
      <c r="H55" s="41">
        <f t="array" ref="H55">SUM((Ratio!$A$2:$A$133=ByYear!H$2)*(Ratio!$B$2:$B$133=ByYear!$A55)*(Ratio!$F$2:$F$133))</f>
        <v>2.2128947307143587</v>
      </c>
      <c r="I55" s="41">
        <f t="array" ref="I55">SUM((Ratio!$A$2:$A$133=ByYear!I$2)*(Ratio!$B$2:$B$133=ByYear!$A55)*(Ratio!$F$2:$F$133))</f>
        <v>2.2637579519979454</v>
      </c>
      <c r="J55" s="41">
        <f t="array" ref="J55">SUM((Ratio!$A$2:$A$133=ByYear!J$2)*(Ratio!$B$2:$B$133=ByYear!$A55)*(Ratio!$F$2:$F$133))</f>
        <v>2.3245314133636885</v>
      </c>
      <c r="K55" s="41">
        <f t="array" ref="K55">SUM((Ratio!$A$2:$A$133=ByYear!K$2)*(Ratio!$B$2:$B$133=ByYear!$A55)*(Ratio!$F$2:$F$133))</f>
        <v>2.3117735263416459</v>
      </c>
      <c r="L55" s="41">
        <f t="array" ref="L55">SUM((Ratio!$A$2:$A$133=ByYear!L$2)*(Ratio!$B$2:$B$133=ByYear!$A55)*(Ratio!$F$2:$F$133))</f>
        <v>2.1875254743084422</v>
      </c>
      <c r="M55" s="38">
        <f t="shared" si="20"/>
        <v>2.2108417955638373</v>
      </c>
      <c r="N55" s="38">
        <f t="shared" si="21"/>
        <v>2.2108417955638373</v>
      </c>
      <c r="O55" s="49">
        <v>76551.350000000006</v>
      </c>
      <c r="P55" s="27">
        <f t="shared" si="22"/>
        <v>8.6850713868510801E-2</v>
      </c>
      <c r="Q55" s="37">
        <f t="shared" si="23"/>
        <v>169242.92408683576</v>
      </c>
      <c r="R55" s="27">
        <f t="shared" si="24"/>
        <v>8.9944399675056297E-2</v>
      </c>
      <c r="S55" s="27"/>
    </row>
    <row r="56" spans="1:19" s="42" customFormat="1" x14ac:dyDescent="0.25">
      <c r="A56" s="40">
        <v>9</v>
      </c>
      <c r="B56" s="41">
        <f t="array" ref="B56">SUM((Ratio!$A$2:$A$133=ByYear!B$2)*(Ratio!$B$2:$B$133=ByYear!$A56)*(Ratio!$F$2:$F$133))</f>
        <v>2.3695459128547225</v>
      </c>
      <c r="C56" s="41">
        <f t="array" ref="C56">SUM((Ratio!$A$2:$A$133=ByYear!C$2)*(Ratio!$B$2:$B$133=ByYear!$A56)*(Ratio!$F$2:$F$133))</f>
        <v>2.2299284500164878</v>
      </c>
      <c r="D56" s="41">
        <f t="array" ref="D56">SUM((Ratio!$A$2:$A$133=ByYear!D$2)*(Ratio!$B$2:$B$133=ByYear!$A56)*(Ratio!$F$2:$F$133))</f>
        <v>2.1331823281236044</v>
      </c>
      <c r="E56" s="41">
        <f t="array" ref="E56">SUM((Ratio!$A$2:$A$133=ByYear!E$2)*(Ratio!$B$2:$B$133=ByYear!$A56)*(Ratio!$F$2:$F$133))</f>
        <v>2.2438331669588516</v>
      </c>
      <c r="F56" s="41">
        <f t="array" ref="F56">SUM((Ratio!$A$2:$A$133=ByYear!F$2)*(Ratio!$B$2:$B$133=ByYear!$A56)*(Ratio!$F$2:$F$133))</f>
        <v>2.1688958742515707</v>
      </c>
      <c r="G56" s="41">
        <f t="array" ref="G56">SUM((Ratio!$A$2:$A$133=ByYear!G$2)*(Ratio!$B$2:$B$133=ByYear!$A56)*(Ratio!$F$2:$F$133))</f>
        <v>2.1008398025697583</v>
      </c>
      <c r="H56" s="41">
        <f t="array" ref="H56">SUM((Ratio!$A$2:$A$133=ByYear!H$2)*(Ratio!$B$2:$B$133=ByYear!$A56)*(Ratio!$F$2:$F$133))</f>
        <v>2.1965971413828353</v>
      </c>
      <c r="I56" s="41">
        <f t="array" ref="I56">SUM((Ratio!$A$2:$A$133=ByYear!I$2)*(Ratio!$B$2:$B$133=ByYear!$A56)*(Ratio!$F$2:$F$133))</f>
        <v>2.1887849254096792</v>
      </c>
      <c r="J56" s="41">
        <f t="array" ref="J56">SUM((Ratio!$A$2:$A$133=ByYear!J$2)*(Ratio!$B$2:$B$133=ByYear!$A56)*(Ratio!$F$2:$F$133))</f>
        <v>2.069997102051274</v>
      </c>
      <c r="K56" s="41">
        <f t="array" ref="K56">SUM((Ratio!$A$2:$A$133=ByYear!K$2)*(Ratio!$B$2:$B$133=ByYear!$A56)*(Ratio!$F$2:$F$133))</f>
        <v>2.0985470420036334</v>
      </c>
      <c r="L56" s="41">
        <f t="array" ref="L56">SUM((Ratio!$A$2:$A$133=ByYear!L$2)*(Ratio!$B$2:$B$133=ByYear!$A56)*(Ratio!$F$2:$F$133))</f>
        <v>2.3954421272649555</v>
      </c>
      <c r="M56" s="38">
        <f t="shared" si="20"/>
        <v>2.1995994429897614</v>
      </c>
      <c r="N56" s="38">
        <f t="shared" si="21"/>
        <v>2.1995994429897614</v>
      </c>
      <c r="O56" s="49">
        <v>71571.929999999993</v>
      </c>
      <c r="P56" s="27">
        <f t="shared" si="22"/>
        <v>8.1201353254346048E-2</v>
      </c>
      <c r="Q56" s="37">
        <f t="shared" si="23"/>
        <v>157429.57736170219</v>
      </c>
      <c r="R56" s="27">
        <f t="shared" si="24"/>
        <v>8.3666179270401403E-2</v>
      </c>
      <c r="S56" s="27"/>
    </row>
    <row r="57" spans="1:19" s="42" customFormat="1" x14ac:dyDescent="0.25">
      <c r="A57" s="40">
        <v>10</v>
      </c>
      <c r="B57" s="41">
        <f t="array" ref="B57">SUM((Ratio!$A$2:$A$133=ByYear!B$2)*(Ratio!$B$2:$B$133=ByYear!$A57)*(Ratio!$F$2:$F$133))</f>
        <v>2.3445799124093085</v>
      </c>
      <c r="C57" s="41">
        <f t="array" ref="C57">SUM((Ratio!$A$2:$A$133=ByYear!C$2)*(Ratio!$B$2:$B$133=ByYear!$A57)*(Ratio!$F$2:$F$133))</f>
        <v>2.2182484072156985</v>
      </c>
      <c r="D57" s="41">
        <f t="array" ref="D57">SUM((Ratio!$A$2:$A$133=ByYear!D$2)*(Ratio!$B$2:$B$133=ByYear!$A57)*(Ratio!$F$2:$F$133))</f>
        <v>2.2510419748225017</v>
      </c>
      <c r="E57" s="41">
        <f t="array" ref="E57">SUM((Ratio!$A$2:$A$133=ByYear!E$2)*(Ratio!$B$2:$B$133=ByYear!$A57)*(Ratio!$F$2:$F$133))</f>
        <v>2.3098219796477379</v>
      </c>
      <c r="F57" s="41">
        <f t="array" ref="F57">SUM((Ratio!$A$2:$A$133=ByYear!F$2)*(Ratio!$B$2:$B$133=ByYear!$A57)*(Ratio!$F$2:$F$133))</f>
        <v>2.3151299633059352</v>
      </c>
      <c r="G57" s="41">
        <f t="array" ref="G57">SUM((Ratio!$A$2:$A$133=ByYear!G$2)*(Ratio!$B$2:$B$133=ByYear!$A57)*(Ratio!$F$2:$F$133))</f>
        <v>2.0218296500552366</v>
      </c>
      <c r="H57" s="41">
        <f t="array" ref="H57">SUM((Ratio!$A$2:$A$133=ByYear!H$2)*(Ratio!$B$2:$B$133=ByYear!$A57)*(Ratio!$F$2:$F$133))</f>
        <v>1.9630098587810878</v>
      </c>
      <c r="I57" s="41">
        <f t="array" ref="I57">SUM((Ratio!$A$2:$A$133=ByYear!I$2)*(Ratio!$B$2:$B$133=ByYear!$A57)*(Ratio!$F$2:$F$133))</f>
        <v>2.0799979692550279</v>
      </c>
      <c r="J57" s="41">
        <f t="array" ref="J57">SUM((Ratio!$A$2:$A$133=ByYear!J$2)*(Ratio!$B$2:$B$133=ByYear!$A57)*(Ratio!$F$2:$F$133))</f>
        <v>1.9083714786973178</v>
      </c>
      <c r="K57" s="41">
        <f t="array" ref="K57">SUM((Ratio!$A$2:$A$133=ByYear!K$2)*(Ratio!$B$2:$B$133=ByYear!$A57)*(Ratio!$F$2:$F$133))</f>
        <v>2.058972366129932</v>
      </c>
      <c r="L57" s="41">
        <f t="array" ref="L57">SUM((Ratio!$A$2:$A$133=ByYear!L$2)*(Ratio!$B$2:$B$133=ByYear!$A57)*(Ratio!$F$2:$F$133))</f>
        <v>2.2389020721799771</v>
      </c>
      <c r="M57" s="38">
        <f t="shared" si="20"/>
        <v>2.1554459665908876</v>
      </c>
      <c r="N57" s="38">
        <f t="shared" si="21"/>
        <v>2.1554459665908876</v>
      </c>
      <c r="O57" s="49">
        <v>73657</v>
      </c>
      <c r="P57" s="27">
        <f t="shared" si="22"/>
        <v>8.3566952528112179E-2</v>
      </c>
      <c r="Q57" s="37">
        <f t="shared" si="23"/>
        <v>158763.683561185</v>
      </c>
      <c r="R57" s="27">
        <f t="shared" si="24"/>
        <v>8.4375191962439769E-2</v>
      </c>
      <c r="S57" s="27"/>
    </row>
    <row r="58" spans="1:19" s="42" customFormat="1" x14ac:dyDescent="0.25">
      <c r="A58" s="40">
        <v>11</v>
      </c>
      <c r="B58" s="41">
        <f t="array" ref="B58">SUM((Ratio!$A$2:$A$133=ByYear!B$2)*(Ratio!$B$2:$B$133=ByYear!$A58)*(Ratio!$F$2:$F$133))</f>
        <v>2.2969397847488171</v>
      </c>
      <c r="C58" s="41">
        <f t="array" ref="C58">SUM((Ratio!$A$2:$A$133=ByYear!C$2)*(Ratio!$B$2:$B$133=ByYear!$A58)*(Ratio!$F$2:$F$133))</f>
        <v>2.2847697568169298</v>
      </c>
      <c r="D58" s="41">
        <f t="array" ref="D58">SUM((Ratio!$A$2:$A$133=ByYear!D$2)*(Ratio!$B$2:$B$133=ByYear!$A58)*(Ratio!$F$2:$F$133))</f>
        <v>2.2682070904912339</v>
      </c>
      <c r="E58" s="41">
        <f t="array" ref="E58">SUM((Ratio!$A$2:$A$133=ByYear!E$2)*(Ratio!$B$2:$B$133=ByYear!$A58)*(Ratio!$F$2:$F$133))</f>
        <v>2.1194496187652354</v>
      </c>
      <c r="F58" s="41">
        <f t="array" ref="F58">SUM((Ratio!$A$2:$A$133=ByYear!F$2)*(Ratio!$B$2:$B$133=ByYear!$A58)*(Ratio!$F$2:$F$133))</f>
        <v>2.1826410657224011</v>
      </c>
      <c r="G58" s="41">
        <f t="array" ref="G58">SUM((Ratio!$A$2:$A$133=ByYear!G$2)*(Ratio!$B$2:$B$133=ByYear!$A58)*(Ratio!$F$2:$F$133))</f>
        <v>2.1479156398117536</v>
      </c>
      <c r="H58" s="41">
        <f t="array" ref="H58">SUM((Ratio!$A$2:$A$133=ByYear!H$2)*(Ratio!$B$2:$B$133=ByYear!$A58)*(Ratio!$F$2:$F$133))</f>
        <v>2.0545981306702217</v>
      </c>
      <c r="I58" s="41">
        <f t="array" ref="I58">SUM((Ratio!$A$2:$A$133=ByYear!I$2)*(Ratio!$B$2:$B$133=ByYear!$A58)*(Ratio!$F$2:$F$133))</f>
        <v>2.2002900149028437</v>
      </c>
      <c r="J58" s="41">
        <f t="array" ref="J58">SUM((Ratio!$A$2:$A$133=ByYear!J$2)*(Ratio!$B$2:$B$133=ByYear!$A58)*(Ratio!$F$2:$F$133))</f>
        <v>2.3134309200352607</v>
      </c>
      <c r="K58" s="41">
        <f t="array" ref="K58">SUM((Ratio!$A$2:$A$133=ByYear!K$2)*(Ratio!$B$2:$B$133=ByYear!$A58)*(Ratio!$F$2:$F$133))</f>
        <v>2.2161635487486353</v>
      </c>
      <c r="L58" s="41">
        <f t="array" ref="L58">SUM((Ratio!$A$2:$A$133=ByYear!L$2)*(Ratio!$B$2:$B$133=ByYear!$A58)*(Ratio!$F$2:$F$133))</f>
        <v>2.1402403815093858</v>
      </c>
      <c r="M58" s="38">
        <f t="shared" si="20"/>
        <v>2.2022405411111561</v>
      </c>
      <c r="N58" s="38">
        <f t="shared" si="21"/>
        <v>2.2022405411111561</v>
      </c>
      <c r="O58" s="49">
        <v>69322.75</v>
      </c>
      <c r="P58" s="27">
        <f t="shared" si="22"/>
        <v>7.8649564309816969E-2</v>
      </c>
      <c r="Q58" s="37">
        <f t="shared" si="23"/>
        <v>152665.37047131339</v>
      </c>
      <c r="R58" s="27">
        <f t="shared" si="24"/>
        <v>8.1134234546591716E-2</v>
      </c>
      <c r="S58" s="27"/>
    </row>
    <row r="59" spans="1:19" s="42" customFormat="1" x14ac:dyDescent="0.25">
      <c r="A59" s="40">
        <v>12</v>
      </c>
      <c r="B59" s="41">
        <f t="array" ref="B59">SUM((Ratio!$A$2:$A$133=ByYear!B$2)*(Ratio!$B$2:$B$133=ByYear!$A59)*(Ratio!$F$2:$F$133))</f>
        <v>2.1419496969099474</v>
      </c>
      <c r="C59" s="41">
        <f t="array" ref="C59">SUM((Ratio!$A$2:$A$133=ByYear!C$2)*(Ratio!$B$2:$B$133=ByYear!$A59)*(Ratio!$F$2:$F$133))</f>
        <v>2.04587905304611</v>
      </c>
      <c r="D59" s="41">
        <f t="array" ref="D59">SUM((Ratio!$A$2:$A$133=ByYear!D$2)*(Ratio!$B$2:$B$133=ByYear!$A59)*(Ratio!$F$2:$F$133))</f>
        <v>2.0825502389923596</v>
      </c>
      <c r="E59" s="41">
        <f t="array" ref="E59">SUM((Ratio!$A$2:$A$133=ByYear!E$2)*(Ratio!$B$2:$B$133=ByYear!$A59)*(Ratio!$F$2:$F$133))</f>
        <v>2.0302730468456178</v>
      </c>
      <c r="F59" s="41">
        <f t="array" ref="F59">SUM((Ratio!$A$2:$A$133=ByYear!F$2)*(Ratio!$B$2:$B$133=ByYear!$A59)*(Ratio!$F$2:$F$133))</f>
        <v>2.0708770375893497</v>
      </c>
      <c r="G59" s="41">
        <f t="array" ref="G59">SUM((Ratio!$A$2:$A$133=ByYear!G$2)*(Ratio!$B$2:$B$133=ByYear!$A59)*(Ratio!$F$2:$F$133))</f>
        <v>2.055786339528249</v>
      </c>
      <c r="H59" s="41">
        <f t="array" ref="H59">SUM((Ratio!$A$2:$A$133=ByYear!H$2)*(Ratio!$B$2:$B$133=ByYear!$A59)*(Ratio!$F$2:$F$133))</f>
        <v>1.977154015437542</v>
      </c>
      <c r="I59" s="41">
        <f t="array" ref="I59">SUM((Ratio!$A$2:$A$133=ByYear!I$2)*(Ratio!$B$2:$B$133=ByYear!$A59)*(Ratio!$F$2:$F$133))</f>
        <v>2.0179485774167842</v>
      </c>
      <c r="J59" s="41">
        <f t="array" ref="J59">SUM((Ratio!$A$2:$A$133=ByYear!J$2)*(Ratio!$B$2:$B$133=ByYear!$A59)*(Ratio!$F$2:$F$133))</f>
        <v>2.0825597563146077</v>
      </c>
      <c r="K59" s="41">
        <f t="array" ref="K59">SUM((Ratio!$A$2:$A$133=ByYear!K$2)*(Ratio!$B$2:$B$133=ByYear!$A59)*(Ratio!$F$2:$F$133))</f>
        <v>1.9444991987496727</v>
      </c>
      <c r="L59" s="41">
        <f t="array" ref="L59">SUM((Ratio!$A$2:$A$133=ByYear!L$2)*(Ratio!$B$2:$B$133=ByYear!$A59)*(Ratio!$F$2:$F$133))</f>
        <v>2.0166852350416811</v>
      </c>
      <c r="M59" s="38">
        <f t="shared" si="20"/>
        <v>2.042378381442902</v>
      </c>
      <c r="N59" s="38">
        <f t="shared" si="21"/>
        <v>2.042378381442902</v>
      </c>
      <c r="O59" s="49">
        <v>73759.42</v>
      </c>
      <c r="P59" s="27">
        <f t="shared" si="22"/>
        <v>8.3683152309231817E-2</v>
      </c>
      <c r="Q59" s="37">
        <f t="shared" si="23"/>
        <v>150644.64483576722</v>
      </c>
      <c r="R59" s="27">
        <f t="shared" si="24"/>
        <v>8.0060316950462604E-2</v>
      </c>
      <c r="S59" s="27"/>
    </row>
    <row r="60" spans="1:19" s="42" customFormat="1" x14ac:dyDescent="0.25">
      <c r="A60" s="40"/>
      <c r="B60" s="40"/>
      <c r="M60" s="38"/>
      <c r="N60" s="38"/>
      <c r="O60" s="49">
        <f>SUM(O48:O59)</f>
        <v>881413.02000000014</v>
      </c>
      <c r="Q60" s="43">
        <f>SUM(Q48:Q59)</f>
        <v>1881639.3760841433</v>
      </c>
    </row>
    <row r="61" spans="1:19" s="42" customFormat="1" x14ac:dyDescent="0.25">
      <c r="A61" s="44" t="s">
        <v>6</v>
      </c>
      <c r="B61" s="45"/>
      <c r="M61" s="38"/>
      <c r="N61" s="38"/>
    </row>
    <row r="62" spans="1:19" s="42" customFormat="1" x14ac:dyDescent="0.25">
      <c r="A62" s="45" t="s">
        <v>1</v>
      </c>
      <c r="B62" s="46">
        <v>2003</v>
      </c>
      <c r="C62" s="46">
        <f>C47</f>
        <v>2004</v>
      </c>
      <c r="D62" s="46">
        <f t="shared" ref="D62:L62" si="25">D47</f>
        <v>2005</v>
      </c>
      <c r="E62" s="46">
        <f t="shared" si="25"/>
        <v>2006</v>
      </c>
      <c r="F62" s="46">
        <f t="shared" si="25"/>
        <v>2007</v>
      </c>
      <c r="G62" s="46">
        <f t="shared" si="25"/>
        <v>2008</v>
      </c>
      <c r="H62" s="46">
        <f t="shared" si="25"/>
        <v>2009</v>
      </c>
      <c r="I62" s="46">
        <f t="shared" si="25"/>
        <v>2010</v>
      </c>
      <c r="J62" s="46">
        <f t="shared" si="25"/>
        <v>2011</v>
      </c>
      <c r="K62" s="46">
        <f t="shared" si="25"/>
        <v>2012</v>
      </c>
      <c r="L62" s="46">
        <f t="shared" si="25"/>
        <v>2013</v>
      </c>
      <c r="M62" s="47" t="s">
        <v>9</v>
      </c>
      <c r="N62" s="48" t="s">
        <v>21</v>
      </c>
      <c r="O62" s="48" t="s">
        <v>19</v>
      </c>
      <c r="P62" s="14" t="s">
        <v>23</v>
      </c>
      <c r="Q62" s="13" t="s">
        <v>18</v>
      </c>
      <c r="R62" s="14" t="s">
        <v>23</v>
      </c>
    </row>
    <row r="63" spans="1:19" s="42" customFormat="1" x14ac:dyDescent="0.25">
      <c r="A63" s="40">
        <v>1</v>
      </c>
      <c r="B63" s="41">
        <f t="array" ref="B63">SUM((Ratio!$A$2:$A$133=ByYear!B$2)*(Ratio!$B$2:$B$133=ByYear!$A63)*(Ratio!$G$2:$G$133))</f>
        <v>1.726497595729916</v>
      </c>
      <c r="C63" s="41">
        <f t="array" ref="C63">SUM((Ratio!$A$2:$A$133=ByYear!C$2)*(Ratio!$B$2:$B$133=ByYear!$A63)*(Ratio!$G$2:$G$133))</f>
        <v>1.7275870492925933</v>
      </c>
      <c r="D63" s="41">
        <f t="array" ref="D63">SUM((Ratio!$A$2:$A$133=ByYear!D$2)*(Ratio!$B$2:$B$133=ByYear!$A63)*(Ratio!$G$2:$G$133))</f>
        <v>1.7162031651509893</v>
      </c>
      <c r="E63" s="41">
        <f t="array" ref="E63">SUM((Ratio!$A$2:$A$133=ByYear!E$2)*(Ratio!$B$2:$B$133=ByYear!$A63)*(Ratio!$G$2:$G$133))</f>
        <v>1.7114264064690632</v>
      </c>
      <c r="F63" s="41">
        <f t="array" ref="F63">SUM((Ratio!$A$2:$A$133=ByYear!F$2)*(Ratio!$B$2:$B$133=ByYear!$A63)*(Ratio!$G$2:$G$133))</f>
        <v>1.6931885960573452</v>
      </c>
      <c r="G63" s="41">
        <f t="array" ref="G63">SUM((Ratio!$A$2:$A$133=ByYear!G$2)*(Ratio!$B$2:$B$133=ByYear!$A63)*(Ratio!$G$2:$G$133))</f>
        <v>1.7110756770218787</v>
      </c>
      <c r="H63" s="41">
        <f t="array" ref="H63">SUM((Ratio!$A$2:$A$133=ByYear!H$2)*(Ratio!$B$2:$B$133=ByYear!$A63)*(Ratio!$G$2:$G$133))</f>
        <v>1.9951419690444887</v>
      </c>
      <c r="I63" s="41">
        <f t="array" ref="I63">SUM((Ratio!$A$2:$A$133=ByYear!I$2)*(Ratio!$B$2:$B$133=ByYear!$A63)*(Ratio!$G$2:$G$133))</f>
        <v>1.6732359435015827</v>
      </c>
      <c r="J63" s="41">
        <f t="array" ref="J63">SUM((Ratio!$A$2:$A$133=ByYear!J$2)*(Ratio!$B$2:$B$133=ByYear!$A63)*(Ratio!$G$2:$G$133))</f>
        <v>1.6343827660221073</v>
      </c>
      <c r="K63" s="41">
        <f t="array" ref="K63">SUM((Ratio!$A$2:$A$133=ByYear!K$2)*(Ratio!$B$2:$B$133=ByYear!$A63)*(Ratio!$G$2:$G$133))</f>
        <v>1.4988134576499392</v>
      </c>
      <c r="L63" s="41">
        <f t="array" ref="L63">SUM((Ratio!$A$2:$A$133=ByYear!L$2)*(Ratio!$B$2:$B$133=ByYear!$A63)*(Ratio!$G$2:$G$133))</f>
        <v>2.3124184965264196</v>
      </c>
      <c r="M63" s="38">
        <f t="shared" ref="M63:M74" si="26">AVERAGE(B63:L63)</f>
        <v>1.7636337384060292</v>
      </c>
      <c r="N63" s="38">
        <f>M63</f>
        <v>1.7636337384060292</v>
      </c>
      <c r="O63" s="49">
        <v>51520.32</v>
      </c>
      <c r="P63" s="27">
        <f>O63/$O$75</f>
        <v>8.3779761611958131E-2</v>
      </c>
      <c r="Q63" s="37">
        <f>N63*O63</f>
        <v>90862.974565474913</v>
      </c>
      <c r="R63" s="27">
        <f>Q63/$Q$75</f>
        <v>8.1712315476688252E-2</v>
      </c>
      <c r="S63" s="27"/>
    </row>
    <row r="64" spans="1:19" s="42" customFormat="1" x14ac:dyDescent="0.25">
      <c r="A64" s="40">
        <v>2</v>
      </c>
      <c r="B64" s="41">
        <f t="array" ref="B64">SUM((Ratio!$A$2:$A$133=ByYear!B$2)*(Ratio!$B$2:$B$133=ByYear!$A64)*(Ratio!$G$2:$G$133))</f>
        <v>1.6671569807571192</v>
      </c>
      <c r="C64" s="41">
        <f t="array" ref="C64">SUM((Ratio!$A$2:$A$133=ByYear!C$2)*(Ratio!$B$2:$B$133=ByYear!$A64)*(Ratio!$G$2:$G$133))</f>
        <v>1.6753519812043542</v>
      </c>
      <c r="D64" s="41">
        <f t="array" ref="D64">SUM((Ratio!$A$2:$A$133=ByYear!D$2)*(Ratio!$B$2:$B$133=ByYear!$A64)*(Ratio!$G$2:$G$133))</f>
        <v>1.6911380008209647</v>
      </c>
      <c r="E64" s="41">
        <f t="array" ref="E64">SUM((Ratio!$A$2:$A$133=ByYear!E$2)*(Ratio!$B$2:$B$133=ByYear!$A64)*(Ratio!$G$2:$G$133))</f>
        <v>1.6624184692430657</v>
      </c>
      <c r="F64" s="41">
        <f t="array" ref="F64">SUM((Ratio!$A$2:$A$133=ByYear!F$2)*(Ratio!$B$2:$B$133=ByYear!$A64)*(Ratio!$G$2:$G$133))</f>
        <v>1.6224287770843158</v>
      </c>
      <c r="G64" s="41">
        <f t="array" ref="G64">SUM((Ratio!$A$2:$A$133=ByYear!G$2)*(Ratio!$B$2:$B$133=ByYear!$A64)*(Ratio!$G$2:$G$133))</f>
        <v>1.7665353019975742</v>
      </c>
      <c r="H64" s="41">
        <f t="array" ref="H64">SUM((Ratio!$A$2:$A$133=ByYear!H$2)*(Ratio!$B$2:$B$133=ByYear!$A64)*(Ratio!$G$2:$G$133))</f>
        <v>1.6821769698560032</v>
      </c>
      <c r="I64" s="41">
        <f t="array" ref="I64">SUM((Ratio!$A$2:$A$133=ByYear!I$2)*(Ratio!$B$2:$B$133=ByYear!$A64)*(Ratio!$G$2:$G$133))</f>
        <v>1.8747031742444515</v>
      </c>
      <c r="J64" s="41">
        <f t="array" ref="J64">SUM((Ratio!$A$2:$A$133=ByYear!J$2)*(Ratio!$B$2:$B$133=ByYear!$A64)*(Ratio!$G$2:$G$133))</f>
        <v>1.8516247882957571</v>
      </c>
      <c r="K64" s="41">
        <f t="array" ref="K64">SUM((Ratio!$A$2:$A$133=ByYear!K$2)*(Ratio!$B$2:$B$133=ByYear!$A64)*(Ratio!$G$2:$G$133))</f>
        <v>2.0046953151131248</v>
      </c>
      <c r="L64" s="41">
        <f t="array" ref="L64">SUM((Ratio!$A$2:$A$133=ByYear!L$2)*(Ratio!$B$2:$B$133=ByYear!$A64)*(Ratio!$G$2:$G$133))</f>
        <v>1.2055392024104619</v>
      </c>
      <c r="M64" s="38">
        <f t="shared" si="26"/>
        <v>1.7003426328206539</v>
      </c>
      <c r="N64" s="38">
        <f t="shared" ref="N64:N74" si="27">M64</f>
        <v>1.7003426328206539</v>
      </c>
      <c r="O64" s="49">
        <v>45852</v>
      </c>
      <c r="P64" s="27">
        <f t="shared" ref="P64:P74" si="28">O64/$O$75</f>
        <v>7.4562223787265E-2</v>
      </c>
      <c r="Q64" s="37">
        <f t="shared" ref="Q64:Q74" si="29">N64*O64</f>
        <v>77964.110400092628</v>
      </c>
      <c r="R64" s="27">
        <f t="shared" ref="R64:R74" si="30">Q64/$Q$75</f>
        <v>7.0112474474199743E-2</v>
      </c>
      <c r="S64" s="27"/>
    </row>
    <row r="65" spans="1:19" s="42" customFormat="1" x14ac:dyDescent="0.25">
      <c r="A65" s="40">
        <v>3</v>
      </c>
      <c r="B65" s="41">
        <f t="array" ref="B65">SUM((Ratio!$A$2:$A$133=ByYear!B$2)*(Ratio!$B$2:$B$133=ByYear!$A65)*(Ratio!$G$2:$G$133))</f>
        <v>1.8239467608384563</v>
      </c>
      <c r="C65" s="41">
        <f t="array" ref="C65">SUM((Ratio!$A$2:$A$133=ByYear!C$2)*(Ratio!$B$2:$B$133=ByYear!$A65)*(Ratio!$G$2:$G$133))</f>
        <v>1.8493673068262839</v>
      </c>
      <c r="D65" s="41">
        <f t="array" ref="D65">SUM((Ratio!$A$2:$A$133=ByYear!D$2)*(Ratio!$B$2:$B$133=ByYear!$A65)*(Ratio!$G$2:$G$133))</f>
        <v>1.8337466502332991</v>
      </c>
      <c r="E65" s="41">
        <f t="array" ref="E65">SUM((Ratio!$A$2:$A$133=ByYear!E$2)*(Ratio!$B$2:$B$133=ByYear!$A65)*(Ratio!$G$2:$G$133))</f>
        <v>1.838857042437835</v>
      </c>
      <c r="F65" s="41">
        <f t="array" ref="F65">SUM((Ratio!$A$2:$A$133=ByYear!F$2)*(Ratio!$B$2:$B$133=ByYear!$A65)*(Ratio!$G$2:$G$133))</f>
        <v>1.8175946950544741</v>
      </c>
      <c r="G65" s="41">
        <f t="array" ref="G65">SUM((Ratio!$A$2:$A$133=ByYear!G$2)*(Ratio!$B$2:$B$133=ByYear!$A65)*(Ratio!$G$2:$G$133))</f>
        <v>1.6752345995629037</v>
      </c>
      <c r="H65" s="41">
        <f t="array" ref="H65">SUM((Ratio!$A$2:$A$133=ByYear!H$2)*(Ratio!$B$2:$B$133=ByYear!$A65)*(Ratio!$G$2:$G$133))</f>
        <v>1.6597577414763727</v>
      </c>
      <c r="I65" s="41">
        <f t="array" ref="I65">SUM((Ratio!$A$2:$A$133=ByYear!I$2)*(Ratio!$B$2:$B$133=ByYear!$A65)*(Ratio!$G$2:$G$133))</f>
        <v>1.6601035208494277</v>
      </c>
      <c r="J65" s="41">
        <f t="array" ref="J65">SUM((Ratio!$A$2:$A$133=ByYear!J$2)*(Ratio!$B$2:$B$133=ByYear!$A65)*(Ratio!$G$2:$G$133))</f>
        <v>1.6676524091234874</v>
      </c>
      <c r="K65" s="41">
        <f t="array" ref="K65">SUM((Ratio!$A$2:$A$133=ByYear!K$2)*(Ratio!$B$2:$B$133=ByYear!$A65)*(Ratio!$G$2:$G$133))</f>
        <v>1.6629518578856222</v>
      </c>
      <c r="L65" s="41">
        <f t="array" ref="L65">SUM((Ratio!$A$2:$A$133=ByYear!L$2)*(Ratio!$B$2:$B$133=ByYear!$A65)*(Ratio!$G$2:$G$133))</f>
        <v>1.6856247374554922</v>
      </c>
      <c r="M65" s="38">
        <f t="shared" si="26"/>
        <v>1.743167029249423</v>
      </c>
      <c r="N65" s="38">
        <f t="shared" si="27"/>
        <v>1.743167029249423</v>
      </c>
      <c r="O65" s="49">
        <v>48829.8</v>
      </c>
      <c r="P65" s="27">
        <f t="shared" si="28"/>
        <v>7.9404572866775547E-2</v>
      </c>
      <c r="Q65" s="37">
        <f t="shared" si="29"/>
        <v>85118.497404843481</v>
      </c>
      <c r="R65" s="27">
        <f t="shared" si="30"/>
        <v>7.6546355059445848E-2</v>
      </c>
      <c r="S65" s="27"/>
    </row>
    <row r="66" spans="1:19" s="42" customFormat="1" x14ac:dyDescent="0.25">
      <c r="A66" s="40">
        <v>4</v>
      </c>
      <c r="B66" s="41">
        <f t="array" ref="B66">SUM((Ratio!$A$2:$A$133=ByYear!B$2)*(Ratio!$B$2:$B$133=ByYear!$A66)*(Ratio!$G$2:$G$133))</f>
        <v>1.6670562017872492</v>
      </c>
      <c r="C66" s="41">
        <f t="array" ref="C66">SUM((Ratio!$A$2:$A$133=ByYear!C$2)*(Ratio!$B$2:$B$133=ByYear!$A66)*(Ratio!$G$2:$G$133))</f>
        <v>1.7252305535740224</v>
      </c>
      <c r="D66" s="41">
        <f t="array" ref="D66">SUM((Ratio!$A$2:$A$133=ByYear!D$2)*(Ratio!$B$2:$B$133=ByYear!$A66)*(Ratio!$G$2:$G$133))</f>
        <v>1.6718779971218578</v>
      </c>
      <c r="E66" s="41">
        <f t="array" ref="E66">SUM((Ratio!$A$2:$A$133=ByYear!E$2)*(Ratio!$B$2:$B$133=ByYear!$A66)*(Ratio!$G$2:$G$133))</f>
        <v>1.667983813470066</v>
      </c>
      <c r="F66" s="41">
        <f t="array" ref="F66">SUM((Ratio!$A$2:$A$133=ByYear!F$2)*(Ratio!$B$2:$B$133=ByYear!$A66)*(Ratio!$G$2:$G$133))</f>
        <v>1.6662252554083599</v>
      </c>
      <c r="G66" s="41">
        <f t="array" ref="G66">SUM((Ratio!$A$2:$A$133=ByYear!G$2)*(Ratio!$B$2:$B$133=ByYear!$A66)*(Ratio!$G$2:$G$133))</f>
        <v>1.7204564695097371</v>
      </c>
      <c r="H66" s="41">
        <f t="array" ref="H66">SUM((Ratio!$A$2:$A$133=ByYear!H$2)*(Ratio!$B$2:$B$133=ByYear!$A66)*(Ratio!$G$2:$G$133))</f>
        <v>1.752472642485051</v>
      </c>
      <c r="I66" s="41">
        <f t="array" ref="I66">SUM((Ratio!$A$2:$A$133=ByYear!I$2)*(Ratio!$B$2:$B$133=ByYear!$A66)*(Ratio!$G$2:$G$133))</f>
        <v>1.6913198917318457</v>
      </c>
      <c r="J66" s="41">
        <f t="array" ref="J66">SUM((Ratio!$A$2:$A$133=ByYear!J$2)*(Ratio!$B$2:$B$133=ByYear!$A66)*(Ratio!$G$2:$G$133))</f>
        <v>1.6737645851157514</v>
      </c>
      <c r="K66" s="41">
        <f t="array" ref="K66">SUM((Ratio!$A$2:$A$133=ByYear!K$2)*(Ratio!$B$2:$B$133=ByYear!$A66)*(Ratio!$G$2:$G$133))</f>
        <v>1.8094898713231302</v>
      </c>
      <c r="L66" s="41">
        <f t="array" ref="L66">SUM((Ratio!$A$2:$A$133=ByYear!L$2)*(Ratio!$B$2:$B$133=ByYear!$A66)*(Ratio!$G$2:$G$133))</f>
        <v>1.8321881693460205</v>
      </c>
      <c r="M66" s="38">
        <f t="shared" si="26"/>
        <v>1.7161877682611901</v>
      </c>
      <c r="N66" s="38">
        <f t="shared" si="27"/>
        <v>1.7161877682611901</v>
      </c>
      <c r="O66" s="49">
        <v>48747.12</v>
      </c>
      <c r="P66" s="27">
        <f t="shared" si="28"/>
        <v>7.9270122795617667E-2</v>
      </c>
      <c r="Q66" s="37">
        <f t="shared" si="29"/>
        <v>83659.211081960428</v>
      </c>
      <c r="R66" s="27">
        <f t="shared" si="30"/>
        <v>7.5234031035755516E-2</v>
      </c>
      <c r="S66" s="27"/>
    </row>
    <row r="67" spans="1:19" s="42" customFormat="1" x14ac:dyDescent="0.25">
      <c r="A67" s="40">
        <v>5</v>
      </c>
      <c r="B67" s="41">
        <f t="array" ref="B67">SUM((Ratio!$A$2:$A$133=ByYear!B$2)*(Ratio!$B$2:$B$133=ByYear!$A67)*(Ratio!$G$2:$G$133))</f>
        <v>1.805787209132764</v>
      </c>
      <c r="C67" s="41">
        <f t="array" ref="C67">SUM((Ratio!$A$2:$A$133=ByYear!C$2)*(Ratio!$B$2:$B$133=ByYear!$A67)*(Ratio!$G$2:$G$133))</f>
        <v>1.869217538185419</v>
      </c>
      <c r="D67" s="41">
        <f t="array" ref="D67">SUM((Ratio!$A$2:$A$133=ByYear!D$2)*(Ratio!$B$2:$B$133=ByYear!$A67)*(Ratio!$G$2:$G$133))</f>
        <v>1.8148007810029096</v>
      </c>
      <c r="E67" s="41">
        <f t="array" ref="E67">SUM((Ratio!$A$2:$A$133=ByYear!E$2)*(Ratio!$B$2:$B$133=ByYear!$A67)*(Ratio!$G$2:$G$133))</f>
        <v>1.8283000394077777</v>
      </c>
      <c r="F67" s="41">
        <f t="array" ref="F67">SUM((Ratio!$A$2:$A$133=ByYear!F$2)*(Ratio!$B$2:$B$133=ByYear!$A67)*(Ratio!$G$2:$G$133))</f>
        <v>1.8217020715679499</v>
      </c>
      <c r="G67" s="41">
        <f t="array" ref="G67">SUM((Ratio!$A$2:$A$133=ByYear!G$2)*(Ratio!$B$2:$B$133=ByYear!$A67)*(Ratio!$G$2:$G$133))</f>
        <v>1.6821394713561939</v>
      </c>
      <c r="H67" s="41">
        <f t="array" ref="H67">SUM((Ratio!$A$2:$A$133=ByYear!H$2)*(Ratio!$B$2:$B$133=ByYear!$A67)*(Ratio!$G$2:$G$133))</f>
        <v>1.7070767711411226</v>
      </c>
      <c r="I67" s="41">
        <f t="array" ref="I67">SUM((Ratio!$A$2:$A$133=ByYear!I$2)*(Ratio!$B$2:$B$133=ByYear!$A67)*(Ratio!$G$2:$G$133))</f>
        <v>1.5956233387930567</v>
      </c>
      <c r="J67" s="41">
        <f t="array" ref="J67">SUM((Ratio!$A$2:$A$133=ByYear!J$2)*(Ratio!$B$2:$B$133=ByYear!$A67)*(Ratio!$G$2:$G$133))</f>
        <v>1.654360305165828</v>
      </c>
      <c r="K67" s="41">
        <f t="array" ref="K67">SUM((Ratio!$A$2:$A$133=ByYear!K$2)*(Ratio!$B$2:$B$133=ByYear!$A67)*(Ratio!$G$2:$G$133))</f>
        <v>1.6700695747904881</v>
      </c>
      <c r="L67" s="41">
        <f t="array" ref="L67">SUM((Ratio!$A$2:$A$133=ByYear!L$2)*(Ratio!$B$2:$B$133=ByYear!$A67)*(Ratio!$G$2:$G$133))</f>
        <v>1.8153592652139514</v>
      </c>
      <c r="M67" s="38">
        <f t="shared" si="26"/>
        <v>1.7513123968870419</v>
      </c>
      <c r="N67" s="38">
        <f t="shared" si="27"/>
        <v>1.7513123968870419</v>
      </c>
      <c r="O67" s="49">
        <v>55367.29</v>
      </c>
      <c r="P67" s="27">
        <f t="shared" si="28"/>
        <v>9.0035511372991345E-2</v>
      </c>
      <c r="Q67" s="37">
        <f t="shared" si="29"/>
        <v>96965.421359039945</v>
      </c>
      <c r="R67" s="27">
        <f t="shared" si="30"/>
        <v>8.7200195000334838E-2</v>
      </c>
      <c r="S67" s="27"/>
    </row>
    <row r="68" spans="1:19" s="42" customFormat="1" x14ac:dyDescent="0.25">
      <c r="A68" s="40">
        <v>6</v>
      </c>
      <c r="B68" s="41">
        <f t="array" ref="B68">SUM((Ratio!$A$2:$A$133=ByYear!B$2)*(Ratio!$B$2:$B$133=ByYear!$A68)*(Ratio!$G$2:$G$133))</f>
        <v>1.628322608045002</v>
      </c>
      <c r="C68" s="41">
        <f t="array" ref="C68">SUM((Ratio!$A$2:$A$133=ByYear!C$2)*(Ratio!$B$2:$B$133=ByYear!$A68)*(Ratio!$G$2:$G$133))</f>
        <v>1.8925199388879013</v>
      </c>
      <c r="D68" s="41">
        <f t="array" ref="D68">SUM((Ratio!$A$2:$A$133=ByYear!D$2)*(Ratio!$B$2:$B$133=ByYear!$A68)*(Ratio!$G$2:$G$133))</f>
        <v>1.8980817517297579</v>
      </c>
      <c r="E68" s="41">
        <f t="array" ref="E68">SUM((Ratio!$A$2:$A$133=ByYear!E$2)*(Ratio!$B$2:$B$133=ByYear!$A68)*(Ratio!$G$2:$G$133))</f>
        <v>1.968411149343013</v>
      </c>
      <c r="F68" s="41">
        <f t="array" ref="F68">SUM((Ratio!$A$2:$A$133=ByYear!F$2)*(Ratio!$B$2:$B$133=ByYear!$A68)*(Ratio!$G$2:$G$133))</f>
        <v>1.907222185029398</v>
      </c>
      <c r="G68" s="41">
        <f t="array" ref="G68">SUM((Ratio!$A$2:$A$133=ByYear!G$2)*(Ratio!$B$2:$B$133=ByYear!$A68)*(Ratio!$G$2:$G$133))</f>
        <v>1.860477328830547</v>
      </c>
      <c r="H68" s="41">
        <f t="array" ref="H68">SUM((Ratio!$A$2:$A$133=ByYear!H$2)*(Ratio!$B$2:$B$133=ByYear!$A68)*(Ratio!$G$2:$G$133))</f>
        <v>1.9690305150254597</v>
      </c>
      <c r="I68" s="41">
        <f t="array" ref="I68">SUM((Ratio!$A$2:$A$133=ByYear!I$2)*(Ratio!$B$2:$B$133=ByYear!$A68)*(Ratio!$G$2:$G$133))</f>
        <v>2.0216206775455343</v>
      </c>
      <c r="J68" s="41">
        <f t="array" ref="J68">SUM((Ratio!$A$2:$A$133=ByYear!J$2)*(Ratio!$B$2:$B$133=ByYear!$A68)*(Ratio!$G$2:$G$133))</f>
        <v>2.1268827356611801</v>
      </c>
      <c r="K68" s="41">
        <f t="array" ref="K68">SUM((Ratio!$A$2:$A$133=ByYear!K$2)*(Ratio!$B$2:$B$133=ByYear!$A68)*(Ratio!$G$2:$G$133))</f>
        <v>1.9865227015297333</v>
      </c>
      <c r="L68" s="41">
        <f t="array" ref="L68">SUM((Ratio!$A$2:$A$133=ByYear!L$2)*(Ratio!$B$2:$B$133=ByYear!$A68)*(Ratio!$G$2:$G$133))</f>
        <v>2.0589005747620548</v>
      </c>
      <c r="M68" s="38">
        <f t="shared" si="26"/>
        <v>1.9379992878535985</v>
      </c>
      <c r="N68" s="38">
        <f t="shared" si="27"/>
        <v>1.9379992878535985</v>
      </c>
      <c r="O68" s="49">
        <v>55360.65</v>
      </c>
      <c r="P68" s="27">
        <f t="shared" si="28"/>
        <v>9.0024713737862083E-2</v>
      </c>
      <c r="Q68" s="37">
        <f t="shared" si="29"/>
        <v>107288.90027511232</v>
      </c>
      <c r="R68" s="27">
        <f t="shared" si="30"/>
        <v>9.6484013519826384E-2</v>
      </c>
      <c r="S68" s="27"/>
    </row>
    <row r="69" spans="1:19" s="33" customFormat="1" x14ac:dyDescent="0.25">
      <c r="A69" s="35">
        <v>7</v>
      </c>
      <c r="B69" s="29">
        <f t="array" ref="B69">SUM((Ratio!$A$2:$A$133=ByYear!B$2)*(Ratio!$B$2:$B$133=ByYear!$A69)*(Ratio!$G$2:$G$133))</f>
        <v>1.9619904231826808</v>
      </c>
      <c r="C69" s="29">
        <f t="array" ref="C69">SUM((Ratio!$A$2:$A$133=ByYear!C$2)*(Ratio!$B$2:$B$133=ByYear!$A69)*(Ratio!$G$2:$G$133))</f>
        <v>1.9623940626951757</v>
      </c>
      <c r="D69" s="29">
        <f t="array" ref="D69">SUM((Ratio!$A$2:$A$133=ByYear!D$2)*(Ratio!$B$2:$B$133=ByYear!$A69)*(Ratio!$G$2:$G$133))</f>
        <v>1.8698292877350056</v>
      </c>
      <c r="E69" s="29">
        <f t="array" ref="E69">SUM((Ratio!$A$2:$A$133=ByYear!E$2)*(Ratio!$B$2:$B$133=ByYear!$A69)*(Ratio!$G$2:$G$133))</f>
        <v>1.8872603606404592</v>
      </c>
      <c r="F69" s="29">
        <f t="array" ref="F69">SUM((Ratio!$A$2:$A$133=ByYear!F$2)*(Ratio!$B$2:$B$133=ByYear!$A69)*(Ratio!$G$2:$G$133))</f>
        <v>1.9111355027827075</v>
      </c>
      <c r="G69" s="29">
        <f t="array" ref="G69">SUM((Ratio!$A$2:$A$133=ByYear!G$2)*(Ratio!$B$2:$B$133=ByYear!$A69)*(Ratio!$G$2:$G$133))</f>
        <v>1.8510710974022619</v>
      </c>
      <c r="H69" s="29">
        <f t="array" ref="H69">SUM((Ratio!$A$2:$A$133=ByYear!H$2)*(Ratio!$B$2:$B$133=ByYear!$A69)*(Ratio!$G$2:$G$133))</f>
        <v>1.8601318119151766</v>
      </c>
      <c r="I69" s="29">
        <f t="array" ref="I69">SUM((Ratio!$A$2:$A$133=ByYear!I$2)*(Ratio!$B$2:$B$133=ByYear!$A69)*(Ratio!$G$2:$G$133))</f>
        <v>1.7833959397963788</v>
      </c>
      <c r="J69" s="29">
        <f t="array" ref="J69">SUM((Ratio!$A$2:$A$133=ByYear!J$2)*(Ratio!$B$2:$B$133=ByYear!$A69)*(Ratio!$G$2:$G$133))</f>
        <v>1.7078907489466604</v>
      </c>
      <c r="K69" s="29">
        <f t="array" ref="K69">SUM((Ratio!$A$2:$A$133=ByYear!K$2)*(Ratio!$B$2:$B$133=ByYear!$A69)*(Ratio!$G$2:$G$133))</f>
        <v>1.9061737679203838</v>
      </c>
      <c r="L69" s="29">
        <f t="array" ref="L69">SUM((Ratio!$A$2:$A$133=ByYear!L$2)*(Ratio!$B$2:$B$133=ByYear!$A69)*(Ratio!$G$2:$G$133))</f>
        <v>1.9147983092957559</v>
      </c>
      <c r="M69" s="30">
        <f t="shared" si="26"/>
        <v>1.874188301119331</v>
      </c>
      <c r="N69" s="30">
        <f t="shared" si="27"/>
        <v>1.874188301119331</v>
      </c>
      <c r="O69" s="31">
        <v>55901.16</v>
      </c>
      <c r="P69" s="28">
        <f t="shared" si="28"/>
        <v>9.0903664003483098E-2</v>
      </c>
      <c r="Q69" s="34">
        <f t="shared" si="29"/>
        <v>104769.30009099991</v>
      </c>
      <c r="R69" s="28">
        <f t="shared" si="30"/>
        <v>9.4218158080865838E-2</v>
      </c>
      <c r="S69" s="28"/>
    </row>
    <row r="70" spans="1:19" s="42" customFormat="1" x14ac:dyDescent="0.25">
      <c r="A70" s="40">
        <v>8</v>
      </c>
      <c r="B70" s="41">
        <f t="array" ref="B70">SUM((Ratio!$A$2:$A$133=ByYear!B$2)*(Ratio!$B$2:$B$133=ByYear!$A70)*(Ratio!$G$2:$G$133))</f>
        <v>1.7531096856910684</v>
      </c>
      <c r="C70" s="41">
        <f t="array" ref="C70">SUM((Ratio!$A$2:$A$133=ByYear!C$2)*(Ratio!$B$2:$B$133=ByYear!$A70)*(Ratio!$G$2:$G$133))</f>
        <v>1.8030747064449941</v>
      </c>
      <c r="D70" s="41">
        <f t="array" ref="D70">SUM((Ratio!$A$2:$A$133=ByYear!D$2)*(Ratio!$B$2:$B$133=ByYear!$A70)*(Ratio!$G$2:$G$133))</f>
        <v>1.8103232484523633</v>
      </c>
      <c r="E70" s="41">
        <f t="array" ref="E70">SUM((Ratio!$A$2:$A$133=ByYear!E$2)*(Ratio!$B$2:$B$133=ByYear!$A70)*(Ratio!$G$2:$G$133))</f>
        <v>1.7749984892872326</v>
      </c>
      <c r="F70" s="41">
        <f t="array" ref="F70">SUM((Ratio!$A$2:$A$133=ByYear!F$2)*(Ratio!$B$2:$B$133=ByYear!$A70)*(Ratio!$G$2:$G$133))</f>
        <v>1.8107613097654298</v>
      </c>
      <c r="G70" s="41">
        <f t="array" ref="G70">SUM((Ratio!$A$2:$A$133=ByYear!G$2)*(Ratio!$B$2:$B$133=ByYear!$A70)*(Ratio!$G$2:$G$133))</f>
        <v>2.0359981644868741</v>
      </c>
      <c r="H70" s="41">
        <f t="array" ref="H70">SUM((Ratio!$A$2:$A$133=ByYear!H$2)*(Ratio!$B$2:$B$133=ByYear!$A70)*(Ratio!$G$2:$G$133))</f>
        <v>2.0408944112130194</v>
      </c>
      <c r="I70" s="41">
        <f t="array" ref="I70">SUM((Ratio!$A$2:$A$133=ByYear!I$2)*(Ratio!$B$2:$B$133=ByYear!$A70)*(Ratio!$G$2:$G$133))</f>
        <v>2.003453461752509</v>
      </c>
      <c r="J70" s="41">
        <f t="array" ref="J70">SUM((Ratio!$A$2:$A$133=ByYear!J$2)*(Ratio!$B$2:$B$133=ByYear!$A70)*(Ratio!$G$2:$G$133))</f>
        <v>2.0632803938336086</v>
      </c>
      <c r="K70" s="41">
        <f t="array" ref="K70">SUM((Ratio!$A$2:$A$133=ByYear!K$2)*(Ratio!$B$2:$B$133=ByYear!$A70)*(Ratio!$G$2:$G$133))</f>
        <v>2.0718474800564479</v>
      </c>
      <c r="L70" s="41">
        <f t="array" ref="L70">SUM((Ratio!$A$2:$A$133=ByYear!L$2)*(Ratio!$B$2:$B$133=ByYear!$A70)*(Ratio!$G$2:$G$133))</f>
        <v>1.8209279225580299</v>
      </c>
      <c r="M70" s="38">
        <f t="shared" si="26"/>
        <v>1.9080608430492345</v>
      </c>
      <c r="N70" s="38">
        <f t="shared" si="27"/>
        <v>1.9080608430492345</v>
      </c>
      <c r="O70" s="49">
        <v>53622.37</v>
      </c>
      <c r="P70" s="27">
        <f t="shared" si="28"/>
        <v>8.7198009943808885E-2</v>
      </c>
      <c r="Q70" s="37">
        <f t="shared" si="29"/>
        <v>102314.74450849798</v>
      </c>
      <c r="R70" s="27">
        <f t="shared" si="30"/>
        <v>9.2010796709838555E-2</v>
      </c>
      <c r="S70" s="27"/>
    </row>
    <row r="71" spans="1:19" s="42" customFormat="1" x14ac:dyDescent="0.25">
      <c r="A71" s="40">
        <v>9</v>
      </c>
      <c r="B71" s="41">
        <f t="array" ref="B71">SUM((Ratio!$A$2:$A$133=ByYear!B$2)*(Ratio!$B$2:$B$133=ByYear!$A71)*(Ratio!$G$2:$G$133))</f>
        <v>1.9756481959942396</v>
      </c>
      <c r="C71" s="41">
        <f t="array" ref="C71">SUM((Ratio!$A$2:$A$133=ByYear!C$2)*(Ratio!$B$2:$B$133=ByYear!$A71)*(Ratio!$G$2:$G$133))</f>
        <v>1.8159693674362294</v>
      </c>
      <c r="D71" s="41">
        <f t="array" ref="D71">SUM((Ratio!$A$2:$A$133=ByYear!D$2)*(Ratio!$B$2:$B$133=ByYear!$A71)*(Ratio!$G$2:$G$133))</f>
        <v>1.7910997363034458</v>
      </c>
      <c r="E71" s="41">
        <f t="array" ref="E71">SUM((Ratio!$A$2:$A$133=ByYear!E$2)*(Ratio!$B$2:$B$133=ByYear!$A71)*(Ratio!$G$2:$G$133))</f>
        <v>1.8846299493682994</v>
      </c>
      <c r="F71" s="41">
        <f t="array" ref="F71">SUM((Ratio!$A$2:$A$133=ByYear!F$2)*(Ratio!$B$2:$B$133=ByYear!$A71)*(Ratio!$G$2:$G$133))</f>
        <v>1.8578076972227657</v>
      </c>
      <c r="G71" s="41">
        <f t="array" ref="G71">SUM((Ratio!$A$2:$A$133=ByYear!G$2)*(Ratio!$B$2:$B$133=ByYear!$A71)*(Ratio!$G$2:$G$133))</f>
        <v>1.8405823302543913</v>
      </c>
      <c r="H71" s="41">
        <f t="array" ref="H71">SUM((Ratio!$A$2:$A$133=ByYear!H$2)*(Ratio!$B$2:$B$133=ByYear!$A71)*(Ratio!$G$2:$G$133))</f>
        <v>1.9176405646688934</v>
      </c>
      <c r="I71" s="41">
        <f t="array" ref="I71">SUM((Ratio!$A$2:$A$133=ByYear!I$2)*(Ratio!$B$2:$B$133=ByYear!$A71)*(Ratio!$G$2:$G$133))</f>
        <v>1.9047183027071966</v>
      </c>
      <c r="J71" s="41">
        <f t="array" ref="J71">SUM((Ratio!$A$2:$A$133=ByYear!J$2)*(Ratio!$B$2:$B$133=ByYear!$A71)*(Ratio!$G$2:$G$133))</f>
        <v>1.7705049586284596</v>
      </c>
      <c r="K71" s="41">
        <f t="array" ref="K71">SUM((Ratio!$A$2:$A$133=ByYear!K$2)*(Ratio!$B$2:$B$133=ByYear!$A71)*(Ratio!$G$2:$G$133))</f>
        <v>1.7479468481315277</v>
      </c>
      <c r="L71" s="41">
        <f t="array" ref="L71">SUM((Ratio!$A$2:$A$133=ByYear!L$2)*(Ratio!$B$2:$B$133=ByYear!$A71)*(Ratio!$G$2:$G$133))</f>
        <v>2.0925371117193805</v>
      </c>
      <c r="M71" s="38">
        <f t="shared" si="26"/>
        <v>1.8726440965849844</v>
      </c>
      <c r="N71" s="38">
        <f t="shared" si="27"/>
        <v>1.8726440965849844</v>
      </c>
      <c r="O71" s="49">
        <v>51356.81</v>
      </c>
      <c r="P71" s="27">
        <f t="shared" si="28"/>
        <v>8.3513869846899777E-2</v>
      </c>
      <c r="Q71" s="37">
        <f t="shared" si="29"/>
        <v>96173.027065936694</v>
      </c>
      <c r="R71" s="27">
        <f t="shared" si="30"/>
        <v>8.6487601418960017E-2</v>
      </c>
      <c r="S71" s="27"/>
    </row>
    <row r="72" spans="1:19" s="42" customFormat="1" x14ac:dyDescent="0.25">
      <c r="A72" s="40">
        <v>10</v>
      </c>
      <c r="B72" s="41">
        <f t="array" ref="B72">SUM((Ratio!$A$2:$A$133=ByYear!B$2)*(Ratio!$B$2:$B$133=ByYear!$A72)*(Ratio!$G$2:$G$133))</f>
        <v>1.9344085623277829</v>
      </c>
      <c r="C72" s="41">
        <f t="array" ref="C72">SUM((Ratio!$A$2:$A$133=ByYear!C$2)*(Ratio!$B$2:$B$133=ByYear!$A72)*(Ratio!$G$2:$G$133))</f>
        <v>1.9137247143775655</v>
      </c>
      <c r="D72" s="41">
        <f t="array" ref="D72">SUM((Ratio!$A$2:$A$133=ByYear!D$2)*(Ratio!$B$2:$B$133=ByYear!$A72)*(Ratio!$G$2:$G$133))</f>
        <v>1.9024062427813704</v>
      </c>
      <c r="E72" s="41">
        <f t="array" ref="E72">SUM((Ratio!$A$2:$A$133=ByYear!E$2)*(Ratio!$B$2:$B$133=ByYear!$A72)*(Ratio!$G$2:$G$133))</f>
        <v>1.8891316371229416</v>
      </c>
      <c r="F72" s="41">
        <f t="array" ref="F72">SUM((Ratio!$A$2:$A$133=ByYear!F$2)*(Ratio!$B$2:$B$133=ByYear!$A72)*(Ratio!$G$2:$G$133))</f>
        <v>1.9739435512298704</v>
      </c>
      <c r="G72" s="41">
        <f t="array" ref="G72">SUM((Ratio!$A$2:$A$133=ByYear!G$2)*(Ratio!$B$2:$B$133=ByYear!$A72)*(Ratio!$G$2:$G$133))</f>
        <v>1.6911903991835169</v>
      </c>
      <c r="H72" s="41">
        <f t="array" ref="H72">SUM((Ratio!$A$2:$A$133=ByYear!H$2)*(Ratio!$B$2:$B$133=ByYear!$A72)*(Ratio!$G$2:$G$133))</f>
        <v>1.7119984978896483</v>
      </c>
      <c r="I72" s="41">
        <f t="array" ref="I72">SUM((Ratio!$A$2:$A$133=ByYear!I$2)*(Ratio!$B$2:$B$133=ByYear!$A72)*(Ratio!$G$2:$G$133))</f>
        <v>1.7386577262188874</v>
      </c>
      <c r="J72" s="41">
        <f t="array" ref="J72">SUM((Ratio!$A$2:$A$133=ByYear!J$2)*(Ratio!$B$2:$B$133=ByYear!$A72)*(Ratio!$G$2:$G$133))</f>
        <v>1.6279457385007514</v>
      </c>
      <c r="K72" s="41">
        <f t="array" ref="K72">SUM((Ratio!$A$2:$A$133=ByYear!K$2)*(Ratio!$B$2:$B$133=ByYear!$A72)*(Ratio!$G$2:$G$133))</f>
        <v>1.7428193499896203</v>
      </c>
      <c r="L72" s="41">
        <f t="array" ref="L72">SUM((Ratio!$A$2:$A$133=ByYear!L$2)*(Ratio!$B$2:$B$133=ByYear!$A72)*(Ratio!$G$2:$G$133))</f>
        <v>1.9482314432782457</v>
      </c>
      <c r="M72" s="38">
        <f t="shared" si="26"/>
        <v>1.8249507148091093</v>
      </c>
      <c r="N72" s="38">
        <f t="shared" si="27"/>
        <v>1.8249507148091093</v>
      </c>
      <c r="O72" s="49">
        <v>52906.239999999998</v>
      </c>
      <c r="P72" s="27">
        <f t="shared" si="28"/>
        <v>8.6033475238217541E-2</v>
      </c>
      <c r="Q72" s="37">
        <f t="shared" si="29"/>
        <v>96551.280505862291</v>
      </c>
      <c r="R72" s="27">
        <f t="shared" si="30"/>
        <v>8.682776158388035E-2</v>
      </c>
      <c r="S72" s="27"/>
    </row>
    <row r="73" spans="1:19" s="42" customFormat="1" x14ac:dyDescent="0.25">
      <c r="A73" s="40">
        <v>11</v>
      </c>
      <c r="B73" s="41">
        <f t="array" ref="B73">SUM((Ratio!$A$2:$A$133=ByYear!B$2)*(Ratio!$B$2:$B$133=ByYear!$A73)*(Ratio!$G$2:$G$133))</f>
        <v>1.7598356742265593</v>
      </c>
      <c r="C73" s="41">
        <f t="array" ref="C73">SUM((Ratio!$A$2:$A$133=ByYear!C$2)*(Ratio!$B$2:$B$133=ByYear!$A73)*(Ratio!$G$2:$G$133))</f>
        <v>1.8126307627178733</v>
      </c>
      <c r="D73" s="41">
        <f t="array" ref="D73">SUM((Ratio!$A$2:$A$133=ByYear!D$2)*(Ratio!$B$2:$B$133=ByYear!$A73)*(Ratio!$G$2:$G$133))</f>
        <v>1.9599856242310161</v>
      </c>
      <c r="E73" s="41">
        <f t="array" ref="E73">SUM((Ratio!$A$2:$A$133=ByYear!E$2)*(Ratio!$B$2:$B$133=ByYear!$A73)*(Ratio!$G$2:$G$133))</f>
        <v>1.7889856784429203</v>
      </c>
      <c r="F73" s="41">
        <f t="array" ref="F73">SUM((Ratio!$A$2:$A$133=ByYear!F$2)*(Ratio!$B$2:$B$133=ByYear!$A73)*(Ratio!$G$2:$G$133))</f>
        <v>1.8692440023187333</v>
      </c>
      <c r="G73" s="41">
        <f t="array" ref="G73">SUM((Ratio!$A$2:$A$133=ByYear!G$2)*(Ratio!$B$2:$B$133=ByYear!$A73)*(Ratio!$G$2:$G$133))</f>
        <v>1.8581178668032348</v>
      </c>
      <c r="H73" s="41">
        <f t="array" ref="H73">SUM((Ratio!$A$2:$A$133=ByYear!H$2)*(Ratio!$B$2:$B$133=ByYear!$A73)*(Ratio!$G$2:$G$133))</f>
        <v>1.7334712375125847</v>
      </c>
      <c r="I73" s="41">
        <f t="array" ref="I73">SUM((Ratio!$A$2:$A$133=ByYear!I$2)*(Ratio!$B$2:$B$133=ByYear!$A73)*(Ratio!$G$2:$G$133))</f>
        <v>1.8039843451728281</v>
      </c>
      <c r="J73" s="41">
        <f t="array" ref="J73">SUM((Ratio!$A$2:$A$133=ByYear!J$2)*(Ratio!$B$2:$B$133=ByYear!$A73)*(Ratio!$G$2:$G$133))</f>
        <v>1.8824654762983071</v>
      </c>
      <c r="K73" s="41">
        <f t="array" ref="K73">SUM((Ratio!$A$2:$A$133=ByYear!K$2)*(Ratio!$B$2:$B$133=ByYear!$A73)*(Ratio!$G$2:$G$133))</f>
        <v>1.896456089075863</v>
      </c>
      <c r="L73" s="41">
        <f t="array" ref="L73">SUM((Ratio!$A$2:$A$133=ByYear!L$2)*(Ratio!$B$2:$B$133=ByYear!$A73)*(Ratio!$G$2:$G$133))</f>
        <v>1.7763186124349906</v>
      </c>
      <c r="M73" s="38">
        <f t="shared" si="26"/>
        <v>1.8310450335668103</v>
      </c>
      <c r="N73" s="38">
        <f t="shared" si="27"/>
        <v>1.8310450335668103</v>
      </c>
      <c r="O73" s="49">
        <v>45584.1</v>
      </c>
      <c r="P73" s="27">
        <f t="shared" si="28"/>
        <v>7.4126578237395671E-2</v>
      </c>
      <c r="Q73" s="37">
        <f t="shared" si="29"/>
        <v>83466.539914612833</v>
      </c>
      <c r="R73" s="27">
        <f t="shared" si="30"/>
        <v>7.5060763461313254E-2</v>
      </c>
      <c r="S73" s="27"/>
    </row>
    <row r="74" spans="1:19" s="42" customFormat="1" x14ac:dyDescent="0.25">
      <c r="A74" s="40">
        <v>12</v>
      </c>
      <c r="B74" s="41">
        <f t="array" ref="B74">SUM((Ratio!$A$2:$A$133=ByYear!B$2)*(Ratio!$B$2:$B$133=ByYear!$A74)*(Ratio!$G$2:$G$133))</f>
        <v>1.7396571267465464</v>
      </c>
      <c r="C74" s="41">
        <f t="array" ref="C74">SUM((Ratio!$A$2:$A$133=ByYear!C$2)*(Ratio!$B$2:$B$133=ByYear!$A74)*(Ratio!$G$2:$G$133))</f>
        <v>1.7490463712291042</v>
      </c>
      <c r="D74" s="41">
        <f t="array" ref="D74">SUM((Ratio!$A$2:$A$133=ByYear!D$2)*(Ratio!$B$2:$B$133=ByYear!$A74)*(Ratio!$G$2:$G$133))</f>
        <v>1.7452384506525973</v>
      </c>
      <c r="E74" s="41">
        <f t="array" ref="E74">SUM((Ratio!$A$2:$A$133=ByYear!E$2)*(Ratio!$B$2:$B$133=ByYear!$A74)*(Ratio!$G$2:$G$133))</f>
        <v>1.7287334215942245</v>
      </c>
      <c r="F74" s="41">
        <f t="array" ref="F74">SUM((Ratio!$A$2:$A$133=ByYear!F$2)*(Ratio!$B$2:$B$133=ByYear!$A74)*(Ratio!$G$2:$G$133))</f>
        <v>1.7032478300591882</v>
      </c>
      <c r="G74" s="41">
        <f t="array" ref="G74">SUM((Ratio!$A$2:$A$133=ByYear!G$2)*(Ratio!$B$2:$B$133=ByYear!$A74)*(Ratio!$G$2:$G$133))</f>
        <v>1.734737679824536</v>
      </c>
      <c r="H74" s="41">
        <f t="array" ref="H74">SUM((Ratio!$A$2:$A$133=ByYear!H$2)*(Ratio!$B$2:$B$133=ByYear!$A74)*(Ratio!$G$2:$G$133))</f>
        <v>1.7239185899730345</v>
      </c>
      <c r="I74" s="41">
        <f t="array" ref="I74">SUM((Ratio!$A$2:$A$133=ByYear!I$2)*(Ratio!$B$2:$B$133=ByYear!$A74)*(Ratio!$G$2:$G$133))</f>
        <v>1.6569927024259792</v>
      </c>
      <c r="J74" s="41">
        <f t="array" ref="J74">SUM((Ratio!$A$2:$A$133=ByYear!J$2)*(Ratio!$B$2:$B$133=ByYear!$A74)*(Ratio!$G$2:$G$133))</f>
        <v>1.7756108381092306</v>
      </c>
      <c r="K74" s="41">
        <f t="array" ref="K74">SUM((Ratio!$A$2:$A$133=ByYear!K$2)*(Ratio!$B$2:$B$133=ByYear!$A74)*(Ratio!$G$2:$G$133))</f>
        <v>1.8885161232136409</v>
      </c>
      <c r="L74" s="41">
        <f t="array" ref="L74">SUM((Ratio!$A$2:$A$133=ByYear!L$2)*(Ratio!$B$2:$B$133=ByYear!$A74)*(Ratio!$G$2:$G$133))</f>
        <v>1.6994770500483531</v>
      </c>
      <c r="M74" s="38">
        <f t="shared" si="26"/>
        <v>1.7404705621705852</v>
      </c>
      <c r="N74" s="38">
        <f t="shared" si="27"/>
        <v>1.7404705621705852</v>
      </c>
      <c r="O74" s="49">
        <v>49901.61</v>
      </c>
      <c r="P74" s="27">
        <f t="shared" si="28"/>
        <v>8.114749655772531E-2</v>
      </c>
      <c r="Q74" s="37">
        <f t="shared" si="29"/>
        <v>86852.283209917296</v>
      </c>
      <c r="R74" s="27">
        <f t="shared" si="30"/>
        <v>7.810553417889135E-2</v>
      </c>
      <c r="S74" s="27"/>
    </row>
    <row r="75" spans="1:19" s="42" customFormat="1" x14ac:dyDescent="0.25">
      <c r="A75" s="40"/>
      <c r="B75" s="40"/>
      <c r="M75" s="50"/>
      <c r="N75" s="50"/>
      <c r="O75" s="49">
        <f>SUM(O63:O74)</f>
        <v>614949.47</v>
      </c>
      <c r="Q75" s="43">
        <f>SUM(Q63:Q74)</f>
        <v>1111986.2903823508</v>
      </c>
    </row>
  </sheetData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4"/>
  <sheetViews>
    <sheetView topLeftCell="A16" workbookViewId="0">
      <selection activeCell="S34" sqref="S34"/>
    </sheetView>
  </sheetViews>
  <sheetFormatPr defaultRowHeight="15" x14ac:dyDescent="0.25"/>
  <cols>
    <col min="1" max="1" width="20" style="15" bestFit="1" customWidth="1"/>
    <col min="2" max="2" width="7.42578125" style="15" customWidth="1"/>
    <col min="3" max="12" width="7.42578125" customWidth="1"/>
    <col min="13" max="13" width="9.140625" style="12" customWidth="1"/>
    <col min="17" max="17" width="10.85546875" bestFit="1" customWidth="1"/>
    <col min="19" max="19" width="9" bestFit="1" customWidth="1"/>
    <col min="237" max="237" width="15.5703125" bestFit="1" customWidth="1"/>
    <col min="238" max="257" width="5" bestFit="1" customWidth="1"/>
    <col min="258" max="260" width="6" bestFit="1" customWidth="1"/>
    <col min="261" max="261" width="5" bestFit="1" customWidth="1"/>
    <col min="262" max="263" width="6" bestFit="1" customWidth="1"/>
    <col min="264" max="265" width="5" bestFit="1" customWidth="1"/>
    <col min="266" max="266" width="6" bestFit="1" customWidth="1"/>
    <col min="267" max="267" width="5" bestFit="1" customWidth="1"/>
    <col min="268" max="268" width="9.140625" customWidth="1"/>
    <col min="493" max="493" width="15.5703125" bestFit="1" customWidth="1"/>
    <col min="494" max="513" width="5" bestFit="1" customWidth="1"/>
    <col min="514" max="516" width="6" bestFit="1" customWidth="1"/>
    <col min="517" max="517" width="5" bestFit="1" customWidth="1"/>
    <col min="518" max="519" width="6" bestFit="1" customWidth="1"/>
    <col min="520" max="521" width="5" bestFit="1" customWidth="1"/>
    <col min="522" max="522" width="6" bestFit="1" customWidth="1"/>
    <col min="523" max="523" width="5" bestFit="1" customWidth="1"/>
    <col min="524" max="524" width="9.140625" customWidth="1"/>
    <col min="749" max="749" width="15.5703125" bestFit="1" customWidth="1"/>
    <col min="750" max="769" width="5" bestFit="1" customWidth="1"/>
    <col min="770" max="772" width="6" bestFit="1" customWidth="1"/>
    <col min="773" max="773" width="5" bestFit="1" customWidth="1"/>
    <col min="774" max="775" width="6" bestFit="1" customWidth="1"/>
    <col min="776" max="777" width="5" bestFit="1" customWidth="1"/>
    <col min="778" max="778" width="6" bestFit="1" customWidth="1"/>
    <col min="779" max="779" width="5" bestFit="1" customWidth="1"/>
    <col min="780" max="780" width="9.140625" customWidth="1"/>
    <col min="1005" max="1005" width="15.5703125" bestFit="1" customWidth="1"/>
    <col min="1006" max="1025" width="5" bestFit="1" customWidth="1"/>
    <col min="1026" max="1028" width="6" bestFit="1" customWidth="1"/>
    <col min="1029" max="1029" width="5" bestFit="1" customWidth="1"/>
    <col min="1030" max="1031" width="6" bestFit="1" customWidth="1"/>
    <col min="1032" max="1033" width="5" bestFit="1" customWidth="1"/>
    <col min="1034" max="1034" width="6" bestFit="1" customWidth="1"/>
    <col min="1035" max="1035" width="5" bestFit="1" customWidth="1"/>
    <col min="1036" max="1036" width="9.140625" customWidth="1"/>
    <col min="1261" max="1261" width="15.5703125" bestFit="1" customWidth="1"/>
    <col min="1262" max="1281" width="5" bestFit="1" customWidth="1"/>
    <col min="1282" max="1284" width="6" bestFit="1" customWidth="1"/>
    <col min="1285" max="1285" width="5" bestFit="1" customWidth="1"/>
    <col min="1286" max="1287" width="6" bestFit="1" customWidth="1"/>
    <col min="1288" max="1289" width="5" bestFit="1" customWidth="1"/>
    <col min="1290" max="1290" width="6" bestFit="1" customWidth="1"/>
    <col min="1291" max="1291" width="5" bestFit="1" customWidth="1"/>
    <col min="1292" max="1292" width="9.140625" customWidth="1"/>
    <col min="1517" max="1517" width="15.5703125" bestFit="1" customWidth="1"/>
    <col min="1518" max="1537" width="5" bestFit="1" customWidth="1"/>
    <col min="1538" max="1540" width="6" bestFit="1" customWidth="1"/>
    <col min="1541" max="1541" width="5" bestFit="1" customWidth="1"/>
    <col min="1542" max="1543" width="6" bestFit="1" customWidth="1"/>
    <col min="1544" max="1545" width="5" bestFit="1" customWidth="1"/>
    <col min="1546" max="1546" width="6" bestFit="1" customWidth="1"/>
    <col min="1547" max="1547" width="5" bestFit="1" customWidth="1"/>
    <col min="1548" max="1548" width="9.140625" customWidth="1"/>
    <col min="1773" max="1773" width="15.5703125" bestFit="1" customWidth="1"/>
    <col min="1774" max="1793" width="5" bestFit="1" customWidth="1"/>
    <col min="1794" max="1796" width="6" bestFit="1" customWidth="1"/>
    <col min="1797" max="1797" width="5" bestFit="1" customWidth="1"/>
    <col min="1798" max="1799" width="6" bestFit="1" customWidth="1"/>
    <col min="1800" max="1801" width="5" bestFit="1" customWidth="1"/>
    <col min="1802" max="1802" width="6" bestFit="1" customWidth="1"/>
    <col min="1803" max="1803" width="5" bestFit="1" customWidth="1"/>
    <col min="1804" max="1804" width="9.140625" customWidth="1"/>
    <col min="2029" max="2029" width="15.5703125" bestFit="1" customWidth="1"/>
    <col min="2030" max="2049" width="5" bestFit="1" customWidth="1"/>
    <col min="2050" max="2052" width="6" bestFit="1" customWidth="1"/>
    <col min="2053" max="2053" width="5" bestFit="1" customWidth="1"/>
    <col min="2054" max="2055" width="6" bestFit="1" customWidth="1"/>
    <col min="2056" max="2057" width="5" bestFit="1" customWidth="1"/>
    <col min="2058" max="2058" width="6" bestFit="1" customWidth="1"/>
    <col min="2059" max="2059" width="5" bestFit="1" customWidth="1"/>
    <col min="2060" max="2060" width="9.140625" customWidth="1"/>
    <col min="2285" max="2285" width="15.5703125" bestFit="1" customWidth="1"/>
    <col min="2286" max="2305" width="5" bestFit="1" customWidth="1"/>
    <col min="2306" max="2308" width="6" bestFit="1" customWidth="1"/>
    <col min="2309" max="2309" width="5" bestFit="1" customWidth="1"/>
    <col min="2310" max="2311" width="6" bestFit="1" customWidth="1"/>
    <col min="2312" max="2313" width="5" bestFit="1" customWidth="1"/>
    <col min="2314" max="2314" width="6" bestFit="1" customWidth="1"/>
    <col min="2315" max="2315" width="5" bestFit="1" customWidth="1"/>
    <col min="2316" max="2316" width="9.140625" customWidth="1"/>
    <col min="2541" max="2541" width="15.5703125" bestFit="1" customWidth="1"/>
    <col min="2542" max="2561" width="5" bestFit="1" customWidth="1"/>
    <col min="2562" max="2564" width="6" bestFit="1" customWidth="1"/>
    <col min="2565" max="2565" width="5" bestFit="1" customWidth="1"/>
    <col min="2566" max="2567" width="6" bestFit="1" customWidth="1"/>
    <col min="2568" max="2569" width="5" bestFit="1" customWidth="1"/>
    <col min="2570" max="2570" width="6" bestFit="1" customWidth="1"/>
    <col min="2571" max="2571" width="5" bestFit="1" customWidth="1"/>
    <col min="2572" max="2572" width="9.140625" customWidth="1"/>
    <col min="2797" max="2797" width="15.5703125" bestFit="1" customWidth="1"/>
    <col min="2798" max="2817" width="5" bestFit="1" customWidth="1"/>
    <col min="2818" max="2820" width="6" bestFit="1" customWidth="1"/>
    <col min="2821" max="2821" width="5" bestFit="1" customWidth="1"/>
    <col min="2822" max="2823" width="6" bestFit="1" customWidth="1"/>
    <col min="2824" max="2825" width="5" bestFit="1" customWidth="1"/>
    <col min="2826" max="2826" width="6" bestFit="1" customWidth="1"/>
    <col min="2827" max="2827" width="5" bestFit="1" customWidth="1"/>
    <col min="2828" max="2828" width="9.140625" customWidth="1"/>
    <col min="3053" max="3053" width="15.5703125" bestFit="1" customWidth="1"/>
    <col min="3054" max="3073" width="5" bestFit="1" customWidth="1"/>
    <col min="3074" max="3076" width="6" bestFit="1" customWidth="1"/>
    <col min="3077" max="3077" width="5" bestFit="1" customWidth="1"/>
    <col min="3078" max="3079" width="6" bestFit="1" customWidth="1"/>
    <col min="3080" max="3081" width="5" bestFit="1" customWidth="1"/>
    <col min="3082" max="3082" width="6" bestFit="1" customWidth="1"/>
    <col min="3083" max="3083" width="5" bestFit="1" customWidth="1"/>
    <col min="3084" max="3084" width="9.140625" customWidth="1"/>
    <col min="3309" max="3309" width="15.5703125" bestFit="1" customWidth="1"/>
    <col min="3310" max="3329" width="5" bestFit="1" customWidth="1"/>
    <col min="3330" max="3332" width="6" bestFit="1" customWidth="1"/>
    <col min="3333" max="3333" width="5" bestFit="1" customWidth="1"/>
    <col min="3334" max="3335" width="6" bestFit="1" customWidth="1"/>
    <col min="3336" max="3337" width="5" bestFit="1" customWidth="1"/>
    <col min="3338" max="3338" width="6" bestFit="1" customWidth="1"/>
    <col min="3339" max="3339" width="5" bestFit="1" customWidth="1"/>
    <col min="3340" max="3340" width="9.140625" customWidth="1"/>
    <col min="3565" max="3565" width="15.5703125" bestFit="1" customWidth="1"/>
    <col min="3566" max="3585" width="5" bestFit="1" customWidth="1"/>
    <col min="3586" max="3588" width="6" bestFit="1" customWidth="1"/>
    <col min="3589" max="3589" width="5" bestFit="1" customWidth="1"/>
    <col min="3590" max="3591" width="6" bestFit="1" customWidth="1"/>
    <col min="3592" max="3593" width="5" bestFit="1" customWidth="1"/>
    <col min="3594" max="3594" width="6" bestFit="1" customWidth="1"/>
    <col min="3595" max="3595" width="5" bestFit="1" customWidth="1"/>
    <col min="3596" max="3596" width="9.140625" customWidth="1"/>
    <col min="3821" max="3821" width="15.5703125" bestFit="1" customWidth="1"/>
    <col min="3822" max="3841" width="5" bestFit="1" customWidth="1"/>
    <col min="3842" max="3844" width="6" bestFit="1" customWidth="1"/>
    <col min="3845" max="3845" width="5" bestFit="1" customWidth="1"/>
    <col min="3846" max="3847" width="6" bestFit="1" customWidth="1"/>
    <col min="3848" max="3849" width="5" bestFit="1" customWidth="1"/>
    <col min="3850" max="3850" width="6" bestFit="1" customWidth="1"/>
    <col min="3851" max="3851" width="5" bestFit="1" customWidth="1"/>
    <col min="3852" max="3852" width="9.140625" customWidth="1"/>
    <col min="4077" max="4077" width="15.5703125" bestFit="1" customWidth="1"/>
    <col min="4078" max="4097" width="5" bestFit="1" customWidth="1"/>
    <col min="4098" max="4100" width="6" bestFit="1" customWidth="1"/>
    <col min="4101" max="4101" width="5" bestFit="1" customWidth="1"/>
    <col min="4102" max="4103" width="6" bestFit="1" customWidth="1"/>
    <col min="4104" max="4105" width="5" bestFit="1" customWidth="1"/>
    <col min="4106" max="4106" width="6" bestFit="1" customWidth="1"/>
    <col min="4107" max="4107" width="5" bestFit="1" customWidth="1"/>
    <col min="4108" max="4108" width="9.140625" customWidth="1"/>
    <col min="4333" max="4333" width="15.5703125" bestFit="1" customWidth="1"/>
    <col min="4334" max="4353" width="5" bestFit="1" customWidth="1"/>
    <col min="4354" max="4356" width="6" bestFit="1" customWidth="1"/>
    <col min="4357" max="4357" width="5" bestFit="1" customWidth="1"/>
    <col min="4358" max="4359" width="6" bestFit="1" customWidth="1"/>
    <col min="4360" max="4361" width="5" bestFit="1" customWidth="1"/>
    <col min="4362" max="4362" width="6" bestFit="1" customWidth="1"/>
    <col min="4363" max="4363" width="5" bestFit="1" customWidth="1"/>
    <col min="4364" max="4364" width="9.140625" customWidth="1"/>
    <col min="4589" max="4589" width="15.5703125" bestFit="1" customWidth="1"/>
    <col min="4590" max="4609" width="5" bestFit="1" customWidth="1"/>
    <col min="4610" max="4612" width="6" bestFit="1" customWidth="1"/>
    <col min="4613" max="4613" width="5" bestFit="1" customWidth="1"/>
    <col min="4614" max="4615" width="6" bestFit="1" customWidth="1"/>
    <col min="4616" max="4617" width="5" bestFit="1" customWidth="1"/>
    <col min="4618" max="4618" width="6" bestFit="1" customWidth="1"/>
    <col min="4619" max="4619" width="5" bestFit="1" customWidth="1"/>
    <col min="4620" max="4620" width="9.140625" customWidth="1"/>
    <col min="4845" max="4845" width="15.5703125" bestFit="1" customWidth="1"/>
    <col min="4846" max="4865" width="5" bestFit="1" customWidth="1"/>
    <col min="4866" max="4868" width="6" bestFit="1" customWidth="1"/>
    <col min="4869" max="4869" width="5" bestFit="1" customWidth="1"/>
    <col min="4870" max="4871" width="6" bestFit="1" customWidth="1"/>
    <col min="4872" max="4873" width="5" bestFit="1" customWidth="1"/>
    <col min="4874" max="4874" width="6" bestFit="1" customWidth="1"/>
    <col min="4875" max="4875" width="5" bestFit="1" customWidth="1"/>
    <col min="4876" max="4876" width="9.140625" customWidth="1"/>
    <col min="5101" max="5101" width="15.5703125" bestFit="1" customWidth="1"/>
    <col min="5102" max="5121" width="5" bestFit="1" customWidth="1"/>
    <col min="5122" max="5124" width="6" bestFit="1" customWidth="1"/>
    <col min="5125" max="5125" width="5" bestFit="1" customWidth="1"/>
    <col min="5126" max="5127" width="6" bestFit="1" customWidth="1"/>
    <col min="5128" max="5129" width="5" bestFit="1" customWidth="1"/>
    <col min="5130" max="5130" width="6" bestFit="1" customWidth="1"/>
    <col min="5131" max="5131" width="5" bestFit="1" customWidth="1"/>
    <col min="5132" max="5132" width="9.140625" customWidth="1"/>
    <col min="5357" max="5357" width="15.5703125" bestFit="1" customWidth="1"/>
    <col min="5358" max="5377" width="5" bestFit="1" customWidth="1"/>
    <col min="5378" max="5380" width="6" bestFit="1" customWidth="1"/>
    <col min="5381" max="5381" width="5" bestFit="1" customWidth="1"/>
    <col min="5382" max="5383" width="6" bestFit="1" customWidth="1"/>
    <col min="5384" max="5385" width="5" bestFit="1" customWidth="1"/>
    <col min="5386" max="5386" width="6" bestFit="1" customWidth="1"/>
    <col min="5387" max="5387" width="5" bestFit="1" customWidth="1"/>
    <col min="5388" max="5388" width="9.140625" customWidth="1"/>
    <col min="5613" max="5613" width="15.5703125" bestFit="1" customWidth="1"/>
    <col min="5614" max="5633" width="5" bestFit="1" customWidth="1"/>
    <col min="5634" max="5636" width="6" bestFit="1" customWidth="1"/>
    <col min="5637" max="5637" width="5" bestFit="1" customWidth="1"/>
    <col min="5638" max="5639" width="6" bestFit="1" customWidth="1"/>
    <col min="5640" max="5641" width="5" bestFit="1" customWidth="1"/>
    <col min="5642" max="5642" width="6" bestFit="1" customWidth="1"/>
    <col min="5643" max="5643" width="5" bestFit="1" customWidth="1"/>
    <col min="5644" max="5644" width="9.140625" customWidth="1"/>
    <col min="5869" max="5869" width="15.5703125" bestFit="1" customWidth="1"/>
    <col min="5870" max="5889" width="5" bestFit="1" customWidth="1"/>
    <col min="5890" max="5892" width="6" bestFit="1" customWidth="1"/>
    <col min="5893" max="5893" width="5" bestFit="1" customWidth="1"/>
    <col min="5894" max="5895" width="6" bestFit="1" customWidth="1"/>
    <col min="5896" max="5897" width="5" bestFit="1" customWidth="1"/>
    <col min="5898" max="5898" width="6" bestFit="1" customWidth="1"/>
    <col min="5899" max="5899" width="5" bestFit="1" customWidth="1"/>
    <col min="5900" max="5900" width="9.140625" customWidth="1"/>
    <col min="6125" max="6125" width="15.5703125" bestFit="1" customWidth="1"/>
    <col min="6126" max="6145" width="5" bestFit="1" customWidth="1"/>
    <col min="6146" max="6148" width="6" bestFit="1" customWidth="1"/>
    <col min="6149" max="6149" width="5" bestFit="1" customWidth="1"/>
    <col min="6150" max="6151" width="6" bestFit="1" customWidth="1"/>
    <col min="6152" max="6153" width="5" bestFit="1" customWidth="1"/>
    <col min="6154" max="6154" width="6" bestFit="1" customWidth="1"/>
    <col min="6155" max="6155" width="5" bestFit="1" customWidth="1"/>
    <col min="6156" max="6156" width="9.140625" customWidth="1"/>
    <col min="6381" max="6381" width="15.5703125" bestFit="1" customWidth="1"/>
    <col min="6382" max="6401" width="5" bestFit="1" customWidth="1"/>
    <col min="6402" max="6404" width="6" bestFit="1" customWidth="1"/>
    <col min="6405" max="6405" width="5" bestFit="1" customWidth="1"/>
    <col min="6406" max="6407" width="6" bestFit="1" customWidth="1"/>
    <col min="6408" max="6409" width="5" bestFit="1" customWidth="1"/>
    <col min="6410" max="6410" width="6" bestFit="1" customWidth="1"/>
    <col min="6411" max="6411" width="5" bestFit="1" customWidth="1"/>
    <col min="6412" max="6412" width="9.140625" customWidth="1"/>
    <col min="6637" max="6637" width="15.5703125" bestFit="1" customWidth="1"/>
    <col min="6638" max="6657" width="5" bestFit="1" customWidth="1"/>
    <col min="6658" max="6660" width="6" bestFit="1" customWidth="1"/>
    <col min="6661" max="6661" width="5" bestFit="1" customWidth="1"/>
    <col min="6662" max="6663" width="6" bestFit="1" customWidth="1"/>
    <col min="6664" max="6665" width="5" bestFit="1" customWidth="1"/>
    <col min="6666" max="6666" width="6" bestFit="1" customWidth="1"/>
    <col min="6667" max="6667" width="5" bestFit="1" customWidth="1"/>
    <col min="6668" max="6668" width="9.140625" customWidth="1"/>
    <col min="6893" max="6893" width="15.5703125" bestFit="1" customWidth="1"/>
    <col min="6894" max="6913" width="5" bestFit="1" customWidth="1"/>
    <col min="6914" max="6916" width="6" bestFit="1" customWidth="1"/>
    <col min="6917" max="6917" width="5" bestFit="1" customWidth="1"/>
    <col min="6918" max="6919" width="6" bestFit="1" customWidth="1"/>
    <col min="6920" max="6921" width="5" bestFit="1" customWidth="1"/>
    <col min="6922" max="6922" width="6" bestFit="1" customWidth="1"/>
    <col min="6923" max="6923" width="5" bestFit="1" customWidth="1"/>
    <col min="6924" max="6924" width="9.140625" customWidth="1"/>
    <col min="7149" max="7149" width="15.5703125" bestFit="1" customWidth="1"/>
    <col min="7150" max="7169" width="5" bestFit="1" customWidth="1"/>
    <col min="7170" max="7172" width="6" bestFit="1" customWidth="1"/>
    <col min="7173" max="7173" width="5" bestFit="1" customWidth="1"/>
    <col min="7174" max="7175" width="6" bestFit="1" customWidth="1"/>
    <col min="7176" max="7177" width="5" bestFit="1" customWidth="1"/>
    <col min="7178" max="7178" width="6" bestFit="1" customWidth="1"/>
    <col min="7179" max="7179" width="5" bestFit="1" customWidth="1"/>
    <col min="7180" max="7180" width="9.140625" customWidth="1"/>
    <col min="7405" max="7405" width="15.5703125" bestFit="1" customWidth="1"/>
    <col min="7406" max="7425" width="5" bestFit="1" customWidth="1"/>
    <col min="7426" max="7428" width="6" bestFit="1" customWidth="1"/>
    <col min="7429" max="7429" width="5" bestFit="1" customWidth="1"/>
    <col min="7430" max="7431" width="6" bestFit="1" customWidth="1"/>
    <col min="7432" max="7433" width="5" bestFit="1" customWidth="1"/>
    <col min="7434" max="7434" width="6" bestFit="1" customWidth="1"/>
    <col min="7435" max="7435" width="5" bestFit="1" customWidth="1"/>
    <col min="7436" max="7436" width="9.140625" customWidth="1"/>
    <col min="7661" max="7661" width="15.5703125" bestFit="1" customWidth="1"/>
    <col min="7662" max="7681" width="5" bestFit="1" customWidth="1"/>
    <col min="7682" max="7684" width="6" bestFit="1" customWidth="1"/>
    <col min="7685" max="7685" width="5" bestFit="1" customWidth="1"/>
    <col min="7686" max="7687" width="6" bestFit="1" customWidth="1"/>
    <col min="7688" max="7689" width="5" bestFit="1" customWidth="1"/>
    <col min="7690" max="7690" width="6" bestFit="1" customWidth="1"/>
    <col min="7691" max="7691" width="5" bestFit="1" customWidth="1"/>
    <col min="7692" max="7692" width="9.140625" customWidth="1"/>
    <col min="7917" max="7917" width="15.5703125" bestFit="1" customWidth="1"/>
    <col min="7918" max="7937" width="5" bestFit="1" customWidth="1"/>
    <col min="7938" max="7940" width="6" bestFit="1" customWidth="1"/>
    <col min="7941" max="7941" width="5" bestFit="1" customWidth="1"/>
    <col min="7942" max="7943" width="6" bestFit="1" customWidth="1"/>
    <col min="7944" max="7945" width="5" bestFit="1" customWidth="1"/>
    <col min="7946" max="7946" width="6" bestFit="1" customWidth="1"/>
    <col min="7947" max="7947" width="5" bestFit="1" customWidth="1"/>
    <col min="7948" max="7948" width="9.140625" customWidth="1"/>
    <col min="8173" max="8173" width="15.5703125" bestFit="1" customWidth="1"/>
    <col min="8174" max="8193" width="5" bestFit="1" customWidth="1"/>
    <col min="8194" max="8196" width="6" bestFit="1" customWidth="1"/>
    <col min="8197" max="8197" width="5" bestFit="1" customWidth="1"/>
    <col min="8198" max="8199" width="6" bestFit="1" customWidth="1"/>
    <col min="8200" max="8201" width="5" bestFit="1" customWidth="1"/>
    <col min="8202" max="8202" width="6" bestFit="1" customWidth="1"/>
    <col min="8203" max="8203" width="5" bestFit="1" customWidth="1"/>
    <col min="8204" max="8204" width="9.140625" customWidth="1"/>
    <col min="8429" max="8429" width="15.5703125" bestFit="1" customWidth="1"/>
    <col min="8430" max="8449" width="5" bestFit="1" customWidth="1"/>
    <col min="8450" max="8452" width="6" bestFit="1" customWidth="1"/>
    <col min="8453" max="8453" width="5" bestFit="1" customWidth="1"/>
    <col min="8454" max="8455" width="6" bestFit="1" customWidth="1"/>
    <col min="8456" max="8457" width="5" bestFit="1" customWidth="1"/>
    <col min="8458" max="8458" width="6" bestFit="1" customWidth="1"/>
    <col min="8459" max="8459" width="5" bestFit="1" customWidth="1"/>
    <col min="8460" max="8460" width="9.140625" customWidth="1"/>
    <col min="8685" max="8685" width="15.5703125" bestFit="1" customWidth="1"/>
    <col min="8686" max="8705" width="5" bestFit="1" customWidth="1"/>
    <col min="8706" max="8708" width="6" bestFit="1" customWidth="1"/>
    <col min="8709" max="8709" width="5" bestFit="1" customWidth="1"/>
    <col min="8710" max="8711" width="6" bestFit="1" customWidth="1"/>
    <col min="8712" max="8713" width="5" bestFit="1" customWidth="1"/>
    <col min="8714" max="8714" width="6" bestFit="1" customWidth="1"/>
    <col min="8715" max="8715" width="5" bestFit="1" customWidth="1"/>
    <col min="8716" max="8716" width="9.140625" customWidth="1"/>
    <col min="8941" max="8941" width="15.5703125" bestFit="1" customWidth="1"/>
    <col min="8942" max="8961" width="5" bestFit="1" customWidth="1"/>
    <col min="8962" max="8964" width="6" bestFit="1" customWidth="1"/>
    <col min="8965" max="8965" width="5" bestFit="1" customWidth="1"/>
    <col min="8966" max="8967" width="6" bestFit="1" customWidth="1"/>
    <col min="8968" max="8969" width="5" bestFit="1" customWidth="1"/>
    <col min="8970" max="8970" width="6" bestFit="1" customWidth="1"/>
    <col min="8971" max="8971" width="5" bestFit="1" customWidth="1"/>
    <col min="8972" max="8972" width="9.140625" customWidth="1"/>
    <col min="9197" max="9197" width="15.5703125" bestFit="1" customWidth="1"/>
    <col min="9198" max="9217" width="5" bestFit="1" customWidth="1"/>
    <col min="9218" max="9220" width="6" bestFit="1" customWidth="1"/>
    <col min="9221" max="9221" width="5" bestFit="1" customWidth="1"/>
    <col min="9222" max="9223" width="6" bestFit="1" customWidth="1"/>
    <col min="9224" max="9225" width="5" bestFit="1" customWidth="1"/>
    <col min="9226" max="9226" width="6" bestFit="1" customWidth="1"/>
    <col min="9227" max="9227" width="5" bestFit="1" customWidth="1"/>
    <col min="9228" max="9228" width="9.140625" customWidth="1"/>
    <col min="9453" max="9453" width="15.5703125" bestFit="1" customWidth="1"/>
    <col min="9454" max="9473" width="5" bestFit="1" customWidth="1"/>
    <col min="9474" max="9476" width="6" bestFit="1" customWidth="1"/>
    <col min="9477" max="9477" width="5" bestFit="1" customWidth="1"/>
    <col min="9478" max="9479" width="6" bestFit="1" customWidth="1"/>
    <col min="9480" max="9481" width="5" bestFit="1" customWidth="1"/>
    <col min="9482" max="9482" width="6" bestFit="1" customWidth="1"/>
    <col min="9483" max="9483" width="5" bestFit="1" customWidth="1"/>
    <col min="9484" max="9484" width="9.140625" customWidth="1"/>
    <col min="9709" max="9709" width="15.5703125" bestFit="1" customWidth="1"/>
    <col min="9710" max="9729" width="5" bestFit="1" customWidth="1"/>
    <col min="9730" max="9732" width="6" bestFit="1" customWidth="1"/>
    <col min="9733" max="9733" width="5" bestFit="1" customWidth="1"/>
    <col min="9734" max="9735" width="6" bestFit="1" customWidth="1"/>
    <col min="9736" max="9737" width="5" bestFit="1" customWidth="1"/>
    <col min="9738" max="9738" width="6" bestFit="1" customWidth="1"/>
    <col min="9739" max="9739" width="5" bestFit="1" customWidth="1"/>
    <col min="9740" max="9740" width="9.140625" customWidth="1"/>
    <col min="9965" max="9965" width="15.5703125" bestFit="1" customWidth="1"/>
    <col min="9966" max="9985" width="5" bestFit="1" customWidth="1"/>
    <col min="9986" max="9988" width="6" bestFit="1" customWidth="1"/>
    <col min="9989" max="9989" width="5" bestFit="1" customWidth="1"/>
    <col min="9990" max="9991" width="6" bestFit="1" customWidth="1"/>
    <col min="9992" max="9993" width="5" bestFit="1" customWidth="1"/>
    <col min="9994" max="9994" width="6" bestFit="1" customWidth="1"/>
    <col min="9995" max="9995" width="5" bestFit="1" customWidth="1"/>
    <col min="9996" max="9996" width="9.140625" customWidth="1"/>
    <col min="10221" max="10221" width="15.5703125" bestFit="1" customWidth="1"/>
    <col min="10222" max="10241" width="5" bestFit="1" customWidth="1"/>
    <col min="10242" max="10244" width="6" bestFit="1" customWidth="1"/>
    <col min="10245" max="10245" width="5" bestFit="1" customWidth="1"/>
    <col min="10246" max="10247" width="6" bestFit="1" customWidth="1"/>
    <col min="10248" max="10249" width="5" bestFit="1" customWidth="1"/>
    <col min="10250" max="10250" width="6" bestFit="1" customWidth="1"/>
    <col min="10251" max="10251" width="5" bestFit="1" customWidth="1"/>
    <col min="10252" max="10252" width="9.140625" customWidth="1"/>
    <col min="10477" max="10477" width="15.5703125" bestFit="1" customWidth="1"/>
    <col min="10478" max="10497" width="5" bestFit="1" customWidth="1"/>
    <col min="10498" max="10500" width="6" bestFit="1" customWidth="1"/>
    <col min="10501" max="10501" width="5" bestFit="1" customWidth="1"/>
    <col min="10502" max="10503" width="6" bestFit="1" customWidth="1"/>
    <col min="10504" max="10505" width="5" bestFit="1" customWidth="1"/>
    <col min="10506" max="10506" width="6" bestFit="1" customWidth="1"/>
    <col min="10507" max="10507" width="5" bestFit="1" customWidth="1"/>
    <col min="10508" max="10508" width="9.140625" customWidth="1"/>
    <col min="10733" max="10733" width="15.5703125" bestFit="1" customWidth="1"/>
    <col min="10734" max="10753" width="5" bestFit="1" customWidth="1"/>
    <col min="10754" max="10756" width="6" bestFit="1" customWidth="1"/>
    <col min="10757" max="10757" width="5" bestFit="1" customWidth="1"/>
    <col min="10758" max="10759" width="6" bestFit="1" customWidth="1"/>
    <col min="10760" max="10761" width="5" bestFit="1" customWidth="1"/>
    <col min="10762" max="10762" width="6" bestFit="1" customWidth="1"/>
    <col min="10763" max="10763" width="5" bestFit="1" customWidth="1"/>
    <col min="10764" max="10764" width="9.140625" customWidth="1"/>
    <col min="10989" max="10989" width="15.5703125" bestFit="1" customWidth="1"/>
    <col min="10990" max="11009" width="5" bestFit="1" customWidth="1"/>
    <col min="11010" max="11012" width="6" bestFit="1" customWidth="1"/>
    <col min="11013" max="11013" width="5" bestFit="1" customWidth="1"/>
    <col min="11014" max="11015" width="6" bestFit="1" customWidth="1"/>
    <col min="11016" max="11017" width="5" bestFit="1" customWidth="1"/>
    <col min="11018" max="11018" width="6" bestFit="1" customWidth="1"/>
    <col min="11019" max="11019" width="5" bestFit="1" customWidth="1"/>
    <col min="11020" max="11020" width="9.140625" customWidth="1"/>
    <col min="11245" max="11245" width="15.5703125" bestFit="1" customWidth="1"/>
    <col min="11246" max="11265" width="5" bestFit="1" customWidth="1"/>
    <col min="11266" max="11268" width="6" bestFit="1" customWidth="1"/>
    <col min="11269" max="11269" width="5" bestFit="1" customWidth="1"/>
    <col min="11270" max="11271" width="6" bestFit="1" customWidth="1"/>
    <col min="11272" max="11273" width="5" bestFit="1" customWidth="1"/>
    <col min="11274" max="11274" width="6" bestFit="1" customWidth="1"/>
    <col min="11275" max="11275" width="5" bestFit="1" customWidth="1"/>
    <col min="11276" max="11276" width="9.140625" customWidth="1"/>
    <col min="11501" max="11501" width="15.5703125" bestFit="1" customWidth="1"/>
    <col min="11502" max="11521" width="5" bestFit="1" customWidth="1"/>
    <col min="11522" max="11524" width="6" bestFit="1" customWidth="1"/>
    <col min="11525" max="11525" width="5" bestFit="1" customWidth="1"/>
    <col min="11526" max="11527" width="6" bestFit="1" customWidth="1"/>
    <col min="11528" max="11529" width="5" bestFit="1" customWidth="1"/>
    <col min="11530" max="11530" width="6" bestFit="1" customWidth="1"/>
    <col min="11531" max="11531" width="5" bestFit="1" customWidth="1"/>
    <col min="11532" max="11532" width="9.140625" customWidth="1"/>
    <col min="11757" max="11757" width="15.5703125" bestFit="1" customWidth="1"/>
    <col min="11758" max="11777" width="5" bestFit="1" customWidth="1"/>
    <col min="11778" max="11780" width="6" bestFit="1" customWidth="1"/>
    <col min="11781" max="11781" width="5" bestFit="1" customWidth="1"/>
    <col min="11782" max="11783" width="6" bestFit="1" customWidth="1"/>
    <col min="11784" max="11785" width="5" bestFit="1" customWidth="1"/>
    <col min="11786" max="11786" width="6" bestFit="1" customWidth="1"/>
    <col min="11787" max="11787" width="5" bestFit="1" customWidth="1"/>
    <col min="11788" max="11788" width="9.140625" customWidth="1"/>
    <col min="12013" max="12013" width="15.5703125" bestFit="1" customWidth="1"/>
    <col min="12014" max="12033" width="5" bestFit="1" customWidth="1"/>
    <col min="12034" max="12036" width="6" bestFit="1" customWidth="1"/>
    <col min="12037" max="12037" width="5" bestFit="1" customWidth="1"/>
    <col min="12038" max="12039" width="6" bestFit="1" customWidth="1"/>
    <col min="12040" max="12041" width="5" bestFit="1" customWidth="1"/>
    <col min="12042" max="12042" width="6" bestFit="1" customWidth="1"/>
    <col min="12043" max="12043" width="5" bestFit="1" customWidth="1"/>
    <col min="12044" max="12044" width="9.140625" customWidth="1"/>
    <col min="12269" max="12269" width="15.5703125" bestFit="1" customWidth="1"/>
    <col min="12270" max="12289" width="5" bestFit="1" customWidth="1"/>
    <col min="12290" max="12292" width="6" bestFit="1" customWidth="1"/>
    <col min="12293" max="12293" width="5" bestFit="1" customWidth="1"/>
    <col min="12294" max="12295" width="6" bestFit="1" customWidth="1"/>
    <col min="12296" max="12297" width="5" bestFit="1" customWidth="1"/>
    <col min="12298" max="12298" width="6" bestFit="1" customWidth="1"/>
    <col min="12299" max="12299" width="5" bestFit="1" customWidth="1"/>
    <col min="12300" max="12300" width="9.140625" customWidth="1"/>
    <col min="12525" max="12525" width="15.5703125" bestFit="1" customWidth="1"/>
    <col min="12526" max="12545" width="5" bestFit="1" customWidth="1"/>
    <col min="12546" max="12548" width="6" bestFit="1" customWidth="1"/>
    <col min="12549" max="12549" width="5" bestFit="1" customWidth="1"/>
    <col min="12550" max="12551" width="6" bestFit="1" customWidth="1"/>
    <col min="12552" max="12553" width="5" bestFit="1" customWidth="1"/>
    <col min="12554" max="12554" width="6" bestFit="1" customWidth="1"/>
    <col min="12555" max="12555" width="5" bestFit="1" customWidth="1"/>
    <col min="12556" max="12556" width="9.140625" customWidth="1"/>
    <col min="12781" max="12781" width="15.5703125" bestFit="1" customWidth="1"/>
    <col min="12782" max="12801" width="5" bestFit="1" customWidth="1"/>
    <col min="12802" max="12804" width="6" bestFit="1" customWidth="1"/>
    <col min="12805" max="12805" width="5" bestFit="1" customWidth="1"/>
    <col min="12806" max="12807" width="6" bestFit="1" customWidth="1"/>
    <col min="12808" max="12809" width="5" bestFit="1" customWidth="1"/>
    <col min="12810" max="12810" width="6" bestFit="1" customWidth="1"/>
    <col min="12811" max="12811" width="5" bestFit="1" customWidth="1"/>
    <col min="12812" max="12812" width="9.140625" customWidth="1"/>
    <col min="13037" max="13037" width="15.5703125" bestFit="1" customWidth="1"/>
    <col min="13038" max="13057" width="5" bestFit="1" customWidth="1"/>
    <col min="13058" max="13060" width="6" bestFit="1" customWidth="1"/>
    <col min="13061" max="13061" width="5" bestFit="1" customWidth="1"/>
    <col min="13062" max="13063" width="6" bestFit="1" customWidth="1"/>
    <col min="13064" max="13065" width="5" bestFit="1" customWidth="1"/>
    <col min="13066" max="13066" width="6" bestFit="1" customWidth="1"/>
    <col min="13067" max="13067" width="5" bestFit="1" customWidth="1"/>
    <col min="13068" max="13068" width="9.140625" customWidth="1"/>
    <col min="13293" max="13293" width="15.5703125" bestFit="1" customWidth="1"/>
    <col min="13294" max="13313" width="5" bestFit="1" customWidth="1"/>
    <col min="13314" max="13316" width="6" bestFit="1" customWidth="1"/>
    <col min="13317" max="13317" width="5" bestFit="1" customWidth="1"/>
    <col min="13318" max="13319" width="6" bestFit="1" customWidth="1"/>
    <col min="13320" max="13321" width="5" bestFit="1" customWidth="1"/>
    <col min="13322" max="13322" width="6" bestFit="1" customWidth="1"/>
    <col min="13323" max="13323" width="5" bestFit="1" customWidth="1"/>
    <col min="13324" max="13324" width="9.140625" customWidth="1"/>
    <col min="13549" max="13549" width="15.5703125" bestFit="1" customWidth="1"/>
    <col min="13550" max="13569" width="5" bestFit="1" customWidth="1"/>
    <col min="13570" max="13572" width="6" bestFit="1" customWidth="1"/>
    <col min="13573" max="13573" width="5" bestFit="1" customWidth="1"/>
    <col min="13574" max="13575" width="6" bestFit="1" customWidth="1"/>
    <col min="13576" max="13577" width="5" bestFit="1" customWidth="1"/>
    <col min="13578" max="13578" width="6" bestFit="1" customWidth="1"/>
    <col min="13579" max="13579" width="5" bestFit="1" customWidth="1"/>
    <col min="13580" max="13580" width="9.140625" customWidth="1"/>
    <col min="13805" max="13805" width="15.5703125" bestFit="1" customWidth="1"/>
    <col min="13806" max="13825" width="5" bestFit="1" customWidth="1"/>
    <col min="13826" max="13828" width="6" bestFit="1" customWidth="1"/>
    <col min="13829" max="13829" width="5" bestFit="1" customWidth="1"/>
    <col min="13830" max="13831" width="6" bestFit="1" customWidth="1"/>
    <col min="13832" max="13833" width="5" bestFit="1" customWidth="1"/>
    <col min="13834" max="13834" width="6" bestFit="1" customWidth="1"/>
    <col min="13835" max="13835" width="5" bestFit="1" customWidth="1"/>
    <col min="13836" max="13836" width="9.140625" customWidth="1"/>
    <col min="14061" max="14061" width="15.5703125" bestFit="1" customWidth="1"/>
    <col min="14062" max="14081" width="5" bestFit="1" customWidth="1"/>
    <col min="14082" max="14084" width="6" bestFit="1" customWidth="1"/>
    <col min="14085" max="14085" width="5" bestFit="1" customWidth="1"/>
    <col min="14086" max="14087" width="6" bestFit="1" customWidth="1"/>
    <col min="14088" max="14089" width="5" bestFit="1" customWidth="1"/>
    <col min="14090" max="14090" width="6" bestFit="1" customWidth="1"/>
    <col min="14091" max="14091" width="5" bestFit="1" customWidth="1"/>
    <col min="14092" max="14092" width="9.140625" customWidth="1"/>
    <col min="14317" max="14317" width="15.5703125" bestFit="1" customWidth="1"/>
    <col min="14318" max="14337" width="5" bestFit="1" customWidth="1"/>
    <col min="14338" max="14340" width="6" bestFit="1" customWidth="1"/>
    <col min="14341" max="14341" width="5" bestFit="1" customWidth="1"/>
    <col min="14342" max="14343" width="6" bestFit="1" customWidth="1"/>
    <col min="14344" max="14345" width="5" bestFit="1" customWidth="1"/>
    <col min="14346" max="14346" width="6" bestFit="1" customWidth="1"/>
    <col min="14347" max="14347" width="5" bestFit="1" customWidth="1"/>
    <col min="14348" max="14348" width="9.140625" customWidth="1"/>
    <col min="14573" max="14573" width="15.5703125" bestFit="1" customWidth="1"/>
    <col min="14574" max="14593" width="5" bestFit="1" customWidth="1"/>
    <col min="14594" max="14596" width="6" bestFit="1" customWidth="1"/>
    <col min="14597" max="14597" width="5" bestFit="1" customWidth="1"/>
    <col min="14598" max="14599" width="6" bestFit="1" customWidth="1"/>
    <col min="14600" max="14601" width="5" bestFit="1" customWidth="1"/>
    <col min="14602" max="14602" width="6" bestFit="1" customWidth="1"/>
    <col min="14603" max="14603" width="5" bestFit="1" customWidth="1"/>
    <col min="14604" max="14604" width="9.140625" customWidth="1"/>
    <col min="14829" max="14829" width="15.5703125" bestFit="1" customWidth="1"/>
    <col min="14830" max="14849" width="5" bestFit="1" customWidth="1"/>
    <col min="14850" max="14852" width="6" bestFit="1" customWidth="1"/>
    <col min="14853" max="14853" width="5" bestFit="1" customWidth="1"/>
    <col min="14854" max="14855" width="6" bestFit="1" customWidth="1"/>
    <col min="14856" max="14857" width="5" bestFit="1" customWidth="1"/>
    <col min="14858" max="14858" width="6" bestFit="1" customWidth="1"/>
    <col min="14859" max="14859" width="5" bestFit="1" customWidth="1"/>
    <col min="14860" max="14860" width="9.140625" customWidth="1"/>
    <col min="15085" max="15085" width="15.5703125" bestFit="1" customWidth="1"/>
    <col min="15086" max="15105" width="5" bestFit="1" customWidth="1"/>
    <col min="15106" max="15108" width="6" bestFit="1" customWidth="1"/>
    <col min="15109" max="15109" width="5" bestFit="1" customWidth="1"/>
    <col min="15110" max="15111" width="6" bestFit="1" customWidth="1"/>
    <col min="15112" max="15113" width="5" bestFit="1" customWidth="1"/>
    <col min="15114" max="15114" width="6" bestFit="1" customWidth="1"/>
    <col min="15115" max="15115" width="5" bestFit="1" customWidth="1"/>
    <col min="15116" max="15116" width="9.140625" customWidth="1"/>
    <col min="15341" max="15341" width="15.5703125" bestFit="1" customWidth="1"/>
    <col min="15342" max="15361" width="5" bestFit="1" customWidth="1"/>
    <col min="15362" max="15364" width="6" bestFit="1" customWidth="1"/>
    <col min="15365" max="15365" width="5" bestFit="1" customWidth="1"/>
    <col min="15366" max="15367" width="6" bestFit="1" customWidth="1"/>
    <col min="15368" max="15369" width="5" bestFit="1" customWidth="1"/>
    <col min="15370" max="15370" width="6" bestFit="1" customWidth="1"/>
    <col min="15371" max="15371" width="5" bestFit="1" customWidth="1"/>
    <col min="15372" max="15372" width="9.140625" customWidth="1"/>
    <col min="15597" max="15597" width="15.5703125" bestFit="1" customWidth="1"/>
    <col min="15598" max="15617" width="5" bestFit="1" customWidth="1"/>
    <col min="15618" max="15620" width="6" bestFit="1" customWidth="1"/>
    <col min="15621" max="15621" width="5" bestFit="1" customWidth="1"/>
    <col min="15622" max="15623" width="6" bestFit="1" customWidth="1"/>
    <col min="15624" max="15625" width="5" bestFit="1" customWidth="1"/>
    <col min="15626" max="15626" width="6" bestFit="1" customWidth="1"/>
    <col min="15627" max="15627" width="5" bestFit="1" customWidth="1"/>
    <col min="15628" max="15628" width="9.140625" customWidth="1"/>
    <col min="15853" max="15853" width="15.5703125" bestFit="1" customWidth="1"/>
    <col min="15854" max="15873" width="5" bestFit="1" customWidth="1"/>
    <col min="15874" max="15876" width="6" bestFit="1" customWidth="1"/>
    <col min="15877" max="15877" width="5" bestFit="1" customWidth="1"/>
    <col min="15878" max="15879" width="6" bestFit="1" customWidth="1"/>
    <col min="15880" max="15881" width="5" bestFit="1" customWidth="1"/>
    <col min="15882" max="15882" width="6" bestFit="1" customWidth="1"/>
    <col min="15883" max="15883" width="5" bestFit="1" customWidth="1"/>
    <col min="15884" max="15884" width="9.140625" customWidth="1"/>
    <col min="16109" max="16109" width="15.5703125" bestFit="1" customWidth="1"/>
    <col min="16110" max="16129" width="5" bestFit="1" customWidth="1"/>
    <col min="16130" max="16132" width="6" bestFit="1" customWidth="1"/>
    <col min="16133" max="16133" width="5" bestFit="1" customWidth="1"/>
    <col min="16134" max="16135" width="6" bestFit="1" customWidth="1"/>
    <col min="16136" max="16137" width="5" bestFit="1" customWidth="1"/>
    <col min="16138" max="16138" width="6" bestFit="1" customWidth="1"/>
    <col min="16139" max="16139" width="5" bestFit="1" customWidth="1"/>
    <col min="16140" max="16140" width="9.140625" customWidth="1"/>
  </cols>
  <sheetData>
    <row r="1" spans="1:20" x14ac:dyDescent="0.25">
      <c r="A1" s="6" t="s">
        <v>2</v>
      </c>
      <c r="B1" s="11"/>
    </row>
    <row r="2" spans="1:20" s="14" customFormat="1" ht="12.75" x14ac:dyDescent="0.2">
      <c r="A2" s="11" t="s">
        <v>10</v>
      </c>
      <c r="B2" s="11">
        <v>2003</v>
      </c>
      <c r="C2" s="11">
        <f t="shared" ref="C2:L2" si="0">B2+1</f>
        <v>2004</v>
      </c>
      <c r="D2" s="11">
        <f t="shared" si="0"/>
        <v>2005</v>
      </c>
      <c r="E2" s="11">
        <f t="shared" si="0"/>
        <v>2006</v>
      </c>
      <c r="F2" s="11">
        <f t="shared" si="0"/>
        <v>2007</v>
      </c>
      <c r="G2" s="11">
        <f t="shared" si="0"/>
        <v>2008</v>
      </c>
      <c r="H2" s="11">
        <f t="shared" si="0"/>
        <v>2009</v>
      </c>
      <c r="I2" s="11">
        <f t="shared" si="0"/>
        <v>2010</v>
      </c>
      <c r="J2" s="11">
        <f t="shared" si="0"/>
        <v>2011</v>
      </c>
      <c r="K2" s="11">
        <f t="shared" si="0"/>
        <v>2012</v>
      </c>
      <c r="L2" s="11">
        <f t="shared" si="0"/>
        <v>2013</v>
      </c>
      <c r="M2" s="13" t="s">
        <v>9</v>
      </c>
      <c r="N2" s="14" t="s">
        <v>13</v>
      </c>
      <c r="P2" s="19" t="s">
        <v>1</v>
      </c>
      <c r="Q2" s="19" t="s">
        <v>11</v>
      </c>
      <c r="R2" s="19" t="s">
        <v>10</v>
      </c>
      <c r="S2" s="19" t="s">
        <v>12</v>
      </c>
    </row>
    <row r="3" spans="1:20" x14ac:dyDescent="0.25">
      <c r="A3" s="15">
        <v>1</v>
      </c>
      <c r="B3" s="22">
        <f>LARGE(ByYear!B$3:B$14, Sorted!$A3)</f>
        <v>3.7581765697417895</v>
      </c>
      <c r="C3" s="22">
        <f>LARGE(ByYear!C$3:C$14, Sorted!$A3)</f>
        <v>3.1602624720583878</v>
      </c>
      <c r="D3" s="22">
        <f>LARGE(ByYear!D$3:D$14, Sorted!$A3)</f>
        <v>2.768713259127443</v>
      </c>
      <c r="E3" s="22">
        <f>LARGE(ByYear!E$3:E$14, Sorted!$A3)</f>
        <v>2.7469742493049196</v>
      </c>
      <c r="F3" s="22">
        <f>LARGE(ByYear!F$3:F$14, Sorted!$A3)</f>
        <v>2.8786448896295078</v>
      </c>
      <c r="G3" s="22">
        <f>LARGE(ByYear!G$3:G$14, Sorted!$A3)</f>
        <v>3.1472064836566167</v>
      </c>
      <c r="H3" s="22">
        <f>LARGE(ByYear!H$3:H$14, Sorted!$A3)</f>
        <v>3.352937839011723</v>
      </c>
      <c r="I3" s="22">
        <f>LARGE(ByYear!I$3:I$14, Sorted!$A3)</f>
        <v>3.0770544469047869</v>
      </c>
      <c r="J3" s="22">
        <f>LARGE(ByYear!J$3:J$14, Sorted!$A3)</f>
        <v>3.4279249251432389</v>
      </c>
      <c r="K3" s="22">
        <f>LARGE(ByYear!K$3:K$14, Sorted!$A3)</f>
        <v>3.1698580627833524</v>
      </c>
      <c r="L3" s="22">
        <f>LARGE(ByYear!L$3:L$14, Sorted!$A3)</f>
        <v>3.0918266085423305</v>
      </c>
      <c r="M3" s="23">
        <f t="shared" ref="M3:M14" si="1">AVERAGE(B3:L3)</f>
        <v>3.143598164173099</v>
      </c>
      <c r="N3" s="22">
        <f>MAX(B3:L3)</f>
        <v>3.7581765697417895</v>
      </c>
      <c r="P3" s="18">
        <v>1</v>
      </c>
      <c r="Q3" s="20">
        <f>ByYear!M3</f>
        <v>2.3590698436234359</v>
      </c>
      <c r="R3" s="18">
        <f>RANK(Q3,$Q$3:$Q$14)</f>
        <v>11</v>
      </c>
      <c r="S3" s="21">
        <f>LARGE($M$3:$M$14, R3)</f>
        <v>2.2689417176699469</v>
      </c>
      <c r="T3" s="22"/>
    </row>
    <row r="4" spans="1:20" x14ac:dyDescent="0.25">
      <c r="A4" s="15">
        <v>2</v>
      </c>
      <c r="B4" s="22">
        <f>LARGE(ByYear!B$3:B$14, Sorted!$A4)</f>
        <v>2.6816406181576293</v>
      </c>
      <c r="C4" s="22">
        <f>LARGE(ByYear!C$3:C$14, Sorted!$A4)</f>
        <v>2.8514608654087965</v>
      </c>
      <c r="D4" s="22">
        <f>LARGE(ByYear!D$3:D$14, Sorted!$A4)</f>
        <v>2.6666926616615312</v>
      </c>
      <c r="E4" s="22">
        <f>LARGE(ByYear!E$3:E$14, Sorted!$A4)</f>
        <v>2.7100475125842487</v>
      </c>
      <c r="F4" s="22">
        <f>LARGE(ByYear!F$3:F$14, Sorted!$A4)</f>
        <v>2.8549494654107268</v>
      </c>
      <c r="G4" s="22">
        <f>LARGE(ByYear!G$3:G$14, Sorted!$A4)</f>
        <v>2.8756349427811503</v>
      </c>
      <c r="H4" s="22">
        <f>LARGE(ByYear!H$3:H$14, Sorted!$A4)</f>
        <v>2.8635192236285318</v>
      </c>
      <c r="I4" s="22">
        <f>LARGE(ByYear!I$3:I$14, Sorted!$A4)</f>
        <v>2.9255986573335186</v>
      </c>
      <c r="J4" s="22">
        <f>LARGE(ByYear!J$3:J$14, Sorted!$A4)</f>
        <v>3.0174407105265066</v>
      </c>
      <c r="K4" s="22">
        <f>LARGE(ByYear!K$3:K$14, Sorted!$A4)</f>
        <v>3.0459005899386669</v>
      </c>
      <c r="L4" s="22">
        <f>LARGE(ByYear!L$3:L$14, Sorted!$A4)</f>
        <v>3.0828370820015394</v>
      </c>
      <c r="M4" s="23">
        <f t="shared" si="1"/>
        <v>2.8705202117666229</v>
      </c>
      <c r="N4" s="22">
        <f t="shared" ref="N4:N14" si="2">MAX(B4:L4)</f>
        <v>3.0828370820015394</v>
      </c>
      <c r="P4" s="18">
        <v>2</v>
      </c>
      <c r="Q4" s="20">
        <f>ByYear!M4</f>
        <v>2.2399164992342659</v>
      </c>
      <c r="R4" s="18">
        <f t="shared" ref="R4:R14" si="3">RANK(Q4,$Q$3:$Q$14)</f>
        <v>12</v>
      </c>
      <c r="S4" s="21">
        <f t="shared" ref="S4:S14" si="4">LARGE($M$3:$M$14, R4)</f>
        <v>2.0756556652475009</v>
      </c>
      <c r="T4" s="22"/>
    </row>
    <row r="5" spans="1:20" x14ac:dyDescent="0.25">
      <c r="A5" s="15">
        <v>3</v>
      </c>
      <c r="B5" s="22">
        <f>LARGE(ByYear!B$3:B$14, Sorted!$A5)</f>
        <v>2.62552283716128</v>
      </c>
      <c r="C5" s="22">
        <f>LARGE(ByYear!C$3:C$14, Sorted!$A5)</f>
        <v>2.6066721167779292</v>
      </c>
      <c r="D5" s="22">
        <f>LARGE(ByYear!D$3:D$14, Sorted!$A5)</f>
        <v>2.641519521631261</v>
      </c>
      <c r="E5" s="22">
        <f>LARGE(ByYear!E$3:E$14, Sorted!$A5)</f>
        <v>2.6959374095126885</v>
      </c>
      <c r="F5" s="22">
        <f>LARGE(ByYear!F$3:F$14, Sorted!$A5)</f>
        <v>2.7150630780714797</v>
      </c>
      <c r="G5" s="22">
        <f>LARGE(ByYear!G$3:G$14, Sorted!$A5)</f>
        <v>2.7376232280766017</v>
      </c>
      <c r="H5" s="22">
        <f>LARGE(ByYear!H$3:H$14, Sorted!$A5)</f>
        <v>2.8317242924161197</v>
      </c>
      <c r="I5" s="22">
        <f>LARGE(ByYear!I$3:I$14, Sorted!$A5)</f>
        <v>2.8414671661350837</v>
      </c>
      <c r="J5" s="22">
        <f>LARGE(ByYear!J$3:J$14, Sorted!$A5)</f>
        <v>2.8232369443662577</v>
      </c>
      <c r="K5" s="22">
        <f>LARGE(ByYear!K$3:K$14, Sorted!$A5)</f>
        <v>2.9250459862427705</v>
      </c>
      <c r="L5" s="22">
        <f>LARGE(ByYear!L$3:L$14, Sorted!$A5)</f>
        <v>2.8753519535063004</v>
      </c>
      <c r="M5" s="23">
        <f t="shared" si="1"/>
        <v>2.7562876848997973</v>
      </c>
      <c r="N5" s="22">
        <f t="shared" si="2"/>
        <v>2.9250459862427705</v>
      </c>
      <c r="P5" s="18">
        <v>3</v>
      </c>
      <c r="Q5" s="20">
        <f>ByYear!M5</f>
        <v>2.391075943029906</v>
      </c>
      <c r="R5" s="18">
        <f t="shared" si="3"/>
        <v>10</v>
      </c>
      <c r="S5" s="21">
        <f t="shared" si="4"/>
        <v>2.3425701419666529</v>
      </c>
      <c r="T5" s="22"/>
    </row>
    <row r="6" spans="1:20" x14ac:dyDescent="0.25">
      <c r="A6" s="15">
        <v>4</v>
      </c>
      <c r="B6" s="22">
        <f>LARGE(ByYear!B$3:B$14, Sorted!$A6)</f>
        <v>2.588950214501283</v>
      </c>
      <c r="C6" s="22">
        <f>LARGE(ByYear!C$3:C$14, Sorted!$A6)</f>
        <v>2.6006622688973358</v>
      </c>
      <c r="D6" s="22">
        <f>LARGE(ByYear!D$3:D$14, Sorted!$A6)</f>
        <v>2.5889768160375293</v>
      </c>
      <c r="E6" s="22">
        <f>LARGE(ByYear!E$3:E$14, Sorted!$A6)</f>
        <v>2.621590263972609</v>
      </c>
      <c r="F6" s="22">
        <f>LARGE(ByYear!F$3:F$14, Sorted!$A6)</f>
        <v>2.6608260370958234</v>
      </c>
      <c r="G6" s="22">
        <f>LARGE(ByYear!G$3:G$14, Sorted!$A6)</f>
        <v>2.6333886202955523</v>
      </c>
      <c r="H6" s="22">
        <f>LARGE(ByYear!H$3:H$14, Sorted!$A6)</f>
        <v>2.6727667598323359</v>
      </c>
      <c r="I6" s="22">
        <f>LARGE(ByYear!I$3:I$14, Sorted!$A6)</f>
        <v>2.7733560685755543</v>
      </c>
      <c r="J6" s="22">
        <f>LARGE(ByYear!J$3:J$14, Sorted!$A6)</f>
        <v>2.781999309864835</v>
      </c>
      <c r="K6" s="22">
        <f>LARGE(ByYear!K$3:K$14, Sorted!$A6)</f>
        <v>2.8898727441641472</v>
      </c>
      <c r="L6" s="22">
        <f>LARGE(ByYear!L$3:L$14, Sorted!$A6)</f>
        <v>2.8618173364773236</v>
      </c>
      <c r="M6" s="23">
        <f t="shared" si="1"/>
        <v>2.6976551308831209</v>
      </c>
      <c r="N6" s="22">
        <f t="shared" si="2"/>
        <v>2.8898727441641472</v>
      </c>
      <c r="P6" s="18">
        <v>4</v>
      </c>
      <c r="Q6" s="20">
        <f>ByYear!M6</f>
        <v>2.4816956664386494</v>
      </c>
      <c r="R6" s="18">
        <f t="shared" si="3"/>
        <v>9</v>
      </c>
      <c r="S6" s="21">
        <f t="shared" si="4"/>
        <v>2.4191619068601593</v>
      </c>
      <c r="T6" s="22"/>
    </row>
    <row r="7" spans="1:20" x14ac:dyDescent="0.25">
      <c r="A7" s="15">
        <v>5</v>
      </c>
      <c r="B7" s="22">
        <f>LARGE(ByYear!B$3:B$14, Sorted!$A7)</f>
        <v>2.4698095205808932</v>
      </c>
      <c r="C7" s="22">
        <f>LARGE(ByYear!C$3:C$14, Sorted!$A7)</f>
        <v>2.5321228629928965</v>
      </c>
      <c r="D7" s="22">
        <f>LARGE(ByYear!D$3:D$14, Sorted!$A7)</f>
        <v>2.5615955674210951</v>
      </c>
      <c r="E7" s="22">
        <f>LARGE(ByYear!E$3:E$14, Sorted!$A7)</f>
        <v>2.5627268730606483</v>
      </c>
      <c r="F7" s="22">
        <f>LARGE(ByYear!F$3:F$14, Sorted!$A7)</f>
        <v>2.6567188722114214</v>
      </c>
      <c r="G7" s="22">
        <f>LARGE(ByYear!G$3:G$14, Sorted!$A7)</f>
        <v>2.5930070179076132</v>
      </c>
      <c r="H7" s="22">
        <f>LARGE(ByYear!H$3:H$14, Sorted!$A7)</f>
        <v>2.5701057170699011</v>
      </c>
      <c r="I7" s="22">
        <f>LARGE(ByYear!I$3:I$14, Sorted!$A7)</f>
        <v>2.7342319408247842</v>
      </c>
      <c r="J7" s="22">
        <f>LARGE(ByYear!J$3:J$14, Sorted!$A7)</f>
        <v>2.4776768193176739</v>
      </c>
      <c r="K7" s="22">
        <f>LARGE(ByYear!K$3:K$14, Sorted!$A7)</f>
        <v>2.7504977530199572</v>
      </c>
      <c r="L7" s="22">
        <f>LARGE(ByYear!L$3:L$14, Sorted!$A7)</f>
        <v>2.6998077358185126</v>
      </c>
      <c r="M7" s="23">
        <f t="shared" si="1"/>
        <v>2.6007546072932177</v>
      </c>
      <c r="N7" s="22">
        <f t="shared" si="2"/>
        <v>2.7504977530199572</v>
      </c>
      <c r="P7" s="18">
        <v>5</v>
      </c>
      <c r="Q7" s="20">
        <f>ByYear!M7</f>
        <v>2.7473872850723602</v>
      </c>
      <c r="R7" s="18">
        <f t="shared" si="3"/>
        <v>3</v>
      </c>
      <c r="S7" s="21">
        <f t="shared" si="4"/>
        <v>2.7562876848997973</v>
      </c>
      <c r="T7" s="22"/>
    </row>
    <row r="8" spans="1:20" x14ac:dyDescent="0.25">
      <c r="A8" s="15">
        <v>6</v>
      </c>
      <c r="B8" s="22">
        <f>LARGE(ByYear!B$3:B$14, Sorted!$A8)</f>
        <v>2.4666879463041615</v>
      </c>
      <c r="C8" s="22">
        <f>LARGE(ByYear!C$3:C$14, Sorted!$A8)</f>
        <v>2.5144231354139568</v>
      </c>
      <c r="D8" s="22">
        <f>LARGE(ByYear!D$3:D$14, Sorted!$A8)</f>
        <v>2.5502222156175711</v>
      </c>
      <c r="E8" s="22">
        <f>LARGE(ByYear!E$3:E$14, Sorted!$A8)</f>
        <v>2.5524918297918529</v>
      </c>
      <c r="F8" s="22">
        <f>LARGE(ByYear!F$3:F$14, Sorted!$A8)</f>
        <v>2.6271081009767605</v>
      </c>
      <c r="G8" s="22">
        <f>LARGE(ByYear!G$3:G$14, Sorted!$A8)</f>
        <v>2.5759152720648975</v>
      </c>
      <c r="H8" s="22">
        <f>LARGE(ByYear!H$3:H$14, Sorted!$A8)</f>
        <v>2.5243036355455888</v>
      </c>
      <c r="I8" s="22">
        <f>LARGE(ByYear!I$3:I$14, Sorted!$A8)</f>
        <v>2.6667664051397963</v>
      </c>
      <c r="J8" s="22">
        <f>LARGE(ByYear!J$3:J$14, Sorted!$A8)</f>
        <v>2.4643001372261044</v>
      </c>
      <c r="K8" s="22">
        <f>LARGE(ByYear!K$3:K$14, Sorted!$A8)</f>
        <v>2.6772202556257212</v>
      </c>
      <c r="L8" s="22">
        <f>LARGE(ByYear!L$3:L$14, Sorted!$A8)</f>
        <v>2.6185435197001956</v>
      </c>
      <c r="M8" s="23">
        <f t="shared" si="1"/>
        <v>2.5670893139460551</v>
      </c>
      <c r="N8" s="22">
        <f t="shared" si="2"/>
        <v>2.6772202556257212</v>
      </c>
      <c r="P8" s="18">
        <v>6</v>
      </c>
      <c r="Q8" s="20">
        <f>ByYear!M8</f>
        <v>2.8832933436507946</v>
      </c>
      <c r="R8" s="18">
        <f t="shared" si="3"/>
        <v>1</v>
      </c>
      <c r="S8" s="21">
        <f t="shared" si="4"/>
        <v>3.143598164173099</v>
      </c>
      <c r="T8" s="22"/>
    </row>
    <row r="9" spans="1:20" x14ac:dyDescent="0.25">
      <c r="A9" s="15">
        <v>7</v>
      </c>
      <c r="B9" s="22">
        <f>LARGE(ByYear!B$3:B$14, Sorted!$A9)</f>
        <v>2.4421100367351078</v>
      </c>
      <c r="C9" s="22">
        <f>LARGE(ByYear!C$3:C$14, Sorted!$A9)</f>
        <v>2.4701863520861425</v>
      </c>
      <c r="D9" s="22">
        <f>LARGE(ByYear!D$3:D$14, Sorted!$A9)</f>
        <v>2.4682476254498309</v>
      </c>
      <c r="E9" s="22">
        <f>LARGE(ByYear!E$3:E$14, Sorted!$A9)</f>
        <v>2.5250370058470515</v>
      </c>
      <c r="F9" s="22">
        <f>LARGE(ByYear!F$3:F$14, Sorted!$A9)</f>
        <v>2.5374794062184045</v>
      </c>
      <c r="G9" s="22">
        <f>LARGE(ByYear!G$3:G$14, Sorted!$A9)</f>
        <v>2.5313901915685535</v>
      </c>
      <c r="H9" s="22">
        <f>LARGE(ByYear!H$3:H$14, Sorted!$A9)</f>
        <v>2.4290605559891496</v>
      </c>
      <c r="I9" s="22">
        <f>LARGE(ByYear!I$3:I$14, Sorted!$A9)</f>
        <v>2.6503382795013644</v>
      </c>
      <c r="J9" s="22">
        <f>LARGE(ByYear!J$3:J$14, Sorted!$A9)</f>
        <v>2.4473875870966948</v>
      </c>
      <c r="K9" s="22">
        <f>LARGE(ByYear!K$3:K$14, Sorted!$A9)</f>
        <v>2.5215177632903556</v>
      </c>
      <c r="L9" s="22">
        <f>LARGE(ByYear!L$3:L$14, Sorted!$A9)</f>
        <v>2.4260424268505201</v>
      </c>
      <c r="M9" s="23">
        <f t="shared" si="1"/>
        <v>2.4953452027848342</v>
      </c>
      <c r="N9" s="22">
        <f t="shared" si="2"/>
        <v>2.6503382795013644</v>
      </c>
      <c r="P9" s="18">
        <v>7</v>
      </c>
      <c r="Q9" s="20">
        <f>ByYear!M9</f>
        <v>2.5747752515922553</v>
      </c>
      <c r="R9" s="18">
        <f t="shared" si="3"/>
        <v>5</v>
      </c>
      <c r="S9" s="21">
        <f t="shared" si="4"/>
        <v>2.6007546072932177</v>
      </c>
      <c r="T9" s="22"/>
    </row>
    <row r="10" spans="1:20" x14ac:dyDescent="0.25">
      <c r="A10" s="15">
        <v>8</v>
      </c>
      <c r="B10" s="22">
        <f>LARGE(ByYear!B$3:B$14, Sorted!$A10)</f>
        <v>2.4036701586172784</v>
      </c>
      <c r="C10" s="22">
        <f>LARGE(ByYear!C$3:C$14, Sorted!$A10)</f>
        <v>2.4416931399446544</v>
      </c>
      <c r="D10" s="22">
        <f>LARGE(ByYear!D$3:D$14, Sorted!$A10)</f>
        <v>2.4325929471882066</v>
      </c>
      <c r="E10" s="22">
        <f>LARGE(ByYear!E$3:E$14, Sorted!$A10)</f>
        <v>2.5235170857642575</v>
      </c>
      <c r="F10" s="22">
        <f>LARGE(ByYear!F$3:F$14, Sorted!$A10)</f>
        <v>2.5360830693931664</v>
      </c>
      <c r="G10" s="22">
        <f>LARGE(ByYear!G$3:G$14, Sorted!$A10)</f>
        <v>2.5047777667955069</v>
      </c>
      <c r="H10" s="22">
        <f>LARGE(ByYear!H$3:H$14, Sorted!$A10)</f>
        <v>2.3563821553219078</v>
      </c>
      <c r="I10" s="22">
        <f>LARGE(ByYear!I$3:I$14, Sorted!$A10)</f>
        <v>2.5721970596455099</v>
      </c>
      <c r="J10" s="22">
        <f>LARGE(ByYear!J$3:J$14, Sorted!$A10)</f>
        <v>2.3043285104924611</v>
      </c>
      <c r="K10" s="22">
        <f>LARGE(ByYear!K$3:K$14, Sorted!$A10)</f>
        <v>2.4901785567645303</v>
      </c>
      <c r="L10" s="22">
        <f>LARGE(ByYear!L$3:L$14, Sorted!$A10)</f>
        <v>2.4154185222386602</v>
      </c>
      <c r="M10" s="23">
        <f t="shared" si="1"/>
        <v>2.4528035429241943</v>
      </c>
      <c r="N10" s="22">
        <f t="shared" si="2"/>
        <v>2.5721970596455099</v>
      </c>
      <c r="P10" s="18">
        <v>8</v>
      </c>
      <c r="Q10" s="20">
        <f>ByYear!M10</f>
        <v>2.518958910508565</v>
      </c>
      <c r="R10" s="18">
        <f t="shared" si="3"/>
        <v>7</v>
      </c>
      <c r="S10" s="21">
        <f t="shared" si="4"/>
        <v>2.4953452027848342</v>
      </c>
      <c r="T10" s="22"/>
    </row>
    <row r="11" spans="1:20" x14ac:dyDescent="0.25">
      <c r="A11" s="15">
        <v>9</v>
      </c>
      <c r="B11" s="22">
        <f>LARGE(ByYear!B$3:B$14, Sorted!$A11)</f>
        <v>2.3941759504642004</v>
      </c>
      <c r="C11" s="22">
        <f>LARGE(ByYear!C$3:C$14, Sorted!$A11)</f>
        <v>2.417937047654545</v>
      </c>
      <c r="D11" s="22">
        <f>LARGE(ByYear!D$3:D$14, Sorted!$A11)</f>
        <v>2.4291083087617702</v>
      </c>
      <c r="E11" s="22">
        <f>LARGE(ByYear!E$3:E$14, Sorted!$A11)</f>
        <v>2.4920935249118337</v>
      </c>
      <c r="F11" s="22">
        <f>LARGE(ByYear!F$3:F$14, Sorted!$A11)</f>
        <v>2.5250038259985153</v>
      </c>
      <c r="G11" s="22">
        <f>LARGE(ByYear!G$3:G$14, Sorted!$A11)</f>
        <v>2.4724069441922012</v>
      </c>
      <c r="H11" s="22">
        <f>LARGE(ByYear!H$3:H$14, Sorted!$A11)</f>
        <v>2.3532612778313218</v>
      </c>
      <c r="I11" s="22">
        <f>LARGE(ByYear!I$3:I$14, Sorted!$A11)</f>
        <v>2.4754930196176734</v>
      </c>
      <c r="J11" s="22">
        <f>LARGE(ByYear!J$3:J$14, Sorted!$A11)</f>
        <v>2.2808389196251815</v>
      </c>
      <c r="K11" s="22">
        <f>LARGE(ByYear!K$3:K$14, Sorted!$A11)</f>
        <v>2.4842831142616943</v>
      </c>
      <c r="L11" s="22">
        <f>LARGE(ByYear!L$3:L$14, Sorted!$A11)</f>
        <v>2.2861790421428156</v>
      </c>
      <c r="M11" s="23">
        <f t="shared" si="1"/>
        <v>2.4191619068601593</v>
      </c>
      <c r="N11" s="22">
        <f t="shared" si="2"/>
        <v>2.5250038259985153</v>
      </c>
      <c r="P11" s="18">
        <v>9</v>
      </c>
      <c r="Q11" s="20">
        <f>ByYear!M11</f>
        <v>2.5432961537820642</v>
      </c>
      <c r="R11" s="18">
        <f t="shared" si="3"/>
        <v>6</v>
      </c>
      <c r="S11" s="21">
        <f t="shared" si="4"/>
        <v>2.5670893139460551</v>
      </c>
      <c r="T11" s="22"/>
    </row>
    <row r="12" spans="1:20" x14ac:dyDescent="0.25">
      <c r="A12" s="15">
        <v>10</v>
      </c>
      <c r="B12" s="22">
        <f>LARGE(ByYear!B$3:B$14, Sorted!$A12)</f>
        <v>2.1663181588539087</v>
      </c>
      <c r="C12" s="22">
        <f>LARGE(ByYear!C$3:C$14, Sorted!$A12)</f>
        <v>2.3668778294661657</v>
      </c>
      <c r="D12" s="22">
        <f>LARGE(ByYear!D$3:D$14, Sorted!$A12)</f>
        <v>2.412563281143473</v>
      </c>
      <c r="E12" s="22">
        <f>LARGE(ByYear!E$3:E$14, Sorted!$A12)</f>
        <v>2.4102618651161882</v>
      </c>
      <c r="F12" s="22">
        <f>LARGE(ByYear!F$3:F$14, Sorted!$A12)</f>
        <v>2.4134417675162947</v>
      </c>
      <c r="G12" s="22">
        <f>LARGE(ByYear!G$3:G$14, Sorted!$A12)</f>
        <v>2.3335005720043505</v>
      </c>
      <c r="H12" s="22">
        <f>LARGE(ByYear!H$3:H$14, Sorted!$A12)</f>
        <v>2.339771504777687</v>
      </c>
      <c r="I12" s="22">
        <f>LARGE(ByYear!I$3:I$14, Sorted!$A12)</f>
        <v>2.4041718934427405</v>
      </c>
      <c r="J12" s="22">
        <f>LARGE(ByYear!J$3:J$14, Sorted!$A12)</f>
        <v>2.2367682294896882</v>
      </c>
      <c r="K12" s="22">
        <f>LARGE(ByYear!K$3:K$14, Sorted!$A12)</f>
        <v>2.4539203521191113</v>
      </c>
      <c r="L12" s="22">
        <f>LARGE(ByYear!L$3:L$14, Sorted!$A12)</f>
        <v>2.2306761077035739</v>
      </c>
      <c r="M12" s="23">
        <f t="shared" si="1"/>
        <v>2.3425701419666529</v>
      </c>
      <c r="N12" s="22">
        <f t="shared" si="2"/>
        <v>2.4539203521191113</v>
      </c>
      <c r="P12" s="18">
        <v>10</v>
      </c>
      <c r="Q12" s="20">
        <f>ByYear!M12</f>
        <v>2.7086746756489668</v>
      </c>
      <c r="R12" s="18">
        <f t="shared" si="3"/>
        <v>4</v>
      </c>
      <c r="S12" s="21">
        <f t="shared" si="4"/>
        <v>2.6976551308831209</v>
      </c>
      <c r="T12" s="22"/>
    </row>
    <row r="13" spans="1:20" x14ac:dyDescent="0.25">
      <c r="A13" s="15">
        <v>11</v>
      </c>
      <c r="B13" s="22">
        <f>LARGE(ByYear!B$3:B$14, Sorted!$A13)</f>
        <v>2.1443027741217371</v>
      </c>
      <c r="C13" s="22">
        <f>LARGE(ByYear!C$3:C$14, Sorted!$A13)</f>
        <v>2.2276951649470287</v>
      </c>
      <c r="D13" s="22">
        <f>LARGE(ByYear!D$3:D$14, Sorted!$A13)</f>
        <v>2.4089725404536311</v>
      </c>
      <c r="E13" s="22">
        <f>LARGE(ByYear!E$3:E$14, Sorted!$A13)</f>
        <v>2.3408540465423657</v>
      </c>
      <c r="F13" s="22">
        <f>LARGE(ByYear!F$3:F$14, Sorted!$A13)</f>
        <v>2.3434481447299587</v>
      </c>
      <c r="G13" s="22">
        <f>LARGE(ByYear!G$3:G$14, Sorted!$A13)</f>
        <v>2.3094931498872158</v>
      </c>
      <c r="H13" s="22">
        <f>LARGE(ByYear!H$3:H$14, Sorted!$A13)</f>
        <v>2.2358369532979863</v>
      </c>
      <c r="I13" s="22">
        <f>LARGE(ByYear!I$3:I$14, Sorted!$A13)</f>
        <v>2.2157647998430789</v>
      </c>
      <c r="J13" s="22">
        <f>LARGE(ByYear!J$3:J$14, Sorted!$A13)</f>
        <v>2.1864992347719427</v>
      </c>
      <c r="K13" s="22">
        <f>LARGE(ByYear!K$3:K$14, Sorted!$A13)</f>
        <v>2.3560527061265009</v>
      </c>
      <c r="L13" s="22">
        <f>LARGE(ByYear!L$3:L$14, Sorted!$A13)</f>
        <v>2.1894393796479679</v>
      </c>
      <c r="M13" s="23">
        <f t="shared" si="1"/>
        <v>2.2689417176699469</v>
      </c>
      <c r="N13" s="22">
        <f t="shared" si="2"/>
        <v>2.4089725404536311</v>
      </c>
      <c r="P13" s="18">
        <v>11</v>
      </c>
      <c r="Q13" s="20">
        <f>ByYear!M13</f>
        <v>2.759301966939665</v>
      </c>
      <c r="R13" s="18">
        <f t="shared" si="3"/>
        <v>2</v>
      </c>
      <c r="S13" s="21">
        <f t="shared" si="4"/>
        <v>2.8705202117666229</v>
      </c>
      <c r="T13" s="22"/>
    </row>
    <row r="14" spans="1:20" x14ac:dyDescent="0.25">
      <c r="A14" s="15">
        <v>12</v>
      </c>
      <c r="B14" s="22">
        <f>LARGE(ByYear!B$3:B$14, Sorted!$A14)</f>
        <v>1.7433292941117948</v>
      </c>
      <c r="C14" s="22">
        <f>LARGE(ByYear!C$3:C$14, Sorted!$A14)</f>
        <v>1.6981821725603916</v>
      </c>
      <c r="D14" s="22">
        <f>LARGE(ByYear!D$3:D$14, Sorted!$A14)</f>
        <v>2.2138364882164154</v>
      </c>
      <c r="E14" s="22">
        <f>LARGE(ByYear!E$3:E$14, Sorted!$A14)</f>
        <v>2.2862324744473677</v>
      </c>
      <c r="F14" s="22">
        <f>LARGE(ByYear!F$3:F$14, Sorted!$A14)</f>
        <v>2.315722571607477</v>
      </c>
      <c r="G14" s="22">
        <f>LARGE(ByYear!G$3:G$14, Sorted!$A14)</f>
        <v>2.038065670148955</v>
      </c>
      <c r="H14" s="22">
        <f>LARGE(ByYear!H$3:H$14, Sorted!$A14)</f>
        <v>2.1952895726579453</v>
      </c>
      <c r="I14" s="22">
        <f>LARGE(ByYear!I$3:I$14, Sorted!$A14)</f>
        <v>2.1168409826452956</v>
      </c>
      <c r="J14" s="22">
        <f>LARGE(ByYear!J$3:J$14, Sorted!$A14)</f>
        <v>2.0859231659600099</v>
      </c>
      <c r="K14" s="22">
        <f>LARGE(ByYear!K$3:K$14, Sorted!$A14)</f>
        <v>2.1109343742568338</v>
      </c>
      <c r="L14" s="22">
        <f>LARGE(ByYear!L$3:L$14, Sorted!$A14)</f>
        <v>2.0278555511100205</v>
      </c>
      <c r="M14" s="23">
        <f t="shared" si="1"/>
        <v>2.0756556652475009</v>
      </c>
      <c r="N14" s="22">
        <f t="shared" si="2"/>
        <v>2.315722571607477</v>
      </c>
      <c r="P14" s="18">
        <v>12</v>
      </c>
      <c r="Q14" s="20">
        <f>ByYear!M14</f>
        <v>2.482937750894274</v>
      </c>
      <c r="R14" s="18">
        <f t="shared" si="3"/>
        <v>8</v>
      </c>
      <c r="S14" s="21">
        <f t="shared" si="4"/>
        <v>2.4528035429241943</v>
      </c>
      <c r="T14" s="22"/>
    </row>
    <row r="15" spans="1:20" x14ac:dyDescent="0.25">
      <c r="B15"/>
    </row>
    <row r="16" spans="1:20" x14ac:dyDescent="0.25">
      <c r="A16" s="6" t="s">
        <v>3</v>
      </c>
      <c r="B16" s="11"/>
    </row>
    <row r="17" spans="1:19" s="14" customFormat="1" ht="12.75" x14ac:dyDescent="0.2">
      <c r="A17" s="11" t="s">
        <v>10</v>
      </c>
      <c r="B17" s="14">
        <v>2003</v>
      </c>
      <c r="C17" s="14">
        <f>C2</f>
        <v>2004</v>
      </c>
      <c r="D17" s="14">
        <f t="shared" ref="D17:L17" si="5">D2</f>
        <v>2005</v>
      </c>
      <c r="E17" s="14">
        <f t="shared" si="5"/>
        <v>2006</v>
      </c>
      <c r="F17" s="14">
        <f t="shared" si="5"/>
        <v>2007</v>
      </c>
      <c r="G17" s="14">
        <f t="shared" si="5"/>
        <v>2008</v>
      </c>
      <c r="H17" s="14">
        <f t="shared" si="5"/>
        <v>2009</v>
      </c>
      <c r="I17" s="14">
        <f t="shared" si="5"/>
        <v>2010</v>
      </c>
      <c r="J17" s="14">
        <f t="shared" si="5"/>
        <v>2011</v>
      </c>
      <c r="K17" s="14">
        <f t="shared" si="5"/>
        <v>2012</v>
      </c>
      <c r="L17" s="14">
        <f t="shared" si="5"/>
        <v>2013</v>
      </c>
      <c r="M17" s="13" t="s">
        <v>9</v>
      </c>
      <c r="N17" s="14" t="s">
        <v>13</v>
      </c>
      <c r="P17" s="19" t="s">
        <v>1</v>
      </c>
      <c r="Q17" s="19" t="s">
        <v>11</v>
      </c>
      <c r="R17" s="19" t="s">
        <v>10</v>
      </c>
      <c r="S17" s="19" t="s">
        <v>12</v>
      </c>
    </row>
    <row r="18" spans="1:19" x14ac:dyDescent="0.25">
      <c r="A18" s="15">
        <v>1</v>
      </c>
      <c r="B18" s="22">
        <f>LARGE(ByYear!B$18:B$29, Sorted!$A18)</f>
        <v>2.4343899766931703</v>
      </c>
      <c r="C18" s="22">
        <f>LARGE(ByYear!C$18:C$29, Sorted!$A18)</f>
        <v>2.3682039153247705</v>
      </c>
      <c r="D18" s="22">
        <f>LARGE(ByYear!D$18:D$29, Sorted!$A18)</f>
        <v>2.3868463508883027</v>
      </c>
      <c r="E18" s="22">
        <f>LARGE(ByYear!E$18:E$29, Sorted!$A18)</f>
        <v>2.4120609270473077</v>
      </c>
      <c r="F18" s="22">
        <f>LARGE(ByYear!F$18:F$29, Sorted!$A18)</f>
        <v>2.4839836617621072</v>
      </c>
      <c r="G18" s="22">
        <f>LARGE(ByYear!G$18:G$29, Sorted!$A18)</f>
        <v>2.5124692970161431</v>
      </c>
      <c r="H18" s="22">
        <f>LARGE(ByYear!H$18:H$29, Sorted!$A18)</f>
        <v>2.5620571191751482</v>
      </c>
      <c r="I18" s="22">
        <f>LARGE(ByYear!I$18:I$29, Sorted!$A18)</f>
        <v>2.7383205263537458</v>
      </c>
      <c r="J18" s="22">
        <f>LARGE(ByYear!J$18:J$29, Sorted!$A18)</f>
        <v>2.5222470282829557</v>
      </c>
      <c r="K18" s="22">
        <f>LARGE(ByYear!K$18:K$29, Sorted!$A18)</f>
        <v>2.5752021967237306</v>
      </c>
      <c r="L18" s="22">
        <f>LARGE(ByYear!L$18:L$29, Sorted!$A18)</f>
        <v>2.7367016137924343</v>
      </c>
      <c r="M18" s="23">
        <f t="shared" ref="M18:M29" si="6">AVERAGE(B18:L18)</f>
        <v>2.5211347830054374</v>
      </c>
      <c r="N18" s="22">
        <f>MAX(B18:L18)</f>
        <v>2.7383205263537458</v>
      </c>
      <c r="P18" s="18">
        <v>1</v>
      </c>
      <c r="Q18" s="20">
        <f>ByYear!M18</f>
        <v>2.0883762424419752</v>
      </c>
      <c r="R18" s="18">
        <f>RANK(Q18,$Q$18:$Q$29)</f>
        <v>12</v>
      </c>
      <c r="S18" s="21">
        <f>LARGE($M$18:$M$29, R18)</f>
        <v>2.0275589009644865</v>
      </c>
    </row>
    <row r="19" spans="1:19" x14ac:dyDescent="0.25">
      <c r="A19" s="15">
        <v>2</v>
      </c>
      <c r="B19" s="22">
        <f>LARGE(ByYear!B$18:B$29, Sorted!$A19)</f>
        <v>2.3377281449216976</v>
      </c>
      <c r="C19" s="22">
        <f>LARGE(ByYear!C$18:C$29, Sorted!$A19)</f>
        <v>2.3549586545564818</v>
      </c>
      <c r="D19" s="22">
        <f>LARGE(ByYear!D$18:D$29, Sorted!$A19)</f>
        <v>2.3651873380930937</v>
      </c>
      <c r="E19" s="22">
        <f>LARGE(ByYear!E$18:E$29, Sorted!$A19)</f>
        <v>2.3868548992618153</v>
      </c>
      <c r="F19" s="22">
        <f>LARGE(ByYear!F$18:F$29, Sorted!$A19)</f>
        <v>2.4431564578703817</v>
      </c>
      <c r="G19" s="22">
        <f>LARGE(ByYear!G$18:G$29, Sorted!$A19)</f>
        <v>2.4482898385325096</v>
      </c>
      <c r="H19" s="22">
        <f>LARGE(ByYear!H$18:H$29, Sorted!$A19)</f>
        <v>2.4751175704516721</v>
      </c>
      <c r="I19" s="22">
        <f>LARGE(ByYear!I$18:I$29, Sorted!$A19)</f>
        <v>2.3797243537967114</v>
      </c>
      <c r="J19" s="22">
        <f>LARGE(ByYear!J$18:J$29, Sorted!$A19)</f>
        <v>2.4384743306597287</v>
      </c>
      <c r="K19" s="22">
        <f>LARGE(ByYear!K$18:K$29, Sorted!$A19)</f>
        <v>2.4854009133050563</v>
      </c>
      <c r="L19" s="22">
        <f>LARGE(ByYear!L$18:L$29, Sorted!$A19)</f>
        <v>2.5752866945648445</v>
      </c>
      <c r="M19" s="23">
        <f t="shared" si="6"/>
        <v>2.426379926910363</v>
      </c>
      <c r="N19" s="22">
        <f t="shared" ref="N19:N29" si="7">MAX(B19:L19)</f>
        <v>2.5752866945648445</v>
      </c>
      <c r="P19" s="18">
        <v>2</v>
      </c>
      <c r="Q19" s="20">
        <f>ByYear!M19</f>
        <v>2.1211012374936047</v>
      </c>
      <c r="R19" s="18">
        <f t="shared" ref="R19:R29" si="8">RANK(Q19,$Q$18:$Q$29)</f>
        <v>10</v>
      </c>
      <c r="S19" s="21">
        <f t="shared" ref="S19:S29" si="9">LARGE($M$18:$M$29, R19)</f>
        <v>2.1207822468877313</v>
      </c>
    </row>
    <row r="20" spans="1:19" x14ac:dyDescent="0.25">
      <c r="A20" s="15">
        <v>3</v>
      </c>
      <c r="B20" s="22">
        <f>LARGE(ByYear!B$18:B$29, Sorted!$A20)</f>
        <v>2.3204476538807683</v>
      </c>
      <c r="C20" s="22">
        <f>LARGE(ByYear!C$18:C$29, Sorted!$A20)</f>
        <v>2.3527138317230807</v>
      </c>
      <c r="D20" s="22">
        <f>LARGE(ByYear!D$18:D$29, Sorted!$A20)</f>
        <v>2.329932316428867</v>
      </c>
      <c r="E20" s="22">
        <f>LARGE(ByYear!E$18:E$29, Sorted!$A20)</f>
        <v>2.3264709007006066</v>
      </c>
      <c r="F20" s="22">
        <f>LARGE(ByYear!F$18:F$29, Sorted!$A20)</f>
        <v>2.3275088211903507</v>
      </c>
      <c r="G20" s="22">
        <f>LARGE(ByYear!G$18:G$29, Sorted!$A20)</f>
        <v>2.2627831621810937</v>
      </c>
      <c r="H20" s="22">
        <f>LARGE(ByYear!H$18:H$29, Sorted!$A20)</f>
        <v>2.3748323407371288</v>
      </c>
      <c r="I20" s="22">
        <f>LARGE(ByYear!I$18:I$29, Sorted!$A20)</f>
        <v>2.3151881388854627</v>
      </c>
      <c r="J20" s="22">
        <f>LARGE(ByYear!J$18:J$29, Sorted!$A20)</f>
        <v>2.435826354404488</v>
      </c>
      <c r="K20" s="22">
        <f>LARGE(ByYear!K$18:K$29, Sorted!$A20)</f>
        <v>2.3856293132425939</v>
      </c>
      <c r="L20" s="22">
        <f>LARGE(ByYear!L$18:L$29, Sorted!$A20)</f>
        <v>2.3978349538649302</v>
      </c>
      <c r="M20" s="23">
        <f t="shared" si="6"/>
        <v>2.3481061624763062</v>
      </c>
      <c r="N20" s="22">
        <f t="shared" si="7"/>
        <v>2.435826354404488</v>
      </c>
      <c r="P20" s="18">
        <v>3</v>
      </c>
      <c r="Q20" s="20">
        <f>ByYear!M20</f>
        <v>2.1062057807978163</v>
      </c>
      <c r="R20" s="18">
        <f t="shared" si="8"/>
        <v>11</v>
      </c>
      <c r="S20" s="21">
        <f t="shared" si="9"/>
        <v>2.0795418363275551</v>
      </c>
    </row>
    <row r="21" spans="1:19" x14ac:dyDescent="0.25">
      <c r="A21" s="15">
        <v>4</v>
      </c>
      <c r="B21" s="22">
        <f>LARGE(ByYear!B$18:B$29, Sorted!$A21)</f>
        <v>2.3173886676481223</v>
      </c>
      <c r="C21" s="22">
        <f>LARGE(ByYear!C$18:C$29, Sorted!$A21)</f>
        <v>2.3338365940411925</v>
      </c>
      <c r="D21" s="22">
        <f>LARGE(ByYear!D$18:D$29, Sorted!$A21)</f>
        <v>2.3108929111895886</v>
      </c>
      <c r="E21" s="22">
        <f>LARGE(ByYear!E$18:E$29, Sorted!$A21)</f>
        <v>2.297473978307508</v>
      </c>
      <c r="F21" s="22">
        <f>LARGE(ByYear!F$18:F$29, Sorted!$A21)</f>
        <v>2.3267901993969855</v>
      </c>
      <c r="G21" s="22">
        <f>LARGE(ByYear!G$18:G$29, Sorted!$A21)</f>
        <v>2.2522670317764506</v>
      </c>
      <c r="H21" s="22">
        <f>LARGE(ByYear!H$18:H$29, Sorted!$A21)</f>
        <v>2.2934779462836969</v>
      </c>
      <c r="I21" s="22">
        <f>LARGE(ByYear!I$18:I$29, Sorted!$A21)</f>
        <v>2.298332552700574</v>
      </c>
      <c r="J21" s="22">
        <f>LARGE(ByYear!J$18:J$29, Sorted!$A21)</f>
        <v>2.3141160418821647</v>
      </c>
      <c r="K21" s="22">
        <f>LARGE(ByYear!K$18:K$29, Sorted!$A21)</f>
        <v>2.3772127124266595</v>
      </c>
      <c r="L21" s="22">
        <f>LARGE(ByYear!L$18:L$29, Sorted!$A21)</f>
        <v>2.3891287579246625</v>
      </c>
      <c r="M21" s="23">
        <f t="shared" si="6"/>
        <v>2.3191743085070553</v>
      </c>
      <c r="N21" s="22">
        <f t="shared" si="7"/>
        <v>2.3891287579246625</v>
      </c>
      <c r="P21" s="18">
        <v>4</v>
      </c>
      <c r="Q21" s="20">
        <f>ByYear!M21</f>
        <v>2.1782220085802875</v>
      </c>
      <c r="R21" s="18">
        <f t="shared" si="8"/>
        <v>8</v>
      </c>
      <c r="S21" s="21">
        <f t="shared" si="9"/>
        <v>2.1930530443842504</v>
      </c>
    </row>
    <row r="22" spans="1:19" x14ac:dyDescent="0.25">
      <c r="A22" s="15">
        <v>5</v>
      </c>
      <c r="B22" s="22">
        <f>LARGE(ByYear!B$18:B$29, Sorted!$A22)</f>
        <v>2.2303668221022774</v>
      </c>
      <c r="C22" s="22">
        <f>LARGE(ByYear!C$18:C$29, Sorted!$A22)</f>
        <v>2.2897508519028555</v>
      </c>
      <c r="D22" s="22">
        <f>LARGE(ByYear!D$18:D$29, Sorted!$A22)</f>
        <v>2.2889351381771164</v>
      </c>
      <c r="E22" s="22">
        <f>LARGE(ByYear!E$18:E$29, Sorted!$A22)</f>
        <v>2.2762378276564936</v>
      </c>
      <c r="F22" s="22">
        <f>LARGE(ByYear!F$18:F$29, Sorted!$A22)</f>
        <v>2.3247800479321601</v>
      </c>
      <c r="G22" s="22">
        <f>LARGE(ByYear!G$18:G$29, Sorted!$A22)</f>
        <v>2.2182791894853779</v>
      </c>
      <c r="H22" s="22">
        <f>LARGE(ByYear!H$18:H$29, Sorted!$A22)</f>
        <v>2.1943742155212407</v>
      </c>
      <c r="I22" s="22">
        <f>LARGE(ByYear!I$18:I$29, Sorted!$A22)</f>
        <v>2.2789874416514029</v>
      </c>
      <c r="J22" s="22">
        <f>LARGE(ByYear!J$18:J$29, Sorted!$A22)</f>
        <v>2.2709042113322169</v>
      </c>
      <c r="K22" s="22">
        <f>LARGE(ByYear!K$18:K$29, Sorted!$A22)</f>
        <v>2.2703890143638508</v>
      </c>
      <c r="L22" s="22">
        <f>LARGE(ByYear!L$18:L$29, Sorted!$A22)</f>
        <v>2.3850380333211429</v>
      </c>
      <c r="M22" s="23">
        <f t="shared" si="6"/>
        <v>2.275276617586012</v>
      </c>
      <c r="N22" s="22">
        <f t="shared" si="7"/>
        <v>2.3850380333211429</v>
      </c>
      <c r="P22" s="18">
        <v>5</v>
      </c>
      <c r="Q22" s="20">
        <f>ByYear!M22</f>
        <v>2.3821657085427139</v>
      </c>
      <c r="R22" s="18">
        <f t="shared" si="8"/>
        <v>2</v>
      </c>
      <c r="S22" s="21">
        <f t="shared" si="9"/>
        <v>2.426379926910363</v>
      </c>
    </row>
    <row r="23" spans="1:19" x14ac:dyDescent="0.25">
      <c r="A23" s="15">
        <v>6</v>
      </c>
      <c r="B23" s="22">
        <f>LARGE(ByYear!B$18:B$29, Sorted!$A23)</f>
        <v>2.220146566597025</v>
      </c>
      <c r="C23" s="22">
        <f>LARGE(ByYear!C$18:C$29, Sorted!$A23)</f>
        <v>2.2082969780923629</v>
      </c>
      <c r="D23" s="22">
        <f>LARGE(ByYear!D$18:D$29, Sorted!$A23)</f>
        <v>2.241144511595492</v>
      </c>
      <c r="E23" s="22">
        <f>LARGE(ByYear!E$18:E$29, Sorted!$A23)</f>
        <v>2.2115394415884091</v>
      </c>
      <c r="F23" s="22">
        <f>LARGE(ByYear!F$18:F$29, Sorted!$A23)</f>
        <v>2.317810066179923</v>
      </c>
      <c r="G23" s="22">
        <f>LARGE(ByYear!G$18:G$29, Sorted!$A23)</f>
        <v>2.215930114502374</v>
      </c>
      <c r="H23" s="22">
        <f>LARGE(ByYear!H$18:H$29, Sorted!$A23)</f>
        <v>2.1841728238034674</v>
      </c>
      <c r="I23" s="22">
        <f>LARGE(ByYear!I$18:I$29, Sorted!$A23)</f>
        <v>2.2517257805358959</v>
      </c>
      <c r="J23" s="22">
        <f>LARGE(ByYear!J$18:J$29, Sorted!$A23)</f>
        <v>2.2364292137932957</v>
      </c>
      <c r="K23" s="22">
        <f>LARGE(ByYear!K$18:K$29, Sorted!$A23)</f>
        <v>2.2604100058383607</v>
      </c>
      <c r="L23" s="22">
        <f>LARGE(ByYear!L$18:L$29, Sorted!$A23)</f>
        <v>2.3713175093521905</v>
      </c>
      <c r="M23" s="23">
        <f t="shared" si="6"/>
        <v>2.2471748192617089</v>
      </c>
      <c r="N23" s="22">
        <f t="shared" si="7"/>
        <v>2.3713175093521905</v>
      </c>
      <c r="P23" s="18">
        <v>6</v>
      </c>
      <c r="Q23" s="20">
        <f>ByYear!M23</f>
        <v>2.4548849080284212</v>
      </c>
      <c r="R23" s="18">
        <f t="shared" si="8"/>
        <v>1</v>
      </c>
      <c r="S23" s="21">
        <f t="shared" si="9"/>
        <v>2.5211347830054374</v>
      </c>
    </row>
    <row r="24" spans="1:19" x14ac:dyDescent="0.25">
      <c r="A24" s="15">
        <v>7</v>
      </c>
      <c r="B24" s="22">
        <f>LARGE(ByYear!B$18:B$29, Sorted!$A24)</f>
        <v>2.2047992956922502</v>
      </c>
      <c r="C24" s="22">
        <f>LARGE(ByYear!C$18:C$29, Sorted!$A24)</f>
        <v>2.1423281193008168</v>
      </c>
      <c r="D24" s="22">
        <f>LARGE(ByYear!D$18:D$29, Sorted!$A24)</f>
        <v>2.2315142279505555</v>
      </c>
      <c r="E24" s="22">
        <f>LARGE(ByYear!E$18:E$29, Sorted!$A24)</f>
        <v>2.1931843174078489</v>
      </c>
      <c r="F24" s="22">
        <f>LARGE(ByYear!F$18:F$29, Sorted!$A24)</f>
        <v>2.252082366754566</v>
      </c>
      <c r="G24" s="22">
        <f>LARGE(ByYear!G$18:G$29, Sorted!$A24)</f>
        <v>2.2048898136986894</v>
      </c>
      <c r="H24" s="22">
        <f>LARGE(ByYear!H$18:H$29, Sorted!$A24)</f>
        <v>2.1767544149111746</v>
      </c>
      <c r="I24" s="22">
        <f>LARGE(ByYear!I$18:I$29, Sorted!$A24)</f>
        <v>2.237337953531751</v>
      </c>
      <c r="J24" s="22">
        <f>LARGE(ByYear!J$18:J$29, Sorted!$A24)</f>
        <v>2.1851646665054538</v>
      </c>
      <c r="K24" s="22">
        <f>LARGE(ByYear!K$18:K$29, Sorted!$A24)</f>
        <v>2.2345985389754981</v>
      </c>
      <c r="L24" s="22">
        <f>LARGE(ByYear!L$18:L$29, Sorted!$A24)</f>
        <v>2.3676912542275388</v>
      </c>
      <c r="M24" s="23">
        <f t="shared" si="6"/>
        <v>2.2209404517232856</v>
      </c>
      <c r="N24" s="22">
        <f t="shared" si="7"/>
        <v>2.3676912542275388</v>
      </c>
      <c r="P24" s="18">
        <v>7</v>
      </c>
      <c r="Q24" s="20">
        <f>ByYear!M24</f>
        <v>2.3409315480473576</v>
      </c>
      <c r="R24" s="18">
        <f t="shared" si="8"/>
        <v>3</v>
      </c>
      <c r="S24" s="21">
        <f t="shared" si="9"/>
        <v>2.3481061624763062</v>
      </c>
    </row>
    <row r="25" spans="1:19" x14ac:dyDescent="0.25">
      <c r="A25" s="15">
        <v>8</v>
      </c>
      <c r="B25" s="22">
        <f>LARGE(ByYear!B$18:B$29, Sorted!$A25)</f>
        <v>2.1518684573890949</v>
      </c>
      <c r="C25" s="22">
        <f>LARGE(ByYear!C$18:C$29, Sorted!$A25)</f>
        <v>2.134592697424551</v>
      </c>
      <c r="D25" s="22">
        <f>LARGE(ByYear!D$18:D$29, Sorted!$A25)</f>
        <v>2.200931964992332</v>
      </c>
      <c r="E25" s="22">
        <f>LARGE(ByYear!E$18:E$29, Sorted!$A25)</f>
        <v>2.1800582976158038</v>
      </c>
      <c r="F25" s="22">
        <f>LARGE(ByYear!F$18:F$29, Sorted!$A25)</f>
        <v>2.2058877679044264</v>
      </c>
      <c r="G25" s="22">
        <f>LARGE(ByYear!G$18:G$29, Sorted!$A25)</f>
        <v>2.1733768969110905</v>
      </c>
      <c r="H25" s="22">
        <f>LARGE(ByYear!H$18:H$29, Sorted!$A25)</f>
        <v>2.1572685749602951</v>
      </c>
      <c r="I25" s="22">
        <f>LARGE(ByYear!I$18:I$29, Sorted!$A25)</f>
        <v>2.2193528254654957</v>
      </c>
      <c r="J25" s="22">
        <f>LARGE(ByYear!J$18:J$29, Sorted!$A25)</f>
        <v>2.1700676765139688</v>
      </c>
      <c r="K25" s="22">
        <f>LARGE(ByYear!K$18:K$29, Sorted!$A25)</f>
        <v>2.2152138025830488</v>
      </c>
      <c r="L25" s="22">
        <f>LARGE(ByYear!L$18:L$29, Sorted!$A25)</f>
        <v>2.3149645264666545</v>
      </c>
      <c r="M25" s="23">
        <f t="shared" si="6"/>
        <v>2.1930530443842504</v>
      </c>
      <c r="N25" s="22">
        <f t="shared" si="7"/>
        <v>2.3149645264666545</v>
      </c>
      <c r="P25" s="18">
        <v>8</v>
      </c>
      <c r="Q25" s="20">
        <f>ByYear!M25</f>
        <v>2.238741971610243</v>
      </c>
      <c r="R25" s="18">
        <f t="shared" si="8"/>
        <v>7</v>
      </c>
      <c r="S25" s="21">
        <f t="shared" si="9"/>
        <v>2.2209404517232856</v>
      </c>
    </row>
    <row r="26" spans="1:19" x14ac:dyDescent="0.25">
      <c r="A26" s="15">
        <v>9</v>
      </c>
      <c r="B26" s="22">
        <f>LARGE(ByYear!B$18:B$29, Sorted!$A26)</f>
        <v>2.1292963871114505</v>
      </c>
      <c r="C26" s="22">
        <f>LARGE(ByYear!C$18:C$29, Sorted!$A26)</f>
        <v>2.1063255814851471</v>
      </c>
      <c r="D26" s="22">
        <f>LARGE(ByYear!D$18:D$29, Sorted!$A26)</f>
        <v>2.1681589325087871</v>
      </c>
      <c r="E26" s="22">
        <f>LARGE(ByYear!E$18:E$29, Sorted!$A26)</f>
        <v>2.1328301515911314</v>
      </c>
      <c r="F26" s="22">
        <f>LARGE(ByYear!F$18:F$29, Sorted!$A26)</f>
        <v>2.1753205589443465</v>
      </c>
      <c r="G26" s="22">
        <f>LARGE(ByYear!G$18:G$29, Sorted!$A26)</f>
        <v>2.1608641446191541</v>
      </c>
      <c r="H26" s="22">
        <f>LARGE(ByYear!H$18:H$29, Sorted!$A26)</f>
        <v>2.1409694807879589</v>
      </c>
      <c r="I26" s="22">
        <f>LARGE(ByYear!I$18:I$29, Sorted!$A26)</f>
        <v>2.201192565443741</v>
      </c>
      <c r="J26" s="22">
        <f>LARGE(ByYear!J$18:J$29, Sorted!$A26)</f>
        <v>2.1529783257350426</v>
      </c>
      <c r="K26" s="22">
        <f>LARGE(ByYear!K$18:K$29, Sorted!$A26)</f>
        <v>2.1811465520539954</v>
      </c>
      <c r="L26" s="22">
        <f>LARGE(ByYear!L$18:L$29, Sorted!$A26)</f>
        <v>2.2906085772012967</v>
      </c>
      <c r="M26" s="23">
        <f t="shared" si="6"/>
        <v>2.1672446597710957</v>
      </c>
      <c r="N26" s="22">
        <f t="shared" si="7"/>
        <v>2.2906085772012967</v>
      </c>
      <c r="P26" s="18">
        <v>9</v>
      </c>
      <c r="Q26" s="20">
        <f>ByYear!M26</f>
        <v>2.3126414473447019</v>
      </c>
      <c r="R26" s="18">
        <f t="shared" si="8"/>
        <v>4</v>
      </c>
      <c r="S26" s="21">
        <f t="shared" si="9"/>
        <v>2.3191743085070553</v>
      </c>
    </row>
    <row r="27" spans="1:19" x14ac:dyDescent="0.25">
      <c r="A27" s="15">
        <v>10</v>
      </c>
      <c r="B27" s="22">
        <f>LARGE(ByYear!B$18:B$29, Sorted!$A27)</f>
        <v>2.1287988362923977</v>
      </c>
      <c r="C27" s="22">
        <f>LARGE(ByYear!C$18:C$29, Sorted!$A27)</f>
        <v>2.0769282348572573</v>
      </c>
      <c r="D27" s="22">
        <f>LARGE(ByYear!D$18:D$29, Sorted!$A27)</f>
        <v>2.1009050287548199</v>
      </c>
      <c r="E27" s="22">
        <f>LARGE(ByYear!E$18:E$29, Sorted!$A27)</f>
        <v>2.1042100037771974</v>
      </c>
      <c r="F27" s="22">
        <f>LARGE(ByYear!F$18:F$29, Sorted!$A27)</f>
        <v>2.1115310517387003</v>
      </c>
      <c r="G27" s="22">
        <f>LARGE(ByYear!G$18:G$29, Sorted!$A27)</f>
        <v>2.0991660443668394</v>
      </c>
      <c r="H27" s="22">
        <f>LARGE(ByYear!H$18:H$29, Sorted!$A27)</f>
        <v>2.1144767996951064</v>
      </c>
      <c r="I27" s="22">
        <f>LARGE(ByYear!I$18:I$29, Sorted!$A27)</f>
        <v>2.1867047146508969</v>
      </c>
      <c r="J27" s="22">
        <f>LARGE(ByYear!J$18:J$29, Sorted!$A27)</f>
        <v>2.0867465450241554</v>
      </c>
      <c r="K27" s="22">
        <f>LARGE(ByYear!K$18:K$29, Sorted!$A27)</f>
        <v>2.143658041889152</v>
      </c>
      <c r="L27" s="22">
        <f>LARGE(ByYear!L$18:L$29, Sorted!$A27)</f>
        <v>2.1754794147185219</v>
      </c>
      <c r="M27" s="23">
        <f t="shared" si="6"/>
        <v>2.1207822468877313</v>
      </c>
      <c r="N27" s="22">
        <f t="shared" si="7"/>
        <v>2.1867047146508969</v>
      </c>
      <c r="P27" s="18">
        <v>10</v>
      </c>
      <c r="Q27" s="20">
        <f>ByYear!M27</f>
        <v>2.3031219045564995</v>
      </c>
      <c r="R27" s="18">
        <f t="shared" si="8"/>
        <v>5</v>
      </c>
      <c r="S27" s="21">
        <f t="shared" si="9"/>
        <v>2.275276617586012</v>
      </c>
    </row>
    <row r="28" spans="1:19" x14ac:dyDescent="0.25">
      <c r="A28" s="15">
        <v>11</v>
      </c>
      <c r="B28" s="22">
        <f>LARGE(ByYear!B$18:B$29, Sorted!$A28)</f>
        <v>2.0352822915059252</v>
      </c>
      <c r="C28" s="22">
        <f>LARGE(ByYear!C$18:C$29, Sorted!$A28)</f>
        <v>2.0342792493934763</v>
      </c>
      <c r="D28" s="22">
        <f>LARGE(ByYear!D$18:D$29, Sorted!$A28)</f>
        <v>2.072169022619343</v>
      </c>
      <c r="E28" s="22">
        <f>LARGE(ByYear!E$18:E$29, Sorted!$A28)</f>
        <v>2.0314801864649374</v>
      </c>
      <c r="F28" s="22">
        <f>LARGE(ByYear!F$18:F$29, Sorted!$A28)</f>
        <v>2.0839388720136389</v>
      </c>
      <c r="G28" s="22">
        <f>LARGE(ByYear!G$18:G$29, Sorted!$A28)</f>
        <v>2.0941665332458621</v>
      </c>
      <c r="H28" s="22">
        <f>LARGE(ByYear!H$18:H$29, Sorted!$A28)</f>
        <v>2.0647357557372672</v>
      </c>
      <c r="I28" s="22">
        <f>LARGE(ByYear!I$18:I$29, Sorted!$A28)</f>
        <v>2.1107033177424439</v>
      </c>
      <c r="J28" s="22">
        <f>LARGE(ByYear!J$18:J$29, Sorted!$A28)</f>
        <v>2.0680417670503668</v>
      </c>
      <c r="K28" s="22">
        <f>LARGE(ByYear!K$18:K$29, Sorted!$A28)</f>
        <v>2.1185819669358383</v>
      </c>
      <c r="L28" s="22">
        <f>LARGE(ByYear!L$18:L$29, Sorted!$A28)</f>
        <v>2.1615812368940053</v>
      </c>
      <c r="M28" s="23">
        <f t="shared" si="6"/>
        <v>2.0795418363275551</v>
      </c>
      <c r="N28" s="22">
        <f t="shared" si="7"/>
        <v>2.1615812368940053</v>
      </c>
      <c r="P28" s="18">
        <v>11</v>
      </c>
      <c r="Q28" s="20">
        <f>ByYear!M28</f>
        <v>2.2577617316506098</v>
      </c>
      <c r="R28" s="18">
        <f t="shared" si="8"/>
        <v>6</v>
      </c>
      <c r="S28" s="21">
        <f t="shared" si="9"/>
        <v>2.2471748192617089</v>
      </c>
    </row>
    <row r="29" spans="1:19" x14ac:dyDescent="0.25">
      <c r="A29" s="15">
        <v>12</v>
      </c>
      <c r="B29" s="22">
        <f>LARGE(ByYear!B$18:B$29, Sorted!$A29)</f>
        <v>2.0014285423206939</v>
      </c>
      <c r="C29" s="22">
        <f>LARGE(ByYear!C$18:C$29, Sorted!$A29)</f>
        <v>2.0051347204176748</v>
      </c>
      <c r="D29" s="22">
        <f>LARGE(ByYear!D$18:D$29, Sorted!$A29)</f>
        <v>2.0256940811367539</v>
      </c>
      <c r="E29" s="22">
        <f>LARGE(ByYear!E$18:E$29, Sorted!$A29)</f>
        <v>2.0164373309633006</v>
      </c>
      <c r="F29" s="22">
        <f>LARGE(ByYear!F$18:F$29, Sorted!$A29)</f>
        <v>2.0515635191042376</v>
      </c>
      <c r="G29" s="22">
        <f>LARGE(ByYear!G$18:G$29, Sorted!$A29)</f>
        <v>2.0157365217372356</v>
      </c>
      <c r="H29" s="22">
        <f>LARGE(ByYear!H$18:H$29, Sorted!$A29)</f>
        <v>1.9947452091643643</v>
      </c>
      <c r="I29" s="22">
        <f>LARGE(ByYear!I$18:I$29, Sorted!$A29)</f>
        <v>2.0558090465806522</v>
      </c>
      <c r="J29" s="22">
        <f>LARGE(ByYear!J$18:J$29, Sorted!$A29)</f>
        <v>1.9941650047094153</v>
      </c>
      <c r="K29" s="22">
        <f>LARGE(ByYear!K$18:K$29, Sorted!$A29)</f>
        <v>2.03432548417583</v>
      </c>
      <c r="L29" s="22">
        <f>LARGE(ByYear!L$18:L$29, Sorted!$A29)</f>
        <v>2.1081084502991954</v>
      </c>
      <c r="M29" s="23">
        <f t="shared" si="6"/>
        <v>2.0275589009644865</v>
      </c>
      <c r="N29" s="22">
        <f t="shared" si="7"/>
        <v>2.1081084502991954</v>
      </c>
      <c r="P29" s="18">
        <v>12</v>
      </c>
      <c r="Q29" s="20">
        <f>ByYear!M29</f>
        <v>2.1622132687110582</v>
      </c>
      <c r="R29" s="18">
        <f t="shared" si="8"/>
        <v>9</v>
      </c>
      <c r="S29" s="21">
        <f t="shared" si="9"/>
        <v>2.1672446597710957</v>
      </c>
    </row>
    <row r="31" spans="1:19" x14ac:dyDescent="0.25">
      <c r="A31" s="6" t="s">
        <v>4</v>
      </c>
      <c r="B31" s="11"/>
    </row>
    <row r="32" spans="1:19" x14ac:dyDescent="0.25">
      <c r="A32" s="11" t="s">
        <v>10</v>
      </c>
      <c r="B32" s="14">
        <v>2003</v>
      </c>
      <c r="C32" s="14">
        <f>C17</f>
        <v>2004</v>
      </c>
      <c r="D32" s="14">
        <f t="shared" ref="D32:L32" si="10">D17</f>
        <v>2005</v>
      </c>
      <c r="E32" s="14">
        <f t="shared" si="10"/>
        <v>2006</v>
      </c>
      <c r="F32" s="14">
        <f t="shared" si="10"/>
        <v>2007</v>
      </c>
      <c r="G32" s="14">
        <f t="shared" si="10"/>
        <v>2008</v>
      </c>
      <c r="H32" s="14">
        <f t="shared" si="10"/>
        <v>2009</v>
      </c>
      <c r="I32" s="14">
        <f t="shared" si="10"/>
        <v>2010</v>
      </c>
      <c r="J32" s="14">
        <f t="shared" si="10"/>
        <v>2011</v>
      </c>
      <c r="K32" s="14">
        <f t="shared" si="10"/>
        <v>2012</v>
      </c>
      <c r="L32" s="14">
        <f t="shared" si="10"/>
        <v>2013</v>
      </c>
      <c r="M32" s="13" t="s">
        <v>9</v>
      </c>
      <c r="N32" s="14" t="s">
        <v>13</v>
      </c>
      <c r="P32" s="19" t="s">
        <v>1</v>
      </c>
      <c r="Q32" s="19" t="s">
        <v>11</v>
      </c>
      <c r="R32" s="19" t="s">
        <v>10</v>
      </c>
      <c r="S32" s="19" t="s">
        <v>12</v>
      </c>
    </row>
    <row r="33" spans="1:19" x14ac:dyDescent="0.25">
      <c r="A33" s="15">
        <v>1</v>
      </c>
      <c r="B33" s="22">
        <f>LARGE(ByYear!B$33:B$44, Sorted!$A33)</f>
        <v>2.3658330523829325</v>
      </c>
      <c r="C33" s="22">
        <f>LARGE(ByYear!C$33:C$44, Sorted!$A33)</f>
        <v>2.3277153885303044</v>
      </c>
      <c r="D33" s="22">
        <f>LARGE(ByYear!D$33:D$44, Sorted!$A33)</f>
        <v>2.3066445810145324</v>
      </c>
      <c r="E33" s="22">
        <f>LARGE(ByYear!E$33:E$44, Sorted!$A33)</f>
        <v>2.3237427799685837</v>
      </c>
      <c r="F33" s="22">
        <f>LARGE(ByYear!F$33:F$44, Sorted!$A33)</f>
        <v>2.2907783155137484</v>
      </c>
      <c r="G33" s="22">
        <f>LARGE(ByYear!G$33:G$44, Sorted!$A33)</f>
        <v>2.3573357082804294</v>
      </c>
      <c r="H33" s="22">
        <f>LARGE(ByYear!H$33:H$44, Sorted!$A33)</f>
        <v>3.1049309890741541</v>
      </c>
      <c r="I33" s="22">
        <f>LARGE(ByYear!I$33:I$44, Sorted!$A33)</f>
        <v>2.4940008589771248</v>
      </c>
      <c r="J33" s="22">
        <f>LARGE(ByYear!J$33:J$44, Sorted!$A33)</f>
        <v>2.4267858751315297</v>
      </c>
      <c r="K33" s="22">
        <f>LARGE(ByYear!K$33:K$44, Sorted!$A33)</f>
        <v>2.4055607045703638</v>
      </c>
      <c r="L33" s="22">
        <f>LARGE(ByYear!L$33:L$44, Sorted!$A33)</f>
        <v>2.4268059734861023</v>
      </c>
      <c r="M33" s="23">
        <f t="shared" ref="M33:M44" si="11">AVERAGE(B33:L33)</f>
        <v>2.4391031115390729</v>
      </c>
      <c r="N33" s="22">
        <f>MAX(B33:L33)</f>
        <v>3.1049309890741541</v>
      </c>
      <c r="P33" s="18">
        <v>1</v>
      </c>
      <c r="Q33" s="20">
        <f>ByYear!M33</f>
        <v>2.0807101607675453</v>
      </c>
      <c r="R33" s="18">
        <f>RANK(Q33,$Q$33:$Q$44)</f>
        <v>11</v>
      </c>
      <c r="S33" s="21">
        <f>LARGE($M$33:$M$44, R33)</f>
        <v>2.0560705125804435</v>
      </c>
    </row>
    <row r="34" spans="1:19" x14ac:dyDescent="0.25">
      <c r="A34" s="15">
        <v>2</v>
      </c>
      <c r="B34" s="22">
        <f>LARGE(ByYear!B$33:B$44, Sorted!$A34)</f>
        <v>2.3297318622904264</v>
      </c>
      <c r="C34" s="22">
        <f>LARGE(ByYear!C$33:C$44, Sorted!$A34)</f>
        <v>2.2836468930738998</v>
      </c>
      <c r="D34" s="22">
        <f>LARGE(ByYear!D$33:D$44, Sorted!$A34)</f>
        <v>2.3014971860706552</v>
      </c>
      <c r="E34" s="22">
        <f>LARGE(ByYear!E$33:E$44, Sorted!$A34)</f>
        <v>2.294285071024289</v>
      </c>
      <c r="F34" s="22">
        <f>LARGE(ByYear!F$33:F$44, Sorted!$A34)</f>
        <v>2.2641717134210255</v>
      </c>
      <c r="G34" s="22">
        <f>LARGE(ByYear!G$33:G$44, Sorted!$A34)</f>
        <v>2.2977444165178897</v>
      </c>
      <c r="H34" s="22">
        <f>LARGE(ByYear!H$33:H$44, Sorted!$A34)</f>
        <v>2.3588685559859446</v>
      </c>
      <c r="I34" s="22">
        <f>LARGE(ByYear!I$33:I$44, Sorted!$A34)</f>
        <v>2.4721815541353092</v>
      </c>
      <c r="J34" s="22">
        <f>LARGE(ByYear!J$33:J$44, Sorted!$A34)</f>
        <v>2.3370027480496613</v>
      </c>
      <c r="K34" s="22">
        <f>LARGE(ByYear!K$33:K$44, Sorted!$A34)</f>
        <v>2.3422612560552212</v>
      </c>
      <c r="L34" s="22">
        <f>LARGE(ByYear!L$33:L$44, Sorted!$A34)</f>
        <v>2.4103721492938428</v>
      </c>
      <c r="M34" s="23">
        <f t="shared" si="11"/>
        <v>2.3356148550834699</v>
      </c>
      <c r="N34" s="22">
        <f t="shared" ref="N34:N44" si="12">MAX(B34:L34)</f>
        <v>2.4721815541353092</v>
      </c>
      <c r="P34" s="18">
        <v>2</v>
      </c>
      <c r="Q34" s="20">
        <f>ByYear!M34</f>
        <v>2.1073326878473804</v>
      </c>
      <c r="R34" s="18">
        <f t="shared" ref="R34:R44" si="13">RANK(Q34,$Q$33:$Q$44)</f>
        <v>9</v>
      </c>
      <c r="S34" s="21">
        <f t="shared" ref="S34:S44" si="14">LARGE($M$33:$M$44, R34)</f>
        <v>2.1312959854276503</v>
      </c>
    </row>
    <row r="35" spans="1:19" x14ac:dyDescent="0.25">
      <c r="A35" s="15">
        <v>3</v>
      </c>
      <c r="B35" s="22">
        <f>LARGE(ByYear!B$33:B$44, Sorted!$A35)</f>
        <v>2.288959296860837</v>
      </c>
      <c r="C35" s="22">
        <f>LARGE(ByYear!C$33:C$44, Sorted!$A35)</f>
        <v>2.2605827523201634</v>
      </c>
      <c r="D35" s="22">
        <f>LARGE(ByYear!D$33:D$44, Sorted!$A35)</f>
        <v>2.2723271765818684</v>
      </c>
      <c r="E35" s="22">
        <f>LARGE(ByYear!E$33:E$44, Sorted!$A35)</f>
        <v>2.2587419632484766</v>
      </c>
      <c r="F35" s="22">
        <f>LARGE(ByYear!F$33:F$44, Sorted!$A35)</f>
        <v>2.2636552974172184</v>
      </c>
      <c r="G35" s="22">
        <f>LARGE(ByYear!G$33:G$44, Sorted!$A35)</f>
        <v>2.2962438496664692</v>
      </c>
      <c r="H35" s="22">
        <f>LARGE(ByYear!H$33:H$44, Sorted!$A35)</f>
        <v>2.2790376902133174</v>
      </c>
      <c r="I35" s="22">
        <f>LARGE(ByYear!I$33:I$44, Sorted!$A35)</f>
        <v>2.2843681314251572</v>
      </c>
      <c r="J35" s="22">
        <f>LARGE(ByYear!J$33:J$44, Sorted!$A35)</f>
        <v>2.2697108240234809</v>
      </c>
      <c r="K35" s="22">
        <f>LARGE(ByYear!K$33:K$44, Sorted!$A35)</f>
        <v>2.3190414919411895</v>
      </c>
      <c r="L35" s="22">
        <f>LARGE(ByYear!L$33:L$44, Sorted!$A35)</f>
        <v>2.2425327710421965</v>
      </c>
      <c r="M35" s="23">
        <f t="shared" si="11"/>
        <v>2.2759273858854887</v>
      </c>
      <c r="N35" s="22">
        <f t="shared" si="12"/>
        <v>2.3190414919411895</v>
      </c>
      <c r="P35" s="18">
        <v>3</v>
      </c>
      <c r="Q35" s="20">
        <f>ByYear!M35</f>
        <v>2.0979449004930375</v>
      </c>
      <c r="R35" s="18">
        <f t="shared" si="13"/>
        <v>10</v>
      </c>
      <c r="S35" s="21">
        <f t="shared" si="14"/>
        <v>2.0908019244598921</v>
      </c>
    </row>
    <row r="36" spans="1:19" x14ac:dyDescent="0.25">
      <c r="A36" s="15">
        <v>4</v>
      </c>
      <c r="B36" s="22">
        <f>LARGE(ByYear!B$33:B$44, Sorted!$A36)</f>
        <v>2.2259027222788985</v>
      </c>
      <c r="C36" s="22">
        <f>LARGE(ByYear!C$33:C$44, Sorted!$A36)</f>
        <v>2.2412944691420913</v>
      </c>
      <c r="D36" s="22">
        <f>LARGE(ByYear!D$33:D$44, Sorted!$A36)</f>
        <v>2.2666679847446183</v>
      </c>
      <c r="E36" s="22">
        <f>LARGE(ByYear!E$33:E$44, Sorted!$A36)</f>
        <v>2.2443319979477416</v>
      </c>
      <c r="F36" s="22">
        <f>LARGE(ByYear!F$33:F$44, Sorted!$A36)</f>
        <v>2.2371880515132392</v>
      </c>
      <c r="G36" s="22">
        <f>LARGE(ByYear!G$33:G$44, Sorted!$A36)</f>
        <v>2.2914586151913325</v>
      </c>
      <c r="H36" s="22">
        <f>LARGE(ByYear!H$33:H$44, Sorted!$A36)</f>
        <v>2.2248563701772284</v>
      </c>
      <c r="I36" s="22">
        <f>LARGE(ByYear!I$33:I$44, Sorted!$A36)</f>
        <v>2.2810913978757332</v>
      </c>
      <c r="J36" s="22">
        <f>LARGE(ByYear!J$33:J$44, Sorted!$A36)</f>
        <v>2.2659703749940152</v>
      </c>
      <c r="K36" s="22">
        <f>LARGE(ByYear!K$33:K$44, Sorted!$A36)</f>
        <v>2.298048911622121</v>
      </c>
      <c r="L36" s="22">
        <f>LARGE(ByYear!L$33:L$44, Sorted!$A36)</f>
        <v>2.2409799060799065</v>
      </c>
      <c r="M36" s="23">
        <f t="shared" si="11"/>
        <v>2.2561628001424481</v>
      </c>
      <c r="N36" s="22">
        <f t="shared" si="12"/>
        <v>2.298048911622121</v>
      </c>
      <c r="P36" s="18">
        <v>4</v>
      </c>
      <c r="Q36" s="20">
        <f>ByYear!M36</f>
        <v>2.0741860860202519</v>
      </c>
      <c r="R36" s="18">
        <f t="shared" si="13"/>
        <v>12</v>
      </c>
      <c r="S36" s="21">
        <f t="shared" si="14"/>
        <v>1.9859489512958575</v>
      </c>
    </row>
    <row r="37" spans="1:19" x14ac:dyDescent="0.25">
      <c r="A37" s="15">
        <v>5</v>
      </c>
      <c r="B37" s="22">
        <f>LARGE(ByYear!B$33:B$44, Sorted!$A37)</f>
        <v>2.2109453915215926</v>
      </c>
      <c r="C37" s="22">
        <f>LARGE(ByYear!C$33:C$44, Sorted!$A37)</f>
        <v>2.192042902116782</v>
      </c>
      <c r="D37" s="22">
        <f>LARGE(ByYear!D$33:D$44, Sorted!$A37)</f>
        <v>2.212200043426368</v>
      </c>
      <c r="E37" s="22">
        <f>LARGE(ByYear!E$33:E$44, Sorted!$A37)</f>
        <v>2.1857205386018008</v>
      </c>
      <c r="F37" s="22">
        <f>LARGE(ByYear!F$33:F$44, Sorted!$A37)</f>
        <v>2.2314050043025921</v>
      </c>
      <c r="G37" s="22">
        <f>LARGE(ByYear!G$33:G$44, Sorted!$A37)</f>
        <v>2.2505478755397688</v>
      </c>
      <c r="H37" s="22">
        <f>LARGE(ByYear!H$33:H$44, Sorted!$A37)</f>
        <v>2.2009930977863377</v>
      </c>
      <c r="I37" s="22">
        <f>LARGE(ByYear!I$33:I$44, Sorted!$A37)</f>
        <v>2.2807345958747565</v>
      </c>
      <c r="J37" s="22">
        <f>LARGE(ByYear!J$33:J$44, Sorted!$A37)</f>
        <v>2.2572677164778212</v>
      </c>
      <c r="K37" s="22">
        <f>LARGE(ByYear!K$33:K$44, Sorted!$A37)</f>
        <v>2.2633409326794163</v>
      </c>
      <c r="L37" s="22">
        <f>LARGE(ByYear!L$33:L$44, Sorted!$A37)</f>
        <v>2.2264332388714365</v>
      </c>
      <c r="M37" s="23">
        <f t="shared" si="11"/>
        <v>2.2283301215635154</v>
      </c>
      <c r="N37" s="22">
        <f t="shared" si="12"/>
        <v>2.2807345958747565</v>
      </c>
      <c r="P37" s="18">
        <v>5</v>
      </c>
      <c r="Q37" s="20">
        <f>ByYear!M37</f>
        <v>2.3479026787714163</v>
      </c>
      <c r="R37" s="18">
        <f t="shared" si="13"/>
        <v>1</v>
      </c>
      <c r="S37" s="21">
        <f t="shared" si="14"/>
        <v>2.4391031115390729</v>
      </c>
    </row>
    <row r="38" spans="1:19" x14ac:dyDescent="0.25">
      <c r="A38" s="15">
        <v>6</v>
      </c>
      <c r="B38" s="22">
        <f>LARGE(ByYear!B$33:B$44, Sorted!$A38)</f>
        <v>2.2053968825343842</v>
      </c>
      <c r="C38" s="22">
        <f>LARGE(ByYear!C$33:C$44, Sorted!$A38)</f>
        <v>2.1342229332886142</v>
      </c>
      <c r="D38" s="22">
        <f>LARGE(ByYear!D$33:D$44, Sorted!$A38)</f>
        <v>2.1621977052856112</v>
      </c>
      <c r="E38" s="22">
        <f>LARGE(ByYear!E$33:E$44, Sorted!$A38)</f>
        <v>2.185166414841107</v>
      </c>
      <c r="F38" s="22">
        <f>LARGE(ByYear!F$33:F$44, Sorted!$A38)</f>
        <v>2.2213041628983397</v>
      </c>
      <c r="G38" s="22">
        <f>LARGE(ByYear!G$33:G$44, Sorted!$A38)</f>
        <v>2.1854373418645214</v>
      </c>
      <c r="H38" s="22">
        <f>LARGE(ByYear!H$33:H$44, Sorted!$A38)</f>
        <v>2.1980608260544998</v>
      </c>
      <c r="I38" s="22">
        <f>LARGE(ByYear!I$33:I$44, Sorted!$A38)</f>
        <v>2.275169981349408</v>
      </c>
      <c r="J38" s="22">
        <f>LARGE(ByYear!J$33:J$44, Sorted!$A38)</f>
        <v>2.2137236717432676</v>
      </c>
      <c r="K38" s="22">
        <f>LARGE(ByYear!K$33:K$44, Sorted!$A38)</f>
        <v>2.218733070551449</v>
      </c>
      <c r="L38" s="22">
        <f>LARGE(ByYear!L$33:L$44, Sorted!$A38)</f>
        <v>2.2243227103651098</v>
      </c>
      <c r="M38" s="23">
        <f t="shared" si="11"/>
        <v>2.2021577909796646</v>
      </c>
      <c r="N38" s="22">
        <f t="shared" si="12"/>
        <v>2.275169981349408</v>
      </c>
      <c r="P38" s="18">
        <v>6</v>
      </c>
      <c r="Q38" s="20">
        <f>ByYear!M38</f>
        <v>2.3315848821209539</v>
      </c>
      <c r="R38" s="18">
        <f t="shared" si="13"/>
        <v>2</v>
      </c>
      <c r="S38" s="21">
        <f t="shared" si="14"/>
        <v>2.3356148550834699</v>
      </c>
    </row>
    <row r="39" spans="1:19" x14ac:dyDescent="0.25">
      <c r="A39" s="15">
        <v>7</v>
      </c>
      <c r="B39" s="22">
        <f>LARGE(ByYear!B$33:B$44, Sorted!$A39)</f>
        <v>2.1259573540469905</v>
      </c>
      <c r="C39" s="22">
        <f>LARGE(ByYear!C$33:C$44, Sorted!$A39)</f>
        <v>2.1158104345895308</v>
      </c>
      <c r="D39" s="22">
        <f>LARGE(ByYear!D$33:D$44, Sorted!$A39)</f>
        <v>2.1512212641248718</v>
      </c>
      <c r="E39" s="22">
        <f>LARGE(ByYear!E$33:E$44, Sorted!$A39)</f>
        <v>2.1766840866504191</v>
      </c>
      <c r="F39" s="22">
        <f>LARGE(ByYear!F$33:F$44, Sorted!$A39)</f>
        <v>2.1747764305194601</v>
      </c>
      <c r="G39" s="22">
        <f>LARGE(ByYear!G$33:G$44, Sorted!$A39)</f>
        <v>2.1662632519882581</v>
      </c>
      <c r="H39" s="22">
        <f>LARGE(ByYear!H$33:H$44, Sorted!$A39)</f>
        <v>2.1759063541269512</v>
      </c>
      <c r="I39" s="22">
        <f>LARGE(ByYear!I$33:I$44, Sorted!$A39)</f>
        <v>2.2439403944989169</v>
      </c>
      <c r="J39" s="22">
        <f>LARGE(ByYear!J$33:J$44, Sorted!$A39)</f>
        <v>2.2114635771691917</v>
      </c>
      <c r="K39" s="22">
        <f>LARGE(ByYear!K$33:K$44, Sorted!$A39)</f>
        <v>2.1864908145194306</v>
      </c>
      <c r="L39" s="22">
        <f>LARGE(ByYear!L$33:L$44, Sorted!$A39)</f>
        <v>2.2167358598847469</v>
      </c>
      <c r="M39" s="23">
        <f t="shared" si="11"/>
        <v>2.1768408929198877</v>
      </c>
      <c r="N39" s="22">
        <f t="shared" si="12"/>
        <v>2.2439403944989169</v>
      </c>
      <c r="P39" s="18">
        <v>7</v>
      </c>
      <c r="Q39" s="20">
        <f>ByYear!M39</f>
        <v>2.2210170364823734</v>
      </c>
      <c r="R39" s="18">
        <f t="shared" si="13"/>
        <v>4</v>
      </c>
      <c r="S39" s="21">
        <f t="shared" si="14"/>
        <v>2.2561628001424481</v>
      </c>
    </row>
    <row r="40" spans="1:19" x14ac:dyDescent="0.25">
      <c r="A40" s="15">
        <v>8</v>
      </c>
      <c r="B40" s="22">
        <f>LARGE(ByYear!B$33:B$44, Sorted!$A40)</f>
        <v>2.118485730682572</v>
      </c>
      <c r="C40" s="22">
        <f>LARGE(ByYear!C$33:C$44, Sorted!$A40)</f>
        <v>2.0980258180242073</v>
      </c>
      <c r="D40" s="22">
        <f>LARGE(ByYear!D$33:D$44, Sorted!$A40)</f>
        <v>2.1509061697123162</v>
      </c>
      <c r="E40" s="22">
        <f>LARGE(ByYear!E$33:E$44, Sorted!$A40)</f>
        <v>2.1542360324503447</v>
      </c>
      <c r="F40" s="22">
        <f>LARGE(ByYear!F$33:F$44, Sorted!$A40)</f>
        <v>2.1517573042231062</v>
      </c>
      <c r="G40" s="22">
        <f>LARGE(ByYear!G$33:G$44, Sorted!$A40)</f>
        <v>2.1372152413466172</v>
      </c>
      <c r="H40" s="22">
        <f>LARGE(ByYear!H$33:H$44, Sorted!$A40)</f>
        <v>2.1569072124343673</v>
      </c>
      <c r="I40" s="22">
        <f>LARGE(ByYear!I$33:I$44, Sorted!$A40)</f>
        <v>2.2119991690674397</v>
      </c>
      <c r="J40" s="22">
        <f>LARGE(ByYear!J$33:J$44, Sorted!$A40)</f>
        <v>2.1616518481365774</v>
      </c>
      <c r="K40" s="22">
        <f>LARGE(ByYear!K$33:K$44, Sorted!$A40)</f>
        <v>2.1624796499288355</v>
      </c>
      <c r="L40" s="22">
        <f>LARGE(ByYear!L$33:L$44, Sorted!$A40)</f>
        <v>2.196647599613192</v>
      </c>
      <c r="M40" s="23">
        <f t="shared" si="11"/>
        <v>2.1545737977835979</v>
      </c>
      <c r="N40" s="22">
        <f t="shared" si="12"/>
        <v>2.2119991690674397</v>
      </c>
      <c r="P40" s="18">
        <v>8</v>
      </c>
      <c r="Q40" s="20">
        <f>ByYear!M40</f>
        <v>2.1655871176111545</v>
      </c>
      <c r="R40" s="18">
        <f t="shared" si="13"/>
        <v>8</v>
      </c>
      <c r="S40" s="21">
        <f t="shared" si="14"/>
        <v>2.1545737977835979</v>
      </c>
    </row>
    <row r="41" spans="1:19" x14ac:dyDescent="0.25">
      <c r="A41" s="15">
        <v>9</v>
      </c>
      <c r="B41" s="22">
        <f>LARGE(ByYear!B$33:B$44, Sorted!$A41)</f>
        <v>2.0853625175385839</v>
      </c>
      <c r="C41" s="22">
        <f>LARGE(ByYear!C$33:C$44, Sorted!$A41)</f>
        <v>2.0740063724444173</v>
      </c>
      <c r="D41" s="22">
        <f>LARGE(ByYear!D$33:D$44, Sorted!$A41)</f>
        <v>2.1152210672161265</v>
      </c>
      <c r="E41" s="22">
        <f>LARGE(ByYear!E$33:E$44, Sorted!$A41)</f>
        <v>2.1285882918559018</v>
      </c>
      <c r="F41" s="22">
        <f>LARGE(ByYear!F$33:F$44, Sorted!$A41)</f>
        <v>2.1434043943549019</v>
      </c>
      <c r="G41" s="22">
        <f>LARGE(ByYear!G$33:G$44, Sorted!$A41)</f>
        <v>2.1284529792774172</v>
      </c>
      <c r="H41" s="22">
        <f>LARGE(ByYear!H$33:H$44, Sorted!$A41)</f>
        <v>2.1380539569764454</v>
      </c>
      <c r="I41" s="22">
        <f>LARGE(ByYear!I$33:I$44, Sorted!$A41)</f>
        <v>2.1730470833601618</v>
      </c>
      <c r="J41" s="22">
        <f>LARGE(ByYear!J$33:J$44, Sorted!$A41)</f>
        <v>2.1279029765128232</v>
      </c>
      <c r="K41" s="22">
        <f>LARGE(ByYear!K$33:K$44, Sorted!$A41)</f>
        <v>2.1500601802531203</v>
      </c>
      <c r="L41" s="22">
        <f>LARGE(ByYear!L$33:L$44, Sorted!$A41)</f>
        <v>2.1801560199142553</v>
      </c>
      <c r="M41" s="23">
        <f t="shared" si="11"/>
        <v>2.1312959854276503</v>
      </c>
      <c r="N41" s="22">
        <f t="shared" si="12"/>
        <v>2.1801560199142553</v>
      </c>
      <c r="P41" s="18">
        <v>9</v>
      </c>
      <c r="Q41" s="20">
        <f>ByYear!M41</f>
        <v>2.216864783058063</v>
      </c>
      <c r="R41" s="18">
        <f t="shared" si="13"/>
        <v>6</v>
      </c>
      <c r="S41" s="21">
        <f t="shared" si="14"/>
        <v>2.2021577909796646</v>
      </c>
    </row>
    <row r="42" spans="1:19" x14ac:dyDescent="0.25">
      <c r="A42" s="15">
        <v>10</v>
      </c>
      <c r="B42" s="22">
        <f>LARGE(ByYear!B$33:B$44, Sorted!$A42)</f>
        <v>2.030266884205461</v>
      </c>
      <c r="C42" s="22">
        <f>LARGE(ByYear!C$33:C$44, Sorted!$A42)</f>
        <v>2.033618693968227</v>
      </c>
      <c r="D42" s="22">
        <f>LARGE(ByYear!D$33:D$44, Sorted!$A42)</f>
        <v>2.0689288949015441</v>
      </c>
      <c r="E42" s="22">
        <f>LARGE(ByYear!E$33:E$44, Sorted!$A42)</f>
        <v>2.0893244571116516</v>
      </c>
      <c r="F42" s="22">
        <f>LARGE(ByYear!F$33:F$44, Sorted!$A42)</f>
        <v>2.117505110548894</v>
      </c>
      <c r="G42" s="22">
        <f>LARGE(ByYear!G$33:G$44, Sorted!$A42)</f>
        <v>2.1204870775538147</v>
      </c>
      <c r="H42" s="22">
        <f>LARGE(ByYear!H$33:H$44, Sorted!$A42)</f>
        <v>2.0872592427090675</v>
      </c>
      <c r="I42" s="22">
        <f>LARGE(ByYear!I$33:I$44, Sorted!$A42)</f>
        <v>2.1070014522346074</v>
      </c>
      <c r="J42" s="22">
        <f>LARGE(ByYear!J$33:J$44, Sorted!$A42)</f>
        <v>2.1275219225201702</v>
      </c>
      <c r="K42" s="22">
        <f>LARGE(ByYear!K$33:K$44, Sorted!$A42)</f>
        <v>2.1458989242487814</v>
      </c>
      <c r="L42" s="22">
        <f>LARGE(ByYear!L$33:L$44, Sorted!$A42)</f>
        <v>2.0710085090565951</v>
      </c>
      <c r="M42" s="23">
        <f t="shared" si="11"/>
        <v>2.0908019244598921</v>
      </c>
      <c r="N42" s="22">
        <f t="shared" si="12"/>
        <v>2.1458989242487814</v>
      </c>
      <c r="P42" s="18">
        <v>10</v>
      </c>
      <c r="Q42" s="20">
        <f>ByYear!M42</f>
        <v>2.2183408930666335</v>
      </c>
      <c r="R42" s="18">
        <f t="shared" si="13"/>
        <v>5</v>
      </c>
      <c r="S42" s="21">
        <f t="shared" si="14"/>
        <v>2.2283301215635154</v>
      </c>
    </row>
    <row r="43" spans="1:19" x14ac:dyDescent="0.25">
      <c r="A43" s="15">
        <v>11</v>
      </c>
      <c r="B43" s="22">
        <f>LARGE(ByYear!B$33:B$44, Sorted!$A43)</f>
        <v>2.0268537213287452</v>
      </c>
      <c r="C43" s="22">
        <f>LARGE(ByYear!C$33:C$44, Sorted!$A43)</f>
        <v>1.9774876796341758</v>
      </c>
      <c r="D43" s="22">
        <f>LARGE(ByYear!D$33:D$44, Sorted!$A43)</f>
        <v>2.0454976101122391</v>
      </c>
      <c r="E43" s="22">
        <f>LARGE(ByYear!E$33:E$44, Sorted!$A43)</f>
        <v>2.0440934844402827</v>
      </c>
      <c r="F43" s="22">
        <f>LARGE(ByYear!F$33:F$44, Sorted!$A43)</f>
        <v>2.0931748631190166</v>
      </c>
      <c r="G43" s="22">
        <f>LARGE(ByYear!G$33:G$44, Sorted!$A43)</f>
        <v>2.0277738964947121</v>
      </c>
      <c r="H43" s="22">
        <f>LARGE(ByYear!H$33:H$44, Sorted!$A43)</f>
        <v>2.0866366390596167</v>
      </c>
      <c r="I43" s="22">
        <f>LARGE(ByYear!I$33:I$44, Sorted!$A43)</f>
        <v>2.0684665439090555</v>
      </c>
      <c r="J43" s="22">
        <f>LARGE(ByYear!J$33:J$44, Sorted!$A43)</f>
        <v>2.0888946510746091</v>
      </c>
      <c r="K43" s="22">
        <f>LARGE(ByYear!K$33:K$44, Sorted!$A43)</f>
        <v>2.1072293042403407</v>
      </c>
      <c r="L43" s="22">
        <f>LARGE(ByYear!L$33:L$44, Sorted!$A43)</f>
        <v>2.0506672449720837</v>
      </c>
      <c r="M43" s="23">
        <f t="shared" si="11"/>
        <v>2.0560705125804435</v>
      </c>
      <c r="N43" s="22">
        <f t="shared" si="12"/>
        <v>2.1072293042403407</v>
      </c>
      <c r="P43" s="18">
        <v>11</v>
      </c>
      <c r="Q43" s="20">
        <f>ByYear!M43</f>
        <v>2.2895617704949385</v>
      </c>
      <c r="R43" s="18">
        <f t="shared" si="13"/>
        <v>3</v>
      </c>
      <c r="S43" s="21">
        <f t="shared" si="14"/>
        <v>2.2759273858854887</v>
      </c>
    </row>
    <row r="44" spans="1:19" x14ac:dyDescent="0.25">
      <c r="A44" s="15">
        <v>12</v>
      </c>
      <c r="B44" s="22">
        <f>LARGE(ByYear!B$33:B$44, Sorted!$A44)</f>
        <v>1.9439812880561533</v>
      </c>
      <c r="C44" s="22">
        <f>LARGE(ByYear!C$33:C$44, Sorted!$A44)</f>
        <v>1.9361480243297755</v>
      </c>
      <c r="D44" s="22">
        <f>LARGE(ByYear!D$33:D$44, Sorted!$A44)</f>
        <v>1.999538361771432</v>
      </c>
      <c r="E44" s="22">
        <f>LARGE(ByYear!E$33:E$44, Sorted!$A44)</f>
        <v>2.0327144517124589</v>
      </c>
      <c r="F44" s="22">
        <f>LARGE(ByYear!F$33:F$44, Sorted!$A44)</f>
        <v>2.035783857157039</v>
      </c>
      <c r="G44" s="22">
        <f>LARGE(ByYear!G$33:G$44, Sorted!$A44)</f>
        <v>2.0260070022891963</v>
      </c>
      <c r="H44" s="22">
        <f>LARGE(ByYear!H$33:H$44, Sorted!$A44)</f>
        <v>1.6927115076619732</v>
      </c>
      <c r="I44" s="22">
        <f>LARGE(ByYear!I$33:I$44, Sorted!$A44)</f>
        <v>2.050849572698267</v>
      </c>
      <c r="J44" s="22">
        <f>LARGE(ByYear!J$33:J$44, Sorted!$A44)</f>
        <v>2.0720006812129679</v>
      </c>
      <c r="K44" s="22">
        <f>LARGE(ByYear!K$33:K$44, Sorted!$A44)</f>
        <v>2.0214107517048374</v>
      </c>
      <c r="L44" s="22">
        <f>LARGE(ByYear!L$33:L$44, Sorted!$A44)</f>
        <v>2.0342929656603297</v>
      </c>
      <c r="M44" s="23">
        <f t="shared" si="11"/>
        <v>1.9859489512958575</v>
      </c>
      <c r="N44" s="22">
        <f t="shared" si="12"/>
        <v>2.0720006812129679</v>
      </c>
      <c r="P44" s="18">
        <v>12</v>
      </c>
      <c r="Q44" s="20">
        <f>ByYear!M44</f>
        <v>2.1817951329272396</v>
      </c>
      <c r="R44" s="18">
        <f t="shared" si="13"/>
        <v>7</v>
      </c>
      <c r="S44" s="21">
        <f t="shared" si="14"/>
        <v>2.1768408929198877</v>
      </c>
    </row>
    <row r="46" spans="1:19" x14ac:dyDescent="0.25">
      <c r="A46" s="6" t="s">
        <v>5</v>
      </c>
      <c r="B46" s="11"/>
    </row>
    <row r="47" spans="1:19" x14ac:dyDescent="0.25">
      <c r="A47" s="11" t="s">
        <v>10</v>
      </c>
      <c r="B47" s="14">
        <v>2003</v>
      </c>
      <c r="C47" s="14">
        <f>C32</f>
        <v>2004</v>
      </c>
      <c r="D47" s="14">
        <f t="shared" ref="D47:L47" si="15">D32</f>
        <v>2005</v>
      </c>
      <c r="E47" s="14">
        <f t="shared" si="15"/>
        <v>2006</v>
      </c>
      <c r="F47" s="14">
        <f t="shared" si="15"/>
        <v>2007</v>
      </c>
      <c r="G47" s="14">
        <f t="shared" si="15"/>
        <v>2008</v>
      </c>
      <c r="H47" s="14">
        <f t="shared" si="15"/>
        <v>2009</v>
      </c>
      <c r="I47" s="14">
        <f t="shared" si="15"/>
        <v>2010</v>
      </c>
      <c r="J47" s="14">
        <f t="shared" si="15"/>
        <v>2011</v>
      </c>
      <c r="K47" s="14">
        <f t="shared" si="15"/>
        <v>2012</v>
      </c>
      <c r="L47" s="14">
        <f t="shared" si="15"/>
        <v>2013</v>
      </c>
      <c r="M47" s="13" t="s">
        <v>9</v>
      </c>
      <c r="N47" s="14" t="s">
        <v>13</v>
      </c>
      <c r="P47" s="19" t="s">
        <v>1</v>
      </c>
      <c r="Q47" s="19" t="s">
        <v>11</v>
      </c>
      <c r="R47" s="19" t="s">
        <v>10</v>
      </c>
      <c r="S47" s="19" t="s">
        <v>12</v>
      </c>
    </row>
    <row r="48" spans="1:19" x14ac:dyDescent="0.25">
      <c r="A48" s="15">
        <v>1</v>
      </c>
      <c r="B48" s="22">
        <f>LARGE(ByYear!B$48:B$59, Sorted!$A48)</f>
        <v>2.3695459128547225</v>
      </c>
      <c r="C48" s="22">
        <f>LARGE(ByYear!C$48:C$59, Sorted!$A48)</f>
        <v>2.3064594403038088</v>
      </c>
      <c r="D48" s="22">
        <f>LARGE(ByYear!D$48:D$59, Sorted!$A48)</f>
        <v>2.2682070904912339</v>
      </c>
      <c r="E48" s="22">
        <f>LARGE(ByYear!E$48:E$59, Sorted!$A48)</f>
        <v>2.3098219796477379</v>
      </c>
      <c r="F48" s="22">
        <f>LARGE(ByYear!F$48:F$59, Sorted!$A48)</f>
        <v>2.3151299633059352</v>
      </c>
      <c r="G48" s="22">
        <f>LARGE(ByYear!G$48:G$59, Sorted!$A48)</f>
        <v>2.2397404944406225</v>
      </c>
      <c r="H48" s="22">
        <f>LARGE(ByYear!H$48:H$59, Sorted!$A48)</f>
        <v>2.2929270771346379</v>
      </c>
      <c r="I48" s="22">
        <f>LARGE(ByYear!I$48:I$59, Sorted!$A48)</f>
        <v>2.4265968751200444</v>
      </c>
      <c r="J48" s="22">
        <f>LARGE(ByYear!J$48:J$59, Sorted!$A48)</f>
        <v>2.3525136447443042</v>
      </c>
      <c r="K48" s="22">
        <f>LARGE(ByYear!K$48:K$59, Sorted!$A48)</f>
        <v>2.3863813562812721</v>
      </c>
      <c r="L48" s="22">
        <f>LARGE(ByYear!L$48:L$59, Sorted!$A48)</f>
        <v>2.5468687052251004</v>
      </c>
      <c r="M48" s="23">
        <f t="shared" ref="M48:M59" si="16">AVERAGE(B48:L48)</f>
        <v>2.3467447763226748</v>
      </c>
      <c r="N48" s="22">
        <f>MAX(B48:L48)</f>
        <v>2.5468687052251004</v>
      </c>
      <c r="P48" s="18">
        <v>1</v>
      </c>
      <c r="Q48" s="20">
        <f>ByYear!M48</f>
        <v>2.0114863311309885</v>
      </c>
      <c r="R48" s="18">
        <f>RANK(Q48,$Q$48:$Q$59)</f>
        <v>12</v>
      </c>
      <c r="S48" s="21">
        <f>LARGE($M$48:$M$59, R48)</f>
        <v>1.9330179962894263</v>
      </c>
    </row>
    <row r="49" spans="1:19" x14ac:dyDescent="0.25">
      <c r="A49" s="15">
        <v>2</v>
      </c>
      <c r="B49" s="22">
        <f>LARGE(ByYear!B$48:B$59, Sorted!$A49)</f>
        <v>2.354006741570589</v>
      </c>
      <c r="C49" s="22">
        <f>LARGE(ByYear!C$48:C$59, Sorted!$A49)</f>
        <v>2.3020562317172053</v>
      </c>
      <c r="D49" s="22">
        <f>LARGE(ByYear!D$48:D$59, Sorted!$A49)</f>
        <v>2.2510419748225017</v>
      </c>
      <c r="E49" s="22">
        <f>LARGE(ByYear!E$48:E$59, Sorted!$A49)</f>
        <v>2.2504384553277692</v>
      </c>
      <c r="F49" s="22">
        <f>LARGE(ByYear!F$48:F$59, Sorted!$A49)</f>
        <v>2.2736270384203019</v>
      </c>
      <c r="G49" s="22">
        <f>LARGE(ByYear!G$48:G$59, Sorted!$A49)</f>
        <v>2.2182833252294469</v>
      </c>
      <c r="H49" s="22">
        <f>LARGE(ByYear!H$48:H$59, Sorted!$A49)</f>
        <v>2.2128947307143587</v>
      </c>
      <c r="I49" s="22">
        <f>LARGE(ByYear!I$48:I$59, Sorted!$A49)</f>
        <v>2.2637579519979454</v>
      </c>
      <c r="J49" s="22">
        <f>LARGE(ByYear!J$48:J$59, Sorted!$A49)</f>
        <v>2.3245314133636885</v>
      </c>
      <c r="K49" s="22">
        <f>LARGE(ByYear!K$48:K$59, Sorted!$A49)</f>
        <v>2.3117735263416459</v>
      </c>
      <c r="L49" s="22">
        <f>LARGE(ByYear!L$48:L$59, Sorted!$A49)</f>
        <v>2.3954421272649555</v>
      </c>
      <c r="M49" s="23">
        <f t="shared" si="16"/>
        <v>2.2870775924336737</v>
      </c>
      <c r="N49" s="22">
        <f t="shared" ref="N49:N59" si="17">MAX(B49:L49)</f>
        <v>2.3954421272649555</v>
      </c>
      <c r="P49" s="18">
        <v>2</v>
      </c>
      <c r="Q49" s="20">
        <f>ByYear!M49</f>
        <v>2.0412426301021607</v>
      </c>
      <c r="R49" s="18">
        <f t="shared" ref="R49:R59" si="18">RANK(Q49,$Q$48:$Q$59)</f>
        <v>10</v>
      </c>
      <c r="S49" s="21">
        <f t="shared" ref="S49:S59" si="19">LARGE($M$48:$M$59, R49)</f>
        <v>2.0210273178344051</v>
      </c>
    </row>
    <row r="50" spans="1:19" x14ac:dyDescent="0.25">
      <c r="A50" s="15">
        <v>3</v>
      </c>
      <c r="B50" s="22">
        <f>LARGE(ByYear!B$48:B$59, Sorted!$A50)</f>
        <v>2.3445799124093085</v>
      </c>
      <c r="C50" s="22">
        <f>LARGE(ByYear!C$48:C$59, Sorted!$A50)</f>
        <v>2.287331329060859</v>
      </c>
      <c r="D50" s="22">
        <f>LARGE(ByYear!D$48:D$59, Sorted!$A50)</f>
        <v>2.2196780319731824</v>
      </c>
      <c r="E50" s="22">
        <f>LARGE(ByYear!E$48:E$59, Sorted!$A50)</f>
        <v>2.2438331669588516</v>
      </c>
      <c r="F50" s="22">
        <f>LARGE(ByYear!F$48:F$59, Sorted!$A50)</f>
        <v>2.2091739032141309</v>
      </c>
      <c r="G50" s="22">
        <f>LARGE(ByYear!G$48:G$59, Sorted!$A50)</f>
        <v>2.1479156398117536</v>
      </c>
      <c r="H50" s="22">
        <f>LARGE(ByYear!H$48:H$59, Sorted!$A50)</f>
        <v>2.1965971413828353</v>
      </c>
      <c r="I50" s="22">
        <f>LARGE(ByYear!I$48:I$59, Sorted!$A50)</f>
        <v>2.2002900149028437</v>
      </c>
      <c r="J50" s="22">
        <f>LARGE(ByYear!J$48:J$59, Sorted!$A50)</f>
        <v>2.3134309200352607</v>
      </c>
      <c r="K50" s="22">
        <f>LARGE(ByYear!K$48:K$59, Sorted!$A50)</f>
        <v>2.2498334937267095</v>
      </c>
      <c r="L50" s="22">
        <f>LARGE(ByYear!L$48:L$59, Sorted!$A50)</f>
        <v>2.2625116976508615</v>
      </c>
      <c r="M50" s="23">
        <f t="shared" si="16"/>
        <v>2.2431977501024178</v>
      </c>
      <c r="N50" s="22">
        <f t="shared" si="17"/>
        <v>2.3445799124093085</v>
      </c>
      <c r="P50" s="18">
        <v>3</v>
      </c>
      <c r="Q50" s="20">
        <f>ByYear!M50</f>
        <v>2.0282998217505903</v>
      </c>
      <c r="R50" s="18">
        <f t="shared" si="18"/>
        <v>11</v>
      </c>
      <c r="S50" s="21">
        <f t="shared" si="19"/>
        <v>1.9795977561392617</v>
      </c>
    </row>
    <row r="51" spans="1:19" x14ac:dyDescent="0.25">
      <c r="A51" s="15">
        <v>4</v>
      </c>
      <c r="B51" s="22">
        <f>LARGE(ByYear!B$48:B$59, Sorted!$A51)</f>
        <v>2.2969397847488171</v>
      </c>
      <c r="C51" s="22">
        <f>LARGE(ByYear!C$48:C$59, Sorted!$A51)</f>
        <v>2.2847697568169298</v>
      </c>
      <c r="D51" s="22">
        <f>LARGE(ByYear!D$48:D$59, Sorted!$A51)</f>
        <v>2.185096585954323</v>
      </c>
      <c r="E51" s="22">
        <f>LARGE(ByYear!E$48:E$59, Sorted!$A51)</f>
        <v>2.1939243457410438</v>
      </c>
      <c r="F51" s="22">
        <f>LARGE(ByYear!F$48:F$59, Sorted!$A51)</f>
        <v>2.1896895470516045</v>
      </c>
      <c r="G51" s="22">
        <f>LARGE(ByYear!G$48:G$59, Sorted!$A51)</f>
        <v>2.1378980163286498</v>
      </c>
      <c r="H51" s="22">
        <f>LARGE(ByYear!H$48:H$59, Sorted!$A51)</f>
        <v>2.1345795945877835</v>
      </c>
      <c r="I51" s="22">
        <f>LARGE(ByYear!I$48:I$59, Sorted!$A51)</f>
        <v>2.1887849254096792</v>
      </c>
      <c r="J51" s="22">
        <f>LARGE(ByYear!J$48:J$59, Sorted!$A51)</f>
        <v>2.1627934480673634</v>
      </c>
      <c r="K51" s="22">
        <f>LARGE(ByYear!K$48:K$59, Sorted!$A51)</f>
        <v>2.2161635487486353</v>
      </c>
      <c r="L51" s="22">
        <f>LARGE(ByYear!L$48:L$59, Sorted!$A51)</f>
        <v>2.2389020721799771</v>
      </c>
      <c r="M51" s="23">
        <f t="shared" si="16"/>
        <v>2.2026856023304373</v>
      </c>
      <c r="N51" s="22">
        <f t="shared" si="17"/>
        <v>2.2969397847488171</v>
      </c>
      <c r="P51" s="18">
        <v>4</v>
      </c>
      <c r="Q51" s="20">
        <f>ByYear!M51</f>
        <v>2.0444413009714868</v>
      </c>
      <c r="R51" s="18">
        <f t="shared" si="18"/>
        <v>8</v>
      </c>
      <c r="S51" s="21">
        <f t="shared" si="19"/>
        <v>2.0932069541424778</v>
      </c>
    </row>
    <row r="52" spans="1:19" x14ac:dyDescent="0.25">
      <c r="A52" s="15">
        <v>5</v>
      </c>
      <c r="B52" s="22">
        <f>LARGE(ByYear!B$48:B$59, Sorted!$A52)</f>
        <v>2.2361777936751221</v>
      </c>
      <c r="C52" s="22">
        <f>LARGE(ByYear!C$48:C$59, Sorted!$A52)</f>
        <v>2.2299284500164878</v>
      </c>
      <c r="D52" s="22">
        <f>LARGE(ByYear!D$48:D$59, Sorted!$A52)</f>
        <v>2.175499108012712</v>
      </c>
      <c r="E52" s="22">
        <f>LARGE(ByYear!E$48:E$59, Sorted!$A52)</f>
        <v>2.1776935275354008</v>
      </c>
      <c r="F52" s="22">
        <f>LARGE(ByYear!F$48:F$59, Sorted!$A52)</f>
        <v>2.1826410657224011</v>
      </c>
      <c r="G52" s="22">
        <f>LARGE(ByYear!G$48:G$59, Sorted!$A52)</f>
        <v>2.1291510007044256</v>
      </c>
      <c r="H52" s="22">
        <f>LARGE(ByYear!H$48:H$59, Sorted!$A52)</f>
        <v>2.1307198798558966</v>
      </c>
      <c r="I52" s="22">
        <f>LARGE(ByYear!I$48:I$59, Sorted!$A52)</f>
        <v>2.1633653853597701</v>
      </c>
      <c r="J52" s="22">
        <f>LARGE(ByYear!J$48:J$59, Sorted!$A52)</f>
        <v>2.1619074105788458</v>
      </c>
      <c r="K52" s="22">
        <f>LARGE(ByYear!K$48:K$59, Sorted!$A52)</f>
        <v>2.2080395819167276</v>
      </c>
      <c r="L52" s="22">
        <f>LARGE(ByYear!L$48:L$59, Sorted!$A52)</f>
        <v>2.1875254743084422</v>
      </c>
      <c r="M52" s="23">
        <f t="shared" si="16"/>
        <v>2.180240788880567</v>
      </c>
      <c r="N52" s="22">
        <f t="shared" si="17"/>
        <v>2.2361777936751221</v>
      </c>
      <c r="P52" s="18">
        <v>5</v>
      </c>
      <c r="Q52" s="20">
        <f>ByYear!M52</f>
        <v>2.1703821765781646</v>
      </c>
      <c r="R52" s="18">
        <f t="shared" si="18"/>
        <v>6</v>
      </c>
      <c r="S52" s="21">
        <f t="shared" si="19"/>
        <v>2.1423684383482366</v>
      </c>
    </row>
    <row r="53" spans="1:19" x14ac:dyDescent="0.25">
      <c r="A53" s="15">
        <v>6</v>
      </c>
      <c r="B53" s="22">
        <f>LARGE(ByYear!B$48:B$59, Sorted!$A53)</f>
        <v>2.1419496969099474</v>
      </c>
      <c r="C53" s="22">
        <f>LARGE(ByYear!C$48:C$59, Sorted!$A53)</f>
        <v>2.2182484072156985</v>
      </c>
      <c r="D53" s="22">
        <f>LARGE(ByYear!D$48:D$59, Sorted!$A53)</f>
        <v>2.1732139197880049</v>
      </c>
      <c r="E53" s="22">
        <f>LARGE(ByYear!E$48:E$59, Sorted!$A53)</f>
        <v>2.1339190876642156</v>
      </c>
      <c r="F53" s="22">
        <f>LARGE(ByYear!F$48:F$59, Sorted!$A53)</f>
        <v>2.1688958742515707</v>
      </c>
      <c r="G53" s="22">
        <f>LARGE(ByYear!G$48:G$59, Sorted!$A53)</f>
        <v>2.1008398025697583</v>
      </c>
      <c r="H53" s="22">
        <f>LARGE(ByYear!H$48:H$59, Sorted!$A53)</f>
        <v>2.0649374975278749</v>
      </c>
      <c r="I53" s="22">
        <f>LARGE(ByYear!I$48:I$59, Sorted!$A53)</f>
        <v>2.1128567308064237</v>
      </c>
      <c r="J53" s="22">
        <f>LARGE(ByYear!J$48:J$59, Sorted!$A53)</f>
        <v>2.1219958045966343</v>
      </c>
      <c r="K53" s="22">
        <f>LARGE(ByYear!K$48:K$59, Sorted!$A53)</f>
        <v>2.1695569138890125</v>
      </c>
      <c r="L53" s="22">
        <f>LARGE(ByYear!L$48:L$59, Sorted!$A53)</f>
        <v>2.1596390866114645</v>
      </c>
      <c r="M53" s="23">
        <f t="shared" si="16"/>
        <v>2.1423684383482366</v>
      </c>
      <c r="N53" s="22">
        <f t="shared" si="17"/>
        <v>2.2182484072156985</v>
      </c>
      <c r="P53" s="18">
        <v>6</v>
      </c>
      <c r="Q53" s="20">
        <f>ByYear!M53</f>
        <v>2.2758229370197234</v>
      </c>
      <c r="R53" s="18">
        <f t="shared" si="18"/>
        <v>1</v>
      </c>
      <c r="S53" s="21">
        <f t="shared" si="19"/>
        <v>2.3467447763226748</v>
      </c>
    </row>
    <row r="54" spans="1:19" x14ac:dyDescent="0.25">
      <c r="A54" s="15">
        <v>7</v>
      </c>
      <c r="B54" s="22">
        <f>LARGE(ByYear!B$48:B$59, Sorted!$A54)</f>
        <v>2.1387259002119867</v>
      </c>
      <c r="C54" s="22">
        <f>LARGE(ByYear!C$48:C$59, Sorted!$A54)</f>
        <v>2.2162969185799728</v>
      </c>
      <c r="D54" s="22">
        <f>LARGE(ByYear!D$48:D$59, Sorted!$A54)</f>
        <v>2.149527822004917</v>
      </c>
      <c r="E54" s="22">
        <f>LARGE(ByYear!E$48:E$59, Sorted!$A54)</f>
        <v>2.1194496187652354</v>
      </c>
      <c r="F54" s="22">
        <f>LARGE(ByYear!F$48:F$59, Sorted!$A54)</f>
        <v>2.1652524655431686</v>
      </c>
      <c r="G54" s="22">
        <f>LARGE(ByYear!G$48:G$59, Sorted!$A54)</f>
        <v>2.0736300508565702</v>
      </c>
      <c r="H54" s="22">
        <f>LARGE(ByYear!H$48:H$59, Sorted!$A54)</f>
        <v>2.0545981306702217</v>
      </c>
      <c r="I54" s="22">
        <f>LARGE(ByYear!I$48:I$59, Sorted!$A54)</f>
        <v>2.0799979692550279</v>
      </c>
      <c r="J54" s="22">
        <f>LARGE(ByYear!J$48:J$59, Sorted!$A54)</f>
        <v>2.0825597563146077</v>
      </c>
      <c r="K54" s="22">
        <f>LARGE(ByYear!K$48:K$59, Sorted!$A54)</f>
        <v>2.0985470420036334</v>
      </c>
      <c r="L54" s="22">
        <f>LARGE(ByYear!L$48:L$59, Sorted!$A54)</f>
        <v>2.1594079235630916</v>
      </c>
      <c r="M54" s="23">
        <f t="shared" si="16"/>
        <v>2.1216357816153124</v>
      </c>
      <c r="N54" s="22">
        <f t="shared" si="17"/>
        <v>2.2162969185799728</v>
      </c>
      <c r="P54" s="18">
        <v>7</v>
      </c>
      <c r="Q54" s="20">
        <f>ByYear!M54</f>
        <v>2.214774086603168</v>
      </c>
      <c r="R54" s="18">
        <f t="shared" si="18"/>
        <v>2</v>
      </c>
      <c r="S54" s="21">
        <f t="shared" si="19"/>
        <v>2.2870775924336737</v>
      </c>
    </row>
    <row r="55" spans="1:19" x14ac:dyDescent="0.25">
      <c r="A55" s="15">
        <v>8</v>
      </c>
      <c r="B55" s="22">
        <f>LARGE(ByYear!B$48:B$59, Sorted!$A55)</f>
        <v>2.124926094210756</v>
      </c>
      <c r="C55" s="22">
        <f>LARGE(ByYear!C$48:C$59, Sorted!$A55)</f>
        <v>2.1124740483673108</v>
      </c>
      <c r="D55" s="22">
        <f>LARGE(ByYear!D$48:D$59, Sorted!$A55)</f>
        <v>2.1331823281236044</v>
      </c>
      <c r="E55" s="22">
        <f>LARGE(ByYear!E$48:E$59, Sorted!$A55)</f>
        <v>2.1173917729860934</v>
      </c>
      <c r="F55" s="22">
        <f>LARGE(ByYear!F$48:F$59, Sorted!$A55)</f>
        <v>2.1383375030024983</v>
      </c>
      <c r="G55" s="22">
        <f>LARGE(ByYear!G$48:G$59, Sorted!$A55)</f>
        <v>2.055786339528249</v>
      </c>
      <c r="H55" s="22">
        <f>LARGE(ByYear!H$48:H$59, Sorted!$A55)</f>
        <v>2.0066790882332066</v>
      </c>
      <c r="I55" s="22">
        <f>LARGE(ByYear!I$48:I$59, Sorted!$A55)</f>
        <v>2.0532097937009528</v>
      </c>
      <c r="J55" s="22">
        <f>LARGE(ByYear!J$48:J$59, Sorted!$A55)</f>
        <v>2.0747371225505518</v>
      </c>
      <c r="K55" s="22">
        <f>LARGE(ByYear!K$48:K$59, Sorted!$A55)</f>
        <v>2.0683120233546415</v>
      </c>
      <c r="L55" s="22">
        <f>LARGE(ByYear!L$48:L$59, Sorted!$A55)</f>
        <v>2.1402403815093858</v>
      </c>
      <c r="M55" s="23">
        <f t="shared" si="16"/>
        <v>2.0932069541424778</v>
      </c>
      <c r="N55" s="22">
        <f t="shared" si="17"/>
        <v>2.1402403815093858</v>
      </c>
      <c r="P55" s="18">
        <v>8</v>
      </c>
      <c r="Q55" s="20">
        <f>ByYear!M55</f>
        <v>2.2108417955638373</v>
      </c>
      <c r="R55" s="18">
        <f t="shared" si="18"/>
        <v>3</v>
      </c>
      <c r="S55" s="21">
        <f t="shared" si="19"/>
        <v>2.2431977501024178</v>
      </c>
    </row>
    <row r="56" spans="1:19" x14ac:dyDescent="0.25">
      <c r="A56" s="15">
        <v>9</v>
      </c>
      <c r="B56" s="22">
        <f>LARGE(ByYear!B$48:B$59, Sorted!$A56)</f>
        <v>2.0277430187851935</v>
      </c>
      <c r="C56" s="22">
        <f>LARGE(ByYear!C$48:C$59, Sorted!$A56)</f>
        <v>2.04587905304611</v>
      </c>
      <c r="D56" s="22">
        <f>LARGE(ByYear!D$48:D$59, Sorted!$A56)</f>
        <v>2.0825502389923596</v>
      </c>
      <c r="E56" s="22">
        <f>LARGE(ByYear!E$48:E$59, Sorted!$A56)</f>
        <v>2.0302730468456178</v>
      </c>
      <c r="F56" s="22">
        <f>LARGE(ByYear!F$48:F$59, Sorted!$A56)</f>
        <v>2.0708770375893497</v>
      </c>
      <c r="G56" s="22">
        <f>LARGE(ByYear!G$48:G$59, Sorted!$A56)</f>
        <v>2.0218296500552366</v>
      </c>
      <c r="H56" s="22">
        <f>LARGE(ByYear!H$48:H$59, Sorted!$A56)</f>
        <v>1.977154015437542</v>
      </c>
      <c r="I56" s="22">
        <f>LARGE(ByYear!I$48:I$59, Sorted!$A56)</f>
        <v>2.0179485774167842</v>
      </c>
      <c r="J56" s="22">
        <f>LARGE(ByYear!J$48:J$59, Sorted!$A56)</f>
        <v>2.069997102051274</v>
      </c>
      <c r="K56" s="22">
        <f>LARGE(ByYear!K$48:K$59, Sorted!$A56)</f>
        <v>2.058972366129932</v>
      </c>
      <c r="L56" s="22">
        <f>LARGE(ByYear!L$48:L$59, Sorted!$A56)</f>
        <v>2.104477125225904</v>
      </c>
      <c r="M56" s="23">
        <f t="shared" si="16"/>
        <v>2.0461546574159368</v>
      </c>
      <c r="N56" s="22">
        <f t="shared" si="17"/>
        <v>2.104477125225904</v>
      </c>
      <c r="P56" s="18">
        <v>9</v>
      </c>
      <c r="Q56" s="20">
        <f>ByYear!M56</f>
        <v>2.1995994429897614</v>
      </c>
      <c r="R56" s="18">
        <f t="shared" si="18"/>
        <v>5</v>
      </c>
      <c r="S56" s="21">
        <f t="shared" si="19"/>
        <v>2.180240788880567</v>
      </c>
    </row>
    <row r="57" spans="1:19" x14ac:dyDescent="0.25">
      <c r="A57" s="15">
        <v>10</v>
      </c>
      <c r="B57" s="22">
        <f>LARGE(ByYear!B$48:B$59, Sorted!$A57)</f>
        <v>2.0164603751074397</v>
      </c>
      <c r="C57" s="22">
        <f>LARGE(ByYear!C$48:C$59, Sorted!$A57)</f>
        <v>2.045847972379164</v>
      </c>
      <c r="D57" s="22">
        <f>LARGE(ByYear!D$48:D$59, Sorted!$A57)</f>
        <v>2.0413221804549355</v>
      </c>
      <c r="E57" s="22">
        <f>LARGE(ByYear!E$48:E$59, Sorted!$A57)</f>
        <v>1.9876171039028183</v>
      </c>
      <c r="F57" s="22">
        <f>LARGE(ByYear!F$48:F$59, Sorted!$A57)</f>
        <v>2.042262291321022</v>
      </c>
      <c r="G57" s="22">
        <f>LARGE(ByYear!G$48:G$59, Sorted!$A57)</f>
        <v>2.0163454778128167</v>
      </c>
      <c r="H57" s="22">
        <f>LARGE(ByYear!H$48:H$59, Sorted!$A57)</f>
        <v>1.9764208369247935</v>
      </c>
      <c r="I57" s="22">
        <f>LARGE(ByYear!I$48:I$59, Sorted!$A57)</f>
        <v>2.0129128129128375</v>
      </c>
      <c r="J57" s="22">
        <f>LARGE(ByYear!J$48:J$59, Sorted!$A57)</f>
        <v>2.0333942881909519</v>
      </c>
      <c r="K57" s="22">
        <f>LARGE(ByYear!K$48:K$59, Sorted!$A57)</f>
        <v>2.0420319221299965</v>
      </c>
      <c r="L57" s="22">
        <f>LARGE(ByYear!L$48:L$59, Sorted!$A57)</f>
        <v>2.0166852350416811</v>
      </c>
      <c r="M57" s="23">
        <f t="shared" si="16"/>
        <v>2.0210273178344051</v>
      </c>
      <c r="N57" s="22">
        <f t="shared" si="17"/>
        <v>2.045847972379164</v>
      </c>
      <c r="P57" s="18">
        <v>10</v>
      </c>
      <c r="Q57" s="20">
        <f>ByYear!M57</f>
        <v>2.1554459665908876</v>
      </c>
      <c r="R57" s="18">
        <f t="shared" si="18"/>
        <v>7</v>
      </c>
      <c r="S57" s="21">
        <f t="shared" si="19"/>
        <v>2.1216357816153124</v>
      </c>
    </row>
    <row r="58" spans="1:19" x14ac:dyDescent="0.25">
      <c r="A58" s="15">
        <v>11</v>
      </c>
      <c r="B58" s="22">
        <f>LARGE(ByYear!B$48:B$59, Sorted!$A58)</f>
        <v>1.9302912651224791</v>
      </c>
      <c r="C58" s="22">
        <f>LARGE(ByYear!C$48:C$59, Sorted!$A58)</f>
        <v>2.0199702939686266</v>
      </c>
      <c r="D58" s="22">
        <f>LARGE(ByYear!D$48:D$59, Sorted!$A58)</f>
        <v>2.0184838673458403</v>
      </c>
      <c r="E58" s="22">
        <f>LARGE(ByYear!E$48:E$59, Sorted!$A58)</f>
        <v>1.9856675120460996</v>
      </c>
      <c r="F58" s="22">
        <f>LARGE(ByYear!F$48:F$59, Sorted!$A58)</f>
        <v>2.0041264345512975</v>
      </c>
      <c r="G58" s="22">
        <f>LARGE(ByYear!G$48:G$59, Sorted!$A58)</f>
        <v>1.9816870579918862</v>
      </c>
      <c r="H58" s="22">
        <f>LARGE(ByYear!H$48:H$59, Sorted!$A58)</f>
        <v>1.9630098587810878</v>
      </c>
      <c r="I58" s="22">
        <f>LARGE(ByYear!I$48:I$59, Sorted!$A58)</f>
        <v>1.9831743600488521</v>
      </c>
      <c r="J58" s="22">
        <f>LARGE(ByYear!J$48:J$59, Sorted!$A58)</f>
        <v>1.9658316514137719</v>
      </c>
      <c r="K58" s="22">
        <f>LARGE(ByYear!K$48:K$59, Sorted!$A58)</f>
        <v>1.9444991987496727</v>
      </c>
      <c r="L58" s="22">
        <f>LARGE(ByYear!L$48:L$59, Sorted!$A58)</f>
        <v>1.9788338175122626</v>
      </c>
      <c r="M58" s="23">
        <f t="shared" si="16"/>
        <v>1.9795977561392617</v>
      </c>
      <c r="N58" s="22">
        <f t="shared" si="17"/>
        <v>2.0199702939686266</v>
      </c>
      <c r="P58" s="18">
        <v>11</v>
      </c>
      <c r="Q58" s="20">
        <f>ByYear!M58</f>
        <v>2.2022405411111561</v>
      </c>
      <c r="R58" s="18">
        <f t="shared" si="18"/>
        <v>4</v>
      </c>
      <c r="S58" s="21">
        <f t="shared" si="19"/>
        <v>2.2026856023304373</v>
      </c>
    </row>
    <row r="59" spans="1:19" x14ac:dyDescent="0.25">
      <c r="A59" s="15">
        <v>12</v>
      </c>
      <c r="B59" s="22">
        <f>LARGE(ByYear!B$48:B$59, Sorted!$A59)</f>
        <v>1.8422589780575414</v>
      </c>
      <c r="C59" s="22">
        <f>LARGE(ByYear!C$48:C$59, Sorted!$A59)</f>
        <v>1.9784597891319409</v>
      </c>
      <c r="D59" s="22">
        <f>LARGE(ByYear!D$48:D$59, Sorted!$A59)</f>
        <v>2.0057587632103804</v>
      </c>
      <c r="E59" s="22">
        <f>LARGE(ByYear!E$48:E$59, Sorted!$A59)</f>
        <v>1.9546211522359511</v>
      </c>
      <c r="F59" s="22">
        <f>LARGE(ByYear!F$48:F$59, Sorted!$A59)</f>
        <v>1.9522566572570652</v>
      </c>
      <c r="G59" s="22">
        <f>LARGE(ByYear!G$48:G$59, Sorted!$A59)</f>
        <v>1.9341994163262932</v>
      </c>
      <c r="H59" s="22">
        <f>LARGE(ByYear!H$48:H$59, Sorted!$A59)</f>
        <v>1.9203363789103824</v>
      </c>
      <c r="I59" s="22">
        <f>LARGE(ByYear!I$48:I$59, Sorted!$A59)</f>
        <v>1.9048822337345843</v>
      </c>
      <c r="J59" s="22">
        <f>LARGE(ByYear!J$48:J$59, Sorted!$A59)</f>
        <v>1.9083714786973178</v>
      </c>
      <c r="K59" s="22">
        <f>LARGE(ByYear!K$48:K$59, Sorted!$A59)</f>
        <v>1.9376423382469508</v>
      </c>
      <c r="L59" s="22">
        <f>LARGE(ByYear!L$48:L$59, Sorted!$A59)</f>
        <v>1.9244107733752815</v>
      </c>
      <c r="M59" s="23">
        <f t="shared" si="16"/>
        <v>1.9330179962894263</v>
      </c>
      <c r="N59" s="22">
        <f t="shared" si="17"/>
        <v>2.0057587632103804</v>
      </c>
      <c r="P59" s="18">
        <v>12</v>
      </c>
      <c r="Q59" s="20">
        <f>ByYear!M59</f>
        <v>2.042378381442902</v>
      </c>
      <c r="R59" s="18">
        <f t="shared" si="18"/>
        <v>9</v>
      </c>
      <c r="S59" s="21">
        <f t="shared" si="19"/>
        <v>2.0461546574159368</v>
      </c>
    </row>
    <row r="61" spans="1:19" x14ac:dyDescent="0.25">
      <c r="A61" s="6" t="s">
        <v>6</v>
      </c>
      <c r="B61" s="11"/>
    </row>
    <row r="62" spans="1:19" x14ac:dyDescent="0.25">
      <c r="A62" s="11" t="s">
        <v>10</v>
      </c>
      <c r="B62" s="14">
        <v>2003</v>
      </c>
      <c r="C62" s="14">
        <f>C47</f>
        <v>2004</v>
      </c>
      <c r="D62" s="14">
        <f t="shared" ref="D62:L62" si="20">D47</f>
        <v>2005</v>
      </c>
      <c r="E62" s="14">
        <f t="shared" si="20"/>
        <v>2006</v>
      </c>
      <c r="F62" s="14">
        <f t="shared" si="20"/>
        <v>2007</v>
      </c>
      <c r="G62" s="14">
        <f t="shared" si="20"/>
        <v>2008</v>
      </c>
      <c r="H62" s="14">
        <f t="shared" si="20"/>
        <v>2009</v>
      </c>
      <c r="I62" s="14">
        <f t="shared" si="20"/>
        <v>2010</v>
      </c>
      <c r="J62" s="14">
        <f t="shared" si="20"/>
        <v>2011</v>
      </c>
      <c r="K62" s="14">
        <f t="shared" si="20"/>
        <v>2012</v>
      </c>
      <c r="L62" s="14">
        <f t="shared" si="20"/>
        <v>2013</v>
      </c>
      <c r="M62" s="13" t="s">
        <v>9</v>
      </c>
      <c r="N62" s="14" t="s">
        <v>13</v>
      </c>
      <c r="P62" s="19" t="s">
        <v>1</v>
      </c>
      <c r="Q62" s="19" t="s">
        <v>11</v>
      </c>
      <c r="R62" s="19" t="s">
        <v>10</v>
      </c>
      <c r="S62" s="19" t="s">
        <v>12</v>
      </c>
    </row>
    <row r="63" spans="1:19" x14ac:dyDescent="0.25">
      <c r="A63" s="15">
        <v>1</v>
      </c>
      <c r="B63" s="22">
        <f>LARGE(ByYear!B$63:B$74, Sorted!$A63)</f>
        <v>1.9756481959942396</v>
      </c>
      <c r="C63" s="22">
        <f>LARGE(ByYear!C$63:C$74, Sorted!$A63)</f>
        <v>1.9623940626951757</v>
      </c>
      <c r="D63" s="22">
        <f>LARGE(ByYear!D$63:D$74, Sorted!$A63)</f>
        <v>1.9599856242310161</v>
      </c>
      <c r="E63" s="22">
        <f>LARGE(ByYear!E$63:E$74, Sorted!$A63)</f>
        <v>1.968411149343013</v>
      </c>
      <c r="F63" s="22">
        <f>LARGE(ByYear!F$63:F$74, Sorted!$A63)</f>
        <v>1.9739435512298704</v>
      </c>
      <c r="G63" s="22">
        <f>LARGE(ByYear!G$63:G$74, Sorted!$A63)</f>
        <v>2.0359981644868741</v>
      </c>
      <c r="H63" s="22">
        <f>LARGE(ByYear!H$63:H$74, Sorted!$A63)</f>
        <v>2.0408944112130194</v>
      </c>
      <c r="I63" s="22">
        <f>LARGE(ByYear!I$63:I$74, Sorted!$A63)</f>
        <v>2.0216206775455343</v>
      </c>
      <c r="J63" s="22">
        <f>LARGE(ByYear!J$63:J$74, Sorted!$A63)</f>
        <v>2.1268827356611801</v>
      </c>
      <c r="K63" s="22">
        <f>LARGE(ByYear!K$63:K$74, Sorted!$A63)</f>
        <v>2.0718474800564479</v>
      </c>
      <c r="L63" s="22">
        <f>LARGE(ByYear!L$63:L$74, Sorted!$A63)</f>
        <v>2.3124184965264196</v>
      </c>
      <c r="M63" s="23">
        <f t="shared" ref="M63:M74" si="21">AVERAGE(B63:L63)</f>
        <v>2.0409131408166172</v>
      </c>
      <c r="N63" s="22">
        <f>MAX(B63:L63)</f>
        <v>2.3124184965264196</v>
      </c>
      <c r="P63" s="18">
        <v>1</v>
      </c>
      <c r="Q63" s="20">
        <f>ByYear!M63</f>
        <v>1.7636337384060292</v>
      </c>
      <c r="R63" s="18">
        <f>RANK(Q63,$Q$63:$Q$74)</f>
        <v>7</v>
      </c>
      <c r="S63" s="21">
        <f>LARGE($M$63:$M$74, R63)</f>
        <v>1.7752562960675027</v>
      </c>
    </row>
    <row r="64" spans="1:19" x14ac:dyDescent="0.25">
      <c r="A64" s="15">
        <v>2</v>
      </c>
      <c r="B64" s="22">
        <f>LARGE(ByYear!B$63:B$74, Sorted!$A64)</f>
        <v>1.9619904231826808</v>
      </c>
      <c r="C64" s="22">
        <f>LARGE(ByYear!C$63:C$74, Sorted!$A64)</f>
        <v>1.9137247143775655</v>
      </c>
      <c r="D64" s="22">
        <f>LARGE(ByYear!D$63:D$74, Sorted!$A64)</f>
        <v>1.9024062427813704</v>
      </c>
      <c r="E64" s="22">
        <f>LARGE(ByYear!E$63:E$74, Sorted!$A64)</f>
        <v>1.8891316371229416</v>
      </c>
      <c r="F64" s="22">
        <f>LARGE(ByYear!F$63:F$74, Sorted!$A64)</f>
        <v>1.9111355027827075</v>
      </c>
      <c r="G64" s="22">
        <f>LARGE(ByYear!G$63:G$74, Sorted!$A64)</f>
        <v>1.860477328830547</v>
      </c>
      <c r="H64" s="22">
        <f>LARGE(ByYear!H$63:H$74, Sorted!$A64)</f>
        <v>1.9951419690444887</v>
      </c>
      <c r="I64" s="22">
        <f>LARGE(ByYear!I$63:I$74, Sorted!$A64)</f>
        <v>2.003453461752509</v>
      </c>
      <c r="J64" s="22">
        <f>LARGE(ByYear!J$63:J$74, Sorted!$A64)</f>
        <v>2.0632803938336086</v>
      </c>
      <c r="K64" s="22">
        <f>LARGE(ByYear!K$63:K$74, Sorted!$A64)</f>
        <v>2.0046953151131248</v>
      </c>
      <c r="L64" s="22">
        <f>LARGE(ByYear!L$63:L$74, Sorted!$A64)</f>
        <v>2.0925371117193805</v>
      </c>
      <c r="M64" s="23">
        <f t="shared" si="21"/>
        <v>1.9634521909582658</v>
      </c>
      <c r="N64" s="22">
        <f t="shared" ref="N64:N74" si="22">MAX(B64:L64)</f>
        <v>2.0925371117193805</v>
      </c>
      <c r="P64" s="18">
        <v>2</v>
      </c>
      <c r="Q64" s="20">
        <f>ByYear!M64</f>
        <v>1.7003426328206539</v>
      </c>
      <c r="R64" s="18">
        <f t="shared" ref="R64:R74" si="23">RANK(Q64,$Q$63:$Q$74)</f>
        <v>12</v>
      </c>
      <c r="S64" s="21">
        <f t="shared" ref="S64:S74" si="24">LARGE($M$63:$M$74, R64)</f>
        <v>1.5930285373720074</v>
      </c>
    </row>
    <row r="65" spans="1:19" x14ac:dyDescent="0.25">
      <c r="A65" s="15">
        <v>3</v>
      </c>
      <c r="B65" s="22">
        <f>LARGE(ByYear!B$63:B$74, Sorted!$A65)</f>
        <v>1.9344085623277829</v>
      </c>
      <c r="C65" s="22">
        <f>LARGE(ByYear!C$63:C$74, Sorted!$A65)</f>
        <v>1.8925199388879013</v>
      </c>
      <c r="D65" s="22">
        <f>LARGE(ByYear!D$63:D$74, Sorted!$A65)</f>
        <v>1.8980817517297579</v>
      </c>
      <c r="E65" s="22">
        <f>LARGE(ByYear!E$63:E$74, Sorted!$A65)</f>
        <v>1.8872603606404592</v>
      </c>
      <c r="F65" s="22">
        <f>LARGE(ByYear!F$63:F$74, Sorted!$A65)</f>
        <v>1.907222185029398</v>
      </c>
      <c r="G65" s="22">
        <f>LARGE(ByYear!G$63:G$74, Sorted!$A65)</f>
        <v>1.8581178668032348</v>
      </c>
      <c r="H65" s="22">
        <f>LARGE(ByYear!H$63:H$74, Sorted!$A65)</f>
        <v>1.9690305150254597</v>
      </c>
      <c r="I65" s="22">
        <f>LARGE(ByYear!I$63:I$74, Sorted!$A65)</f>
        <v>1.9047183027071966</v>
      </c>
      <c r="J65" s="22">
        <f>LARGE(ByYear!J$63:J$74, Sorted!$A65)</f>
        <v>1.8824654762983071</v>
      </c>
      <c r="K65" s="22">
        <f>LARGE(ByYear!K$63:K$74, Sorted!$A65)</f>
        <v>1.9865227015297333</v>
      </c>
      <c r="L65" s="22">
        <f>LARGE(ByYear!L$63:L$74, Sorted!$A65)</f>
        <v>2.0589005747620548</v>
      </c>
      <c r="M65" s="23">
        <f t="shared" si="21"/>
        <v>1.925386203249208</v>
      </c>
      <c r="N65" s="22">
        <f t="shared" si="22"/>
        <v>2.0589005747620548</v>
      </c>
      <c r="P65" s="18">
        <v>3</v>
      </c>
      <c r="Q65" s="20">
        <f>ByYear!M65</f>
        <v>1.743167029249423</v>
      </c>
      <c r="R65" s="18">
        <f t="shared" si="23"/>
        <v>9</v>
      </c>
      <c r="S65" s="21">
        <f t="shared" si="24"/>
        <v>1.7214421962932946</v>
      </c>
    </row>
    <row r="66" spans="1:19" x14ac:dyDescent="0.25">
      <c r="A66" s="15">
        <v>4</v>
      </c>
      <c r="B66" s="22">
        <f>LARGE(ByYear!B$63:B$74, Sorted!$A66)</f>
        <v>1.8239467608384563</v>
      </c>
      <c r="C66" s="22">
        <f>LARGE(ByYear!C$63:C$74, Sorted!$A66)</f>
        <v>1.869217538185419</v>
      </c>
      <c r="D66" s="22">
        <f>LARGE(ByYear!D$63:D$74, Sorted!$A66)</f>
        <v>1.8698292877350056</v>
      </c>
      <c r="E66" s="22">
        <f>LARGE(ByYear!E$63:E$74, Sorted!$A66)</f>
        <v>1.8846299493682994</v>
      </c>
      <c r="F66" s="22">
        <f>LARGE(ByYear!F$63:F$74, Sorted!$A66)</f>
        <v>1.8692440023187333</v>
      </c>
      <c r="G66" s="22">
        <f>LARGE(ByYear!G$63:G$74, Sorted!$A66)</f>
        <v>1.8510710974022619</v>
      </c>
      <c r="H66" s="22">
        <f>LARGE(ByYear!H$63:H$74, Sorted!$A66)</f>
        <v>1.9176405646688934</v>
      </c>
      <c r="I66" s="22">
        <f>LARGE(ByYear!I$63:I$74, Sorted!$A66)</f>
        <v>1.8747031742444515</v>
      </c>
      <c r="J66" s="22">
        <f>LARGE(ByYear!J$63:J$74, Sorted!$A66)</f>
        <v>1.8516247882957571</v>
      </c>
      <c r="K66" s="22">
        <f>LARGE(ByYear!K$63:K$74, Sorted!$A66)</f>
        <v>1.9061737679203838</v>
      </c>
      <c r="L66" s="22">
        <f>LARGE(ByYear!L$63:L$74, Sorted!$A66)</f>
        <v>1.9482314432782457</v>
      </c>
      <c r="M66" s="23">
        <f t="shared" si="21"/>
        <v>1.8787556703869006</v>
      </c>
      <c r="N66" s="22">
        <f t="shared" si="22"/>
        <v>1.9482314432782457</v>
      </c>
      <c r="P66" s="18">
        <v>4</v>
      </c>
      <c r="Q66" s="20">
        <f>ByYear!M66</f>
        <v>1.7161877682611901</v>
      </c>
      <c r="R66" s="18">
        <f t="shared" si="23"/>
        <v>11</v>
      </c>
      <c r="S66" s="21">
        <f t="shared" si="24"/>
        <v>1.6747183936420056</v>
      </c>
    </row>
    <row r="67" spans="1:19" x14ac:dyDescent="0.25">
      <c r="A67" s="15">
        <v>5</v>
      </c>
      <c r="B67" s="22">
        <f>LARGE(ByYear!B$63:B$74, Sorted!$A67)</f>
        <v>1.805787209132764</v>
      </c>
      <c r="C67" s="22">
        <f>LARGE(ByYear!C$63:C$74, Sorted!$A67)</f>
        <v>1.8493673068262839</v>
      </c>
      <c r="D67" s="22">
        <f>LARGE(ByYear!D$63:D$74, Sorted!$A67)</f>
        <v>1.8337466502332991</v>
      </c>
      <c r="E67" s="22">
        <f>LARGE(ByYear!E$63:E$74, Sorted!$A67)</f>
        <v>1.838857042437835</v>
      </c>
      <c r="F67" s="22">
        <f>LARGE(ByYear!F$63:F$74, Sorted!$A67)</f>
        <v>1.8578076972227657</v>
      </c>
      <c r="G67" s="22">
        <f>LARGE(ByYear!G$63:G$74, Sorted!$A67)</f>
        <v>1.8405823302543913</v>
      </c>
      <c r="H67" s="22">
        <f>LARGE(ByYear!H$63:H$74, Sorted!$A67)</f>
        <v>1.8601318119151766</v>
      </c>
      <c r="I67" s="22">
        <f>LARGE(ByYear!I$63:I$74, Sorted!$A67)</f>
        <v>1.8039843451728281</v>
      </c>
      <c r="J67" s="22">
        <f>LARGE(ByYear!J$63:J$74, Sorted!$A67)</f>
        <v>1.7756108381092306</v>
      </c>
      <c r="K67" s="22">
        <f>LARGE(ByYear!K$63:K$74, Sorted!$A67)</f>
        <v>1.896456089075863</v>
      </c>
      <c r="L67" s="22">
        <f>LARGE(ByYear!L$63:L$74, Sorted!$A67)</f>
        <v>1.9147983092957559</v>
      </c>
      <c r="M67" s="23">
        <f t="shared" si="21"/>
        <v>1.8433754208796538</v>
      </c>
      <c r="N67" s="22">
        <f t="shared" si="22"/>
        <v>1.9147983092957559</v>
      </c>
      <c r="P67" s="18">
        <v>5</v>
      </c>
      <c r="Q67" s="20">
        <f>ByYear!M67</f>
        <v>1.7513123968870419</v>
      </c>
      <c r="R67" s="18">
        <f t="shared" si="23"/>
        <v>8</v>
      </c>
      <c r="S67" s="21">
        <f t="shared" si="24"/>
        <v>1.753850638020318</v>
      </c>
    </row>
    <row r="68" spans="1:19" x14ac:dyDescent="0.25">
      <c r="A68" s="15">
        <v>6</v>
      </c>
      <c r="B68" s="22">
        <f>LARGE(ByYear!B$63:B$74, Sorted!$A68)</f>
        <v>1.7598356742265593</v>
      </c>
      <c r="C68" s="22">
        <f>LARGE(ByYear!C$63:C$74, Sorted!$A68)</f>
        <v>1.8159693674362294</v>
      </c>
      <c r="D68" s="22">
        <f>LARGE(ByYear!D$63:D$74, Sorted!$A68)</f>
        <v>1.8148007810029096</v>
      </c>
      <c r="E68" s="22">
        <f>LARGE(ByYear!E$63:E$74, Sorted!$A68)</f>
        <v>1.8283000394077777</v>
      </c>
      <c r="F68" s="22">
        <f>LARGE(ByYear!F$63:F$74, Sorted!$A68)</f>
        <v>1.8217020715679499</v>
      </c>
      <c r="G68" s="22">
        <f>LARGE(ByYear!G$63:G$74, Sorted!$A68)</f>
        <v>1.7665353019975742</v>
      </c>
      <c r="H68" s="22">
        <f>LARGE(ByYear!H$63:H$74, Sorted!$A68)</f>
        <v>1.752472642485051</v>
      </c>
      <c r="I68" s="22">
        <f>LARGE(ByYear!I$63:I$74, Sorted!$A68)</f>
        <v>1.7833959397963788</v>
      </c>
      <c r="J68" s="22">
        <f>LARGE(ByYear!J$63:J$74, Sorted!$A68)</f>
        <v>1.7705049586284596</v>
      </c>
      <c r="K68" s="22">
        <f>LARGE(ByYear!K$63:K$74, Sorted!$A68)</f>
        <v>1.8885161232136409</v>
      </c>
      <c r="L68" s="22">
        <f>LARGE(ByYear!L$63:L$74, Sorted!$A68)</f>
        <v>1.8321881693460205</v>
      </c>
      <c r="M68" s="23">
        <f t="shared" si="21"/>
        <v>1.8031110062825955</v>
      </c>
      <c r="N68" s="22">
        <f t="shared" si="22"/>
        <v>1.8885161232136409</v>
      </c>
      <c r="P68" s="18">
        <v>6</v>
      </c>
      <c r="Q68" s="20">
        <f>ByYear!M68</f>
        <v>1.9379992878535985</v>
      </c>
      <c r="R68" s="18">
        <f t="shared" si="23"/>
        <v>1</v>
      </c>
      <c r="S68" s="21">
        <f t="shared" si="24"/>
        <v>2.0409131408166172</v>
      </c>
    </row>
    <row r="69" spans="1:19" x14ac:dyDescent="0.25">
      <c r="A69" s="15">
        <v>7</v>
      </c>
      <c r="B69" s="22">
        <f>LARGE(ByYear!B$63:B$74, Sorted!$A69)</f>
        <v>1.7531096856910684</v>
      </c>
      <c r="C69" s="22">
        <f>LARGE(ByYear!C$63:C$74, Sorted!$A69)</f>
        <v>1.8126307627178733</v>
      </c>
      <c r="D69" s="22">
        <f>LARGE(ByYear!D$63:D$74, Sorted!$A69)</f>
        <v>1.8103232484523633</v>
      </c>
      <c r="E69" s="22">
        <f>LARGE(ByYear!E$63:E$74, Sorted!$A69)</f>
        <v>1.7889856784429203</v>
      </c>
      <c r="F69" s="22">
        <f>LARGE(ByYear!F$63:F$74, Sorted!$A69)</f>
        <v>1.8175946950544741</v>
      </c>
      <c r="G69" s="22">
        <f>LARGE(ByYear!G$63:G$74, Sorted!$A69)</f>
        <v>1.734737679824536</v>
      </c>
      <c r="H69" s="22">
        <f>LARGE(ByYear!H$63:H$74, Sorted!$A69)</f>
        <v>1.7334712375125847</v>
      </c>
      <c r="I69" s="22">
        <f>LARGE(ByYear!I$63:I$74, Sorted!$A69)</f>
        <v>1.7386577262188874</v>
      </c>
      <c r="J69" s="22">
        <f>LARGE(ByYear!J$63:J$74, Sorted!$A69)</f>
        <v>1.7078907489466604</v>
      </c>
      <c r="K69" s="22">
        <f>LARGE(ByYear!K$63:K$74, Sorted!$A69)</f>
        <v>1.8094898713231302</v>
      </c>
      <c r="L69" s="22">
        <f>LARGE(ByYear!L$63:L$74, Sorted!$A69)</f>
        <v>1.8209279225580299</v>
      </c>
      <c r="M69" s="23">
        <f t="shared" si="21"/>
        <v>1.7752562960675027</v>
      </c>
      <c r="N69" s="22">
        <f t="shared" si="22"/>
        <v>1.8209279225580299</v>
      </c>
      <c r="P69" s="18">
        <v>7</v>
      </c>
      <c r="Q69" s="20">
        <f>ByYear!M69</f>
        <v>1.874188301119331</v>
      </c>
      <c r="R69" s="18">
        <f t="shared" si="23"/>
        <v>3</v>
      </c>
      <c r="S69" s="21">
        <f t="shared" si="24"/>
        <v>1.925386203249208</v>
      </c>
    </row>
    <row r="70" spans="1:19" x14ac:dyDescent="0.25">
      <c r="A70" s="15">
        <v>8</v>
      </c>
      <c r="B70" s="22">
        <f>LARGE(ByYear!B$63:B$74, Sorted!$A70)</f>
        <v>1.7396571267465464</v>
      </c>
      <c r="C70" s="22">
        <f>LARGE(ByYear!C$63:C$74, Sorted!$A70)</f>
        <v>1.8030747064449941</v>
      </c>
      <c r="D70" s="22">
        <f>LARGE(ByYear!D$63:D$74, Sorted!$A70)</f>
        <v>1.7910997363034458</v>
      </c>
      <c r="E70" s="22">
        <f>LARGE(ByYear!E$63:E$74, Sorted!$A70)</f>
        <v>1.7749984892872326</v>
      </c>
      <c r="F70" s="22">
        <f>LARGE(ByYear!F$63:F$74, Sorted!$A70)</f>
        <v>1.8107613097654298</v>
      </c>
      <c r="G70" s="22">
        <f>LARGE(ByYear!G$63:G$74, Sorted!$A70)</f>
        <v>1.7204564695097371</v>
      </c>
      <c r="H70" s="22">
        <f>LARGE(ByYear!H$63:H$74, Sorted!$A70)</f>
        <v>1.7239185899730345</v>
      </c>
      <c r="I70" s="22">
        <f>LARGE(ByYear!I$63:I$74, Sorted!$A70)</f>
        <v>1.6913198917318457</v>
      </c>
      <c r="J70" s="22">
        <f>LARGE(ByYear!J$63:J$74, Sorted!$A70)</f>
        <v>1.6737645851157514</v>
      </c>
      <c r="K70" s="22">
        <f>LARGE(ByYear!K$63:K$74, Sorted!$A70)</f>
        <v>1.7479468481315277</v>
      </c>
      <c r="L70" s="22">
        <f>LARGE(ByYear!L$63:L$74, Sorted!$A70)</f>
        <v>1.8153592652139514</v>
      </c>
      <c r="M70" s="23">
        <f t="shared" si="21"/>
        <v>1.753850638020318</v>
      </c>
      <c r="N70" s="22">
        <f t="shared" si="22"/>
        <v>1.8153592652139514</v>
      </c>
      <c r="P70" s="18">
        <v>8</v>
      </c>
      <c r="Q70" s="20">
        <f>ByYear!M70</f>
        <v>1.9080608430492345</v>
      </c>
      <c r="R70" s="18">
        <f t="shared" si="23"/>
        <v>2</v>
      </c>
      <c r="S70" s="21">
        <f t="shared" si="24"/>
        <v>1.9634521909582658</v>
      </c>
    </row>
    <row r="71" spans="1:19" x14ac:dyDescent="0.25">
      <c r="A71" s="15">
        <v>9</v>
      </c>
      <c r="B71" s="22">
        <f>LARGE(ByYear!B$63:B$74, Sorted!$A71)</f>
        <v>1.726497595729916</v>
      </c>
      <c r="C71" s="22">
        <f>LARGE(ByYear!C$63:C$74, Sorted!$A71)</f>
        <v>1.7490463712291042</v>
      </c>
      <c r="D71" s="22">
        <f>LARGE(ByYear!D$63:D$74, Sorted!$A71)</f>
        <v>1.7452384506525973</v>
      </c>
      <c r="E71" s="22">
        <f>LARGE(ByYear!E$63:E$74, Sorted!$A71)</f>
        <v>1.7287334215942245</v>
      </c>
      <c r="F71" s="22">
        <f>LARGE(ByYear!F$63:F$74, Sorted!$A71)</f>
        <v>1.7032478300591882</v>
      </c>
      <c r="G71" s="22">
        <f>LARGE(ByYear!G$63:G$74, Sorted!$A71)</f>
        <v>1.7110756770218787</v>
      </c>
      <c r="H71" s="22">
        <f>LARGE(ByYear!H$63:H$74, Sorted!$A71)</f>
        <v>1.7119984978896483</v>
      </c>
      <c r="I71" s="22">
        <f>LARGE(ByYear!I$63:I$74, Sorted!$A71)</f>
        <v>1.6732359435015827</v>
      </c>
      <c r="J71" s="22">
        <f>LARGE(ByYear!J$63:J$74, Sorted!$A71)</f>
        <v>1.6676524091234874</v>
      </c>
      <c r="K71" s="22">
        <f>LARGE(ByYear!K$63:K$74, Sorted!$A71)</f>
        <v>1.7428193499896203</v>
      </c>
      <c r="L71" s="22">
        <f>LARGE(ByYear!L$63:L$74, Sorted!$A71)</f>
        <v>1.7763186124349906</v>
      </c>
      <c r="M71" s="23">
        <f t="shared" si="21"/>
        <v>1.7214421962932946</v>
      </c>
      <c r="N71" s="22">
        <f t="shared" si="22"/>
        <v>1.7763186124349906</v>
      </c>
      <c r="P71" s="18">
        <v>9</v>
      </c>
      <c r="Q71" s="20">
        <f>ByYear!M71</f>
        <v>1.8726440965849844</v>
      </c>
      <c r="R71" s="18">
        <f t="shared" si="23"/>
        <v>4</v>
      </c>
      <c r="S71" s="21">
        <f t="shared" si="24"/>
        <v>1.8787556703869006</v>
      </c>
    </row>
    <row r="72" spans="1:19" x14ac:dyDescent="0.25">
      <c r="A72" s="15">
        <v>10</v>
      </c>
      <c r="B72" s="22">
        <f>LARGE(ByYear!B$63:B$74, Sorted!$A72)</f>
        <v>1.6671569807571192</v>
      </c>
      <c r="C72" s="22">
        <f>LARGE(ByYear!C$63:C$74, Sorted!$A72)</f>
        <v>1.7275870492925933</v>
      </c>
      <c r="D72" s="22">
        <f>LARGE(ByYear!D$63:D$74, Sorted!$A72)</f>
        <v>1.7162031651509893</v>
      </c>
      <c r="E72" s="22">
        <f>LARGE(ByYear!E$63:E$74, Sorted!$A72)</f>
        <v>1.7114264064690632</v>
      </c>
      <c r="F72" s="22">
        <f>LARGE(ByYear!F$63:F$74, Sorted!$A72)</f>
        <v>1.6931885960573452</v>
      </c>
      <c r="G72" s="22">
        <f>LARGE(ByYear!G$63:G$74, Sorted!$A72)</f>
        <v>1.6911903991835169</v>
      </c>
      <c r="H72" s="22">
        <f>LARGE(ByYear!H$63:H$74, Sorted!$A72)</f>
        <v>1.7070767711411226</v>
      </c>
      <c r="I72" s="22">
        <f>LARGE(ByYear!I$63:I$74, Sorted!$A72)</f>
        <v>1.6601035208494277</v>
      </c>
      <c r="J72" s="22">
        <f>LARGE(ByYear!J$63:J$74, Sorted!$A72)</f>
        <v>1.654360305165828</v>
      </c>
      <c r="K72" s="22">
        <f>LARGE(ByYear!K$63:K$74, Sorted!$A72)</f>
        <v>1.6700695747904881</v>
      </c>
      <c r="L72" s="22">
        <f>LARGE(ByYear!L$63:L$74, Sorted!$A72)</f>
        <v>1.6994770500483531</v>
      </c>
      <c r="M72" s="23">
        <f t="shared" si="21"/>
        <v>1.6907127108096225</v>
      </c>
      <c r="N72" s="22">
        <f t="shared" si="22"/>
        <v>1.7275870492925933</v>
      </c>
      <c r="P72" s="18">
        <v>10</v>
      </c>
      <c r="Q72" s="20">
        <f>ByYear!M72</f>
        <v>1.8249507148091093</v>
      </c>
      <c r="R72" s="18">
        <f t="shared" si="23"/>
        <v>6</v>
      </c>
      <c r="S72" s="21">
        <f t="shared" si="24"/>
        <v>1.8031110062825955</v>
      </c>
    </row>
    <row r="73" spans="1:19" x14ac:dyDescent="0.25">
      <c r="A73" s="15">
        <v>11</v>
      </c>
      <c r="B73" s="22">
        <f>LARGE(ByYear!B$63:B$74, Sorted!$A73)</f>
        <v>1.6670562017872492</v>
      </c>
      <c r="C73" s="22">
        <f>LARGE(ByYear!C$63:C$74, Sorted!$A73)</f>
        <v>1.7252305535740224</v>
      </c>
      <c r="D73" s="22">
        <f>LARGE(ByYear!D$63:D$74, Sorted!$A73)</f>
        <v>1.6911380008209647</v>
      </c>
      <c r="E73" s="22">
        <f>LARGE(ByYear!E$63:E$74, Sorted!$A73)</f>
        <v>1.667983813470066</v>
      </c>
      <c r="F73" s="22">
        <f>LARGE(ByYear!F$63:F$74, Sorted!$A73)</f>
        <v>1.6662252554083599</v>
      </c>
      <c r="G73" s="22">
        <f>LARGE(ByYear!G$63:G$74, Sorted!$A73)</f>
        <v>1.6821394713561939</v>
      </c>
      <c r="H73" s="22">
        <f>LARGE(ByYear!H$63:H$74, Sorted!$A73)</f>
        <v>1.6821769698560032</v>
      </c>
      <c r="I73" s="22">
        <f>LARGE(ByYear!I$63:I$74, Sorted!$A73)</f>
        <v>1.6569927024259792</v>
      </c>
      <c r="J73" s="22">
        <f>LARGE(ByYear!J$63:J$74, Sorted!$A73)</f>
        <v>1.6343827660221073</v>
      </c>
      <c r="K73" s="22">
        <f>LARGE(ByYear!K$63:K$74, Sorted!$A73)</f>
        <v>1.6629518578856222</v>
      </c>
      <c r="L73" s="22">
        <f>LARGE(ByYear!L$63:L$74, Sorted!$A73)</f>
        <v>1.6856247374554922</v>
      </c>
      <c r="M73" s="23">
        <f t="shared" si="21"/>
        <v>1.6747183936420056</v>
      </c>
      <c r="N73" s="22">
        <f t="shared" si="22"/>
        <v>1.7252305535740224</v>
      </c>
      <c r="P73" s="18">
        <v>11</v>
      </c>
      <c r="Q73" s="20">
        <f>ByYear!M73</f>
        <v>1.8310450335668103</v>
      </c>
      <c r="R73" s="18">
        <f t="shared" si="23"/>
        <v>5</v>
      </c>
      <c r="S73" s="21">
        <f t="shared" si="24"/>
        <v>1.8433754208796538</v>
      </c>
    </row>
    <row r="74" spans="1:19" x14ac:dyDescent="0.25">
      <c r="A74" s="15">
        <v>12</v>
      </c>
      <c r="B74" s="22">
        <f>LARGE(ByYear!B$63:B$74, Sorted!$A74)</f>
        <v>1.628322608045002</v>
      </c>
      <c r="C74" s="22">
        <f>LARGE(ByYear!C$63:C$74, Sorted!$A74)</f>
        <v>1.6753519812043542</v>
      </c>
      <c r="D74" s="22">
        <f>LARGE(ByYear!D$63:D$74, Sorted!$A74)</f>
        <v>1.6718779971218578</v>
      </c>
      <c r="E74" s="22">
        <f>LARGE(ByYear!E$63:E$74, Sorted!$A74)</f>
        <v>1.6624184692430657</v>
      </c>
      <c r="F74" s="22">
        <f>LARGE(ByYear!F$63:F$74, Sorted!$A74)</f>
        <v>1.6224287770843158</v>
      </c>
      <c r="G74" s="22">
        <f>LARGE(ByYear!G$63:G$74, Sorted!$A74)</f>
        <v>1.6752345995629037</v>
      </c>
      <c r="H74" s="22">
        <f>LARGE(ByYear!H$63:H$74, Sorted!$A74)</f>
        <v>1.6597577414763727</v>
      </c>
      <c r="I74" s="22">
        <f>LARGE(ByYear!I$63:I$74, Sorted!$A74)</f>
        <v>1.5956233387930567</v>
      </c>
      <c r="J74" s="22">
        <f>LARGE(ByYear!J$63:J$74, Sorted!$A74)</f>
        <v>1.6279457385007514</v>
      </c>
      <c r="K74" s="22">
        <f>LARGE(ByYear!K$63:K$74, Sorted!$A74)</f>
        <v>1.4988134576499392</v>
      </c>
      <c r="L74" s="22">
        <f>LARGE(ByYear!L$63:L$74, Sorted!$A74)</f>
        <v>1.2055392024104619</v>
      </c>
      <c r="M74" s="23">
        <f t="shared" si="21"/>
        <v>1.5930285373720074</v>
      </c>
      <c r="N74" s="22">
        <f t="shared" si="22"/>
        <v>1.6753519812043542</v>
      </c>
      <c r="P74" s="18">
        <v>12</v>
      </c>
      <c r="Q74" s="20">
        <f>ByYear!M74</f>
        <v>1.7404705621705852</v>
      </c>
      <c r="R74" s="18">
        <f t="shared" si="23"/>
        <v>10</v>
      </c>
      <c r="S74" s="21">
        <f t="shared" si="24"/>
        <v>1.6907127108096225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tabSelected="1" workbookViewId="0">
      <selection activeCell="F32" sqref="F32"/>
    </sheetView>
  </sheetViews>
  <sheetFormatPr defaultRowHeight="15" x14ac:dyDescent="0.25"/>
  <cols>
    <col min="1" max="1" width="11" style="9" bestFit="1" customWidth="1"/>
    <col min="3" max="3" width="20.140625" bestFit="1" customWidth="1"/>
    <col min="4" max="6" width="16.7109375" bestFit="1" customWidth="1"/>
    <col min="7" max="7" width="10" bestFit="1" customWidth="1"/>
  </cols>
  <sheetData>
    <row r="1" spans="1:7" x14ac:dyDescent="0.25">
      <c r="A1" s="9" t="s">
        <v>0</v>
      </c>
      <c r="B1" s="39" t="s">
        <v>1</v>
      </c>
      <c r="C1" s="39" t="s">
        <v>2</v>
      </c>
      <c r="D1" s="39" t="s">
        <v>3</v>
      </c>
      <c r="E1" s="39" t="s">
        <v>4</v>
      </c>
      <c r="F1" s="39" t="s">
        <v>5</v>
      </c>
      <c r="G1" s="39" t="s">
        <v>6</v>
      </c>
    </row>
    <row r="2" spans="1:7" x14ac:dyDescent="0.25">
      <c r="A2" s="9">
        <v>2015</v>
      </c>
      <c r="B2" s="39">
        <v>1</v>
      </c>
      <c r="C2" s="51">
        <f>ByYear!N3</f>
        <v>2.4210037972588552</v>
      </c>
      <c r="D2" s="51">
        <f>ByYear!N18</f>
        <v>2.1252947555765167</v>
      </c>
      <c r="E2" s="51">
        <f>ByYear!N33</f>
        <v>2.0807101607675453</v>
      </c>
      <c r="F2" s="51">
        <f>ByYear!N48</f>
        <v>2.0114863311309885</v>
      </c>
      <c r="G2" s="51">
        <f>ByYear!N63</f>
        <v>1.7636337384060292</v>
      </c>
    </row>
    <row r="3" spans="1:7" x14ac:dyDescent="0.25">
      <c r="A3" s="9">
        <v>2015</v>
      </c>
      <c r="B3" s="39">
        <v>2</v>
      </c>
      <c r="C3" s="51">
        <f>ByYear!N4</f>
        <v>2.2994931714288507</v>
      </c>
      <c r="D3" s="51">
        <f>ByYear!N19</f>
        <v>2.1047387399677899</v>
      </c>
      <c r="E3" s="51">
        <f>ByYear!N34</f>
        <v>2.1073326878473804</v>
      </c>
      <c r="F3" s="51">
        <f>ByYear!N49</f>
        <v>2.0412426301021607</v>
      </c>
      <c r="G3" s="51">
        <f>ByYear!N64</f>
        <v>1.7003426328206539</v>
      </c>
    </row>
    <row r="4" spans="1:7" x14ac:dyDescent="0.25">
      <c r="A4" s="9">
        <v>2015</v>
      </c>
      <c r="B4" s="39">
        <v>3</v>
      </c>
      <c r="C4" s="51">
        <f>ByYear!N5</f>
        <v>2.315496221132086</v>
      </c>
      <c r="D4" s="51">
        <f>ByYear!N20</f>
        <v>2.1136535091457107</v>
      </c>
      <c r="E4" s="51">
        <f>ByYear!N35</f>
        <v>2.0979449004930375</v>
      </c>
      <c r="F4" s="51">
        <f>ByYear!N50</f>
        <v>2.0282998217505903</v>
      </c>
      <c r="G4" s="51">
        <f>ByYear!N65</f>
        <v>1.743167029249423</v>
      </c>
    </row>
    <row r="5" spans="1:7" x14ac:dyDescent="0.25">
      <c r="A5" s="9">
        <v>2015</v>
      </c>
      <c r="B5" s="39">
        <v>4</v>
      </c>
      <c r="C5" s="51">
        <f>ByYear!N6</f>
        <v>2.4363858047342779</v>
      </c>
      <c r="D5" s="51">
        <f>ByYear!N21</f>
        <v>2.1422138946890517</v>
      </c>
      <c r="E5" s="51">
        <f>ByYear!N36</f>
        <v>2.0741860860202519</v>
      </c>
      <c r="F5" s="51">
        <f>ByYear!N51</f>
        <v>2.0444413009714868</v>
      </c>
      <c r="G5" s="51">
        <f>ByYear!N66</f>
        <v>1.7161877682611901</v>
      </c>
    </row>
    <row r="6" spans="1:7" x14ac:dyDescent="0.25">
      <c r="A6" s="9">
        <v>2015</v>
      </c>
      <c r="B6" s="39">
        <v>5</v>
      </c>
      <c r="C6" s="51">
        <f>ByYear!N7</f>
        <v>2.6145414757555048</v>
      </c>
      <c r="D6" s="51">
        <f>ByYear!N22</f>
        <v>2.2801938585615007</v>
      </c>
      <c r="E6" s="51">
        <f>ByYear!N37</f>
        <v>2.3479026787714163</v>
      </c>
      <c r="F6" s="51">
        <f>ByYear!N52</f>
        <v>2.1703821765781646</v>
      </c>
      <c r="G6" s="51">
        <f>ByYear!N67</f>
        <v>1.7513123968870419</v>
      </c>
    </row>
    <row r="7" spans="1:7" x14ac:dyDescent="0.25">
      <c r="A7" s="9">
        <v>2015</v>
      </c>
      <c r="B7" s="39">
        <v>6</v>
      </c>
      <c r="C7" s="51">
        <f>ByYear!N8</f>
        <v>2.8153403143615776</v>
      </c>
      <c r="D7" s="51">
        <f>ByYear!N23</f>
        <v>2.4185253082855676</v>
      </c>
      <c r="E7" s="51">
        <f>ByYear!N38</f>
        <v>2.3315848821209539</v>
      </c>
      <c r="F7" s="51">
        <f>ByYear!N53</f>
        <v>2.2758229370197234</v>
      </c>
      <c r="G7" s="51">
        <f>ByYear!N68</f>
        <v>1.9379992878535985</v>
      </c>
    </row>
    <row r="8" spans="1:7" x14ac:dyDescent="0.25">
      <c r="A8" s="9">
        <v>2015</v>
      </c>
      <c r="B8" s="39">
        <v>7</v>
      </c>
      <c r="C8" s="51">
        <f>ByYear!N9</f>
        <v>2.7290342976215252</v>
      </c>
      <c r="D8" s="51">
        <f>ByYear!N24</f>
        <v>2.3979082280378892</v>
      </c>
      <c r="E8" s="51">
        <f>ByYear!N39</f>
        <v>2.2210170364823734</v>
      </c>
      <c r="F8" s="51">
        <f>ByYear!N54</f>
        <v>2.214774086603168</v>
      </c>
      <c r="G8" s="51">
        <f>ByYear!N69</f>
        <v>1.874188301119331</v>
      </c>
    </row>
    <row r="9" spans="1:7" x14ac:dyDescent="0.25">
      <c r="A9" s="9">
        <v>2015</v>
      </c>
      <c r="B9" s="39">
        <v>8</v>
      </c>
      <c r="C9" s="51">
        <f>ByYear!N10</f>
        <v>2.5468670810504102</v>
      </c>
      <c r="D9" s="51">
        <f>ByYear!N25</f>
        <v>2.2898367598288001</v>
      </c>
      <c r="E9" s="51">
        <f>ByYear!N40</f>
        <v>2.1655871176111545</v>
      </c>
      <c r="F9" s="51">
        <f>ByYear!N55</f>
        <v>2.2108417955638373</v>
      </c>
      <c r="G9" s="51">
        <f>ByYear!N70</f>
        <v>1.9080608430492345</v>
      </c>
    </row>
    <row r="10" spans="1:7" x14ac:dyDescent="0.25">
      <c r="A10" s="9">
        <v>2015</v>
      </c>
      <c r="B10" s="39">
        <v>9</v>
      </c>
      <c r="C10" s="51">
        <f>ByYear!N11</f>
        <v>2.5311275321453146</v>
      </c>
      <c r="D10" s="51">
        <f>ByYear!N26</f>
        <v>2.2756917094774725</v>
      </c>
      <c r="E10" s="51">
        <f>ByYear!N41</f>
        <v>2.216864783058063</v>
      </c>
      <c r="F10" s="51">
        <f>ByYear!N56</f>
        <v>2.1995994429897614</v>
      </c>
      <c r="G10" s="51">
        <f>ByYear!N71</f>
        <v>1.8726440965849844</v>
      </c>
    </row>
    <row r="11" spans="1:7" x14ac:dyDescent="0.25">
      <c r="A11" s="9">
        <v>2015</v>
      </c>
      <c r="B11" s="39">
        <v>10</v>
      </c>
      <c r="C11" s="51">
        <f>ByYear!N12</f>
        <v>2.6259854147155153</v>
      </c>
      <c r="D11" s="51">
        <f>ByYear!N27</f>
        <v>2.3078816759506005</v>
      </c>
      <c r="E11" s="51">
        <f>ByYear!N42</f>
        <v>2.2183408930666335</v>
      </c>
      <c r="F11" s="51">
        <f>ByYear!N57</f>
        <v>2.1554459665908876</v>
      </c>
      <c r="G11" s="51">
        <f>ByYear!N72</f>
        <v>1.8249507148091093</v>
      </c>
    </row>
    <row r="12" spans="1:7" x14ac:dyDescent="0.25">
      <c r="A12" s="9">
        <v>2015</v>
      </c>
      <c r="B12" s="39">
        <v>11</v>
      </c>
      <c r="C12" s="51">
        <f>ByYear!N13</f>
        <v>2.7339883212943157</v>
      </c>
      <c r="D12" s="51">
        <f>ByYear!N28</f>
        <v>2.2804418181035544</v>
      </c>
      <c r="E12" s="51">
        <f>ByYear!N43</f>
        <v>2.2895617704949385</v>
      </c>
      <c r="F12" s="51">
        <f>ByYear!N58</f>
        <v>2.2022405411111561</v>
      </c>
      <c r="G12" s="51">
        <f>ByYear!N73</f>
        <v>1.8310450335668103</v>
      </c>
    </row>
    <row r="13" spans="1:7" x14ac:dyDescent="0.25">
      <c r="A13" s="9">
        <v>2015</v>
      </c>
      <c r="B13" s="39">
        <v>12</v>
      </c>
      <c r="C13" s="51">
        <f>ByYear!N14</f>
        <v>2.6211198589169697</v>
      </c>
      <c r="D13" s="51">
        <f>ByYear!N29</f>
        <v>2.209987500180834</v>
      </c>
      <c r="E13" s="51">
        <f>ByYear!N44</f>
        <v>2.1817951329272396</v>
      </c>
      <c r="F13" s="51">
        <f>ByYear!N59</f>
        <v>2.042378381442902</v>
      </c>
      <c r="G13" s="51">
        <f>ByYear!N74</f>
        <v>1.7404705621705852</v>
      </c>
    </row>
    <row r="14" spans="1:7" x14ac:dyDescent="0.25">
      <c r="B14" s="9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workbookViewId="0">
      <selection activeCell="C2" sqref="C2"/>
    </sheetView>
  </sheetViews>
  <sheetFormatPr defaultRowHeight="15" x14ac:dyDescent="0.25"/>
  <cols>
    <col min="1" max="1" width="11" style="9" bestFit="1" customWidth="1"/>
    <col min="2" max="2" width="9.140625" style="9"/>
    <col min="3" max="3" width="20.140625" bestFit="1" customWidth="1"/>
    <col min="4" max="6" width="16.7109375" bestFit="1" customWidth="1"/>
    <col min="7" max="7" width="10" bestFit="1" customWidth="1"/>
  </cols>
  <sheetData>
    <row r="1" spans="1:7" s="9" customFormat="1" x14ac:dyDescent="0.25">
      <c r="A1" s="9" t="s">
        <v>0</v>
      </c>
      <c r="B1" s="39" t="s">
        <v>1</v>
      </c>
      <c r="C1" s="39" t="s">
        <v>2</v>
      </c>
      <c r="D1" s="39" t="s">
        <v>3</v>
      </c>
      <c r="E1" s="39" t="s">
        <v>4</v>
      </c>
      <c r="F1" s="39" t="s">
        <v>5</v>
      </c>
      <c r="G1" s="39" t="s">
        <v>6</v>
      </c>
    </row>
    <row r="2" spans="1:7" x14ac:dyDescent="0.25">
      <c r="A2" s="9">
        <v>2015</v>
      </c>
      <c r="B2" s="39">
        <v>1</v>
      </c>
      <c r="C2" s="8">
        <f>AVERAGEIFS(Ratio!C$2:C$145,Ratio!$A$2:$A$145,"&gt;=" &amp; $B$15,Ratio!$A$2:$A$145,"&lt;=" &amp; DmdFct_SimpleAvg!$B$16,Ratio!$B$2:$B$145,DmdFct_SimpleAvg!$B2)</f>
        <v>2.3590698436234359</v>
      </c>
      <c r="D2" s="8">
        <f>AVERAGEIFS(Ratio!D$2:D$145,Ratio!$A$2:$A$145,"&gt;=" &amp; $B$15,Ratio!$A$2:$A$145,"&lt;=" &amp; DmdFct_SimpleAvg!$B$16,Ratio!$B$2:$B$145,DmdFct_SimpleAvg!$B2)</f>
        <v>2.0883762424419752</v>
      </c>
      <c r="E2" s="8">
        <f>AVERAGEIFS(Ratio!E$2:E$145,Ratio!$A$2:$A$145,"&gt;=" &amp; $B$15,Ratio!$A$2:$A$145,"&lt;=" &amp; DmdFct_SimpleAvg!$B$16,Ratio!$B$2:$B$145,DmdFct_SimpleAvg!$B2)</f>
        <v>2.0807101607675453</v>
      </c>
      <c r="F2" s="8">
        <f>AVERAGEIFS(Ratio!F$2:F$145,Ratio!$A$2:$A$145,"&gt;=" &amp; $B$15,Ratio!$A$2:$A$145,"&lt;=" &amp; DmdFct_SimpleAvg!$B$16,Ratio!$B$2:$B$145,DmdFct_SimpleAvg!$B2)</f>
        <v>2.0114863311309885</v>
      </c>
      <c r="G2" s="8">
        <f>AVERAGEIFS(Ratio!G$2:G$145,Ratio!$A$2:$A$145,"&gt;=" &amp; $B$15,Ratio!$A$2:$A$145,"&lt;=" &amp; DmdFct_SimpleAvg!$B$16,Ratio!$B$2:$B$145,DmdFct_SimpleAvg!$B2)</f>
        <v>1.7636337384060292</v>
      </c>
    </row>
    <row r="3" spans="1:7" x14ac:dyDescent="0.25">
      <c r="A3" s="9">
        <v>2015</v>
      </c>
      <c r="B3" s="39">
        <v>2</v>
      </c>
      <c r="C3" s="8">
        <f>AVERAGEIFS(Ratio!C$2:C$145,Ratio!$A$2:$A$145,"&gt;=" &amp; $B$15,Ratio!$A$2:$A$145,"&lt;=" &amp; DmdFct_SimpleAvg!$B$16,Ratio!$B$2:$B$145,DmdFct_SimpleAvg!$B3)</f>
        <v>2.2399164992342659</v>
      </c>
      <c r="D3" s="8">
        <f>AVERAGEIFS(Ratio!D$2:D$145,Ratio!$A$2:$A$145,"&gt;=" &amp; $B$15,Ratio!$A$2:$A$145,"&lt;=" &amp; DmdFct_SimpleAvg!$B$16,Ratio!$B$2:$B$145,DmdFct_SimpleAvg!$B3)</f>
        <v>2.1211012374936047</v>
      </c>
      <c r="E3" s="8">
        <f>AVERAGEIFS(Ratio!E$2:E$145,Ratio!$A$2:$A$145,"&gt;=" &amp; $B$15,Ratio!$A$2:$A$145,"&lt;=" &amp; DmdFct_SimpleAvg!$B$16,Ratio!$B$2:$B$145,DmdFct_SimpleAvg!$B3)</f>
        <v>2.1073326878473804</v>
      </c>
      <c r="F3" s="8">
        <f>AVERAGEIFS(Ratio!F$2:F$145,Ratio!$A$2:$A$145,"&gt;=" &amp; $B$15,Ratio!$A$2:$A$145,"&lt;=" &amp; DmdFct_SimpleAvg!$B$16,Ratio!$B$2:$B$145,DmdFct_SimpleAvg!$B3)</f>
        <v>2.0412426301021607</v>
      </c>
      <c r="G3" s="8">
        <f>AVERAGEIFS(Ratio!G$2:G$145,Ratio!$A$2:$A$145,"&gt;=" &amp; $B$15,Ratio!$A$2:$A$145,"&lt;=" &amp; DmdFct_SimpleAvg!$B$16,Ratio!$B$2:$B$145,DmdFct_SimpleAvg!$B3)</f>
        <v>1.7003426328206539</v>
      </c>
    </row>
    <row r="4" spans="1:7" x14ac:dyDescent="0.25">
      <c r="A4" s="9">
        <v>2015</v>
      </c>
      <c r="B4" s="39">
        <v>3</v>
      </c>
      <c r="C4" s="8">
        <f>AVERAGEIFS(Ratio!C$2:C$145,Ratio!$A$2:$A$145,"&gt;=" &amp; $B$15,Ratio!$A$2:$A$145,"&lt;=" &amp; DmdFct_SimpleAvg!$B$16,Ratio!$B$2:$B$145,DmdFct_SimpleAvg!$B4)</f>
        <v>2.391075943029906</v>
      </c>
      <c r="D4" s="8">
        <f>AVERAGEIFS(Ratio!D$2:D$145,Ratio!$A$2:$A$145,"&gt;=" &amp; $B$15,Ratio!$A$2:$A$145,"&lt;=" &amp; DmdFct_SimpleAvg!$B$16,Ratio!$B$2:$B$145,DmdFct_SimpleAvg!$B4)</f>
        <v>2.1062057807978163</v>
      </c>
      <c r="E4" s="8">
        <f>AVERAGEIFS(Ratio!E$2:E$145,Ratio!$A$2:$A$145,"&gt;=" &amp; $B$15,Ratio!$A$2:$A$145,"&lt;=" &amp; DmdFct_SimpleAvg!$B$16,Ratio!$B$2:$B$145,DmdFct_SimpleAvg!$B4)</f>
        <v>2.0979449004930375</v>
      </c>
      <c r="F4" s="8">
        <f>AVERAGEIFS(Ratio!F$2:F$145,Ratio!$A$2:$A$145,"&gt;=" &amp; $B$15,Ratio!$A$2:$A$145,"&lt;=" &amp; DmdFct_SimpleAvg!$B$16,Ratio!$B$2:$B$145,DmdFct_SimpleAvg!$B4)</f>
        <v>2.0282998217505903</v>
      </c>
      <c r="G4" s="8">
        <f>AVERAGEIFS(Ratio!G$2:G$145,Ratio!$A$2:$A$145,"&gt;=" &amp; $B$15,Ratio!$A$2:$A$145,"&lt;=" &amp; DmdFct_SimpleAvg!$B$16,Ratio!$B$2:$B$145,DmdFct_SimpleAvg!$B4)</f>
        <v>1.743167029249423</v>
      </c>
    </row>
    <row r="5" spans="1:7" x14ac:dyDescent="0.25">
      <c r="A5" s="9">
        <v>2015</v>
      </c>
      <c r="B5" s="39">
        <v>4</v>
      </c>
      <c r="C5" s="8">
        <f>AVERAGEIFS(Ratio!C$2:C$145,Ratio!$A$2:$A$145,"&gt;=" &amp; $B$15,Ratio!$A$2:$A$145,"&lt;=" &amp; DmdFct_SimpleAvg!$B$16,Ratio!$B$2:$B$145,DmdFct_SimpleAvg!$B5)</f>
        <v>2.4816956664386494</v>
      </c>
      <c r="D5" s="8">
        <f>AVERAGEIFS(Ratio!D$2:D$145,Ratio!$A$2:$A$145,"&gt;=" &amp; $B$15,Ratio!$A$2:$A$145,"&lt;=" &amp; DmdFct_SimpleAvg!$B$16,Ratio!$B$2:$B$145,DmdFct_SimpleAvg!$B5)</f>
        <v>2.1782220085802875</v>
      </c>
      <c r="E5" s="8">
        <f>AVERAGEIFS(Ratio!E$2:E$145,Ratio!$A$2:$A$145,"&gt;=" &amp; $B$15,Ratio!$A$2:$A$145,"&lt;=" &amp; DmdFct_SimpleAvg!$B$16,Ratio!$B$2:$B$145,DmdFct_SimpleAvg!$B5)</f>
        <v>2.0741860860202519</v>
      </c>
      <c r="F5" s="8">
        <f>AVERAGEIFS(Ratio!F$2:F$145,Ratio!$A$2:$A$145,"&gt;=" &amp; $B$15,Ratio!$A$2:$A$145,"&lt;=" &amp; DmdFct_SimpleAvg!$B$16,Ratio!$B$2:$B$145,DmdFct_SimpleAvg!$B5)</f>
        <v>2.0444413009714868</v>
      </c>
      <c r="G5" s="8">
        <f>AVERAGEIFS(Ratio!G$2:G$145,Ratio!$A$2:$A$145,"&gt;=" &amp; $B$15,Ratio!$A$2:$A$145,"&lt;=" &amp; DmdFct_SimpleAvg!$B$16,Ratio!$B$2:$B$145,DmdFct_SimpleAvg!$B5)</f>
        <v>1.7161877682611901</v>
      </c>
    </row>
    <row r="6" spans="1:7" x14ac:dyDescent="0.25">
      <c r="A6" s="9">
        <v>2015</v>
      </c>
      <c r="B6" s="39">
        <v>5</v>
      </c>
      <c r="C6" s="8">
        <f>AVERAGEIFS(Ratio!C$2:C$145,Ratio!$A$2:$A$145,"&gt;=" &amp; $B$15,Ratio!$A$2:$A$145,"&lt;=" &amp; DmdFct_SimpleAvg!$B$16,Ratio!$B$2:$B$145,DmdFct_SimpleAvg!$B6)</f>
        <v>2.7473872850723602</v>
      </c>
      <c r="D6" s="8">
        <f>AVERAGEIFS(Ratio!D$2:D$145,Ratio!$A$2:$A$145,"&gt;=" &amp; $B$15,Ratio!$A$2:$A$145,"&lt;=" &amp; DmdFct_SimpleAvg!$B$16,Ratio!$B$2:$B$145,DmdFct_SimpleAvg!$B6)</f>
        <v>2.3821657085427139</v>
      </c>
      <c r="E6" s="8">
        <f>AVERAGEIFS(Ratio!E$2:E$145,Ratio!$A$2:$A$145,"&gt;=" &amp; $B$15,Ratio!$A$2:$A$145,"&lt;=" &amp; DmdFct_SimpleAvg!$B$16,Ratio!$B$2:$B$145,DmdFct_SimpleAvg!$B6)</f>
        <v>2.3479026787714163</v>
      </c>
      <c r="F6" s="8">
        <f>AVERAGEIFS(Ratio!F$2:F$145,Ratio!$A$2:$A$145,"&gt;=" &amp; $B$15,Ratio!$A$2:$A$145,"&lt;=" &amp; DmdFct_SimpleAvg!$B$16,Ratio!$B$2:$B$145,DmdFct_SimpleAvg!$B6)</f>
        <v>2.1703821765781646</v>
      </c>
      <c r="G6" s="8">
        <f>AVERAGEIFS(Ratio!G$2:G$145,Ratio!$A$2:$A$145,"&gt;=" &amp; $B$15,Ratio!$A$2:$A$145,"&lt;=" &amp; DmdFct_SimpleAvg!$B$16,Ratio!$B$2:$B$145,DmdFct_SimpleAvg!$B6)</f>
        <v>1.7513123968870419</v>
      </c>
    </row>
    <row r="7" spans="1:7" x14ac:dyDescent="0.25">
      <c r="A7" s="9">
        <v>2015</v>
      </c>
      <c r="B7" s="39">
        <v>6</v>
      </c>
      <c r="C7" s="8">
        <f>AVERAGEIFS(Ratio!C$2:C$145,Ratio!$A$2:$A$145,"&gt;=" &amp; $B$15,Ratio!$A$2:$A$145,"&lt;=" &amp; DmdFct_SimpleAvg!$B$16,Ratio!$B$2:$B$145,DmdFct_SimpleAvg!$B7)</f>
        <v>2.8832933436507946</v>
      </c>
      <c r="D7" s="8">
        <f>AVERAGEIFS(Ratio!D$2:D$145,Ratio!$A$2:$A$145,"&gt;=" &amp; $B$15,Ratio!$A$2:$A$145,"&lt;=" &amp; DmdFct_SimpleAvg!$B$16,Ratio!$B$2:$B$145,DmdFct_SimpleAvg!$B7)</f>
        <v>2.4548849080284212</v>
      </c>
      <c r="E7" s="8">
        <f>AVERAGEIFS(Ratio!E$2:E$145,Ratio!$A$2:$A$145,"&gt;=" &amp; $B$15,Ratio!$A$2:$A$145,"&lt;=" &amp; DmdFct_SimpleAvg!$B$16,Ratio!$B$2:$B$145,DmdFct_SimpleAvg!$B7)</f>
        <v>2.3315848821209539</v>
      </c>
      <c r="F7" s="8">
        <f>AVERAGEIFS(Ratio!F$2:F$145,Ratio!$A$2:$A$145,"&gt;=" &amp; $B$15,Ratio!$A$2:$A$145,"&lt;=" &amp; DmdFct_SimpleAvg!$B$16,Ratio!$B$2:$B$145,DmdFct_SimpleAvg!$B7)</f>
        <v>2.2758229370197234</v>
      </c>
      <c r="G7" s="8">
        <f>AVERAGEIFS(Ratio!G$2:G$145,Ratio!$A$2:$A$145,"&gt;=" &amp; $B$15,Ratio!$A$2:$A$145,"&lt;=" &amp; DmdFct_SimpleAvg!$B$16,Ratio!$B$2:$B$145,DmdFct_SimpleAvg!$B7)</f>
        <v>1.9379992878535985</v>
      </c>
    </row>
    <row r="8" spans="1:7" x14ac:dyDescent="0.25">
      <c r="A8" s="9">
        <v>2015</v>
      </c>
      <c r="B8" s="39">
        <v>7</v>
      </c>
      <c r="C8" s="8">
        <f>AVERAGEIFS(Ratio!C$2:C$145,Ratio!$A$2:$A$145,"&gt;=" &amp; $B$15,Ratio!$A$2:$A$145,"&lt;=" &amp; DmdFct_SimpleAvg!$B$16,Ratio!$B$2:$B$145,DmdFct_SimpleAvg!$B8)</f>
        <v>2.5747752515922553</v>
      </c>
      <c r="D8" s="8">
        <f>AVERAGEIFS(Ratio!D$2:D$145,Ratio!$A$2:$A$145,"&gt;=" &amp; $B$15,Ratio!$A$2:$A$145,"&lt;=" &amp; DmdFct_SimpleAvg!$B$16,Ratio!$B$2:$B$145,DmdFct_SimpleAvg!$B8)</f>
        <v>2.3409315480473576</v>
      </c>
      <c r="E8" s="8">
        <f>AVERAGEIFS(Ratio!E$2:E$145,Ratio!$A$2:$A$145,"&gt;=" &amp; $B$15,Ratio!$A$2:$A$145,"&lt;=" &amp; DmdFct_SimpleAvg!$B$16,Ratio!$B$2:$B$145,DmdFct_SimpleAvg!$B8)</f>
        <v>2.2210170364823734</v>
      </c>
      <c r="F8" s="8">
        <f>AVERAGEIFS(Ratio!F$2:F$145,Ratio!$A$2:$A$145,"&gt;=" &amp; $B$15,Ratio!$A$2:$A$145,"&lt;=" &amp; DmdFct_SimpleAvg!$B$16,Ratio!$B$2:$B$145,DmdFct_SimpleAvg!$B8)</f>
        <v>2.214774086603168</v>
      </c>
      <c r="G8" s="8">
        <f>AVERAGEIFS(Ratio!G$2:G$145,Ratio!$A$2:$A$145,"&gt;=" &amp; $B$15,Ratio!$A$2:$A$145,"&lt;=" &amp; DmdFct_SimpleAvg!$B$16,Ratio!$B$2:$B$145,DmdFct_SimpleAvg!$B8)</f>
        <v>1.874188301119331</v>
      </c>
    </row>
    <row r="9" spans="1:7" x14ac:dyDescent="0.25">
      <c r="A9" s="9">
        <v>2015</v>
      </c>
      <c r="B9" s="39">
        <v>8</v>
      </c>
      <c r="C9" s="8">
        <f>AVERAGEIFS(Ratio!C$2:C$145,Ratio!$A$2:$A$145,"&gt;=" &amp; $B$15,Ratio!$A$2:$A$145,"&lt;=" &amp; DmdFct_SimpleAvg!$B$16,Ratio!$B$2:$B$145,DmdFct_SimpleAvg!$B9)</f>
        <v>2.518958910508565</v>
      </c>
      <c r="D9" s="8">
        <f>AVERAGEIFS(Ratio!D$2:D$145,Ratio!$A$2:$A$145,"&gt;=" &amp; $B$15,Ratio!$A$2:$A$145,"&lt;=" &amp; DmdFct_SimpleAvg!$B$16,Ratio!$B$2:$B$145,DmdFct_SimpleAvg!$B9)</f>
        <v>2.238741971610243</v>
      </c>
      <c r="E9" s="8">
        <f>AVERAGEIFS(Ratio!E$2:E$145,Ratio!$A$2:$A$145,"&gt;=" &amp; $B$15,Ratio!$A$2:$A$145,"&lt;=" &amp; DmdFct_SimpleAvg!$B$16,Ratio!$B$2:$B$145,DmdFct_SimpleAvg!$B9)</f>
        <v>2.1655871176111545</v>
      </c>
      <c r="F9" s="8">
        <f>AVERAGEIFS(Ratio!F$2:F$145,Ratio!$A$2:$A$145,"&gt;=" &amp; $B$15,Ratio!$A$2:$A$145,"&lt;=" &amp; DmdFct_SimpleAvg!$B$16,Ratio!$B$2:$B$145,DmdFct_SimpleAvg!$B9)</f>
        <v>2.2108417955638373</v>
      </c>
      <c r="G9" s="8">
        <f>AVERAGEIFS(Ratio!G$2:G$145,Ratio!$A$2:$A$145,"&gt;=" &amp; $B$15,Ratio!$A$2:$A$145,"&lt;=" &amp; DmdFct_SimpleAvg!$B$16,Ratio!$B$2:$B$145,DmdFct_SimpleAvg!$B9)</f>
        <v>1.9080608430492345</v>
      </c>
    </row>
    <row r="10" spans="1:7" x14ac:dyDescent="0.25">
      <c r="A10" s="9">
        <v>2015</v>
      </c>
      <c r="B10" s="39">
        <v>9</v>
      </c>
      <c r="C10" s="8">
        <f>AVERAGEIFS(Ratio!C$2:C$145,Ratio!$A$2:$A$145,"&gt;=" &amp; $B$15,Ratio!$A$2:$A$145,"&lt;=" &amp; DmdFct_SimpleAvg!$B$16,Ratio!$B$2:$B$145,DmdFct_SimpleAvg!$B10)</f>
        <v>2.5432961537820642</v>
      </c>
      <c r="D10" s="8">
        <f>AVERAGEIFS(Ratio!D$2:D$145,Ratio!$A$2:$A$145,"&gt;=" &amp; $B$15,Ratio!$A$2:$A$145,"&lt;=" &amp; DmdFct_SimpleAvg!$B$16,Ratio!$B$2:$B$145,DmdFct_SimpleAvg!$B10)</f>
        <v>2.3126414473447019</v>
      </c>
      <c r="E10" s="8">
        <f>AVERAGEIFS(Ratio!E$2:E$145,Ratio!$A$2:$A$145,"&gt;=" &amp; $B$15,Ratio!$A$2:$A$145,"&lt;=" &amp; DmdFct_SimpleAvg!$B$16,Ratio!$B$2:$B$145,DmdFct_SimpleAvg!$B10)</f>
        <v>2.216864783058063</v>
      </c>
      <c r="F10" s="8">
        <f>AVERAGEIFS(Ratio!F$2:F$145,Ratio!$A$2:$A$145,"&gt;=" &amp; $B$15,Ratio!$A$2:$A$145,"&lt;=" &amp; DmdFct_SimpleAvg!$B$16,Ratio!$B$2:$B$145,DmdFct_SimpleAvg!$B10)</f>
        <v>2.1995994429897614</v>
      </c>
      <c r="G10" s="8">
        <f>AVERAGEIFS(Ratio!G$2:G$145,Ratio!$A$2:$A$145,"&gt;=" &amp; $B$15,Ratio!$A$2:$A$145,"&lt;=" &amp; DmdFct_SimpleAvg!$B$16,Ratio!$B$2:$B$145,DmdFct_SimpleAvg!$B10)</f>
        <v>1.8726440965849844</v>
      </c>
    </row>
    <row r="11" spans="1:7" x14ac:dyDescent="0.25">
      <c r="A11" s="9">
        <v>2015</v>
      </c>
      <c r="B11" s="39">
        <v>10</v>
      </c>
      <c r="C11" s="8">
        <f>AVERAGEIFS(Ratio!C$2:C$145,Ratio!$A$2:$A$145,"&gt;=" &amp; $B$15,Ratio!$A$2:$A$145,"&lt;=" &amp; DmdFct_SimpleAvg!$B$16,Ratio!$B$2:$B$145,DmdFct_SimpleAvg!$B11)</f>
        <v>2.7086746756489668</v>
      </c>
      <c r="D11" s="8">
        <f>AVERAGEIFS(Ratio!D$2:D$145,Ratio!$A$2:$A$145,"&gt;=" &amp; $B$15,Ratio!$A$2:$A$145,"&lt;=" &amp; DmdFct_SimpleAvg!$B$16,Ratio!$B$2:$B$145,DmdFct_SimpleAvg!$B11)</f>
        <v>2.3031219045564995</v>
      </c>
      <c r="E11" s="8">
        <f>AVERAGEIFS(Ratio!E$2:E$145,Ratio!$A$2:$A$145,"&gt;=" &amp; $B$15,Ratio!$A$2:$A$145,"&lt;=" &amp; DmdFct_SimpleAvg!$B$16,Ratio!$B$2:$B$145,DmdFct_SimpleAvg!$B11)</f>
        <v>2.2183408930666335</v>
      </c>
      <c r="F11" s="8">
        <f>AVERAGEIFS(Ratio!F$2:F$145,Ratio!$A$2:$A$145,"&gt;=" &amp; $B$15,Ratio!$A$2:$A$145,"&lt;=" &amp; DmdFct_SimpleAvg!$B$16,Ratio!$B$2:$B$145,DmdFct_SimpleAvg!$B11)</f>
        <v>2.1554459665908876</v>
      </c>
      <c r="G11" s="8">
        <f>AVERAGEIFS(Ratio!G$2:G$145,Ratio!$A$2:$A$145,"&gt;=" &amp; $B$15,Ratio!$A$2:$A$145,"&lt;=" &amp; DmdFct_SimpleAvg!$B$16,Ratio!$B$2:$B$145,DmdFct_SimpleAvg!$B11)</f>
        <v>1.8249507148091093</v>
      </c>
    </row>
    <row r="12" spans="1:7" x14ac:dyDescent="0.25">
      <c r="A12" s="9">
        <v>2015</v>
      </c>
      <c r="B12" s="39">
        <v>11</v>
      </c>
      <c r="C12" s="8">
        <f>AVERAGEIFS(Ratio!C$2:C$145,Ratio!$A$2:$A$145,"&gt;=" &amp; $B$15,Ratio!$A$2:$A$145,"&lt;=" &amp; DmdFct_SimpleAvg!$B$16,Ratio!$B$2:$B$145,DmdFct_SimpleAvg!$B12)</f>
        <v>2.759301966939665</v>
      </c>
      <c r="D12" s="8">
        <f>AVERAGEIFS(Ratio!D$2:D$145,Ratio!$A$2:$A$145,"&gt;=" &amp; $B$15,Ratio!$A$2:$A$145,"&lt;=" &amp; DmdFct_SimpleAvg!$B$16,Ratio!$B$2:$B$145,DmdFct_SimpleAvg!$B12)</f>
        <v>2.2577617316506098</v>
      </c>
      <c r="E12" s="8">
        <f>AVERAGEIFS(Ratio!E$2:E$145,Ratio!$A$2:$A$145,"&gt;=" &amp; $B$15,Ratio!$A$2:$A$145,"&lt;=" &amp; DmdFct_SimpleAvg!$B$16,Ratio!$B$2:$B$145,DmdFct_SimpleAvg!$B12)</f>
        <v>2.2895617704949385</v>
      </c>
      <c r="F12" s="8">
        <f>AVERAGEIFS(Ratio!F$2:F$145,Ratio!$A$2:$A$145,"&gt;=" &amp; $B$15,Ratio!$A$2:$A$145,"&lt;=" &amp; DmdFct_SimpleAvg!$B$16,Ratio!$B$2:$B$145,DmdFct_SimpleAvg!$B12)</f>
        <v>2.2022405411111561</v>
      </c>
      <c r="G12" s="8">
        <f>AVERAGEIFS(Ratio!G$2:G$145,Ratio!$A$2:$A$145,"&gt;=" &amp; $B$15,Ratio!$A$2:$A$145,"&lt;=" &amp; DmdFct_SimpleAvg!$B$16,Ratio!$B$2:$B$145,DmdFct_SimpleAvg!$B12)</f>
        <v>1.8310450335668103</v>
      </c>
    </row>
    <row r="13" spans="1:7" x14ac:dyDescent="0.25">
      <c r="A13" s="9">
        <v>2015</v>
      </c>
      <c r="B13" s="39">
        <v>12</v>
      </c>
      <c r="C13" s="8">
        <f>AVERAGEIFS(Ratio!C$2:C$145,Ratio!$A$2:$A$145,"&gt;=" &amp; $B$15,Ratio!$A$2:$A$145,"&lt;=" &amp; DmdFct_SimpleAvg!$B$16,Ratio!$B$2:$B$145,DmdFct_SimpleAvg!$B13)</f>
        <v>2.482937750894274</v>
      </c>
      <c r="D13" s="8">
        <f>AVERAGEIFS(Ratio!D$2:D$145,Ratio!$A$2:$A$145,"&gt;=" &amp; $B$15,Ratio!$A$2:$A$145,"&lt;=" &amp; DmdFct_SimpleAvg!$B$16,Ratio!$B$2:$B$145,DmdFct_SimpleAvg!$B13)</f>
        <v>2.1622132687110582</v>
      </c>
      <c r="E13" s="8">
        <f>AVERAGEIFS(Ratio!E$2:E$145,Ratio!$A$2:$A$145,"&gt;=" &amp; $B$15,Ratio!$A$2:$A$145,"&lt;=" &amp; DmdFct_SimpleAvg!$B$16,Ratio!$B$2:$B$145,DmdFct_SimpleAvg!$B13)</f>
        <v>2.1817951329272396</v>
      </c>
      <c r="F13" s="8">
        <f>AVERAGEIFS(Ratio!F$2:F$145,Ratio!$A$2:$A$145,"&gt;=" &amp; $B$15,Ratio!$A$2:$A$145,"&lt;=" &amp; DmdFct_SimpleAvg!$B$16,Ratio!$B$2:$B$145,DmdFct_SimpleAvg!$B13)</f>
        <v>2.042378381442902</v>
      </c>
      <c r="G13" s="8">
        <f>AVERAGEIFS(Ratio!G$2:G$145,Ratio!$A$2:$A$145,"&gt;=" &amp; $B$15,Ratio!$A$2:$A$145,"&lt;=" &amp; DmdFct_SimpleAvg!$B$16,Ratio!$B$2:$B$145,DmdFct_SimpleAvg!$B13)</f>
        <v>1.7404705621705852</v>
      </c>
    </row>
    <row r="15" spans="1:7" x14ac:dyDescent="0.25">
      <c r="A15" s="9" t="s">
        <v>7</v>
      </c>
      <c r="B15" s="10">
        <v>2003</v>
      </c>
    </row>
    <row r="16" spans="1:7" x14ac:dyDescent="0.25">
      <c r="A16" s="9" t="s">
        <v>8</v>
      </c>
      <c r="B16" s="10">
        <v>2013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workbookViewId="0">
      <selection activeCell="D18" sqref="D18"/>
    </sheetView>
  </sheetViews>
  <sheetFormatPr defaultRowHeight="15" x14ac:dyDescent="0.25"/>
  <cols>
    <col min="1" max="1" width="11" style="9" bestFit="1" customWidth="1"/>
    <col min="3" max="3" width="20.140625" bestFit="1" customWidth="1"/>
    <col min="4" max="6" width="16.7109375" bestFit="1" customWidth="1"/>
    <col min="7" max="7" width="10" bestFit="1" customWidth="1"/>
  </cols>
  <sheetData>
    <row r="1" spans="1:7" s="9" customFormat="1" x14ac:dyDescent="0.25">
      <c r="A1" s="9" t="s">
        <v>0</v>
      </c>
      <c r="B1" s="39" t="s">
        <v>1</v>
      </c>
      <c r="C1" s="39" t="s">
        <v>2</v>
      </c>
      <c r="D1" s="39" t="s">
        <v>3</v>
      </c>
      <c r="E1" s="39" t="s">
        <v>4</v>
      </c>
      <c r="F1" s="39" t="s">
        <v>5</v>
      </c>
      <c r="G1" s="39" t="s">
        <v>6</v>
      </c>
    </row>
    <row r="2" spans="1:7" x14ac:dyDescent="0.25">
      <c r="A2" s="9">
        <v>2015</v>
      </c>
      <c r="B2" s="6">
        <v>1</v>
      </c>
      <c r="C2" s="8">
        <f>Sorted!S3</f>
        <v>2.2689417176699469</v>
      </c>
      <c r="D2" s="8">
        <f>Sorted!S18</f>
        <v>2.0275589009644865</v>
      </c>
      <c r="E2" s="8">
        <f>Sorted!S33</f>
        <v>2.0560705125804435</v>
      </c>
      <c r="F2" s="8">
        <f>Sorted!S48</f>
        <v>1.9330179962894263</v>
      </c>
      <c r="G2" s="8">
        <f>Sorted!S63</f>
        <v>1.7752562960675027</v>
      </c>
    </row>
    <row r="3" spans="1:7" x14ac:dyDescent="0.25">
      <c r="A3" s="9">
        <v>2015</v>
      </c>
      <c r="B3" s="6">
        <v>2</v>
      </c>
      <c r="C3" s="8">
        <f>Sorted!S4</f>
        <v>2.0756556652475009</v>
      </c>
      <c r="D3" s="8">
        <f>Sorted!S19</f>
        <v>2.1207822468877313</v>
      </c>
      <c r="E3" s="8">
        <f>Sorted!S34</f>
        <v>2.1312959854276503</v>
      </c>
      <c r="F3" s="8">
        <f>Sorted!S49</f>
        <v>2.0210273178344051</v>
      </c>
      <c r="G3" s="8">
        <f>Sorted!S64</f>
        <v>1.5930285373720074</v>
      </c>
    </row>
    <row r="4" spans="1:7" x14ac:dyDescent="0.25">
      <c r="A4" s="9">
        <v>2015</v>
      </c>
      <c r="B4" s="6">
        <v>3</v>
      </c>
      <c r="C4" s="8">
        <f>Sorted!S5</f>
        <v>2.3425701419666529</v>
      </c>
      <c r="D4" s="8">
        <f>Sorted!S20</f>
        <v>2.0795418363275551</v>
      </c>
      <c r="E4" s="8">
        <f>Sorted!S35</f>
        <v>2.0908019244598921</v>
      </c>
      <c r="F4" s="8">
        <f>Sorted!S50</f>
        <v>1.9795977561392617</v>
      </c>
      <c r="G4" s="8">
        <f>Sorted!S65</f>
        <v>1.7214421962932946</v>
      </c>
    </row>
    <row r="5" spans="1:7" x14ac:dyDescent="0.25">
      <c r="A5" s="9">
        <v>2015</v>
      </c>
      <c r="B5" s="6">
        <v>4</v>
      </c>
      <c r="C5" s="8">
        <f>Sorted!S6</f>
        <v>2.4191619068601593</v>
      </c>
      <c r="D5" s="8">
        <f>Sorted!S21</f>
        <v>2.1930530443842504</v>
      </c>
      <c r="E5" s="8">
        <f>Sorted!S36</f>
        <v>1.9859489512958575</v>
      </c>
      <c r="F5" s="8">
        <f>Sorted!S51</f>
        <v>2.0932069541424778</v>
      </c>
      <c r="G5" s="8">
        <f>Sorted!S66</f>
        <v>1.6747183936420056</v>
      </c>
    </row>
    <row r="6" spans="1:7" x14ac:dyDescent="0.25">
      <c r="A6" s="9">
        <v>2015</v>
      </c>
      <c r="B6" s="6">
        <v>5</v>
      </c>
      <c r="C6" s="8">
        <f>Sorted!S7</f>
        <v>2.7562876848997973</v>
      </c>
      <c r="D6" s="8">
        <f>Sorted!S22</f>
        <v>2.426379926910363</v>
      </c>
      <c r="E6" s="8">
        <f>Sorted!S37</f>
        <v>2.4391031115390729</v>
      </c>
      <c r="F6" s="8">
        <f>Sorted!S52</f>
        <v>2.1423684383482366</v>
      </c>
      <c r="G6" s="8">
        <f>Sorted!S67</f>
        <v>1.753850638020318</v>
      </c>
    </row>
    <row r="7" spans="1:7" x14ac:dyDescent="0.25">
      <c r="A7" s="9">
        <v>2015</v>
      </c>
      <c r="B7" s="6">
        <v>6</v>
      </c>
      <c r="C7" s="8">
        <f>Sorted!S8</f>
        <v>3.143598164173099</v>
      </c>
      <c r="D7" s="8">
        <f>Sorted!S23</f>
        <v>2.5211347830054374</v>
      </c>
      <c r="E7" s="8">
        <f>Sorted!S38</f>
        <v>2.3356148550834699</v>
      </c>
      <c r="F7" s="8">
        <f>Sorted!S53</f>
        <v>2.3467447763226748</v>
      </c>
      <c r="G7" s="8">
        <f>Sorted!S68</f>
        <v>2.0409131408166172</v>
      </c>
    </row>
    <row r="8" spans="1:7" x14ac:dyDescent="0.25">
      <c r="A8" s="9">
        <v>2015</v>
      </c>
      <c r="B8" s="6">
        <v>7</v>
      </c>
      <c r="C8" s="8">
        <f>Sorted!S9</f>
        <v>2.6007546072932177</v>
      </c>
      <c r="D8" s="8">
        <f>Sorted!S24</f>
        <v>2.3481061624763062</v>
      </c>
      <c r="E8" s="8">
        <f>Sorted!S39</f>
        <v>2.2561628001424481</v>
      </c>
      <c r="F8" s="8">
        <f>Sorted!S54</f>
        <v>2.2870775924336737</v>
      </c>
      <c r="G8" s="8">
        <f>Sorted!S69</f>
        <v>1.925386203249208</v>
      </c>
    </row>
    <row r="9" spans="1:7" x14ac:dyDescent="0.25">
      <c r="A9" s="9">
        <v>2015</v>
      </c>
      <c r="B9" s="6">
        <v>8</v>
      </c>
      <c r="C9" s="8">
        <f>Sorted!S10</f>
        <v>2.4953452027848342</v>
      </c>
      <c r="D9" s="8">
        <f>Sorted!S25</f>
        <v>2.2209404517232856</v>
      </c>
      <c r="E9" s="8">
        <f>Sorted!S40</f>
        <v>2.1545737977835979</v>
      </c>
      <c r="F9" s="8">
        <f>Sorted!S55</f>
        <v>2.2431977501024178</v>
      </c>
      <c r="G9" s="8">
        <f>Sorted!S70</f>
        <v>1.9634521909582658</v>
      </c>
    </row>
    <row r="10" spans="1:7" x14ac:dyDescent="0.25">
      <c r="A10" s="9">
        <v>2015</v>
      </c>
      <c r="B10" s="6">
        <v>9</v>
      </c>
      <c r="C10" s="8">
        <f>Sorted!S11</f>
        <v>2.5670893139460551</v>
      </c>
      <c r="D10" s="8">
        <f>Sorted!S26</f>
        <v>2.3191743085070553</v>
      </c>
      <c r="E10" s="8">
        <f>Sorted!S41</f>
        <v>2.2021577909796646</v>
      </c>
      <c r="F10" s="8">
        <f>Sorted!S56</f>
        <v>2.180240788880567</v>
      </c>
      <c r="G10" s="8">
        <f>Sorted!S71</f>
        <v>1.8787556703869006</v>
      </c>
    </row>
    <row r="11" spans="1:7" x14ac:dyDescent="0.25">
      <c r="A11" s="9">
        <v>2015</v>
      </c>
      <c r="B11" s="6">
        <v>10</v>
      </c>
      <c r="C11" s="8">
        <f>Sorted!S12</f>
        <v>2.6976551308831209</v>
      </c>
      <c r="D11" s="8">
        <f>Sorted!S27</f>
        <v>2.275276617586012</v>
      </c>
      <c r="E11" s="8">
        <f>Sorted!S42</f>
        <v>2.2283301215635154</v>
      </c>
      <c r="F11" s="8">
        <f>Sorted!S57</f>
        <v>2.1216357816153124</v>
      </c>
      <c r="G11" s="8">
        <f>Sorted!S72</f>
        <v>1.8031110062825955</v>
      </c>
    </row>
    <row r="12" spans="1:7" x14ac:dyDescent="0.25">
      <c r="A12" s="9">
        <v>2015</v>
      </c>
      <c r="B12" s="6">
        <v>11</v>
      </c>
      <c r="C12" s="8">
        <f>Sorted!S13</f>
        <v>2.8705202117666229</v>
      </c>
      <c r="D12" s="8">
        <f>Sorted!S28</f>
        <v>2.2471748192617089</v>
      </c>
      <c r="E12" s="8">
        <f>Sorted!S43</f>
        <v>2.2759273858854887</v>
      </c>
      <c r="F12" s="8">
        <f>Sorted!S58</f>
        <v>2.2026856023304373</v>
      </c>
      <c r="G12" s="8">
        <f>Sorted!S73</f>
        <v>1.8433754208796538</v>
      </c>
    </row>
    <row r="13" spans="1:7" x14ac:dyDescent="0.25">
      <c r="A13" s="9">
        <v>2015</v>
      </c>
      <c r="B13" s="6">
        <v>12</v>
      </c>
      <c r="C13" s="8">
        <f>Sorted!S14</f>
        <v>2.4528035429241943</v>
      </c>
      <c r="D13" s="8">
        <f>Sorted!S29</f>
        <v>2.1672446597710957</v>
      </c>
      <c r="E13" s="8">
        <f>Sorted!S44</f>
        <v>2.1768408929198877</v>
      </c>
      <c r="F13" s="8">
        <f>Sorted!S59</f>
        <v>2.0461546574159368</v>
      </c>
      <c r="G13" s="8">
        <f>Sorted!S74</f>
        <v>1.6907127108096225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ensitivity xmlns="2b8bb3d4-4679-4201-bf4e-ecf5a190cbdc">Confidential</Sensitivity>
    <pa1e2cbc04ca47e08abd8c9ba3e93ecc xmlns="2b8bb3d4-4679-4201-bf4e-ecf5a190cbdc">
      <Terms xmlns="http://schemas.microsoft.com/office/infopath/2007/PartnerControls">
        <TermInfo xmlns="http://schemas.microsoft.com/office/infopath/2007/PartnerControls">
          <TermName xmlns="http://schemas.microsoft.com/office/infopath/2007/PartnerControls">Regulatory Agencies - Rate Regulation</TermName>
          <TermId xmlns="http://schemas.microsoft.com/office/infopath/2007/PartnerControls">793d7250-157d-4086-b6c4-e3e3c84537ba</TermId>
        </TermInfo>
      </Terms>
    </pa1e2cbc04ca47e08abd8c9ba3e93ecc>
    <_dlc_DocId xmlns="2b8bb3d4-4679-4201-bf4e-ecf5a190cbdc">HOLFIN-10-1219</_dlc_DocId>
    <TaxCatchAll xmlns="2b8bb3d4-4679-4201-bf4e-ecf5a190cbdc">
      <Value>5</Value>
    </TaxCatchAll>
    <_dlc_DocIdUrl xmlns="2b8bb3d4-4679-4201-bf4e-ecf5a190cbdc">
      <Url>http://spapp01/sites/FIN/REG/RateApp/_layouts/DocIdRedir.aspx?ID=HOLFIN-10-1219</Url>
      <Description>HOLFIN-10-1219</Description>
    </_dlc_DocIdUrl>
    <TaxKeywordTaxHTField xmlns="2b8bb3d4-4679-4201-bf4e-ecf5a190cbdc">
      <Terms xmlns="http://schemas.microsoft.com/office/infopath/2007/PartnerControls"/>
    </TaxKeywordTaxHTField>
    <RA_Tab xmlns="2b8bb3d4-4679-4201-bf4e-ecf5a190cbdc" xsi:nil="true"/>
    <RA_Schedule xmlns="2b8bb3d4-4679-4201-bf4e-ecf5a190cbdc" xsi:nil="true"/>
    <RA_DirectorResponsible xmlns="2b8bb3d4-4679-4201-bf4e-ecf5a190cbdc" xsi:nil="true"/>
    <RA_Case_Number xmlns="2b8bb3d4-4679-4201-bf4e-ecf5a190cbdc" xsi:nil="true"/>
    <RA_Date_Filed xmlns="2b8bb3d4-4679-4201-bf4e-ecf5a190cbdc" xsi:nil="true"/>
    <Document_x0020_Type xmlns="2b8bb3d4-4679-4201-bf4e-ecf5a190cbdc" xsi:nil="true"/>
    <RA_x0020_Regulatory_x0020_Lead xmlns="2b8bb3d4-4679-4201-bf4e-ecf5a190cbdc">
      <UserInfo>
        <DisplayName/>
        <AccountId xsi:nil="true"/>
        <AccountType/>
      </UserInfo>
    </RA_x0020_Regulatory_x0020_Lead>
    <Exhibit_Number xmlns="2b8bb3d4-4679-4201-bf4e-ecf5a190cbdc" xsi:nil="true"/>
    <Description1 xmlns="2b8bb3d4-4679-4201-bf4e-ecf5a190cbdc" xsi:nil="true"/>
    <_DCDateCreated xmlns="http://schemas.microsoft.com/sharepoint/v3/fields">2015-04-29T04:00:00+00:00</_DCDateCreated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Rate Application Document" ma:contentTypeID="0x01010023FD8C82E6D69E48AEBE17BC8626DB890A00F48D30928EA162439034321E6F9EE4A2" ma:contentTypeVersion="55" ma:contentTypeDescription="Create a new Rate Application Document." ma:contentTypeScope="" ma:versionID="c35e1130b099b58916ef2d954a90dedd">
  <xsd:schema xmlns:xsd="http://www.w3.org/2001/XMLSchema" xmlns:xs="http://www.w3.org/2001/XMLSchema" xmlns:p="http://schemas.microsoft.com/office/2006/metadata/properties" xmlns:ns2="2b8bb3d4-4679-4201-bf4e-ecf5a190cbdc" xmlns:ns3="http://schemas.microsoft.com/sharepoint/v3/fields" targetNamespace="http://schemas.microsoft.com/office/2006/metadata/properties" ma:root="true" ma:fieldsID="9ab3b22888e52267a9fc135774d470f9" ns2:_="" ns3:_="">
    <xsd:import namespace="2b8bb3d4-4679-4201-bf4e-ecf5a190cbdc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Document_x0020_Type" minOccurs="0"/>
                <xsd:element ref="ns3:_DCDateCreated" minOccurs="0"/>
                <xsd:element ref="ns2:Description1" minOccurs="0"/>
                <xsd:element ref="ns2:Sensitivity"/>
                <xsd:element ref="ns2:pa1e2cbc04ca47e08abd8c9ba3e93ecc" minOccurs="0"/>
                <xsd:element ref="ns2:TaxCatchAll" minOccurs="0"/>
                <xsd:element ref="ns2:TaxCatchAllLabel" minOccurs="0"/>
                <xsd:element ref="ns2:TaxKeywordTaxHTField" minOccurs="0"/>
                <xsd:element ref="ns2:_dlc_DocId" minOccurs="0"/>
                <xsd:element ref="ns2:_dlc_DocIdUrl" minOccurs="0"/>
                <xsd:element ref="ns2:_dlc_DocIdPersistId" minOccurs="0"/>
                <xsd:element ref="ns2:RA_Date_Filed" minOccurs="0"/>
                <xsd:element ref="ns2:RA_Case_Number" minOccurs="0"/>
                <xsd:element ref="ns2:RA_DirectorResponsible" minOccurs="0"/>
                <xsd:element ref="ns2:RA_x0020_Regulatory_x0020_Lead" minOccurs="0"/>
                <xsd:element ref="ns2:RA_Tab" minOccurs="0"/>
                <xsd:element ref="ns2:Exhibit_Number" minOccurs="0"/>
                <xsd:element ref="ns2:RA_Schedul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8bb3d4-4679-4201-bf4e-ecf5a190cbdc" elementFormDefault="qualified">
    <xsd:import namespace="http://schemas.microsoft.com/office/2006/documentManagement/types"/>
    <xsd:import namespace="http://schemas.microsoft.com/office/infopath/2007/PartnerControls"/>
    <xsd:element name="Document_x0020_Type" ma:index="2" nillable="true" ma:displayName="Document Type" ma:format="Dropdown" ma:internalName="Document_x0020_Type" ma:readOnly="false">
      <xsd:simpleType>
        <xsd:restriction base="dms:Choice">
          <xsd:enumeration value="MS Word"/>
          <xsd:enumeration value="MS Excel"/>
          <xsd:enumeration value="MS PowerPoint"/>
          <xsd:enumeration value="MS Outlook"/>
          <xsd:enumeration value="PDF"/>
          <xsd:enumeration value="Image"/>
          <xsd:enumeration value="Other"/>
        </xsd:restriction>
      </xsd:simpleType>
    </xsd:element>
    <xsd:element name="Description1" ma:index="5" nillable="true" ma:displayName="Document Description" ma:description="Describe the document purpose or scope." ma:internalName="Description1" ma:readOnly="false">
      <xsd:simpleType>
        <xsd:restriction base="dms:Note">
          <xsd:maxLength value="255"/>
        </xsd:restriction>
      </xsd:simpleType>
    </xsd:element>
    <xsd:element name="Sensitivity" ma:index="6" ma:displayName="Privacy Classification" ma:default="Internal Use Only" ma:description="See here for guidance on how to determine privacy classification: http://newintranet/content/9795." ma:format="RadioButtons" ma:internalName="Sensitivity" ma:readOnly="false">
      <xsd:simpleType>
        <xsd:restriction base="dms:Choice">
          <xsd:enumeration value="Public"/>
          <xsd:enumeration value="Internal Use Only"/>
          <xsd:enumeration value="Confidential"/>
          <xsd:enumeration value="Restricted"/>
        </xsd:restriction>
      </xsd:simpleType>
    </xsd:element>
    <xsd:element name="pa1e2cbc04ca47e08abd8c9ba3e93ecc" ma:index="10" nillable="true" ma:taxonomy="true" ma:internalName="pa1e2cbc04ca47e08abd8c9ba3e93ecc" ma:taxonomyFieldName="Classification" ma:displayName="Subject Classification (formal)" ma:readOnly="false" ma:default="" ma:fieldId="{9a1e2cbc-04ca-47e0-8abd-8c9ba3e93ecc}" ma:sspId="9d54efc9-ddd0-46ce-8ac6-e4a1c98f1b3f" ma:termSetId="c836e179-886e-477e-bf68-81a22b00306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1" nillable="true" ma:displayName="Taxonomy Catch All Column" ma:description="" ma:hidden="true" ma:list="{17129f69-ad62-4df4-9ab8-e72e3234ae98}" ma:internalName="TaxCatchAll" ma:showField="CatchAllData" ma:web="0b36da6f-6698-45de-88db-cb3657260e4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" nillable="true" ma:displayName="Taxonomy Catch All Column1" ma:description="" ma:hidden="true" ma:list="{17129f69-ad62-4df4-9ab8-e72e3234ae98}" ma:internalName="TaxCatchAllLabel" ma:readOnly="true" ma:showField="CatchAllDataLabel" ma:web="0b36da6f-6698-45de-88db-cb3657260e4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KeywordTaxHTField" ma:index="17" nillable="true" ma:taxonomy="true" ma:internalName="TaxKeywordTaxHTField" ma:taxonomyFieldName="TaxKeyword" ma:displayName="Enterprise Keywords (informal)" ma:readOnly="false" ma:fieldId="{23f27201-bee3-471e-b2e7-b64fd8b7ca38}" ma:taxonomyMulti="true" ma:sspId="0c7bf0ea-5560-4c45-86be-006367667450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_dlc_DocId" ma:index="19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1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RA_Date_Filed" ma:index="22" nillable="true" ma:displayName="RA Date Filed" ma:format="DateOnly" ma:internalName="RA_Date_Filed" ma:readOnly="false">
      <xsd:simpleType>
        <xsd:restriction base="dms:DateTime"/>
      </xsd:simpleType>
    </xsd:element>
    <xsd:element name="RA_Case_Number" ma:index="23" nillable="true" ma:displayName="RA Case Number" ma:internalName="RA_Case_Number" ma:readOnly="false">
      <xsd:simpleType>
        <xsd:restriction base="dms:Text">
          <xsd:maxLength value="255"/>
        </xsd:restriction>
      </xsd:simpleType>
    </xsd:element>
    <xsd:element name="RA_DirectorResponsible" ma:index="24" nillable="true" ma:displayName="RA Director Responsible" ma:internalName="RA_DirectorResponsible" ma:readOnly="false">
      <xsd:simpleType>
        <xsd:restriction base="dms:Text">
          <xsd:maxLength value="255"/>
        </xsd:restriction>
      </xsd:simpleType>
    </xsd:element>
    <xsd:element name="RA_x0020_Regulatory_x0020_Lead" ma:index="25" nillable="true" ma:displayName="RA Regulatory Lead" ma:list="UserInfo" ma:SharePointGroup="0" ma:internalName="RA_x0020_Regulatory_x0020_Lead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_Tab" ma:index="26" nillable="true" ma:displayName="RA Tab" ma:internalName="RA_Tab" ma:readOnly="false">
      <xsd:simpleType>
        <xsd:restriction base="dms:Text">
          <xsd:maxLength value="255"/>
        </xsd:restriction>
      </xsd:simpleType>
    </xsd:element>
    <xsd:element name="Exhibit_Number" ma:index="27" nillable="true" ma:displayName="RA Exhibit Number" ma:internalName="Exhibit_Number" ma:readOnly="false">
      <xsd:simpleType>
        <xsd:restriction base="dms:Text">
          <xsd:maxLength value="255"/>
        </xsd:restriction>
      </xsd:simpleType>
    </xsd:element>
    <xsd:element name="RA_Schedule" ma:index="28" nillable="true" ma:displayName="RA Schedule" ma:internalName="RA_Schedule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DCDateCreated" ma:index="4" nillable="true" ma:displayName="Date Created" ma:default="[today]" ma:description="The date on which the document was created." ma:format="DateOnly" ma:internalName="_DCDateCreated" ma:readOnly="fals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3" ma:displayName="Document Author"/>
        <xsd:element ref="dcterms:created" minOccurs="0" maxOccurs="1"/>
        <xsd:element ref="dc:identifier" minOccurs="0" maxOccurs="1"/>
        <xsd:element name="contentType" minOccurs="0" maxOccurs="1" type="xsd:string" ma:index="15" ma:displayName="Content Type"/>
        <xsd:element ref="dc:title" minOccurs="0" maxOccurs="1" ma:index="1" ma:displayName="Title"/>
        <xsd:element ref="dc:subject" minOccurs="0" maxOccurs="1"/>
        <xsd:element ref="dc:description" minOccurs="0" maxOccurs="1" ma:displayName="Comments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customXsn xmlns="http://schemas.microsoft.com/office/2006/metadata/customXsn">
  <xsnLocation>http://spapp01/cth/_cts/HOL Document/WordDocInfoPanel.xsn</xsnLocation>
  <cached>False</cached>
  <openByDefault>False</openByDefault>
  <xsnScope>http://spapp01/cth</xsnScope>
</customXsn>
</file>

<file path=customXml/item5.xml><?xml version="1.0" encoding="utf-8"?>
<?mso-contentType ?>
<SharedContentType xmlns="Microsoft.SharePoint.Taxonomy.ContentTypeSync" SourceId="9d54efc9-ddd0-46ce-8ac6-e4a1c98f1b3f" ContentTypeId="0x01010023FD8C82E6D69E48AEBE17BC8626DB890A" PreviousValue="false"/>
</file>

<file path=customXml/item6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7FD41E2-FFE0-4265-A573-346B1315EA2A}"/>
</file>

<file path=customXml/itemProps2.xml><?xml version="1.0" encoding="utf-8"?>
<ds:datastoreItem xmlns:ds="http://schemas.openxmlformats.org/officeDocument/2006/customXml" ds:itemID="{8EDB5369-0DD7-4ACA-89B0-8D400461F1A8}"/>
</file>

<file path=customXml/itemProps3.xml><?xml version="1.0" encoding="utf-8"?>
<ds:datastoreItem xmlns:ds="http://schemas.openxmlformats.org/officeDocument/2006/customXml" ds:itemID="{86AF3FA5-594F-4616-82EE-2D44C6E9BE45}"/>
</file>

<file path=customXml/itemProps4.xml><?xml version="1.0" encoding="utf-8"?>
<ds:datastoreItem xmlns:ds="http://schemas.openxmlformats.org/officeDocument/2006/customXml" ds:itemID="{B48E69DC-5E97-410A-B295-E680543C5FA5}"/>
</file>

<file path=customXml/itemProps5.xml><?xml version="1.0" encoding="utf-8"?>
<ds:datastoreItem xmlns:ds="http://schemas.openxmlformats.org/officeDocument/2006/customXml" ds:itemID="{EAED78AE-C692-4972-8094-A5B5B32B2D68}"/>
</file>

<file path=customXml/itemProps6.xml><?xml version="1.0" encoding="utf-8"?>
<ds:datastoreItem xmlns:ds="http://schemas.openxmlformats.org/officeDocument/2006/customXml" ds:itemID="{40B7BF89-9308-45AA-86A8-0E94B16B5CD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MWh</vt:lpstr>
      <vt:lpstr>KW</vt:lpstr>
      <vt:lpstr>Ratio</vt:lpstr>
      <vt:lpstr>ByYear</vt:lpstr>
      <vt:lpstr>Sorted</vt:lpstr>
      <vt:lpstr>DmdFct</vt:lpstr>
      <vt:lpstr>DmdFct_SimpleAvg</vt:lpstr>
      <vt:lpstr>DmdFct_RankAvg</vt:lpstr>
    </vt:vector>
  </TitlesOfParts>
  <Company>Itron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EB-2015-0004_HOL_Att_C-1(J)_DemandFactor</dc:title>
  <dc:creator>Michael Russo</dc:creator>
  <cp:keywords/>
  <cp:lastModifiedBy>Michael Russo</cp:lastModifiedBy>
  <dcterms:created xsi:type="dcterms:W3CDTF">2014-11-11T20:37:43Z</dcterms:created>
  <dcterms:modified xsi:type="dcterms:W3CDTF">2014-11-14T20:51:33Z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xKeyword">
    <vt:lpwstr/>
  </property>
  <property fmtid="{D5CDD505-2E9C-101B-9397-08002B2CF9AE}" pid="3" name="_dlc_DocIdItemGuid">
    <vt:lpwstr>3a5b7119-a019-4747-ae76-5ac704552573</vt:lpwstr>
  </property>
  <property fmtid="{D5CDD505-2E9C-101B-9397-08002B2CF9AE}" pid="4" name="Classification">
    <vt:lpwstr>5;#Regulatory Agencies - Rate Regulation|793d7250-157d-4086-b6c4-e3e3c84537ba</vt:lpwstr>
  </property>
  <property fmtid="{D5CDD505-2E9C-101B-9397-08002B2CF9AE}" pid="5" name="ContentTypeId">
    <vt:lpwstr>0x01010023FD8C82E6D69E48AEBE17BC8626DB890A00F48D30928EA162439034321E6F9EE4A2</vt:lpwstr>
  </property>
</Properties>
</file>