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5725"/>
  <workbookPr codeName="ThisWorkbook" autoCompressPictures="0"/>
  <bookViews>
    <workbookView xWindow="-19860" yWindow="-5500" windowWidth="19860" windowHeight="11140" tabRatio="837" firstSheet="1" activeTab="5"/>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21" i="14" l="1"/>
  <c r="I36" i="13"/>
  <c r="H36" i="13"/>
  <c r="I35" i="13"/>
  <c r="H35" i="13"/>
  <c r="I34" i="13"/>
  <c r="H34" i="13"/>
  <c r="I33" i="13"/>
  <c r="H33" i="13"/>
  <c r="I29" i="13"/>
  <c r="H29" i="13"/>
  <c r="I27" i="13"/>
  <c r="H27" i="13"/>
  <c r="I25" i="13"/>
  <c r="H25" i="13"/>
  <c r="M21" i="13"/>
  <c r="K21" i="13"/>
  <c r="J21" i="13"/>
  <c r="G21" i="13"/>
  <c r="F21" i="13"/>
  <c r="D31" i="13"/>
  <c r="D37" i="13"/>
  <c r="E35" i="13"/>
  <c r="D35" i="13"/>
  <c r="E34" i="13"/>
  <c r="D34" i="13"/>
  <c r="E33" i="13"/>
  <c r="D33" i="13"/>
  <c r="E29" i="13"/>
  <c r="D29" i="13"/>
  <c r="E27" i="13"/>
  <c r="D27" i="13"/>
  <c r="B15" i="7"/>
  <c r="H6" i="10"/>
  <c r="H37" i="10"/>
  <c r="H45" i="10"/>
  <c r="H33" i="10"/>
  <c r="H42" i="10"/>
  <c r="H38" i="10"/>
  <c r="H34" i="10"/>
  <c r="H43" i="10"/>
  <c r="H39" i="10"/>
  <c r="H35" i="10"/>
  <c r="H44" i="10"/>
  <c r="H40" i="10"/>
  <c r="H36" i="10"/>
  <c r="H41" i="10"/>
  <c r="F21" i="3"/>
  <c r="E11" i="3"/>
  <c r="E13" i="3"/>
  <c r="G5" i="10"/>
  <c r="G24" i="14"/>
  <c r="G23" i="14"/>
  <c r="G22" i="14"/>
  <c r="F13" i="14"/>
  <c r="F15" i="14"/>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c r="F11" i="13"/>
  <c r="M11" i="13"/>
  <c r="L11" i="13"/>
  <c r="K11" i="13"/>
  <c r="G21" i="14"/>
  <c r="G25" i="14"/>
  <c r="G27" i="14"/>
  <c r="J11" i="13"/>
  <c r="F25" i="3"/>
  <c r="F27" i="3"/>
  <c r="G6" i="10"/>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c r="J11" i="1"/>
  <c r="G11" i="1"/>
  <c r="K11" i="1"/>
  <c r="F6" i="10"/>
  <c r="F11" i="1"/>
  <c r="L11" i="1"/>
  <c r="H5" i="10"/>
  <c r="F45" i="10"/>
  <c r="F5" i="10"/>
  <c r="F36" i="10"/>
  <c r="F33" i="10"/>
  <c r="F42" i="10"/>
  <c r="F38" i="10"/>
  <c r="F34" i="10"/>
  <c r="F39" i="10"/>
  <c r="F37" i="10"/>
  <c r="F41" i="10"/>
  <c r="F40" i="10"/>
  <c r="F35" i="10"/>
  <c r="F44" i="10"/>
  <c r="F43" i="10"/>
</calcChain>
</file>

<file path=xl/sharedStrings.xml><?xml version="1.0" encoding="utf-8"?>
<sst xmlns="http://schemas.openxmlformats.org/spreadsheetml/2006/main" count="1087" uniqueCount="514">
  <si>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</si>
  <si>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</si>
  <si>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</si>
  <si>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</si>
  <si>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</si>
  <si>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</si>
  <si>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</si>
  <si>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</si>
  <si>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</si>
  <si>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</si>
  <si>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</si>
  <si>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</si>
  <si>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</si>
  <si>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</si>
  <si>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</si>
  <si>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</si>
  <si>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</si>
  <si>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</si>
  <si>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</si>
  <si>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</si>
  <si>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</si>
  <si>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</si>
  <si>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</si>
  <si>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</si>
  <si>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</si>
  <si>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</si>
  <si>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</si>
  <si>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</si>
  <si>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</si>
  <si>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</si>
  <si>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</si>
  <si>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</si>
  <si>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</si>
  <si>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</si>
  <si>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</si>
  <si>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</si>
  <si>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</si>
  <si>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</si>
  <si>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</si>
  <si>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</si>
  <si>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</si>
  <si>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</si>
  <si>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</si>
  <si>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</si>
  <si>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</si>
  <si>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</si>
  <si>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</si>
  <si>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</si>
  <si>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</si>
  <si>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</si>
  <si>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</si>
  <si>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</si>
  <si>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</si>
  <si>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</si>
  <si>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</si>
  <si>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</si>
  <si>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</si>
  <si>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</si>
  <si>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</si>
  <si>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</si>
  <si>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</si>
  <si>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</si>
  <si>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</si>
  <si>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</si>
  <si>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</si>
  <si>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</si>
  <si>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</si>
  <si>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</si>
  <si>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</si>
  <si>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</si>
  <si>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</si>
  <si>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</si>
  <si>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indexed="8"/>
        <rFont val="Calibri"/>
        <family val="2"/>
      </rPr>
      <t xml:space="preserve">3 </t>
    </r>
    <r>
      <rPr>
        <i/>
        <sz val="10"/>
        <color indexed="8"/>
        <rFont val="Calibri"/>
        <family val="2"/>
      </rPr>
      <t>Includes: Roving Energy Managers, Key Account Managers and Embedded Energy Managers if projects are completed in 2011</t>
    </r>
  </si>
  <si>
    <r>
      <rPr>
        <i/>
        <vertAlign val="superscript"/>
        <sz val="10"/>
        <color indexed="8"/>
        <rFont val="Calibri"/>
        <family val="2"/>
      </rPr>
      <t xml:space="preserve">1 </t>
    </r>
    <r>
      <rPr>
        <i/>
        <sz val="10"/>
        <color indexed="8"/>
        <rFont val="Calibri"/>
        <family val="2"/>
      </rPr>
      <t>Please see "Methodology" tab for more information regarding attributing savings to LDCs</t>
    </r>
  </si>
  <si>
    <r>
      <t>Table 1: Participation</t>
    </r>
    <r>
      <rPr>
        <b/>
        <vertAlign val="superscript"/>
        <sz val="11"/>
        <color indexed="8"/>
        <rFont val="Calibri"/>
        <family val="2"/>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</si>
  <si>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</si>
  <si>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</si>
  <si>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indexed="8"/>
        <rFont val="Calibri"/>
        <family val="2"/>
      </rPr>
      <t>Peak demand and energy savings</t>
    </r>
    <r>
      <rPr>
        <sz val="10"/>
        <color indexed="8"/>
        <rFont val="Calibri"/>
        <family val="2"/>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</si>
  <si>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indexed="8"/>
        <rFont val="Calibri"/>
        <family val="2"/>
      </rPr>
      <t xml:space="preserve">peaksaver </t>
    </r>
    <r>
      <rPr>
        <sz val="10"/>
        <color indexed="8"/>
        <rFont val="Calibri"/>
        <family val="2"/>
      </rPr>
      <t>PLUS</t>
    </r>
    <r>
      <rPr>
        <sz val="10"/>
        <color indexed="8"/>
        <rFont val="Calibri"/>
        <family val="2"/>
      </rPr>
      <t>™</t>
    </r>
    <r>
      <rPr>
        <sz val="10"/>
        <color indexed="8"/>
        <rFont val="Calibri"/>
        <family val="2"/>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</si>
  <si>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</si>
  <si>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</si>
  <si>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</si>
  <si>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</si>
  <si>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</si>
  <si>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</si>
  <si>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</si>
  <si>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</si>
  <si>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</si>
  <si>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</si>
  <si>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</si>
  <si>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</si>
  <si>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</si>
  <si>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</si>
  <si>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</si>
  <si>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</si>
  <si>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</si>
  <si>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</si>
  <si>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</si>
  <si>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</si>
  <si>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indexed="8"/>
        <rFont val="Calibri"/>
        <family val="2"/>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</si>
  <si>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</si>
  <si>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</si>
  <si>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indexed="8"/>
        <rFont val="Calibri"/>
        <family val="2"/>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</si>
  <si>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</si>
  <si>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</si>
  <si>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</si>
  <si>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</si>
  <si>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</si>
  <si>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</si>
  <si>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</si>
  <si>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</si>
  <si>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</si>
  <si>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</si>
  <si>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indexed="8"/>
        <rFont val="Calibri"/>
        <family val="2"/>
      </rPr>
      <t xml:space="preserve">3 </t>
    </r>
    <r>
      <rPr>
        <i/>
        <sz val="10"/>
        <color indexed="8"/>
        <rFont val="Calibri"/>
        <family val="2"/>
      </rPr>
      <t>Includes: Roving Energy Managers, Key Account Managers and Embedded Energy Managers with completed projects</t>
    </r>
  </si>
  <si>
    <t>North Bay Hydro Distribution Limited 2014 Annual CDM Capacity Target:</t>
  </si>
  <si>
    <t>North Bay Hydro Distribution Limited 2011-2014 Cumulative CDM Energy Target:</t>
  </si>
  <si>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</si>
  <si>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</si>
  <si>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</si>
  <si>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</si>
  <si>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</si>
  <si>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</si>
  <si>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</si>
  <si>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</si>
  <si>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</si>
  <si>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</si>
  <si>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</si>
  <si>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</si>
  <si>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</si>
  <si>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</si>
  <si>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</si>
  <si>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</si>
  <si>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</si>
  <si>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</si>
  <si>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</si>
  <si>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</si>
  <si>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</si>
  <si>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</si>
  <si>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</si>
  <si>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</si>
  <si>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</si>
  <si>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</si>
  <si>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</si>
  <si>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</si>
  <si>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</si>
  <si>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</si>
  <si>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</si>
  <si>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</si>
  <si>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</si>
  <si>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</si>
  <si>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</si>
  <si>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</si>
  <si>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</si>
  <si>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</si>
  <si>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</si>
  <si>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</si>
  <si>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</si>
  <si>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</si>
  <si>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</si>
  <si>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</si>
  <si>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</si>
  <si>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</si>
  <si>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</si>
  <si>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</si>
  <si>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</si>
  <si>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</si>
  <si>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</si>
  <si>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</si>
  <si>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</si>
  <si>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</si>
  <si>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</si>
  <si>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</si>
  <si>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</si>
  <si>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</si>
  <si>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</si>
  <si>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</si>
  <si>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</si>
  <si>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</si>
  <si>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</si>
  <si>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</si>
  <si>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</si>
  <si>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</si>
  <si>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</si>
  <si>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</si>
  <si>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</si>
  <si>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</si>
  <si>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</si>
  <si>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</si>
  <si>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</si>
  <si>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</si>
  <si>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</si>
  <si>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</si>
  <si>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</si>
  <si>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</si>
  <si>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</si>
  <si>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</si>
  <si>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</si>
  <si>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</si>
  <si>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</si>
  <si>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</si>
  <si>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</si>
  <si>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</si>
  <si>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</si>
  <si>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</si>
  <si>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</si>
  <si>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</si>
  <si>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</si>
  <si>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</si>
  <si>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</si>
  <si>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</si>
  <si>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</si>
  <si>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</si>
  <si>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</si>
  <si>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</si>
  <si>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</si>
  <si>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</si>
  <si>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</si>
  <si>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</si>
  <si>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</si>
  <si>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</si>
  <si>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</si>
  <si>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</si>
  <si>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</si>
  <si>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</si>
  <si>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</si>
  <si>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</si>
  <si>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</si>
  <si>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</si>
  <si>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</si>
  <si>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</si>
  <si>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</si>
  <si>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</si>
  <si>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</si>
  <si>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</si>
  <si>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</si>
  <si>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</si>
  <si>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</si>
  <si>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</si>
  <si>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</si>
  <si>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</si>
  <si>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</si>
  <si>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</si>
  <si>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</si>
  <si>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</si>
  <si>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</si>
  <si>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</si>
  <si>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</si>
  <si>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</si>
  <si>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</si>
  <si>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</si>
  <si>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</si>
  <si>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</si>
  <si>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</si>
  <si>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</si>
  <si>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</si>
  <si>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</si>
  <si>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</si>
  <si>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</si>
  <si>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</si>
  <si>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</si>
  <si>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</si>
  <si>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</si>
  <si>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</si>
  <si>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</si>
  <si>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</si>
  <si>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</si>
  <si>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</si>
  <si>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</si>
  <si>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</si>
  <si>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</si>
  <si>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</si>
  <si>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</si>
  <si>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</si>
  <si>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</si>
  <si>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</si>
  <si>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</si>
  <si>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</si>
  <si>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</si>
  <si>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</si>
  <si>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</si>
  <si>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</si>
  <si>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</si>
  <si>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</si>
  <si>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</si>
  <si>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</si>
  <si>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</si>
  <si>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</si>
  <si>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</si>
  <si>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</si>
  <si>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</si>
  <si>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</si>
  <si>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</si>
  <si>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</si>
  <si>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</si>
  <si>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</si>
  <si>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</si>
  <si>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</si>
  <si>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</si>
  <si>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</si>
  <si>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</si>
  <si>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</si>
  <si>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</si>
  <si>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</si>
  <si>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</si>
  <si>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</si>
  <si>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</si>
  <si>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</si>
  <si>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</si>
  <si>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</si>
  <si>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</si>
  <si>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</si>
  <si>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</si>
  <si>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</si>
  <si>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</si>
  <si>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</si>
  <si>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</si>
  <si>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</si>
  <si>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</si>
  <si>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</si>
  <si>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</si>
  <si>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</si>
  <si>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</si>
  <si>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</si>
  <si>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</si>
  <si>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</si>
  <si>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</si>
  <si>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</si>
  <si>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</si>
  <si>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</si>
  <si>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</si>
  <si>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</si>
  <si>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</si>
  <si>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</si>
  <si>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</si>
  <si>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</si>
  <si>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</si>
  <si>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</si>
  <si>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</si>
  <si>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</si>
  <si>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</si>
  <si>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</si>
  <si>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</si>
  <si>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</si>
  <si>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</si>
  <si>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</si>
  <si>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indexed="8"/>
        <rFont val="Calibri"/>
        <family val="2"/>
      </rPr>
      <t xml:space="preserve">Scenario 2 </t>
    </r>
    <r>
      <rPr>
        <sz val="9"/>
        <color indexed="8"/>
        <rFont val="Calibri"/>
        <family val="2"/>
      </rPr>
      <t>= Assumes that demand response resources remain in your territory until 2014</t>
    </r>
  </si>
  <si>
    <r>
      <rPr>
        <b/>
        <sz val="9"/>
        <color indexed="8"/>
        <rFont val="Calibri"/>
        <family val="2"/>
      </rPr>
      <t>Scenario 1</t>
    </r>
    <r>
      <rPr>
        <sz val="9"/>
        <color indexed="8"/>
        <rFont val="Calibri"/>
        <family val="2"/>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</si>
  <si>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</si>
  <si>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indexed="8"/>
        <rFont val="Calibri"/>
        <family val="2"/>
      </rPr>
      <t>1</t>
    </r>
  </si>
  <si>
    <r>
      <t>Process &amp; System Upgrades</t>
    </r>
    <r>
      <rPr>
        <vertAlign val="superscript"/>
        <sz val="10"/>
        <color indexed="8"/>
        <rFont val="Calibri"/>
        <family val="2"/>
      </rPr>
      <t>2</t>
    </r>
  </si>
  <si>
    <r>
      <t>Monitoring &amp; Targeting</t>
    </r>
    <r>
      <rPr>
        <vertAlign val="superscript"/>
        <sz val="10"/>
        <color indexed="8"/>
        <rFont val="Calibri"/>
        <family val="2"/>
      </rPr>
      <t>2</t>
    </r>
  </si>
  <si>
    <r>
      <t>Energy Manager</t>
    </r>
    <r>
      <rPr>
        <vertAlign val="superscript"/>
        <sz val="10"/>
        <color indexed="8"/>
        <rFont val="Calibri"/>
        <family val="2"/>
      </rPr>
      <t>2 3</t>
    </r>
  </si>
  <si>
    <r>
      <rPr>
        <i/>
        <vertAlign val="superscript"/>
        <sz val="10"/>
        <color indexed="8"/>
        <rFont val="Calibri"/>
        <family val="2"/>
      </rPr>
      <t>2</t>
    </r>
    <r>
      <rPr>
        <i/>
        <sz val="10"/>
        <color indexed="8"/>
        <rFont val="Calibri"/>
        <family val="2"/>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</si>
  <si>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</si>
  <si>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</si>
  <si>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</si>
  <si>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</si>
  <si>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</si>
  <si>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</si>
  <si>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</si>
  <si>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indexed="8"/>
        <rFont val="Calibri"/>
        <family val="2"/>
      </rPr>
      <t>Peak demand and energy savings</t>
    </r>
    <r>
      <rPr>
        <sz val="10"/>
        <color indexed="8"/>
        <rFont val="Calibri"/>
        <family val="2"/>
      </rPr>
      <t xml:space="preserve"> are determined using a measure level per unit assumption multiplied by the uptake in the market (gross) taking into account net-to-gross factors such as free-ridership and spillover (net) at the measure level. </t>
    </r>
  </si>
  <si>
    <r>
      <rPr>
        <b/>
        <sz val="10"/>
        <color indexed="8"/>
        <rFont val="Calibri"/>
        <family val="2"/>
      </rPr>
      <t>Peak demand and energy savings</t>
    </r>
    <r>
      <rPr>
        <sz val="10"/>
        <color indexed="8"/>
        <rFont val="Calibri"/>
        <family val="2"/>
      </rPr>
      <t xml:space="preserve"> are determined using the verified measure level per unit assumption multiplied by the uptake in the market (gross) taking into account net-to-gross factors such as free-ridership and spillover (net) at the measure level. </t>
    </r>
  </si>
  <si>
    <r>
      <rPr>
        <b/>
        <sz val="10"/>
        <color indexed="8"/>
        <rFont val="Calibri"/>
        <family val="2"/>
      </rPr>
      <t>Peak demand and energy savings</t>
    </r>
    <r>
      <rPr>
        <sz val="10"/>
        <color indexed="8"/>
        <rFont val="Calibri"/>
        <family val="2"/>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</si>
  <si>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</si>
  <si>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</si>
  <si>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indexed="8"/>
        <rFont val="Calibri"/>
        <family val="2"/>
      </rPr>
      <t xml:space="preserve">Additional Note: </t>
    </r>
    <r>
      <rPr>
        <sz val="10"/>
        <color indexed="8"/>
        <rFont val="Calibri"/>
        <family val="2"/>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</si>
  <si>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</si>
  <si>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indexed="8"/>
        <rFont val="Calibri"/>
        <family val="2"/>
      </rPr>
      <t>4</t>
    </r>
  </si>
  <si>
    <r>
      <t>Products</t>
    </r>
    <r>
      <rPr>
        <vertAlign val="superscript"/>
        <sz val="10"/>
        <color indexed="8"/>
        <rFont val="Calibri"/>
        <family val="2"/>
      </rPr>
      <t>5</t>
    </r>
  </si>
  <si>
    <r>
      <rPr>
        <i/>
        <vertAlign val="superscript"/>
        <sz val="10"/>
        <color indexed="8"/>
        <rFont val="Calibri"/>
        <family val="2"/>
      </rPr>
      <t>5</t>
    </r>
    <r>
      <rPr>
        <i/>
        <sz val="10"/>
        <color indexed="8"/>
        <rFont val="Calibri"/>
        <family val="2"/>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</si>
  <si>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</si>
  <si>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indexed="8"/>
        <rFont val="Calibri"/>
        <family val="2"/>
      </rPr>
      <t>Peak demand and energy savings</t>
    </r>
    <r>
      <rPr>
        <sz val="10"/>
        <color indexed="8"/>
        <rFont val="Calibri"/>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indexed="8"/>
        <rFont val="Calibri"/>
        <family val="2"/>
      </rPr>
      <t>If energy savings are not available,</t>
    </r>
    <r>
      <rPr>
        <sz val="10"/>
        <color indexed="8"/>
        <rFont val="Calibri"/>
        <family val="2"/>
      </rPr>
      <t xml:space="preserve"> an estimate is made based on the kWh to kW ratio in the provincial results from the 2010 evaluated results (http://www.powerauthority.on.ca/evaluation-measurement-and-verification/evaluation-reports). </t>
    </r>
  </si>
  <si>
    <r>
      <rPr>
        <b/>
        <sz val="10"/>
        <rFont val="Calibri"/>
        <family val="2"/>
      </rPr>
      <t xml:space="preserve">Peak demand savings </t>
    </r>
    <r>
      <rPr>
        <sz val="10"/>
        <rFont val="Calibri"/>
        <family val="2"/>
      </rPr>
      <t xml:space="preserve">are based on an ex ante estimate assuming a 1 in 10 weather year and represents the "insurance value" of the initiative. </t>
    </r>
    <r>
      <rPr>
        <b/>
        <sz val="10"/>
        <rFont val="Calibri"/>
        <family val="2"/>
      </rPr>
      <t xml:space="preserve">Energy savings </t>
    </r>
    <r>
      <rPr>
        <sz val="10"/>
        <rFont val="Calibri"/>
        <family val="2"/>
      </rPr>
      <t>are based on an ex post estimate which reflects the savings that occurred as a result of activations in the year.</t>
    </r>
    <r>
      <rPr>
        <b/>
        <sz val="10"/>
        <rFont val="Calibri"/>
        <family val="2"/>
      </rPr>
      <t xml:space="preserve"> </t>
    </r>
    <r>
      <rPr>
        <sz val="10"/>
        <rFont val="Calibri"/>
        <family val="2"/>
      </rPr>
      <t xml:space="preserve">Savings are assumed to </t>
    </r>
    <r>
      <rPr>
        <b/>
        <sz val="10"/>
        <rFont val="Calibri"/>
        <family val="2"/>
      </rPr>
      <t xml:space="preserve">persist </t>
    </r>
    <r>
      <rPr>
        <sz val="10"/>
        <rFont val="Calibri"/>
        <family val="2"/>
      </rPr>
      <t xml:space="preserve">for only 1 year, reflecting that savings will only occur if the resource is activated. </t>
    </r>
  </si>
  <si>
    <r>
      <rPr>
        <b/>
        <sz val="10"/>
        <color indexed="8"/>
        <rFont val="Calibri"/>
        <family val="2"/>
      </rPr>
      <t xml:space="preserve">Peak demand and energy savings </t>
    </r>
    <r>
      <rPr>
        <sz val="10"/>
        <color indexed="8"/>
        <rFont val="Calibri"/>
        <family val="2"/>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</si>
  <si>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indexed="8"/>
        <rFont val="Calibri"/>
        <family val="2"/>
      </rPr>
      <t xml:space="preserve">Peak demand and energy savings </t>
    </r>
    <r>
      <rPr>
        <sz val="10"/>
        <color indexed="8"/>
        <rFont val="Calibri"/>
        <family val="2"/>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</si>
  <si>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indexed="8"/>
        <rFont val="Calibri"/>
        <family val="2"/>
      </rPr>
      <t xml:space="preserve">Peak demand and energy savings </t>
    </r>
    <r>
      <rPr>
        <sz val="10"/>
        <color indexed="8"/>
        <rFont val="Calibri"/>
        <family val="2"/>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</si>
  <si>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indexed="8"/>
        <rFont val="Calibri"/>
        <family val="2"/>
      </rPr>
      <t xml:space="preserve">Peak demand and energy savings </t>
    </r>
    <r>
      <rPr>
        <sz val="10"/>
        <color indexed="8"/>
        <rFont val="Calibri"/>
        <family val="2"/>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</si>
  <si>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indexed="8"/>
        <rFont val="Calibri"/>
        <family val="2"/>
      </rPr>
      <t xml:space="preserve">Peak demand and energy savings </t>
    </r>
    <r>
      <rPr>
        <sz val="10"/>
        <color indexed="8"/>
        <rFont val="Calibri"/>
        <family val="2"/>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</si>
  <si>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indexed="8"/>
        <rFont val="Calibri"/>
        <family val="2"/>
      </rPr>
      <t xml:space="preserve">Peak demand savings </t>
    </r>
    <r>
      <rPr>
        <sz val="10"/>
        <color indexed="8"/>
        <rFont val="Calibri"/>
        <family val="2"/>
      </rPr>
      <t xml:space="preserve">are ex ante estimates based on the load reduction capability that can be expected for the purposes of planning. The ex ante estimates factor in both scheduled non-performances (i.e. maintenance) and historical performance. </t>
    </r>
    <r>
      <rPr>
        <b/>
        <sz val="10"/>
        <color indexed="8"/>
        <rFont val="Calibri"/>
        <family val="2"/>
      </rPr>
      <t xml:space="preserve">Energy savings </t>
    </r>
    <r>
      <rPr>
        <sz val="10"/>
        <color indexed="8"/>
        <rFont val="Calibri"/>
        <family val="2"/>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</si>
  <si>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indexed="8"/>
        <rFont val="Calibri"/>
        <family val="2"/>
      </rPr>
      <t>2</t>
    </r>
  </si>
  <si>
    <r>
      <t>Projects</t>
    </r>
    <r>
      <rPr>
        <vertAlign val="superscript"/>
        <sz val="10"/>
        <color indexed="8"/>
        <rFont val="Calibri"/>
        <family val="2"/>
      </rPr>
      <t>3</t>
    </r>
    <r>
      <rPr>
        <sz val="11"/>
        <color theme="1"/>
        <rFont val="Calibri"/>
        <family val="2"/>
        <scheme val="minor"/>
      </rPr>
      <t/>
    </r>
  </si>
  <si>
    <r>
      <t>Managers</t>
    </r>
    <r>
      <rPr>
        <vertAlign val="superscript"/>
        <sz val="10"/>
        <color indexed="8"/>
        <rFont val="Calibri"/>
        <family val="2"/>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</si>
  <si>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</si>
  <si>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</si>
  <si>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</si>
  <si>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</si>
  <si>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</si>
  <si>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</si>
  <si>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</si>
  <si>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</si>
  <si>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</si>
  <si>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</si>
  <si>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</si>
  <si>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</si>
  <si>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</si>
  <si>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</si>
  <si>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</si>
  <si>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</si>
  <si>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</si>
  <si>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</si>
  <si>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</si>
  <si>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</si>
  <si>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rPr>
      <t>Activity * Per Unit Assumption</t>
    </r>
    <r>
      <rPr>
        <b/>
        <sz val="10"/>
        <rFont val="Calibri"/>
        <family val="2"/>
      </rPr>
      <t xml:space="preserve">
Net Savings = </t>
    </r>
    <r>
      <rPr>
        <sz val="10"/>
        <rFont val="Calibri"/>
        <family val="2"/>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</si>
  <si>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rPr>
      <t>Reported Savings * Realization Rate</t>
    </r>
    <r>
      <rPr>
        <b/>
        <sz val="10"/>
        <rFont val="Calibri"/>
        <family val="2"/>
      </rPr>
      <t xml:space="preserve">
Net Savings = </t>
    </r>
    <r>
      <rPr>
        <sz val="10"/>
        <rFont val="Calibri"/>
        <family val="2"/>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</si>
  <si>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rPr>
      <t xml:space="preserve">contracted MW at contributor level * Provincial contracted to ex ante ratio
</t>
    </r>
    <r>
      <rPr>
        <b/>
        <sz val="10"/>
        <rFont val="Calibri"/>
        <family val="2"/>
      </rPr>
      <t>Energy: Gross Savings = Net Savings =</t>
    </r>
    <r>
      <rPr>
        <sz val="10"/>
        <rFont val="Calibri"/>
        <family val="2"/>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</si>
  <si>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</si>
  <si>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</si>
  <si>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</si>
  <si>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rPr>
      <t xml:space="preserve">Peak demand savings </t>
    </r>
    <r>
      <rPr>
        <sz val="10"/>
        <rFont val="Calibri"/>
        <family val="2"/>
      </rPr>
      <t xml:space="preserve">are based on an ex ante estimate assuming a 1 in 10 weather year and represents the "insurance value" of the initiative. </t>
    </r>
    <r>
      <rPr>
        <b/>
        <sz val="10"/>
        <rFont val="Calibri"/>
        <family val="2"/>
      </rPr>
      <t xml:space="preserve">Energy savings </t>
    </r>
    <r>
      <rPr>
        <sz val="10"/>
        <rFont val="Calibri"/>
        <family val="2"/>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rPr>
      <t xml:space="preserve">persist </t>
    </r>
    <r>
      <rPr>
        <sz val="10"/>
        <rFont val="Calibri"/>
        <family val="2"/>
      </rPr>
      <t>for only 1 year, reflecting that savings will only occur if the resource is activated.</t>
    </r>
  </si>
  <si>
    <t xml:space="preserve"> Reporting Glossary</t>
  </si>
  <si>
    <r>
      <t>Annual:</t>
    </r>
    <r>
      <rPr>
        <sz val="10"/>
        <color indexed="8"/>
        <rFont val="Calibri"/>
        <family val="2"/>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</si>
  <si>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indexed="8"/>
        <rFont val="Calibri"/>
        <family val="2"/>
      </rPr>
      <t>represents the sum of the annual energy savings that accrue over a defined period (in the context of this report the defined period is 2011 - 2014). This concept does not apply to peak demand savings.</t>
    </r>
  </si>
  <si>
    <r>
      <t>End-User Level:</t>
    </r>
    <r>
      <rPr>
        <sz val="10"/>
        <color indexed="8"/>
        <rFont val="Calibri"/>
        <family val="2"/>
      </rPr>
      <t xml:space="preserve"> resource savings in this report are measured at the customer level as opposed to the generator level (the difference being line losses). </t>
    </r>
  </si>
  <si>
    <r>
      <t>Incremental:</t>
    </r>
    <r>
      <rPr>
        <sz val="10"/>
        <color indexed="8"/>
        <rFont val="Calibri"/>
        <family val="2"/>
      </rPr>
      <t xml:space="preserve"> the new resource savings attributable to activity procured in a particular reporting period based on when the savings are considered to 'start' (please see table 5).</t>
    </r>
  </si>
  <si>
    <r>
      <rPr>
        <b/>
        <sz val="10"/>
        <color indexed="8"/>
        <rFont val="Calibri"/>
        <family val="2"/>
      </rPr>
      <t>Initiative:</t>
    </r>
    <r>
      <rPr>
        <sz val="10"/>
        <color indexed="8"/>
        <rFont val="Calibri"/>
        <family val="2"/>
      </rPr>
      <t xml:space="preserve"> a Conservation &amp; Demand Management offering focusing on a particular opportunity or customer end-use (i.e. Retrofit, Fridge &amp; Freezer Pickup).</t>
    </r>
  </si>
  <si>
    <r>
      <t xml:space="preserve">Net Energy Savings (MWh): </t>
    </r>
    <r>
      <rPr>
        <sz val="10"/>
        <color indexed="8"/>
        <rFont val="Calibri"/>
        <family val="2"/>
      </rPr>
      <t>energy savings attributable to conservation and demand management activities net of free-riders, etc.</t>
    </r>
  </si>
  <si>
    <r>
      <t>Net Peak Demand Savings (MW):</t>
    </r>
    <r>
      <rPr>
        <sz val="10"/>
        <color indexed="8"/>
        <rFont val="Calibri"/>
        <family val="2"/>
      </rPr>
      <t xml:space="preserve"> peak demand savings attributable to conservation and demand management activities net of free-riders, etc.</t>
    </r>
  </si>
  <si>
    <r>
      <t>Program:</t>
    </r>
    <r>
      <rPr>
        <sz val="10"/>
        <color indexed="8"/>
        <rFont val="Calibri"/>
        <family val="2"/>
      </rPr>
      <t xml:space="preserve"> a group of initiatives that target a particular market sector (i.e. Consumer, Industrial). </t>
    </r>
  </si>
  <si>
    <r>
      <t>Unit:</t>
    </r>
    <r>
      <rPr>
        <sz val="10"/>
        <color indexed="8"/>
        <rFont val="Calibri"/>
        <family val="2"/>
      </rPr>
      <t xml:space="preserve"> for a specific initiative the relevant type of activity acquired in the market place (i.e. appliances picked up, projects completed, coupons redeemed).</t>
    </r>
  </si>
  <si>
    <r>
      <rPr>
        <b/>
        <sz val="10"/>
        <color indexed="8"/>
        <rFont val="Calibri"/>
        <family val="2"/>
      </rPr>
      <t>Settlement Account:</t>
    </r>
    <r>
      <rPr>
        <sz val="10"/>
        <color indexed="8"/>
        <rFont val="Calibri"/>
        <family val="2"/>
      </rPr>
      <t xml:space="preserve"> the grouping of demand response facilities (contributors) into one contractual agreement</t>
    </r>
  </si>
  <si>
    <t>Unit</t>
  </si>
  <si>
    <r>
      <t> </t>
    </r>
    <r>
      <rPr>
        <sz val="10"/>
        <color indexed="8"/>
        <rFont val="Calibri"/>
        <family val="2"/>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</si>
  <si>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</si>
  <si>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</si>
  <si>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</si>
  <si>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</si>
  <si>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</si>
  <si>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</si>
  <si>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</si>
  <si>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</si>
  <si>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</si>
  <si>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</si>
  <si>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</si>
  <si>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</si>
  <si>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</si>
  <si>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</si>
  <si>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</si>
  <si>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</si>
  <si>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</si>
  <si>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</si>
  <si>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</si>
  <si>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</si>
  <si>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</si>
  <si>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</si>
  <si>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</si>
  <si>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</si>
  <si>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</si>
  <si>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</si>
  <si>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</si>
  <si>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</si>
  <si>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</si>
  <si>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</si>
  <si>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</si>
  <si>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</si>
  <si>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</si>
  <si>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</si>
  <si>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</si>
  <si>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</si>
  <si>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</si>
  <si>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</si>
  <si>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</si>
  <si>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</si>
  <si>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</si>
  <si>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</si>
  <si>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</si>
  <si>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</si>
  <si>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</si>
  <si>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</si>
  <si>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</si>
  <si>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</si>
  <si>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</si>
  <si>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</si>
  <si>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</si>
  <si>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</si>
  <si>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</si>
  <si>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</si>
  <si>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</si>
  <si>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</si>
  <si>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</si>
  <si>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</si>
  <si>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</si>
  <si>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</si>
  <si>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indexed="8"/>
        <rFont val="Calibri"/>
        <family val="2"/>
      </rPr>
      <t>Demand Response 3 (#20)</t>
    </r>
  </si>
  <si>
    <r>
      <t xml:space="preserve">See </t>
    </r>
    <r>
      <rPr>
        <sz val="10"/>
        <color indexed="8"/>
        <rFont val="Calibri"/>
        <family val="2"/>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</si>
  <si>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</si>
  <si>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</si>
  <si>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</si>
  <si>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</si>
  <si>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</si>
  <si>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</si>
  <si>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</si>
  <si>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</si>
  <si>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</si>
  <si>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</si>
  <si>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</si>
  <si>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</si>
  <si>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</si>
  <si>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indexed="8"/>
        <rFont val="Calibri"/>
        <family val="2"/>
      </rPr>
      <t>4</t>
    </r>
    <r>
      <rPr>
        <i/>
        <sz val="10"/>
        <color indexed="8"/>
        <rFont val="Calibri"/>
        <family val="2"/>
      </rPr>
      <t xml:space="preserve"> 209,693 valid coupons redeemed</t>
    </r>
  </si>
  <si>
    <t>-</t>
  </si>
  <si>
    <r>
      <rPr>
        <b/>
        <sz val="10"/>
        <color indexed="8"/>
        <rFont val="Calibri"/>
        <family val="2"/>
      </rPr>
      <t xml:space="preserve">Spillover: </t>
    </r>
    <r>
      <rPr>
        <sz val="10"/>
        <color indexed="8"/>
        <rFont val="Calibri"/>
        <family val="2"/>
      </rPr>
      <t>Reductions in energy consumption and/or demand caused by the presence of the energy efficiency program, beyond the program-related gross savings of the participants. There can be participant and/or non-participant spillover.</t>
    </r>
  </si>
  <si>
    <r>
      <rPr>
        <b/>
        <sz val="10"/>
        <color indexed="8"/>
        <rFont val="Calibri"/>
        <family val="2"/>
      </rPr>
      <t>Free-ridership:</t>
    </r>
    <r>
      <rPr>
        <sz val="10"/>
        <color indexed="8"/>
        <rFont val="Calibri"/>
        <family val="2"/>
      </rPr>
      <t xml:space="preserve"> the percentage of participants who would have implemented the program measure or practice in the absence of the program.  </t>
    </r>
  </si>
  <si>
    <r>
      <rPr>
        <b/>
        <sz val="10"/>
        <color indexed="8"/>
        <rFont val="Calibri"/>
        <family val="2"/>
      </rPr>
      <t xml:space="preserve">Realization Rate: </t>
    </r>
    <r>
      <rPr>
        <sz val="10"/>
        <color indexed="8"/>
        <rFont val="Calibri"/>
        <family val="2"/>
      </rPr>
      <t xml:space="preserve">A comparison of observed or measured (evaluated) information to original reported savings which is used to adjust the gross savings estimates. </t>
    </r>
  </si>
  <si>
    <r>
      <t xml:space="preserve">Net-to-Gross Ratio: </t>
    </r>
    <r>
      <rPr>
        <sz val="10"/>
        <color indexed="8"/>
        <rFont val="Calibri"/>
        <family val="2"/>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</si>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</sst>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indexed="8"/>
      <name val="Calibri"/>
      <family val="2"/>
    </font>
    <font>
      <b/>
      <sz val="11"/>
      <name val="Calibri"/>
      <family val="2"/>
    </font>
    <font>
      <b/>
      <sz val="10"/>
      <name val="Calibri"/>
      <family val="2"/>
    </font>
    <font>
      <sz val="10"/>
      <name val="Calibri"/>
      <family val="2"/>
    </font>
    <font>
      <sz val="10"/>
      <color indexed="8"/>
      <name val="Calibri"/>
      <family val="2"/>
    </font>
    <font>
      <b/>
      <sz val="8"/>
      <color indexed="8"/>
      <name val="Arial"/>
      <family val="2"/>
    </font>
    <font>
      <b/>
      <sz val="11"/>
      <color indexed="8"/>
      <name val="Arial"/>
      <family val="2"/>
    </font>
    <font>
      <sz val="11"/>
      <color indexed="8"/>
      <name val="Arial"/>
      <family val="2"/>
    </font>
    <font>
      <b/>
      <sz val="12"/>
      <color indexed="8"/>
      <name val="Calibri"/>
      <family val="2"/>
    </font>
    <font>
      <b/>
      <sz val="10"/>
      <color indexed="8"/>
      <name val="Calibri"/>
      <family val="2"/>
    </font>
    <font>
      <sz val="11"/>
      <color indexed="8"/>
      <name val="Calibri"/>
      <family val="2"/>
    </font>
    <font>
      <b/>
      <sz val="10"/>
      <name val="Arial"/>
      <family val="2"/>
    </font>
    <font>
      <sz val="11"/>
      <name val="Calibri"/>
      <family val="2"/>
    </font>
    <font>
      <i/>
      <sz val="11"/>
      <color indexed="8"/>
      <name val="Calibri"/>
      <family val="2"/>
    </font>
    <font>
      <b/>
      <sz val="12"/>
      <color indexed="9"/>
      <name val="Calibri"/>
      <family val="2"/>
    </font>
    <font>
      <sz val="11"/>
      <color indexed="9"/>
      <name val="Calibri"/>
      <family val="2"/>
    </font>
    <font>
      <sz val="14"/>
      <name val="Calibri"/>
      <family val="2"/>
    </font>
    <font>
      <b/>
      <sz val="10"/>
      <color indexed="9"/>
      <name val="Calibri"/>
      <family val="2"/>
    </font>
    <font>
      <sz val="9"/>
      <color indexed="8"/>
      <name val="Calibri"/>
      <family val="2"/>
    </font>
    <font>
      <b/>
      <sz val="9"/>
      <color indexed="8"/>
      <name val="Calibri"/>
      <family val="2"/>
    </font>
    <font>
      <vertAlign val="superscript"/>
      <sz val="10"/>
      <color indexed="8"/>
      <name val="Calibri"/>
      <family val="2"/>
    </font>
    <font>
      <i/>
      <sz val="10"/>
      <color indexed="8"/>
      <name val="Calibri"/>
      <family val="2"/>
    </font>
    <font>
      <i/>
      <vertAlign val="superscript"/>
      <sz val="10"/>
      <color indexed="8"/>
      <name val="Calibri"/>
      <family val="2"/>
    </font>
    <font>
      <b/>
      <i/>
      <sz val="10"/>
      <color indexed="8"/>
      <name val="Calibri"/>
      <family val="2"/>
    </font>
    <font>
      <sz val="11"/>
      <color indexed="8"/>
      <name val="Calibri"/>
      <family val="2"/>
    </font>
    <font>
      <b/>
      <sz val="11"/>
      <color indexed="8"/>
      <name val="Calibri"/>
      <family val="2"/>
    </font>
    <font>
      <b/>
      <sz val="8"/>
      <color indexed="8"/>
      <name val="Arial"/>
      <family val="2"/>
    </font>
    <font>
      <sz val="10"/>
      <color indexed="8"/>
      <name val="Calibri"/>
      <family val="2"/>
    </font>
    <font>
      <b/>
      <vertAlign val="superscript"/>
      <sz val="11"/>
      <color indexed="8"/>
      <name val="Calibri"/>
      <family val="2"/>
    </font>
    <font>
      <b/>
      <u/>
      <sz val="11"/>
      <color indexed="8"/>
      <name val="Calibri"/>
      <family val="2"/>
    </font>
    <font>
      <sz val="12"/>
      <color indexed="8"/>
      <name val="Calibri"/>
      <family val="2"/>
    </font>
    <font>
      <sz val="11"/>
      <color indexed="8"/>
      <name val="Calibri"/>
      <family val="2"/>
    </font>
    <font>
      <sz val="8"/>
      <name val="Calibri"/>
      <family val="2"/>
    </font>
    <font>
      <u/>
      <sz val="11"/>
      <color theme="10"/>
      <name val="Calibri"/>
      <family val="2"/>
    </font>
  </fonts>
  <fills count="9">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11"/>
        <bgColor indexed="64"/>
      </patternFill>
    </fill>
    <fill>
      <patternFill patternType="solid">
        <fgColor indexed="42"/>
        <bgColor indexed="64"/>
      </patternFill>
    </fill>
  </fills>
  <borders count="7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top/>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hair">
        <color auto="1"/>
      </right>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style="hair">
        <color auto="1"/>
      </top>
      <bottom style="hair">
        <color auto="1"/>
      </bottom>
      <diagonal/>
    </border>
    <border>
      <left/>
      <right style="thin">
        <color auto="1"/>
      </right>
      <top/>
      <bottom/>
      <diagonal/>
    </border>
    <border>
      <left/>
      <right/>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thin">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thin">
        <color auto="1"/>
      </right>
      <top/>
      <bottom/>
      <diagonal/>
    </border>
    <border>
      <left style="hair">
        <color auto="1"/>
      </left>
      <right/>
      <top/>
      <bottom/>
      <diagonal/>
    </border>
    <border>
      <left style="hair">
        <color auto="1"/>
      </left>
      <right style="hair">
        <color auto="1"/>
      </right>
      <top style="hair">
        <color auto="1"/>
      </top>
      <bottom/>
      <diagonal/>
    </border>
    <border>
      <left style="hair">
        <color auto="1"/>
      </left>
      <right style="hair">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bottom/>
      <diagonal/>
    </border>
    <border>
      <left/>
      <right style="hair">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right/>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hair">
        <color auto="1"/>
      </top>
      <bottom style="hair">
        <color auto="1"/>
      </bottom>
      <diagonal/>
    </border>
    <border>
      <left style="thin">
        <color auto="1"/>
      </left>
      <right style="hair">
        <color auto="1"/>
      </right>
      <top style="thin">
        <color auto="1"/>
      </top>
      <bottom/>
      <diagonal/>
    </border>
    <border>
      <left style="thin">
        <color auto="1"/>
      </left>
      <right style="hair">
        <color auto="1"/>
      </right>
      <top style="hair">
        <color auto="1"/>
      </top>
      <bottom/>
      <diagonal/>
    </border>
    <border>
      <left style="hair">
        <color auto="1"/>
      </left>
      <right/>
      <top style="thin">
        <color auto="1"/>
      </top>
      <bottom style="thin">
        <color auto="1"/>
      </bottom>
      <diagonal/>
    </border>
    <border>
      <left style="hair">
        <color auto="1"/>
      </left>
      <right style="thin">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diagonal/>
    </border>
    <border>
      <left/>
      <right/>
      <top style="thin">
        <color auto="1"/>
      </top>
      <bottom style="hair">
        <color auto="1"/>
      </bottom>
      <diagonal/>
    </border>
    <border>
      <left/>
      <right/>
      <top style="hair">
        <color auto="1"/>
      </top>
      <bottom style="thin">
        <color auto="1"/>
      </bottom>
      <diagonal/>
    </border>
    <border>
      <left style="hair">
        <color auto="1"/>
      </left>
      <right style="thin">
        <color auto="1"/>
      </right>
      <top style="thin">
        <color auto="1"/>
      </top>
      <bottom/>
      <diagonal/>
    </border>
    <border>
      <left style="hair">
        <color auto="1"/>
      </left>
      <right style="hair">
        <color auto="1"/>
      </right>
      <top/>
      <bottom style="thin">
        <color auto="1"/>
      </bottom>
      <diagonal/>
    </border>
  </borders>
  <cellStyleXfs count="4">
    <xf numFmtId="0" fontId="0" fillId="0" borderId="0"/>
    <xf numFmtId="164" fontId="11" fillId="0" borderId="0" applyFont="0" applyFill="0" applyBorder="0" applyAlignment="0" applyProtection="0"/>
    <xf numFmtId="0" fontId="34" fillId="0" borderId="0" applyNumberFormat="0" applyFill="0" applyBorder="0" applyAlignment="0" applyProtection="0">
      <alignment vertical="top"/>
      <protection locked="0"/>
    </xf>
    <xf numFmtId="9" fontId="11" fillId="0" borderId="0" applyFont="0" applyFill="0" applyBorder="0" applyAlignment="0" applyProtection="0"/>
  </cellStyleXfs>
  <cellXfs count="506">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2" borderId="1" xfId="0" applyNumberFormat="1" applyFont="1" applyFill="1" applyBorder="1" applyAlignment="1">
      <alignment vertical="center"/>
    </xf>
    <xf numFmtId="0" fontId="3" fillId="2" borderId="2" xfId="0" applyNumberFormat="1" applyFont="1" applyFill="1" applyBorder="1" applyAlignment="1">
      <alignment vertical="center"/>
    </xf>
    <xf numFmtId="0" fontId="4" fillId="3" borderId="3" xfId="0" applyNumberFormat="1" applyFont="1" applyFill="1" applyBorder="1" applyAlignment="1">
      <alignment vertical="top"/>
    </xf>
    <xf numFmtId="0" fontId="4" fillId="3" borderId="4" xfId="0" applyNumberFormat="1" applyFont="1" applyFill="1" applyBorder="1" applyAlignment="1">
      <alignment vertical="top"/>
    </xf>
    <xf numFmtId="0" fontId="4" fillId="3" borderId="5" xfId="0" applyNumberFormat="1" applyFont="1" applyFill="1" applyBorder="1" applyAlignment="1">
      <alignment vertical="top"/>
    </xf>
    <xf numFmtId="0" fontId="4" fillId="3" borderId="6" xfId="0" applyNumberFormat="1" applyFont="1" applyFill="1" applyBorder="1" applyAlignment="1">
      <alignment vertical="top"/>
    </xf>
    <xf numFmtId="0" fontId="4" fillId="3" borderId="7" xfId="0" applyNumberFormat="1" applyFont="1" applyFill="1" applyBorder="1" applyAlignment="1">
      <alignment vertical="top"/>
    </xf>
    <xf numFmtId="0" fontId="4" fillId="3" borderId="8" xfId="0" applyNumberFormat="1" applyFont="1" applyFill="1" applyBorder="1" applyAlignment="1">
      <alignment vertical="top"/>
    </xf>
    <xf numFmtId="0" fontId="5" fillId="0" borderId="0" xfId="0" applyFont="1"/>
    <xf numFmtId="0" fontId="0" fillId="0" borderId="0" xfId="0" applyAlignment="1"/>
    <xf numFmtId="0" fontId="4" fillId="3" borderId="9" xfId="0" applyNumberFormat="1" applyFont="1" applyFill="1" applyBorder="1" applyAlignment="1">
      <alignment vertical="top"/>
    </xf>
    <xf numFmtId="0" fontId="4" fillId="3" borderId="10"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4" borderId="11"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2" borderId="2"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2" borderId="2" xfId="0" applyNumberFormat="1" applyFont="1" applyFill="1" applyBorder="1" applyAlignment="1">
      <alignment vertical="center"/>
    </xf>
    <xf numFmtId="10" fontId="0" fillId="0" borderId="0" xfId="0" applyNumberFormat="1"/>
    <xf numFmtId="10" fontId="5" fillId="0" borderId="0" xfId="0" applyNumberFormat="1" applyFont="1"/>
    <xf numFmtId="0" fontId="6" fillId="4" borderId="11" xfId="0" applyFont="1" applyFill="1" applyBorder="1" applyAlignment="1">
      <alignment horizontal="center" vertical="center" wrapText="1"/>
    </xf>
    <xf numFmtId="0" fontId="0" fillId="0" borderId="0" xfId="0" applyAlignment="1">
      <alignment horizontal="center" vertical="center"/>
    </xf>
    <xf numFmtId="0" fontId="6" fillId="4" borderId="11" xfId="0" applyFont="1" applyFill="1" applyBorder="1" applyAlignment="1">
      <alignment horizontal="center" vertical="center"/>
    </xf>
    <xf numFmtId="0" fontId="5" fillId="3" borderId="12" xfId="0" applyFont="1" applyFill="1" applyBorder="1" applyAlignment="1">
      <alignment vertical="center"/>
    </xf>
    <xf numFmtId="0" fontId="5" fillId="3" borderId="13" xfId="0" applyFont="1" applyFill="1" applyBorder="1" applyAlignment="1">
      <alignment vertical="center"/>
    </xf>
    <xf numFmtId="0" fontId="5" fillId="3" borderId="14" xfId="0" applyFont="1" applyFill="1" applyBorder="1" applyAlignment="1">
      <alignment vertical="center"/>
    </xf>
    <xf numFmtId="0" fontId="5" fillId="3" borderId="13" xfId="0" applyFont="1" applyFill="1" applyBorder="1" applyAlignment="1">
      <alignment vertical="center" wrapText="1"/>
    </xf>
    <xf numFmtId="0" fontId="5" fillId="3" borderId="14" xfId="0" applyFont="1" applyFill="1" applyBorder="1" applyAlignment="1">
      <alignment vertical="center" wrapText="1"/>
    </xf>
    <xf numFmtId="0" fontId="5" fillId="3" borderId="15" xfId="0" applyFont="1" applyFill="1" applyBorder="1" applyAlignment="1">
      <alignment vertical="center"/>
    </xf>
    <xf numFmtId="0" fontId="5" fillId="3" borderId="10" xfId="0" applyFont="1" applyFill="1" applyBorder="1" applyAlignment="1">
      <alignment vertical="center"/>
    </xf>
    <xf numFmtId="0" fontId="5" fillId="3" borderId="16" xfId="0" applyFont="1" applyFill="1" applyBorder="1" applyAlignment="1">
      <alignment vertical="center"/>
    </xf>
    <xf numFmtId="0" fontId="5" fillId="3" borderId="15" xfId="0" applyFont="1" applyFill="1" applyBorder="1" applyAlignment="1">
      <alignment vertical="center" wrapText="1"/>
    </xf>
    <xf numFmtId="0" fontId="5" fillId="3" borderId="10" xfId="0" applyFont="1" applyFill="1" applyBorder="1" applyAlignment="1">
      <alignment vertical="center" wrapText="1"/>
    </xf>
    <xf numFmtId="0" fontId="5" fillId="3" borderId="16" xfId="0" applyFont="1" applyFill="1" applyBorder="1" applyAlignment="1">
      <alignment vertical="center" wrapText="1"/>
    </xf>
    <xf numFmtId="0" fontId="7" fillId="4" borderId="11" xfId="0" applyFont="1" applyFill="1" applyBorder="1" applyAlignment="1">
      <alignment horizontal="center" wrapText="1"/>
    </xf>
    <xf numFmtId="0" fontId="7" fillId="0" borderId="11" xfId="0" applyFont="1" applyBorder="1" applyAlignment="1">
      <alignment horizontal="center" vertical="top"/>
    </xf>
    <xf numFmtId="10" fontId="7" fillId="0" borderId="11" xfId="0" applyNumberFormat="1" applyFont="1" applyBorder="1" applyAlignment="1">
      <alignment horizontal="center" vertical="top"/>
    </xf>
    <xf numFmtId="0" fontId="8" fillId="5" borderId="11" xfId="0" applyFont="1" applyFill="1" applyBorder="1" applyAlignment="1">
      <alignment horizontal="center" vertical="top"/>
    </xf>
    <xf numFmtId="0" fontId="7" fillId="5" borderId="11" xfId="0" applyFont="1" applyFill="1" applyBorder="1" applyAlignment="1">
      <alignment vertical="top"/>
    </xf>
    <xf numFmtId="3" fontId="7" fillId="0" borderId="11" xfId="0" applyNumberFormat="1" applyFont="1" applyBorder="1" applyAlignment="1">
      <alignment horizontal="center" vertical="top"/>
    </xf>
    <xf numFmtId="3" fontId="8" fillId="0" borderId="11" xfId="0" applyNumberFormat="1" applyFont="1" applyBorder="1" applyAlignment="1">
      <alignment horizontal="center" vertical="top"/>
    </xf>
    <xf numFmtId="0" fontId="7" fillId="4" borderId="11" xfId="0" applyFont="1" applyFill="1" applyBorder="1" applyAlignment="1">
      <alignment horizontal="center" vertical="center" wrapText="1"/>
    </xf>
    <xf numFmtId="0" fontId="5" fillId="3" borderId="3" xfId="0" applyFont="1" applyFill="1" applyBorder="1" applyAlignment="1">
      <alignment horizontal="center"/>
    </xf>
    <xf numFmtId="0" fontId="5" fillId="3" borderId="12" xfId="0" applyFont="1" applyFill="1" applyBorder="1" applyAlignment="1">
      <alignment horizontal="center" vertical="center"/>
    </xf>
    <xf numFmtId="0" fontId="5" fillId="3" borderId="5" xfId="0" applyFont="1" applyFill="1" applyBorder="1" applyAlignment="1">
      <alignment horizontal="center"/>
    </xf>
    <xf numFmtId="0" fontId="5" fillId="3" borderId="13" xfId="0" applyFont="1" applyFill="1" applyBorder="1" applyAlignment="1">
      <alignment horizontal="center" vertical="center"/>
    </xf>
    <xf numFmtId="0" fontId="5" fillId="3" borderId="6" xfId="0" applyFont="1" applyFill="1" applyBorder="1" applyAlignment="1">
      <alignment horizontal="center"/>
    </xf>
    <xf numFmtId="0" fontId="5" fillId="3" borderId="1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13" xfId="0" applyFont="1" applyBorder="1" applyAlignment="1">
      <alignment vertical="center" wrapText="1"/>
    </xf>
    <xf numFmtId="0" fontId="5" fillId="3" borderId="6" xfId="0" applyFont="1" applyFill="1" applyBorder="1" applyAlignment="1">
      <alignment horizontal="center" vertical="center"/>
    </xf>
    <xf numFmtId="0" fontId="5" fillId="3" borderId="7" xfId="0" applyFont="1" applyFill="1" applyBorder="1" applyAlignment="1">
      <alignment horizontal="center"/>
    </xf>
    <xf numFmtId="0" fontId="5" fillId="3" borderId="17" xfId="0" applyFont="1" applyFill="1" applyBorder="1" applyAlignment="1">
      <alignment vertical="center"/>
    </xf>
    <xf numFmtId="0" fontId="5" fillId="3" borderId="17" xfId="0" applyFont="1" applyFill="1" applyBorder="1" applyAlignment="1">
      <alignment horizontal="center" vertical="center"/>
    </xf>
    <xf numFmtId="0" fontId="10" fillId="4" borderId="11" xfId="0" applyFont="1" applyFill="1" applyBorder="1" applyAlignment="1">
      <alignment horizontal="center" vertical="center" wrapText="1"/>
    </xf>
    <xf numFmtId="0" fontId="10" fillId="4" borderId="11"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2" borderId="2" xfId="0" applyNumberFormat="1" applyFont="1" applyFill="1" applyBorder="1" applyAlignment="1">
      <alignment vertical="center"/>
    </xf>
    <xf numFmtId="9" fontId="5" fillId="0" borderId="0" xfId="0" applyNumberFormat="1" applyFont="1"/>
    <xf numFmtId="1" fontId="0" fillId="0" borderId="0" xfId="0" applyNumberFormat="1"/>
    <xf numFmtId="1" fontId="10" fillId="4" borderId="11" xfId="0" applyNumberFormat="1" applyFont="1" applyFill="1" applyBorder="1" applyAlignment="1">
      <alignment horizontal="center" vertical="center" wrapText="1"/>
    </xf>
    <xf numFmtId="1" fontId="0" fillId="0" borderId="0" xfId="0" applyNumberFormat="1" applyAlignment="1">
      <alignment vertical="center"/>
    </xf>
    <xf numFmtId="0" fontId="4" fillId="3" borderId="19" xfId="0" applyNumberFormat="1" applyFont="1" applyFill="1" applyBorder="1" applyAlignment="1">
      <alignment vertical="top"/>
    </xf>
    <xf numFmtId="0" fontId="4" fillId="3" borderId="20" xfId="0" applyNumberFormat="1" applyFont="1" applyFill="1" applyBorder="1" applyAlignment="1">
      <alignment vertical="top"/>
    </xf>
    <xf numFmtId="0" fontId="0" fillId="0" borderId="0" xfId="0" applyFont="1"/>
    <xf numFmtId="0" fontId="12" fillId="2" borderId="11" xfId="0" applyFont="1" applyFill="1" applyBorder="1" applyAlignment="1">
      <alignment horizontal="center" vertical="center"/>
    </xf>
    <xf numFmtId="0" fontId="0" fillId="6"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3"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5" xfId="0" applyNumberFormat="1" applyFont="1" applyFill="1" applyBorder="1" applyAlignment="1">
      <alignment horizontal="center" vertical="top"/>
    </xf>
    <xf numFmtId="38" fontId="4" fillId="3" borderId="2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24"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2" fillId="2" borderId="7" xfId="0" applyNumberFormat="1" applyFont="1" applyFill="1" applyBorder="1" applyAlignment="1">
      <alignment horizontal="center" vertical="top"/>
    </xf>
    <xf numFmtId="38" fontId="2" fillId="2" borderId="11" xfId="0" applyNumberFormat="1" applyFont="1" applyFill="1" applyBorder="1" applyAlignment="1">
      <alignment horizontal="center" vertical="top"/>
    </xf>
    <xf numFmtId="165" fontId="3" fillId="2" borderId="2" xfId="0" applyNumberFormat="1" applyFont="1" applyFill="1" applyBorder="1" applyAlignment="1">
      <alignment horizontal="right" vertical="center"/>
    </xf>
    <xf numFmtId="166" fontId="3" fillId="2" borderId="2" xfId="0" applyNumberFormat="1" applyFont="1" applyFill="1" applyBorder="1" applyAlignment="1">
      <alignment horizontal="right" vertical="center"/>
    </xf>
    <xf numFmtId="0" fontId="0" fillId="0" borderId="18" xfId="0" applyBorder="1"/>
    <xf numFmtId="167" fontId="8" fillId="4" borderId="11" xfId="0" applyNumberFormat="1" applyFont="1" applyFill="1" applyBorder="1" applyAlignment="1">
      <alignment horizontal="center" vertical="top"/>
    </xf>
    <xf numFmtId="0" fontId="8" fillId="7" borderId="11" xfId="0" applyFont="1" applyFill="1" applyBorder="1" applyAlignment="1">
      <alignment horizontal="center" vertical="top"/>
    </xf>
    <xf numFmtId="0" fontId="0" fillId="0" borderId="0" xfId="0" applyBorder="1"/>
    <xf numFmtId="0" fontId="5" fillId="3" borderId="7"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3" xfId="1" applyNumberFormat="1" applyFont="1" applyFill="1" applyBorder="1" applyAlignment="1">
      <alignment horizontal="center" vertical="top"/>
    </xf>
    <xf numFmtId="37" fontId="4" fillId="3" borderId="21" xfId="1" applyNumberFormat="1" applyFont="1" applyFill="1" applyBorder="1" applyAlignment="1">
      <alignment horizontal="center" vertical="top"/>
    </xf>
    <xf numFmtId="37" fontId="4" fillId="3" borderId="5" xfId="1" applyNumberFormat="1" applyFont="1" applyFill="1" applyBorder="1" applyAlignment="1">
      <alignment horizontal="center" vertical="top"/>
    </xf>
    <xf numFmtId="37" fontId="4" fillId="3" borderId="22" xfId="1" applyNumberFormat="1" applyFont="1" applyFill="1" applyBorder="1" applyAlignment="1">
      <alignment horizontal="center" vertical="top"/>
    </xf>
    <xf numFmtId="37" fontId="4" fillId="3" borderId="4" xfId="1" applyNumberFormat="1" applyFont="1" applyFill="1" applyBorder="1" applyAlignment="1">
      <alignment horizontal="center" vertical="top"/>
    </xf>
    <xf numFmtId="37" fontId="4" fillId="3" borderId="23" xfId="1" applyNumberFormat="1" applyFont="1" applyFill="1" applyBorder="1" applyAlignment="1">
      <alignment horizontal="center" vertical="top"/>
    </xf>
    <xf numFmtId="38" fontId="4" fillId="3" borderId="0" xfId="0" applyNumberFormat="1" applyFont="1" applyFill="1" applyBorder="1" applyAlignment="1">
      <alignment horizontal="right" vertical="top"/>
    </xf>
    <xf numFmtId="167" fontId="8" fillId="3" borderId="11" xfId="0" applyNumberFormat="1" applyFont="1" applyFill="1" applyBorder="1" applyAlignment="1">
      <alignment horizontal="center" vertical="top"/>
    </xf>
    <xf numFmtId="168" fontId="7" fillId="0" borderId="11" xfId="0" applyNumberFormat="1" applyFont="1" applyBorder="1" applyAlignment="1">
      <alignment horizontal="center" vertical="top"/>
    </xf>
    <xf numFmtId="9" fontId="2" fillId="4" borderId="28" xfId="0" applyNumberFormat="1" applyFont="1" applyFill="1" applyBorder="1" applyAlignment="1">
      <alignment horizontal="center" vertical="center" wrapText="1"/>
    </xf>
    <xf numFmtId="9" fontId="4" fillId="3" borderId="3" xfId="0" applyNumberFormat="1" applyFont="1" applyFill="1" applyBorder="1" applyAlignment="1">
      <alignment horizontal="center" vertical="top"/>
    </xf>
    <xf numFmtId="9" fontId="4" fillId="3" borderId="29" xfId="0" applyNumberFormat="1" applyFont="1" applyFill="1" applyBorder="1" applyAlignment="1">
      <alignment horizontal="center" vertical="top"/>
    </xf>
    <xf numFmtId="9" fontId="4" fillId="3" borderId="4" xfId="0" applyNumberFormat="1" applyFont="1" applyFill="1" applyBorder="1" applyAlignment="1">
      <alignment horizontal="center" vertical="top"/>
    </xf>
    <xf numFmtId="9" fontId="4" fillId="3" borderId="30" xfId="0" applyNumberFormat="1" applyFont="1" applyFill="1" applyBorder="1" applyAlignment="1">
      <alignment horizontal="center" vertical="top"/>
    </xf>
    <xf numFmtId="9" fontId="4" fillId="3" borderId="31" xfId="0" applyNumberFormat="1" applyFont="1" applyFill="1" applyBorder="1" applyAlignment="1">
      <alignment horizontal="center" vertical="top"/>
    </xf>
    <xf numFmtId="9" fontId="4" fillId="3" borderId="32" xfId="0" applyNumberFormat="1" applyFont="1" applyFill="1" applyBorder="1" applyAlignment="1">
      <alignment horizontal="center" vertical="top"/>
    </xf>
    <xf numFmtId="9" fontId="4" fillId="3" borderId="5" xfId="0" applyNumberFormat="1" applyFont="1" applyFill="1" applyBorder="1" applyAlignment="1">
      <alignment horizontal="center" vertical="top"/>
    </xf>
    <xf numFmtId="9" fontId="4" fillId="3" borderId="33"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36" xfId="0" applyNumberFormat="1" applyFont="1" applyFill="1" applyBorder="1" applyAlignment="1">
      <alignment horizontal="center" vertical="top"/>
    </xf>
    <xf numFmtId="9" fontId="4" fillId="3" borderId="7" xfId="0" applyNumberFormat="1" applyFont="1" applyFill="1" applyBorder="1" applyAlignment="1">
      <alignment horizontal="center" vertical="top"/>
    </xf>
    <xf numFmtId="9" fontId="4" fillId="3" borderId="8" xfId="0" applyNumberFormat="1" applyFont="1" applyFill="1" applyBorder="1" applyAlignment="1">
      <alignment horizontal="center" vertical="top"/>
    </xf>
    <xf numFmtId="0" fontId="4" fillId="3" borderId="5" xfId="0" applyNumberFormat="1" applyFont="1" applyFill="1" applyBorder="1" applyAlignment="1">
      <alignment vertical="center"/>
    </xf>
    <xf numFmtId="0" fontId="5" fillId="0" borderId="0" xfId="0" applyFont="1" applyAlignment="1">
      <alignment horizontal="center"/>
    </xf>
    <xf numFmtId="0" fontId="4" fillId="3" borderId="19" xfId="0" applyNumberFormat="1" applyFont="1" applyFill="1" applyBorder="1" applyAlignment="1">
      <alignment horizontal="center" vertical="center"/>
    </xf>
    <xf numFmtId="0" fontId="4" fillId="3" borderId="20" xfId="0" applyNumberFormat="1" applyFont="1" applyFill="1" applyBorder="1" applyAlignment="1">
      <alignment horizontal="center" vertical="center"/>
    </xf>
    <xf numFmtId="0" fontId="16" fillId="0" borderId="0" xfId="0" applyFont="1" applyFill="1" applyBorder="1" applyAlignment="1"/>
    <xf numFmtId="0" fontId="12" fillId="2" borderId="11" xfId="0" applyFont="1" applyFill="1" applyBorder="1" applyAlignment="1">
      <alignment horizontal="center" vertical="center" wrapText="1"/>
    </xf>
    <xf numFmtId="0" fontId="0" fillId="0" borderId="0" xfId="0" applyAlignment="1">
      <alignment vertical="center" wrapText="1"/>
    </xf>
    <xf numFmtId="0" fontId="0" fillId="0" borderId="3" xfId="0" applyBorder="1" applyAlignment="1">
      <alignment vertical="center" wrapText="1"/>
    </xf>
    <xf numFmtId="0" fontId="0" fillId="0" borderId="29" xfId="0" applyFont="1" applyFill="1" applyBorder="1" applyAlignment="1">
      <alignment vertical="center"/>
    </xf>
    <xf numFmtId="0" fontId="0" fillId="0" borderId="5" xfId="0" applyBorder="1" applyAlignment="1">
      <alignment vertical="center" wrapText="1"/>
    </xf>
    <xf numFmtId="0" fontId="0" fillId="0" borderId="33" xfId="0" applyFont="1" applyFill="1" applyBorder="1" applyAlignment="1">
      <alignment vertical="center"/>
    </xf>
    <xf numFmtId="0" fontId="13" fillId="0" borderId="33" xfId="0" applyFont="1" applyFill="1" applyBorder="1" applyAlignment="1">
      <alignment vertical="center"/>
    </xf>
    <xf numFmtId="0" fontId="0" fillId="0" borderId="6" xfId="0" applyBorder="1" applyAlignment="1">
      <alignment vertical="center" wrapText="1"/>
    </xf>
    <xf numFmtId="0" fontId="13" fillId="0" borderId="36" xfId="0" applyFont="1" applyFill="1" applyBorder="1" applyAlignment="1">
      <alignment vertical="center"/>
    </xf>
    <xf numFmtId="0" fontId="18" fillId="2" borderId="0" xfId="0" applyFont="1" applyFill="1" applyBorder="1" applyAlignment="1">
      <alignment horizontal="center" vertical="center" wrapText="1"/>
    </xf>
    <xf numFmtId="169" fontId="10" fillId="0" borderId="0" xfId="3"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3" borderId="29" xfId="1" applyNumberFormat="1" applyFont="1" applyFill="1" applyBorder="1" applyAlignment="1">
      <alignment horizontal="center" vertical="center"/>
    </xf>
    <xf numFmtId="3" fontId="5" fillId="3" borderId="33" xfId="1" applyNumberFormat="1" applyFont="1" applyFill="1" applyBorder="1" applyAlignment="1">
      <alignment horizontal="center" vertical="center"/>
    </xf>
    <xf numFmtId="3" fontId="5" fillId="3" borderId="36" xfId="1" applyNumberFormat="1" applyFont="1" applyFill="1" applyBorder="1" applyAlignment="1">
      <alignment horizontal="center" vertical="center"/>
    </xf>
    <xf numFmtId="3" fontId="5" fillId="3" borderId="8"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9" xfId="0" applyFont="1" applyBorder="1" applyAlignment="1">
      <alignment vertical="center" wrapText="1"/>
    </xf>
    <xf numFmtId="0" fontId="5" fillId="0" borderId="10" xfId="0" applyNumberFormat="1" applyFont="1" applyBorder="1" applyAlignment="1">
      <alignment vertical="center" wrapText="1"/>
    </xf>
    <xf numFmtId="0" fontId="5" fillId="0" borderId="10" xfId="0" applyFont="1" applyBorder="1" applyAlignment="1">
      <alignment vertical="center" wrapText="1"/>
    </xf>
    <xf numFmtId="0" fontId="4" fillId="3" borderId="3" xfId="0" applyNumberFormat="1" applyFont="1" applyFill="1" applyBorder="1" applyAlignment="1">
      <alignment horizontal="center" vertical="center"/>
    </xf>
    <xf numFmtId="0" fontId="5" fillId="0" borderId="29" xfId="0" applyFont="1" applyBorder="1" applyAlignment="1">
      <alignment vertical="center" wrapText="1"/>
    </xf>
    <xf numFmtId="0" fontId="4" fillId="3" borderId="5" xfId="0" applyNumberFormat="1" applyFont="1" applyFill="1" applyBorder="1" applyAlignment="1">
      <alignment horizontal="center" vertical="center"/>
    </xf>
    <xf numFmtId="0" fontId="5" fillId="0" borderId="33" xfId="0" applyFont="1" applyBorder="1" applyAlignment="1">
      <alignment vertical="center" wrapText="1"/>
    </xf>
    <xf numFmtId="0" fontId="4" fillId="3" borderId="6"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3" borderId="0" xfId="0" applyFont="1" applyFill="1" applyBorder="1" applyAlignment="1">
      <alignment vertical="center"/>
    </xf>
    <xf numFmtId="0" fontId="0" fillId="0" borderId="0" xfId="0" applyBorder="1" applyAlignment="1">
      <alignment horizontal="left" vertical="center" wrapText="1"/>
    </xf>
    <xf numFmtId="0" fontId="4" fillId="3" borderId="24" xfId="0" applyNumberFormat="1" applyFont="1" applyFill="1" applyBorder="1" applyAlignment="1">
      <alignment horizontal="center" vertical="center"/>
    </xf>
    <xf numFmtId="0" fontId="4" fillId="3" borderId="37" xfId="0" applyNumberFormat="1" applyFont="1" applyFill="1" applyBorder="1" applyAlignment="1">
      <alignment horizontal="center" vertical="center"/>
    </xf>
    <xf numFmtId="0" fontId="5" fillId="0" borderId="36" xfId="0" applyFont="1" applyBorder="1" applyAlignment="1">
      <alignment vertical="center" wrapText="1"/>
    </xf>
    <xf numFmtId="0" fontId="5" fillId="3" borderId="12" xfId="0" applyFont="1" applyFill="1" applyBorder="1" applyAlignment="1">
      <alignmen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38" xfId="0" applyFont="1" applyBorder="1" applyAlignment="1">
      <alignment horizontal="lef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36" xfId="0" applyNumberFormat="1" applyFont="1" applyBorder="1" applyAlignment="1">
      <alignment vertical="center" wrapText="1"/>
    </xf>
    <xf numFmtId="0" fontId="5" fillId="3" borderId="39" xfId="0" applyFont="1" applyFill="1" applyBorder="1" applyAlignment="1">
      <alignment vertical="center" wrapText="1"/>
    </xf>
    <xf numFmtId="0" fontId="5" fillId="0" borderId="39" xfId="0" applyFont="1" applyBorder="1" applyAlignment="1">
      <alignment horizontal="left" vertical="center" wrapText="1"/>
    </xf>
    <xf numFmtId="0" fontId="4" fillId="3" borderId="38" xfId="0" applyNumberFormat="1" applyFont="1" applyFill="1" applyBorder="1" applyAlignment="1">
      <alignment vertical="center" wrapText="1"/>
    </xf>
    <xf numFmtId="0" fontId="5" fillId="0" borderId="40" xfId="0" applyFont="1" applyBorder="1" applyAlignment="1">
      <alignment vertical="center" wrapText="1"/>
    </xf>
    <xf numFmtId="0" fontId="5" fillId="0" borderId="41"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42" xfId="0" applyFont="1" applyBorder="1" applyAlignment="1">
      <alignment vertical="center" wrapText="1"/>
    </xf>
    <xf numFmtId="0" fontId="5" fillId="0" borderId="43" xfId="0" applyFont="1" applyBorder="1" applyAlignment="1">
      <alignment vertical="center" wrapText="1"/>
    </xf>
    <xf numFmtId="0" fontId="4" fillId="0" borderId="33"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5" fillId="0" borderId="0" xfId="0" applyFont="1" applyFill="1" applyAlignment="1">
      <alignment horizontal="center" vertical="top" wrapText="1"/>
    </xf>
    <xf numFmtId="0" fontId="5" fillId="3" borderId="42" xfId="0" applyFont="1" applyFill="1" applyBorder="1" applyAlignment="1">
      <alignment horizontal="center" vertical="center"/>
    </xf>
    <xf numFmtId="165" fontId="2" fillId="4" borderId="1" xfId="0" applyNumberFormat="1" applyFont="1" applyFill="1" applyBorder="1" applyAlignment="1">
      <alignment horizontal="center" vertical="center" wrapText="1"/>
    </xf>
    <xf numFmtId="37" fontId="4" fillId="3" borderId="44" xfId="1" applyNumberFormat="1" applyFont="1" applyFill="1" applyBorder="1" applyAlignment="1">
      <alignment horizontal="center" vertical="top"/>
    </xf>
    <xf numFmtId="37" fontId="4" fillId="3" borderId="20" xfId="1" applyNumberFormat="1" applyFont="1" applyFill="1" applyBorder="1" applyAlignment="1">
      <alignment horizontal="center" vertical="top"/>
    </xf>
    <xf numFmtId="37" fontId="4" fillId="3" borderId="19" xfId="1" applyNumberFormat="1" applyFont="1" applyFill="1" applyBorder="1" applyAlignment="1">
      <alignment horizontal="center" vertical="top"/>
    </xf>
    <xf numFmtId="165" fontId="2" fillId="4" borderId="27" xfId="0" applyNumberFormat="1" applyFont="1" applyFill="1" applyBorder="1" applyAlignment="1">
      <alignment horizontal="center" vertical="center" wrapText="1"/>
    </xf>
    <xf numFmtId="37" fontId="4" fillId="3" borderId="45" xfId="1" applyNumberFormat="1" applyFont="1" applyFill="1" applyBorder="1" applyAlignment="1">
      <alignment horizontal="center" vertical="top"/>
    </xf>
    <xf numFmtId="37" fontId="4" fillId="3" borderId="46" xfId="1" applyNumberFormat="1" applyFont="1" applyFill="1" applyBorder="1" applyAlignment="1">
      <alignment horizontal="center" vertical="top"/>
    </xf>
    <xf numFmtId="37" fontId="4" fillId="3" borderId="47" xfId="1" applyNumberFormat="1" applyFont="1" applyFill="1" applyBorder="1" applyAlignment="1">
      <alignment horizontal="center" vertical="top"/>
    </xf>
    <xf numFmtId="165" fontId="1" fillId="4" borderId="48" xfId="0" applyNumberFormat="1" applyFont="1" applyFill="1" applyBorder="1" applyAlignment="1">
      <alignment horizontal="center" vertical="center"/>
    </xf>
    <xf numFmtId="165" fontId="1" fillId="4" borderId="49" xfId="0" applyNumberFormat="1" applyFont="1" applyFill="1" applyBorder="1" applyAlignment="1">
      <alignment horizontal="center" vertical="center"/>
    </xf>
    <xf numFmtId="165" fontId="2" fillId="4" borderId="18" xfId="0" applyNumberFormat="1" applyFont="1" applyFill="1" applyBorder="1" applyAlignment="1">
      <alignment horizontal="center" vertical="center" wrapText="1"/>
    </xf>
    <xf numFmtId="165" fontId="2" fillId="4" borderId="34" xfId="0" applyNumberFormat="1" applyFont="1" applyFill="1" applyBorder="1" applyAlignment="1">
      <alignment horizontal="center" vertical="center" wrapText="1"/>
    </xf>
    <xf numFmtId="37" fontId="4" fillId="4" borderId="18" xfId="1" applyNumberFormat="1" applyFont="1" applyFill="1" applyBorder="1" applyAlignment="1">
      <alignment horizontal="center" vertical="top"/>
    </xf>
    <xf numFmtId="37" fontId="4" fillId="4" borderId="34" xfId="1"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20" xfId="0" applyNumberFormat="1" applyFont="1" applyFill="1" applyBorder="1" applyAlignment="1">
      <alignment horizontal="center" vertical="top"/>
    </xf>
    <xf numFmtId="38" fontId="4" fillId="3" borderId="19"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2" fillId="2" borderId="1"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2" fillId="2" borderId="51" xfId="0" applyNumberFormat="1" applyFont="1" applyFill="1" applyBorder="1" applyAlignment="1">
      <alignment horizontal="center" vertical="top"/>
    </xf>
    <xf numFmtId="38" fontId="4" fillId="4" borderId="18" xfId="0" applyNumberFormat="1" applyFont="1" applyFill="1" applyBorder="1" applyAlignment="1">
      <alignment horizontal="center" vertical="top"/>
    </xf>
    <xf numFmtId="38" fontId="4" fillId="4" borderId="34" xfId="0" applyNumberFormat="1" applyFont="1" applyFill="1" applyBorder="1" applyAlignment="1">
      <alignment horizontal="center" vertical="top"/>
    </xf>
    <xf numFmtId="38" fontId="2" fillId="4" borderId="52" xfId="0" applyNumberFormat="1" applyFont="1" applyFill="1" applyBorder="1" applyAlignment="1">
      <alignment horizontal="center" vertical="top"/>
    </xf>
    <xf numFmtId="38" fontId="2" fillId="4" borderId="26"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6" fillId="0" borderId="35"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7" fillId="0" borderId="11" xfId="0" applyFont="1" applyBorder="1" applyAlignment="1">
      <alignment horizontal="left" vertical="center" wrapText="1"/>
    </xf>
    <xf numFmtId="0" fontId="28" fillId="0" borderId="11" xfId="0" applyFont="1" applyBorder="1" applyAlignment="1">
      <alignment horizontal="left" vertical="center" wrapText="1"/>
    </xf>
    <xf numFmtId="0" fontId="28" fillId="0" borderId="1" xfId="0" applyFont="1" applyBorder="1" applyAlignment="1">
      <alignment horizontal="left" vertical="top" wrapText="1"/>
    </xf>
    <xf numFmtId="0" fontId="28" fillId="0" borderId="1" xfId="0" applyFont="1" applyBorder="1" applyAlignment="1">
      <alignment horizontal="left" vertical="center" wrapText="1"/>
    </xf>
    <xf numFmtId="0" fontId="28" fillId="0" borderId="0" xfId="0" applyFont="1" applyBorder="1" applyAlignment="1">
      <alignment horizontal="left" vertical="top" wrapText="1"/>
    </xf>
    <xf numFmtId="0" fontId="28" fillId="0" borderId="48" xfId="0" applyFont="1" applyBorder="1" applyAlignment="1">
      <alignment horizontal="left" vertical="top" wrapText="1"/>
    </xf>
    <xf numFmtId="0" fontId="0" fillId="0" borderId="18" xfId="0" applyBorder="1" applyAlignment="1">
      <alignment horizontal="left" vertical="top" wrapText="1"/>
    </xf>
    <xf numFmtId="0" fontId="5" fillId="0" borderId="34" xfId="0" applyFont="1" applyBorder="1" applyAlignment="1">
      <alignment horizontal="left" wrapText="1"/>
    </xf>
    <xf numFmtId="0" fontId="28" fillId="0" borderId="18" xfId="0" applyFont="1" applyBorder="1" applyAlignment="1">
      <alignment horizontal="left" vertical="top" wrapText="1"/>
    </xf>
    <xf numFmtId="0" fontId="0" fillId="0" borderId="52" xfId="0" applyBorder="1" applyAlignment="1">
      <alignment horizontal="left" vertical="top" wrapText="1"/>
    </xf>
    <xf numFmtId="0" fontId="5" fillId="0" borderId="26" xfId="0" applyFont="1" applyBorder="1" applyAlignment="1">
      <alignment horizontal="left" wrapText="1"/>
    </xf>
    <xf numFmtId="0" fontId="5" fillId="0" borderId="34" xfId="0" applyFont="1" applyBorder="1" applyAlignment="1">
      <alignment horizontal="left" vertical="top" wrapText="1"/>
    </xf>
    <xf numFmtId="0" fontId="5" fillId="0" borderId="18" xfId="0" applyFont="1" applyBorder="1" applyAlignment="1">
      <alignment horizontal="left" vertical="top" wrapText="1"/>
    </xf>
    <xf numFmtId="0" fontId="28" fillId="0" borderId="52" xfId="0" applyFont="1" applyBorder="1" applyAlignment="1">
      <alignment horizontal="left" vertical="top" wrapText="1"/>
    </xf>
    <xf numFmtId="0" fontId="5" fillId="0" borderId="26" xfId="0" applyFont="1" applyBorder="1" applyAlignment="1">
      <alignment horizontal="left" vertical="top" wrapText="1"/>
    </xf>
    <xf numFmtId="0" fontId="0" fillId="0" borderId="0" xfId="0" applyBorder="1" applyAlignment="1">
      <alignment wrapText="1"/>
    </xf>
    <xf numFmtId="0" fontId="28" fillId="0" borderId="48" xfId="0" applyFont="1" applyBorder="1" applyAlignment="1">
      <alignment horizontal="left" wrapText="1"/>
    </xf>
    <xf numFmtId="0" fontId="28" fillId="0" borderId="52" xfId="0" applyFont="1" applyBorder="1" applyAlignment="1">
      <alignment horizontal="left" wrapText="1"/>
    </xf>
    <xf numFmtId="0" fontId="28" fillId="0" borderId="35" xfId="0" applyFont="1" applyBorder="1" applyAlignment="1">
      <alignment horizontal="left" vertical="top" wrapText="1"/>
    </xf>
    <xf numFmtId="0" fontId="28" fillId="0" borderId="53" xfId="0" applyFont="1" applyBorder="1" applyAlignment="1">
      <alignment horizontal="left" vertical="center" wrapText="1"/>
    </xf>
    <xf numFmtId="0" fontId="28" fillId="0" borderId="48" xfId="0" applyFont="1" applyBorder="1" applyAlignment="1">
      <alignment horizontal="left" vertical="center" wrapText="1"/>
    </xf>
    <xf numFmtId="0" fontId="28" fillId="0" borderId="52" xfId="0" applyFont="1" applyBorder="1" applyAlignment="1">
      <alignment horizontal="left" vertical="center" wrapText="1"/>
    </xf>
    <xf numFmtId="0" fontId="28" fillId="0" borderId="18" xfId="0" applyFont="1" applyBorder="1" applyAlignment="1">
      <alignment horizontal="left" vertical="center" wrapText="1"/>
    </xf>
    <xf numFmtId="0" fontId="0" fillId="0" borderId="0" xfId="0" applyFill="1" applyAlignment="1">
      <alignment vertical="center" wrapText="1"/>
    </xf>
    <xf numFmtId="9" fontId="4" fillId="3" borderId="19" xfId="0" applyNumberFormat="1" applyFont="1" applyFill="1" applyBorder="1" applyAlignment="1">
      <alignment horizontal="center" vertical="top"/>
    </xf>
    <xf numFmtId="0" fontId="28" fillId="0" borderId="1" xfId="0" applyFont="1" applyBorder="1" applyAlignment="1">
      <alignment horizontal="center" vertical="center" wrapText="1"/>
    </xf>
    <xf numFmtId="9" fontId="4" fillId="0" borderId="4" xfId="0" applyNumberFormat="1" applyFont="1" applyFill="1" applyBorder="1" applyAlignment="1">
      <alignment horizontal="center" vertical="top"/>
    </xf>
    <xf numFmtId="9" fontId="4" fillId="0" borderId="3" xfId="0" applyNumberFormat="1" applyFont="1" applyFill="1" applyBorder="1" applyAlignment="1">
      <alignment horizontal="center" vertical="top"/>
    </xf>
    <xf numFmtId="9" fontId="4" fillId="0" borderId="29" xfId="0" applyNumberFormat="1" applyFont="1" applyFill="1" applyBorder="1" applyAlignment="1">
      <alignment horizontal="center" vertical="top"/>
    </xf>
    <xf numFmtId="9" fontId="4" fillId="0" borderId="5" xfId="0" applyNumberFormat="1" applyFont="1" applyFill="1" applyBorder="1" applyAlignment="1">
      <alignment horizontal="center" vertical="top"/>
    </xf>
    <xf numFmtId="9" fontId="4" fillId="0" borderId="33" xfId="0" applyNumberFormat="1" applyFont="1" applyFill="1" applyBorder="1" applyAlignment="1">
      <alignment horizontal="center" vertical="top"/>
    </xf>
    <xf numFmtId="9" fontId="4" fillId="0" borderId="30"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38" fontId="4" fillId="3" borderId="54"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165" fontId="5" fillId="0" borderId="0" xfId="0" applyNumberFormat="1" applyFont="1" applyAlignment="1">
      <alignment horizontal="center"/>
    </xf>
    <xf numFmtId="165" fontId="3" fillId="2" borderId="2" xfId="0" applyNumberFormat="1" applyFont="1" applyFill="1" applyBorder="1" applyAlignment="1">
      <alignment horizontal="center" vertical="center"/>
    </xf>
    <xf numFmtId="38" fontId="4" fillId="3" borderId="31"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166" fontId="3" fillId="2" borderId="2" xfId="0" applyNumberFormat="1" applyFont="1" applyFill="1" applyBorder="1" applyAlignment="1">
      <alignment horizontal="center" vertical="center"/>
    </xf>
    <xf numFmtId="38" fontId="4" fillId="3" borderId="1"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165" fontId="0" fillId="0" borderId="0" xfId="0" applyNumberFormat="1" applyAlignment="1">
      <alignment horizontal="center"/>
    </xf>
    <xf numFmtId="9" fontId="0" fillId="0" borderId="0" xfId="3" applyFont="1" applyAlignment="1">
      <alignment horizontal="center"/>
    </xf>
    <xf numFmtId="38" fontId="4" fillId="6" borderId="5" xfId="0" applyNumberFormat="1" applyFont="1" applyFill="1" applyBorder="1" applyAlignment="1">
      <alignment horizontal="center" vertical="top"/>
    </xf>
    <xf numFmtId="38" fontId="4" fillId="6" borderId="58"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165" fontId="3" fillId="2" borderId="27" xfId="0" applyNumberFormat="1" applyFont="1" applyFill="1" applyBorder="1" applyAlignment="1">
      <alignment horizontal="center" vertical="center"/>
    </xf>
    <xf numFmtId="38" fontId="4" fillId="6" borderId="6" xfId="0" applyNumberFormat="1" applyFont="1" applyFill="1" applyBorder="1" applyAlignment="1">
      <alignment horizontal="center" vertical="top"/>
    </xf>
    <xf numFmtId="38" fontId="4" fillId="6" borderId="5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60" xfId="0" applyNumberFormat="1" applyFont="1" applyFill="1" applyBorder="1" applyAlignment="1">
      <alignment horizontal="center" vertical="center"/>
    </xf>
    <xf numFmtId="0" fontId="26" fillId="0" borderId="35" xfId="0" applyFont="1" applyBorder="1" applyAlignment="1">
      <alignment horizontal="center" vertical="top" wrapText="1"/>
    </xf>
    <xf numFmtId="0" fontId="10" fillId="0" borderId="1" xfId="0" applyFont="1" applyBorder="1" applyAlignment="1">
      <alignment horizontal="center" vertical="center" wrapText="1"/>
    </xf>
    <xf numFmtId="0" fontId="28" fillId="0" borderId="48" xfId="0" applyFont="1" applyBorder="1" applyAlignment="1">
      <alignment horizontal="center" vertical="center" wrapText="1"/>
    </xf>
    <xf numFmtId="38" fontId="4" fillId="3" borderId="29"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38" fontId="4" fillId="3" borderId="62" xfId="0" applyNumberFormat="1" applyFont="1" applyFill="1" applyBorder="1" applyAlignment="1">
      <alignment horizontal="center" vertical="top"/>
    </xf>
    <xf numFmtId="38" fontId="4" fillId="6" borderId="4" xfId="0" applyNumberFormat="1" applyFont="1" applyFill="1" applyBorder="1" applyAlignment="1">
      <alignment horizontal="center" vertical="top"/>
    </xf>
    <xf numFmtId="38" fontId="4" fillId="6" borderId="5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38" fontId="3" fillId="2" borderId="2" xfId="0" applyNumberFormat="1" applyFont="1" applyFill="1" applyBorder="1" applyAlignment="1">
      <alignment horizontal="center" vertical="center"/>
    </xf>
    <xf numFmtId="38" fontId="3" fillId="2" borderId="27" xfId="0" applyNumberFormat="1" applyFont="1" applyFill="1" applyBorder="1" applyAlignment="1">
      <alignment horizontal="center" vertical="center"/>
    </xf>
    <xf numFmtId="38" fontId="4" fillId="6" borderId="26"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63"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64" xfId="0" applyNumberFormat="1" applyFont="1" applyFill="1" applyBorder="1" applyAlignment="1">
      <alignment horizontal="center" vertical="top"/>
    </xf>
    <xf numFmtId="38" fontId="4" fillId="3" borderId="33"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0" fontId="1" fillId="2" borderId="11" xfId="0" applyFont="1" applyFill="1" applyBorder="1" applyAlignment="1">
      <alignment vertical="center" wrapText="1"/>
    </xf>
    <xf numFmtId="0" fontId="1" fillId="2" borderId="11" xfId="0" applyFont="1" applyFill="1" applyBorder="1" applyAlignment="1">
      <alignment vertical="center"/>
    </xf>
    <xf numFmtId="169" fontId="0" fillId="0" borderId="29" xfId="3" applyNumberFormat="1" applyFont="1" applyBorder="1" applyAlignment="1">
      <alignment horizontal="center" vertical="center"/>
    </xf>
    <xf numFmtId="169" fontId="0" fillId="0" borderId="33" xfId="3" applyNumberFormat="1" applyFont="1" applyBorder="1" applyAlignment="1">
      <alignment horizontal="center" vertical="center"/>
    </xf>
    <xf numFmtId="169" fontId="0" fillId="0" borderId="36" xfId="3" applyNumberFormat="1" applyFont="1" applyBorder="1" applyAlignment="1">
      <alignment horizontal="center" vertical="center"/>
    </xf>
    <xf numFmtId="38" fontId="4" fillId="3" borderId="65" xfId="0" applyNumberFormat="1" applyFont="1" applyFill="1" applyBorder="1" applyAlignment="1">
      <alignment horizontal="center" vertical="top"/>
    </xf>
    <xf numFmtId="165" fontId="3" fillId="2" borderId="1" xfId="0" applyNumberFormat="1" applyFont="1" applyFill="1" applyBorder="1" applyAlignment="1">
      <alignment horizontal="center" vertical="center"/>
    </xf>
    <xf numFmtId="38" fontId="3" fillId="2" borderId="1" xfId="0" applyNumberFormat="1" applyFont="1" applyFill="1" applyBorder="1" applyAlignment="1">
      <alignment horizontal="center" vertical="center"/>
    </xf>
    <xf numFmtId="38" fontId="4" fillId="6" borderId="31" xfId="0" applyNumberFormat="1" applyFont="1" applyFill="1" applyBorder="1" applyAlignment="1">
      <alignment horizontal="center" vertical="top"/>
    </xf>
    <xf numFmtId="0" fontId="5" fillId="0" borderId="33" xfId="0" applyFont="1" applyBorder="1" applyAlignment="1">
      <alignment horizontal="left" vertical="center" wrapText="1"/>
    </xf>
    <xf numFmtId="0" fontId="7" fillId="5" borderId="11" xfId="0" applyFont="1" applyFill="1" applyBorder="1" applyAlignment="1">
      <alignment horizontal="center" vertical="top"/>
    </xf>
    <xf numFmtId="0" fontId="0" fillId="3" borderId="0" xfId="0" applyFill="1"/>
    <xf numFmtId="0" fontId="30" fillId="3" borderId="0" xfId="0" applyFont="1" applyFill="1"/>
    <xf numFmtId="0" fontId="0" fillId="3" borderId="0" xfId="0" applyFill="1" applyAlignment="1">
      <alignment horizontal="left"/>
    </xf>
    <xf numFmtId="0" fontId="32" fillId="0" borderId="0" xfId="0" applyFont="1"/>
    <xf numFmtId="40" fontId="4" fillId="3" borderId="4" xfId="0" applyNumberFormat="1" applyFont="1" applyFill="1" applyBorder="1" applyAlignment="1">
      <alignment horizontal="center" vertical="top"/>
    </xf>
    <xf numFmtId="3" fontId="5" fillId="3" borderId="33" xfId="0" applyNumberFormat="1" applyFont="1" applyFill="1" applyBorder="1" applyAlignment="1">
      <alignment horizontal="center" vertical="center"/>
    </xf>
    <xf numFmtId="3" fontId="5" fillId="3" borderId="29" xfId="0" applyNumberFormat="1" applyFont="1" applyFill="1" applyBorder="1" applyAlignment="1">
      <alignment horizontal="center" vertical="center"/>
    </xf>
    <xf numFmtId="3" fontId="5" fillId="3" borderId="36"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3" fontId="2" fillId="3" borderId="31"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4" borderId="52" xfId="0" applyNumberFormat="1" applyFont="1" applyFill="1" applyBorder="1" applyAlignment="1">
      <alignment horizontal="center" vertical="top"/>
    </xf>
    <xf numFmtId="3" fontId="2" fillId="4" borderId="26" xfId="0" applyNumberFormat="1" applyFont="1" applyFill="1" applyBorder="1" applyAlignment="1">
      <alignment horizontal="center" vertical="top"/>
    </xf>
    <xf numFmtId="3" fontId="2" fillId="3" borderId="66"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2" fontId="8" fillId="0" borderId="11" xfId="0" applyNumberFormat="1" applyFont="1" applyBorder="1" applyAlignment="1">
      <alignment horizontal="center" vertical="top"/>
    </xf>
    <xf numFmtId="2" fontId="8" fillId="8" borderId="11" xfId="0" applyNumberFormat="1" applyFont="1" applyFill="1" applyBorder="1" applyAlignment="1">
      <alignment horizontal="center" vertical="top"/>
    </xf>
    <xf numFmtId="2" fontId="8" fillId="4" borderId="11" xfId="0" applyNumberFormat="1" applyFont="1" applyFill="1" applyBorder="1" applyAlignment="1">
      <alignment horizontal="center" vertical="top"/>
    </xf>
    <xf numFmtId="2" fontId="7" fillId="0" borderId="11" xfId="0" applyNumberFormat="1" applyFont="1" applyBorder="1" applyAlignment="1">
      <alignment horizontal="center" vertical="top"/>
    </xf>
    <xf numFmtId="9" fontId="3" fillId="2" borderId="2" xfId="0" applyNumberFormat="1" applyFont="1" applyFill="1" applyBorder="1" applyAlignment="1">
      <alignment horizontal="center" vertical="center"/>
    </xf>
    <xf numFmtId="0" fontId="0" fillId="0" borderId="0" xfId="0" applyAlignment="1">
      <alignment horizontal="left" vertical="top" wrapText="1"/>
    </xf>
    <xf numFmtId="0" fontId="25" fillId="0" borderId="0" xfId="0" applyFont="1" applyFill="1" applyAlignment="1">
      <alignment horizontal="left" vertical="top" wrapText="1"/>
    </xf>
    <xf numFmtId="0" fontId="0" fillId="0" borderId="0" xfId="0" applyFill="1" applyAlignment="1">
      <alignment horizontal="left" vertical="top" wrapText="1"/>
    </xf>
    <xf numFmtId="0" fontId="34" fillId="3" borderId="3" xfId="2" applyFill="1" applyBorder="1" applyAlignment="1" applyProtection="1">
      <alignment horizontal="left" vertical="center"/>
    </xf>
    <xf numFmtId="0" fontId="34" fillId="3" borderId="12" xfId="2" applyFill="1" applyBorder="1" applyAlignment="1" applyProtection="1">
      <alignment horizontal="left" vertical="center"/>
    </xf>
    <xf numFmtId="0" fontId="0" fillId="3" borderId="12" xfId="0" applyFill="1" applyBorder="1" applyAlignment="1">
      <alignment horizontal="left" vertical="center" wrapText="1"/>
    </xf>
    <xf numFmtId="0" fontId="0" fillId="3" borderId="29" xfId="0" applyFill="1" applyBorder="1" applyAlignment="1">
      <alignment horizontal="left" vertical="center" wrapText="1"/>
    </xf>
    <xf numFmtId="0" fontId="0" fillId="3" borderId="14" xfId="0" applyFill="1" applyBorder="1" applyAlignment="1">
      <alignment horizontal="left" vertical="center" wrapText="1"/>
    </xf>
    <xf numFmtId="0" fontId="0" fillId="3" borderId="36" xfId="0" applyFill="1" applyBorder="1" applyAlignment="1">
      <alignment horizontal="left" vertical="center" wrapText="1"/>
    </xf>
    <xf numFmtId="0" fontId="0" fillId="3" borderId="13" xfId="0" applyFill="1" applyBorder="1" applyAlignment="1">
      <alignment horizontal="left" vertical="center" wrapText="1"/>
    </xf>
    <xf numFmtId="0" fontId="0" fillId="3" borderId="33" xfId="0" applyFill="1" applyBorder="1" applyAlignment="1">
      <alignment horizontal="left" vertical="center" wrapText="1"/>
    </xf>
    <xf numFmtId="0" fontId="34" fillId="3" borderId="6" xfId="2" applyFill="1" applyBorder="1" applyAlignment="1" applyProtection="1">
      <alignment horizontal="left" vertical="center"/>
    </xf>
    <xf numFmtId="0" fontId="34" fillId="3" borderId="14" xfId="2" applyFill="1" applyBorder="1" applyAlignment="1" applyProtection="1">
      <alignment horizontal="left" vertical="center"/>
    </xf>
    <xf numFmtId="0" fontId="34" fillId="3" borderId="5" xfId="2" applyFill="1" applyBorder="1" applyAlignment="1" applyProtection="1">
      <alignment horizontal="left" vertical="center"/>
    </xf>
    <xf numFmtId="0" fontId="34" fillId="3" borderId="13" xfId="2" applyFill="1" applyBorder="1" applyAlignment="1" applyProtection="1">
      <alignment horizontal="left" vertical="center"/>
    </xf>
    <xf numFmtId="0" fontId="0" fillId="3" borderId="5" xfId="0" applyFill="1" applyBorder="1" applyAlignment="1">
      <alignment horizontal="left" vertical="center" wrapText="1"/>
    </xf>
    <xf numFmtId="0" fontId="0" fillId="3" borderId="5" xfId="0" applyFill="1" applyBorder="1" applyAlignment="1">
      <alignment horizontal="left" vertical="center"/>
    </xf>
    <xf numFmtId="0" fontId="0" fillId="3" borderId="13" xfId="0" applyFill="1" applyBorder="1" applyAlignment="1">
      <alignment horizontal="left" vertical="center"/>
    </xf>
    <xf numFmtId="0" fontId="0" fillId="3" borderId="33" xfId="0" applyFill="1" applyBorder="1" applyAlignment="1">
      <alignment horizontal="left" vertical="center"/>
    </xf>
    <xf numFmtId="0" fontId="18" fillId="2" borderId="0" xfId="0" applyFont="1" applyFill="1" applyBorder="1" applyAlignment="1">
      <alignment horizontal="center" vertical="center" wrapText="1"/>
    </xf>
    <xf numFmtId="0" fontId="15" fillId="2" borderId="0" xfId="0" applyFont="1" applyFill="1" applyBorder="1" applyAlignment="1">
      <alignment horizontal="center" vertical="center"/>
    </xf>
    <xf numFmtId="0" fontId="5" fillId="0" borderId="0" xfId="0" applyFont="1" applyBorder="1" applyAlignment="1">
      <alignment horizontal="left" vertical="top" wrapText="1"/>
    </xf>
    <xf numFmtId="0" fontId="15" fillId="2" borderId="0" xfId="0" applyFont="1" applyFill="1" applyBorder="1" applyAlignment="1">
      <alignment horizontal="center"/>
    </xf>
    <xf numFmtId="0" fontId="22" fillId="0" borderId="0" xfId="0" applyFont="1" applyAlignment="1">
      <alignment horizontal="left" vertical="top" wrapText="1"/>
    </xf>
    <xf numFmtId="0" fontId="1" fillId="2" borderId="0"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27" xfId="0" applyFont="1" applyFill="1" applyBorder="1" applyAlignment="1">
      <alignment horizontal="left" vertical="center"/>
    </xf>
    <xf numFmtId="0" fontId="5" fillId="0" borderId="67" xfId="0" applyFont="1" applyBorder="1" applyAlignment="1">
      <alignment horizontal="left" wrapText="1"/>
    </xf>
    <xf numFmtId="0" fontId="5" fillId="0" borderId="49" xfId="0" applyFont="1" applyBorder="1" applyAlignment="1">
      <alignment horizontal="left" wrapText="1"/>
    </xf>
    <xf numFmtId="0" fontId="5" fillId="0" borderId="0" xfId="0" applyFont="1" applyBorder="1" applyAlignment="1">
      <alignment horizontal="left" wrapText="1"/>
    </xf>
    <xf numFmtId="0" fontId="5" fillId="0" borderId="34" xfId="0" applyFont="1" applyBorder="1" applyAlignment="1">
      <alignment horizontal="left" wrapText="1"/>
    </xf>
    <xf numFmtId="0" fontId="5" fillId="0" borderId="2" xfId="0" applyFont="1" applyBorder="1" applyAlignment="1">
      <alignment horizontal="left" vertical="center" wrapText="1"/>
    </xf>
    <xf numFmtId="0" fontId="5" fillId="0" borderId="27" xfId="0" applyFont="1" applyBorder="1" applyAlignment="1">
      <alignment horizontal="left" vertical="center" wrapText="1"/>
    </xf>
    <xf numFmtId="0" fontId="26" fillId="2" borderId="0" xfId="0" applyFont="1" applyFill="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27" xfId="0" applyFont="1" applyBorder="1" applyAlignment="1">
      <alignment horizontal="center"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67" xfId="0" applyFont="1" applyFill="1" applyBorder="1" applyAlignment="1">
      <alignment horizontal="left" vertical="top" wrapText="1"/>
    </xf>
    <xf numFmtId="0" fontId="10" fillId="2" borderId="49" xfId="0" applyFont="1" applyFill="1" applyBorder="1" applyAlignment="1">
      <alignment horizontal="left" vertical="top" wrapText="1"/>
    </xf>
    <xf numFmtId="0" fontId="28" fillId="0" borderId="53" xfId="0" applyFont="1" applyBorder="1" applyAlignment="1">
      <alignment horizontal="left" vertical="center" wrapText="1"/>
    </xf>
    <xf numFmtId="0" fontId="28" fillId="0" borderId="25" xfId="0" applyFont="1" applyBorder="1" applyAlignment="1">
      <alignment horizontal="left" vertical="center" wrapText="1"/>
    </xf>
    <xf numFmtId="0" fontId="28" fillId="0" borderId="28" xfId="0" applyFont="1" applyBorder="1" applyAlignment="1">
      <alignment horizontal="left" vertical="center" wrapText="1"/>
    </xf>
    <xf numFmtId="0" fontId="28" fillId="0" borderId="48"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52" xfId="0" applyFont="1" applyBorder="1" applyAlignment="1">
      <alignment horizontal="center" vertical="center" wrapText="1"/>
    </xf>
    <xf numFmtId="0" fontId="5" fillId="0" borderId="35" xfId="0" applyFont="1" applyBorder="1" applyAlignment="1">
      <alignment horizontal="left" vertical="top" wrapText="1"/>
    </xf>
    <xf numFmtId="0" fontId="5" fillId="0" borderId="67" xfId="0" applyFont="1" applyBorder="1" applyAlignment="1">
      <alignment horizontal="left" vertical="top" wrapText="1"/>
    </xf>
    <xf numFmtId="0" fontId="5" fillId="0" borderId="49" xfId="0" applyFont="1" applyBorder="1" applyAlignment="1">
      <alignment horizontal="left" vertical="top" wrapText="1"/>
    </xf>
    <xf numFmtId="0" fontId="28" fillId="0" borderId="0" xfId="0" applyFont="1" applyBorder="1" applyAlignment="1">
      <alignment horizontal="left" vertical="top" wrapText="1"/>
    </xf>
    <xf numFmtId="0" fontId="5" fillId="0" borderId="34" xfId="0" applyFont="1" applyBorder="1" applyAlignment="1">
      <alignment horizontal="left" vertical="top" wrapText="1"/>
    </xf>
    <xf numFmtId="0" fontId="5" fillId="0" borderId="26" xfId="0" applyFont="1" applyBorder="1" applyAlignment="1">
      <alignment horizontal="left" vertical="top" wrapText="1"/>
    </xf>
    <xf numFmtId="0" fontId="28" fillId="0" borderId="35" xfId="0" applyFont="1" applyBorder="1" applyAlignment="1">
      <alignment horizontal="left" vertical="top" wrapText="1"/>
    </xf>
    <xf numFmtId="0" fontId="5" fillId="0" borderId="35" xfId="0" applyFont="1" applyBorder="1" applyAlignment="1">
      <alignment horizontal="left" wrapText="1"/>
    </xf>
    <xf numFmtId="0" fontId="5" fillId="0" borderId="26" xfId="0" applyFont="1" applyBorder="1" applyAlignment="1">
      <alignment horizontal="left" wrapText="1"/>
    </xf>
    <xf numFmtId="0" fontId="5" fillId="0" borderId="2" xfId="0" applyFont="1" applyBorder="1" applyAlignment="1">
      <alignment horizontal="left" vertical="top" wrapText="1"/>
    </xf>
    <xf numFmtId="0" fontId="5" fillId="0" borderId="27" xfId="0" applyFont="1" applyBorder="1" applyAlignment="1">
      <alignment horizontal="left" vertical="top" wrapText="1"/>
    </xf>
    <xf numFmtId="0" fontId="28" fillId="0" borderId="48" xfId="0" applyFont="1" applyBorder="1" applyAlignment="1">
      <alignment horizontal="left" vertical="top" wrapText="1"/>
    </xf>
    <xf numFmtId="0" fontId="28" fillId="0" borderId="67" xfId="0" applyFont="1" applyBorder="1" applyAlignment="1">
      <alignment horizontal="left" vertical="top" wrapText="1"/>
    </xf>
    <xf numFmtId="0" fontId="28" fillId="0" borderId="18" xfId="0" applyFont="1" applyBorder="1" applyAlignment="1">
      <alignment horizontal="left" vertical="top" wrapText="1"/>
    </xf>
    <xf numFmtId="0" fontId="0" fillId="0" borderId="18" xfId="0" applyBorder="1" applyAlignment="1">
      <alignment horizontal="left" vertical="top" wrapText="1"/>
    </xf>
    <xf numFmtId="0" fontId="0" fillId="0" borderId="0" xfId="0" applyBorder="1" applyAlignment="1">
      <alignment horizontal="left" vertical="top" wrapText="1"/>
    </xf>
    <xf numFmtId="0" fontId="0" fillId="0" borderId="52" xfId="0" applyBorder="1" applyAlignment="1">
      <alignment horizontal="left" vertical="top" wrapText="1"/>
    </xf>
    <xf numFmtId="0" fontId="0" fillId="0" borderId="35" xfId="0" applyBorder="1" applyAlignment="1">
      <alignment horizontal="left" vertical="top"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48" xfId="0" applyFont="1" applyBorder="1" applyAlignment="1">
      <alignment horizontal="left" wrapText="1"/>
    </xf>
    <xf numFmtId="0" fontId="28" fillId="0" borderId="67" xfId="0" applyFont="1" applyBorder="1" applyAlignment="1">
      <alignment horizontal="left" wrapText="1"/>
    </xf>
    <xf numFmtId="0" fontId="28" fillId="0" borderId="52" xfId="0" applyFont="1" applyBorder="1" applyAlignment="1">
      <alignment horizontal="left" wrapText="1"/>
    </xf>
    <xf numFmtId="0" fontId="28" fillId="0" borderId="35" xfId="0" applyFont="1" applyBorder="1" applyAlignment="1">
      <alignment horizontal="left"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 xfId="0" applyFont="1" applyBorder="1" applyAlignment="1">
      <alignment horizontal="left" wrapText="1"/>
    </xf>
    <xf numFmtId="0" fontId="28" fillId="0" borderId="2" xfId="0" applyFont="1" applyBorder="1" applyAlignment="1">
      <alignment horizontal="left" wrapText="1"/>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left" wrapText="1"/>
    </xf>
    <xf numFmtId="0" fontId="5" fillId="0" borderId="52" xfId="0" applyFont="1" applyBorder="1" applyAlignment="1">
      <alignment horizontal="left" wrapText="1"/>
    </xf>
    <xf numFmtId="0" fontId="28" fillId="0" borderId="48" xfId="0" applyFont="1" applyBorder="1" applyAlignment="1">
      <alignment horizontal="center" vertical="top" wrapText="1"/>
    </xf>
    <xf numFmtId="0" fontId="28" fillId="0" borderId="67" xfId="0" applyFont="1" applyBorder="1" applyAlignment="1">
      <alignment horizontal="center" vertical="top" wrapText="1"/>
    </xf>
    <xf numFmtId="0" fontId="0" fillId="0" borderId="18" xfId="0" applyBorder="1" applyAlignment="1">
      <alignment horizontal="center" vertical="top" wrapText="1"/>
    </xf>
    <xf numFmtId="0" fontId="0" fillId="0" borderId="0" xfId="0" applyBorder="1" applyAlignment="1">
      <alignment horizontal="center" vertical="top" wrapText="1"/>
    </xf>
    <xf numFmtId="0" fontId="28" fillId="0" borderId="18" xfId="0" applyFont="1" applyBorder="1" applyAlignment="1">
      <alignment horizontal="center" vertical="top" wrapText="1"/>
    </xf>
    <xf numFmtId="0" fontId="28" fillId="0" borderId="0" xfId="0" applyFont="1" applyBorder="1" applyAlignment="1">
      <alignment horizontal="center" vertical="top" wrapText="1"/>
    </xf>
    <xf numFmtId="0" fontId="5" fillId="0" borderId="35" xfId="0" applyFont="1" applyBorder="1" applyAlignment="1">
      <alignment horizontal="left" vertical="center" wrapText="1"/>
    </xf>
    <xf numFmtId="0" fontId="5" fillId="0" borderId="26" xfId="0" applyFont="1" applyBorder="1" applyAlignment="1">
      <alignment horizontal="left" vertical="center" wrapText="1"/>
    </xf>
    <xf numFmtId="0" fontId="5" fillId="0" borderId="67" xfId="0" applyFont="1" applyBorder="1" applyAlignment="1">
      <alignment horizontal="left" vertical="center" wrapText="1"/>
    </xf>
    <xf numFmtId="0" fontId="5" fillId="0" borderId="49" xfId="0" applyFont="1" applyBorder="1" applyAlignment="1">
      <alignment horizontal="left" vertical="center" wrapText="1"/>
    </xf>
    <xf numFmtId="0" fontId="5" fillId="0" borderId="0" xfId="0" applyFont="1" applyBorder="1" applyAlignment="1">
      <alignment horizontal="left" vertical="center" wrapText="1"/>
    </xf>
    <xf numFmtId="0" fontId="5" fillId="0" borderId="34" xfId="0" applyFont="1" applyBorder="1" applyAlignment="1">
      <alignment horizontal="left" vertical="center" wrapText="1"/>
    </xf>
    <xf numFmtId="0" fontId="5" fillId="0" borderId="2" xfId="0" applyFont="1" applyBorder="1" applyAlignment="1">
      <alignment horizontal="left" wrapText="1"/>
    </xf>
    <xf numFmtId="0" fontId="5" fillId="0" borderId="27" xfId="0" applyFont="1" applyBorder="1" applyAlignment="1">
      <alignment horizontal="left" wrapText="1"/>
    </xf>
    <xf numFmtId="0" fontId="28" fillId="0" borderId="52" xfId="0" applyFont="1" applyBorder="1" applyAlignment="1">
      <alignment horizontal="center" vertical="top" wrapText="1"/>
    </xf>
    <xf numFmtId="0" fontId="28" fillId="0" borderId="35" xfId="0" applyFont="1" applyBorder="1" applyAlignment="1">
      <alignment horizontal="center" vertical="top" wrapText="1"/>
    </xf>
    <xf numFmtId="0" fontId="4" fillId="3" borderId="20" xfId="0" applyNumberFormat="1" applyFont="1" applyFill="1" applyBorder="1" applyAlignment="1">
      <alignment horizontal="left" vertical="top"/>
    </xf>
    <xf numFmtId="0" fontId="4" fillId="3" borderId="60" xfId="0" applyNumberFormat="1" applyFont="1" applyFill="1" applyBorder="1" applyAlignment="1">
      <alignment horizontal="left" vertical="top"/>
    </xf>
    <xf numFmtId="0" fontId="4" fillId="3" borderId="58" xfId="0" applyNumberFormat="1" applyFont="1" applyFill="1" applyBorder="1" applyAlignment="1">
      <alignment horizontal="left" vertical="top"/>
    </xf>
    <xf numFmtId="0" fontId="4" fillId="3" borderId="44" xfId="0" applyNumberFormat="1" applyFont="1" applyFill="1" applyBorder="1" applyAlignment="1">
      <alignment horizontal="left" vertical="top"/>
    </xf>
    <xf numFmtId="0" fontId="4" fillId="3" borderId="68" xfId="0" applyNumberFormat="1" applyFont="1" applyFill="1" applyBorder="1" applyAlignment="1">
      <alignment horizontal="left" vertical="top"/>
    </xf>
    <xf numFmtId="0" fontId="4" fillId="3" borderId="54" xfId="0" applyNumberFormat="1" applyFont="1" applyFill="1" applyBorder="1" applyAlignment="1">
      <alignment horizontal="left" vertical="top"/>
    </xf>
    <xf numFmtId="0" fontId="9" fillId="2" borderId="0" xfId="0" applyFont="1" applyFill="1" applyBorder="1" applyAlignment="1">
      <alignment horizontal="center" vertical="center"/>
    </xf>
    <xf numFmtId="165" fontId="1" fillId="4" borderId="1" xfId="0" applyNumberFormat="1" applyFont="1" applyFill="1" applyBorder="1" applyAlignment="1">
      <alignment horizontal="center" vertical="center"/>
    </xf>
    <xf numFmtId="165" fontId="1" fillId="4" borderId="27" xfId="0" applyNumberFormat="1" applyFont="1" applyFill="1" applyBorder="1" applyAlignment="1">
      <alignment horizontal="center" vertical="center"/>
    </xf>
    <xf numFmtId="165" fontId="1" fillId="4" borderId="2" xfId="0" applyNumberFormat="1" applyFont="1" applyFill="1" applyBorder="1" applyAlignment="1">
      <alignment horizontal="center" vertical="center"/>
    </xf>
    <xf numFmtId="0" fontId="2" fillId="4" borderId="48" xfId="0" applyNumberFormat="1" applyFont="1" applyFill="1" applyBorder="1" applyAlignment="1">
      <alignment horizontal="center" vertical="center"/>
    </xf>
    <xf numFmtId="0" fontId="2" fillId="4" borderId="67" xfId="0" applyNumberFormat="1" applyFont="1" applyFill="1" applyBorder="1" applyAlignment="1">
      <alignment horizontal="center" vertical="center"/>
    </xf>
    <xf numFmtId="0" fontId="2" fillId="4" borderId="49" xfId="0" applyNumberFormat="1" applyFont="1" applyFill="1" applyBorder="1" applyAlignment="1">
      <alignment horizontal="center" vertical="center"/>
    </xf>
    <xf numFmtId="0" fontId="2" fillId="4" borderId="18" xfId="0" applyNumberFormat="1" applyFont="1" applyFill="1" applyBorder="1" applyAlignment="1">
      <alignment horizontal="center" vertical="center"/>
    </xf>
    <xf numFmtId="0" fontId="2" fillId="4" borderId="0" xfId="0" applyNumberFormat="1" applyFont="1" applyFill="1" applyBorder="1" applyAlignment="1">
      <alignment horizontal="center" vertical="center"/>
    </xf>
    <xf numFmtId="0" fontId="2" fillId="4" borderId="34" xfId="0" applyNumberFormat="1" applyFont="1" applyFill="1" applyBorder="1" applyAlignment="1">
      <alignment horizontal="center" vertical="center"/>
    </xf>
    <xf numFmtId="3" fontId="3" fillId="3" borderId="1" xfId="0" applyNumberFormat="1" applyFont="1" applyFill="1" applyBorder="1" applyAlignment="1">
      <alignment horizontal="left" vertical="top"/>
    </xf>
    <xf numFmtId="3" fontId="3" fillId="3" borderId="2" xfId="0" applyNumberFormat="1" applyFont="1" applyFill="1" applyBorder="1" applyAlignment="1">
      <alignment horizontal="left" vertical="top"/>
    </xf>
    <xf numFmtId="3" fontId="3" fillId="3" borderId="27" xfId="0" applyNumberFormat="1" applyFont="1" applyFill="1" applyBorder="1" applyAlignment="1">
      <alignment horizontal="left" vertical="top"/>
    </xf>
    <xf numFmtId="0" fontId="4" fillId="3" borderId="37" xfId="0" applyNumberFormat="1" applyFont="1" applyFill="1" applyBorder="1" applyAlignment="1">
      <alignment horizontal="left" vertical="top"/>
    </xf>
    <xf numFmtId="0" fontId="4" fillId="3" borderId="69" xfId="0" applyNumberFormat="1" applyFont="1" applyFill="1" applyBorder="1" applyAlignment="1">
      <alignment horizontal="left" vertical="top"/>
    </xf>
    <xf numFmtId="0" fontId="4" fillId="3" borderId="59" xfId="0" applyNumberFormat="1" applyFont="1" applyFill="1" applyBorder="1" applyAlignment="1">
      <alignment horizontal="left" vertical="top"/>
    </xf>
    <xf numFmtId="0" fontId="2" fillId="4" borderId="11" xfId="0" applyNumberFormat="1" applyFont="1" applyFill="1" applyBorder="1" applyAlignment="1">
      <alignment horizontal="center" vertical="center"/>
    </xf>
    <xf numFmtId="9" fontId="2" fillId="4" borderId="1" xfId="0" applyNumberFormat="1" applyFont="1" applyFill="1" applyBorder="1" applyAlignment="1">
      <alignment horizontal="center" vertical="center" wrapText="1"/>
    </xf>
    <xf numFmtId="9" fontId="2" fillId="4" borderId="27"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wrapText="1"/>
    </xf>
    <xf numFmtId="165" fontId="1" fillId="4" borderId="27" xfId="0" applyNumberFormat="1" applyFont="1" applyFill="1" applyBorder="1" applyAlignment="1">
      <alignment horizontal="center" vertical="center" wrapText="1"/>
    </xf>
    <xf numFmtId="0" fontId="9" fillId="2" borderId="0" xfId="0" applyFont="1" applyFill="1" applyBorder="1" applyAlignment="1">
      <alignment horizontal="center"/>
    </xf>
    <xf numFmtId="0" fontId="7" fillId="4" borderId="53" xfId="0" applyFont="1" applyFill="1" applyBorder="1" applyAlignment="1">
      <alignment horizontal="center" vertical="center"/>
    </xf>
    <xf numFmtId="0" fontId="0" fillId="0" borderId="28" xfId="0" applyBorder="1" applyAlignment="1">
      <alignment vertical="center"/>
    </xf>
    <xf numFmtId="0" fontId="7" fillId="4" borderId="11" xfId="0" applyFont="1" applyFill="1" applyBorder="1" applyAlignment="1">
      <alignment horizontal="center"/>
    </xf>
    <xf numFmtId="0" fontId="0" fillId="0" borderId="11" xfId="0" applyBorder="1"/>
    <xf numFmtId="0" fontId="7" fillId="3" borderId="11" xfId="0" applyFont="1" applyFill="1" applyBorder="1" applyAlignment="1">
      <alignment horizontal="right" vertical="top"/>
    </xf>
    <xf numFmtId="0" fontId="0" fillId="0" borderId="0" xfId="0" applyAlignment="1">
      <alignment horizontal="left" vertical="center" wrapText="1"/>
    </xf>
    <xf numFmtId="0" fontId="7" fillId="4" borderId="28"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2" borderId="1" xfId="0" applyNumberFormat="1" applyFont="1" applyFill="1" applyBorder="1" applyAlignment="1">
      <alignment horizontal="left" vertical="top"/>
    </xf>
    <xf numFmtId="0" fontId="3" fillId="2" borderId="2" xfId="0" applyNumberFormat="1" applyFont="1" applyFill="1" applyBorder="1" applyAlignment="1">
      <alignment horizontal="left" vertical="top"/>
    </xf>
    <xf numFmtId="0" fontId="3" fillId="2" borderId="27" xfId="0" applyNumberFormat="1" applyFont="1" applyFill="1" applyBorder="1" applyAlignment="1">
      <alignment horizontal="left" vertical="top"/>
    </xf>
    <xf numFmtId="0" fontId="7" fillId="4" borderId="53"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11" xfId="0" applyFont="1" applyFill="1" applyBorder="1" applyAlignment="1">
      <alignment horizontal="center" vertical="center"/>
    </xf>
    <xf numFmtId="0" fontId="1" fillId="2" borderId="0" xfId="0" applyFont="1" applyFill="1" applyBorder="1" applyAlignment="1">
      <alignment horizontal="center"/>
    </xf>
    <xf numFmtId="0" fontId="5" fillId="0" borderId="64" xfId="0" applyFont="1" applyBorder="1" applyAlignment="1">
      <alignment horizontal="left" vertical="center" wrapText="1"/>
    </xf>
    <xf numFmtId="0" fontId="5" fillId="0" borderId="30" xfId="0" applyFont="1" applyBorder="1" applyAlignment="1">
      <alignment horizontal="left" vertical="center" wrapText="1"/>
    </xf>
    <xf numFmtId="0" fontId="4" fillId="3" borderId="61" xfId="0" applyNumberFormat="1" applyFont="1" applyFill="1" applyBorder="1" applyAlignment="1">
      <alignment horizontal="center" vertical="center"/>
    </xf>
    <xf numFmtId="0" fontId="4" fillId="3" borderId="4" xfId="0" applyNumberFormat="1" applyFont="1" applyFill="1" applyBorder="1" applyAlignment="1">
      <alignment horizontal="center" vertical="center"/>
    </xf>
    <xf numFmtId="0" fontId="5" fillId="0" borderId="70" xfId="0" applyFont="1" applyBorder="1" applyAlignment="1">
      <alignment horizontal="left" vertical="center" wrapText="1"/>
    </xf>
    <xf numFmtId="0" fontId="5" fillId="0" borderId="40" xfId="0" applyFont="1" applyBorder="1" applyAlignment="1">
      <alignment horizontal="left" vertical="center" wrapText="1"/>
    </xf>
    <xf numFmtId="0" fontId="3" fillId="2" borderId="1"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2" borderId="27" xfId="0" applyNumberFormat="1" applyFont="1" applyFill="1" applyBorder="1" applyAlignment="1">
      <alignment horizontal="left" vertical="center"/>
    </xf>
    <xf numFmtId="0" fontId="5" fillId="3" borderId="43"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31" fillId="0" borderId="0" xfId="0" applyFont="1" applyFill="1" applyBorder="1" applyAlignment="1">
      <alignment horizontal="left" vertical="top" wrapText="1"/>
    </xf>
    <xf numFmtId="0" fontId="5" fillId="0" borderId="38" xfId="0" applyFont="1" applyBorder="1" applyAlignment="1">
      <alignment horizontal="center" vertical="center" wrapText="1"/>
    </xf>
    <xf numFmtId="0" fontId="0" fillId="0" borderId="38" xfId="0" applyBorder="1"/>
    <xf numFmtId="0" fontId="0" fillId="0" borderId="71" xfId="0" applyBorder="1"/>
    <xf numFmtId="0" fontId="5" fillId="0" borderId="32" xfId="0" applyFont="1" applyBorder="1" applyAlignment="1">
      <alignment horizontal="left" vertical="center" wrapText="1"/>
    </xf>
    <xf numFmtId="0" fontId="9" fillId="0" borderId="0" xfId="0" applyFont="1" applyFill="1" applyBorder="1" applyAlignment="1">
      <alignment horizontal="left"/>
    </xf>
    <xf numFmtId="0" fontId="3" fillId="0" borderId="0" xfId="0" applyNumberFormat="1" applyFont="1" applyFill="1" applyBorder="1" applyAlignment="1">
      <alignment horizontal="left" vertical="center" wrapText="1"/>
    </xf>
    <xf numFmtId="0" fontId="5" fillId="0" borderId="42" xfId="0" applyFont="1" applyBorder="1" applyAlignment="1">
      <alignment horizontal="left" vertical="center" wrapText="1"/>
    </xf>
    <xf numFmtId="0" fontId="5" fillId="0" borderId="38" xfId="0" applyFont="1" applyBorder="1" applyAlignment="1">
      <alignment horizontal="left" vertical="center" wrapText="1"/>
    </xf>
    <xf numFmtId="0" fontId="5" fillId="0" borderId="10" xfId="0" applyFont="1" applyBorder="1" applyAlignment="1">
      <alignment horizontal="left" vertical="center" wrapText="1"/>
    </xf>
    <xf numFmtId="0" fontId="5" fillId="0" borderId="60" xfId="0" applyFont="1" applyBorder="1" applyAlignment="1">
      <alignment horizontal="left" vertical="center" wrapText="1"/>
    </xf>
    <xf numFmtId="0" fontId="5" fillId="0" borderId="58" xfId="0" applyFont="1" applyBorder="1" applyAlignment="1">
      <alignment horizontal="left" vertical="center" wrapText="1"/>
    </xf>
    <xf numFmtId="0" fontId="3" fillId="0"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2" borderId="27" xfId="0" applyNumberFormat="1" applyFont="1" applyFill="1" applyBorder="1" applyAlignment="1">
      <alignment horizontal="left" vertical="center"/>
    </xf>
    <xf numFmtId="0" fontId="1" fillId="4" borderId="11" xfId="0" applyFont="1" applyFill="1" applyBorder="1" applyAlignment="1">
      <alignment horizontal="center" vertical="center" wrapText="1"/>
    </xf>
    <xf numFmtId="0" fontId="3" fillId="4" borderId="11" xfId="0" applyNumberFormat="1" applyFont="1" applyFill="1" applyBorder="1" applyAlignment="1">
      <alignment horizontal="center" vertical="center" wrapText="1"/>
    </xf>
    <xf numFmtId="0" fontId="2" fillId="4" borderId="11" xfId="0" applyNumberFormat="1" applyFont="1" applyFill="1" applyBorder="1" applyAlignment="1">
      <alignment horizontal="center"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2" borderId="0" xfId="0" applyFont="1" applyFill="1" applyBorder="1" applyAlignment="1">
      <alignment horizontal="center" vertical="center"/>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externalLink" Target="externalLinks/externalLink1.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597388493"/>
          <c:y val="0.0142505707496622"/>
        </c:manualLayout>
      </c:layout>
      <c:overlay val="0"/>
      <c:spPr>
        <a:noFill/>
        <a:ln w="25400">
          <a:noFill/>
        </a:ln>
      </c:spPr>
    </c:title>
    <c:autoTitleDeleted val="0"/>
    <c:plotArea>
      <c:layout>
        <c:manualLayout>
          <c:layoutTarget val="inner"/>
          <c:xMode val="edge"/>
          <c:yMode val="edge"/>
          <c:x val="0.158340428061542"/>
          <c:y val="0.251772899895895"/>
          <c:w val="0.798532894798594"/>
          <c:h val="0.525647296881191"/>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9.0</c:v>
                </c:pt>
                <c:pt idx="1">
                  <c:v>20.0</c:v>
                </c:pt>
                <c:pt idx="2">
                  <c:v>24.0</c:v>
                </c:pt>
                <c:pt idx="3">
                  <c:v>8.0</c:v>
                </c:pt>
                <c:pt idx="4">
                  <c:v>1.0</c:v>
                </c:pt>
                <c:pt idx="5">
                  <c:v>1.0</c:v>
                </c:pt>
                <c:pt idx="6">
                  <c:v>1.0</c:v>
                </c:pt>
                <c:pt idx="7">
                  <c:v>0.0</c:v>
                </c:pt>
                <c:pt idx="8">
                  <c:v>0.0</c:v>
                </c:pt>
                <c:pt idx="9">
                  <c:v>0.0</c:v>
                </c:pt>
                <c:pt idx="10">
                  <c:v>2.0</c:v>
                </c:pt>
                <c:pt idx="11">
                  <c:v>0.0</c:v>
                </c:pt>
                <c:pt idx="12">
                  <c:v>4.0</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0.0</c:v>
                </c:pt>
                <c:pt idx="1">
                  <c:v>0.0</c:v>
                </c:pt>
                <c:pt idx="2">
                  <c:v>0.0</c:v>
                </c:pt>
                <c:pt idx="3">
                  <c:v>0.0</c:v>
                </c:pt>
                <c:pt idx="4">
                  <c:v>1.0</c:v>
                </c:pt>
                <c:pt idx="5">
                  <c:v>0.0</c:v>
                </c:pt>
                <c:pt idx="6">
                  <c:v>0.0</c:v>
                </c:pt>
                <c:pt idx="7">
                  <c:v>0.0</c:v>
                </c:pt>
                <c:pt idx="8">
                  <c:v>0.0</c:v>
                </c:pt>
                <c:pt idx="9">
                  <c:v>0.0</c:v>
                </c:pt>
                <c:pt idx="10">
                  <c:v>0.0</c:v>
                </c:pt>
                <c:pt idx="11">
                  <c:v>0.0</c:v>
                </c:pt>
                <c:pt idx="12">
                  <c:v>0.0</c:v>
                </c:pt>
              </c:numCache>
            </c:numRef>
          </c:val>
        </c:ser>
        <c:dLbls>
          <c:showLegendKey val="0"/>
          <c:showVal val="0"/>
          <c:showCatName val="0"/>
          <c:showSerName val="0"/>
          <c:showPercent val="0"/>
          <c:showBubbleSize val="0"/>
        </c:dLbls>
        <c:gapWidth val="0"/>
        <c:overlap val="100"/>
        <c:axId val="-2141080632"/>
        <c:axId val="-2141075048"/>
      </c:barChart>
      <c:catAx>
        <c:axId val="-2141080632"/>
        <c:scaling>
          <c:orientation val="minMax"/>
        </c:scaling>
        <c:delete val="0"/>
        <c:axPos val="b"/>
        <c:title>
          <c:tx>
            <c:rich>
              <a:bodyPr/>
              <a:lstStyle/>
              <a:p>
                <a:pPr>
                  <a:defRPr sz="1000"/>
                </a:pPr>
                <a:r>
                  <a:rPr lang="en-US" sz="1000"/>
                  <a:t>% of OEB Target Achieved </a:t>
                </a:r>
              </a:p>
            </c:rich>
          </c:tx>
          <c:layout>
            <c:manualLayout>
              <c:xMode val="edge"/>
              <c:yMode val="edge"/>
              <c:x val="0.257219493331359"/>
              <c:y val="0.927725543182842"/>
            </c:manualLayout>
          </c:layout>
          <c:overlay val="0"/>
          <c:spPr>
            <a:noFill/>
            <a:ln w="25400">
              <a:noFill/>
            </a:ln>
          </c:spPr>
        </c:title>
        <c:numFmt formatCode="General" sourceLinked="1"/>
        <c:majorTickMark val="out"/>
        <c:minorTickMark val="none"/>
        <c:tickLblPos val="nextTo"/>
        <c:crossAx val="-2141075048"/>
        <c:crosses val="autoZero"/>
        <c:auto val="1"/>
        <c:lblAlgn val="ctr"/>
        <c:lblOffset val="100"/>
        <c:noMultiLvlLbl val="0"/>
      </c:catAx>
      <c:valAx>
        <c:axId val="-2141075048"/>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0.002048725100585"/>
              <c:y val="0.255424994952554"/>
            </c:manualLayout>
          </c:layout>
          <c:overlay val="0"/>
          <c:spPr>
            <a:noFill/>
            <a:ln w="25400">
              <a:noFill/>
            </a:ln>
          </c:spPr>
        </c:title>
        <c:numFmt formatCode="General" sourceLinked="1"/>
        <c:majorTickMark val="out"/>
        <c:minorTickMark val="none"/>
        <c:tickLblPos val="nextTo"/>
        <c:crossAx val="-2141080632"/>
        <c:crosses val="autoZero"/>
        <c:crossBetween val="between"/>
      </c:valAx>
      <c:spPr>
        <a:ln>
          <a:solidFill>
            <a:schemeClr val="bg1">
              <a:lumMod val="50000"/>
            </a:schemeClr>
          </a:solidFill>
        </a:ln>
      </c:spPr>
    </c:plotArea>
    <c:legend>
      <c:legendPos val="t"/>
      <c:layout>
        <c:manualLayout>
          <c:xMode val="edge"/>
          <c:yMode val="edge"/>
          <c:wMode val="edge"/>
          <c:hMode val="edge"/>
          <c:x val="0.00179465027686586"/>
          <c:y val="0.12500147540729"/>
          <c:w val="0.984772295312616"/>
          <c:h val="0.235488670425073"/>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 l="0.700000000000001" r="0.700000000000001" t="0.75000000000000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125109361"/>
          <c:y val="0.0143142462221808"/>
        </c:manualLayout>
      </c:layout>
      <c:overlay val="0"/>
      <c:spPr>
        <a:noFill/>
        <a:ln w="25400">
          <a:noFill/>
        </a:ln>
      </c:spPr>
    </c:title>
    <c:autoTitleDeleted val="0"/>
    <c:plotArea>
      <c:layout>
        <c:manualLayout>
          <c:layoutTarget val="inner"/>
          <c:xMode val="edge"/>
          <c:yMode val="edge"/>
          <c:x val="0.154043044619426"/>
          <c:y val="0.277843624810057"/>
          <c:w val="0.802830096237971"/>
          <c:h val="0.507772456522179"/>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0.0</c:v>
                </c:pt>
                <c:pt idx="1">
                  <c:v>4.0</c:v>
                </c:pt>
                <c:pt idx="2">
                  <c:v>3.0</c:v>
                </c:pt>
                <c:pt idx="3">
                  <c:v>11.0</c:v>
                </c:pt>
                <c:pt idx="4">
                  <c:v>4.0</c:v>
                </c:pt>
                <c:pt idx="5">
                  <c:v>10.0</c:v>
                </c:pt>
                <c:pt idx="6">
                  <c:v>14.0</c:v>
                </c:pt>
                <c:pt idx="7">
                  <c:v>14.0</c:v>
                </c:pt>
                <c:pt idx="8">
                  <c:v>3.0</c:v>
                </c:pt>
                <c:pt idx="9">
                  <c:v>4.0</c:v>
                </c:pt>
                <c:pt idx="10">
                  <c:v>5.0</c:v>
                </c:pt>
                <c:pt idx="11">
                  <c:v>1.0</c:v>
                </c:pt>
                <c:pt idx="12">
                  <c:v>4.0</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0.0</c:v>
                </c:pt>
                <c:pt idx="1">
                  <c:v>0.0</c:v>
                </c:pt>
                <c:pt idx="2">
                  <c:v>0.0</c:v>
                </c:pt>
                <c:pt idx="3">
                  <c:v>0.0</c:v>
                </c:pt>
                <c:pt idx="4">
                  <c:v>0.0</c:v>
                </c:pt>
                <c:pt idx="5">
                  <c:v>0.0</c:v>
                </c:pt>
                <c:pt idx="6">
                  <c:v>0.0</c:v>
                </c:pt>
                <c:pt idx="7">
                  <c:v>14.0</c:v>
                </c:pt>
                <c:pt idx="8">
                  <c:v>0.0</c:v>
                </c:pt>
                <c:pt idx="9">
                  <c:v>0.0</c:v>
                </c:pt>
                <c:pt idx="10">
                  <c:v>0.0</c:v>
                </c:pt>
                <c:pt idx="11">
                  <c:v>0.0</c:v>
                </c:pt>
                <c:pt idx="12">
                  <c:v>0.0</c:v>
                </c:pt>
              </c:numCache>
            </c:numRef>
          </c:val>
        </c:ser>
        <c:dLbls>
          <c:showLegendKey val="0"/>
          <c:showVal val="0"/>
          <c:showCatName val="0"/>
          <c:showSerName val="0"/>
          <c:showPercent val="0"/>
          <c:showBubbleSize val="0"/>
        </c:dLbls>
        <c:gapWidth val="0"/>
        <c:overlap val="100"/>
        <c:axId val="-2140251704"/>
        <c:axId val="2145938376"/>
      </c:barChart>
      <c:catAx>
        <c:axId val="-2140251704"/>
        <c:scaling>
          <c:orientation val="minMax"/>
        </c:scaling>
        <c:delete val="0"/>
        <c:axPos val="b"/>
        <c:title>
          <c:tx>
            <c:rich>
              <a:bodyPr/>
              <a:lstStyle/>
              <a:p>
                <a:pPr>
                  <a:defRPr sz="1000"/>
                </a:pPr>
                <a:r>
                  <a:rPr lang="en-US" sz="1000"/>
                  <a:t>% of OEB Target Achieved </a:t>
                </a:r>
              </a:p>
            </c:rich>
          </c:tx>
          <c:layout>
            <c:manualLayout>
              <c:xMode val="edge"/>
              <c:yMode val="edge"/>
              <c:x val="0.27491968503937"/>
              <c:y val="0.940019568559847"/>
            </c:manualLayout>
          </c:layout>
          <c:overlay val="0"/>
          <c:spPr>
            <a:noFill/>
            <a:ln w="25400">
              <a:noFill/>
            </a:ln>
          </c:spPr>
        </c:title>
        <c:numFmt formatCode="General" sourceLinked="1"/>
        <c:majorTickMark val="out"/>
        <c:minorTickMark val="none"/>
        <c:tickLblPos val="nextTo"/>
        <c:crossAx val="2145938376"/>
        <c:crosses val="autoZero"/>
        <c:auto val="1"/>
        <c:lblAlgn val="ctr"/>
        <c:lblOffset val="100"/>
        <c:noMultiLvlLbl val="0"/>
      </c:catAx>
      <c:valAx>
        <c:axId val="2145938376"/>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0.00204864391951006"/>
              <c:y val="0.287945145910016"/>
            </c:manualLayout>
          </c:layout>
          <c:overlay val="0"/>
          <c:spPr>
            <a:noFill/>
            <a:ln w="25400">
              <a:noFill/>
            </a:ln>
          </c:spPr>
        </c:title>
        <c:numFmt formatCode="General" sourceLinked="1"/>
        <c:majorTickMark val="out"/>
        <c:minorTickMark val="none"/>
        <c:tickLblPos val="nextTo"/>
        <c:crossAx val="-2140251704"/>
        <c:crosses val="autoZero"/>
        <c:crossBetween val="between"/>
      </c:valAx>
      <c:spPr>
        <a:ln>
          <a:solidFill>
            <a:schemeClr val="bg1">
              <a:lumMod val="50000"/>
            </a:schemeClr>
          </a:solidFill>
        </a:ln>
      </c:spPr>
    </c:plotArea>
    <c:legend>
      <c:legendPos val="r"/>
      <c:layout>
        <c:manualLayout>
          <c:xMode val="edge"/>
          <c:yMode val="edge"/>
          <c:x val="0.132890581023186"/>
          <c:y val="0.142011834319527"/>
          <c:w val="0.797343486139117"/>
          <c:h val="0.118343195266272"/>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 l="0.700000000000001" r="0.700000000000001" t="0.75000000000000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761310735"/>
          <c:y val="0.0"/>
        </c:manualLayout>
      </c:layout>
      <c:overlay val="0"/>
      <c:spPr>
        <a:noFill/>
        <a:ln w="25400">
          <a:noFill/>
        </a:ln>
      </c:spPr>
    </c:title>
    <c:autoTitleDeleted val="0"/>
    <c:plotArea>
      <c:layout>
        <c:manualLayout>
          <c:layoutTarget val="inner"/>
          <c:xMode val="edge"/>
          <c:yMode val="edge"/>
          <c:x val="0.124015999531596"/>
          <c:y val="0.251158238575242"/>
          <c:w val="0.239546906694613"/>
          <c:h val="0.459363730558515"/>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spPr>
              <a:noFill/>
              <a:ln w="25400">
                <a:noFill/>
              </a:ln>
            </c:spPr>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#,##0;\-#,##0</c:formatCode>
                <c:ptCount val="5"/>
                <c:pt idx="0">
                  <c:v>101.2614989008731</c:v>
                </c:pt>
                <c:pt idx="1">
                  <c:v>778.4310089362637</c:v>
                </c:pt>
                <c:pt idx="2">
                  <c:v>11.1434360049335</c:v>
                </c:pt>
                <c:pt idx="3">
                  <c:v>0.0</c:v>
                </c:pt>
                <c:pt idx="4">
                  <c:v>128.8166858700686</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00802568218298555"/>
          <c:y val="0.805557983573205"/>
          <c:w val="1.0"/>
          <c:h val="0.17901288523849"/>
        </c:manualLayout>
      </c:layout>
      <c:overlay val="0"/>
      <c:txPr>
        <a:bodyPr/>
        <a:lstStyle/>
        <a:p>
          <a:pPr rtl="0">
            <a:defRPr sz="1050"/>
          </a:pPr>
          <a:endParaRPr lang="en-US"/>
        </a:p>
      </c:txPr>
    </c:legend>
    <c:plotVisOnly val="1"/>
    <c:dispBlanksAs val="zero"/>
    <c:showDLblsOverMax val="0"/>
  </c:chart>
  <c:spPr>
    <a:noFill/>
    <a:ln w="9525">
      <a:noFill/>
    </a:ln>
  </c:spPr>
  <c:printSettings>
    <c:headerFooter/>
    <c:pageMargins b="0.750000000000006" l="0.700000000000001" r="0.700000000000001" t="0.75000000000000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5007290755"/>
          <c:y val="0.0"/>
        </c:manualLayout>
      </c:layout>
      <c:overlay val="0"/>
      <c:spPr>
        <a:noFill/>
        <a:ln w="25400">
          <a:noFill/>
        </a:ln>
      </c:spPr>
    </c:title>
    <c:autoTitleDeleted val="0"/>
    <c:plotArea>
      <c:layout>
        <c:manualLayout>
          <c:layoutTarget val="inner"/>
          <c:xMode val="edge"/>
          <c:yMode val="edge"/>
          <c:x val="0.2112115454597"/>
          <c:y val="0.301583861542151"/>
          <c:w val="0.534133679072937"/>
          <c:h val="0.620612212289805"/>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spPr>
              <a:noFill/>
              <a:ln w="25400">
                <a:noFill/>
              </a:ln>
            </c:spPr>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#,##0;\-#,##0</c:formatCode>
                <c:ptCount val="5"/>
                <c:pt idx="0">
                  <c:v>533430.2937185233</c:v>
                </c:pt>
                <c:pt idx="1">
                  <c:v>1.11832531612561E6</c:v>
                </c:pt>
                <c:pt idx="2">
                  <c:v>70289.73341038863</c:v>
                </c:pt>
                <c:pt idx="3">
                  <c:v>0.0</c:v>
                </c:pt>
                <c:pt idx="4">
                  <c:v>631229.4177584522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printSettings>
    <c:headerFooter/>
    <c:pageMargins b="0.750000000000007" l="0.700000000000001" r="0.700000000000001" t="0.750000000000007"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chart" Target="../charts/chart4.xml"/><Relationship Id="rId1" Type="http://schemas.openxmlformats.org/officeDocument/2006/relationships/chart" Target="../charts/chart1.xml"/><Relationship Id="rId2"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27</xdr:row>
      <xdr:rowOff>152400</xdr:rowOff>
    </xdr:from>
    <xdr:to>
      <xdr:col>5</xdr:col>
      <xdr:colOff>590550</xdr:colOff>
      <xdr:row>44</xdr:row>
      <xdr:rowOff>133350</xdr:rowOff>
    </xdr:to>
    <xdr:graphicFrame macro="">
      <xdr:nvGraphicFramePr>
        <xdr:cNvPr id="204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581025</xdr:colOff>
      <xdr:row>27</xdr:row>
      <xdr:rowOff>171450</xdr:rowOff>
    </xdr:from>
    <xdr:to>
      <xdr:col>8</xdr:col>
      <xdr:colOff>495300</xdr:colOff>
      <xdr:row>44</xdr:row>
      <xdr:rowOff>152400</xdr:rowOff>
    </xdr:to>
    <xdr:graphicFrame macro="">
      <xdr:nvGraphicFramePr>
        <xdr:cNvPr id="205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9525</xdr:rowOff>
    </xdr:from>
    <xdr:to>
      <xdr:col>8</xdr:col>
      <xdr:colOff>504825</xdr:colOff>
      <xdr:row>25</xdr:row>
      <xdr:rowOff>238125</xdr:rowOff>
    </xdr:to>
    <xdr:grpSp>
      <xdr:nvGrpSpPr>
        <xdr:cNvPr id="2051" name="Group 8"/>
        <xdr:cNvGrpSpPr>
          <a:grpSpLocks/>
        </xdr:cNvGrpSpPr>
      </xdr:nvGrpSpPr>
      <xdr:grpSpPr bwMode="auto">
        <a:xfrm>
          <a:off x="19050" y="1895475"/>
          <a:ext cx="5934075" cy="3086100"/>
          <a:chOff x="8008283" y="2577352"/>
          <a:chExt cx="5909423" cy="3081619"/>
        </a:xfrm>
      </xdr:grpSpPr>
      <xdr:graphicFrame macro="">
        <xdr:nvGraphicFramePr>
          <xdr:cNvPr id="2052" name="Chart 3"/>
          <xdr:cNvGraphicFramePr>
            <a:graphicFrameLocks/>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053" name="Chart 5"/>
          <xdr:cNvGraphicFramePr>
            <a:graphicFrameLocks/>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waqas/Local%20Settings/Temporary%20Internet%20Files/Content.IE5/4LTUXZ5X/2011%20Final%20Annual%20Report%20Data_Toronto%20Hydro-Electric%20System%20Limit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dimension ref="A1:K30"/>
  <sheetViews>
    <sheetView showGridLines="0" view="pageLayout" topLeftCell="A16" zoomScaleNormal="85" zoomScalePageLayoutView="85" workbookViewId="0">
      <selection activeCell="N28" sqref="N28"/>
    </sheetView>
  </sheetViews>
  <sheetFormatPr baseColWidth="10" defaultColWidth="8.83203125" defaultRowHeight="14" x14ac:dyDescent="0"/>
  <cols>
    <col min="1" max="1" width="4.5" customWidth="1"/>
    <col min="2" max="3" width="5.5" customWidth="1"/>
    <col min="10" max="10" width="7.1640625" customWidth="1"/>
  </cols>
  <sheetData>
    <row r="1" spans="1:11">
      <c r="A1" s="78"/>
      <c r="B1" s="78"/>
      <c r="C1" s="78"/>
      <c r="D1" s="78"/>
      <c r="E1" s="78"/>
      <c r="F1" s="78"/>
      <c r="G1" s="78"/>
      <c r="H1" s="78"/>
      <c r="I1" s="78"/>
      <c r="J1" s="78"/>
      <c r="K1" s="78"/>
    </row>
    <row r="2" spans="1:11">
      <c r="A2" s="78"/>
      <c r="B2" s="78"/>
      <c r="C2" s="78"/>
      <c r="D2" s="78"/>
      <c r="E2" s="78"/>
      <c r="F2" s="78"/>
      <c r="G2" s="78"/>
      <c r="H2" s="78"/>
      <c r="I2" s="78"/>
      <c r="J2" s="78"/>
      <c r="K2" s="78"/>
    </row>
    <row r="3" spans="1:11">
      <c r="A3" s="78"/>
      <c r="B3" s="78"/>
      <c r="C3" s="78"/>
      <c r="D3" s="78"/>
      <c r="E3" s="78"/>
      <c r="F3" s="78"/>
      <c r="G3" s="78"/>
      <c r="H3" s="78"/>
      <c r="I3" s="78"/>
      <c r="J3" s="78"/>
      <c r="K3" s="78"/>
    </row>
    <row r="4" spans="1:11">
      <c r="B4" s="78"/>
      <c r="C4" s="78"/>
      <c r="D4" s="78"/>
      <c r="E4" s="78"/>
      <c r="F4" s="78"/>
      <c r="G4" s="78"/>
      <c r="H4" s="78"/>
      <c r="I4" s="78"/>
      <c r="J4" s="78"/>
      <c r="K4" s="78"/>
    </row>
    <row r="5" spans="1:11">
      <c r="A5" s="78"/>
      <c r="B5" s="78"/>
      <c r="C5" s="78"/>
      <c r="D5" s="78"/>
      <c r="E5" s="78"/>
      <c r="F5" s="78"/>
      <c r="G5" s="78"/>
      <c r="H5" s="78"/>
      <c r="I5" s="78"/>
      <c r="J5" s="78"/>
      <c r="K5" s="78"/>
    </row>
    <row r="6" spans="1:11">
      <c r="A6" s="246"/>
      <c r="B6" s="246"/>
      <c r="C6" s="246"/>
      <c r="D6" s="246"/>
      <c r="E6" s="246"/>
      <c r="F6" s="246"/>
      <c r="G6" s="246"/>
      <c r="H6" s="246"/>
      <c r="I6" s="246"/>
      <c r="J6" s="246"/>
      <c r="K6" s="246"/>
    </row>
    <row r="7" spans="1:11">
      <c r="B7" s="246"/>
      <c r="C7" s="246"/>
      <c r="D7" s="246"/>
      <c r="E7" s="246"/>
      <c r="F7" s="246"/>
      <c r="G7" s="246"/>
      <c r="H7" s="246"/>
      <c r="I7" s="246"/>
      <c r="J7" s="246"/>
      <c r="K7" s="246"/>
    </row>
    <row r="8" spans="1:11">
      <c r="A8" s="183" t="s">
        <v>347</v>
      </c>
      <c r="B8" s="246"/>
      <c r="C8" s="246"/>
      <c r="D8" s="246"/>
      <c r="E8" s="246"/>
      <c r="F8" s="246"/>
      <c r="G8" s="246"/>
      <c r="H8" s="246"/>
      <c r="I8" s="246"/>
      <c r="J8" s="246"/>
      <c r="K8" s="246"/>
    </row>
    <row r="9" spans="1:11">
      <c r="A9" s="184"/>
      <c r="B9" s="184"/>
      <c r="C9" s="246"/>
      <c r="D9" s="246"/>
      <c r="E9" s="246"/>
      <c r="F9" s="246"/>
      <c r="G9" s="246"/>
      <c r="H9" s="246"/>
      <c r="I9" s="246"/>
      <c r="J9" s="246"/>
      <c r="K9" s="246"/>
    </row>
    <row r="10" spans="1:11">
      <c r="A10" s="316" t="s">
        <v>107</v>
      </c>
      <c r="B10" s="184"/>
      <c r="C10" s="246"/>
      <c r="D10" s="246"/>
      <c r="E10" s="246"/>
      <c r="F10" s="246"/>
      <c r="G10" s="246"/>
      <c r="H10" s="246"/>
      <c r="I10" s="246"/>
      <c r="J10" s="246"/>
      <c r="K10" s="246"/>
    </row>
    <row r="11" spans="1:11">
      <c r="A11" s="184"/>
      <c r="B11" s="184"/>
      <c r="C11" s="246"/>
      <c r="D11" s="246"/>
      <c r="E11" s="246"/>
      <c r="F11" s="246"/>
      <c r="G11" s="246"/>
      <c r="H11" s="246"/>
      <c r="I11" s="246"/>
      <c r="J11" s="246"/>
      <c r="K11" s="246"/>
    </row>
    <row r="12" spans="1:11">
      <c r="A12" s="334" t="s">
        <v>108</v>
      </c>
      <c r="B12" s="334"/>
      <c r="C12" s="334"/>
      <c r="D12" s="334"/>
      <c r="E12" s="334"/>
      <c r="F12" s="334"/>
      <c r="G12" s="334"/>
      <c r="H12" s="334"/>
      <c r="I12" s="334"/>
      <c r="J12" s="334"/>
      <c r="K12" s="334"/>
    </row>
    <row r="13" spans="1:11">
      <c r="A13" s="334"/>
      <c r="B13" s="334"/>
      <c r="C13" s="334"/>
      <c r="D13" s="334"/>
      <c r="E13" s="334"/>
      <c r="F13" s="334"/>
      <c r="G13" s="334"/>
      <c r="H13" s="334"/>
      <c r="I13" s="334"/>
      <c r="J13" s="334"/>
      <c r="K13" s="334"/>
    </row>
    <row r="14" spans="1:11">
      <c r="A14" s="334"/>
      <c r="B14" s="334"/>
      <c r="C14" s="334"/>
      <c r="D14" s="334"/>
      <c r="E14" s="334"/>
      <c r="F14" s="334"/>
      <c r="G14" s="334"/>
      <c r="H14" s="334"/>
      <c r="I14" s="334"/>
      <c r="J14" s="334"/>
      <c r="K14" s="334"/>
    </row>
    <row r="15" spans="1:11">
      <c r="A15" s="334"/>
      <c r="B15" s="334"/>
      <c r="C15" s="334"/>
      <c r="D15" s="334"/>
      <c r="E15" s="334"/>
      <c r="F15" s="334"/>
      <c r="G15" s="334"/>
      <c r="H15" s="334"/>
      <c r="I15" s="334"/>
      <c r="J15" s="334"/>
      <c r="K15" s="334"/>
    </row>
    <row r="16" spans="1:11" ht="31.5" customHeight="1">
      <c r="A16" s="334"/>
      <c r="B16" s="334"/>
      <c r="C16" s="334"/>
      <c r="D16" s="334"/>
      <c r="E16" s="334"/>
      <c r="F16" s="334"/>
      <c r="G16" s="334"/>
      <c r="H16" s="334"/>
      <c r="I16" s="334"/>
      <c r="J16" s="334"/>
      <c r="K16" s="334"/>
    </row>
    <row r="17" spans="1:11">
      <c r="A17" s="184"/>
      <c r="B17" s="184"/>
      <c r="C17" s="246"/>
      <c r="D17" s="246"/>
      <c r="E17" s="246"/>
      <c r="F17" s="246"/>
      <c r="G17" s="246"/>
      <c r="H17" s="246"/>
      <c r="I17" s="246"/>
      <c r="J17" s="246"/>
      <c r="K17" s="246"/>
    </row>
    <row r="18" spans="1:11">
      <c r="A18" s="334" t="s">
        <v>109</v>
      </c>
      <c r="B18" s="334"/>
      <c r="C18" s="334"/>
      <c r="D18" s="334"/>
      <c r="E18" s="334"/>
      <c r="F18" s="334"/>
      <c r="G18" s="334"/>
      <c r="H18" s="334"/>
      <c r="I18" s="334"/>
      <c r="J18" s="334"/>
      <c r="K18" s="334"/>
    </row>
    <row r="19" spans="1:11">
      <c r="A19" s="334"/>
      <c r="B19" s="334"/>
      <c r="C19" s="334"/>
      <c r="D19" s="334"/>
      <c r="E19" s="334"/>
      <c r="F19" s="334"/>
      <c r="G19" s="334"/>
      <c r="H19" s="334"/>
      <c r="I19" s="334"/>
      <c r="J19" s="334"/>
      <c r="K19" s="334"/>
    </row>
    <row r="20" spans="1:11">
      <c r="A20" s="334"/>
      <c r="B20" s="334"/>
      <c r="C20" s="334"/>
      <c r="D20" s="334"/>
      <c r="E20" s="334"/>
      <c r="F20" s="334"/>
      <c r="G20" s="334"/>
      <c r="H20" s="334"/>
      <c r="I20" s="334"/>
      <c r="J20" s="334"/>
      <c r="K20" s="334"/>
    </row>
    <row r="21" spans="1:11">
      <c r="A21" s="334"/>
      <c r="B21" s="334"/>
      <c r="C21" s="334"/>
      <c r="D21" s="334"/>
      <c r="E21" s="334"/>
      <c r="F21" s="334"/>
      <c r="G21" s="334"/>
      <c r="H21" s="334"/>
      <c r="I21" s="334"/>
      <c r="J21" s="334"/>
      <c r="K21" s="334"/>
    </row>
    <row r="22" spans="1:11">
      <c r="A22" s="334"/>
      <c r="B22" s="334"/>
      <c r="C22" s="334"/>
      <c r="D22" s="334"/>
      <c r="E22" s="334"/>
      <c r="F22" s="334"/>
      <c r="G22" s="334"/>
      <c r="H22" s="334"/>
      <c r="I22" s="334"/>
      <c r="J22" s="334"/>
      <c r="K22" s="334"/>
    </row>
    <row r="23" spans="1:11" ht="31.5" customHeight="1">
      <c r="A23" s="334"/>
      <c r="B23" s="334"/>
      <c r="C23" s="334"/>
      <c r="D23" s="334"/>
      <c r="E23" s="334"/>
      <c r="F23" s="334"/>
      <c r="G23" s="334"/>
      <c r="H23" s="334"/>
      <c r="I23" s="334"/>
      <c r="J23" s="334"/>
      <c r="K23" s="334"/>
    </row>
    <row r="24" spans="1:11">
      <c r="A24" s="246"/>
      <c r="B24" s="246"/>
      <c r="C24" s="246"/>
      <c r="D24" s="246"/>
      <c r="E24" s="246"/>
      <c r="F24" s="246"/>
      <c r="G24" s="246"/>
      <c r="H24" s="246"/>
      <c r="I24" s="246"/>
      <c r="J24" s="246"/>
      <c r="K24" s="246"/>
    </row>
    <row r="25" spans="1:11" ht="24.75" customHeight="1">
      <c r="A25" s="335" t="s">
        <v>110</v>
      </c>
      <c r="B25" s="335"/>
      <c r="C25" s="335"/>
      <c r="D25" s="335"/>
      <c r="E25" s="335"/>
      <c r="F25" s="335"/>
      <c r="G25" s="335"/>
      <c r="H25" s="335"/>
      <c r="I25" s="335"/>
      <c r="J25" s="335"/>
      <c r="K25" s="335"/>
    </row>
    <row r="26" spans="1:11" ht="38.25" customHeight="1">
      <c r="A26" s="335"/>
      <c r="B26" s="335"/>
      <c r="C26" s="335"/>
      <c r="D26" s="335"/>
      <c r="E26" s="335"/>
      <c r="F26" s="335"/>
      <c r="G26" s="335"/>
      <c r="H26" s="335"/>
      <c r="I26" s="335"/>
      <c r="J26" s="335"/>
      <c r="K26" s="335"/>
    </row>
    <row r="27" spans="1:11">
      <c r="A27" s="13"/>
      <c r="B27" s="13"/>
      <c r="C27" s="13"/>
      <c r="D27" s="13"/>
      <c r="E27" s="13"/>
      <c r="F27" s="13"/>
      <c r="G27" s="13"/>
      <c r="H27" s="13"/>
      <c r="I27" s="13"/>
      <c r="J27" s="13"/>
      <c r="K27" s="13"/>
    </row>
    <row r="28" spans="1:11" ht="33.75" customHeight="1">
      <c r="A28" s="333" t="s">
        <v>111</v>
      </c>
      <c r="B28" s="333"/>
      <c r="C28" s="333"/>
      <c r="D28" s="333"/>
      <c r="E28" s="333"/>
      <c r="F28" s="333"/>
      <c r="G28" s="333"/>
      <c r="H28" s="333"/>
      <c r="I28" s="333"/>
      <c r="J28" s="333"/>
      <c r="K28" s="333"/>
    </row>
    <row r="30" spans="1:11" ht="47.25" customHeight="1">
      <c r="A30" s="333" t="s">
        <v>112</v>
      </c>
      <c r="B30" s="333"/>
      <c r="C30" s="333"/>
      <c r="D30" s="333"/>
      <c r="E30" s="333"/>
      <c r="F30" s="333"/>
      <c r="G30" s="333"/>
      <c r="H30" s="333"/>
      <c r="I30" s="333"/>
      <c r="J30" s="333"/>
      <c r="K30" s="333"/>
    </row>
  </sheetData>
  <sheetProtection password="B416" sheet="1" objects="1" scenarios="1"/>
  <mergeCells count="5">
    <mergeCell ref="A30:K30"/>
    <mergeCell ref="A28:K28"/>
    <mergeCell ref="A12:K16"/>
    <mergeCell ref="A18:K23"/>
    <mergeCell ref="A25:K26"/>
  </mergeCells>
  <phoneticPr fontId="33" type="noConversion"/>
  <pageMargins left="0.7" right="0.7" top="0.75" bottom="0.75" header="0.3" footer="0.3"/>
  <pageSetup orientation="portrait" verticalDpi="300"/>
  <headerFooter>
    <oddHeader>&amp;L&amp;G</oddHeader>
    <oddFooter>&amp;L&amp;P&amp;CFINAL 2011 Results&amp;RAugust 31,2012</oddFooter>
  </headerFooter>
  <legacyDrawingHF r:id="rId1"/>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B2:J28"/>
  <sheetViews>
    <sheetView showGridLines="0" view="pageBreakPreview" zoomScale="85" zoomScaleSheetLayoutView="85" workbookViewId="0">
      <selection activeCell="C9" sqref="C9"/>
    </sheetView>
  </sheetViews>
  <sheetFormatPr baseColWidth="10" defaultColWidth="8.83203125" defaultRowHeight="14" x14ac:dyDescent="0"/>
  <cols>
    <col min="1" max="1" width="2.33203125" customWidth="1"/>
    <col min="2" max="2" width="24.33203125" bestFit="1" customWidth="1"/>
    <col min="3" max="6" width="13" customWidth="1"/>
    <col min="7" max="7" width="16.1640625" customWidth="1"/>
    <col min="8" max="8" width="21" customWidth="1"/>
    <col min="9" max="9" width="12.83203125" customWidth="1"/>
  </cols>
  <sheetData>
    <row r="2" spans="2:10">
      <c r="B2" s="472" t="s">
        <v>193</v>
      </c>
      <c r="C2" s="472"/>
      <c r="D2" s="472"/>
      <c r="E2" s="472"/>
      <c r="F2" s="472"/>
      <c r="G2" s="472"/>
    </row>
    <row r="4" spans="2:10">
      <c r="B4" s="18"/>
      <c r="C4" s="18"/>
      <c r="D4" s="18"/>
      <c r="E4" s="18"/>
      <c r="F4" s="18"/>
      <c r="G4" s="18"/>
      <c r="H4" s="18"/>
      <c r="I4" s="17"/>
      <c r="J4" s="3"/>
    </row>
    <row r="5" spans="2:10">
      <c r="B5" s="357" t="s">
        <v>355</v>
      </c>
      <c r="C5" s="357"/>
      <c r="D5" s="357"/>
      <c r="E5" s="357"/>
      <c r="F5" s="357"/>
      <c r="G5" s="357"/>
    </row>
    <row r="7" spans="2:10">
      <c r="B7" s="469" t="s">
        <v>144</v>
      </c>
      <c r="C7" s="459" t="s">
        <v>145</v>
      </c>
      <c r="D7" s="459"/>
      <c r="E7" s="459"/>
      <c r="F7" s="459"/>
    </row>
    <row r="8" spans="2:10">
      <c r="B8" s="470"/>
      <c r="C8" s="43">
        <v>2011</v>
      </c>
      <c r="D8" s="43">
        <v>2012</v>
      </c>
      <c r="E8" s="43">
        <v>2013</v>
      </c>
      <c r="F8" s="43">
        <v>2014</v>
      </c>
    </row>
    <row r="9" spans="2:10">
      <c r="B9" s="44">
        <v>2011</v>
      </c>
      <c r="C9" s="110">
        <v>215.65100000000001</v>
      </c>
      <c r="D9" s="110">
        <v>136.44261146463742</v>
      </c>
      <c r="E9" s="110">
        <v>135.73152685992957</v>
      </c>
      <c r="F9" s="110">
        <v>128.8589853496012</v>
      </c>
    </row>
    <row r="10" spans="2:10">
      <c r="B10" s="44">
        <v>2012</v>
      </c>
      <c r="C10" s="95"/>
      <c r="D10" s="94"/>
      <c r="E10" s="94"/>
      <c r="F10" s="94"/>
    </row>
    <row r="11" spans="2:10">
      <c r="B11" s="44">
        <v>2013</v>
      </c>
      <c r="C11" s="95"/>
      <c r="D11" s="95"/>
      <c r="E11" s="94"/>
      <c r="F11" s="94"/>
    </row>
    <row r="12" spans="2:10">
      <c r="B12" s="44">
        <v>2014</v>
      </c>
      <c r="C12" s="95"/>
      <c r="D12" s="95"/>
      <c r="E12" s="95"/>
      <c r="F12" s="94"/>
    </row>
    <row r="13" spans="2:10">
      <c r="B13" s="461" t="s">
        <v>179</v>
      </c>
      <c r="C13" s="461"/>
      <c r="D13" s="461"/>
      <c r="E13" s="461"/>
      <c r="F13" s="111">
        <f>SUM(F9:F12)</f>
        <v>128.8589853496012</v>
      </c>
    </row>
    <row r="14" spans="2:10">
      <c r="B14" s="461" t="s">
        <v>180</v>
      </c>
      <c r="C14" s="461"/>
      <c r="D14" s="461"/>
      <c r="E14" s="461"/>
      <c r="F14" s="48">
        <v>1330</v>
      </c>
    </row>
    <row r="15" spans="2:10">
      <c r="B15" s="461" t="s">
        <v>194</v>
      </c>
      <c r="C15" s="461"/>
      <c r="D15" s="461"/>
      <c r="E15" s="461"/>
      <c r="F15" s="45">
        <f>F13/F14</f>
        <v>9.6886455150076087E-2</v>
      </c>
    </row>
    <row r="17" spans="2:7">
      <c r="B17" s="357" t="s">
        <v>356</v>
      </c>
      <c r="C17" s="357"/>
      <c r="D17" s="357"/>
      <c r="E17" s="357"/>
      <c r="F17" s="357"/>
      <c r="G17" s="357"/>
    </row>
    <row r="19" spans="2:7">
      <c r="B19" s="469" t="s">
        <v>144</v>
      </c>
      <c r="C19" s="471" t="s">
        <v>145</v>
      </c>
      <c r="D19" s="471"/>
      <c r="E19" s="471"/>
      <c r="F19" s="471"/>
      <c r="G19" s="50" t="s">
        <v>146</v>
      </c>
    </row>
    <row r="20" spans="2:7">
      <c r="B20" s="470"/>
      <c r="C20" s="43">
        <v>2011</v>
      </c>
      <c r="D20" s="43">
        <v>2012</v>
      </c>
      <c r="E20" s="43">
        <v>2013</v>
      </c>
      <c r="F20" s="43">
        <v>2014</v>
      </c>
      <c r="G20" s="43" t="s">
        <v>147</v>
      </c>
    </row>
    <row r="21" spans="2:7">
      <c r="B21" s="44">
        <v>2011</v>
      </c>
      <c r="C21" s="110">
        <f>'[1]Provincial - Results'!K11/10^6</f>
        <v>605.48377530506195</v>
      </c>
      <c r="D21" s="110">
        <v>601.58768009784296</v>
      </c>
      <c r="E21" s="110">
        <v>599.55230503989765</v>
      </c>
      <c r="F21" s="110">
        <v>580.88004956822783</v>
      </c>
      <c r="G21" s="49">
        <f>SUM(C21:F21)</f>
        <v>2387.5038100110305</v>
      </c>
    </row>
    <row r="22" spans="2:7">
      <c r="B22" s="44">
        <v>2012</v>
      </c>
      <c r="C22" s="95"/>
      <c r="D22" s="94"/>
      <c r="E22" s="94"/>
      <c r="F22" s="94"/>
      <c r="G22" s="49">
        <f>SUM(C22:F22)</f>
        <v>0</v>
      </c>
    </row>
    <row r="23" spans="2:7">
      <c r="B23" s="44">
        <v>2013</v>
      </c>
      <c r="C23" s="95" t="s">
        <v>178</v>
      </c>
      <c r="D23" s="95"/>
      <c r="E23" s="94"/>
      <c r="F23" s="94"/>
      <c r="G23" s="49">
        <f>SUM(C23:F23)</f>
        <v>0</v>
      </c>
    </row>
    <row r="24" spans="2:7">
      <c r="B24" s="44">
        <v>2014</v>
      </c>
      <c r="C24" s="95"/>
      <c r="D24" s="95"/>
      <c r="E24" s="95"/>
      <c r="F24" s="94"/>
      <c r="G24" s="49">
        <f>SUM(C24:F24)</f>
        <v>0</v>
      </c>
    </row>
    <row r="25" spans="2:7">
      <c r="B25" s="461" t="s">
        <v>150</v>
      </c>
      <c r="C25" s="461"/>
      <c r="D25" s="461"/>
      <c r="E25" s="461"/>
      <c r="F25" s="461"/>
      <c r="G25" s="48">
        <f>SUM(G21:G24)</f>
        <v>2387.5038100110305</v>
      </c>
    </row>
    <row r="26" spans="2:7">
      <c r="B26" s="461" t="s">
        <v>181</v>
      </c>
      <c r="C26" s="461"/>
      <c r="D26" s="461"/>
      <c r="E26" s="461"/>
      <c r="F26" s="461"/>
      <c r="G26" s="48">
        <v>6000</v>
      </c>
    </row>
    <row r="27" spans="2:7">
      <c r="B27" s="461" t="s">
        <v>182</v>
      </c>
      <c r="C27" s="461"/>
      <c r="D27" s="461"/>
      <c r="E27" s="461"/>
      <c r="F27" s="461"/>
      <c r="G27" s="45">
        <f>G25/G26</f>
        <v>0.39791730166850509</v>
      </c>
    </row>
    <row r="28" spans="2:7">
      <c r="B28" s="13"/>
      <c r="C28" s="13"/>
      <c r="D28" s="13"/>
      <c r="E28" s="13"/>
      <c r="F28" s="13"/>
      <c r="G28" s="13"/>
    </row>
  </sheetData>
  <mergeCells count="13">
    <mergeCell ref="B26:F26"/>
    <mergeCell ref="B27:F27"/>
    <mergeCell ref="B13:E13"/>
    <mergeCell ref="B14:E14"/>
    <mergeCell ref="B15:E15"/>
    <mergeCell ref="B17:G17"/>
    <mergeCell ref="B19:B20"/>
    <mergeCell ref="C19:F19"/>
    <mergeCell ref="B25:F25"/>
    <mergeCell ref="B2:G2"/>
    <mergeCell ref="B7:B8"/>
    <mergeCell ref="C7:F7"/>
    <mergeCell ref="B5:G5"/>
  </mergeCells>
  <phoneticPr fontId="33" type="noConversion"/>
  <pageMargins left="0.7" right="0.7" top="0.75" bottom="0.75" header="0.3" footer="0.3"/>
  <pageSetup scale="95" orientation="portrait"/>
  <headerFooter>
    <oddFooter>&amp;L&amp;P&amp;CFINAL 2011 Results&amp;RAugust 31,2012</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autoPageBreaks="0"/>
  </sheetPr>
  <dimension ref="A1:E44"/>
  <sheetViews>
    <sheetView showGridLines="0" view="pageBreakPreview" zoomScaleNormal="85" zoomScaleSheetLayoutView="100" zoomScalePageLayoutView="85" workbookViewId="0">
      <selection activeCell="I13" sqref="I13"/>
    </sheetView>
  </sheetViews>
  <sheetFormatPr baseColWidth="10" defaultColWidth="8.83203125" defaultRowHeight="14" x14ac:dyDescent="0"/>
  <cols>
    <col min="1" max="1" width="3.83203125" style="126" customWidth="1"/>
    <col min="2" max="2" width="15.5" style="75" customWidth="1"/>
    <col min="3" max="3" width="34.83203125" style="75" customWidth="1"/>
    <col min="4" max="4" width="33.5" style="13" customWidth="1"/>
    <col min="5" max="5" width="36.1640625" style="13" customWidth="1"/>
  </cols>
  <sheetData>
    <row r="1" spans="1:5" ht="6.75" customHeight="1"/>
    <row r="2" spans="1:5" ht="15">
      <c r="A2" s="456" t="s">
        <v>328</v>
      </c>
      <c r="B2" s="456"/>
      <c r="C2" s="456"/>
      <c r="D2" s="456"/>
      <c r="E2" s="456"/>
    </row>
    <row r="3" spans="1:5" s="78" customFormat="1" ht="23.25" customHeight="1">
      <c r="A3" s="484" t="s">
        <v>100</v>
      </c>
      <c r="B3" s="484"/>
      <c r="C3" s="484"/>
      <c r="D3" s="484"/>
      <c r="E3" s="484"/>
    </row>
    <row r="4" spans="1:5" ht="15">
      <c r="A4" s="489" t="s">
        <v>401</v>
      </c>
      <c r="B4" s="489"/>
      <c r="C4" s="489"/>
      <c r="D4" s="489"/>
      <c r="E4" s="489"/>
    </row>
    <row r="5" spans="1:5" s="1" customFormat="1" ht="54" customHeight="1">
      <c r="A5" s="490" t="s">
        <v>402</v>
      </c>
      <c r="B5" s="496"/>
      <c r="C5" s="496"/>
      <c r="D5" s="496"/>
      <c r="E5" s="496"/>
    </row>
    <row r="6" spans="1:5" s="1" customFormat="1" ht="57.75" customHeight="1">
      <c r="A6" s="490" t="s">
        <v>403</v>
      </c>
      <c r="B6" s="496"/>
      <c r="C6" s="496"/>
      <c r="D6" s="496"/>
      <c r="E6" s="496"/>
    </row>
    <row r="7" spans="1:5" s="1" customFormat="1" ht="56.25" customHeight="1">
      <c r="A7" s="490" t="s">
        <v>404</v>
      </c>
      <c r="B7" s="490"/>
      <c r="C7" s="490"/>
      <c r="D7" s="490"/>
      <c r="E7" s="490"/>
    </row>
    <row r="8" spans="1:5" ht="16.5" customHeight="1">
      <c r="D8" s="148"/>
      <c r="E8" s="148"/>
    </row>
    <row r="9" spans="1:5" ht="15" customHeight="1">
      <c r="A9" s="501" t="s">
        <v>116</v>
      </c>
      <c r="B9" s="502" t="s">
        <v>117</v>
      </c>
      <c r="C9" s="500" t="s">
        <v>357</v>
      </c>
      <c r="D9" s="500" t="s">
        <v>359</v>
      </c>
      <c r="E9" s="500" t="s">
        <v>358</v>
      </c>
    </row>
    <row r="10" spans="1:5" ht="15" customHeight="1">
      <c r="A10" s="501"/>
      <c r="B10" s="502"/>
      <c r="C10" s="500"/>
      <c r="D10" s="500"/>
      <c r="E10" s="500"/>
    </row>
    <row r="11" spans="1:5" ht="15" customHeight="1">
      <c r="A11" s="497" t="s">
        <v>118</v>
      </c>
      <c r="B11" s="498"/>
      <c r="C11" s="498"/>
      <c r="D11" s="498"/>
      <c r="E11" s="499"/>
    </row>
    <row r="12" spans="1:5" s="1" customFormat="1" ht="70">
      <c r="A12" s="127">
        <v>1</v>
      </c>
      <c r="B12" s="171" t="s">
        <v>119</v>
      </c>
      <c r="C12" s="172" t="s">
        <v>201</v>
      </c>
      <c r="D12" s="149" t="s">
        <v>386</v>
      </c>
      <c r="E12" s="477" t="s">
        <v>361</v>
      </c>
    </row>
    <row r="13" spans="1:5" s="1" customFormat="1" ht="70">
      <c r="A13" s="127">
        <v>2</v>
      </c>
      <c r="B13" s="35" t="s">
        <v>120</v>
      </c>
      <c r="C13" s="165" t="s">
        <v>75</v>
      </c>
      <c r="D13" s="150" t="s">
        <v>387</v>
      </c>
      <c r="E13" s="478"/>
    </row>
    <row r="14" spans="1:5" s="1" customFormat="1" ht="31.5" customHeight="1">
      <c r="A14" s="127">
        <v>3</v>
      </c>
      <c r="B14" s="35" t="s">
        <v>121</v>
      </c>
      <c r="C14" s="165" t="s">
        <v>202</v>
      </c>
      <c r="D14" s="150" t="s">
        <v>388</v>
      </c>
      <c r="E14" s="478"/>
    </row>
    <row r="15" spans="1:5" s="1" customFormat="1" ht="92.25" customHeight="1">
      <c r="A15" s="128">
        <v>4</v>
      </c>
      <c r="B15" s="35" t="s">
        <v>122</v>
      </c>
      <c r="C15" s="165" t="s">
        <v>203</v>
      </c>
      <c r="D15" s="151" t="s">
        <v>79</v>
      </c>
      <c r="E15" s="478" t="s">
        <v>77</v>
      </c>
    </row>
    <row r="16" spans="1:5" s="1" customFormat="1" ht="92.25" customHeight="1">
      <c r="A16" s="128">
        <v>5</v>
      </c>
      <c r="B16" s="35" t="s">
        <v>123</v>
      </c>
      <c r="C16" s="165" t="s">
        <v>204</v>
      </c>
      <c r="D16" s="151" t="s">
        <v>389</v>
      </c>
      <c r="E16" s="478"/>
    </row>
    <row r="17" spans="1:5" s="1" customFormat="1" ht="182.25" customHeight="1">
      <c r="A17" s="128">
        <v>6</v>
      </c>
      <c r="B17" s="35" t="s">
        <v>124</v>
      </c>
      <c r="C17" s="165" t="s">
        <v>76</v>
      </c>
      <c r="D17" s="151" t="s">
        <v>390</v>
      </c>
      <c r="E17" s="311" t="s">
        <v>77</v>
      </c>
    </row>
    <row r="18" spans="1:5" s="1" customFormat="1" ht="140">
      <c r="A18" s="128">
        <v>7</v>
      </c>
      <c r="B18" s="35" t="s">
        <v>183</v>
      </c>
      <c r="C18" s="165" t="s">
        <v>205</v>
      </c>
      <c r="D18" s="151" t="s">
        <v>78</v>
      </c>
      <c r="E18" s="181" t="s">
        <v>408</v>
      </c>
    </row>
    <row r="19" spans="1:5" s="1" customFormat="1" ht="128.25" customHeight="1">
      <c r="A19" s="161">
        <v>8</v>
      </c>
      <c r="B19" s="36" t="s">
        <v>125</v>
      </c>
      <c r="C19" s="166" t="s">
        <v>307</v>
      </c>
      <c r="D19" s="169" t="s">
        <v>391</v>
      </c>
      <c r="E19" s="170" t="s">
        <v>360</v>
      </c>
    </row>
    <row r="20" spans="1:5" s="1" customFormat="1" ht="15" customHeight="1">
      <c r="A20" s="479" t="s">
        <v>127</v>
      </c>
      <c r="B20" s="480"/>
      <c r="C20" s="480"/>
      <c r="D20" s="480"/>
      <c r="E20" s="481"/>
    </row>
    <row r="21" spans="1:5" s="1" customFormat="1" ht="230.25" customHeight="1">
      <c r="A21" s="475">
        <v>9</v>
      </c>
      <c r="B21" s="482" t="s">
        <v>184</v>
      </c>
      <c r="C21" s="164" t="s">
        <v>305</v>
      </c>
      <c r="D21" s="168" t="s">
        <v>392</v>
      </c>
      <c r="E21" s="153" t="s">
        <v>373</v>
      </c>
    </row>
    <row r="22" spans="1:5" s="1" customFormat="1" ht="51.75" customHeight="1">
      <c r="A22" s="476"/>
      <c r="B22" s="483"/>
      <c r="C22" s="493" t="s">
        <v>365</v>
      </c>
      <c r="D22" s="494"/>
      <c r="E22" s="495"/>
    </row>
    <row r="23" spans="1:5" s="1" customFormat="1" ht="154">
      <c r="A23" s="154">
        <v>10</v>
      </c>
      <c r="B23" s="35" t="s">
        <v>128</v>
      </c>
      <c r="C23" s="165" t="s">
        <v>206</v>
      </c>
      <c r="D23" s="179" t="s">
        <v>393</v>
      </c>
      <c r="E23" s="155" t="s">
        <v>374</v>
      </c>
    </row>
    <row r="24" spans="1:5" s="1" customFormat="1" ht="97.5" customHeight="1">
      <c r="A24" s="154">
        <v>11</v>
      </c>
      <c r="B24" s="35" t="s">
        <v>185</v>
      </c>
      <c r="C24" s="165" t="s">
        <v>308</v>
      </c>
      <c r="D24" s="179" t="s">
        <v>393</v>
      </c>
      <c r="E24" s="473" t="s">
        <v>375</v>
      </c>
    </row>
    <row r="25" spans="1:5" s="1" customFormat="1" ht="108.75" customHeight="1">
      <c r="A25" s="154">
        <v>12</v>
      </c>
      <c r="B25" s="35" t="s">
        <v>186</v>
      </c>
      <c r="C25" s="165" t="s">
        <v>309</v>
      </c>
      <c r="D25" s="59" t="s">
        <v>393</v>
      </c>
      <c r="E25" s="474"/>
    </row>
    <row r="26" spans="1:5" s="1" customFormat="1" ht="140">
      <c r="A26" s="154">
        <v>13</v>
      </c>
      <c r="B26" s="35" t="s">
        <v>168</v>
      </c>
      <c r="C26" s="165" t="s">
        <v>310</v>
      </c>
      <c r="D26" s="151" t="s">
        <v>394</v>
      </c>
      <c r="E26" s="155" t="s">
        <v>376</v>
      </c>
    </row>
    <row r="27" spans="1:5" s="1" customFormat="1" ht="137.25" customHeight="1">
      <c r="A27" s="154">
        <v>14</v>
      </c>
      <c r="B27" s="35" t="s">
        <v>187</v>
      </c>
      <c r="C27" s="165" t="s">
        <v>205</v>
      </c>
      <c r="D27" s="151" t="s">
        <v>78</v>
      </c>
      <c r="E27" s="181" t="s">
        <v>372</v>
      </c>
    </row>
    <row r="28" spans="1:5" s="1" customFormat="1" ht="189.75" customHeight="1">
      <c r="A28" s="156">
        <v>15</v>
      </c>
      <c r="B28" s="36" t="s">
        <v>188</v>
      </c>
      <c r="C28" s="166" t="s">
        <v>370</v>
      </c>
      <c r="D28" s="169" t="s">
        <v>395</v>
      </c>
      <c r="E28" s="162" t="s">
        <v>378</v>
      </c>
    </row>
    <row r="29" spans="1:5" s="1" customFormat="1" ht="15" customHeight="1">
      <c r="A29" s="479" t="s">
        <v>131</v>
      </c>
      <c r="B29" s="480"/>
      <c r="C29" s="480"/>
      <c r="D29" s="480"/>
      <c r="E29" s="481"/>
    </row>
    <row r="30" spans="1:5" s="1" customFormat="1" ht="150.75" customHeight="1">
      <c r="A30" s="152">
        <v>16</v>
      </c>
      <c r="B30" s="163" t="s">
        <v>132</v>
      </c>
      <c r="C30" s="164" t="s">
        <v>311</v>
      </c>
      <c r="D30" s="180" t="s">
        <v>396</v>
      </c>
      <c r="E30" s="155" t="s">
        <v>377</v>
      </c>
    </row>
    <row r="31" spans="1:5" s="1" customFormat="1" ht="158.25" customHeight="1">
      <c r="A31" s="154">
        <v>17</v>
      </c>
      <c r="B31" s="35" t="s">
        <v>133</v>
      </c>
      <c r="C31" s="165" t="s">
        <v>308</v>
      </c>
      <c r="D31" s="59" t="s">
        <v>396</v>
      </c>
      <c r="E31" s="155" t="s">
        <v>377</v>
      </c>
    </row>
    <row r="32" spans="1:5" s="1" customFormat="1" ht="156" customHeight="1">
      <c r="A32" s="154">
        <v>18</v>
      </c>
      <c r="B32" s="35" t="s">
        <v>134</v>
      </c>
      <c r="C32" s="165" t="s">
        <v>308</v>
      </c>
      <c r="D32" s="59" t="s">
        <v>397</v>
      </c>
      <c r="E32" s="155" t="s">
        <v>377</v>
      </c>
    </row>
    <row r="33" spans="1:5" s="1" customFormat="1" ht="231.75" customHeight="1">
      <c r="A33" s="154">
        <v>19</v>
      </c>
      <c r="B33" s="35" t="s">
        <v>189</v>
      </c>
      <c r="C33" s="165" t="s">
        <v>305</v>
      </c>
      <c r="D33" s="151" t="s">
        <v>398</v>
      </c>
      <c r="E33" s="155" t="s">
        <v>373</v>
      </c>
    </row>
    <row r="34" spans="1:5" s="1" customFormat="1" ht="258" customHeight="1">
      <c r="A34" s="156">
        <v>20</v>
      </c>
      <c r="B34" s="36" t="s">
        <v>129</v>
      </c>
      <c r="C34" s="166" t="s">
        <v>370</v>
      </c>
      <c r="D34" s="169" t="s">
        <v>395</v>
      </c>
      <c r="E34" s="162" t="s">
        <v>378</v>
      </c>
    </row>
    <row r="35" spans="1:5" s="1" customFormat="1" ht="20.25" customHeight="1">
      <c r="A35" s="479" t="s">
        <v>136</v>
      </c>
      <c r="B35" s="480"/>
      <c r="C35" s="480"/>
      <c r="D35" s="480"/>
      <c r="E35" s="481"/>
    </row>
    <row r="36" spans="1:5" s="1" customFormat="1" ht="148.5" customHeight="1">
      <c r="A36" s="160">
        <v>21</v>
      </c>
      <c r="B36" s="173" t="s">
        <v>136</v>
      </c>
      <c r="C36" s="167" t="s">
        <v>306</v>
      </c>
      <c r="D36" s="175" t="s">
        <v>399</v>
      </c>
      <c r="E36" s="174" t="s">
        <v>362</v>
      </c>
    </row>
    <row r="37" spans="1:5" s="1" customFormat="1">
      <c r="A37" s="479" t="s">
        <v>138</v>
      </c>
      <c r="B37" s="480"/>
      <c r="C37" s="480"/>
      <c r="D37" s="480"/>
      <c r="E37" s="481"/>
    </row>
    <row r="38" spans="1:5" s="1" customFormat="1" ht="105.75" customHeight="1">
      <c r="A38" s="152">
        <v>22</v>
      </c>
      <c r="B38" s="163" t="s">
        <v>139</v>
      </c>
      <c r="C38" s="164" t="s">
        <v>314</v>
      </c>
      <c r="D38" s="180" t="s">
        <v>400</v>
      </c>
      <c r="E38" s="477" t="s">
        <v>371</v>
      </c>
    </row>
    <row r="39" spans="1:5" s="1" customFormat="1" ht="99.75" customHeight="1">
      <c r="A39" s="154">
        <v>23</v>
      </c>
      <c r="B39" s="35" t="s">
        <v>140</v>
      </c>
      <c r="C39" s="172" t="s">
        <v>316</v>
      </c>
      <c r="D39" s="491" t="s">
        <v>400</v>
      </c>
      <c r="E39" s="478"/>
    </row>
    <row r="40" spans="1:5" s="1" customFormat="1" ht="92.25" customHeight="1">
      <c r="A40" s="154">
        <v>24</v>
      </c>
      <c r="B40" s="35" t="s">
        <v>141</v>
      </c>
      <c r="C40" s="165" t="s">
        <v>315</v>
      </c>
      <c r="D40" s="492"/>
      <c r="E40" s="478"/>
    </row>
    <row r="41" spans="1:5" s="1" customFormat="1" ht="90" customHeight="1">
      <c r="A41" s="154">
        <v>25</v>
      </c>
      <c r="B41" s="35" t="s">
        <v>142</v>
      </c>
      <c r="C41" s="165" t="s">
        <v>314</v>
      </c>
      <c r="D41" s="485" t="s">
        <v>400</v>
      </c>
      <c r="E41" s="477" t="s">
        <v>371</v>
      </c>
    </row>
    <row r="42" spans="1:5" s="1" customFormat="1" ht="90" customHeight="1">
      <c r="A42" s="154">
        <v>26</v>
      </c>
      <c r="B42" s="35" t="s">
        <v>173</v>
      </c>
      <c r="C42" s="165" t="s">
        <v>312</v>
      </c>
      <c r="D42" s="486"/>
      <c r="E42" s="478"/>
    </row>
    <row r="43" spans="1:5" s="1" customFormat="1" ht="75.75" customHeight="1">
      <c r="A43" s="156">
        <v>27</v>
      </c>
      <c r="B43" s="36" t="s">
        <v>174</v>
      </c>
      <c r="C43" s="166" t="s">
        <v>313</v>
      </c>
      <c r="D43" s="487"/>
      <c r="E43" s="488"/>
    </row>
    <row r="44" spans="1:5" s="1" customFormat="1" ht="18" customHeight="1">
      <c r="A44" s="157"/>
      <c r="B44" s="158"/>
      <c r="C44" s="159"/>
    </row>
  </sheetData>
  <mergeCells count="26">
    <mergeCell ref="A2:E2"/>
    <mergeCell ref="A6:E6"/>
    <mergeCell ref="A5:E5"/>
    <mergeCell ref="A29:E29"/>
    <mergeCell ref="A11:E11"/>
    <mergeCell ref="D9:D10"/>
    <mergeCell ref="E9:E10"/>
    <mergeCell ref="A9:A10"/>
    <mergeCell ref="B9:B10"/>
    <mergeCell ref="C9:C10"/>
    <mergeCell ref="A3:E3"/>
    <mergeCell ref="D41:D43"/>
    <mergeCell ref="E41:E43"/>
    <mergeCell ref="E38:E40"/>
    <mergeCell ref="A4:E4"/>
    <mergeCell ref="A7:E7"/>
    <mergeCell ref="D39:D40"/>
    <mergeCell ref="C22:E22"/>
    <mergeCell ref="A35:E35"/>
    <mergeCell ref="A37:E37"/>
    <mergeCell ref="E24:E25"/>
    <mergeCell ref="A21:A22"/>
    <mergeCell ref="E12:E14"/>
    <mergeCell ref="A20:E20"/>
    <mergeCell ref="B21:B22"/>
    <mergeCell ref="E15:E16"/>
  </mergeCells>
  <phoneticPr fontId="33" type="noConversion"/>
  <pageMargins left="0.7" right="0.7" top="0.75" bottom="0.75" header="0.3" footer="0.3"/>
  <pageSetup scale="98" orientation="landscape" verticalDpi="300"/>
  <headerFooter>
    <oddFooter>&amp;L&amp;P&amp;CFINAL 2011 Results&amp;RAugust 31,2012</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dimension ref="B1:C180"/>
  <sheetViews>
    <sheetView showGridLines="0" view="pageBreakPreview" zoomScaleSheetLayoutView="100" workbookViewId="0">
      <selection activeCell="E25" sqref="E25"/>
    </sheetView>
  </sheetViews>
  <sheetFormatPr baseColWidth="10" defaultColWidth="8.83203125" defaultRowHeight="14" x14ac:dyDescent="0"/>
  <cols>
    <col min="1" max="1" width="1.1640625" customWidth="1"/>
    <col min="2" max="2" width="73.83203125" style="131" customWidth="1"/>
    <col min="3" max="3" width="10.5" style="1" customWidth="1"/>
  </cols>
  <sheetData>
    <row r="1" spans="2:3" ht="12" customHeight="1"/>
    <row r="2" spans="2:3">
      <c r="B2" s="357" t="s">
        <v>302</v>
      </c>
      <c r="C2" s="357"/>
    </row>
    <row r="3" spans="2:3" ht="6" customHeight="1"/>
    <row r="4" spans="2:3">
      <c r="B4" s="130" t="s">
        <v>304</v>
      </c>
      <c r="C4" s="76" t="s">
        <v>303</v>
      </c>
    </row>
    <row r="5" spans="2:3">
      <c r="B5" s="132" t="s">
        <v>207</v>
      </c>
      <c r="C5" s="133" t="s">
        <v>208</v>
      </c>
    </row>
    <row r="6" spans="2:3">
      <c r="B6" s="134" t="s">
        <v>209</v>
      </c>
      <c r="C6" s="135" t="s">
        <v>208</v>
      </c>
    </row>
    <row r="7" spans="2:3">
      <c r="B7" s="134" t="s">
        <v>210</v>
      </c>
      <c r="C7" s="135" t="s">
        <v>208</v>
      </c>
    </row>
    <row r="8" spans="2:3">
      <c r="B8" s="134" t="s">
        <v>211</v>
      </c>
      <c r="C8" s="135" t="s">
        <v>208</v>
      </c>
    </row>
    <row r="9" spans="2:3">
      <c r="B9" s="134" t="s">
        <v>212</v>
      </c>
      <c r="C9" s="135" t="s">
        <v>208</v>
      </c>
    </row>
    <row r="10" spans="2:3">
      <c r="B10" s="134" t="s">
        <v>213</v>
      </c>
      <c r="C10" s="135" t="s">
        <v>208</v>
      </c>
    </row>
    <row r="11" spans="2:3">
      <c r="B11" s="134" t="s">
        <v>214</v>
      </c>
      <c r="C11" s="135" t="s">
        <v>208</v>
      </c>
    </row>
    <row r="12" spans="2:3">
      <c r="B12" s="134" t="s">
        <v>215</v>
      </c>
      <c r="C12" s="135" t="s">
        <v>208</v>
      </c>
    </row>
    <row r="13" spans="2:3">
      <c r="B13" s="134" t="s">
        <v>216</v>
      </c>
      <c r="C13" s="135" t="s">
        <v>208</v>
      </c>
    </row>
    <row r="14" spans="2:3">
      <c r="B14" s="134" t="s">
        <v>217</v>
      </c>
      <c r="C14" s="135" t="s">
        <v>208</v>
      </c>
    </row>
    <row r="15" spans="2:3">
      <c r="B15" s="134" t="s">
        <v>218</v>
      </c>
      <c r="C15" s="135" t="s">
        <v>208</v>
      </c>
    </row>
    <row r="16" spans="2:3">
      <c r="B16" s="134" t="s">
        <v>219</v>
      </c>
      <c r="C16" s="135" t="s">
        <v>208</v>
      </c>
    </row>
    <row r="17" spans="2:3">
      <c r="B17" s="134" t="s">
        <v>220</v>
      </c>
      <c r="C17" s="135" t="s">
        <v>208</v>
      </c>
    </row>
    <row r="18" spans="2:3">
      <c r="B18" s="134" t="s">
        <v>221</v>
      </c>
      <c r="C18" s="135" t="s">
        <v>208</v>
      </c>
    </row>
    <row r="19" spans="2:3">
      <c r="B19" s="134" t="s">
        <v>222</v>
      </c>
      <c r="C19" s="135" t="s">
        <v>208</v>
      </c>
    </row>
    <row r="20" spans="2:3">
      <c r="B20" s="134" t="s">
        <v>223</v>
      </c>
      <c r="C20" s="135" t="s">
        <v>208</v>
      </c>
    </row>
    <row r="21" spans="2:3">
      <c r="B21" s="134" t="s">
        <v>224</v>
      </c>
      <c r="C21" s="135" t="s">
        <v>208</v>
      </c>
    </row>
    <row r="22" spans="2:3">
      <c r="B22" s="134" t="s">
        <v>225</v>
      </c>
      <c r="C22" s="135" t="s">
        <v>208</v>
      </c>
    </row>
    <row r="23" spans="2:3">
      <c r="B23" s="134" t="s">
        <v>226</v>
      </c>
      <c r="C23" s="135" t="s">
        <v>208</v>
      </c>
    </row>
    <row r="24" spans="2:3">
      <c r="B24" s="134" t="s">
        <v>227</v>
      </c>
      <c r="C24" s="135" t="s">
        <v>208</v>
      </c>
    </row>
    <row r="25" spans="2:3">
      <c r="B25" s="134" t="s">
        <v>228</v>
      </c>
      <c r="C25" s="135" t="s">
        <v>208</v>
      </c>
    </row>
    <row r="26" spans="2:3">
      <c r="B26" s="134" t="s">
        <v>229</v>
      </c>
      <c r="C26" s="135" t="s">
        <v>208</v>
      </c>
    </row>
    <row r="27" spans="2:3">
      <c r="B27" s="134" t="s">
        <v>230</v>
      </c>
      <c r="C27" s="135" t="s">
        <v>208</v>
      </c>
    </row>
    <row r="28" spans="2:3" ht="28">
      <c r="B28" s="134" t="s">
        <v>231</v>
      </c>
      <c r="C28" s="135" t="s">
        <v>208</v>
      </c>
    </row>
    <row r="29" spans="2:3">
      <c r="B29" s="134" t="s">
        <v>232</v>
      </c>
      <c r="C29" s="135" t="s">
        <v>208</v>
      </c>
    </row>
    <row r="30" spans="2:3">
      <c r="B30" s="134" t="s">
        <v>233</v>
      </c>
      <c r="C30" s="135" t="s">
        <v>208</v>
      </c>
    </row>
    <row r="31" spans="2:3">
      <c r="B31" s="134" t="s">
        <v>234</v>
      </c>
      <c r="C31" s="135" t="s">
        <v>208</v>
      </c>
    </row>
    <row r="32" spans="2:3">
      <c r="B32" s="134" t="s">
        <v>235</v>
      </c>
      <c r="C32" s="135" t="s">
        <v>208</v>
      </c>
    </row>
    <row r="33" spans="2:3">
      <c r="B33" s="134" t="s">
        <v>236</v>
      </c>
      <c r="C33" s="135" t="s">
        <v>208</v>
      </c>
    </row>
    <row r="34" spans="2:3">
      <c r="B34" s="134" t="s">
        <v>237</v>
      </c>
      <c r="C34" s="135" t="s">
        <v>208</v>
      </c>
    </row>
    <row r="35" spans="2:3">
      <c r="B35" s="134" t="s">
        <v>238</v>
      </c>
      <c r="C35" s="135" t="s">
        <v>208</v>
      </c>
    </row>
    <row r="36" spans="2:3">
      <c r="B36" s="134" t="s">
        <v>239</v>
      </c>
      <c r="C36" s="135" t="s">
        <v>208</v>
      </c>
    </row>
    <row r="37" spans="2:3">
      <c r="B37" s="134" t="s">
        <v>240</v>
      </c>
      <c r="C37" s="135" t="s">
        <v>208</v>
      </c>
    </row>
    <row r="38" spans="2:3">
      <c r="B38" s="134" t="s">
        <v>241</v>
      </c>
      <c r="C38" s="135" t="s">
        <v>208</v>
      </c>
    </row>
    <row r="39" spans="2:3">
      <c r="B39" s="134" t="s">
        <v>242</v>
      </c>
      <c r="C39" s="136" t="s">
        <v>242</v>
      </c>
    </row>
    <row r="40" spans="2:3">
      <c r="B40" s="134" t="s">
        <v>243</v>
      </c>
      <c r="C40" s="135" t="s">
        <v>208</v>
      </c>
    </row>
    <row r="41" spans="2:3">
      <c r="B41" s="134" t="s">
        <v>244</v>
      </c>
      <c r="C41" s="136" t="s">
        <v>242</v>
      </c>
    </row>
    <row r="42" spans="2:3">
      <c r="B42" s="134" t="s">
        <v>245</v>
      </c>
      <c r="C42" s="135" t="s">
        <v>208</v>
      </c>
    </row>
    <row r="43" spans="2:3">
      <c r="B43" s="134" t="s">
        <v>246</v>
      </c>
      <c r="C43" s="135" t="s">
        <v>208</v>
      </c>
    </row>
    <row r="44" spans="2:3">
      <c r="B44" s="134" t="s">
        <v>247</v>
      </c>
      <c r="C44" s="135" t="s">
        <v>208</v>
      </c>
    </row>
    <row r="45" spans="2:3">
      <c r="B45" s="134" t="s">
        <v>248</v>
      </c>
      <c r="C45" s="135" t="s">
        <v>208</v>
      </c>
    </row>
    <row r="46" spans="2:3">
      <c r="B46" s="134" t="s">
        <v>249</v>
      </c>
      <c r="C46" s="135" t="s">
        <v>208</v>
      </c>
    </row>
    <row r="47" spans="2:3">
      <c r="B47" s="134" t="s">
        <v>250</v>
      </c>
      <c r="C47" s="135" t="s">
        <v>208</v>
      </c>
    </row>
    <row r="48" spans="2:3">
      <c r="B48" s="134" t="s">
        <v>251</v>
      </c>
      <c r="C48" s="135" t="s">
        <v>208</v>
      </c>
    </row>
    <row r="49" spans="2:3">
      <c r="B49" s="134" t="s">
        <v>252</v>
      </c>
      <c r="C49" s="136" t="s">
        <v>242</v>
      </c>
    </row>
    <row r="50" spans="2:3">
      <c r="B50" s="134" t="s">
        <v>253</v>
      </c>
      <c r="C50" s="135" t="s">
        <v>208</v>
      </c>
    </row>
    <row r="51" spans="2:3">
      <c r="B51" s="134" t="s">
        <v>254</v>
      </c>
      <c r="C51" s="136" t="s">
        <v>242</v>
      </c>
    </row>
    <row r="52" spans="2:3">
      <c r="B52" s="134" t="s">
        <v>255</v>
      </c>
      <c r="C52" s="135" t="s">
        <v>208</v>
      </c>
    </row>
    <row r="53" spans="2:3">
      <c r="B53" s="134" t="s">
        <v>256</v>
      </c>
      <c r="C53" s="135" t="s">
        <v>208</v>
      </c>
    </row>
    <row r="54" spans="2:3">
      <c r="B54" s="134" t="s">
        <v>257</v>
      </c>
      <c r="C54" s="135" t="s">
        <v>208</v>
      </c>
    </row>
    <row r="55" spans="2:3">
      <c r="B55" s="134" t="s">
        <v>258</v>
      </c>
      <c r="C55" s="135" t="s">
        <v>208</v>
      </c>
    </row>
    <row r="56" spans="2:3">
      <c r="B56" s="134" t="s">
        <v>259</v>
      </c>
      <c r="C56" s="135" t="s">
        <v>208</v>
      </c>
    </row>
    <row r="57" spans="2:3">
      <c r="B57" s="134" t="s">
        <v>260</v>
      </c>
      <c r="C57" s="135" t="s">
        <v>208</v>
      </c>
    </row>
    <row r="58" spans="2:3">
      <c r="B58" s="134" t="s">
        <v>261</v>
      </c>
      <c r="C58" s="135" t="s">
        <v>208</v>
      </c>
    </row>
    <row r="59" spans="2:3">
      <c r="B59" s="134" t="s">
        <v>262</v>
      </c>
      <c r="C59" s="135" t="s">
        <v>208</v>
      </c>
    </row>
    <row r="60" spans="2:3">
      <c r="B60" s="134" t="s">
        <v>263</v>
      </c>
      <c r="C60" s="135" t="s">
        <v>208</v>
      </c>
    </row>
    <row r="61" spans="2:3">
      <c r="B61" s="134" t="s">
        <v>264</v>
      </c>
      <c r="C61" s="135" t="s">
        <v>208</v>
      </c>
    </row>
    <row r="62" spans="2:3">
      <c r="B62" s="134" t="s">
        <v>265</v>
      </c>
      <c r="C62" s="135" t="s">
        <v>208</v>
      </c>
    </row>
    <row r="63" spans="2:3">
      <c r="B63" s="134" t="s">
        <v>266</v>
      </c>
      <c r="C63" s="135" t="s">
        <v>208</v>
      </c>
    </row>
    <row r="64" spans="2:3">
      <c r="B64" s="134" t="s">
        <v>267</v>
      </c>
      <c r="C64" s="135" t="s">
        <v>208</v>
      </c>
    </row>
    <row r="65" spans="2:3">
      <c r="B65" s="134" t="s">
        <v>268</v>
      </c>
      <c r="C65" s="135" t="s">
        <v>208</v>
      </c>
    </row>
    <row r="66" spans="2:3">
      <c r="B66" s="134" t="s">
        <v>269</v>
      </c>
      <c r="C66" s="135" t="s">
        <v>208</v>
      </c>
    </row>
    <row r="67" spans="2:3">
      <c r="B67" s="134" t="s">
        <v>270</v>
      </c>
      <c r="C67" s="135" t="s">
        <v>208</v>
      </c>
    </row>
    <row r="68" spans="2:3">
      <c r="B68" s="134" t="s">
        <v>271</v>
      </c>
      <c r="C68" s="135" t="s">
        <v>208</v>
      </c>
    </row>
    <row r="69" spans="2:3">
      <c r="B69" s="134" t="s">
        <v>272</v>
      </c>
      <c r="C69" s="135" t="s">
        <v>208</v>
      </c>
    </row>
    <row r="70" spans="2:3">
      <c r="B70" s="134" t="s">
        <v>273</v>
      </c>
      <c r="C70" s="135" t="s">
        <v>208</v>
      </c>
    </row>
    <row r="71" spans="2:3">
      <c r="B71" s="134" t="s">
        <v>274</v>
      </c>
      <c r="C71" s="135" t="s">
        <v>208</v>
      </c>
    </row>
    <row r="72" spans="2:3">
      <c r="B72" s="134" t="s">
        <v>275</v>
      </c>
      <c r="C72" s="135" t="s">
        <v>208</v>
      </c>
    </row>
    <row r="73" spans="2:3">
      <c r="B73" s="134" t="s">
        <v>276</v>
      </c>
      <c r="C73" s="135" t="s">
        <v>208</v>
      </c>
    </row>
    <row r="74" spans="2:3">
      <c r="B74" s="134" t="s">
        <v>277</v>
      </c>
      <c r="C74" s="135" t="s">
        <v>208</v>
      </c>
    </row>
    <row r="75" spans="2:3">
      <c r="B75" s="134" t="s">
        <v>278</v>
      </c>
      <c r="C75" s="135" t="s">
        <v>208</v>
      </c>
    </row>
    <row r="76" spans="2:3">
      <c r="B76" s="134" t="s">
        <v>279</v>
      </c>
      <c r="C76" s="136" t="s">
        <v>242</v>
      </c>
    </row>
    <row r="77" spans="2:3">
      <c r="B77" s="134" t="s">
        <v>280</v>
      </c>
      <c r="C77" s="135" t="s">
        <v>208</v>
      </c>
    </row>
    <row r="78" spans="2:3">
      <c r="B78" s="134" t="s">
        <v>281</v>
      </c>
      <c r="C78" s="135" t="s">
        <v>208</v>
      </c>
    </row>
    <row r="79" spans="2:3">
      <c r="B79" s="134" t="s">
        <v>282</v>
      </c>
      <c r="C79" s="135" t="s">
        <v>208</v>
      </c>
    </row>
    <row r="80" spans="2:3">
      <c r="B80" s="134" t="s">
        <v>283</v>
      </c>
      <c r="C80" s="136" t="s">
        <v>242</v>
      </c>
    </row>
    <row r="81" spans="2:3">
      <c r="B81" s="134" t="s">
        <v>284</v>
      </c>
      <c r="C81" s="135" t="s">
        <v>208</v>
      </c>
    </row>
    <row r="82" spans="2:3">
      <c r="B82" s="134" t="s">
        <v>285</v>
      </c>
      <c r="C82" s="135" t="s">
        <v>208</v>
      </c>
    </row>
    <row r="83" spans="2:3">
      <c r="B83" s="134" t="s">
        <v>286</v>
      </c>
      <c r="C83" s="135" t="s">
        <v>208</v>
      </c>
    </row>
    <row r="84" spans="2:3">
      <c r="B84" s="134" t="s">
        <v>287</v>
      </c>
      <c r="C84" s="135" t="s">
        <v>208</v>
      </c>
    </row>
    <row r="85" spans="2:3">
      <c r="B85" s="134" t="s">
        <v>288</v>
      </c>
      <c r="C85" s="136" t="s">
        <v>242</v>
      </c>
    </row>
    <row r="86" spans="2:3">
      <c r="B86" s="134" t="s">
        <v>289</v>
      </c>
      <c r="C86" s="135" t="s">
        <v>208</v>
      </c>
    </row>
    <row r="87" spans="2:3">
      <c r="B87" s="134" t="s">
        <v>290</v>
      </c>
      <c r="C87" s="136" t="s">
        <v>242</v>
      </c>
    </row>
    <row r="88" spans="2:3">
      <c r="B88" s="134" t="s">
        <v>291</v>
      </c>
      <c r="C88" s="135" t="s">
        <v>208</v>
      </c>
    </row>
    <row r="89" spans="2:3">
      <c r="B89" s="134" t="s">
        <v>292</v>
      </c>
      <c r="C89" s="135" t="s">
        <v>208</v>
      </c>
    </row>
    <row r="90" spans="2:3">
      <c r="B90" s="134" t="s">
        <v>293</v>
      </c>
      <c r="C90" s="135" t="s">
        <v>208</v>
      </c>
    </row>
    <row r="91" spans="2:3">
      <c r="B91" s="134" t="s">
        <v>294</v>
      </c>
      <c r="C91" s="135" t="s">
        <v>208</v>
      </c>
    </row>
    <row r="92" spans="2:3">
      <c r="B92" s="134" t="s">
        <v>295</v>
      </c>
      <c r="C92" s="135" t="s">
        <v>208</v>
      </c>
    </row>
    <row r="93" spans="2:3">
      <c r="B93" s="134" t="s">
        <v>296</v>
      </c>
      <c r="C93" s="135" t="s">
        <v>208</v>
      </c>
    </row>
    <row r="94" spans="2:3">
      <c r="B94" s="134" t="s">
        <v>297</v>
      </c>
      <c r="C94" s="135" t="s">
        <v>208</v>
      </c>
    </row>
    <row r="95" spans="2:3">
      <c r="B95" s="134" t="s">
        <v>298</v>
      </c>
      <c r="C95" s="136" t="s">
        <v>242</v>
      </c>
    </row>
    <row r="96" spans="2:3">
      <c r="B96" s="134" t="s">
        <v>299</v>
      </c>
      <c r="C96" s="135" t="s">
        <v>208</v>
      </c>
    </row>
    <row r="97" spans="2:3">
      <c r="B97" s="134" t="s">
        <v>300</v>
      </c>
      <c r="C97" s="135" t="s">
        <v>208</v>
      </c>
    </row>
    <row r="98" spans="2:3">
      <c r="B98" s="137" t="s">
        <v>301</v>
      </c>
      <c r="C98" s="138" t="s">
        <v>242</v>
      </c>
    </row>
    <row r="100" spans="2:3">
      <c r="B100" s="357" t="s">
        <v>503</v>
      </c>
      <c r="C100" s="357"/>
    </row>
    <row r="101" spans="2:3" ht="30" customHeight="1">
      <c r="B101" s="503" t="s">
        <v>69</v>
      </c>
      <c r="C101" s="503"/>
    </row>
    <row r="102" spans="2:3" ht="14.25" customHeight="1">
      <c r="B102" s="419"/>
      <c r="C102" s="419"/>
    </row>
    <row r="103" spans="2:3">
      <c r="B103" s="302" t="s">
        <v>504</v>
      </c>
      <c r="C103" s="303" t="s">
        <v>505</v>
      </c>
    </row>
    <row r="104" spans="2:3">
      <c r="B104" s="132" t="s">
        <v>506</v>
      </c>
      <c r="C104" s="304">
        <v>2.2072403063999012E-3</v>
      </c>
    </row>
    <row r="105" spans="2:3">
      <c r="B105" s="134" t="s">
        <v>507</v>
      </c>
      <c r="C105" s="305">
        <v>2.6544360425626284E-4</v>
      </c>
    </row>
    <row r="106" spans="2:3">
      <c r="B106" s="134" t="s">
        <v>508</v>
      </c>
      <c r="C106" s="305">
        <v>2.5451621761569021E-4</v>
      </c>
    </row>
    <row r="107" spans="2:3">
      <c r="B107" s="134" t="s">
        <v>509</v>
      </c>
      <c r="C107" s="305">
        <v>6.4604327428134318E-3</v>
      </c>
    </row>
    <row r="108" spans="2:3">
      <c r="B108" s="134" t="s">
        <v>510</v>
      </c>
      <c r="C108" s="305">
        <v>1.9785186698313209E-3</v>
      </c>
    </row>
    <row r="109" spans="2:3">
      <c r="B109" s="134" t="s">
        <v>511</v>
      </c>
      <c r="C109" s="305">
        <v>7.2552606216053266E-3</v>
      </c>
    </row>
    <row r="110" spans="2:3">
      <c r="B110" s="134" t="s">
        <v>512</v>
      </c>
      <c r="C110" s="305">
        <v>1.375669674357778E-2</v>
      </c>
    </row>
    <row r="111" spans="2:3">
      <c r="B111" s="134" t="s">
        <v>513</v>
      </c>
      <c r="C111" s="305">
        <v>9.5775175862093456E-3</v>
      </c>
    </row>
    <row r="112" spans="2:3">
      <c r="B112" s="134" t="s">
        <v>0</v>
      </c>
      <c r="C112" s="305">
        <v>5.1100366224049159E-3</v>
      </c>
    </row>
    <row r="113" spans="2:3">
      <c r="B113" s="134" t="s">
        <v>1</v>
      </c>
      <c r="C113" s="305">
        <v>1.1292196018523875E-3</v>
      </c>
    </row>
    <row r="114" spans="2:3">
      <c r="B114" s="134" t="s">
        <v>2</v>
      </c>
      <c r="C114" s="305">
        <v>3.7856664428812393E-4</v>
      </c>
    </row>
    <row r="115" spans="2:3">
      <c r="B115" s="134" t="s">
        <v>3</v>
      </c>
      <c r="C115" s="305">
        <v>2.8577564909433306E-3</v>
      </c>
    </row>
    <row r="116" spans="2:3">
      <c r="B116" s="134" t="s">
        <v>4</v>
      </c>
      <c r="C116" s="305">
        <v>4.9421339762300653E-4</v>
      </c>
    </row>
    <row r="117" spans="2:3">
      <c r="B117" s="134" t="s">
        <v>5</v>
      </c>
      <c r="C117" s="305">
        <v>2.2695398624495533E-3</v>
      </c>
    </row>
    <row r="118" spans="2:3">
      <c r="B118" s="134" t="s">
        <v>6</v>
      </c>
      <c r="C118" s="305">
        <v>3.9264862886934669E-2</v>
      </c>
    </row>
    <row r="119" spans="2:3">
      <c r="B119" s="134" t="s">
        <v>7</v>
      </c>
      <c r="C119" s="305">
        <v>5.7665818808011384E-3</v>
      </c>
    </row>
    <row r="120" spans="2:3">
      <c r="B120" s="134" t="s">
        <v>8</v>
      </c>
      <c r="C120" s="305">
        <v>1.5542262594422512E-2</v>
      </c>
    </row>
    <row r="121" spans="2:3">
      <c r="B121" s="134" t="s">
        <v>9</v>
      </c>
      <c r="C121" s="305">
        <v>3.5350607245395261E-3</v>
      </c>
    </row>
    <row r="122" spans="2:3">
      <c r="B122" s="134" t="s">
        <v>10</v>
      </c>
      <c r="C122" s="305">
        <v>8.2131047294371296E-4</v>
      </c>
    </row>
    <row r="123" spans="2:3">
      <c r="B123" s="134" t="s">
        <v>11</v>
      </c>
      <c r="C123" s="305">
        <v>6.538897858341255E-3</v>
      </c>
    </row>
    <row r="124" spans="2:3">
      <c r="B124" s="134" t="s">
        <v>12</v>
      </c>
      <c r="C124" s="305">
        <v>3.4980698626719486E-3</v>
      </c>
    </row>
    <row r="125" spans="2:3">
      <c r="B125" s="134" t="s">
        <v>13</v>
      </c>
      <c r="C125" s="305">
        <v>2.1248070021754714E-4</v>
      </c>
    </row>
    <row r="126" spans="2:3">
      <c r="B126" s="134" t="s">
        <v>14</v>
      </c>
      <c r="C126" s="305">
        <v>9.9471426564592329E-4</v>
      </c>
    </row>
    <row r="127" spans="2:3">
      <c r="B127" s="134" t="s">
        <v>15</v>
      </c>
      <c r="C127" s="305">
        <v>1.0275840351909283E-2</v>
      </c>
    </row>
    <row r="128" spans="2:3">
      <c r="B128" s="134" t="s">
        <v>16</v>
      </c>
      <c r="C128" s="305">
        <v>2.2791944515585844E-3</v>
      </c>
    </row>
    <row r="129" spans="2:3">
      <c r="B129" s="134" t="s">
        <v>17</v>
      </c>
      <c r="C129" s="305">
        <v>8.9832627056114309E-3</v>
      </c>
    </row>
    <row r="130" spans="2:3">
      <c r="B130" s="134" t="s">
        <v>18</v>
      </c>
      <c r="C130" s="305">
        <v>4.2440866574297662E-3</v>
      </c>
    </row>
    <row r="131" spans="2:3">
      <c r="B131" s="134" t="s">
        <v>19</v>
      </c>
      <c r="C131" s="305">
        <v>5.4747498869762634E-3</v>
      </c>
    </row>
    <row r="132" spans="2:3">
      <c r="B132" s="134" t="s">
        <v>20</v>
      </c>
      <c r="C132" s="305">
        <v>6.6735090495061372E-4</v>
      </c>
    </row>
    <row r="133" spans="2:3">
      <c r="B133" s="134" t="s">
        <v>21</v>
      </c>
      <c r="C133" s="305">
        <v>4.0428501039927484E-2</v>
      </c>
    </row>
    <row r="134" spans="2:3">
      <c r="B134" s="134" t="s">
        <v>22</v>
      </c>
      <c r="C134" s="305">
        <v>3.8959893236253912E-4</v>
      </c>
    </row>
    <row r="135" spans="2:3">
      <c r="B135" s="134" t="s">
        <v>23</v>
      </c>
      <c r="C135" s="305">
        <v>1.3938446616183968E-3</v>
      </c>
    </row>
    <row r="136" spans="2:3">
      <c r="B136" s="134" t="s">
        <v>24</v>
      </c>
      <c r="C136" s="305">
        <v>2.818021690166201E-2</v>
      </c>
    </row>
    <row r="137" spans="2:3">
      <c r="B137" s="134" t="s">
        <v>25</v>
      </c>
      <c r="C137" s="305">
        <v>0.299787926772626</v>
      </c>
    </row>
    <row r="138" spans="2:3">
      <c r="B138" s="134" t="s">
        <v>26</v>
      </c>
      <c r="C138" s="305">
        <v>5.595383703157078E-2</v>
      </c>
    </row>
    <row r="139" spans="2:3">
      <c r="B139" s="134" t="s">
        <v>27</v>
      </c>
      <c r="C139" s="305">
        <v>3.9509347823804067E-3</v>
      </c>
    </row>
    <row r="140" spans="2:3">
      <c r="B140" s="134" t="s">
        <v>28</v>
      </c>
      <c r="C140" s="305">
        <v>2.8562286297694611E-4</v>
      </c>
    </row>
    <row r="141" spans="2:3">
      <c r="B141" s="134" t="s">
        <v>29</v>
      </c>
      <c r="C141" s="305">
        <v>9.8919097547938719E-4</v>
      </c>
    </row>
    <row r="142" spans="2:3">
      <c r="B142" s="134" t="s">
        <v>30</v>
      </c>
      <c r="C142" s="305">
        <v>5.0137634313544678E-3</v>
      </c>
    </row>
    <row r="143" spans="2:3">
      <c r="B143" s="134" t="s">
        <v>31</v>
      </c>
      <c r="C143" s="305">
        <v>1.6310110633284559E-2</v>
      </c>
    </row>
    <row r="144" spans="2:3">
      <c r="B144" s="134" t="s">
        <v>32</v>
      </c>
      <c r="C144" s="305">
        <v>1.9067936126029442E-3</v>
      </c>
    </row>
    <row r="145" spans="2:3">
      <c r="B145" s="134" t="s">
        <v>33</v>
      </c>
      <c r="C145" s="305">
        <v>2.0465623782524598E-3</v>
      </c>
    </row>
    <row r="146" spans="2:3">
      <c r="B146" s="134" t="s">
        <v>34</v>
      </c>
      <c r="C146" s="305">
        <v>2.7308269355732401E-2</v>
      </c>
    </row>
    <row r="147" spans="2:3">
      <c r="B147" s="134" t="s">
        <v>35</v>
      </c>
      <c r="C147" s="305">
        <v>1.4596361097924133E-3</v>
      </c>
    </row>
    <row r="148" spans="2:3">
      <c r="B148" s="134" t="s">
        <v>36</v>
      </c>
      <c r="C148" s="305">
        <v>1.1955012769947885E-3</v>
      </c>
    </row>
    <row r="149" spans="2:3">
      <c r="B149" s="134" t="s">
        <v>37</v>
      </c>
      <c r="C149" s="305">
        <v>5.695487056009068E-3</v>
      </c>
    </row>
    <row r="150" spans="2:3">
      <c r="B150" s="134" t="s">
        <v>38</v>
      </c>
      <c r="C150" s="305">
        <v>6.6065259639828565E-3</v>
      </c>
    </row>
    <row r="151" spans="2:3">
      <c r="B151" s="134" t="s">
        <v>39</v>
      </c>
      <c r="C151" s="305">
        <v>9.9445435748961499E-3</v>
      </c>
    </row>
    <row r="152" spans="2:3">
      <c r="B152" s="134" t="s">
        <v>40</v>
      </c>
      <c r="C152" s="305">
        <v>1.5857796221421981E-3</v>
      </c>
    </row>
    <row r="153" spans="2:3">
      <c r="B153" s="134" t="s">
        <v>41</v>
      </c>
      <c r="C153" s="305">
        <v>3.495199040959563E-3</v>
      </c>
    </row>
    <row r="154" spans="2:3">
      <c r="B154" s="134" t="s">
        <v>42</v>
      </c>
      <c r="C154" s="305">
        <v>5.3327744085732041E-3</v>
      </c>
    </row>
    <row r="155" spans="2:3">
      <c r="B155" s="134" t="s">
        <v>43</v>
      </c>
      <c r="C155" s="305">
        <v>1.0614081482514623E-3</v>
      </c>
    </row>
    <row r="156" spans="2:3">
      <c r="B156" s="134" t="s">
        <v>44</v>
      </c>
      <c r="C156" s="305">
        <v>1.4631531912425149E-2</v>
      </c>
    </row>
    <row r="157" spans="2:3">
      <c r="B157" s="134" t="s">
        <v>45</v>
      </c>
      <c r="C157" s="305">
        <v>2.1201395249678973E-3</v>
      </c>
    </row>
    <row r="158" spans="2:3">
      <c r="B158" s="134" t="s">
        <v>46</v>
      </c>
      <c r="C158" s="305">
        <v>2.7223368034325584E-3</v>
      </c>
    </row>
    <row r="159" spans="2:3">
      <c r="B159" s="134" t="s">
        <v>47</v>
      </c>
      <c r="C159" s="305">
        <v>1.2283015412762929E-2</v>
      </c>
    </row>
    <row r="160" spans="2:3">
      <c r="B160" s="134" t="s">
        <v>48</v>
      </c>
      <c r="C160" s="305">
        <v>1.9742178906643881E-3</v>
      </c>
    </row>
    <row r="161" spans="2:3">
      <c r="B161" s="134" t="s">
        <v>49</v>
      </c>
      <c r="C161" s="305">
        <v>8.5920707094179764E-4</v>
      </c>
    </row>
    <row r="162" spans="2:3">
      <c r="B162" s="134" t="s">
        <v>50</v>
      </c>
      <c r="C162" s="305">
        <v>7.132338247334038E-3</v>
      </c>
    </row>
    <row r="163" spans="2:3">
      <c r="B163" s="134" t="s">
        <v>51</v>
      </c>
      <c r="C163" s="305">
        <v>6.638337811854407E-2</v>
      </c>
    </row>
    <row r="164" spans="2:3">
      <c r="B164" s="134" t="s">
        <v>52</v>
      </c>
      <c r="C164" s="305">
        <v>8.6874787619667174E-3</v>
      </c>
    </row>
    <row r="165" spans="2:3">
      <c r="B165" s="134" t="s">
        <v>53</v>
      </c>
      <c r="C165" s="305">
        <v>7.7516874594541266E-4</v>
      </c>
    </row>
    <row r="166" spans="2:3">
      <c r="B166" s="134" t="s">
        <v>54</v>
      </c>
      <c r="C166" s="305">
        <v>1.1201282611704468E-3</v>
      </c>
    </row>
    <row r="167" spans="2:3">
      <c r="B167" s="134" t="s">
        <v>55</v>
      </c>
      <c r="C167" s="305">
        <v>8.4050467674374888E-4</v>
      </c>
    </row>
    <row r="168" spans="2:3">
      <c r="B168" s="134" t="s">
        <v>56</v>
      </c>
      <c r="C168" s="305">
        <v>2.9393367907312421E-3</v>
      </c>
    </row>
    <row r="169" spans="2:3">
      <c r="B169" s="134" t="s">
        <v>57</v>
      </c>
      <c r="C169" s="305">
        <v>8.7381028658200868E-3</v>
      </c>
    </row>
    <row r="170" spans="2:3">
      <c r="B170" s="134" t="s">
        <v>58</v>
      </c>
      <c r="C170" s="305">
        <v>1.2797399586120608E-3</v>
      </c>
    </row>
    <row r="171" spans="2:3">
      <c r="B171" s="134" t="s">
        <v>59</v>
      </c>
      <c r="C171" s="305">
        <v>0.12797924684951881</v>
      </c>
    </row>
    <row r="172" spans="2:3">
      <c r="B172" s="134" t="s">
        <v>60</v>
      </c>
      <c r="C172" s="305">
        <v>2.3525019215773622E-2</v>
      </c>
    </row>
    <row r="173" spans="2:3">
      <c r="B173" s="134" t="s">
        <v>61</v>
      </c>
      <c r="C173" s="305">
        <v>1.799242181556322E-3</v>
      </c>
    </row>
    <row r="174" spans="2:3">
      <c r="B174" s="134" t="s">
        <v>62</v>
      </c>
      <c r="C174" s="305">
        <v>1.0018810469759051E-2</v>
      </c>
    </row>
    <row r="175" spans="2:3">
      <c r="B175" s="134" t="s">
        <v>63</v>
      </c>
      <c r="C175" s="305">
        <v>3.8788956574489233E-3</v>
      </c>
    </row>
    <row r="176" spans="2:3">
      <c r="B176" s="134" t="s">
        <v>64</v>
      </c>
      <c r="C176" s="305">
        <v>6.324479623273238E-4</v>
      </c>
    </row>
    <row r="177" spans="2:3">
      <c r="B177" s="134" t="s">
        <v>65</v>
      </c>
      <c r="C177" s="305">
        <v>6.532857746246321E-4</v>
      </c>
    </row>
    <row r="178" spans="2:3">
      <c r="B178" s="134" t="s">
        <v>66</v>
      </c>
      <c r="C178" s="305">
        <v>5.4114625918074482E-3</v>
      </c>
    </row>
    <row r="179" spans="2:3">
      <c r="B179" s="134" t="s">
        <v>67</v>
      </c>
      <c r="C179" s="305">
        <v>8.6508718812876063E-3</v>
      </c>
    </row>
    <row r="180" spans="2:3">
      <c r="B180" s="137" t="s">
        <v>68</v>
      </c>
      <c r="C180" s="306">
        <v>2.5483784835767954E-3</v>
      </c>
    </row>
  </sheetData>
  <mergeCells count="3">
    <mergeCell ref="B2:C2"/>
    <mergeCell ref="B100:C100"/>
    <mergeCell ref="B101:C102"/>
  </mergeCells>
  <phoneticPr fontId="33" type="noConversion"/>
  <pageMargins left="0.7" right="0.7" top="0.75" bottom="0.75" header="0.3" footer="0.3"/>
  <pageSetup orientation="portrait" verticalDpi="300"/>
  <headerFooter>
    <oddFooter>&amp;L&amp;P&amp;CFINAL 2011 Results&amp;RAugust 31,2012</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dimension ref="A1:H16"/>
  <sheetViews>
    <sheetView view="pageBreakPreview" zoomScale="115" zoomScaleNormal="85" zoomScaleSheetLayoutView="115" zoomScalePageLayoutView="85" workbookViewId="0">
      <selection activeCell="J9" sqref="J9"/>
    </sheetView>
  </sheetViews>
  <sheetFormatPr baseColWidth="10" defaultColWidth="8.83203125" defaultRowHeight="14" x14ac:dyDescent="0"/>
  <sheetData>
    <row r="1" spans="1:8" ht="21.75" customHeight="1">
      <c r="A1" s="505" t="s">
        <v>409</v>
      </c>
      <c r="B1" s="505"/>
      <c r="C1" s="505"/>
      <c r="D1" s="505"/>
      <c r="E1" s="505"/>
      <c r="F1" s="505"/>
      <c r="G1" s="505"/>
      <c r="H1" s="505"/>
    </row>
    <row r="2" spans="1:8">
      <c r="A2" s="215"/>
      <c r="B2" s="215"/>
      <c r="C2" s="215"/>
      <c r="D2" s="12"/>
      <c r="E2" s="12"/>
      <c r="F2" s="12"/>
      <c r="G2" s="12"/>
      <c r="H2" s="12"/>
    </row>
    <row r="3" spans="1:8" ht="42.75" customHeight="1">
      <c r="A3" s="504" t="s">
        <v>410</v>
      </c>
      <c r="B3" s="504"/>
      <c r="C3" s="504"/>
      <c r="D3" s="504"/>
      <c r="E3" s="504"/>
      <c r="F3" s="504"/>
      <c r="G3" s="504"/>
      <c r="H3" s="504"/>
    </row>
    <row r="4" spans="1:8" ht="45.75" customHeight="1">
      <c r="A4" s="504" t="s">
        <v>411</v>
      </c>
      <c r="B4" s="504"/>
      <c r="C4" s="504"/>
      <c r="D4" s="504"/>
      <c r="E4" s="504"/>
      <c r="F4" s="504"/>
      <c r="G4" s="504"/>
      <c r="H4" s="504"/>
    </row>
    <row r="5" spans="1:8" ht="38.25" customHeight="1">
      <c r="A5" s="504" t="s">
        <v>412</v>
      </c>
      <c r="B5" s="504"/>
      <c r="C5" s="504"/>
      <c r="D5" s="504"/>
      <c r="E5" s="504"/>
      <c r="F5" s="504"/>
      <c r="G5" s="504"/>
      <c r="H5" s="504"/>
    </row>
    <row r="6" spans="1:8" ht="32.25" customHeight="1">
      <c r="A6" s="503" t="s">
        <v>500</v>
      </c>
      <c r="B6" s="503"/>
      <c r="C6" s="503"/>
      <c r="D6" s="503"/>
      <c r="E6" s="503"/>
      <c r="F6" s="503"/>
      <c r="G6" s="503"/>
      <c r="H6" s="503"/>
    </row>
    <row r="7" spans="1:8" ht="34.5" customHeight="1">
      <c r="A7" s="504" t="s">
        <v>413</v>
      </c>
      <c r="B7" s="504"/>
      <c r="C7" s="504"/>
      <c r="D7" s="504"/>
      <c r="E7" s="504"/>
      <c r="F7" s="504"/>
      <c r="G7" s="504"/>
      <c r="H7" s="504"/>
    </row>
    <row r="8" spans="1:8" ht="32.25" customHeight="1">
      <c r="A8" s="503" t="s">
        <v>414</v>
      </c>
      <c r="B8" s="503"/>
      <c r="C8" s="503"/>
      <c r="D8" s="503"/>
      <c r="E8" s="503"/>
      <c r="F8" s="503"/>
      <c r="G8" s="503"/>
      <c r="H8" s="503"/>
    </row>
    <row r="9" spans="1:8" ht="34.5" customHeight="1">
      <c r="A9" s="504" t="s">
        <v>502</v>
      </c>
      <c r="B9" s="504"/>
      <c r="C9" s="504"/>
      <c r="D9" s="504"/>
      <c r="E9" s="504"/>
      <c r="F9" s="504"/>
      <c r="G9" s="504"/>
      <c r="H9" s="504"/>
    </row>
    <row r="10" spans="1:8" ht="35.25" customHeight="1">
      <c r="A10" s="504" t="s">
        <v>415</v>
      </c>
      <c r="B10" s="504"/>
      <c r="C10" s="504"/>
      <c r="D10" s="504"/>
      <c r="E10" s="504"/>
      <c r="F10" s="504"/>
      <c r="G10" s="504"/>
      <c r="H10" s="504"/>
    </row>
    <row r="11" spans="1:8" ht="35.25" customHeight="1">
      <c r="A11" s="504" t="s">
        <v>416</v>
      </c>
      <c r="B11" s="504"/>
      <c r="C11" s="504"/>
      <c r="D11" s="504"/>
      <c r="E11" s="504"/>
      <c r="F11" s="504"/>
      <c r="G11" s="504"/>
      <c r="H11" s="504"/>
    </row>
    <row r="12" spans="1:8" ht="30" customHeight="1">
      <c r="A12" s="504" t="s">
        <v>417</v>
      </c>
      <c r="B12" s="504"/>
      <c r="C12" s="504"/>
      <c r="D12" s="504"/>
      <c r="E12" s="504"/>
      <c r="F12" s="504"/>
      <c r="G12" s="504"/>
      <c r="H12" s="504"/>
    </row>
    <row r="13" spans="1:8" ht="31.5" customHeight="1">
      <c r="A13" s="503" t="s">
        <v>501</v>
      </c>
      <c r="B13" s="503"/>
      <c r="C13" s="503"/>
      <c r="D13" s="503"/>
      <c r="E13" s="503"/>
      <c r="F13" s="503"/>
      <c r="G13" s="503"/>
      <c r="H13" s="503"/>
    </row>
    <row r="14" spans="1:8" ht="30.75" customHeight="1">
      <c r="A14" s="503" t="s">
        <v>419</v>
      </c>
      <c r="B14" s="503"/>
      <c r="C14" s="503"/>
      <c r="D14" s="503"/>
      <c r="E14" s="503"/>
      <c r="F14" s="503"/>
      <c r="G14" s="503"/>
      <c r="H14" s="503"/>
    </row>
    <row r="15" spans="1:8" ht="42" customHeight="1">
      <c r="A15" s="503" t="s">
        <v>499</v>
      </c>
      <c r="B15" s="503"/>
      <c r="C15" s="503"/>
      <c r="D15" s="503"/>
      <c r="E15" s="503"/>
      <c r="F15" s="503"/>
      <c r="G15" s="503"/>
      <c r="H15" s="503"/>
    </row>
    <row r="16" spans="1:8" ht="32.25" customHeight="1">
      <c r="A16" s="504" t="s">
        <v>418</v>
      </c>
      <c r="B16" s="504"/>
      <c r="C16" s="504"/>
      <c r="D16" s="504"/>
      <c r="E16" s="504"/>
      <c r="F16" s="504"/>
      <c r="G16" s="504"/>
      <c r="H16" s="504"/>
    </row>
  </sheetData>
  <mergeCells count="15">
    <mergeCell ref="A1:H1"/>
    <mergeCell ref="A3:H3"/>
    <mergeCell ref="A4:H4"/>
    <mergeCell ref="A5:H5"/>
    <mergeCell ref="A6:H6"/>
    <mergeCell ref="A16:H16"/>
    <mergeCell ref="A7:H7"/>
    <mergeCell ref="A8:H8"/>
    <mergeCell ref="A10:H10"/>
    <mergeCell ref="A11:H11"/>
    <mergeCell ref="A15:H15"/>
    <mergeCell ref="A13:H13"/>
    <mergeCell ref="A9:H9"/>
    <mergeCell ref="A14:H14"/>
    <mergeCell ref="A12:H12"/>
  </mergeCells>
  <phoneticPr fontId="33" type="noConversion"/>
  <pageMargins left="0.7" right="0.7" top="0.75" bottom="0.75" header="0.3" footer="0.3"/>
  <pageSetup orientation="portrait" verticalDpi="300"/>
  <headerFooter>
    <oddFooter>&amp;L&amp;P&amp;CFINAL 2011 Results&amp;RAugust 31,2012</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dimension ref="A1:I25"/>
  <sheetViews>
    <sheetView view="pageLayout" topLeftCell="A4" workbookViewId="0">
      <selection activeCell="D5" sqref="D5:I5"/>
    </sheetView>
  </sheetViews>
  <sheetFormatPr baseColWidth="10" defaultColWidth="8.83203125" defaultRowHeight="14" x14ac:dyDescent="0"/>
  <sheetData>
    <row r="1" spans="1:9">
      <c r="A1" s="313"/>
      <c r="B1" s="313"/>
      <c r="C1" s="313"/>
      <c r="D1" s="313"/>
      <c r="E1" s="313"/>
      <c r="F1" s="313"/>
      <c r="G1" s="313"/>
      <c r="H1" s="313"/>
      <c r="I1" s="313"/>
    </row>
    <row r="2" spans="1:9">
      <c r="A2" s="313"/>
      <c r="B2" s="313"/>
      <c r="C2" s="313"/>
      <c r="D2" s="313"/>
      <c r="E2" s="313"/>
      <c r="F2" s="313"/>
      <c r="G2" s="313"/>
      <c r="H2" s="313"/>
      <c r="I2" s="313"/>
    </row>
    <row r="3" spans="1:9">
      <c r="A3" s="314" t="s">
        <v>80</v>
      </c>
      <c r="B3" s="313"/>
      <c r="C3" s="313"/>
      <c r="D3" s="313"/>
      <c r="E3" s="313"/>
      <c r="F3" s="313"/>
      <c r="G3" s="313"/>
      <c r="H3" s="313"/>
      <c r="I3" s="313"/>
    </row>
    <row r="4" spans="1:9" ht="6.75" customHeight="1">
      <c r="A4" s="314"/>
      <c r="B4" s="313"/>
      <c r="C4" s="313"/>
      <c r="D4" s="313"/>
      <c r="E4" s="313"/>
      <c r="F4" s="313"/>
      <c r="G4" s="313"/>
      <c r="H4" s="313"/>
      <c r="I4" s="313"/>
    </row>
    <row r="5" spans="1:9" s="1" customFormat="1" ht="61.5" customHeight="1">
      <c r="A5" s="336" t="s">
        <v>81</v>
      </c>
      <c r="B5" s="337"/>
      <c r="C5" s="337"/>
      <c r="D5" s="338" t="s">
        <v>92</v>
      </c>
      <c r="E5" s="338"/>
      <c r="F5" s="338"/>
      <c r="G5" s="338"/>
      <c r="H5" s="338"/>
      <c r="I5" s="339"/>
    </row>
    <row r="6" spans="1:9" ht="37.5" customHeight="1">
      <c r="A6" s="348" t="s">
        <v>99</v>
      </c>
      <c r="B6" s="342"/>
      <c r="C6" s="342"/>
      <c r="D6" s="342"/>
      <c r="E6" s="342"/>
      <c r="F6" s="342"/>
      <c r="G6" s="342"/>
      <c r="H6" s="342"/>
      <c r="I6" s="343"/>
    </row>
    <row r="7" spans="1:9" ht="22.5" customHeight="1">
      <c r="A7" s="346" t="s">
        <v>82</v>
      </c>
      <c r="B7" s="347"/>
      <c r="C7" s="347"/>
      <c r="D7" s="342" t="s">
        <v>105</v>
      </c>
      <c r="E7" s="342"/>
      <c r="F7" s="342"/>
      <c r="G7" s="342"/>
      <c r="H7" s="342"/>
      <c r="I7" s="343"/>
    </row>
    <row r="8" spans="1:9" ht="45" customHeight="1">
      <c r="A8" s="346" t="s">
        <v>83</v>
      </c>
      <c r="B8" s="347"/>
      <c r="C8" s="347"/>
      <c r="D8" s="342" t="s">
        <v>91</v>
      </c>
      <c r="E8" s="342"/>
      <c r="F8" s="342"/>
      <c r="G8" s="342"/>
      <c r="H8" s="342"/>
      <c r="I8" s="343"/>
    </row>
    <row r="9" spans="1:9" ht="51.75" customHeight="1">
      <c r="A9" s="346" t="s">
        <v>84</v>
      </c>
      <c r="B9" s="347"/>
      <c r="C9" s="347"/>
      <c r="D9" s="342" t="s">
        <v>94</v>
      </c>
      <c r="E9" s="342"/>
      <c r="F9" s="342"/>
      <c r="G9" s="342"/>
      <c r="H9" s="342"/>
      <c r="I9" s="343"/>
    </row>
    <row r="10" spans="1:9" ht="49.5" customHeight="1">
      <c r="A10" s="346" t="s">
        <v>93</v>
      </c>
      <c r="B10" s="347"/>
      <c r="C10" s="347"/>
      <c r="D10" s="342" t="s">
        <v>96</v>
      </c>
      <c r="E10" s="342"/>
      <c r="F10" s="342"/>
      <c r="G10" s="342"/>
      <c r="H10" s="342"/>
      <c r="I10" s="343"/>
    </row>
    <row r="11" spans="1:9" ht="23.25" customHeight="1">
      <c r="A11" s="349" t="s">
        <v>102</v>
      </c>
      <c r="B11" s="350"/>
      <c r="C11" s="350"/>
      <c r="D11" s="350"/>
      <c r="E11" s="350"/>
      <c r="F11" s="350"/>
      <c r="G11" s="350"/>
      <c r="H11" s="350"/>
      <c r="I11" s="351"/>
    </row>
    <row r="12" spans="1:9" ht="30.75" customHeight="1">
      <c r="A12" s="346" t="s">
        <v>85</v>
      </c>
      <c r="B12" s="347"/>
      <c r="C12" s="347"/>
      <c r="D12" s="342" t="s">
        <v>104</v>
      </c>
      <c r="E12" s="342"/>
      <c r="F12" s="342"/>
      <c r="G12" s="342"/>
      <c r="H12" s="342"/>
      <c r="I12" s="343"/>
    </row>
    <row r="13" spans="1:9" ht="55.5" customHeight="1">
      <c r="A13" s="346" t="s">
        <v>86</v>
      </c>
      <c r="B13" s="347"/>
      <c r="C13" s="347"/>
      <c r="D13" s="342" t="s">
        <v>95</v>
      </c>
      <c r="E13" s="342"/>
      <c r="F13" s="342"/>
      <c r="G13" s="342"/>
      <c r="H13" s="342"/>
      <c r="I13" s="343"/>
    </row>
    <row r="14" spans="1:9" ht="38.25" customHeight="1">
      <c r="A14" s="346" t="s">
        <v>87</v>
      </c>
      <c r="B14" s="347"/>
      <c r="C14" s="347"/>
      <c r="D14" s="342" t="s">
        <v>97</v>
      </c>
      <c r="E14" s="342"/>
      <c r="F14" s="342"/>
      <c r="G14" s="342"/>
      <c r="H14" s="342"/>
      <c r="I14" s="343"/>
    </row>
    <row r="15" spans="1:9" ht="64.5" customHeight="1">
      <c r="A15" s="346" t="s">
        <v>88</v>
      </c>
      <c r="B15" s="347"/>
      <c r="C15" s="347"/>
      <c r="D15" s="342" t="s">
        <v>98</v>
      </c>
      <c r="E15" s="342"/>
      <c r="F15" s="342"/>
      <c r="G15" s="342"/>
      <c r="H15" s="342"/>
      <c r="I15" s="343"/>
    </row>
    <row r="16" spans="1:9" ht="34.5" customHeight="1">
      <c r="A16" s="346" t="s">
        <v>89</v>
      </c>
      <c r="B16" s="347"/>
      <c r="C16" s="347"/>
      <c r="D16" s="342" t="s">
        <v>101</v>
      </c>
      <c r="E16" s="342"/>
      <c r="F16" s="342"/>
      <c r="G16" s="342"/>
      <c r="H16" s="342"/>
      <c r="I16" s="343"/>
    </row>
    <row r="17" spans="1:9" ht="21.75" customHeight="1">
      <c r="A17" s="344" t="s">
        <v>90</v>
      </c>
      <c r="B17" s="345"/>
      <c r="C17" s="345"/>
      <c r="D17" s="340" t="s">
        <v>106</v>
      </c>
      <c r="E17" s="340"/>
      <c r="F17" s="340"/>
      <c r="G17" s="340"/>
      <c r="H17" s="340"/>
      <c r="I17" s="341"/>
    </row>
    <row r="18" spans="1:9">
      <c r="A18" s="315"/>
      <c r="B18" s="315"/>
      <c r="C18" s="315"/>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sheetData>
  <mergeCells count="24">
    <mergeCell ref="A14:C14"/>
    <mergeCell ref="A13:C13"/>
    <mergeCell ref="A12:C12"/>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6:I6"/>
    <mergeCell ref="A11:I11"/>
    <mergeCell ref="D12:I12"/>
    <mergeCell ref="D9:I9"/>
    <mergeCell ref="D8:I8"/>
    <mergeCell ref="D7:I7"/>
  </mergeCells>
  <phoneticPr fontId="33" type="noConversion"/>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L62"/>
  <sheetViews>
    <sheetView showGridLines="0" view="pageBreakPreview" topLeftCell="A25" zoomScaleSheetLayoutView="100" workbookViewId="0">
      <selection activeCell="G33" sqref="G33:G45"/>
    </sheetView>
  </sheetViews>
  <sheetFormatPr baseColWidth="10" defaultColWidth="8.83203125" defaultRowHeight="14" x14ac:dyDescent="0"/>
  <cols>
    <col min="1" max="1" width="4.5" style="96" customWidth="1"/>
    <col min="2" max="2" width="5.5" style="96" customWidth="1"/>
    <col min="3" max="5" width="8.83203125" style="96"/>
    <col min="6" max="6" width="14.83203125" style="96" customWidth="1"/>
    <col min="7" max="7" width="13.83203125" style="96" customWidth="1"/>
    <col min="8" max="8" width="15.5" style="96" customWidth="1"/>
    <col min="9" max="9" width="7.83203125" style="96" customWidth="1"/>
    <col min="10" max="16384" width="8.83203125" style="96"/>
  </cols>
  <sheetData>
    <row r="1" spans="1:10" ht="15">
      <c r="A1" s="353" t="s">
        <v>384</v>
      </c>
      <c r="B1" s="353"/>
      <c r="C1" s="353"/>
      <c r="D1" s="353"/>
      <c r="E1" s="353"/>
      <c r="F1" s="353"/>
      <c r="G1" s="353"/>
      <c r="H1" s="353"/>
      <c r="I1" s="353"/>
    </row>
    <row r="2" spans="1:10" ht="17.25" customHeight="1">
      <c r="B2" s="98" t="s">
        <v>199</v>
      </c>
      <c r="C2" s="102" t="s">
        <v>42</v>
      </c>
    </row>
    <row r="3" spans="1:10" ht="3" customHeight="1">
      <c r="B3" s="98"/>
      <c r="C3" s="102"/>
    </row>
    <row r="4" spans="1:10" ht="33" customHeight="1">
      <c r="B4" s="352" t="s">
        <v>385</v>
      </c>
      <c r="C4" s="352"/>
      <c r="D4" s="352"/>
      <c r="E4" s="352"/>
      <c r="F4" s="139" t="s">
        <v>363</v>
      </c>
      <c r="G4" s="139" t="s">
        <v>343</v>
      </c>
      <c r="H4" s="139" t="s">
        <v>344</v>
      </c>
      <c r="I4"/>
    </row>
    <row r="5" spans="1:10">
      <c r="B5" s="176" t="s">
        <v>364</v>
      </c>
      <c r="C5" s="176"/>
      <c r="D5" s="176"/>
      <c r="E5" s="176"/>
      <c r="F5" s="177">
        <f>'2.5.2 Results - LDC'!J11/1000</f>
        <v>1.0196526297121389</v>
      </c>
      <c r="G5" s="140">
        <f>'3.1.1 Summary - LDC'!E13</f>
        <v>0.10416884416672756</v>
      </c>
      <c r="H5" s="140">
        <f>('2.5.2 Results - LDC'!J11/1000)/'3.1.1 Summary - LDC'!E12</f>
        <v>0.20191141182418593</v>
      </c>
      <c r="I5"/>
    </row>
    <row r="6" spans="1:10">
      <c r="B6" s="176" t="s">
        <v>318</v>
      </c>
      <c r="C6" s="176"/>
      <c r="D6" s="176"/>
      <c r="E6" s="176"/>
      <c r="F6" s="178">
        <f>'2.5.2 Results - LDC'!K11/10^6</f>
        <v>2.3532747610129769</v>
      </c>
      <c r="G6" s="140">
        <f>'3.1.1 Summary - LDC'!F27</f>
        <v>0.35397851532600061</v>
      </c>
      <c r="H6" s="182">
        <f>((SUM('2.5.2 Results - LDC'!M16:M21,'2.5.2 Results - LDC'!M23,'2.5.2 Results - LDC'!M25:M29,'2.5.2 Results - LDC'!M33:M36,'2.5.2 Results - LDC'!M39,'2.5.2 Results - LDC'!M41:M46)+(SUM('2.5.2 Results - LDC'!K22,'2.5.2 Results - LDC'!K30:K31,'2.5.2 Results - LDC'!K37)*4))/10^6)/'3.1.1 Summary - LDC'!F26</f>
        <v>0.35602078659036845</v>
      </c>
      <c r="I6"/>
    </row>
    <row r="7" spans="1:10" ht="4.5" customHeight="1"/>
    <row r="8" spans="1:10">
      <c r="B8" s="141" t="s">
        <v>346</v>
      </c>
    </row>
    <row r="9" spans="1:10" ht="14.25" customHeight="1">
      <c r="B9" s="141" t="s">
        <v>345</v>
      </c>
    </row>
    <row r="10" spans="1:10" ht="15">
      <c r="A10" s="355" t="s">
        <v>320</v>
      </c>
      <c r="B10" s="355"/>
      <c r="C10" s="355"/>
      <c r="D10" s="355"/>
      <c r="E10" s="355"/>
      <c r="F10" s="355"/>
      <c r="G10" s="355"/>
      <c r="H10" s="355"/>
      <c r="I10" s="355"/>
    </row>
    <row r="11" spans="1:10" ht="15" customHeight="1">
      <c r="B11" s="101"/>
      <c r="C11" s="101"/>
      <c r="D11" s="101"/>
      <c r="E11" s="101"/>
      <c r="F11" s="101"/>
      <c r="G11" s="101"/>
      <c r="H11" s="101"/>
      <c r="I11" s="101"/>
      <c r="J11" s="101"/>
    </row>
    <row r="12" spans="1:10" ht="15" customHeight="1">
      <c r="B12" s="101"/>
      <c r="C12" s="101"/>
      <c r="D12" s="101"/>
    </row>
    <row r="13" spans="1:10" ht="15" customHeight="1">
      <c r="B13" s="101"/>
      <c r="C13" s="101"/>
      <c r="D13" s="101"/>
    </row>
    <row r="14" spans="1:10" ht="15" customHeight="1">
      <c r="B14" s="101"/>
      <c r="C14" s="101"/>
      <c r="D14" s="101"/>
    </row>
    <row r="15" spans="1:10" ht="15" customHeight="1">
      <c r="B15" s="101"/>
      <c r="C15" s="101"/>
      <c r="D15" s="101"/>
    </row>
    <row r="16" spans="1:10" ht="15" customHeight="1">
      <c r="B16" s="101"/>
      <c r="C16" s="101"/>
      <c r="D16" s="101"/>
    </row>
    <row r="17" spans="1:12" ht="15" customHeight="1">
      <c r="B17" s="101"/>
      <c r="C17" s="101"/>
      <c r="D17" s="101"/>
    </row>
    <row r="18" spans="1:12" ht="15" customHeight="1">
      <c r="B18" s="101"/>
      <c r="C18" s="101"/>
      <c r="D18" s="101"/>
    </row>
    <row r="19" spans="1:12" ht="15" customHeight="1">
      <c r="B19" s="101"/>
      <c r="C19" s="101"/>
      <c r="D19" s="101"/>
    </row>
    <row r="20" spans="1:12" ht="15" customHeight="1">
      <c r="B20" s="101"/>
      <c r="C20" s="101"/>
      <c r="D20" s="101"/>
    </row>
    <row r="21" spans="1:12" ht="15" customHeight="1">
      <c r="B21" s="101"/>
      <c r="C21" s="101"/>
      <c r="D21" s="101"/>
    </row>
    <row r="22" spans="1:12" ht="15" customHeight="1">
      <c r="B22" s="101"/>
      <c r="C22" s="101"/>
      <c r="D22" s="101"/>
    </row>
    <row r="23" spans="1:12" ht="15" customHeight="1">
      <c r="B23" s="101"/>
      <c r="C23" s="101"/>
      <c r="D23" s="101"/>
    </row>
    <row r="24" spans="1:12" ht="15" customHeight="1">
      <c r="B24" s="101"/>
      <c r="C24" s="101"/>
      <c r="D24" s="101"/>
    </row>
    <row r="25" spans="1:12" ht="15" customHeight="1">
      <c r="B25" s="101"/>
      <c r="C25" s="101"/>
      <c r="D25" s="101"/>
      <c r="E25" s="101"/>
      <c r="F25" s="101"/>
      <c r="G25" s="101"/>
      <c r="H25" s="101"/>
      <c r="I25" s="101"/>
      <c r="J25" s="101"/>
    </row>
    <row r="26" spans="1:12" ht="19.5" customHeight="1">
      <c r="B26" s="101"/>
      <c r="C26" s="101"/>
      <c r="D26" s="101"/>
      <c r="E26" s="101"/>
      <c r="F26" s="101"/>
      <c r="G26" s="101"/>
      <c r="H26" s="101"/>
      <c r="I26" s="101"/>
      <c r="J26" s="101"/>
    </row>
    <row r="27" spans="1:12" ht="15">
      <c r="A27" s="355" t="s">
        <v>321</v>
      </c>
      <c r="B27" s="355"/>
      <c r="C27" s="355"/>
      <c r="D27" s="355"/>
      <c r="E27" s="355"/>
      <c r="F27" s="355"/>
      <c r="G27" s="355"/>
      <c r="H27" s="355"/>
      <c r="I27" s="355"/>
    </row>
    <row r="28" spans="1:12">
      <c r="A28" s="354" t="s">
        <v>342</v>
      </c>
      <c r="B28" s="354"/>
      <c r="C28" s="354"/>
      <c r="D28" s="354"/>
      <c r="E28" s="354"/>
      <c r="F28" s="354"/>
      <c r="G28" s="354"/>
      <c r="H28" s="354"/>
      <c r="I28" s="354"/>
    </row>
    <row r="29" spans="1:12" ht="15" customHeight="1">
      <c r="B29" s="99"/>
      <c r="C29" s="99"/>
      <c r="D29" s="99"/>
      <c r="E29" s="99"/>
      <c r="F29" s="99"/>
      <c r="G29" s="99"/>
      <c r="H29" s="99"/>
      <c r="I29" s="101"/>
      <c r="J29" s="101"/>
      <c r="K29" s="101"/>
      <c r="L29" s="101"/>
    </row>
    <row r="30" spans="1:12" ht="15" customHeight="1">
      <c r="B30" s="99"/>
      <c r="C30" s="99"/>
      <c r="D30" s="99"/>
      <c r="E30" s="99"/>
      <c r="F30" s="99"/>
      <c r="G30" s="99"/>
      <c r="H30" s="99"/>
      <c r="I30" s="99"/>
    </row>
    <row r="31" spans="1:12" ht="15" customHeight="1">
      <c r="B31" s="99"/>
      <c r="C31" s="99"/>
      <c r="D31" s="99"/>
      <c r="E31" s="99"/>
      <c r="F31" s="99"/>
      <c r="G31" s="99"/>
      <c r="H31" s="99"/>
      <c r="I31" s="99"/>
    </row>
    <row r="32" spans="1:12" ht="15" customHeight="1">
      <c r="B32" s="99"/>
      <c r="C32" s="99"/>
      <c r="D32" s="99"/>
      <c r="E32" s="99" t="s">
        <v>322</v>
      </c>
      <c r="F32" s="99" t="s">
        <v>323</v>
      </c>
      <c r="G32" s="99" t="s">
        <v>324</v>
      </c>
      <c r="H32" s="99" t="s">
        <v>323</v>
      </c>
      <c r="I32" s="99"/>
    </row>
    <row r="33" spans="2:12" ht="15" customHeight="1">
      <c r="B33" s="99"/>
      <c r="C33" s="99">
        <v>0</v>
      </c>
      <c r="D33" s="100" t="s">
        <v>329</v>
      </c>
      <c r="E33" s="129">
        <v>9</v>
      </c>
      <c r="F33" s="99" t="str">
        <f>IF(AND($H$5 &gt;= Summary!C33,$H$5 &lt; Summary!C34), E33, " ")</f>
        <v xml:space="preserve"> </v>
      </c>
      <c r="G33" s="129">
        <v>0</v>
      </c>
      <c r="H33" s="99" t="str">
        <f>IF(AND($H$6&gt;= Summary!C33,$H$6&lt; Summary!C34), G33, " ")</f>
        <v xml:space="preserve"> </v>
      </c>
      <c r="I33" s="99"/>
    </row>
    <row r="34" spans="2:12" ht="15" customHeight="1">
      <c r="B34" s="99"/>
      <c r="C34" s="100">
        <v>0.05</v>
      </c>
      <c r="D34" s="100" t="s">
        <v>330</v>
      </c>
      <c r="E34" s="129">
        <v>20</v>
      </c>
      <c r="F34" s="99" t="str">
        <f>IF(AND($H$5 &gt;= Summary!C34,$H$5 &lt; Summary!C35), E34, " ")</f>
        <v xml:space="preserve"> </v>
      </c>
      <c r="G34" s="129">
        <v>4</v>
      </c>
      <c r="H34" s="99" t="str">
        <f>IF(AND($H$6&gt;= Summary!C34,$H$6&lt; Summary!C35), G34, " ")</f>
        <v xml:space="preserve"> </v>
      </c>
      <c r="I34" s="99"/>
    </row>
    <row r="35" spans="2:12" ht="15" customHeight="1">
      <c r="B35" s="99"/>
      <c r="C35" s="100">
        <v>0.1</v>
      </c>
      <c r="D35" s="100" t="s">
        <v>331</v>
      </c>
      <c r="E35" s="129">
        <v>24</v>
      </c>
      <c r="F35" s="99" t="str">
        <f>IF(AND($H$5 &gt;= Summary!C35,$H$5 &lt; Summary!C36), E35, " ")</f>
        <v xml:space="preserve"> </v>
      </c>
      <c r="G35" s="129">
        <v>3</v>
      </c>
      <c r="H35" s="99" t="str">
        <f>IF(AND($H$6&gt;= Summary!C35,$H$6&lt; Summary!C36), G35, " ")</f>
        <v xml:space="preserve"> </v>
      </c>
      <c r="I35" s="99"/>
    </row>
    <row r="36" spans="2:12" ht="15" customHeight="1">
      <c r="B36" s="99"/>
      <c r="C36" s="100">
        <v>0.15</v>
      </c>
      <c r="D36" s="100" t="s">
        <v>332</v>
      </c>
      <c r="E36" s="129">
        <v>8</v>
      </c>
      <c r="F36" s="99" t="str">
        <f>IF(AND($H$5 &gt;= Summary!C36,$H$5 &lt; Summary!C37), E36, " ")</f>
        <v xml:space="preserve"> </v>
      </c>
      <c r="G36" s="129">
        <v>11</v>
      </c>
      <c r="H36" s="99" t="str">
        <f>IF(AND($H$6&gt;= Summary!C36,$H$6&lt; Summary!C37), G36, " ")</f>
        <v xml:space="preserve"> </v>
      </c>
      <c r="I36" s="99"/>
    </row>
    <row r="37" spans="2:12" ht="15" customHeight="1">
      <c r="B37" s="99"/>
      <c r="C37" s="100">
        <v>0.2</v>
      </c>
      <c r="D37" s="100" t="s">
        <v>333</v>
      </c>
      <c r="E37" s="129">
        <v>1</v>
      </c>
      <c r="F37" s="99">
        <f>IF(AND($H$5 &gt;= Summary!C37,$H$5 &lt; Summary!C38), E37, " ")</f>
        <v>1</v>
      </c>
      <c r="G37" s="129">
        <v>4</v>
      </c>
      <c r="H37" s="99" t="str">
        <f>IF(AND($H$6&gt;= Summary!C37,$H$6&lt; Summary!C38), G37, " ")</f>
        <v xml:space="preserve"> </v>
      </c>
      <c r="I37" s="99"/>
    </row>
    <row r="38" spans="2:12" ht="15" customHeight="1">
      <c r="B38" s="99"/>
      <c r="C38" s="100">
        <v>0.25</v>
      </c>
      <c r="D38" s="100" t="s">
        <v>334</v>
      </c>
      <c r="E38" s="129">
        <v>1</v>
      </c>
      <c r="F38" s="99" t="str">
        <f>IF(AND($H$5 &gt;= Summary!C38,$H$5 &lt; Summary!C39), E38, " ")</f>
        <v xml:space="preserve"> </v>
      </c>
      <c r="G38" s="129">
        <v>10</v>
      </c>
      <c r="H38" s="99" t="str">
        <f>IF(AND($H$6&gt;= Summary!C38,$H$6&lt; Summary!C39), G38, " ")</f>
        <v xml:space="preserve"> </v>
      </c>
      <c r="I38" s="99"/>
    </row>
    <row r="39" spans="2:12" ht="15" customHeight="1">
      <c r="B39" s="99"/>
      <c r="C39" s="100">
        <v>0.3</v>
      </c>
      <c r="D39" s="100" t="s">
        <v>335</v>
      </c>
      <c r="E39" s="129">
        <v>1</v>
      </c>
      <c r="F39" s="99" t="str">
        <f>IF(AND($H$5 &gt;= Summary!C39,$H$5 &lt; Summary!C40), E39, " ")</f>
        <v xml:space="preserve"> </v>
      </c>
      <c r="G39" s="129">
        <v>14</v>
      </c>
      <c r="H39" s="99" t="str">
        <f>IF(AND($H$6&gt;= Summary!C39,$H$6&lt; Summary!C40), G39, " ")</f>
        <v xml:space="preserve"> </v>
      </c>
      <c r="I39" s="99"/>
    </row>
    <row r="40" spans="2:12" ht="15" customHeight="1">
      <c r="B40" s="99"/>
      <c r="C40" s="100">
        <v>0.35</v>
      </c>
      <c r="D40" s="100" t="s">
        <v>336</v>
      </c>
      <c r="E40" s="129">
        <v>0</v>
      </c>
      <c r="F40" s="99" t="str">
        <f>IF(AND($H$5 &gt;= Summary!C40,$H$5 &lt; Summary!C41), E40, " ")</f>
        <v xml:space="preserve"> </v>
      </c>
      <c r="G40" s="129">
        <v>14</v>
      </c>
      <c r="H40" s="99">
        <f>IF(AND($H$6&gt;= Summary!C40,$H$6&lt; Summary!C41), G40, " ")</f>
        <v>14</v>
      </c>
      <c r="I40" s="99"/>
    </row>
    <row r="41" spans="2:12" ht="15" customHeight="1">
      <c r="B41" s="99"/>
      <c r="C41" s="100">
        <v>0.4</v>
      </c>
      <c r="D41" s="100" t="s">
        <v>337</v>
      </c>
      <c r="E41" s="129">
        <v>0</v>
      </c>
      <c r="F41" s="99" t="str">
        <f>IF(AND($H$5 &gt;= Summary!C41,$H$5 &lt; Summary!C42), E41, " ")</f>
        <v xml:space="preserve"> </v>
      </c>
      <c r="G41" s="129">
        <v>3</v>
      </c>
      <c r="H41" s="99" t="str">
        <f>IF(AND($H$6&gt;= Summary!C41,$H$6&lt; Summary!C42), G41, " ")</f>
        <v xml:space="preserve"> </v>
      </c>
      <c r="I41" s="99"/>
    </row>
    <row r="42" spans="2:12" ht="15" customHeight="1">
      <c r="B42" s="99"/>
      <c r="C42" s="100">
        <v>0.45</v>
      </c>
      <c r="D42" s="100" t="s">
        <v>338</v>
      </c>
      <c r="E42" s="129">
        <v>0</v>
      </c>
      <c r="F42" s="99" t="str">
        <f>IF(AND($H$5 &gt;= Summary!C42,$H$5 &lt; Summary!C43), E42, " ")</f>
        <v xml:space="preserve"> </v>
      </c>
      <c r="G42" s="129">
        <v>4</v>
      </c>
      <c r="H42" s="99" t="str">
        <f>IF(AND($H$6&gt;= Summary!C42,$H$6&lt; Summary!C43), G42, " ")</f>
        <v xml:space="preserve"> </v>
      </c>
      <c r="I42" s="99"/>
    </row>
    <row r="43" spans="2:12" ht="15" customHeight="1">
      <c r="B43" s="99"/>
      <c r="C43" s="100">
        <v>0.5</v>
      </c>
      <c r="D43" s="100" t="s">
        <v>339</v>
      </c>
      <c r="E43" s="129">
        <v>2</v>
      </c>
      <c r="F43" s="99" t="str">
        <f>IF(AND($H$5 &gt;= Summary!C43,$H$5 &lt; Summary!C44), E43, " ")</f>
        <v xml:space="preserve"> </v>
      </c>
      <c r="G43" s="129">
        <v>5</v>
      </c>
      <c r="H43" s="99" t="str">
        <f>IF(AND($H$6&gt;= Summary!C43,$H$6&lt; Summary!C44), G43, " ")</f>
        <v xml:space="preserve"> </v>
      </c>
      <c r="I43" s="99"/>
    </row>
    <row r="44" spans="2:12" ht="15" customHeight="1">
      <c r="B44" s="99"/>
      <c r="C44" s="100">
        <v>0.55000000000000004</v>
      </c>
      <c r="D44" s="100" t="s">
        <v>340</v>
      </c>
      <c r="E44" s="129">
        <v>0</v>
      </c>
      <c r="F44" s="99" t="str">
        <f>IF(AND($H$5 &gt;= Summary!C44,$H$5 &lt; Summary!C45), E44, " ")</f>
        <v xml:space="preserve"> </v>
      </c>
      <c r="G44" s="129">
        <v>1</v>
      </c>
      <c r="H44" s="99" t="str">
        <f>IF(AND($H$6&gt;= Summary!C44,$H$6&lt; Summary!C45), G44, " ")</f>
        <v xml:space="preserve"> </v>
      </c>
      <c r="I44" s="99"/>
    </row>
    <row r="45" spans="2:12" ht="15" customHeight="1">
      <c r="B45" s="99"/>
      <c r="C45" s="100">
        <v>0.6</v>
      </c>
      <c r="D45" s="99" t="s">
        <v>341</v>
      </c>
      <c r="E45" s="129">
        <v>4</v>
      </c>
      <c r="F45" s="99" t="str">
        <f>IF($H$5 &gt;Summary!C45, E45, " ")</f>
        <v xml:space="preserve"> </v>
      </c>
      <c r="G45" s="129">
        <v>4</v>
      </c>
      <c r="H45" s="99" t="str">
        <f>IF($H$6&gt;Summary!C45, G45, " ")</f>
        <v xml:space="preserve"> </v>
      </c>
      <c r="I45" s="99"/>
      <c r="J45" s="101"/>
      <c r="K45" s="101"/>
      <c r="L45" s="101"/>
    </row>
    <row r="46" spans="2:12">
      <c r="B46" s="99"/>
      <c r="C46" s="99"/>
      <c r="D46" s="99"/>
      <c r="E46" s="99"/>
      <c r="F46" s="99"/>
      <c r="G46" s="99"/>
      <c r="H46" s="99"/>
    </row>
    <row r="47" spans="2:12">
      <c r="B47" s="99"/>
      <c r="C47" s="99"/>
      <c r="D47" s="99"/>
      <c r="E47" s="99"/>
      <c r="F47" s="99"/>
      <c r="G47" s="99"/>
      <c r="H47" s="99"/>
      <c r="I47" s="101"/>
      <c r="J47" s="101"/>
      <c r="K47" s="101"/>
      <c r="L47" s="101"/>
    </row>
    <row r="48" spans="2:12">
      <c r="B48" s="99"/>
      <c r="C48" s="99"/>
      <c r="D48" s="99"/>
      <c r="E48" s="99"/>
      <c r="F48" s="99"/>
      <c r="G48" s="99"/>
      <c r="H48" s="99"/>
      <c r="I48" s="101"/>
      <c r="J48" s="101"/>
      <c r="K48" s="101"/>
      <c r="L48" s="101"/>
    </row>
    <row r="49" spans="2:12">
      <c r="B49" s="99"/>
      <c r="C49" s="99"/>
      <c r="D49" s="99"/>
      <c r="E49" s="99"/>
      <c r="F49" s="99"/>
      <c r="G49" s="99"/>
      <c r="H49" s="99"/>
      <c r="I49" s="101"/>
      <c r="J49" s="101"/>
      <c r="K49" s="101"/>
      <c r="L49" s="101"/>
    </row>
    <row r="50" spans="2:12">
      <c r="B50" s="101"/>
      <c r="C50" s="101"/>
      <c r="I50" s="101"/>
      <c r="J50" s="101"/>
      <c r="K50" s="101"/>
      <c r="L50" s="101"/>
    </row>
    <row r="51" spans="2:12">
      <c r="B51" s="101"/>
      <c r="C51" s="101"/>
      <c r="I51" s="101"/>
      <c r="J51" s="101"/>
      <c r="K51" s="101"/>
      <c r="L51" s="101"/>
    </row>
    <row r="52" spans="2:12">
      <c r="B52" s="101"/>
      <c r="C52" s="101"/>
      <c r="I52" s="101"/>
      <c r="J52" s="101"/>
      <c r="K52" s="101"/>
      <c r="L52" s="101"/>
    </row>
    <row r="53" spans="2:12">
      <c r="B53" s="101"/>
      <c r="C53" s="101"/>
      <c r="I53" s="101"/>
      <c r="J53" s="101"/>
      <c r="K53" s="101"/>
      <c r="L53" s="101"/>
    </row>
    <row r="54" spans="2:12">
      <c r="B54" s="101"/>
      <c r="C54" s="101"/>
      <c r="I54" s="101"/>
      <c r="J54" s="101"/>
      <c r="K54" s="101"/>
      <c r="L54" s="101"/>
    </row>
    <row r="55" spans="2:12">
      <c r="B55" s="101"/>
      <c r="C55" s="101"/>
      <c r="I55" s="101"/>
      <c r="J55" s="101"/>
      <c r="K55" s="101"/>
      <c r="L55" s="101"/>
    </row>
    <row r="56" spans="2:12">
      <c r="B56" s="101"/>
      <c r="C56" s="101"/>
      <c r="I56" s="101"/>
      <c r="J56" s="101"/>
      <c r="K56" s="101"/>
      <c r="L56" s="101"/>
    </row>
    <row r="57" spans="2:12">
      <c r="B57" s="101"/>
      <c r="C57" s="101"/>
      <c r="I57" s="101"/>
      <c r="J57" s="101"/>
      <c r="K57" s="101"/>
      <c r="L57" s="101"/>
    </row>
    <row r="58" spans="2:12">
      <c r="B58" s="101"/>
      <c r="C58" s="101"/>
      <c r="I58" s="101"/>
      <c r="J58" s="101"/>
      <c r="K58" s="101"/>
      <c r="L58" s="101"/>
    </row>
    <row r="59" spans="2:12">
      <c r="B59" s="101"/>
      <c r="C59" s="101"/>
      <c r="I59" s="101"/>
      <c r="J59" s="101"/>
      <c r="K59" s="101"/>
      <c r="L59" s="101"/>
    </row>
    <row r="60" spans="2:12">
      <c r="B60" s="101"/>
      <c r="C60" s="101"/>
      <c r="I60" s="101"/>
      <c r="J60" s="101"/>
      <c r="K60" s="101"/>
      <c r="L60" s="101"/>
    </row>
    <row r="61" spans="2:12">
      <c r="B61" s="101"/>
      <c r="C61" s="101"/>
      <c r="I61" s="101"/>
      <c r="J61" s="101"/>
      <c r="K61" s="101"/>
      <c r="L61" s="101"/>
    </row>
    <row r="62" spans="2:12">
      <c r="B62" s="101"/>
      <c r="C62" s="101"/>
      <c r="I62" s="101"/>
      <c r="J62" s="101"/>
      <c r="K62" s="101"/>
      <c r="L62" s="101"/>
    </row>
  </sheetData>
  <mergeCells count="5">
    <mergeCell ref="B4:E4"/>
    <mergeCell ref="A1:I1"/>
    <mergeCell ref="A28:I28"/>
    <mergeCell ref="A10:I10"/>
    <mergeCell ref="A27:I27"/>
  </mergeCells>
  <phoneticPr fontId="33" type="noConversion"/>
  <pageMargins left="0.7" right="0.7" top="0.75" bottom="0.75" header="0.3" footer="0.3"/>
  <pageSetup orientation="portrait" verticalDpi="300"/>
  <headerFooter>
    <oddFooter>&amp;L&amp;P&amp;CFINAL 2011 Results&amp;RAugust 31,2012</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D38"/>
  <sheetViews>
    <sheetView view="pageBreakPreview" topLeftCell="A4" zoomScaleSheetLayoutView="100" workbookViewId="0">
      <selection activeCell="D30" sqref="D30"/>
    </sheetView>
  </sheetViews>
  <sheetFormatPr baseColWidth="10" defaultColWidth="8.83203125" defaultRowHeight="14" x14ac:dyDescent="0"/>
  <cols>
    <col min="1" max="1" width="4" style="2" bestFit="1" customWidth="1"/>
    <col min="2" max="2" width="48.5" style="1" customWidth="1"/>
    <col min="3" max="3" width="12" style="30" customWidth="1"/>
    <col min="4" max="4" width="19" style="72" customWidth="1"/>
  </cols>
  <sheetData>
    <row r="1" spans="1:4" ht="16">
      <c r="A1" s="357" t="s">
        <v>74</v>
      </c>
      <c r="B1" s="357"/>
      <c r="C1" s="357"/>
      <c r="D1" s="357"/>
    </row>
    <row r="2" spans="1:4">
      <c r="A2"/>
      <c r="B2"/>
      <c r="C2"/>
      <c r="D2" s="70"/>
    </row>
    <row r="3" spans="1:4" ht="28">
      <c r="A3" s="65" t="s">
        <v>116</v>
      </c>
      <c r="B3" s="65" t="s">
        <v>117</v>
      </c>
      <c r="C3" s="64" t="s">
        <v>420</v>
      </c>
      <c r="D3" s="71" t="s">
        <v>161</v>
      </c>
    </row>
    <row r="4" spans="1:4">
      <c r="A4" s="358" t="s">
        <v>118</v>
      </c>
      <c r="B4" s="359"/>
      <c r="C4" s="359"/>
      <c r="D4" s="360"/>
    </row>
    <row r="5" spans="1:4">
      <c r="A5" s="51">
        <v>1</v>
      </c>
      <c r="B5" s="32" t="s">
        <v>119</v>
      </c>
      <c r="C5" s="52" t="s">
        <v>162</v>
      </c>
      <c r="D5" s="319">
        <v>252.41640532332667</v>
      </c>
    </row>
    <row r="6" spans="1:4">
      <c r="A6" s="53">
        <v>2</v>
      </c>
      <c r="B6" s="33" t="s">
        <v>120</v>
      </c>
      <c r="C6" s="54" t="s">
        <v>162</v>
      </c>
      <c r="D6" s="318">
        <v>20.575310845770762</v>
      </c>
    </row>
    <row r="7" spans="1:4">
      <c r="A7" s="53">
        <v>3</v>
      </c>
      <c r="B7" s="33" t="s">
        <v>121</v>
      </c>
      <c r="C7" s="54" t="s">
        <v>163</v>
      </c>
      <c r="D7" s="318">
        <v>191.51921191608824</v>
      </c>
    </row>
    <row r="8" spans="1:4">
      <c r="A8" s="53">
        <v>4</v>
      </c>
      <c r="B8" s="33" t="s">
        <v>122</v>
      </c>
      <c r="C8" s="54" t="s">
        <v>366</v>
      </c>
      <c r="D8" s="318">
        <v>3445.8769347176603</v>
      </c>
    </row>
    <row r="9" spans="1:4">
      <c r="A9" s="53">
        <v>5</v>
      </c>
      <c r="B9" s="33" t="s">
        <v>123</v>
      </c>
      <c r="C9" s="54" t="s">
        <v>366</v>
      </c>
      <c r="D9" s="318">
        <v>4641.2842165623333</v>
      </c>
    </row>
    <row r="10" spans="1:4">
      <c r="A10" s="53">
        <v>6</v>
      </c>
      <c r="B10" s="33" t="s">
        <v>124</v>
      </c>
      <c r="C10" s="54" t="s">
        <v>366</v>
      </c>
      <c r="D10" s="318">
        <v>0</v>
      </c>
    </row>
    <row r="11" spans="1:4">
      <c r="A11" s="53">
        <v>7</v>
      </c>
      <c r="B11" s="33" t="s">
        <v>183</v>
      </c>
      <c r="C11" s="54" t="s">
        <v>164</v>
      </c>
      <c r="D11" s="318">
        <v>0</v>
      </c>
    </row>
    <row r="12" spans="1:4">
      <c r="A12" s="55">
        <v>8</v>
      </c>
      <c r="B12" s="34" t="s">
        <v>125</v>
      </c>
      <c r="C12" s="56" t="s">
        <v>165</v>
      </c>
      <c r="D12" s="320">
        <v>0</v>
      </c>
    </row>
    <row r="13" spans="1:4">
      <c r="A13" s="358" t="s">
        <v>127</v>
      </c>
      <c r="B13" s="359"/>
      <c r="C13" s="359"/>
      <c r="D13" s="360"/>
    </row>
    <row r="14" spans="1:4">
      <c r="A14" s="57">
        <v>9</v>
      </c>
      <c r="B14" s="33" t="s">
        <v>184</v>
      </c>
      <c r="C14" s="52" t="s">
        <v>166</v>
      </c>
      <c r="D14" s="319">
        <v>10</v>
      </c>
    </row>
    <row r="15" spans="1:4">
      <c r="A15" s="58">
        <v>10</v>
      </c>
      <c r="B15" s="33" t="s">
        <v>200</v>
      </c>
      <c r="C15" s="54" t="s">
        <v>166</v>
      </c>
      <c r="D15" s="318">
        <v>203</v>
      </c>
    </row>
    <row r="16" spans="1:4">
      <c r="A16" s="58">
        <v>11</v>
      </c>
      <c r="B16" s="33" t="s">
        <v>185</v>
      </c>
      <c r="C16" s="54" t="s">
        <v>167</v>
      </c>
      <c r="D16" s="318">
        <v>0</v>
      </c>
    </row>
    <row r="17" spans="1:4">
      <c r="A17" s="58">
        <v>12</v>
      </c>
      <c r="B17" s="59" t="s">
        <v>186</v>
      </c>
      <c r="C17" s="54" t="s">
        <v>167</v>
      </c>
      <c r="D17" s="318">
        <v>0</v>
      </c>
    </row>
    <row r="18" spans="1:4">
      <c r="A18" s="58">
        <v>13</v>
      </c>
      <c r="B18" s="33" t="s">
        <v>168</v>
      </c>
      <c r="C18" s="54" t="s">
        <v>169</v>
      </c>
      <c r="D18" s="318">
        <v>1</v>
      </c>
    </row>
    <row r="19" spans="1:4" ht="28">
      <c r="A19" s="58">
        <v>14</v>
      </c>
      <c r="B19" s="35" t="s">
        <v>187</v>
      </c>
      <c r="C19" s="54" t="s">
        <v>164</v>
      </c>
      <c r="D19" s="318">
        <v>0</v>
      </c>
    </row>
    <row r="20" spans="1:4">
      <c r="A20" s="60">
        <v>15</v>
      </c>
      <c r="B20" s="36" t="s">
        <v>188</v>
      </c>
      <c r="C20" s="56" t="s">
        <v>170</v>
      </c>
      <c r="D20" s="320">
        <v>1</v>
      </c>
    </row>
    <row r="21" spans="1:4">
      <c r="A21" s="358" t="s">
        <v>131</v>
      </c>
      <c r="B21" s="359"/>
      <c r="C21" s="359"/>
      <c r="D21" s="360"/>
    </row>
    <row r="22" spans="1:4" ht="16">
      <c r="A22" s="57">
        <v>16</v>
      </c>
      <c r="B22" s="33" t="s">
        <v>132</v>
      </c>
      <c r="C22" s="185" t="s">
        <v>379</v>
      </c>
      <c r="D22" s="319">
        <v>0</v>
      </c>
    </row>
    <row r="23" spans="1:4" ht="16">
      <c r="A23" s="58">
        <v>17</v>
      </c>
      <c r="B23" s="35" t="s">
        <v>133</v>
      </c>
      <c r="C23" s="54" t="s">
        <v>380</v>
      </c>
      <c r="D23" s="318">
        <v>0</v>
      </c>
    </row>
    <row r="24" spans="1:4" ht="16">
      <c r="A24" s="58">
        <v>18</v>
      </c>
      <c r="B24" s="59" t="s">
        <v>134</v>
      </c>
      <c r="C24" s="185" t="s">
        <v>381</v>
      </c>
      <c r="D24" s="318">
        <v>0</v>
      </c>
    </row>
    <row r="25" spans="1:4" ht="30" customHeight="1">
      <c r="A25" s="58">
        <v>19</v>
      </c>
      <c r="B25" s="35" t="s">
        <v>189</v>
      </c>
      <c r="C25" s="54" t="s">
        <v>166</v>
      </c>
      <c r="D25" s="318">
        <v>1</v>
      </c>
    </row>
    <row r="26" spans="1:4">
      <c r="A26" s="60">
        <v>20</v>
      </c>
      <c r="B26" s="34" t="s">
        <v>129</v>
      </c>
      <c r="C26" s="56" t="s">
        <v>170</v>
      </c>
      <c r="D26" s="320">
        <v>0</v>
      </c>
    </row>
    <row r="27" spans="1:4">
      <c r="A27" s="358" t="s">
        <v>136</v>
      </c>
      <c r="B27" s="359"/>
      <c r="C27" s="359"/>
      <c r="D27" s="360"/>
    </row>
    <row r="28" spans="1:4">
      <c r="A28" s="61">
        <v>21</v>
      </c>
      <c r="B28" s="62" t="s">
        <v>136</v>
      </c>
      <c r="C28" s="63" t="s">
        <v>190</v>
      </c>
      <c r="D28" s="321">
        <v>0</v>
      </c>
    </row>
    <row r="29" spans="1:4">
      <c r="A29" s="358" t="s">
        <v>172</v>
      </c>
      <c r="B29" s="359"/>
      <c r="C29" s="359"/>
      <c r="D29" s="360"/>
    </row>
    <row r="30" spans="1:4">
      <c r="A30" s="51">
        <v>22</v>
      </c>
      <c r="B30" s="32" t="s">
        <v>139</v>
      </c>
      <c r="C30" s="52" t="s">
        <v>166</v>
      </c>
      <c r="D30" s="319">
        <v>18</v>
      </c>
    </row>
    <row r="31" spans="1:4">
      <c r="A31" s="53">
        <v>23</v>
      </c>
      <c r="B31" s="33" t="s">
        <v>140</v>
      </c>
      <c r="C31" s="54" t="s">
        <v>166</v>
      </c>
      <c r="D31" s="318">
        <v>1.004323390068752</v>
      </c>
    </row>
    <row r="32" spans="1:4">
      <c r="A32" s="53">
        <v>24</v>
      </c>
      <c r="B32" s="33" t="s">
        <v>141</v>
      </c>
      <c r="C32" s="54" t="s">
        <v>166</v>
      </c>
      <c r="D32" s="318">
        <v>0</v>
      </c>
    </row>
    <row r="33" spans="1:4">
      <c r="A33" s="53">
        <v>25</v>
      </c>
      <c r="B33" s="33" t="s">
        <v>142</v>
      </c>
      <c r="C33" s="54" t="s">
        <v>166</v>
      </c>
      <c r="D33" s="318">
        <v>0</v>
      </c>
    </row>
    <row r="34" spans="1:4">
      <c r="A34" s="53">
        <v>26</v>
      </c>
      <c r="B34" s="33" t="s">
        <v>173</v>
      </c>
      <c r="C34" s="54" t="s">
        <v>166</v>
      </c>
      <c r="D34" s="318">
        <v>0</v>
      </c>
    </row>
    <row r="35" spans="1:4">
      <c r="A35" s="55">
        <v>27</v>
      </c>
      <c r="B35" s="34" t="s">
        <v>174</v>
      </c>
      <c r="C35" s="56" t="s">
        <v>166</v>
      </c>
      <c r="D35" s="320">
        <v>0</v>
      </c>
    </row>
    <row r="36" spans="1:4" ht="16">
      <c r="A36" s="147" t="s">
        <v>73</v>
      </c>
    </row>
    <row r="37" spans="1:4" ht="16">
      <c r="A37" s="142" t="s">
        <v>352</v>
      </c>
    </row>
    <row r="38" spans="1:4" ht="29.25" customHeight="1">
      <c r="A38" s="356" t="s">
        <v>72</v>
      </c>
      <c r="B38" s="356"/>
      <c r="C38" s="356"/>
      <c r="D38" s="356"/>
    </row>
  </sheetData>
  <mergeCells count="7">
    <mergeCell ref="A38:D38"/>
    <mergeCell ref="A1:D1"/>
    <mergeCell ref="A29:D29"/>
    <mergeCell ref="A27:D27"/>
    <mergeCell ref="A21:D21"/>
    <mergeCell ref="A13:D13"/>
    <mergeCell ref="A4:D4"/>
  </mergeCells>
  <phoneticPr fontId="33" type="noConversion"/>
  <pageMargins left="0.7" right="0.7" top="0.75" bottom="0.75" header="0.3" footer="0.3"/>
  <pageSetup orientation="portrait" verticalDpi="300"/>
  <headerFooter>
    <oddFooter>&amp;L&amp;P&amp;CFINAL 2011 Results&amp;RAugust 31,2012</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G94"/>
  <sheetViews>
    <sheetView view="pageBreakPreview" topLeftCell="A79" zoomScale="115" zoomScaleSheetLayoutView="115" workbookViewId="0">
      <selection activeCell="D85" sqref="D85:F85"/>
    </sheetView>
  </sheetViews>
  <sheetFormatPr baseColWidth="10" defaultColWidth="8.83203125" defaultRowHeight="14" x14ac:dyDescent="0"/>
  <cols>
    <col min="1" max="1" width="3.83203125" style="217" customWidth="1"/>
    <col min="2" max="2" width="14.5" style="217" customWidth="1"/>
    <col min="3" max="3" width="3" style="238" customWidth="1"/>
    <col min="4" max="4" width="2.33203125" style="238" customWidth="1"/>
    <col min="5" max="5" width="2.6640625" style="238" customWidth="1"/>
    <col min="6" max="6" width="63.1640625" style="238" customWidth="1"/>
  </cols>
  <sheetData>
    <row r="1" spans="1:6" ht="15" customHeight="1">
      <c r="A1" s="367" t="s">
        <v>496</v>
      </c>
      <c r="B1" s="367"/>
      <c r="C1" s="367"/>
      <c r="D1" s="367"/>
      <c r="E1" s="367"/>
      <c r="F1" s="367"/>
    </row>
    <row r="2" spans="1:6">
      <c r="A2" s="216"/>
      <c r="B2" s="279"/>
      <c r="C2" s="216"/>
      <c r="D2" s="216"/>
      <c r="E2" s="216"/>
      <c r="F2" s="216"/>
    </row>
    <row r="3" spans="1:6" ht="15.75" customHeight="1">
      <c r="A3" s="223" t="s">
        <v>116</v>
      </c>
      <c r="B3" s="280" t="s">
        <v>117</v>
      </c>
      <c r="C3" s="368" t="s">
        <v>494</v>
      </c>
      <c r="D3" s="369"/>
      <c r="E3" s="369"/>
      <c r="F3" s="370"/>
    </row>
    <row r="4" spans="1:6" s="13" customFormat="1" ht="15" customHeight="1">
      <c r="A4" s="371" t="s">
        <v>118</v>
      </c>
      <c r="B4" s="372"/>
      <c r="C4" s="373"/>
      <c r="D4" s="373"/>
      <c r="E4" s="373"/>
      <c r="F4" s="374"/>
    </row>
    <row r="5" spans="1:6" ht="15" customHeight="1">
      <c r="A5" s="375">
        <v>1</v>
      </c>
      <c r="B5" s="378" t="s">
        <v>119</v>
      </c>
      <c r="C5" s="228" t="s">
        <v>405</v>
      </c>
      <c r="D5" s="361" t="s">
        <v>423</v>
      </c>
      <c r="E5" s="361"/>
      <c r="F5" s="362"/>
    </row>
    <row r="6" spans="1:6" ht="28">
      <c r="A6" s="376"/>
      <c r="B6" s="379"/>
      <c r="C6" s="229"/>
      <c r="D6" s="354" t="s">
        <v>405</v>
      </c>
      <c r="E6" s="354"/>
      <c r="F6" s="230" t="s">
        <v>424</v>
      </c>
    </row>
    <row r="7" spans="1:6">
      <c r="A7" s="376"/>
      <c r="B7" s="379"/>
      <c r="C7" s="231" t="s">
        <v>405</v>
      </c>
      <c r="D7" s="363" t="s">
        <v>70</v>
      </c>
      <c r="E7" s="363"/>
      <c r="F7" s="364"/>
    </row>
    <row r="8" spans="1:6" ht="28">
      <c r="A8" s="376"/>
      <c r="B8" s="379"/>
      <c r="C8" s="229"/>
      <c r="D8" s="354" t="s">
        <v>405</v>
      </c>
      <c r="E8" s="354"/>
      <c r="F8" s="230" t="s">
        <v>425</v>
      </c>
    </row>
    <row r="9" spans="1:6" ht="15" customHeight="1">
      <c r="A9" s="376"/>
      <c r="B9" s="379"/>
      <c r="C9" s="231" t="s">
        <v>405</v>
      </c>
      <c r="D9" s="363" t="s">
        <v>426</v>
      </c>
      <c r="E9" s="363"/>
      <c r="F9" s="364"/>
    </row>
    <row r="10" spans="1:6">
      <c r="A10" s="376"/>
      <c r="B10" s="379"/>
      <c r="C10" s="229"/>
      <c r="D10" s="354" t="s">
        <v>405</v>
      </c>
      <c r="E10" s="354"/>
      <c r="F10" s="230" t="s">
        <v>427</v>
      </c>
    </row>
    <row r="11" spans="1:6" ht="15" customHeight="1">
      <c r="A11" s="376"/>
      <c r="B11" s="379"/>
      <c r="C11" s="231" t="s">
        <v>405</v>
      </c>
      <c r="D11" s="363" t="s">
        <v>428</v>
      </c>
      <c r="E11" s="363"/>
      <c r="F11" s="364"/>
    </row>
    <row r="12" spans="1:6" ht="28">
      <c r="A12" s="376"/>
      <c r="B12" s="379"/>
      <c r="C12" s="229"/>
      <c r="D12" s="354" t="s">
        <v>405</v>
      </c>
      <c r="E12" s="354"/>
      <c r="F12" s="230" t="s">
        <v>429</v>
      </c>
    </row>
    <row r="13" spans="1:6" ht="28">
      <c r="A13" s="377"/>
      <c r="B13" s="380"/>
      <c r="C13" s="232"/>
      <c r="D13" s="381" t="s">
        <v>405</v>
      </c>
      <c r="E13" s="381"/>
      <c r="F13" s="233" t="s">
        <v>430</v>
      </c>
    </row>
    <row r="14" spans="1:6" ht="15" customHeight="1">
      <c r="A14" s="375">
        <v>2</v>
      </c>
      <c r="B14" s="378" t="s">
        <v>120</v>
      </c>
      <c r="C14" s="228" t="s">
        <v>405</v>
      </c>
      <c r="D14" s="382" t="s">
        <v>431</v>
      </c>
      <c r="E14" s="382"/>
      <c r="F14" s="383"/>
    </row>
    <row r="15" spans="1:6">
      <c r="A15" s="376"/>
      <c r="B15" s="379"/>
      <c r="C15" s="229"/>
      <c r="D15" s="384" t="s">
        <v>405</v>
      </c>
      <c r="E15" s="384"/>
      <c r="F15" s="234" t="s">
        <v>432</v>
      </c>
    </row>
    <row r="16" spans="1:6" ht="15" customHeight="1">
      <c r="A16" s="376"/>
      <c r="B16" s="379"/>
      <c r="C16" s="231" t="s">
        <v>405</v>
      </c>
      <c r="D16" s="354" t="s">
        <v>433</v>
      </c>
      <c r="E16" s="354"/>
      <c r="F16" s="385"/>
    </row>
    <row r="17" spans="1:6" ht="28">
      <c r="A17" s="376"/>
      <c r="B17" s="379"/>
      <c r="C17" s="229"/>
      <c r="D17" s="354" t="s">
        <v>405</v>
      </c>
      <c r="E17" s="354"/>
      <c r="F17" s="234" t="s">
        <v>434</v>
      </c>
    </row>
    <row r="18" spans="1:6" ht="17.25" customHeight="1">
      <c r="A18" s="376"/>
      <c r="B18" s="379"/>
      <c r="C18" s="235" t="s">
        <v>405</v>
      </c>
      <c r="D18" s="354" t="s">
        <v>435</v>
      </c>
      <c r="E18" s="354"/>
      <c r="F18" s="385"/>
    </row>
    <row r="19" spans="1:6" ht="27" customHeight="1">
      <c r="A19" s="376"/>
      <c r="B19" s="379"/>
      <c r="C19" s="231" t="s">
        <v>405</v>
      </c>
      <c r="D19" s="354" t="s">
        <v>436</v>
      </c>
      <c r="E19" s="354"/>
      <c r="F19" s="385"/>
    </row>
    <row r="20" spans="1:6">
      <c r="A20" s="377"/>
      <c r="B20" s="380"/>
      <c r="C20" s="236" t="s">
        <v>405</v>
      </c>
      <c r="D20" s="381" t="s">
        <v>437</v>
      </c>
      <c r="E20" s="381"/>
      <c r="F20" s="386"/>
    </row>
    <row r="21" spans="1:6" ht="27" customHeight="1">
      <c r="A21" s="375">
        <v>3</v>
      </c>
      <c r="B21" s="378" t="s">
        <v>121</v>
      </c>
      <c r="C21" s="228" t="s">
        <v>405</v>
      </c>
      <c r="D21" s="382" t="s">
        <v>438</v>
      </c>
      <c r="E21" s="382"/>
      <c r="F21" s="383"/>
    </row>
    <row r="22" spans="1:6" ht="28">
      <c r="A22" s="376"/>
      <c r="B22" s="379"/>
      <c r="C22" s="229"/>
      <c r="D22" s="354" t="s">
        <v>405</v>
      </c>
      <c r="E22" s="354"/>
      <c r="F22" s="234" t="s">
        <v>439</v>
      </c>
    </row>
    <row r="23" spans="1:6">
      <c r="A23" s="376"/>
      <c r="B23" s="379"/>
      <c r="C23" s="229"/>
      <c r="D23" s="354" t="s">
        <v>405</v>
      </c>
      <c r="E23" s="354"/>
      <c r="F23" s="234" t="s">
        <v>440</v>
      </c>
    </row>
    <row r="24" spans="1:6" ht="27.75" customHeight="1">
      <c r="A24" s="376"/>
      <c r="B24" s="379"/>
      <c r="C24" s="231" t="s">
        <v>405</v>
      </c>
      <c r="D24" s="354" t="s">
        <v>441</v>
      </c>
      <c r="E24" s="354"/>
      <c r="F24" s="385"/>
    </row>
    <row r="25" spans="1:6" ht="14.25" customHeight="1">
      <c r="A25" s="376"/>
      <c r="B25" s="379"/>
      <c r="C25" s="229"/>
      <c r="D25" s="384" t="s">
        <v>405</v>
      </c>
      <c r="E25" s="384"/>
      <c r="F25" s="234" t="s">
        <v>442</v>
      </c>
    </row>
    <row r="26" spans="1:6" s="13" customFormat="1" ht="15" customHeight="1">
      <c r="A26" s="376"/>
      <c r="B26" s="379"/>
      <c r="C26" s="235" t="s">
        <v>405</v>
      </c>
      <c r="D26" s="354" t="s">
        <v>443</v>
      </c>
      <c r="E26" s="354"/>
      <c r="F26" s="385"/>
    </row>
    <row r="27" spans="1:6" s="13" customFormat="1" ht="28">
      <c r="A27" s="377"/>
      <c r="B27" s="380"/>
      <c r="C27" s="232"/>
      <c r="D27" s="387" t="s">
        <v>405</v>
      </c>
      <c r="E27" s="387"/>
      <c r="F27" s="237" t="s">
        <v>444</v>
      </c>
    </row>
    <row r="28" spans="1:6" s="13" customFormat="1" ht="15" customHeight="1">
      <c r="A28" s="375">
        <v>4</v>
      </c>
      <c r="B28" s="378" t="s">
        <v>122</v>
      </c>
      <c r="C28" s="228" t="s">
        <v>405</v>
      </c>
      <c r="D28" s="382" t="s">
        <v>445</v>
      </c>
      <c r="E28" s="382"/>
      <c r="F28" s="383"/>
    </row>
    <row r="29" spans="1:6" s="13" customFormat="1">
      <c r="A29" s="376"/>
      <c r="B29" s="379"/>
      <c r="C29" s="229"/>
      <c r="D29" s="354" t="s">
        <v>405</v>
      </c>
      <c r="E29" s="354"/>
      <c r="F29" s="234" t="s">
        <v>446</v>
      </c>
    </row>
    <row r="30" spans="1:6" s="13" customFormat="1" ht="28">
      <c r="A30" s="376"/>
      <c r="B30" s="379"/>
      <c r="C30" s="229"/>
      <c r="D30" s="354" t="s">
        <v>405</v>
      </c>
      <c r="E30" s="354"/>
      <c r="F30" s="234" t="s">
        <v>447</v>
      </c>
    </row>
    <row r="31" spans="1:6" s="13" customFormat="1" ht="29.25" customHeight="1">
      <c r="A31" s="376"/>
      <c r="B31" s="379"/>
      <c r="C31" s="231" t="s">
        <v>405</v>
      </c>
      <c r="D31" s="354" t="s">
        <v>448</v>
      </c>
      <c r="E31" s="354"/>
      <c r="F31" s="385"/>
    </row>
    <row r="32" spans="1:6" s="13" customFormat="1" ht="27.75" customHeight="1">
      <c r="A32" s="377"/>
      <c r="B32" s="380"/>
      <c r="C32" s="231" t="s">
        <v>405</v>
      </c>
      <c r="D32" s="354" t="s">
        <v>449</v>
      </c>
      <c r="E32" s="354"/>
      <c r="F32" s="385"/>
    </row>
    <row r="33" spans="1:7" s="13" customFormat="1" ht="15" customHeight="1">
      <c r="A33" s="375">
        <v>5</v>
      </c>
      <c r="B33" s="378" t="s">
        <v>123</v>
      </c>
      <c r="C33" s="228" t="s">
        <v>405</v>
      </c>
      <c r="D33" s="382" t="s">
        <v>450</v>
      </c>
      <c r="E33" s="382"/>
      <c r="F33" s="383"/>
    </row>
    <row r="34" spans="1:7" s="13" customFormat="1" ht="34.5" customHeight="1">
      <c r="A34" s="376"/>
      <c r="B34" s="379"/>
      <c r="C34" s="229"/>
      <c r="D34" s="354" t="s">
        <v>405</v>
      </c>
      <c r="E34" s="354"/>
      <c r="F34" s="234" t="s">
        <v>451</v>
      </c>
    </row>
    <row r="35" spans="1:7" s="13" customFormat="1" ht="25.5" customHeight="1">
      <c r="A35" s="376"/>
      <c r="B35" s="379"/>
      <c r="C35" s="231" t="s">
        <v>405</v>
      </c>
      <c r="D35" s="354" t="s">
        <v>452</v>
      </c>
      <c r="E35" s="354"/>
      <c r="F35" s="385"/>
    </row>
    <row r="36" spans="1:7" s="13" customFormat="1" ht="28">
      <c r="A36" s="376"/>
      <c r="B36" s="379"/>
      <c r="C36" s="229"/>
      <c r="D36" s="354" t="s">
        <v>405</v>
      </c>
      <c r="E36" s="354"/>
      <c r="F36" s="234" t="s">
        <v>453</v>
      </c>
    </row>
    <row r="37" spans="1:7" s="13" customFormat="1" ht="42">
      <c r="A37" s="376"/>
      <c r="B37" s="379"/>
      <c r="C37" s="229"/>
      <c r="D37" s="384" t="s">
        <v>405</v>
      </c>
      <c r="E37" s="384"/>
      <c r="F37" s="234" t="s">
        <v>454</v>
      </c>
    </row>
    <row r="38" spans="1:7" s="13" customFormat="1" ht="28.5" customHeight="1">
      <c r="A38" s="377"/>
      <c r="B38" s="380"/>
      <c r="C38" s="236" t="s">
        <v>405</v>
      </c>
      <c r="D38" s="381" t="s">
        <v>406</v>
      </c>
      <c r="E38" s="381"/>
      <c r="F38" s="386"/>
    </row>
    <row r="39" spans="1:7" s="13" customFormat="1" ht="41.25" customHeight="1">
      <c r="A39" s="224">
        <v>6</v>
      </c>
      <c r="B39" s="248" t="s">
        <v>124</v>
      </c>
      <c r="C39" s="225" t="s">
        <v>405</v>
      </c>
      <c r="D39" s="390" t="s">
        <v>455</v>
      </c>
      <c r="E39" s="390"/>
      <c r="F39" s="391"/>
    </row>
    <row r="40" spans="1:7" s="13" customFormat="1" ht="15" customHeight="1">
      <c r="A40" s="375">
        <v>7</v>
      </c>
      <c r="B40" s="378" t="s">
        <v>183</v>
      </c>
      <c r="C40" s="228" t="s">
        <v>405</v>
      </c>
      <c r="D40" s="382" t="s">
        <v>456</v>
      </c>
      <c r="E40" s="382"/>
      <c r="F40" s="383"/>
    </row>
    <row r="41" spans="1:7" s="13" customFormat="1">
      <c r="A41" s="376"/>
      <c r="B41" s="379"/>
      <c r="C41" s="229"/>
      <c r="D41" s="354" t="s">
        <v>405</v>
      </c>
      <c r="E41" s="354"/>
      <c r="F41" s="234" t="s">
        <v>457</v>
      </c>
    </row>
    <row r="42" spans="1:7" s="13" customFormat="1" ht="15" customHeight="1">
      <c r="A42" s="376"/>
      <c r="B42" s="379"/>
      <c r="C42" s="231" t="s">
        <v>405</v>
      </c>
      <c r="D42" s="354" t="s">
        <v>458</v>
      </c>
      <c r="E42" s="354"/>
      <c r="F42" s="385"/>
    </row>
    <row r="43" spans="1:7" s="13" customFormat="1" ht="42">
      <c r="A43" s="377"/>
      <c r="B43" s="380"/>
      <c r="C43" s="232"/>
      <c r="D43" s="381" t="s">
        <v>405</v>
      </c>
      <c r="E43" s="381"/>
      <c r="F43" s="237" t="s">
        <v>459</v>
      </c>
    </row>
    <row r="44" spans="1:7" s="13" customFormat="1" ht="15" customHeight="1">
      <c r="A44" s="375">
        <v>8</v>
      </c>
      <c r="B44" s="378" t="s">
        <v>125</v>
      </c>
      <c r="C44" s="239" t="s">
        <v>405</v>
      </c>
      <c r="D44" s="361" t="s">
        <v>460</v>
      </c>
      <c r="E44" s="361"/>
      <c r="F44" s="362"/>
    </row>
    <row r="45" spans="1:7" s="13" customFormat="1" ht="15" customHeight="1">
      <c r="A45" s="377"/>
      <c r="B45" s="380"/>
      <c r="C45" s="240" t="s">
        <v>405</v>
      </c>
      <c r="D45" s="388" t="s">
        <v>461</v>
      </c>
      <c r="E45" s="388"/>
      <c r="F45" s="389"/>
    </row>
    <row r="46" spans="1:7" s="13" customFormat="1" ht="15" customHeight="1">
      <c r="A46" s="371" t="s">
        <v>127</v>
      </c>
      <c r="B46" s="372"/>
      <c r="C46" s="372"/>
      <c r="D46" s="372"/>
      <c r="E46" s="372"/>
      <c r="F46" s="372"/>
    </row>
    <row r="47" spans="1:7" s="13" customFormat="1" ht="15" customHeight="1">
      <c r="A47" s="375">
        <v>9</v>
      </c>
      <c r="B47" s="378" t="s">
        <v>184</v>
      </c>
      <c r="C47" s="392" t="s">
        <v>405</v>
      </c>
      <c r="D47" s="393"/>
      <c r="E47" s="382" t="s">
        <v>462</v>
      </c>
      <c r="F47" s="383"/>
    </row>
    <row r="48" spans="1:7" s="13" customFormat="1" ht="27.75" customHeight="1">
      <c r="A48" s="376"/>
      <c r="B48" s="379"/>
      <c r="C48" s="394" t="s">
        <v>405</v>
      </c>
      <c r="D48" s="384"/>
      <c r="E48" s="354" t="s">
        <v>463</v>
      </c>
      <c r="F48" s="385"/>
      <c r="G48" s="218"/>
    </row>
    <row r="49" spans="1:7" s="13" customFormat="1" ht="30.75" customHeight="1">
      <c r="A49" s="376"/>
      <c r="B49" s="379"/>
      <c r="C49" s="395"/>
      <c r="D49" s="396"/>
      <c r="E49" s="214" t="s">
        <v>405</v>
      </c>
      <c r="F49" s="234" t="s">
        <v>464</v>
      </c>
      <c r="G49" s="218"/>
    </row>
    <row r="50" spans="1:7" s="13" customFormat="1" ht="28">
      <c r="A50" s="376"/>
      <c r="B50" s="379"/>
      <c r="C50" s="394"/>
      <c r="D50" s="384"/>
      <c r="E50" s="214" t="s">
        <v>405</v>
      </c>
      <c r="F50" s="234" t="s">
        <v>71</v>
      </c>
      <c r="G50" s="218"/>
    </row>
    <row r="51" spans="1:7" ht="43.5" customHeight="1">
      <c r="A51" s="376"/>
      <c r="B51" s="379"/>
      <c r="C51" s="394" t="s">
        <v>421</v>
      </c>
      <c r="D51" s="384"/>
      <c r="E51" s="354" t="s">
        <v>465</v>
      </c>
      <c r="F51" s="385"/>
      <c r="G51" s="219"/>
    </row>
    <row r="52" spans="1:7" s="13" customFormat="1" ht="15" customHeight="1">
      <c r="A52" s="376"/>
      <c r="B52" s="379"/>
      <c r="C52" s="394" t="s">
        <v>405</v>
      </c>
      <c r="D52" s="384"/>
      <c r="E52" s="354" t="s">
        <v>466</v>
      </c>
      <c r="F52" s="385"/>
      <c r="G52" s="219"/>
    </row>
    <row r="53" spans="1:7">
      <c r="A53" s="376"/>
      <c r="B53" s="379"/>
      <c r="C53" s="395"/>
      <c r="D53" s="396"/>
      <c r="E53" s="214" t="s">
        <v>405</v>
      </c>
      <c r="F53" s="234" t="s">
        <v>467</v>
      </c>
      <c r="G53" s="220"/>
    </row>
    <row r="54" spans="1:7">
      <c r="A54" s="376"/>
      <c r="B54" s="379"/>
      <c r="C54" s="395"/>
      <c r="D54" s="396"/>
      <c r="E54" s="214" t="s">
        <v>405</v>
      </c>
      <c r="F54" s="234" t="s">
        <v>468</v>
      </c>
      <c r="G54" s="220"/>
    </row>
    <row r="55" spans="1:7" ht="15" customHeight="1">
      <c r="A55" s="376"/>
      <c r="B55" s="379"/>
      <c r="C55" s="394" t="s">
        <v>405</v>
      </c>
      <c r="D55" s="384"/>
      <c r="E55" s="354" t="s">
        <v>407</v>
      </c>
      <c r="F55" s="385"/>
      <c r="G55" s="219"/>
    </row>
    <row r="56" spans="1:7" ht="29.25" customHeight="1">
      <c r="A56" s="377"/>
      <c r="B56" s="380"/>
      <c r="C56" s="397"/>
      <c r="D56" s="398"/>
      <c r="E56" s="381" t="s">
        <v>469</v>
      </c>
      <c r="F56" s="386"/>
      <c r="G56" s="219"/>
    </row>
    <row r="57" spans="1:7" ht="31.5" customHeight="1">
      <c r="A57" s="375">
        <v>10</v>
      </c>
      <c r="B57" s="378" t="s">
        <v>200</v>
      </c>
      <c r="C57" s="392" t="s">
        <v>405</v>
      </c>
      <c r="D57" s="393"/>
      <c r="E57" s="382" t="s">
        <v>470</v>
      </c>
      <c r="F57" s="383"/>
      <c r="G57" s="219"/>
    </row>
    <row r="58" spans="1:7" ht="15" customHeight="1">
      <c r="A58" s="376"/>
      <c r="B58" s="379"/>
      <c r="C58" s="394" t="s">
        <v>405</v>
      </c>
      <c r="D58" s="384"/>
      <c r="E58" s="354" t="s">
        <v>495</v>
      </c>
      <c r="F58" s="385"/>
      <c r="G58" s="219"/>
    </row>
    <row r="59" spans="1:7">
      <c r="A59" s="376"/>
      <c r="B59" s="379"/>
      <c r="C59" s="395"/>
      <c r="D59" s="396"/>
      <c r="E59" s="214" t="s">
        <v>405</v>
      </c>
      <c r="F59" s="234" t="s">
        <v>471</v>
      </c>
      <c r="G59" s="220"/>
    </row>
    <row r="60" spans="1:7" ht="28">
      <c r="A60" s="376"/>
      <c r="B60" s="379"/>
      <c r="C60" s="395"/>
      <c r="D60" s="396"/>
      <c r="E60" s="214" t="s">
        <v>405</v>
      </c>
      <c r="F60" s="234" t="s">
        <v>472</v>
      </c>
      <c r="G60" s="220"/>
    </row>
    <row r="61" spans="1:7" ht="15" customHeight="1">
      <c r="A61" s="376"/>
      <c r="B61" s="379"/>
      <c r="C61" s="394" t="s">
        <v>405</v>
      </c>
      <c r="D61" s="384"/>
      <c r="E61" s="354" t="s">
        <v>473</v>
      </c>
      <c r="F61" s="385"/>
      <c r="G61" s="219"/>
    </row>
    <row r="62" spans="1:7">
      <c r="A62" s="376"/>
      <c r="B62" s="379"/>
      <c r="C62" s="395"/>
      <c r="D62" s="396"/>
      <c r="E62" s="227" t="s">
        <v>405</v>
      </c>
      <c r="F62" s="234" t="s">
        <v>474</v>
      </c>
      <c r="G62" s="220"/>
    </row>
    <row r="63" spans="1:7" ht="33" customHeight="1">
      <c r="A63" s="376"/>
      <c r="B63" s="379"/>
      <c r="C63" s="395"/>
      <c r="D63" s="396"/>
      <c r="E63" s="227" t="s">
        <v>405</v>
      </c>
      <c r="F63" s="234" t="s">
        <v>475</v>
      </c>
      <c r="G63" s="220"/>
    </row>
    <row r="64" spans="1:7" ht="42">
      <c r="A64" s="377"/>
      <c r="B64" s="380"/>
      <c r="C64" s="397"/>
      <c r="D64" s="398"/>
      <c r="E64" s="241" t="s">
        <v>405</v>
      </c>
      <c r="F64" s="237" t="s">
        <v>476</v>
      </c>
      <c r="G64" s="220"/>
    </row>
    <row r="65" spans="1:7" ht="42">
      <c r="A65" s="224">
        <v>11</v>
      </c>
      <c r="B65" s="248" t="s">
        <v>185</v>
      </c>
      <c r="C65" s="399" t="s">
        <v>422</v>
      </c>
      <c r="D65" s="400"/>
      <c r="E65" s="365" t="s">
        <v>477</v>
      </c>
      <c r="F65" s="366"/>
      <c r="G65" s="221"/>
    </row>
    <row r="66" spans="1:7" ht="15" customHeight="1">
      <c r="A66" s="375">
        <v>12</v>
      </c>
      <c r="B66" s="378" t="s">
        <v>186</v>
      </c>
      <c r="C66" s="401" t="s">
        <v>422</v>
      </c>
      <c r="D66" s="402"/>
      <c r="E66" s="361" t="s">
        <v>478</v>
      </c>
      <c r="F66" s="362"/>
      <c r="G66" s="221"/>
    </row>
    <row r="67" spans="1:7" ht="45.75" customHeight="1">
      <c r="A67" s="377"/>
      <c r="B67" s="380"/>
      <c r="C67" s="403" t="s">
        <v>422</v>
      </c>
      <c r="D67" s="404"/>
      <c r="E67" s="388" t="s">
        <v>479</v>
      </c>
      <c r="F67" s="389"/>
      <c r="G67" s="221"/>
    </row>
    <row r="68" spans="1:7" ht="26.25" customHeight="1">
      <c r="A68" s="224">
        <v>13</v>
      </c>
      <c r="B68" s="248" t="s">
        <v>168</v>
      </c>
      <c r="C68" s="407" t="s">
        <v>422</v>
      </c>
      <c r="D68" s="408"/>
      <c r="E68" s="425" t="s">
        <v>480</v>
      </c>
      <c r="F68" s="426"/>
      <c r="G68" s="221"/>
    </row>
    <row r="69" spans="1:7" ht="70">
      <c r="A69" s="224">
        <v>14</v>
      </c>
      <c r="B69" s="248" t="s">
        <v>187</v>
      </c>
      <c r="C69" s="399" t="s">
        <v>405</v>
      </c>
      <c r="D69" s="400"/>
      <c r="E69" s="365" t="s">
        <v>481</v>
      </c>
      <c r="F69" s="366"/>
      <c r="G69" s="221"/>
    </row>
    <row r="70" spans="1:7" ht="64.5" customHeight="1">
      <c r="A70" s="224">
        <v>15</v>
      </c>
      <c r="B70" s="248" t="s">
        <v>188</v>
      </c>
      <c r="C70" s="399" t="s">
        <v>405</v>
      </c>
      <c r="D70" s="400"/>
      <c r="E70" s="365" t="s">
        <v>482</v>
      </c>
      <c r="F70" s="366"/>
      <c r="G70" s="221"/>
    </row>
    <row r="71" spans="1:7" ht="15" customHeight="1">
      <c r="A71" s="371" t="s">
        <v>131</v>
      </c>
      <c r="B71" s="372"/>
      <c r="C71" s="373"/>
      <c r="D71" s="373"/>
      <c r="E71" s="373"/>
      <c r="F71" s="373"/>
      <c r="G71" s="222"/>
    </row>
    <row r="72" spans="1:7" ht="26.25" customHeight="1">
      <c r="A72" s="224">
        <v>16</v>
      </c>
      <c r="B72" s="248" t="s">
        <v>132</v>
      </c>
      <c r="C72" s="405" t="s">
        <v>405</v>
      </c>
      <c r="D72" s="406"/>
      <c r="E72" s="365" t="s">
        <v>477</v>
      </c>
      <c r="F72" s="366"/>
      <c r="G72" s="221"/>
    </row>
    <row r="73" spans="1:7" ht="26.25" customHeight="1">
      <c r="A73" s="224">
        <v>17</v>
      </c>
      <c r="B73" s="248" t="s">
        <v>133</v>
      </c>
      <c r="C73" s="405" t="s">
        <v>405</v>
      </c>
      <c r="D73" s="406"/>
      <c r="E73" s="365" t="s">
        <v>477</v>
      </c>
      <c r="F73" s="366"/>
      <c r="G73" s="221"/>
    </row>
    <row r="74" spans="1:7" ht="15" customHeight="1">
      <c r="A74" s="224">
        <v>18</v>
      </c>
      <c r="B74" s="248" t="s">
        <v>134</v>
      </c>
      <c r="C74" s="405" t="s">
        <v>405</v>
      </c>
      <c r="D74" s="406"/>
      <c r="E74" s="365" t="s">
        <v>477</v>
      </c>
      <c r="F74" s="366"/>
      <c r="G74" s="221"/>
    </row>
    <row r="75" spans="1:7" ht="84">
      <c r="A75" s="242">
        <v>19</v>
      </c>
      <c r="B75" s="281" t="s">
        <v>189</v>
      </c>
      <c r="C75" s="405" t="s">
        <v>405</v>
      </c>
      <c r="D75" s="406"/>
      <c r="E75" s="365" t="s">
        <v>483</v>
      </c>
      <c r="F75" s="366"/>
      <c r="G75" s="221"/>
    </row>
    <row r="76" spans="1:7" ht="15" customHeight="1">
      <c r="A76" s="375">
        <v>20</v>
      </c>
      <c r="B76" s="378" t="s">
        <v>129</v>
      </c>
      <c r="C76" s="413" t="s">
        <v>405</v>
      </c>
      <c r="D76" s="414"/>
      <c r="E76" s="382" t="s">
        <v>484</v>
      </c>
      <c r="F76" s="383"/>
      <c r="G76" s="219"/>
    </row>
    <row r="77" spans="1:7" ht="28">
      <c r="A77" s="376"/>
      <c r="B77" s="379"/>
      <c r="C77" s="415"/>
      <c r="D77" s="416"/>
      <c r="E77" s="214" t="s">
        <v>405</v>
      </c>
      <c r="F77" s="234" t="s">
        <v>485</v>
      </c>
      <c r="G77" s="220"/>
    </row>
    <row r="78" spans="1:7" ht="15" customHeight="1">
      <c r="A78" s="376"/>
      <c r="B78" s="379"/>
      <c r="C78" s="417" t="s">
        <v>422</v>
      </c>
      <c r="D78" s="418"/>
      <c r="E78" s="354" t="s">
        <v>486</v>
      </c>
      <c r="F78" s="385"/>
      <c r="G78" s="219"/>
    </row>
    <row r="79" spans="1:7" ht="42" customHeight="1">
      <c r="A79" s="377"/>
      <c r="B79" s="380"/>
      <c r="C79" s="427" t="s">
        <v>405</v>
      </c>
      <c r="D79" s="428"/>
      <c r="E79" s="381" t="s">
        <v>487</v>
      </c>
      <c r="F79" s="386"/>
      <c r="G79" s="219"/>
    </row>
    <row r="80" spans="1:7" ht="15" customHeight="1">
      <c r="A80" s="371" t="s">
        <v>136</v>
      </c>
      <c r="B80" s="372"/>
      <c r="C80" s="372"/>
      <c r="D80" s="372"/>
      <c r="E80" s="372"/>
      <c r="F80" s="372"/>
      <c r="G80" s="222"/>
    </row>
    <row r="81" spans="1:7" ht="15" customHeight="1">
      <c r="A81" s="375">
        <v>21</v>
      </c>
      <c r="B81" s="409" t="s">
        <v>136</v>
      </c>
      <c r="C81" s="411" t="s">
        <v>422</v>
      </c>
      <c r="D81" s="361"/>
      <c r="E81" s="361" t="s">
        <v>488</v>
      </c>
      <c r="F81" s="362"/>
      <c r="G81" s="221"/>
    </row>
    <row r="82" spans="1:7" ht="15" customHeight="1">
      <c r="A82" s="377"/>
      <c r="B82" s="410"/>
      <c r="C82" s="412" t="s">
        <v>422</v>
      </c>
      <c r="D82" s="388"/>
      <c r="E82" s="388" t="s">
        <v>489</v>
      </c>
      <c r="F82" s="389"/>
      <c r="G82" s="221"/>
    </row>
    <row r="83" spans="1:7" ht="15" customHeight="1">
      <c r="A83" s="371" t="s">
        <v>138</v>
      </c>
      <c r="B83" s="372"/>
      <c r="C83" s="372"/>
      <c r="D83" s="372"/>
      <c r="E83" s="372"/>
      <c r="F83" s="372"/>
      <c r="G83" s="222"/>
    </row>
    <row r="84" spans="1:7">
      <c r="A84" s="375">
        <v>22</v>
      </c>
      <c r="B84" s="378" t="s">
        <v>139</v>
      </c>
      <c r="C84" s="243" t="s">
        <v>422</v>
      </c>
      <c r="D84" s="421" t="s">
        <v>490</v>
      </c>
      <c r="E84" s="421"/>
      <c r="F84" s="422"/>
      <c r="G84" s="221"/>
    </row>
    <row r="85" spans="1:7" ht="44.25" customHeight="1">
      <c r="A85" s="377"/>
      <c r="B85" s="380"/>
      <c r="C85" s="244" t="s">
        <v>405</v>
      </c>
      <c r="D85" s="419" t="s">
        <v>491</v>
      </c>
      <c r="E85" s="419"/>
      <c r="F85" s="420"/>
      <c r="G85" s="221"/>
    </row>
    <row r="86" spans="1:7">
      <c r="A86" s="375">
        <v>23</v>
      </c>
      <c r="B86" s="378" t="s">
        <v>140</v>
      </c>
      <c r="C86" s="243" t="s">
        <v>422</v>
      </c>
      <c r="D86" s="421" t="s">
        <v>490</v>
      </c>
      <c r="E86" s="421"/>
      <c r="F86" s="422"/>
      <c r="G86" s="221"/>
    </row>
    <row r="87" spans="1:7" ht="27.75" customHeight="1">
      <c r="A87" s="377"/>
      <c r="B87" s="380"/>
      <c r="C87" s="244" t="s">
        <v>405</v>
      </c>
      <c r="D87" s="419" t="s">
        <v>492</v>
      </c>
      <c r="E87" s="419"/>
      <c r="F87" s="420"/>
      <c r="G87" s="221"/>
    </row>
    <row r="88" spans="1:7">
      <c r="A88" s="375">
        <v>24</v>
      </c>
      <c r="B88" s="378" t="s">
        <v>141</v>
      </c>
      <c r="C88" s="243" t="s">
        <v>422</v>
      </c>
      <c r="D88" s="421" t="s">
        <v>490</v>
      </c>
      <c r="E88" s="421"/>
      <c r="F88" s="422"/>
      <c r="G88" s="221"/>
    </row>
    <row r="89" spans="1:7" ht="18" customHeight="1">
      <c r="A89" s="377"/>
      <c r="B89" s="380"/>
      <c r="C89" s="244" t="s">
        <v>405</v>
      </c>
      <c r="D89" s="419" t="s">
        <v>493</v>
      </c>
      <c r="E89" s="419"/>
      <c r="F89" s="420"/>
      <c r="G89" s="221"/>
    </row>
    <row r="90" spans="1:7" ht="21" customHeight="1">
      <c r="A90" s="375">
        <v>25</v>
      </c>
      <c r="B90" s="378" t="s">
        <v>142</v>
      </c>
      <c r="C90" s="243" t="s">
        <v>422</v>
      </c>
      <c r="D90" s="421" t="s">
        <v>490</v>
      </c>
      <c r="E90" s="421"/>
      <c r="F90" s="422"/>
      <c r="G90" s="221"/>
    </row>
    <row r="91" spans="1:7" ht="21" customHeight="1">
      <c r="A91" s="377"/>
      <c r="B91" s="380"/>
      <c r="C91" s="245" t="s">
        <v>405</v>
      </c>
      <c r="D91" s="423" t="s">
        <v>493</v>
      </c>
      <c r="E91" s="423"/>
      <c r="F91" s="424"/>
      <c r="G91" s="221"/>
    </row>
    <row r="92" spans="1:7" ht="28">
      <c r="A92" s="224">
        <v>26</v>
      </c>
      <c r="B92" s="248" t="s">
        <v>173</v>
      </c>
      <c r="C92" s="226" t="s">
        <v>422</v>
      </c>
      <c r="D92" s="365" t="s">
        <v>490</v>
      </c>
      <c r="E92" s="365"/>
      <c r="F92" s="366"/>
      <c r="G92" s="221"/>
    </row>
    <row r="93" spans="1:7" ht="28">
      <c r="A93" s="224">
        <v>27</v>
      </c>
      <c r="B93" s="248" t="s">
        <v>174</v>
      </c>
      <c r="C93" s="226" t="s">
        <v>422</v>
      </c>
      <c r="D93" s="365" t="s">
        <v>490</v>
      </c>
      <c r="E93" s="365"/>
      <c r="F93" s="366"/>
      <c r="G93" s="221"/>
    </row>
    <row r="94" spans="1:7">
      <c r="G94" s="220"/>
    </row>
  </sheetData>
  <mergeCells count="148">
    <mergeCell ref="A46:F46"/>
    <mergeCell ref="E47:F47"/>
    <mergeCell ref="E52:F52"/>
    <mergeCell ref="E51:F51"/>
    <mergeCell ref="E48:F48"/>
    <mergeCell ref="D91:F91"/>
    <mergeCell ref="D90:F90"/>
    <mergeCell ref="D85:F85"/>
    <mergeCell ref="B90:B91"/>
    <mergeCell ref="A88:A89"/>
    <mergeCell ref="E61:F61"/>
    <mergeCell ref="E68:F68"/>
    <mergeCell ref="E67:F67"/>
    <mergeCell ref="E66:F66"/>
    <mergeCell ref="E65:F65"/>
    <mergeCell ref="E55:F55"/>
    <mergeCell ref="E58:F58"/>
    <mergeCell ref="E57:F57"/>
    <mergeCell ref="E56:F56"/>
    <mergeCell ref="E70:F70"/>
    <mergeCell ref="E69:F69"/>
    <mergeCell ref="A71:F71"/>
    <mergeCell ref="E79:F79"/>
    <mergeCell ref="E78:F78"/>
    <mergeCell ref="A76:A79"/>
    <mergeCell ref="B76:B79"/>
    <mergeCell ref="C76:D76"/>
    <mergeCell ref="C77:D77"/>
    <mergeCell ref="C78:D78"/>
    <mergeCell ref="D93:F93"/>
    <mergeCell ref="A83:F83"/>
    <mergeCell ref="A90:A91"/>
    <mergeCell ref="D87:F87"/>
    <mergeCell ref="D86:F86"/>
    <mergeCell ref="D89:F89"/>
    <mergeCell ref="D88:F88"/>
    <mergeCell ref="A84:A85"/>
    <mergeCell ref="B84:B85"/>
    <mergeCell ref="D84:F84"/>
    <mergeCell ref="E76:F76"/>
    <mergeCell ref="C79:D79"/>
    <mergeCell ref="A66:A67"/>
    <mergeCell ref="B66:B67"/>
    <mergeCell ref="C66:D66"/>
    <mergeCell ref="C67:D67"/>
    <mergeCell ref="C75:D75"/>
    <mergeCell ref="E75:F75"/>
    <mergeCell ref="E74:F74"/>
    <mergeCell ref="A57:A64"/>
    <mergeCell ref="B57:B64"/>
    <mergeCell ref="C57:D57"/>
    <mergeCell ref="C58:D58"/>
    <mergeCell ref="C59:D59"/>
    <mergeCell ref="C60:D60"/>
    <mergeCell ref="C61:D61"/>
    <mergeCell ref="C68:D68"/>
    <mergeCell ref="C69:D69"/>
    <mergeCell ref="C70:D70"/>
    <mergeCell ref="C72:D72"/>
    <mergeCell ref="C73:D73"/>
    <mergeCell ref="E73:F73"/>
    <mergeCell ref="E72:F72"/>
    <mergeCell ref="C74:D74"/>
    <mergeCell ref="A47:A56"/>
    <mergeCell ref="B47:B56"/>
    <mergeCell ref="C47:D47"/>
    <mergeCell ref="C48:D48"/>
    <mergeCell ref="C49:D49"/>
    <mergeCell ref="C50:D50"/>
    <mergeCell ref="C51:D51"/>
    <mergeCell ref="C52:D52"/>
    <mergeCell ref="C53:D53"/>
    <mergeCell ref="C54:D54"/>
    <mergeCell ref="C55:D55"/>
    <mergeCell ref="C56:D56"/>
    <mergeCell ref="A28:A32"/>
    <mergeCell ref="B28:B32"/>
    <mergeCell ref="D28:F28"/>
    <mergeCell ref="D29:E29"/>
    <mergeCell ref="D30:E30"/>
    <mergeCell ref="D31:F31"/>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44:A45"/>
    <mergeCell ref="B44:B45"/>
    <mergeCell ref="D44:F44"/>
    <mergeCell ref="D45:F45"/>
    <mergeCell ref="A21:A27"/>
    <mergeCell ref="B21:B27"/>
    <mergeCell ref="D21:F21"/>
    <mergeCell ref="D22:E22"/>
    <mergeCell ref="D23:E23"/>
    <mergeCell ref="D24:F24"/>
    <mergeCell ref="D25:E25"/>
    <mergeCell ref="D26:F26"/>
    <mergeCell ref="D27:E27"/>
    <mergeCell ref="A1:F1"/>
    <mergeCell ref="C3:F3"/>
    <mergeCell ref="A4:F4"/>
    <mergeCell ref="A5:A13"/>
    <mergeCell ref="B5:B13"/>
    <mergeCell ref="D13:E13"/>
    <mergeCell ref="A14:A20"/>
    <mergeCell ref="B14:B20"/>
    <mergeCell ref="D14:F14"/>
    <mergeCell ref="D15:E15"/>
    <mergeCell ref="D16:F16"/>
    <mergeCell ref="D17:E17"/>
    <mergeCell ref="D18:F18"/>
    <mergeCell ref="D19:F19"/>
    <mergeCell ref="D20:F20"/>
    <mergeCell ref="D5:F5"/>
    <mergeCell ref="D6:E6"/>
    <mergeCell ref="D7:F7"/>
    <mergeCell ref="D8:E8"/>
    <mergeCell ref="D9:F9"/>
    <mergeCell ref="D10:E10"/>
    <mergeCell ref="D11:F11"/>
    <mergeCell ref="D12:E12"/>
    <mergeCell ref="D92:F92"/>
    <mergeCell ref="D32:F32"/>
    <mergeCell ref="C64:D64"/>
    <mergeCell ref="C65:D65"/>
    <mergeCell ref="C62:D62"/>
    <mergeCell ref="C63:D63"/>
    <mergeCell ref="A80:F80"/>
    <mergeCell ref="A81:A82"/>
    <mergeCell ref="B81:B82"/>
    <mergeCell ref="C81:D81"/>
    <mergeCell ref="C82:D82"/>
    <mergeCell ref="B88:B89"/>
    <mergeCell ref="A86:A87"/>
    <mergeCell ref="B86:B87"/>
    <mergeCell ref="E82:F82"/>
    <mergeCell ref="E81:F81"/>
  </mergeCells>
  <phoneticPr fontId="33" type="noConversion"/>
  <pageMargins left="0.7" right="0.7" top="0.75" bottom="0.75" header="0.3" footer="0.3"/>
  <pageSetup orientation="portrait"/>
  <headerFooter>
    <oddFooter>&amp;L&amp;P&amp;CFINAL 2011 Results&amp;RAugust 31,2012</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B1:S61"/>
  <sheetViews>
    <sheetView showGridLines="0" tabSelected="1" view="pageBreakPreview" topLeftCell="I5" zoomScaleSheetLayoutView="100" workbookViewId="0">
      <selection activeCell="M16" sqref="M16:M46"/>
    </sheetView>
  </sheetViews>
  <sheetFormatPr baseColWidth="10" defaultColWidth="8.83203125" defaultRowHeight="14" x14ac:dyDescent="0"/>
  <cols>
    <col min="1" max="1" width="2.83203125" customWidth="1"/>
    <col min="2" max="2" width="3.33203125" style="12" customWidth="1"/>
    <col min="3" max="3" width="78.1640625" style="12" customWidth="1"/>
    <col min="4" max="4" width="9.5" style="12" customWidth="1"/>
    <col min="5" max="5" width="9.5" style="69" customWidth="1"/>
    <col min="6" max="6" width="17.5" style="24" customWidth="1"/>
    <col min="7" max="7" width="15.83203125" style="24" customWidth="1"/>
    <col min="8" max="8" width="10" style="24" customWidth="1"/>
    <col min="9" max="9" width="9.5" style="24" customWidth="1"/>
    <col min="10" max="10" width="16" style="24" customWidth="1"/>
    <col min="11" max="11" width="15.5" style="24" customWidth="1"/>
    <col min="12" max="13" width="25.1640625" style="24" customWidth="1"/>
    <col min="14" max="14" width="16.33203125" customWidth="1"/>
  </cols>
  <sheetData>
    <row r="1" spans="2:13" ht="4.5" customHeight="1"/>
    <row r="2" spans="2:13" ht="15">
      <c r="B2" s="435" t="s">
        <v>195</v>
      </c>
      <c r="C2" s="435"/>
      <c r="D2" s="435"/>
      <c r="E2" s="435"/>
      <c r="F2" s="435"/>
      <c r="G2" s="435"/>
      <c r="H2" s="435"/>
      <c r="I2" s="435"/>
      <c r="J2" s="435"/>
      <c r="K2" s="435"/>
      <c r="L2" s="435"/>
      <c r="M2" s="435"/>
    </row>
    <row r="3" spans="2:13" ht="5.25" customHeight="1">
      <c r="B3"/>
      <c r="C3"/>
      <c r="D3"/>
      <c r="E3" s="66"/>
      <c r="F3"/>
      <c r="G3"/>
      <c r="H3"/>
      <c r="I3"/>
      <c r="J3"/>
      <c r="K3"/>
      <c r="L3"/>
      <c r="M3"/>
    </row>
    <row r="4" spans="2:13" s="1" customFormat="1" ht="15.75" customHeight="1">
      <c r="B4" s="439" t="s">
        <v>158</v>
      </c>
      <c r="C4" s="440"/>
      <c r="D4" s="440"/>
      <c r="E4" s="441"/>
      <c r="F4" s="436" t="s">
        <v>153</v>
      </c>
      <c r="G4" s="438"/>
      <c r="H4" s="194"/>
      <c r="I4" s="195"/>
      <c r="J4" s="438" t="s">
        <v>154</v>
      </c>
      <c r="K4" s="437"/>
      <c r="L4" s="436" t="s">
        <v>155</v>
      </c>
      <c r="M4" s="437"/>
    </row>
    <row r="5" spans="2:13" s="1" customFormat="1" ht="42">
      <c r="B5" s="442"/>
      <c r="C5" s="443"/>
      <c r="D5" s="443"/>
      <c r="E5" s="444"/>
      <c r="F5" s="20" t="s">
        <v>156</v>
      </c>
      <c r="G5" s="186" t="s">
        <v>157</v>
      </c>
      <c r="H5" s="196"/>
      <c r="I5" s="197"/>
      <c r="J5" s="190" t="s">
        <v>156</v>
      </c>
      <c r="K5" s="20" t="s">
        <v>157</v>
      </c>
      <c r="L5" s="20" t="s">
        <v>151</v>
      </c>
      <c r="M5" s="20" t="s">
        <v>152</v>
      </c>
    </row>
    <row r="6" spans="2:13">
      <c r="B6" s="432" t="s">
        <v>126</v>
      </c>
      <c r="C6" s="433"/>
      <c r="D6" s="433"/>
      <c r="E6" s="434"/>
      <c r="F6" s="103">
        <f t="shared" ref="F6:M6" si="0">SUM(F16:F23)</f>
        <v>162.49454735738371</v>
      </c>
      <c r="G6" s="187">
        <f t="shared" si="0"/>
        <v>702150.83881237835</v>
      </c>
      <c r="H6" s="198"/>
      <c r="I6" s="199"/>
      <c r="J6" s="191">
        <f t="shared" si="0"/>
        <v>101.26149890087306</v>
      </c>
      <c r="K6" s="103">
        <f t="shared" si="0"/>
        <v>533430.29371852335</v>
      </c>
      <c r="L6" s="103">
        <f t="shared" si="0"/>
        <v>99.838923997075554</v>
      </c>
      <c r="M6" s="104">
        <f t="shared" si="0"/>
        <v>2132449.0309781358</v>
      </c>
    </row>
    <row r="7" spans="2:13">
      <c r="B7" s="429" t="s">
        <v>130</v>
      </c>
      <c r="C7" s="430"/>
      <c r="D7" s="430"/>
      <c r="E7" s="431"/>
      <c r="F7" s="105">
        <f t="shared" ref="F7:M7" si="1">SUM(F25:F31)</f>
        <v>958.57711128863889</v>
      </c>
      <c r="G7" s="188">
        <f t="shared" si="1"/>
        <v>1352290.2962014209</v>
      </c>
      <c r="H7" s="198"/>
      <c r="I7" s="199"/>
      <c r="J7" s="192">
        <f t="shared" si="1"/>
        <v>778.43100893626365</v>
      </c>
      <c r="K7" s="105">
        <f t="shared" si="1"/>
        <v>1118325.3161256125</v>
      </c>
      <c r="L7" s="105">
        <f t="shared" si="1"/>
        <v>286.2536171698967</v>
      </c>
      <c r="M7" s="106">
        <f t="shared" si="1"/>
        <v>4300313.6143551171</v>
      </c>
    </row>
    <row r="8" spans="2:13">
      <c r="B8" s="429" t="s">
        <v>135</v>
      </c>
      <c r="C8" s="430"/>
      <c r="D8" s="430"/>
      <c r="E8" s="431"/>
      <c r="F8" s="105">
        <f t="shared" ref="F8:M8" si="2">SUM(F33:F37)</f>
        <v>14.899131607814216</v>
      </c>
      <c r="G8" s="188">
        <f t="shared" si="2"/>
        <v>91987.685252904266</v>
      </c>
      <c r="H8" s="198"/>
      <c r="I8" s="199"/>
      <c r="J8" s="192">
        <f t="shared" si="2"/>
        <v>11.143436004933497</v>
      </c>
      <c r="K8" s="105">
        <f t="shared" si="2"/>
        <v>70289.733410388639</v>
      </c>
      <c r="L8" s="105">
        <f t="shared" si="2"/>
        <v>11.143436004933497</v>
      </c>
      <c r="M8" s="106">
        <f t="shared" si="2"/>
        <v>281158.93364155455</v>
      </c>
    </row>
    <row r="9" spans="2:13">
      <c r="B9" s="429" t="s">
        <v>137</v>
      </c>
      <c r="C9" s="430"/>
      <c r="D9" s="430"/>
      <c r="E9" s="431"/>
      <c r="F9" s="107">
        <f t="shared" ref="F9:M9" si="3">F39</f>
        <v>0</v>
      </c>
      <c r="G9" s="189">
        <f t="shared" si="3"/>
        <v>0</v>
      </c>
      <c r="H9" s="198"/>
      <c r="I9" s="199"/>
      <c r="J9" s="193">
        <f t="shared" si="3"/>
        <v>0</v>
      </c>
      <c r="K9" s="107">
        <f t="shared" si="3"/>
        <v>0</v>
      </c>
      <c r="L9" s="107">
        <f t="shared" si="3"/>
        <v>0</v>
      </c>
      <c r="M9" s="108">
        <f t="shared" si="3"/>
        <v>0</v>
      </c>
    </row>
    <row r="10" spans="2:13">
      <c r="B10" s="448" t="s">
        <v>143</v>
      </c>
      <c r="C10" s="449"/>
      <c r="D10" s="449"/>
      <c r="E10" s="450"/>
      <c r="F10" s="107">
        <f>SUM(F41:F46)</f>
        <v>249.21615854013714</v>
      </c>
      <c r="G10" s="189">
        <f t="shared" ref="G10:M10" si="4">SUM(G41:G46)</f>
        <v>1220058.7745261444</v>
      </c>
      <c r="H10" s="198"/>
      <c r="I10" s="199"/>
      <c r="J10" s="193">
        <f t="shared" si="4"/>
        <v>128.81668587006857</v>
      </c>
      <c r="K10" s="107">
        <f t="shared" si="4"/>
        <v>631229.41775845224</v>
      </c>
      <c r="L10" s="107">
        <f t="shared" si="4"/>
        <v>128.81668587006857</v>
      </c>
      <c r="M10" s="108">
        <f t="shared" si="4"/>
        <v>2524917.671033809</v>
      </c>
    </row>
    <row r="11" spans="2:13">
      <c r="B11" s="445" t="s">
        <v>159</v>
      </c>
      <c r="C11" s="446"/>
      <c r="D11" s="446"/>
      <c r="E11" s="447"/>
      <c r="F11" s="322">
        <f t="shared" ref="F11:M11" si="5">SUM(F6:F10)</f>
        <v>1385.1869487939739</v>
      </c>
      <c r="G11" s="323">
        <f t="shared" si="5"/>
        <v>3366487.594792848</v>
      </c>
      <c r="H11" s="324"/>
      <c r="I11" s="325"/>
      <c r="J11" s="326">
        <f t="shared" si="5"/>
        <v>1019.6526297121388</v>
      </c>
      <c r="K11" s="322">
        <f t="shared" si="5"/>
        <v>2353274.761012977</v>
      </c>
      <c r="L11" s="322">
        <f t="shared" si="5"/>
        <v>526.05266304197426</v>
      </c>
      <c r="M11" s="327">
        <f t="shared" si="5"/>
        <v>9238839.2500086166</v>
      </c>
    </row>
    <row r="12" spans="2:13" ht="5.25" customHeight="1">
      <c r="B12" s="19"/>
      <c r="C12" s="19"/>
      <c r="D12" s="19"/>
      <c r="E12" s="67"/>
      <c r="F12" s="21"/>
      <c r="G12" s="21"/>
      <c r="H12" s="21"/>
      <c r="I12" s="21"/>
      <c r="J12" s="21"/>
      <c r="K12" s="21"/>
      <c r="L12" s="21"/>
      <c r="M12" s="21"/>
    </row>
    <row r="13" spans="2:13" s="16" customFormat="1" ht="29.25" customHeight="1">
      <c r="B13" s="451" t="s">
        <v>116</v>
      </c>
      <c r="C13" s="451" t="s">
        <v>117</v>
      </c>
      <c r="D13" s="452" t="s">
        <v>382</v>
      </c>
      <c r="E13" s="453"/>
      <c r="F13" s="436" t="s">
        <v>153</v>
      </c>
      <c r="G13" s="437"/>
      <c r="H13" s="454" t="s">
        <v>383</v>
      </c>
      <c r="I13" s="455"/>
      <c r="J13" s="436" t="s">
        <v>154</v>
      </c>
      <c r="K13" s="438"/>
      <c r="L13" s="436" t="s">
        <v>155</v>
      </c>
      <c r="M13" s="437"/>
    </row>
    <row r="14" spans="2:13" s="16" customFormat="1" ht="63.75" customHeight="1">
      <c r="B14" s="451"/>
      <c r="C14" s="451"/>
      <c r="D14" s="112" t="s">
        <v>326</v>
      </c>
      <c r="E14" s="112" t="s">
        <v>327</v>
      </c>
      <c r="F14" s="20" t="s">
        <v>156</v>
      </c>
      <c r="G14" s="20" t="s">
        <v>157</v>
      </c>
      <c r="H14" s="112" t="s">
        <v>326</v>
      </c>
      <c r="I14" s="112" t="s">
        <v>327</v>
      </c>
      <c r="J14" s="20" t="s">
        <v>156</v>
      </c>
      <c r="K14" s="186" t="s">
        <v>157</v>
      </c>
      <c r="L14" s="20" t="s">
        <v>151</v>
      </c>
      <c r="M14" s="20" t="s">
        <v>152</v>
      </c>
    </row>
    <row r="15" spans="2:13">
      <c r="B15" s="4" t="s">
        <v>118</v>
      </c>
      <c r="C15" s="5"/>
      <c r="D15" s="68"/>
      <c r="E15" s="68"/>
      <c r="F15" s="262"/>
      <c r="G15" s="262"/>
      <c r="H15" s="262"/>
      <c r="I15" s="262"/>
      <c r="J15" s="262"/>
      <c r="K15" s="262"/>
      <c r="L15" s="308"/>
      <c r="M15" s="274"/>
    </row>
    <row r="16" spans="2:13">
      <c r="B16" s="7">
        <v>1</v>
      </c>
      <c r="C16" s="37" t="s">
        <v>119</v>
      </c>
      <c r="D16" s="113">
        <v>1</v>
      </c>
      <c r="E16" s="114">
        <v>0.99999999999999989</v>
      </c>
      <c r="F16" s="81">
        <v>31.021666976086699</v>
      </c>
      <c r="G16" s="282">
        <v>206246.55846413929</v>
      </c>
      <c r="H16" s="113">
        <v>0.50880403841266009</v>
      </c>
      <c r="I16" s="114">
        <v>0.52159215598049147</v>
      </c>
      <c r="J16" s="81">
        <v>15.538079990459995</v>
      </c>
      <c r="K16" s="295">
        <v>106704.81344451335</v>
      </c>
      <c r="L16" s="283">
        <v>14.747216971344432</v>
      </c>
      <c r="M16" s="257">
        <v>426112.02102734154</v>
      </c>
    </row>
    <row r="17" spans="2:13">
      <c r="B17" s="7">
        <v>2</v>
      </c>
      <c r="C17" s="38" t="s">
        <v>120</v>
      </c>
      <c r="D17" s="115">
        <v>1</v>
      </c>
      <c r="E17" s="116">
        <v>1</v>
      </c>
      <c r="F17" s="82">
        <v>5.0148234140820636</v>
      </c>
      <c r="G17" s="284">
        <v>7852.2790083311793</v>
      </c>
      <c r="H17" s="115">
        <v>0.51536512624827746</v>
      </c>
      <c r="I17" s="116">
        <v>0.51536512624827746</v>
      </c>
      <c r="J17" s="82">
        <v>2.5844651019112206</v>
      </c>
      <c r="K17" s="297">
        <v>4046.7907624652971</v>
      </c>
      <c r="L17" s="285">
        <v>1.9527532172292676</v>
      </c>
      <c r="M17" s="257">
        <v>15622.251904615565</v>
      </c>
    </row>
    <row r="18" spans="2:13">
      <c r="B18" s="7">
        <v>3</v>
      </c>
      <c r="C18" s="38" t="s">
        <v>121</v>
      </c>
      <c r="D18" s="115">
        <v>0.99999999999999989</v>
      </c>
      <c r="E18" s="116">
        <v>1.0000000000000002</v>
      </c>
      <c r="F18" s="82">
        <v>111.68261792532124</v>
      </c>
      <c r="G18" s="284">
        <v>224852.87840018843</v>
      </c>
      <c r="H18" s="115">
        <v>0.59623602291520572</v>
      </c>
      <c r="I18" s="116">
        <v>0.59499582760852687</v>
      </c>
      <c r="J18" s="82">
        <v>66.55057013533029</v>
      </c>
      <c r="K18" s="297">
        <v>133751.57913522908</v>
      </c>
      <c r="L18" s="83">
        <v>66.55057013533029</v>
      </c>
      <c r="M18" s="257">
        <v>535006.31654091633</v>
      </c>
    </row>
    <row r="19" spans="2:13">
      <c r="B19" s="8">
        <v>4</v>
      </c>
      <c r="C19" s="38" t="s">
        <v>122</v>
      </c>
      <c r="D19" s="115">
        <v>1</v>
      </c>
      <c r="E19" s="116">
        <v>1</v>
      </c>
      <c r="F19" s="82">
        <v>6.7548369452561472</v>
      </c>
      <c r="G19" s="284">
        <v>119751.41288453771</v>
      </c>
      <c r="H19" s="115">
        <v>1.1383464149011053</v>
      </c>
      <c r="I19" s="116">
        <v>1.1138582846592793</v>
      </c>
      <c r="J19" s="82">
        <v>7.6214403082804312</v>
      </c>
      <c r="K19" s="297">
        <v>132210.37050329309</v>
      </c>
      <c r="L19" s="83">
        <v>7.6214403082804312</v>
      </c>
      <c r="M19" s="257">
        <v>528841.48201317235</v>
      </c>
    </row>
    <row r="20" spans="2:13">
      <c r="B20" s="8">
        <v>5</v>
      </c>
      <c r="C20" s="38" t="s">
        <v>123</v>
      </c>
      <c r="D20" s="115">
        <v>1</v>
      </c>
      <c r="E20" s="116">
        <v>1.0000000000000004</v>
      </c>
      <c r="F20" s="82">
        <v>8.0206020966375444</v>
      </c>
      <c r="G20" s="284">
        <v>143447.71005518179</v>
      </c>
      <c r="H20" s="115">
        <v>1.1278741788120168</v>
      </c>
      <c r="I20" s="116">
        <v>1.1022774500607773</v>
      </c>
      <c r="J20" s="82">
        <v>8.9669433648911383</v>
      </c>
      <c r="K20" s="297">
        <v>156716.7398730226</v>
      </c>
      <c r="L20" s="83">
        <v>8.9669433648911383</v>
      </c>
      <c r="M20" s="257">
        <v>626866.95949209039</v>
      </c>
    </row>
    <row r="21" spans="2:13">
      <c r="B21" s="8">
        <v>6</v>
      </c>
      <c r="C21" s="38" t="s">
        <v>124</v>
      </c>
      <c r="D21" s="115" t="s">
        <v>498</v>
      </c>
      <c r="E21" s="116" t="s">
        <v>498</v>
      </c>
      <c r="F21" s="82">
        <v>0</v>
      </c>
      <c r="G21" s="284">
        <v>0</v>
      </c>
      <c r="H21" s="115" t="s">
        <v>498</v>
      </c>
      <c r="I21" s="116" t="s">
        <v>498</v>
      </c>
      <c r="J21" s="82">
        <v>0</v>
      </c>
      <c r="K21" s="297">
        <v>0</v>
      </c>
      <c r="L21" s="82">
        <v>0</v>
      </c>
      <c r="M21" s="257">
        <v>0</v>
      </c>
    </row>
    <row r="22" spans="2:13">
      <c r="B22" s="8">
        <v>7</v>
      </c>
      <c r="C22" s="38" t="s">
        <v>183</v>
      </c>
      <c r="D22" s="115">
        <v>0</v>
      </c>
      <c r="E22" s="116">
        <v>0</v>
      </c>
      <c r="F22" s="82">
        <v>0</v>
      </c>
      <c r="G22" s="284">
        <v>0</v>
      </c>
      <c r="H22" s="115" t="s">
        <v>498</v>
      </c>
      <c r="I22" s="116" t="s">
        <v>498</v>
      </c>
      <c r="J22" s="82">
        <v>0</v>
      </c>
      <c r="K22" s="297">
        <v>0</v>
      </c>
      <c r="L22" s="286">
        <v>0</v>
      </c>
      <c r="M22" s="287">
        <v>0</v>
      </c>
    </row>
    <row r="23" spans="2:13">
      <c r="B23" s="8">
        <v>8</v>
      </c>
      <c r="C23" s="39" t="s">
        <v>125</v>
      </c>
      <c r="D23" s="117" t="s">
        <v>498</v>
      </c>
      <c r="E23" s="118" t="s">
        <v>498</v>
      </c>
      <c r="F23" s="263">
        <v>0</v>
      </c>
      <c r="G23" s="288">
        <v>0</v>
      </c>
      <c r="H23" s="117" t="s">
        <v>498</v>
      </c>
      <c r="I23" s="118" t="s">
        <v>498</v>
      </c>
      <c r="J23" s="263">
        <v>0</v>
      </c>
      <c r="K23" s="307">
        <v>0</v>
      </c>
      <c r="L23" s="263">
        <v>0</v>
      </c>
      <c r="M23" s="257">
        <v>0</v>
      </c>
    </row>
    <row r="24" spans="2:13">
      <c r="B24" s="4" t="s">
        <v>127</v>
      </c>
      <c r="C24" s="5"/>
      <c r="D24" s="332"/>
      <c r="E24" s="332"/>
      <c r="F24" s="289"/>
      <c r="G24" s="289"/>
      <c r="H24" s="289"/>
      <c r="I24" s="289"/>
      <c r="J24" s="289"/>
      <c r="K24" s="289"/>
      <c r="L24" s="309"/>
      <c r="M24" s="290"/>
    </row>
    <row r="25" spans="2:13">
      <c r="B25" s="14">
        <v>9</v>
      </c>
      <c r="C25" s="40" t="s">
        <v>184</v>
      </c>
      <c r="D25" s="113">
        <v>0.90081907374135461</v>
      </c>
      <c r="E25" s="114">
        <v>1.2020855691820476</v>
      </c>
      <c r="F25" s="81">
        <v>165.54644706032957</v>
      </c>
      <c r="G25" s="282">
        <v>751636.43088927574</v>
      </c>
      <c r="H25" s="113">
        <v>0.71562195198496603</v>
      </c>
      <c r="I25" s="114">
        <v>0.74696489668941246</v>
      </c>
      <c r="J25" s="81">
        <v>118.06418253853093</v>
      </c>
      <c r="K25" s="295">
        <v>559325.00425392983</v>
      </c>
      <c r="L25" s="81">
        <v>118.06418253853093</v>
      </c>
      <c r="M25" s="257">
        <v>2237300.0170157193</v>
      </c>
    </row>
    <row r="26" spans="2:13">
      <c r="B26" s="15">
        <v>10</v>
      </c>
      <c r="C26" s="41" t="s">
        <v>200</v>
      </c>
      <c r="D26" s="115">
        <v>1.0759581849200779</v>
      </c>
      <c r="E26" s="116">
        <v>0.89504473906375259</v>
      </c>
      <c r="F26" s="82">
        <v>193.03066422830932</v>
      </c>
      <c r="G26" s="284">
        <v>582886.1053121452</v>
      </c>
      <c r="H26" s="115">
        <v>0.92547823167093235</v>
      </c>
      <c r="I26" s="116">
        <v>0.92853912100348235</v>
      </c>
      <c r="J26" s="82">
        <v>206.70082639773267</v>
      </c>
      <c r="K26" s="297">
        <v>541232.55187168275</v>
      </c>
      <c r="L26" s="82">
        <v>168.18943463136577</v>
      </c>
      <c r="M26" s="257">
        <v>2045245.8373393978</v>
      </c>
    </row>
    <row r="27" spans="2:13">
      <c r="B27" s="14">
        <v>11</v>
      </c>
      <c r="C27" s="41" t="s">
        <v>185</v>
      </c>
      <c r="D27" s="115" t="s">
        <v>498</v>
      </c>
      <c r="E27" s="116" t="s">
        <v>498</v>
      </c>
      <c r="F27" s="82">
        <v>0</v>
      </c>
      <c r="G27" s="284">
        <v>0</v>
      </c>
      <c r="H27" s="115" t="s">
        <v>498</v>
      </c>
      <c r="I27" s="116" t="s">
        <v>498</v>
      </c>
      <c r="J27" s="82">
        <v>0</v>
      </c>
      <c r="K27" s="297">
        <v>0</v>
      </c>
      <c r="L27" s="82">
        <v>0</v>
      </c>
      <c r="M27" s="257">
        <v>0</v>
      </c>
    </row>
    <row r="28" spans="2:13">
      <c r="B28" s="15">
        <v>12</v>
      </c>
      <c r="C28" s="41" t="s">
        <v>186</v>
      </c>
      <c r="D28" s="115" t="s">
        <v>498</v>
      </c>
      <c r="E28" s="116" t="s">
        <v>498</v>
      </c>
      <c r="F28" s="82">
        <v>0</v>
      </c>
      <c r="G28" s="284">
        <v>0</v>
      </c>
      <c r="H28" s="115" t="s">
        <v>498</v>
      </c>
      <c r="I28" s="116" t="s">
        <v>498</v>
      </c>
      <c r="J28" s="82">
        <v>0</v>
      </c>
      <c r="K28" s="297">
        <v>0</v>
      </c>
      <c r="L28" s="82">
        <v>0</v>
      </c>
      <c r="M28" s="257">
        <v>0</v>
      </c>
    </row>
    <row r="29" spans="2:13">
      <c r="B29" s="14">
        <v>13</v>
      </c>
      <c r="C29" s="41" t="s">
        <v>168</v>
      </c>
      <c r="D29" s="115" t="s">
        <v>498</v>
      </c>
      <c r="E29" s="116" t="s">
        <v>498</v>
      </c>
      <c r="F29" s="82">
        <v>0</v>
      </c>
      <c r="G29" s="284">
        <v>0</v>
      </c>
      <c r="H29" s="115" t="s">
        <v>498</v>
      </c>
      <c r="I29" s="116" t="s">
        <v>498</v>
      </c>
      <c r="J29" s="82">
        <v>0</v>
      </c>
      <c r="K29" s="297">
        <v>0</v>
      </c>
      <c r="L29" s="82">
        <v>0</v>
      </c>
      <c r="M29" s="257">
        <v>0</v>
      </c>
    </row>
    <row r="30" spans="2:13">
      <c r="B30" s="15">
        <v>14</v>
      </c>
      <c r="C30" s="41" t="s">
        <v>187</v>
      </c>
      <c r="D30" s="115">
        <v>0</v>
      </c>
      <c r="E30" s="116">
        <v>0</v>
      </c>
      <c r="F30" s="82">
        <v>0</v>
      </c>
      <c r="G30" s="284">
        <v>0</v>
      </c>
      <c r="H30" s="115" t="s">
        <v>498</v>
      </c>
      <c r="I30" s="116" t="s">
        <v>498</v>
      </c>
      <c r="J30" s="82">
        <v>0</v>
      </c>
      <c r="K30" s="297">
        <v>0</v>
      </c>
      <c r="L30" s="286">
        <v>0</v>
      </c>
      <c r="M30" s="287">
        <v>0</v>
      </c>
    </row>
    <row r="31" spans="2:13">
      <c r="B31" s="14">
        <v>15</v>
      </c>
      <c r="C31" s="42" t="s">
        <v>188</v>
      </c>
      <c r="D31" s="117">
        <v>0.76</v>
      </c>
      <c r="E31" s="118">
        <v>1</v>
      </c>
      <c r="F31" s="263">
        <v>600</v>
      </c>
      <c r="G31" s="288">
        <v>17767.759999999998</v>
      </c>
      <c r="H31" s="117" t="s">
        <v>325</v>
      </c>
      <c r="I31" s="118" t="s">
        <v>325</v>
      </c>
      <c r="J31" s="263">
        <v>453.666</v>
      </c>
      <c r="K31" s="307">
        <v>17767.759999999998</v>
      </c>
      <c r="L31" s="310">
        <v>0</v>
      </c>
      <c r="M31" s="291">
        <v>17767.759999999998</v>
      </c>
    </row>
    <row r="32" spans="2:13">
      <c r="B32" s="4" t="s">
        <v>131</v>
      </c>
      <c r="C32" s="5"/>
      <c r="D32" s="332"/>
      <c r="E32" s="332"/>
      <c r="F32" s="289"/>
      <c r="G32" s="289"/>
      <c r="H32" s="289"/>
      <c r="I32" s="289"/>
      <c r="J32" s="289"/>
      <c r="K32" s="289"/>
      <c r="L32" s="309"/>
      <c r="M32" s="290"/>
    </row>
    <row r="33" spans="2:18">
      <c r="B33" s="7">
        <v>16</v>
      </c>
      <c r="C33" s="37" t="s">
        <v>132</v>
      </c>
      <c r="D33" s="113" t="s">
        <v>498</v>
      </c>
      <c r="E33" s="114" t="s">
        <v>498</v>
      </c>
      <c r="F33" s="81">
        <v>0</v>
      </c>
      <c r="G33" s="282">
        <v>0</v>
      </c>
      <c r="H33" s="113" t="s">
        <v>498</v>
      </c>
      <c r="I33" s="114" t="s">
        <v>498</v>
      </c>
      <c r="J33" s="81">
        <v>0</v>
      </c>
      <c r="K33" s="295">
        <v>0</v>
      </c>
      <c r="L33" s="81">
        <v>0</v>
      </c>
      <c r="M33" s="257">
        <v>0</v>
      </c>
    </row>
    <row r="34" spans="2:18">
      <c r="B34" s="8">
        <v>17</v>
      </c>
      <c r="C34" s="38" t="s">
        <v>133</v>
      </c>
      <c r="D34" s="115" t="s">
        <v>498</v>
      </c>
      <c r="E34" s="116" t="s">
        <v>498</v>
      </c>
      <c r="F34" s="82">
        <v>0</v>
      </c>
      <c r="G34" s="284">
        <v>0</v>
      </c>
      <c r="H34" s="115" t="s">
        <v>498</v>
      </c>
      <c r="I34" s="116" t="s">
        <v>498</v>
      </c>
      <c r="J34" s="82">
        <v>0</v>
      </c>
      <c r="K34" s="297">
        <v>0</v>
      </c>
      <c r="L34" s="82">
        <v>0</v>
      </c>
      <c r="M34" s="257">
        <v>0</v>
      </c>
    </row>
    <row r="35" spans="2:18">
      <c r="B35" s="7">
        <v>18</v>
      </c>
      <c r="C35" s="38" t="s">
        <v>134</v>
      </c>
      <c r="D35" s="115" t="s">
        <v>498</v>
      </c>
      <c r="E35" s="116" t="s">
        <v>498</v>
      </c>
      <c r="F35" s="82">
        <v>0</v>
      </c>
      <c r="G35" s="284">
        <v>0</v>
      </c>
      <c r="H35" s="115" t="s">
        <v>498</v>
      </c>
      <c r="I35" s="116" t="s">
        <v>498</v>
      </c>
      <c r="J35" s="82">
        <v>0</v>
      </c>
      <c r="K35" s="297">
        <v>0</v>
      </c>
      <c r="L35" s="82">
        <v>0</v>
      </c>
      <c r="M35" s="257">
        <v>0</v>
      </c>
    </row>
    <row r="36" spans="2:18">
      <c r="B36" s="8">
        <v>19</v>
      </c>
      <c r="C36" s="41" t="s">
        <v>189</v>
      </c>
      <c r="D36" s="115">
        <v>0.93478882001532237</v>
      </c>
      <c r="E36" s="116">
        <v>1.353402067499905</v>
      </c>
      <c r="F36" s="82">
        <v>14.899131607814216</v>
      </c>
      <c r="G36" s="284">
        <v>91987.685252904266</v>
      </c>
      <c r="H36" s="115">
        <v>0.74792520116333816</v>
      </c>
      <c r="I36" s="116">
        <v>0.76412112357365158</v>
      </c>
      <c r="J36" s="82">
        <v>11.143436004933497</v>
      </c>
      <c r="K36" s="297">
        <v>70289.733410388639</v>
      </c>
      <c r="L36" s="82">
        <v>11.143436004933497</v>
      </c>
      <c r="M36" s="257">
        <v>281158.93364155455</v>
      </c>
    </row>
    <row r="37" spans="2:18">
      <c r="B37" s="7">
        <v>20</v>
      </c>
      <c r="C37" s="39" t="s">
        <v>129</v>
      </c>
      <c r="D37" s="117">
        <v>0.84</v>
      </c>
      <c r="E37" s="118">
        <v>1</v>
      </c>
      <c r="F37" s="263">
        <v>0</v>
      </c>
      <c r="G37" s="288">
        <v>0</v>
      </c>
      <c r="H37" s="115" t="s">
        <v>325</v>
      </c>
      <c r="I37" s="116" t="s">
        <v>325</v>
      </c>
      <c r="J37" s="263">
        <v>0</v>
      </c>
      <c r="K37" s="307">
        <v>0</v>
      </c>
      <c r="L37" s="310">
        <v>0</v>
      </c>
      <c r="M37" s="291">
        <v>0</v>
      </c>
    </row>
    <row r="38" spans="2:18">
      <c r="B38" s="4" t="s">
        <v>136</v>
      </c>
      <c r="C38" s="5"/>
      <c r="D38" s="332"/>
      <c r="E38" s="332"/>
      <c r="F38" s="289"/>
      <c r="G38" s="289"/>
      <c r="H38" s="289"/>
      <c r="I38" s="289"/>
      <c r="J38" s="289"/>
      <c r="K38" s="289"/>
      <c r="L38" s="309"/>
      <c r="M38" s="290"/>
    </row>
    <row r="39" spans="2:18">
      <c r="B39" s="10">
        <v>21</v>
      </c>
      <c r="C39" s="11" t="s">
        <v>136</v>
      </c>
      <c r="D39" s="292" t="s">
        <v>498</v>
      </c>
      <c r="E39" s="293" t="s">
        <v>498</v>
      </c>
      <c r="F39" s="292">
        <v>0</v>
      </c>
      <c r="G39" s="293">
        <v>0</v>
      </c>
      <c r="H39" s="292" t="s">
        <v>498</v>
      </c>
      <c r="I39" s="293" t="s">
        <v>498</v>
      </c>
      <c r="J39" s="292">
        <v>0</v>
      </c>
      <c r="K39" s="293">
        <v>0</v>
      </c>
      <c r="L39" s="292">
        <v>0</v>
      </c>
      <c r="M39" s="294">
        <v>0</v>
      </c>
    </row>
    <row r="40" spans="2:18">
      <c r="B40" s="4" t="s">
        <v>138</v>
      </c>
      <c r="C40" s="5"/>
      <c r="D40" s="332"/>
      <c r="E40" s="332"/>
      <c r="F40" s="289"/>
      <c r="G40" s="289"/>
      <c r="H40" s="289"/>
      <c r="I40" s="289"/>
      <c r="J40" s="289"/>
      <c r="K40" s="289"/>
      <c r="L40" s="309"/>
      <c r="M40" s="290"/>
    </row>
    <row r="41" spans="2:18">
      <c r="B41" s="6">
        <v>22</v>
      </c>
      <c r="C41" s="37" t="s">
        <v>139</v>
      </c>
      <c r="D41" s="113">
        <v>0.77414976894454302</v>
      </c>
      <c r="E41" s="114">
        <v>0.7765770024272779</v>
      </c>
      <c r="F41" s="81">
        <v>194.96158</v>
      </c>
      <c r="G41" s="295">
        <v>941407.25914400001</v>
      </c>
      <c r="H41" s="113">
        <v>0.5218862586111559</v>
      </c>
      <c r="I41" s="114">
        <v>0.52298954655785368</v>
      </c>
      <c r="J41" s="81">
        <v>101.68939660000001</v>
      </c>
      <c r="K41" s="295">
        <v>491903.66006738006</v>
      </c>
      <c r="L41" s="81">
        <v>101.68939660000001</v>
      </c>
      <c r="M41" s="296">
        <v>1967614.6402695202</v>
      </c>
    </row>
    <row r="42" spans="2:18">
      <c r="B42" s="8">
        <v>23</v>
      </c>
      <c r="C42" s="38" t="s">
        <v>140</v>
      </c>
      <c r="D42" s="115">
        <v>1</v>
      </c>
      <c r="E42" s="116">
        <v>1</v>
      </c>
      <c r="F42" s="82">
        <v>54.254578540137146</v>
      </c>
      <c r="G42" s="297">
        <v>278651.51538214437</v>
      </c>
      <c r="H42" s="115">
        <v>0.5</v>
      </c>
      <c r="I42" s="116">
        <v>0.5</v>
      </c>
      <c r="J42" s="82">
        <v>27.127289270068573</v>
      </c>
      <c r="K42" s="297">
        <v>139325.75769107218</v>
      </c>
      <c r="L42" s="87">
        <v>27.127289270068573</v>
      </c>
      <c r="M42" s="298">
        <v>557303.03076428873</v>
      </c>
    </row>
    <row r="43" spans="2:18">
      <c r="B43" s="7">
        <v>24</v>
      </c>
      <c r="C43" s="38" t="s">
        <v>141</v>
      </c>
      <c r="D43" s="115" t="s">
        <v>498</v>
      </c>
      <c r="E43" s="116" t="s">
        <v>498</v>
      </c>
      <c r="F43" s="82">
        <v>0</v>
      </c>
      <c r="G43" s="297">
        <v>0</v>
      </c>
      <c r="H43" s="115" t="s">
        <v>498</v>
      </c>
      <c r="I43" s="116" t="s">
        <v>498</v>
      </c>
      <c r="J43" s="82">
        <v>0</v>
      </c>
      <c r="K43" s="297">
        <v>0</v>
      </c>
      <c r="L43" s="83">
        <v>0</v>
      </c>
      <c r="M43" s="299">
        <v>0</v>
      </c>
    </row>
    <row r="44" spans="2:18">
      <c r="B44" s="8">
        <v>25</v>
      </c>
      <c r="C44" s="38" t="s">
        <v>142</v>
      </c>
      <c r="D44" s="119" t="s">
        <v>498</v>
      </c>
      <c r="E44" s="120" t="s">
        <v>498</v>
      </c>
      <c r="F44" s="83">
        <v>0</v>
      </c>
      <c r="G44" s="300">
        <v>0</v>
      </c>
      <c r="H44" s="119" t="s">
        <v>498</v>
      </c>
      <c r="I44" s="120" t="s">
        <v>498</v>
      </c>
      <c r="J44" s="83">
        <v>0</v>
      </c>
      <c r="K44" s="300">
        <v>0</v>
      </c>
      <c r="L44" s="83">
        <v>0</v>
      </c>
      <c r="M44" s="260">
        <v>0</v>
      </c>
    </row>
    <row r="45" spans="2:18">
      <c r="B45" s="7">
        <v>26</v>
      </c>
      <c r="C45" s="38" t="s">
        <v>173</v>
      </c>
      <c r="D45" s="115" t="s">
        <v>498</v>
      </c>
      <c r="E45" s="116" t="s">
        <v>498</v>
      </c>
      <c r="F45" s="82">
        <v>0</v>
      </c>
      <c r="G45" s="297">
        <v>0</v>
      </c>
      <c r="H45" s="115" t="s">
        <v>498</v>
      </c>
      <c r="I45" s="116" t="s">
        <v>498</v>
      </c>
      <c r="J45" s="82">
        <v>0</v>
      </c>
      <c r="K45" s="297">
        <v>0</v>
      </c>
      <c r="L45" s="82">
        <v>0</v>
      </c>
      <c r="M45" s="257">
        <v>0</v>
      </c>
    </row>
    <row r="46" spans="2:18">
      <c r="B46" s="9">
        <v>27</v>
      </c>
      <c r="C46" s="39" t="s">
        <v>174</v>
      </c>
      <c r="D46" s="121" t="s">
        <v>498</v>
      </c>
      <c r="E46" s="122" t="s">
        <v>498</v>
      </c>
      <c r="F46" s="272">
        <v>0</v>
      </c>
      <c r="G46" s="301">
        <v>0</v>
      </c>
      <c r="H46" s="121" t="s">
        <v>498</v>
      </c>
      <c r="I46" s="122" t="s">
        <v>498</v>
      </c>
      <c r="J46" s="272">
        <v>0</v>
      </c>
      <c r="K46" s="301">
        <v>0</v>
      </c>
      <c r="L46" s="272">
        <v>0</v>
      </c>
      <c r="M46" s="273">
        <v>0</v>
      </c>
      <c r="O46" s="13"/>
      <c r="P46" s="13"/>
      <c r="Q46" s="13"/>
      <c r="R46" s="13"/>
    </row>
    <row r="47" spans="2:18">
      <c r="B47" s="77"/>
      <c r="C47" s="79" t="s">
        <v>317</v>
      </c>
      <c r="D47" s="79"/>
      <c r="E47" s="66"/>
      <c r="F47" s="23"/>
      <c r="G47" s="23"/>
      <c r="H47" s="23"/>
      <c r="I47" s="23"/>
      <c r="J47" s="23"/>
      <c r="K47" s="23"/>
      <c r="L47" s="23"/>
      <c r="M47" s="23"/>
    </row>
    <row r="48" spans="2:18">
      <c r="B48"/>
      <c r="C48"/>
      <c r="D48"/>
      <c r="E48" s="66"/>
      <c r="F48" s="23"/>
      <c r="G48" s="23"/>
      <c r="H48" s="23"/>
      <c r="I48" s="23"/>
      <c r="J48" s="23"/>
      <c r="K48" s="23"/>
      <c r="L48" s="23"/>
      <c r="M48" s="23"/>
    </row>
    <row r="49" spans="2:19">
      <c r="B49"/>
      <c r="C49"/>
      <c r="D49"/>
      <c r="E49" s="66"/>
      <c r="F49" s="23"/>
      <c r="G49" s="23"/>
      <c r="H49" s="23"/>
      <c r="I49" s="23"/>
      <c r="J49" s="23"/>
      <c r="K49" s="23"/>
      <c r="L49" s="23"/>
      <c r="M49" s="23"/>
    </row>
    <row r="50" spans="2:19">
      <c r="B50"/>
      <c r="C50"/>
      <c r="D50"/>
      <c r="E50" s="66"/>
      <c r="F50" s="23"/>
      <c r="G50" s="23"/>
      <c r="H50" s="23"/>
      <c r="I50" s="23"/>
      <c r="J50" s="23"/>
      <c r="K50" s="23"/>
      <c r="L50" s="23"/>
      <c r="M50" s="23"/>
    </row>
    <row r="51" spans="2:19">
      <c r="B51"/>
      <c r="C51"/>
      <c r="D51"/>
      <c r="E51" s="66"/>
      <c r="F51" s="23"/>
      <c r="G51" s="23"/>
      <c r="H51" s="23"/>
      <c r="I51" s="23"/>
      <c r="J51" s="23"/>
      <c r="K51" s="23"/>
      <c r="L51" s="23"/>
      <c r="M51" s="23"/>
    </row>
    <row r="52" spans="2:19">
      <c r="B52"/>
      <c r="C52"/>
      <c r="D52"/>
      <c r="E52" s="66"/>
      <c r="F52" s="23"/>
      <c r="G52" s="23"/>
      <c r="H52" s="23"/>
      <c r="I52" s="23"/>
      <c r="J52" s="23"/>
      <c r="K52" s="23"/>
      <c r="L52" s="23"/>
      <c r="M52" s="23"/>
    </row>
    <row r="53" spans="2:19">
      <c r="B53" s="13"/>
      <c r="C53" s="13"/>
      <c r="D53" s="13"/>
      <c r="E53" s="66"/>
      <c r="F53" s="80"/>
      <c r="G53" s="80"/>
      <c r="H53" s="80"/>
      <c r="I53" s="80"/>
      <c r="J53" s="80"/>
      <c r="K53" s="23"/>
      <c r="L53" s="23"/>
      <c r="M53" s="23"/>
      <c r="P53" s="13"/>
      <c r="Q53" s="13"/>
      <c r="R53" s="13"/>
      <c r="S53" s="13"/>
    </row>
    <row r="54" spans="2:19">
      <c r="B54" s="13"/>
      <c r="C54" s="13"/>
      <c r="D54" s="13"/>
      <c r="E54" s="66"/>
      <c r="F54" s="23"/>
      <c r="G54" s="80"/>
      <c r="H54" s="80"/>
      <c r="I54" s="80"/>
      <c r="J54" s="80"/>
      <c r="K54" s="80"/>
      <c r="L54" s="80"/>
      <c r="M54" s="80"/>
      <c r="N54" s="13"/>
      <c r="O54" s="13"/>
      <c r="P54" s="13"/>
      <c r="Q54" s="13"/>
      <c r="R54" s="13"/>
      <c r="S54" s="13"/>
    </row>
    <row r="55" spans="2:19">
      <c r="B55" s="13"/>
      <c r="C55" s="13"/>
      <c r="D55" s="13"/>
      <c r="E55" s="13"/>
      <c r="F55" s="13"/>
      <c r="G55" s="13"/>
      <c r="H55" s="13"/>
      <c r="I55" s="13"/>
      <c r="J55" s="80"/>
      <c r="K55" s="80"/>
      <c r="L55" s="23"/>
      <c r="M55" s="23"/>
      <c r="O55" s="13"/>
      <c r="P55" s="13"/>
      <c r="Q55" s="13"/>
      <c r="R55" s="13"/>
    </row>
    <row r="56" spans="2:19">
      <c r="B56"/>
      <c r="C56"/>
      <c r="D56"/>
      <c r="E56" s="66"/>
      <c r="F56" s="23"/>
      <c r="G56" s="80"/>
      <c r="H56" s="80"/>
      <c r="I56" s="80"/>
      <c r="J56" s="80"/>
      <c r="K56" s="80"/>
      <c r="L56" s="80"/>
      <c r="M56" s="80"/>
      <c r="N56" s="13"/>
      <c r="O56" s="13"/>
      <c r="P56" s="13"/>
      <c r="Q56" s="13"/>
      <c r="R56" s="13"/>
      <c r="S56" s="13"/>
    </row>
    <row r="57" spans="2:19">
      <c r="B57"/>
      <c r="C57"/>
      <c r="D57"/>
      <c r="E57" s="66"/>
      <c r="F57" s="23"/>
      <c r="G57" s="80"/>
      <c r="H57" s="80"/>
      <c r="I57" s="80"/>
      <c r="J57" s="80"/>
      <c r="K57" s="80"/>
      <c r="L57" s="80"/>
      <c r="M57" s="80"/>
      <c r="N57" s="13"/>
      <c r="O57" s="13"/>
      <c r="P57" s="13"/>
      <c r="Q57" s="13"/>
      <c r="R57" s="13"/>
      <c r="S57" s="13"/>
    </row>
    <row r="58" spans="2:19">
      <c r="B58"/>
      <c r="C58"/>
      <c r="D58"/>
      <c r="E58" s="66"/>
      <c r="F58" s="23"/>
      <c r="G58" s="80"/>
      <c r="H58" s="80"/>
      <c r="I58" s="80"/>
      <c r="J58" s="80"/>
      <c r="K58" s="80"/>
      <c r="L58" s="80"/>
      <c r="M58" s="80"/>
      <c r="N58" s="13"/>
      <c r="O58" s="13"/>
      <c r="P58" s="13"/>
      <c r="Q58" s="13"/>
      <c r="R58" s="13"/>
      <c r="S58" s="13"/>
    </row>
    <row r="59" spans="2:19">
      <c r="B59"/>
      <c r="C59"/>
      <c r="D59"/>
      <c r="E59" s="66"/>
      <c r="F59" s="23"/>
      <c r="G59" s="80"/>
      <c r="H59" s="80"/>
      <c r="I59" s="80"/>
      <c r="J59" s="80"/>
      <c r="K59" s="80"/>
      <c r="L59" s="80"/>
      <c r="M59" s="80"/>
      <c r="N59" s="13"/>
      <c r="O59" s="13"/>
      <c r="P59" s="13"/>
      <c r="Q59" s="13"/>
      <c r="R59" s="13"/>
      <c r="S59" s="13"/>
    </row>
    <row r="60" spans="2:19">
      <c r="B60"/>
      <c r="C60"/>
      <c r="D60"/>
      <c r="E60" s="66"/>
      <c r="F60" s="23"/>
      <c r="G60" s="80"/>
      <c r="H60" s="80"/>
      <c r="I60" s="80"/>
      <c r="J60" s="80"/>
      <c r="K60" s="80"/>
      <c r="L60" s="80"/>
      <c r="M60" s="80"/>
      <c r="N60" s="13"/>
      <c r="O60" s="13"/>
      <c r="P60" s="13"/>
      <c r="Q60" s="13"/>
      <c r="R60" s="13"/>
      <c r="S60" s="13"/>
    </row>
    <row r="61" spans="2:19">
      <c r="B61"/>
      <c r="C61"/>
      <c r="D61"/>
      <c r="E61" s="66"/>
      <c r="F61" s="23"/>
      <c r="G61" s="80"/>
      <c r="H61" s="80"/>
      <c r="I61" s="80"/>
      <c r="J61" s="80"/>
      <c r="K61" s="80"/>
      <c r="L61" s="80"/>
      <c r="M61" s="80"/>
      <c r="N61" s="13"/>
      <c r="O61" s="13"/>
      <c r="P61" s="13"/>
      <c r="Q61" s="13"/>
      <c r="R61" s="13"/>
      <c r="S61" s="13"/>
    </row>
  </sheetData>
  <mergeCells count="18">
    <mergeCell ref="L13:M13"/>
    <mergeCell ref="J13:K13"/>
    <mergeCell ref="F13:G13"/>
    <mergeCell ref="D13:E13"/>
    <mergeCell ref="H13:I13"/>
    <mergeCell ref="B11:E11"/>
    <mergeCell ref="B10:E10"/>
    <mergeCell ref="B9:E9"/>
    <mergeCell ref="C13:C14"/>
    <mergeCell ref="B13:B14"/>
    <mergeCell ref="B8:E8"/>
    <mergeCell ref="B7:E7"/>
    <mergeCell ref="B6:E6"/>
    <mergeCell ref="B2:M2"/>
    <mergeCell ref="L4:M4"/>
    <mergeCell ref="J4:K4"/>
    <mergeCell ref="F4:G4"/>
    <mergeCell ref="B4:E5"/>
  </mergeCells>
  <phoneticPr fontId="33" type="noConversion"/>
  <pageMargins left="0.7" right="0.7" top="0.75" bottom="0.75" header="0.3" footer="0.3"/>
  <pageSetup scale="65" orientation="landscape"/>
  <headerFooter>
    <oddFooter>&amp;L&amp;P&amp;CFINAL 2011 Results&amp;RAugust 31,2012</oddFooter>
  </headerFooter>
  <colBreaks count="1" manualBreakCount="1">
    <brk id="11" max="1048575" man="1"/>
  </col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F44"/>
  <sheetViews>
    <sheetView view="pageBreakPreview" topLeftCell="A10" zoomScale="85" zoomScaleNormal="85" zoomScaleSheetLayoutView="85" zoomScalePageLayoutView="85" workbookViewId="0">
      <selection activeCell="M23" sqref="M23"/>
    </sheetView>
  </sheetViews>
  <sheetFormatPr baseColWidth="10" defaultColWidth="8.83203125" defaultRowHeight="14" x14ac:dyDescent="0"/>
  <cols>
    <col min="1" max="1" width="24.33203125" style="2" bestFit="1" customWidth="1"/>
    <col min="2" max="2" width="15.6640625" customWidth="1"/>
    <col min="3" max="3" width="14.6640625" customWidth="1"/>
    <col min="4" max="4" width="18.1640625" customWidth="1"/>
    <col min="5" max="6" width="16.5" customWidth="1"/>
  </cols>
  <sheetData>
    <row r="1" spans="1:6" ht="15">
      <c r="A1" s="456" t="s">
        <v>198</v>
      </c>
      <c r="B1" s="456"/>
      <c r="C1" s="456"/>
      <c r="D1" s="456"/>
      <c r="E1" s="456"/>
      <c r="F1" s="456"/>
    </row>
    <row r="2" spans="1:6" ht="90" customHeight="1">
      <c r="A2" s="462" t="s">
        <v>103</v>
      </c>
      <c r="B2" s="462"/>
      <c r="C2" s="462"/>
      <c r="D2" s="462"/>
      <c r="E2" s="462"/>
      <c r="F2" s="462"/>
    </row>
    <row r="3" spans="1:6" ht="15">
      <c r="A3" s="456" t="s">
        <v>196</v>
      </c>
      <c r="B3" s="456"/>
      <c r="C3" s="456"/>
      <c r="D3" s="456"/>
      <c r="E3" s="456"/>
      <c r="F3" s="456"/>
    </row>
    <row r="4" spans="1:6">
      <c r="A4"/>
    </row>
    <row r="5" spans="1:6">
      <c r="A5" s="457" t="s">
        <v>144</v>
      </c>
      <c r="B5" s="459" t="s">
        <v>145</v>
      </c>
      <c r="C5" s="460"/>
      <c r="D5" s="460"/>
      <c r="E5" s="460"/>
    </row>
    <row r="6" spans="1:6">
      <c r="A6" s="458"/>
      <c r="B6" s="43">
        <v>2011</v>
      </c>
      <c r="C6" s="43">
        <v>2012</v>
      </c>
      <c r="D6" s="43">
        <v>2013</v>
      </c>
      <c r="E6" s="43">
        <v>2014</v>
      </c>
    </row>
    <row r="7" spans="1:6">
      <c r="A7" s="44" t="s">
        <v>149</v>
      </c>
      <c r="B7" s="328">
        <v>1.0196526297121387</v>
      </c>
      <c r="C7" s="328">
        <v>0.56572739460279298</v>
      </c>
      <c r="D7" s="328">
        <v>0.56379004421894996</v>
      </c>
      <c r="E7" s="328">
        <v>0.52605266304197418</v>
      </c>
    </row>
    <row r="8" spans="1:6">
      <c r="A8" s="44">
        <v>2012</v>
      </c>
      <c r="B8" s="329"/>
      <c r="C8" s="330"/>
      <c r="D8" s="330"/>
      <c r="E8" s="330"/>
    </row>
    <row r="9" spans="1:6" ht="15.75" customHeight="1">
      <c r="A9" s="44">
        <v>2013</v>
      </c>
      <c r="B9" s="329"/>
      <c r="C9" s="329"/>
      <c r="D9" s="330"/>
      <c r="E9" s="330"/>
      <c r="F9" s="13"/>
    </row>
    <row r="10" spans="1:6">
      <c r="A10" s="44">
        <v>2014</v>
      </c>
      <c r="B10" s="329"/>
      <c r="C10" s="329"/>
      <c r="D10" s="329"/>
      <c r="E10" s="330">
        <v>0</v>
      </c>
    </row>
    <row r="11" spans="1:6">
      <c r="A11" s="461" t="s">
        <v>191</v>
      </c>
      <c r="B11" s="461"/>
      <c r="C11" s="461"/>
      <c r="D11" s="461"/>
      <c r="E11" s="331">
        <f>SUM(E7:E10)</f>
        <v>0.52605266304197418</v>
      </c>
    </row>
    <row r="12" spans="1:6">
      <c r="A12" s="461" t="s">
        <v>114</v>
      </c>
      <c r="B12" s="461"/>
      <c r="C12" s="461"/>
      <c r="D12" s="461"/>
      <c r="E12" s="44">
        <v>5.05</v>
      </c>
      <c r="F12" s="13"/>
    </row>
    <row r="13" spans="1:6">
      <c r="A13" s="461" t="s">
        <v>192</v>
      </c>
      <c r="B13" s="461"/>
      <c r="C13" s="461"/>
      <c r="D13" s="461"/>
      <c r="E13" s="45">
        <f>E11/E12</f>
        <v>0.10416884416672756</v>
      </c>
    </row>
    <row r="14" spans="1:6">
      <c r="A14" s="461" t="s">
        <v>175</v>
      </c>
      <c r="B14" s="461"/>
      <c r="C14" s="461"/>
      <c r="D14" s="461"/>
      <c r="E14" s="312" t="s">
        <v>176</v>
      </c>
    </row>
    <row r="15" spans="1:6">
      <c r="A15" s="47" t="s">
        <v>177</v>
      </c>
      <c r="B15" s="46"/>
      <c r="C15" s="46"/>
      <c r="D15" s="46"/>
      <c r="E15" s="46"/>
    </row>
    <row r="16" spans="1:6">
      <c r="A16" s="13"/>
      <c r="B16" s="13"/>
    </row>
    <row r="17" spans="1:6" ht="15">
      <c r="A17" s="456" t="s">
        <v>197</v>
      </c>
      <c r="B17" s="456"/>
      <c r="C17" s="456"/>
      <c r="D17" s="456"/>
      <c r="E17" s="456"/>
      <c r="F17" s="456"/>
    </row>
    <row r="18" spans="1:6">
      <c r="A18"/>
    </row>
    <row r="19" spans="1:6">
      <c r="A19" s="457" t="s">
        <v>144</v>
      </c>
      <c r="B19" s="459" t="s">
        <v>145</v>
      </c>
      <c r="C19" s="459"/>
      <c r="D19" s="459"/>
      <c r="E19" s="459"/>
      <c r="F19" s="43" t="s">
        <v>146</v>
      </c>
    </row>
    <row r="20" spans="1:6">
      <c r="A20" s="463"/>
      <c r="B20" s="43">
        <v>2011</v>
      </c>
      <c r="C20" s="43">
        <v>2012</v>
      </c>
      <c r="D20" s="43">
        <v>2013</v>
      </c>
      <c r="E20" s="43">
        <v>2014</v>
      </c>
      <c r="F20" s="43" t="s">
        <v>147</v>
      </c>
    </row>
    <row r="21" spans="1:6">
      <c r="A21" s="44" t="s">
        <v>149</v>
      </c>
      <c r="B21" s="328">
        <v>2.3532747610129774</v>
      </c>
      <c r="C21" s="328">
        <v>2.3347829269951839</v>
      </c>
      <c r="D21" s="328">
        <v>2.3293716805022098</v>
      </c>
      <c r="E21" s="328">
        <v>2.2214098814982459</v>
      </c>
      <c r="F21" s="328">
        <f>SUM(B21:E21)</f>
        <v>9.2388392500086169</v>
      </c>
    </row>
    <row r="22" spans="1:6">
      <c r="A22" s="44">
        <v>2012</v>
      </c>
      <c r="B22" s="329"/>
      <c r="C22" s="330"/>
      <c r="D22" s="330"/>
      <c r="E22" s="330"/>
      <c r="F22" s="330"/>
    </row>
    <row r="23" spans="1:6">
      <c r="A23" s="44">
        <v>2013</v>
      </c>
      <c r="B23" s="329" t="s">
        <v>178</v>
      </c>
      <c r="C23" s="329"/>
      <c r="D23" s="330"/>
      <c r="E23" s="330"/>
      <c r="F23" s="330"/>
    </row>
    <row r="24" spans="1:6">
      <c r="A24" s="44">
        <v>2014</v>
      </c>
      <c r="B24" s="329"/>
      <c r="C24" s="329"/>
      <c r="D24" s="329"/>
      <c r="E24" s="330"/>
      <c r="F24" s="330"/>
    </row>
    <row r="25" spans="1:6">
      <c r="A25" s="461" t="s">
        <v>150</v>
      </c>
      <c r="B25" s="461"/>
      <c r="C25" s="461"/>
      <c r="D25" s="461"/>
      <c r="E25" s="461"/>
      <c r="F25" s="331">
        <f>SUM(F21:F24)</f>
        <v>9.2388392500086169</v>
      </c>
    </row>
    <row r="26" spans="1:6">
      <c r="A26" s="461" t="s">
        <v>115</v>
      </c>
      <c r="B26" s="461"/>
      <c r="C26" s="461"/>
      <c r="D26" s="461"/>
      <c r="E26" s="461"/>
      <c r="F26" s="44">
        <v>26.1</v>
      </c>
    </row>
    <row r="27" spans="1:6">
      <c r="A27" s="461" t="s">
        <v>148</v>
      </c>
      <c r="B27" s="461"/>
      <c r="C27" s="461"/>
      <c r="D27" s="461"/>
      <c r="E27" s="461"/>
      <c r="F27" s="45">
        <f>F25/F26</f>
        <v>0.35397851532600061</v>
      </c>
    </row>
    <row r="28" spans="1:6">
      <c r="A28" s="461" t="s">
        <v>175</v>
      </c>
      <c r="B28" s="461"/>
      <c r="C28" s="461"/>
      <c r="D28" s="461"/>
      <c r="E28" s="461"/>
      <c r="F28" s="312" t="s">
        <v>176</v>
      </c>
    </row>
    <row r="29" spans="1:6">
      <c r="A29" s="47" t="s">
        <v>177</v>
      </c>
      <c r="B29" s="46"/>
      <c r="C29" s="46"/>
      <c r="D29" s="46"/>
      <c r="E29" s="46"/>
      <c r="F29" s="46"/>
    </row>
    <row r="30" spans="1:6">
      <c r="A30" s="13"/>
      <c r="B30" s="13"/>
    </row>
    <row r="31" spans="1:6">
      <c r="A31" s="13"/>
      <c r="B31" s="13"/>
    </row>
    <row r="32" spans="1:6">
      <c r="A32" s="13"/>
      <c r="B32" s="13"/>
    </row>
    <row r="33" spans="1:6">
      <c r="A33" s="13"/>
      <c r="B33" s="13"/>
      <c r="C33" s="13"/>
      <c r="D33" s="13"/>
      <c r="E33" s="13"/>
      <c r="F33" s="13"/>
    </row>
    <row r="34" spans="1:6">
      <c r="A34" s="13"/>
      <c r="B34" s="13"/>
      <c r="C34" s="13"/>
      <c r="D34" s="13"/>
      <c r="E34" s="13"/>
      <c r="F34" s="13"/>
    </row>
    <row r="35" spans="1:6">
      <c r="A35"/>
    </row>
    <row r="36" spans="1:6">
      <c r="A36" s="13"/>
      <c r="B36" s="13"/>
      <c r="C36" s="13"/>
      <c r="D36" s="13"/>
      <c r="E36" s="13"/>
      <c r="F36" s="13"/>
    </row>
    <row r="37" spans="1:6">
      <c r="A37" s="13"/>
      <c r="B37" s="13"/>
      <c r="C37" s="13"/>
      <c r="D37" s="13"/>
      <c r="E37" s="13"/>
      <c r="F37" s="13"/>
    </row>
    <row r="38" spans="1:6">
      <c r="A38" s="13"/>
      <c r="B38" s="13"/>
      <c r="C38" s="13"/>
      <c r="D38" s="13"/>
      <c r="E38" s="13"/>
      <c r="F38" s="13"/>
    </row>
    <row r="39" spans="1:6">
      <c r="A39"/>
    </row>
    <row r="40" spans="1:6">
      <c r="A40"/>
    </row>
    <row r="41" spans="1:6">
      <c r="A41"/>
    </row>
    <row r="42" spans="1:6">
      <c r="A42"/>
    </row>
    <row r="43" spans="1:6">
      <c r="A43"/>
    </row>
    <row r="44" spans="1:6">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honeticPr fontId="33" type="noConversion"/>
  <pageMargins left="0.7" right="0.7" top="0.75" bottom="0.75" header="0.3" footer="0.3"/>
  <pageSetup scale="85" orientation="portrait"/>
  <headerFooter>
    <oddFooter>&amp;L&amp;P&amp;CFINAL 2011 Results&amp;RAugust 31,2012</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B2:E40"/>
  <sheetViews>
    <sheetView showGridLines="0" view="pageBreakPreview" zoomScaleSheetLayoutView="100" workbookViewId="0">
      <selection activeCell="I30" sqref="I30"/>
    </sheetView>
  </sheetViews>
  <sheetFormatPr baseColWidth="10" defaultColWidth="8.83203125" defaultRowHeight="14" x14ac:dyDescent="0"/>
  <cols>
    <col min="1" max="1" width="2.5" customWidth="1"/>
    <col min="2" max="2" width="4" style="30" bestFit="1" customWidth="1"/>
    <col min="3" max="3" width="50.6640625" style="1" customWidth="1"/>
    <col min="4" max="4" width="12" style="30" customWidth="1"/>
    <col min="5" max="5" width="20.1640625" style="1" customWidth="1"/>
  </cols>
  <sheetData>
    <row r="2" spans="2:5">
      <c r="B2" s="357" t="s">
        <v>353</v>
      </c>
      <c r="C2" s="357"/>
      <c r="D2" s="357"/>
      <c r="E2" s="357"/>
    </row>
    <row r="3" spans="2:5">
      <c r="B3" s="1"/>
      <c r="C3"/>
      <c r="D3"/>
      <c r="E3"/>
    </row>
    <row r="4" spans="2:5">
      <c r="B4" s="31" t="s">
        <v>116</v>
      </c>
      <c r="C4" s="31" t="s">
        <v>117</v>
      </c>
      <c r="D4" s="29" t="s">
        <v>160</v>
      </c>
      <c r="E4" s="29" t="s">
        <v>161</v>
      </c>
    </row>
    <row r="5" spans="2:5">
      <c r="B5" s="358" t="s">
        <v>118</v>
      </c>
      <c r="C5" s="359"/>
      <c r="D5" s="359"/>
      <c r="E5" s="360"/>
    </row>
    <row r="6" spans="2:5">
      <c r="B6" s="57">
        <v>1</v>
      </c>
      <c r="C6" s="32" t="s">
        <v>119</v>
      </c>
      <c r="D6" s="52" t="s">
        <v>162</v>
      </c>
      <c r="E6" s="143">
        <v>56109.554545454608</v>
      </c>
    </row>
    <row r="7" spans="2:5">
      <c r="B7" s="58">
        <v>2</v>
      </c>
      <c r="C7" s="33" t="s">
        <v>120</v>
      </c>
      <c r="D7" s="54" t="s">
        <v>162</v>
      </c>
      <c r="E7" s="144">
        <v>3688</v>
      </c>
    </row>
    <row r="8" spans="2:5">
      <c r="B8" s="58">
        <v>3</v>
      </c>
      <c r="C8" s="33" t="s">
        <v>121</v>
      </c>
      <c r="D8" s="54" t="s">
        <v>163</v>
      </c>
      <c r="E8" s="144">
        <v>111587.04528780788</v>
      </c>
    </row>
    <row r="9" spans="2:5" ht="16">
      <c r="B9" s="58">
        <v>4</v>
      </c>
      <c r="C9" s="33" t="s">
        <v>122</v>
      </c>
      <c r="D9" s="54" t="s">
        <v>367</v>
      </c>
      <c r="E9" s="144">
        <v>559462.0000000007</v>
      </c>
    </row>
    <row r="10" spans="2:5" ht="16">
      <c r="B10" s="58">
        <v>5</v>
      </c>
      <c r="C10" s="33" t="s">
        <v>123</v>
      </c>
      <c r="D10" s="54" t="s">
        <v>368</v>
      </c>
      <c r="E10" s="144">
        <v>870331.99999999942</v>
      </c>
    </row>
    <row r="11" spans="2:5">
      <c r="B11" s="58">
        <v>6</v>
      </c>
      <c r="C11" s="33" t="s">
        <v>124</v>
      </c>
      <c r="D11" s="54" t="s">
        <v>366</v>
      </c>
      <c r="E11" s="144">
        <v>152</v>
      </c>
    </row>
    <row r="12" spans="2:5">
      <c r="B12" s="58">
        <v>7</v>
      </c>
      <c r="C12" s="33" t="s">
        <v>183</v>
      </c>
      <c r="D12" s="54" t="s">
        <v>164</v>
      </c>
      <c r="E12" s="144">
        <v>19577</v>
      </c>
    </row>
    <row r="13" spans="2:5">
      <c r="B13" s="60">
        <v>8</v>
      </c>
      <c r="C13" s="34" t="s">
        <v>125</v>
      </c>
      <c r="D13" s="56" t="s">
        <v>165</v>
      </c>
      <c r="E13" s="145">
        <v>7</v>
      </c>
    </row>
    <row r="14" spans="2:5">
      <c r="B14" s="358" t="s">
        <v>127</v>
      </c>
      <c r="C14" s="359"/>
      <c r="D14" s="359"/>
      <c r="E14" s="360"/>
    </row>
    <row r="15" spans="2:5">
      <c r="B15" s="57">
        <f>B13+1</f>
        <v>9</v>
      </c>
      <c r="C15" s="32" t="s">
        <v>184</v>
      </c>
      <c r="D15" s="52" t="s">
        <v>166</v>
      </c>
      <c r="E15" s="143">
        <v>2515.7128437244301</v>
      </c>
    </row>
    <row r="16" spans="2:5">
      <c r="B16" s="58">
        <v>10</v>
      </c>
      <c r="C16" s="33" t="s">
        <v>128</v>
      </c>
      <c r="D16" s="54" t="s">
        <v>166</v>
      </c>
      <c r="E16" s="144">
        <v>20297</v>
      </c>
    </row>
    <row r="17" spans="2:5">
      <c r="B17" s="58">
        <v>11</v>
      </c>
      <c r="C17" s="33" t="s">
        <v>185</v>
      </c>
      <c r="D17" s="54" t="s">
        <v>167</v>
      </c>
      <c r="E17" s="144" t="s">
        <v>319</v>
      </c>
    </row>
    <row r="18" spans="2:5">
      <c r="B18" s="58">
        <v>12</v>
      </c>
      <c r="C18" s="59" t="s">
        <v>186</v>
      </c>
      <c r="D18" s="54" t="s">
        <v>167</v>
      </c>
      <c r="E18" s="144">
        <v>10</v>
      </c>
    </row>
    <row r="19" spans="2:5">
      <c r="B19" s="58">
        <v>13</v>
      </c>
      <c r="C19" s="33" t="s">
        <v>168</v>
      </c>
      <c r="D19" s="54" t="s">
        <v>169</v>
      </c>
      <c r="E19" s="144">
        <v>103</v>
      </c>
    </row>
    <row r="20" spans="2:5" ht="28">
      <c r="B20" s="58">
        <v>14</v>
      </c>
      <c r="C20" s="35" t="s">
        <v>187</v>
      </c>
      <c r="D20" s="54" t="s">
        <v>164</v>
      </c>
      <c r="E20" s="144">
        <v>264</v>
      </c>
    </row>
    <row r="21" spans="2:5">
      <c r="B21" s="60">
        <v>15</v>
      </c>
      <c r="C21" s="36" t="s">
        <v>188</v>
      </c>
      <c r="D21" s="56" t="s">
        <v>170</v>
      </c>
      <c r="E21" s="145">
        <v>148</v>
      </c>
    </row>
    <row r="22" spans="2:5">
      <c r="B22" s="358" t="s">
        <v>131</v>
      </c>
      <c r="C22" s="359"/>
      <c r="D22" s="359"/>
      <c r="E22" s="360"/>
    </row>
    <row r="23" spans="2:5" ht="16">
      <c r="B23" s="57">
        <v>16</v>
      </c>
      <c r="C23" s="32" t="s">
        <v>349</v>
      </c>
      <c r="D23" s="52" t="s">
        <v>166</v>
      </c>
      <c r="E23" s="143" t="s">
        <v>319</v>
      </c>
    </row>
    <row r="24" spans="2:5" ht="16">
      <c r="B24" s="58">
        <v>17</v>
      </c>
      <c r="C24" s="33" t="s">
        <v>350</v>
      </c>
      <c r="D24" s="54" t="s">
        <v>166</v>
      </c>
      <c r="E24" s="144" t="s">
        <v>319</v>
      </c>
    </row>
    <row r="25" spans="2:5" ht="16">
      <c r="B25" s="58">
        <v>18</v>
      </c>
      <c r="C25" s="33" t="s">
        <v>351</v>
      </c>
      <c r="D25" s="54" t="s">
        <v>171</v>
      </c>
      <c r="E25" s="144" t="s">
        <v>319</v>
      </c>
    </row>
    <row r="26" spans="2:5" ht="30">
      <c r="B26" s="58">
        <v>19</v>
      </c>
      <c r="C26" s="35" t="s">
        <v>348</v>
      </c>
      <c r="D26" s="54" t="s">
        <v>166</v>
      </c>
      <c r="E26" s="144">
        <v>432.78715627556937</v>
      </c>
    </row>
    <row r="27" spans="2:5">
      <c r="B27" s="60">
        <v>20</v>
      </c>
      <c r="C27" s="34" t="s">
        <v>129</v>
      </c>
      <c r="D27" s="56" t="s">
        <v>170</v>
      </c>
      <c r="E27" s="145">
        <v>134</v>
      </c>
    </row>
    <row r="28" spans="2:5">
      <c r="B28" s="358" t="s">
        <v>136</v>
      </c>
      <c r="C28" s="359"/>
      <c r="D28" s="359"/>
      <c r="E28" s="360"/>
    </row>
    <row r="29" spans="2:5">
      <c r="B29" s="97">
        <v>21</v>
      </c>
      <c r="C29" s="62" t="s">
        <v>136</v>
      </c>
      <c r="D29" s="63" t="s">
        <v>190</v>
      </c>
      <c r="E29" s="146">
        <v>46</v>
      </c>
    </row>
    <row r="30" spans="2:5">
      <c r="B30" s="358" t="s">
        <v>172</v>
      </c>
      <c r="C30" s="359"/>
      <c r="D30" s="359"/>
      <c r="E30" s="360"/>
    </row>
    <row r="31" spans="2:5">
      <c r="B31" s="57">
        <v>22</v>
      </c>
      <c r="C31" s="32" t="s">
        <v>139</v>
      </c>
      <c r="D31" s="52" t="s">
        <v>166</v>
      </c>
      <c r="E31" s="143">
        <v>2023</v>
      </c>
    </row>
    <row r="32" spans="2:5">
      <c r="B32" s="58">
        <v>23</v>
      </c>
      <c r="C32" s="33" t="s">
        <v>140</v>
      </c>
      <c r="D32" s="54" t="s">
        <v>166</v>
      </c>
      <c r="E32" s="144">
        <v>144.99999999999997</v>
      </c>
    </row>
    <row r="33" spans="2:5">
      <c r="B33" s="58">
        <v>24</v>
      </c>
      <c r="C33" s="33" t="s">
        <v>141</v>
      </c>
      <c r="D33" s="54" t="s">
        <v>166</v>
      </c>
      <c r="E33" s="144">
        <v>553</v>
      </c>
    </row>
    <row r="34" spans="2:5">
      <c r="B34" s="58">
        <v>25</v>
      </c>
      <c r="C34" s="33" t="s">
        <v>142</v>
      </c>
      <c r="D34" s="54" t="s">
        <v>166</v>
      </c>
      <c r="E34" s="144">
        <v>110</v>
      </c>
    </row>
    <row r="35" spans="2:5">
      <c r="B35" s="58">
        <v>26</v>
      </c>
      <c r="C35" s="33" t="s">
        <v>173</v>
      </c>
      <c r="D35" s="54" t="s">
        <v>166</v>
      </c>
      <c r="E35" s="144">
        <v>5</v>
      </c>
    </row>
    <row r="36" spans="2:5">
      <c r="B36" s="60">
        <v>27</v>
      </c>
      <c r="C36" s="34" t="s">
        <v>174</v>
      </c>
      <c r="D36" s="56" t="s">
        <v>166</v>
      </c>
      <c r="E36" s="145">
        <v>3</v>
      </c>
    </row>
    <row r="37" spans="2:5" ht="16">
      <c r="B37" s="142" t="s">
        <v>352</v>
      </c>
    </row>
    <row r="38" spans="2:5" ht="27.75" customHeight="1">
      <c r="B38" s="464" t="s">
        <v>113</v>
      </c>
      <c r="C38" s="464"/>
      <c r="D38" s="464"/>
      <c r="E38" s="464"/>
    </row>
    <row r="39" spans="2:5" ht="16">
      <c r="B39" s="142" t="s">
        <v>497</v>
      </c>
    </row>
    <row r="40" spans="2:5" ht="16">
      <c r="B40" s="142" t="s">
        <v>369</v>
      </c>
    </row>
  </sheetData>
  <mergeCells count="7">
    <mergeCell ref="B38:E38"/>
    <mergeCell ref="B2:E2"/>
    <mergeCell ref="B30:E30"/>
    <mergeCell ref="B5:E5"/>
    <mergeCell ref="B14:E14"/>
    <mergeCell ref="B22:E22"/>
    <mergeCell ref="B28:E28"/>
  </mergeCells>
  <phoneticPr fontId="33" type="noConversion"/>
  <pageMargins left="0.7" right="0.7" top="0.75" bottom="0.75" header="0.3" footer="0.3"/>
  <pageSetup orientation="portrait" verticalDpi="300"/>
  <headerFooter>
    <oddFooter>&amp;L&amp;P&amp;CFINAL 2011 Results&amp;RAugust 31,2012</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pageSetUpPr autoPageBreaks="0"/>
  </sheetPr>
  <dimension ref="B1:U60"/>
  <sheetViews>
    <sheetView showGridLines="0" view="pageBreakPreview" zoomScale="85" zoomScaleSheetLayoutView="85" workbookViewId="0">
      <selection activeCell="J11" sqref="J11"/>
    </sheetView>
  </sheetViews>
  <sheetFormatPr baseColWidth="10" defaultColWidth="8.83203125" defaultRowHeight="14" x14ac:dyDescent="0"/>
  <cols>
    <col min="1" max="1" width="2.33203125" customWidth="1"/>
    <col min="2" max="2" width="4.6640625" style="12" customWidth="1"/>
    <col min="3" max="3" width="65.5" style="12" customWidth="1"/>
    <col min="4" max="4" width="11.6640625" style="12" customWidth="1"/>
    <col min="5" max="5" width="11.6640625" style="28" customWidth="1"/>
    <col min="6" max="7" width="15.83203125" style="261" customWidth="1"/>
    <col min="8" max="9" width="12" style="24" customWidth="1"/>
    <col min="10" max="11" width="17" style="261" customWidth="1"/>
    <col min="12" max="13" width="21.33203125" style="261" customWidth="1"/>
    <col min="16" max="16" width="7.5" bestFit="1" customWidth="1"/>
    <col min="17" max="17" width="11.5" bestFit="1" customWidth="1"/>
    <col min="19" max="19" width="12" bestFit="1" customWidth="1"/>
    <col min="21" max="21" width="13.1640625" bestFit="1" customWidth="1"/>
  </cols>
  <sheetData>
    <row r="1" spans="2:21" ht="4.5" customHeight="1"/>
    <row r="2" spans="2:21" ht="15">
      <c r="B2" s="435" t="s">
        <v>354</v>
      </c>
      <c r="C2" s="435"/>
      <c r="D2" s="435"/>
      <c r="E2" s="435"/>
      <c r="F2" s="435"/>
      <c r="G2" s="435"/>
      <c r="H2" s="435"/>
      <c r="I2" s="435"/>
      <c r="J2" s="435"/>
      <c r="K2" s="435"/>
      <c r="L2" s="435"/>
      <c r="M2" s="435"/>
    </row>
    <row r="3" spans="2:21" ht="4.5" customHeight="1">
      <c r="B3"/>
      <c r="C3"/>
      <c r="D3"/>
      <c r="E3"/>
      <c r="F3" s="2"/>
      <c r="G3" s="2"/>
      <c r="H3"/>
      <c r="I3"/>
      <c r="J3" s="2"/>
      <c r="K3" s="2"/>
      <c r="L3" s="2"/>
      <c r="M3" s="2"/>
    </row>
    <row r="4" spans="2:21" s="1" customFormat="1" ht="14.25" customHeight="1">
      <c r="B4" s="439" t="s">
        <v>158</v>
      </c>
      <c r="C4" s="440"/>
      <c r="D4" s="440"/>
      <c r="E4" s="441"/>
      <c r="F4" s="436" t="s">
        <v>153</v>
      </c>
      <c r="G4" s="438"/>
      <c r="H4" s="194"/>
      <c r="I4" s="195"/>
      <c r="J4" s="438" t="s">
        <v>154</v>
      </c>
      <c r="K4" s="437"/>
      <c r="L4" s="436" t="s">
        <v>155</v>
      </c>
      <c r="M4" s="437"/>
    </row>
    <row r="5" spans="2:21" s="1" customFormat="1" ht="44.25" customHeight="1">
      <c r="B5" s="442"/>
      <c r="C5" s="443"/>
      <c r="D5" s="443"/>
      <c r="E5" s="444"/>
      <c r="F5" s="20" t="s">
        <v>156</v>
      </c>
      <c r="G5" s="186" t="s">
        <v>157</v>
      </c>
      <c r="H5" s="196"/>
      <c r="I5" s="197"/>
      <c r="J5" s="190" t="s">
        <v>156</v>
      </c>
      <c r="K5" s="20" t="s">
        <v>157</v>
      </c>
      <c r="L5" s="20" t="s">
        <v>151</v>
      </c>
      <c r="M5" s="20" t="s">
        <v>152</v>
      </c>
    </row>
    <row r="6" spans="2:21">
      <c r="B6" s="432" t="s">
        <v>126</v>
      </c>
      <c r="C6" s="433"/>
      <c r="D6" s="433"/>
      <c r="E6" s="434"/>
      <c r="F6" s="81">
        <f>SUM(F16:F23)</f>
        <v>73757.286669371097</v>
      </c>
      <c r="G6" s="200">
        <f>SUM(G16:G23)</f>
        <v>192379633.34992293</v>
      </c>
      <c r="H6" s="210"/>
      <c r="I6" s="211"/>
      <c r="J6" s="205">
        <f>SUM(J16:J23)</f>
        <v>49123.410216674638</v>
      </c>
      <c r="K6" s="81">
        <f>SUM(K16:K23)</f>
        <v>133519667.6253054</v>
      </c>
      <c r="L6" s="81">
        <f>SUM(L16:L23)</f>
        <v>38404.63369252377</v>
      </c>
      <c r="M6" s="84">
        <f>SUM(M16:M23)</f>
        <v>534017834.51399726</v>
      </c>
    </row>
    <row r="7" spans="2:21">
      <c r="B7" s="429" t="s">
        <v>130</v>
      </c>
      <c r="C7" s="430"/>
      <c r="D7" s="430"/>
      <c r="E7" s="431"/>
      <c r="F7" s="83">
        <f t="shared" ref="F7:M7" si="0">SUM(F25:F31)</f>
        <v>78048.284178186834</v>
      </c>
      <c r="G7" s="201">
        <f t="shared" si="0"/>
        <v>251304448.42517275</v>
      </c>
      <c r="H7" s="210"/>
      <c r="I7" s="211"/>
      <c r="J7" s="206">
        <f t="shared" si="0"/>
        <v>64593.969472501383</v>
      </c>
      <c r="K7" s="83">
        <f t="shared" si="0"/>
        <v>198124227.21974084</v>
      </c>
      <c r="L7" s="83">
        <f t="shared" si="0"/>
        <v>41047.897056383372</v>
      </c>
      <c r="M7" s="85">
        <f t="shared" si="0"/>
        <v>767657789.61948895</v>
      </c>
    </row>
    <row r="8" spans="2:21">
      <c r="B8" s="429" t="s">
        <v>135</v>
      </c>
      <c r="C8" s="430"/>
      <c r="D8" s="430"/>
      <c r="E8" s="431"/>
      <c r="F8" s="83">
        <f t="shared" ref="F8:M8" si="1">SUM(F33:F37)</f>
        <v>68648.273777045892</v>
      </c>
      <c r="G8" s="201">
        <f t="shared" si="1"/>
        <v>41493144.872870378</v>
      </c>
      <c r="H8" s="210"/>
      <c r="I8" s="211"/>
      <c r="J8" s="206">
        <f t="shared" si="1"/>
        <v>57098.690605036558</v>
      </c>
      <c r="K8" s="83">
        <f t="shared" si="1"/>
        <v>31947577.240797661</v>
      </c>
      <c r="L8" s="83">
        <f t="shared" si="1"/>
        <v>4613.3671100804841</v>
      </c>
      <c r="M8" s="85">
        <f t="shared" si="1"/>
        <v>118543018.85022801</v>
      </c>
    </row>
    <row r="9" spans="2:21">
      <c r="B9" s="429" t="s">
        <v>137</v>
      </c>
      <c r="C9" s="430"/>
      <c r="D9" s="430"/>
      <c r="E9" s="431"/>
      <c r="F9" s="82">
        <f t="shared" ref="F9:M9" si="2">F39</f>
        <v>3.5173448060000001</v>
      </c>
      <c r="G9" s="202">
        <f t="shared" si="2"/>
        <v>56119.19</v>
      </c>
      <c r="H9" s="210"/>
      <c r="I9" s="211"/>
      <c r="J9" s="207">
        <f t="shared" si="2"/>
        <v>2.4621413642000003</v>
      </c>
      <c r="K9" s="82">
        <f t="shared" si="2"/>
        <v>39283.433000000005</v>
      </c>
      <c r="L9" s="82">
        <f t="shared" si="2"/>
        <v>2.4621413641999998</v>
      </c>
      <c r="M9" s="86">
        <f t="shared" si="2"/>
        <v>157133.73199999999</v>
      </c>
    </row>
    <row r="10" spans="2:21">
      <c r="B10" s="448" t="s">
        <v>143</v>
      </c>
      <c r="C10" s="449"/>
      <c r="D10" s="449"/>
      <c r="E10" s="450"/>
      <c r="F10" s="87">
        <f t="shared" ref="F10:M10" si="3">SUM(F41:F46)</f>
        <v>87168.948327322069</v>
      </c>
      <c r="G10" s="203">
        <f t="shared" si="3"/>
        <v>460822079.31057847</v>
      </c>
      <c r="H10" s="210"/>
      <c r="I10" s="211"/>
      <c r="J10" s="208">
        <f t="shared" si="3"/>
        <v>44832.734602926706</v>
      </c>
      <c r="K10" s="87">
        <f t="shared" si="3"/>
        <v>241853019.78621808</v>
      </c>
      <c r="L10" s="87">
        <f t="shared" si="3"/>
        <v>44832.734602926706</v>
      </c>
      <c r="M10" s="88">
        <f t="shared" si="3"/>
        <v>967412079.14487231</v>
      </c>
    </row>
    <row r="11" spans="2:21">
      <c r="B11" s="466" t="s">
        <v>159</v>
      </c>
      <c r="C11" s="467"/>
      <c r="D11" s="467"/>
      <c r="E11" s="468"/>
      <c r="F11" s="89">
        <f t="shared" ref="F11:M11" si="4">SUM(F6:F10)</f>
        <v>307626.31029673188</v>
      </c>
      <c r="G11" s="204">
        <f t="shared" si="4"/>
        <v>946055425.14854455</v>
      </c>
      <c r="H11" s="212"/>
      <c r="I11" s="213"/>
      <c r="J11" s="209">
        <f t="shared" si="4"/>
        <v>215651.26703850349</v>
      </c>
      <c r="K11" s="89">
        <f t="shared" si="4"/>
        <v>605483775.30506194</v>
      </c>
      <c r="L11" s="89">
        <f t="shared" si="4"/>
        <v>128901.09460327853</v>
      </c>
      <c r="M11" s="90">
        <f t="shared" si="4"/>
        <v>2387787855.8605866</v>
      </c>
    </row>
    <row r="12" spans="2:21" ht="3.75" customHeight="1">
      <c r="B12" s="19"/>
      <c r="C12" s="19"/>
      <c r="D12" s="19"/>
      <c r="E12" s="25"/>
      <c r="F12" s="21"/>
      <c r="G12" s="21"/>
      <c r="H12" s="21"/>
      <c r="I12" s="21"/>
      <c r="J12" s="21"/>
      <c r="K12" s="21"/>
      <c r="L12" s="21"/>
      <c r="M12" s="21"/>
    </row>
    <row r="13" spans="2:21" s="16" customFormat="1" ht="31.5" customHeight="1">
      <c r="B13" s="451" t="s">
        <v>116</v>
      </c>
      <c r="C13" s="451" t="s">
        <v>117</v>
      </c>
      <c r="D13" s="452" t="s">
        <v>382</v>
      </c>
      <c r="E13" s="453"/>
      <c r="F13" s="436" t="s">
        <v>153</v>
      </c>
      <c r="G13" s="437"/>
      <c r="H13" s="454" t="s">
        <v>383</v>
      </c>
      <c r="I13" s="455"/>
      <c r="J13" s="436" t="s">
        <v>154</v>
      </c>
      <c r="K13" s="437"/>
      <c r="L13" s="436" t="s">
        <v>155</v>
      </c>
      <c r="M13" s="437"/>
    </row>
    <row r="14" spans="2:21" s="16" customFormat="1" ht="45" customHeight="1">
      <c r="B14" s="451"/>
      <c r="C14" s="451"/>
      <c r="D14" s="112" t="s">
        <v>326</v>
      </c>
      <c r="E14" s="112" t="s">
        <v>327</v>
      </c>
      <c r="F14" s="20" t="s">
        <v>156</v>
      </c>
      <c r="G14" s="20" t="s">
        <v>157</v>
      </c>
      <c r="H14" s="112" t="s">
        <v>326</v>
      </c>
      <c r="I14" s="112" t="s">
        <v>327</v>
      </c>
      <c r="J14" s="20" t="s">
        <v>156</v>
      </c>
      <c r="K14" s="20" t="s">
        <v>157</v>
      </c>
      <c r="L14" s="20" t="s">
        <v>151</v>
      </c>
      <c r="M14" s="20" t="s">
        <v>152</v>
      </c>
      <c r="O14"/>
      <c r="P14"/>
      <c r="Q14"/>
      <c r="R14"/>
      <c r="S14"/>
      <c r="T14"/>
      <c r="U14"/>
    </row>
    <row r="15" spans="2:21">
      <c r="B15" s="4" t="s">
        <v>118</v>
      </c>
      <c r="C15" s="5"/>
      <c r="D15" s="26"/>
      <c r="E15" s="26"/>
      <c r="F15" s="262"/>
      <c r="G15" s="262"/>
      <c r="H15" s="22"/>
      <c r="I15" s="22"/>
      <c r="J15" s="262"/>
      <c r="K15" s="262"/>
      <c r="L15" s="262"/>
      <c r="M15" s="262"/>
      <c r="N15" s="93"/>
    </row>
    <row r="16" spans="2:21">
      <c r="B16" s="7">
        <v>1</v>
      </c>
      <c r="C16" s="37" t="s">
        <v>119</v>
      </c>
      <c r="D16" s="113">
        <v>1</v>
      </c>
      <c r="E16" s="114">
        <v>1</v>
      </c>
      <c r="F16" s="81">
        <v>6750.4107461222848</v>
      </c>
      <c r="G16" s="259">
        <v>45971626.598149568</v>
      </c>
      <c r="H16" s="113">
        <v>0.50611032619317298</v>
      </c>
      <c r="I16" s="114">
        <v>0.51437864737090355</v>
      </c>
      <c r="J16" s="81">
        <v>3299.3423836529319</v>
      </c>
      <c r="K16" s="257">
        <v>23005812.107689478</v>
      </c>
      <c r="L16" s="81">
        <v>3159.7982065938768</v>
      </c>
      <c r="M16" s="256">
        <v>91903302.651752919</v>
      </c>
    </row>
    <row r="17" spans="2:15">
      <c r="B17" s="7">
        <v>2</v>
      </c>
      <c r="C17" s="38" t="s">
        <v>120</v>
      </c>
      <c r="D17" s="115">
        <v>1</v>
      </c>
      <c r="E17" s="116">
        <v>1</v>
      </c>
      <c r="F17" s="82">
        <v>719.29641732409857</v>
      </c>
      <c r="G17" s="259">
        <v>873530.84348720976</v>
      </c>
      <c r="H17" s="115">
        <v>0.51309464475630717</v>
      </c>
      <c r="I17" s="116">
        <v>0.51309464475630717</v>
      </c>
      <c r="J17" s="82">
        <v>370.70028892416764</v>
      </c>
      <c r="K17" s="257">
        <v>450187.33343555016</v>
      </c>
      <c r="L17" s="83">
        <v>181.4845867039962</v>
      </c>
      <c r="M17" s="260">
        <v>1930651.0255228218</v>
      </c>
      <c r="O17" s="109"/>
    </row>
    <row r="18" spans="2:15">
      <c r="B18" s="7">
        <v>3</v>
      </c>
      <c r="C18" s="38" t="s">
        <v>121</v>
      </c>
      <c r="D18" s="115">
        <v>1</v>
      </c>
      <c r="E18" s="116">
        <v>1</v>
      </c>
      <c r="F18" s="82">
        <v>53209.034339123362</v>
      </c>
      <c r="G18" s="259">
        <v>99413430.12682572</v>
      </c>
      <c r="H18" s="115">
        <v>0.60349064456644075</v>
      </c>
      <c r="I18" s="116">
        <v>0.5985881751743094</v>
      </c>
      <c r="J18" s="82">
        <v>32037.432745772712</v>
      </c>
      <c r="K18" s="257">
        <v>59437670.316000544</v>
      </c>
      <c r="L18" s="83">
        <v>32037.432745772712</v>
      </c>
      <c r="M18" s="260">
        <v>237750681.26400217</v>
      </c>
    </row>
    <row r="19" spans="2:15">
      <c r="B19" s="8">
        <v>4</v>
      </c>
      <c r="C19" s="38" t="s">
        <v>122</v>
      </c>
      <c r="D19" s="115">
        <v>1</v>
      </c>
      <c r="E19" s="116">
        <v>1</v>
      </c>
      <c r="F19" s="82">
        <v>1184.2041192686659</v>
      </c>
      <c r="G19" s="259">
        <v>19192453.38772466</v>
      </c>
      <c r="H19" s="115">
        <v>1.1416168310602637</v>
      </c>
      <c r="I19" s="116">
        <v>1.1107640435005217</v>
      </c>
      <c r="J19" s="82">
        <v>1344.2653092189908</v>
      </c>
      <c r="K19" s="257">
        <v>21211537.052541189</v>
      </c>
      <c r="L19" s="83">
        <v>1344.2653092189908</v>
      </c>
      <c r="M19" s="260">
        <v>84846148.210164756</v>
      </c>
    </row>
    <row r="20" spans="2:15">
      <c r="B20" s="8">
        <v>5</v>
      </c>
      <c r="C20" s="38" t="s">
        <v>123</v>
      </c>
      <c r="D20" s="115">
        <v>1</v>
      </c>
      <c r="E20" s="116">
        <v>1</v>
      </c>
      <c r="F20" s="82">
        <v>1504.0205120515257</v>
      </c>
      <c r="G20" s="259">
        <v>26899264.635040425</v>
      </c>
      <c r="H20" s="115">
        <v>1.1239049591498793</v>
      </c>
      <c r="I20" s="116">
        <v>1.0975836023309551</v>
      </c>
      <c r="J20" s="82">
        <v>1681.4780971187329</v>
      </c>
      <c r="K20" s="257">
        <v>29387468.485649344</v>
      </c>
      <c r="L20" s="83">
        <v>1681.4780971187329</v>
      </c>
      <c r="M20" s="260">
        <v>117549873.94259737</v>
      </c>
    </row>
    <row r="21" spans="2:15">
      <c r="B21" s="8">
        <v>6</v>
      </c>
      <c r="C21" s="38" t="s">
        <v>124</v>
      </c>
      <c r="D21" s="115">
        <v>1</v>
      </c>
      <c r="E21" s="116">
        <v>1</v>
      </c>
      <c r="F21" s="317">
        <f>180.535481167222/1000</f>
        <v>0.18053548116722201</v>
      </c>
      <c r="G21" s="259">
        <f>3917458.695323/1000</f>
        <v>3917.458695323</v>
      </c>
      <c r="H21" s="115">
        <v>0.6772500503352471</v>
      </c>
      <c r="I21" s="116">
        <v>0.67680676687292463</v>
      </c>
      <c r="J21" s="82">
        <f>122.191987093121/1000</f>
        <v>0.122191987093121</v>
      </c>
      <c r="K21" s="257">
        <f>2651699.98930271/1000</f>
        <v>2651.69998930271</v>
      </c>
      <c r="L21" s="83">
        <v>0.12554711545438418</v>
      </c>
      <c r="M21" s="260">
        <f>10606799.9572108/1000</f>
        <v>10606.7999572108</v>
      </c>
    </row>
    <row r="22" spans="2:15">
      <c r="B22" s="8">
        <v>7</v>
      </c>
      <c r="C22" s="38" t="s">
        <v>183</v>
      </c>
      <c r="D22" s="115" t="s">
        <v>325</v>
      </c>
      <c r="E22" s="116" t="s">
        <v>325</v>
      </c>
      <c r="F22" s="82">
        <v>10390.02</v>
      </c>
      <c r="G22" s="259">
        <v>23597.3</v>
      </c>
      <c r="H22" s="115" t="s">
        <v>325</v>
      </c>
      <c r="I22" s="116" t="s">
        <v>325</v>
      </c>
      <c r="J22" s="82">
        <v>10390.02</v>
      </c>
      <c r="K22" s="257">
        <v>23597.3</v>
      </c>
      <c r="L22" s="270">
        <v>0</v>
      </c>
      <c r="M22" s="271">
        <v>23597.3</v>
      </c>
    </row>
    <row r="23" spans="2:15">
      <c r="B23" s="8">
        <v>8</v>
      </c>
      <c r="C23" s="39" t="s">
        <v>125</v>
      </c>
      <c r="D23" s="115">
        <v>1</v>
      </c>
      <c r="E23" s="116">
        <v>1</v>
      </c>
      <c r="F23" s="263">
        <v>0.12</v>
      </c>
      <c r="G23" s="277">
        <v>1813</v>
      </c>
      <c r="H23" s="117">
        <v>0.41</v>
      </c>
      <c r="I23" s="118">
        <v>0.41</v>
      </c>
      <c r="J23" s="263">
        <v>4.9199999999999987E-2</v>
      </c>
      <c r="K23" s="264">
        <v>743.32999999999993</v>
      </c>
      <c r="L23" s="272">
        <v>4.9199999999999987E-2</v>
      </c>
      <c r="M23" s="273">
        <v>2973.3199999999997</v>
      </c>
    </row>
    <row r="24" spans="2:15">
      <c r="B24" s="4" t="s">
        <v>127</v>
      </c>
      <c r="C24" s="5"/>
      <c r="D24" s="26"/>
      <c r="E24" s="26"/>
      <c r="F24" s="262"/>
      <c r="G24" s="262"/>
      <c r="H24" s="91"/>
      <c r="I24" s="91"/>
      <c r="J24" s="262"/>
      <c r="K24" s="262"/>
      <c r="L24" s="262"/>
      <c r="M24" s="274"/>
    </row>
    <row r="25" spans="2:15">
      <c r="B25" s="73">
        <v>9</v>
      </c>
      <c r="C25" s="40" t="s">
        <v>184</v>
      </c>
      <c r="D25" s="113">
        <v>1.0601377657239486</v>
      </c>
      <c r="E25" s="114">
        <v>0.91128797714742027</v>
      </c>
      <c r="F25" s="81">
        <v>34201.164942324598</v>
      </c>
      <c r="G25" s="256">
        <v>184070265.21475354</v>
      </c>
      <c r="H25" s="113">
        <f>J25/F25</f>
        <v>0.71539864421078558</v>
      </c>
      <c r="I25" s="114">
        <f>K25/G25</f>
        <v>0.73886055099304715</v>
      </c>
      <c r="J25" s="81">
        <v>24467.467030168467</v>
      </c>
      <c r="K25" s="256">
        <v>136002257.57800913</v>
      </c>
      <c r="L25" s="81">
        <v>24438.158478990114</v>
      </c>
      <c r="M25" s="256">
        <v>543856391.70215142</v>
      </c>
    </row>
    <row r="26" spans="2:15">
      <c r="B26" s="74">
        <v>10</v>
      </c>
      <c r="C26" s="41" t="s">
        <v>128</v>
      </c>
      <c r="D26" s="115">
        <v>1.0759581849200801</v>
      </c>
      <c r="E26" s="116">
        <v>0.92853912100348202</v>
      </c>
      <c r="F26" s="82">
        <v>22155.462235862236</v>
      </c>
      <c r="G26" s="259">
        <v>65777197.0999192</v>
      </c>
      <c r="H26" s="115">
        <v>1.0759581849200801</v>
      </c>
      <c r="I26" s="116">
        <v>0.92853912100348202</v>
      </c>
      <c r="J26" s="82">
        <v>23724.481142332916</v>
      </c>
      <c r="K26" s="257">
        <v>61076700.777231716</v>
      </c>
      <c r="L26" s="83">
        <v>16486.430077393255</v>
      </c>
      <c r="M26" s="260">
        <v>221520977.31483755</v>
      </c>
    </row>
    <row r="27" spans="2:15">
      <c r="B27" s="73">
        <v>11</v>
      </c>
      <c r="C27" s="41" t="s">
        <v>185</v>
      </c>
      <c r="D27" s="115" t="str">
        <f>"-"</f>
        <v>-</v>
      </c>
      <c r="E27" s="116" t="str">
        <f>"-"</f>
        <v>-</v>
      </c>
      <c r="F27" s="82" t="s">
        <v>498</v>
      </c>
      <c r="G27" s="257" t="s">
        <v>498</v>
      </c>
      <c r="H27" s="115" t="str">
        <f>"-"</f>
        <v>-</v>
      </c>
      <c r="I27" s="116" t="str">
        <f>"-"</f>
        <v>-</v>
      </c>
      <c r="J27" s="82" t="s">
        <v>498</v>
      </c>
      <c r="K27" s="257" t="s">
        <v>498</v>
      </c>
      <c r="L27" s="82" t="s">
        <v>498</v>
      </c>
      <c r="M27" s="257" t="s">
        <v>498</v>
      </c>
    </row>
    <row r="28" spans="2:15">
      <c r="B28" s="74">
        <v>12</v>
      </c>
      <c r="C28" s="41" t="s">
        <v>186</v>
      </c>
      <c r="D28" s="115">
        <v>0.5</v>
      </c>
      <c r="E28" s="116">
        <v>0.5</v>
      </c>
      <c r="F28" s="82">
        <v>246.61699999999999</v>
      </c>
      <c r="G28" s="257">
        <v>823434.49200000009</v>
      </c>
      <c r="H28" s="115">
        <v>0.5</v>
      </c>
      <c r="I28" s="116">
        <v>0.5</v>
      </c>
      <c r="J28" s="82">
        <v>123.3085</v>
      </c>
      <c r="K28" s="257">
        <v>411717.24600000004</v>
      </c>
      <c r="L28" s="83">
        <v>123.3085</v>
      </c>
      <c r="M28" s="260">
        <v>1646868.9840000002</v>
      </c>
    </row>
    <row r="29" spans="2:15">
      <c r="B29" s="73">
        <v>13</v>
      </c>
      <c r="C29" s="41" t="s">
        <v>168</v>
      </c>
      <c r="D29" s="115" t="str">
        <f>"-"</f>
        <v>-</v>
      </c>
      <c r="E29" s="116" t="str">
        <f>"-"</f>
        <v>-</v>
      </c>
      <c r="F29" s="82" t="s">
        <v>498</v>
      </c>
      <c r="G29" s="257" t="s">
        <v>498</v>
      </c>
      <c r="H29" s="115" t="str">
        <f>"-"</f>
        <v>-</v>
      </c>
      <c r="I29" s="116" t="str">
        <f>"-"</f>
        <v>-</v>
      </c>
      <c r="J29" s="82" t="s">
        <v>498</v>
      </c>
      <c r="K29" s="257" t="s">
        <v>498</v>
      </c>
      <c r="L29" s="82" t="s">
        <v>498</v>
      </c>
      <c r="M29" s="257" t="s">
        <v>498</v>
      </c>
    </row>
    <row r="30" spans="2:15">
      <c r="B30" s="74">
        <v>14</v>
      </c>
      <c r="C30" s="41" t="s">
        <v>187</v>
      </c>
      <c r="D30" s="115" t="s">
        <v>325</v>
      </c>
      <c r="E30" s="116" t="s">
        <v>325</v>
      </c>
      <c r="F30" s="82">
        <v>55.04</v>
      </c>
      <c r="G30" s="257">
        <v>131.04</v>
      </c>
      <c r="H30" s="115" t="s">
        <v>325</v>
      </c>
      <c r="I30" s="116" t="s">
        <v>325</v>
      </c>
      <c r="J30" s="82">
        <v>55.04</v>
      </c>
      <c r="K30" s="257">
        <v>131.04</v>
      </c>
      <c r="L30" s="270">
        <v>0</v>
      </c>
      <c r="M30" s="271">
        <v>131.04</v>
      </c>
    </row>
    <row r="31" spans="2:15">
      <c r="B31" s="73">
        <v>15</v>
      </c>
      <c r="C31" s="42" t="s">
        <v>188</v>
      </c>
      <c r="D31" s="249">
        <f>J31/F31</f>
        <v>0.75846997662459104</v>
      </c>
      <c r="E31" s="116" t="s">
        <v>325</v>
      </c>
      <c r="F31" s="263">
        <v>21389.999999999996</v>
      </c>
      <c r="G31" s="264">
        <v>633420.57849999995</v>
      </c>
      <c r="H31" s="115" t="s">
        <v>325</v>
      </c>
      <c r="I31" s="116" t="s">
        <v>325</v>
      </c>
      <c r="J31" s="263">
        <v>16223.672799999998</v>
      </c>
      <c r="K31" s="264">
        <v>633420.57849999995</v>
      </c>
      <c r="L31" s="275">
        <v>0</v>
      </c>
      <c r="M31" s="276">
        <v>633420.57849999995</v>
      </c>
    </row>
    <row r="32" spans="2:15">
      <c r="B32" s="4" t="s">
        <v>131</v>
      </c>
      <c r="C32" s="5"/>
      <c r="D32" s="26"/>
      <c r="E32" s="26"/>
      <c r="F32" s="265"/>
      <c r="G32" s="265"/>
      <c r="H32" s="92"/>
      <c r="I32" s="92"/>
      <c r="J32" s="265"/>
      <c r="K32" s="265"/>
      <c r="L32" s="265"/>
      <c r="M32" s="265"/>
      <c r="N32" s="93"/>
    </row>
    <row r="33" spans="2:13">
      <c r="B33" s="7">
        <v>16</v>
      </c>
      <c r="C33" s="37" t="s">
        <v>132</v>
      </c>
      <c r="D33" s="115" t="str">
        <f t="shared" ref="D33:E35" si="5">"-"</f>
        <v>-</v>
      </c>
      <c r="E33" s="116" t="str">
        <f t="shared" si="5"/>
        <v>-</v>
      </c>
      <c r="F33" s="81" t="s">
        <v>498</v>
      </c>
      <c r="G33" s="256" t="s">
        <v>498</v>
      </c>
      <c r="H33" s="247" t="str">
        <f t="shared" ref="H33:I35" si="6">"-"</f>
        <v>-</v>
      </c>
      <c r="I33" s="116" t="str">
        <f t="shared" si="6"/>
        <v>-</v>
      </c>
      <c r="J33" s="81" t="s">
        <v>498</v>
      </c>
      <c r="K33" s="256" t="s">
        <v>498</v>
      </c>
      <c r="L33" s="81" t="s">
        <v>498</v>
      </c>
      <c r="M33" s="256" t="s">
        <v>498</v>
      </c>
    </row>
    <row r="34" spans="2:13">
      <c r="B34" s="8">
        <v>17</v>
      </c>
      <c r="C34" s="38" t="s">
        <v>133</v>
      </c>
      <c r="D34" s="115" t="str">
        <f t="shared" si="5"/>
        <v>-</v>
      </c>
      <c r="E34" s="116" t="str">
        <f t="shared" si="5"/>
        <v>-</v>
      </c>
      <c r="F34" s="82" t="s">
        <v>498</v>
      </c>
      <c r="G34" s="257" t="s">
        <v>498</v>
      </c>
      <c r="H34" s="247" t="str">
        <f t="shared" si="6"/>
        <v>-</v>
      </c>
      <c r="I34" s="116" t="str">
        <f t="shared" si="6"/>
        <v>-</v>
      </c>
      <c r="J34" s="82" t="s">
        <v>498</v>
      </c>
      <c r="K34" s="257" t="s">
        <v>498</v>
      </c>
      <c r="L34" s="83" t="s">
        <v>498</v>
      </c>
      <c r="M34" s="260" t="s">
        <v>498</v>
      </c>
    </row>
    <row r="35" spans="2:13">
      <c r="B35" s="7">
        <v>18</v>
      </c>
      <c r="C35" s="38" t="s">
        <v>134</v>
      </c>
      <c r="D35" s="115" t="str">
        <f t="shared" si="5"/>
        <v>-</v>
      </c>
      <c r="E35" s="116" t="str">
        <f t="shared" si="5"/>
        <v>-</v>
      </c>
      <c r="F35" s="82" t="s">
        <v>498</v>
      </c>
      <c r="G35" s="258" t="s">
        <v>498</v>
      </c>
      <c r="H35" s="247" t="str">
        <f t="shared" si="6"/>
        <v>-</v>
      </c>
      <c r="I35" s="116" t="str">
        <f t="shared" si="6"/>
        <v>-</v>
      </c>
      <c r="J35" s="82" t="s">
        <v>498</v>
      </c>
      <c r="K35" s="257" t="s">
        <v>498</v>
      </c>
      <c r="L35" s="83" t="s">
        <v>498</v>
      </c>
      <c r="M35" s="260" t="s">
        <v>498</v>
      </c>
    </row>
    <row r="36" spans="2:13" ht="15.75" customHeight="1">
      <c r="B36" s="125">
        <v>19</v>
      </c>
      <c r="C36" s="41" t="s">
        <v>189</v>
      </c>
      <c r="D36" s="255">
        <v>1.1109450782702939</v>
      </c>
      <c r="E36" s="254">
        <v>0.90969180125611304</v>
      </c>
      <c r="F36" s="82">
        <v>6372.2737770459034</v>
      </c>
      <c r="G36" s="278">
        <v>38412407.567870378</v>
      </c>
      <c r="H36" s="255">
        <f>J36/F36</f>
        <v>0.72418272762534397</v>
      </c>
      <c r="I36" s="254">
        <f>K36/G36</f>
        <v>0.75149780405701516</v>
      </c>
      <c r="J36" s="82">
        <v>4614.6906050365551</v>
      </c>
      <c r="K36" s="257">
        <v>28866839.935797662</v>
      </c>
      <c r="L36" s="83">
        <v>4613.3671100804841</v>
      </c>
      <c r="M36" s="260">
        <v>115462281.545228</v>
      </c>
    </row>
    <row r="37" spans="2:13">
      <c r="B37" s="7">
        <v>20</v>
      </c>
      <c r="C37" s="39" t="s">
        <v>129</v>
      </c>
      <c r="D37" s="249">
        <f>J37/F37</f>
        <v>0.84276446785278447</v>
      </c>
      <c r="E37" s="116" t="s">
        <v>325</v>
      </c>
      <c r="F37" s="87">
        <v>62275.999999999993</v>
      </c>
      <c r="G37" s="207">
        <v>3080737.3050000002</v>
      </c>
      <c r="H37" s="247" t="s">
        <v>325</v>
      </c>
      <c r="I37" s="116" t="s">
        <v>325</v>
      </c>
      <c r="J37" s="263">
        <v>52484</v>
      </c>
      <c r="K37" s="264">
        <v>3080737.3050000002</v>
      </c>
      <c r="L37" s="275">
        <v>0</v>
      </c>
      <c r="M37" s="276">
        <v>3080737.3050000002</v>
      </c>
    </row>
    <row r="38" spans="2:13">
      <c r="B38" s="4" t="s">
        <v>136</v>
      </c>
      <c r="C38" s="5"/>
      <c r="D38" s="26"/>
      <c r="E38" s="26"/>
      <c r="F38" s="262"/>
      <c r="G38" s="262"/>
      <c r="H38" s="91"/>
      <c r="I38" s="91"/>
      <c r="J38" s="262"/>
      <c r="K38" s="262"/>
      <c r="L38" s="262"/>
      <c r="M38" s="274"/>
    </row>
    <row r="39" spans="2:13">
      <c r="B39" s="10">
        <v>21</v>
      </c>
      <c r="C39" s="11" t="s">
        <v>136</v>
      </c>
      <c r="D39" s="123">
        <v>1</v>
      </c>
      <c r="E39" s="124">
        <v>1</v>
      </c>
      <c r="F39" s="266">
        <v>3.5173448060000001</v>
      </c>
      <c r="G39" s="267">
        <v>56119.19</v>
      </c>
      <c r="H39" s="123">
        <v>0.7</v>
      </c>
      <c r="I39" s="124">
        <v>0.7</v>
      </c>
      <c r="J39" s="266">
        <v>2.4621413642000003</v>
      </c>
      <c r="K39" s="267">
        <v>39283.433000000005</v>
      </c>
      <c r="L39" s="266">
        <v>2.4621413641999998</v>
      </c>
      <c r="M39" s="267">
        <v>157133.73199999999</v>
      </c>
    </row>
    <row r="40" spans="2:13">
      <c r="B40" s="4" t="s">
        <v>138</v>
      </c>
      <c r="C40" s="5"/>
      <c r="D40" s="26"/>
      <c r="E40" s="26"/>
      <c r="F40" s="262"/>
      <c r="G40" s="262"/>
      <c r="H40" s="91"/>
      <c r="I40" s="91"/>
      <c r="J40" s="262"/>
      <c r="K40" s="262"/>
      <c r="L40" s="262"/>
      <c r="M40" s="274"/>
    </row>
    <row r="41" spans="2:13">
      <c r="B41" s="6">
        <v>22</v>
      </c>
      <c r="C41" s="37" t="s">
        <v>139</v>
      </c>
      <c r="D41" s="250">
        <v>0.8</v>
      </c>
      <c r="E41" s="251">
        <v>0.8</v>
      </c>
      <c r="F41" s="81">
        <v>40417.548886787401</v>
      </c>
      <c r="G41" s="205">
        <v>223956390.01950711</v>
      </c>
      <c r="H41" s="119">
        <v>0.53817832588025749</v>
      </c>
      <c r="I41" s="120">
        <v>0.53817832588025749</v>
      </c>
      <c r="J41" s="81">
        <v>21550.185358872932</v>
      </c>
      <c r="K41" s="256">
        <v>120492549.20166001</v>
      </c>
      <c r="L41" s="81">
        <v>21550.185358872932</v>
      </c>
      <c r="M41" s="256">
        <v>481970196.80664003</v>
      </c>
    </row>
    <row r="42" spans="2:13">
      <c r="B42" s="8">
        <v>23</v>
      </c>
      <c r="C42" s="38" t="s">
        <v>140</v>
      </c>
      <c r="D42" s="119">
        <v>1</v>
      </c>
      <c r="E42" s="120">
        <v>1</v>
      </c>
      <c r="F42" s="83">
        <v>10196.881406300654</v>
      </c>
      <c r="G42" s="260">
        <v>52371182.902760193</v>
      </c>
      <c r="H42" s="119">
        <v>0.49397161329953843</v>
      </c>
      <c r="I42" s="120">
        <v>0.49410320909007283</v>
      </c>
      <c r="J42" s="83">
        <v>5098.440703150327</v>
      </c>
      <c r="K42" s="260">
        <v>26185591.451380096</v>
      </c>
      <c r="L42" s="82">
        <v>5098.440703150327</v>
      </c>
      <c r="M42" s="260">
        <v>104742365.80552039</v>
      </c>
    </row>
    <row r="43" spans="2:13">
      <c r="B43" s="7">
        <v>24</v>
      </c>
      <c r="C43" s="38" t="s">
        <v>141</v>
      </c>
      <c r="D43" s="249">
        <v>1.1299999999999999</v>
      </c>
      <c r="E43" s="254">
        <v>1.1299999999999999</v>
      </c>
      <c r="F43" s="83">
        <v>33466.667246484023</v>
      </c>
      <c r="G43" s="260">
        <v>174070574.36091241</v>
      </c>
      <c r="H43" s="249">
        <v>0.5</v>
      </c>
      <c r="I43" s="254">
        <v>0.52</v>
      </c>
      <c r="J43" s="83">
        <v>15804.964190458446</v>
      </c>
      <c r="K43" s="260">
        <v>86964886.205566928</v>
      </c>
      <c r="L43" s="83">
        <v>15804.964190458446</v>
      </c>
      <c r="M43" s="260">
        <v>347859544.82226771</v>
      </c>
    </row>
    <row r="44" spans="2:13">
      <c r="B44" s="8">
        <v>25</v>
      </c>
      <c r="C44" s="38" t="s">
        <v>142</v>
      </c>
      <c r="D44" s="115">
        <v>0.93</v>
      </c>
      <c r="E44" s="116">
        <v>0.93</v>
      </c>
      <c r="F44" s="83">
        <v>2553.4187877499999</v>
      </c>
      <c r="G44" s="260">
        <v>9774791.7753987517</v>
      </c>
      <c r="H44" s="252">
        <v>0.78</v>
      </c>
      <c r="I44" s="253">
        <v>0.78</v>
      </c>
      <c r="J44" s="83">
        <v>1980.6219504450003</v>
      </c>
      <c r="K44" s="260">
        <v>7595683.3512110254</v>
      </c>
      <c r="L44" s="83">
        <v>1980.6219504450003</v>
      </c>
      <c r="M44" s="260">
        <v>30382733.404844102</v>
      </c>
    </row>
    <row r="45" spans="2:13">
      <c r="B45" s="7">
        <v>26</v>
      </c>
      <c r="C45" s="38" t="s">
        <v>173</v>
      </c>
      <c r="D45" s="115">
        <v>1</v>
      </c>
      <c r="E45" s="116">
        <v>1</v>
      </c>
      <c r="F45" s="83">
        <v>81.400000000000006</v>
      </c>
      <c r="G45" s="260">
        <v>533038</v>
      </c>
      <c r="H45" s="249">
        <v>1</v>
      </c>
      <c r="I45" s="254">
        <v>1</v>
      </c>
      <c r="J45" s="83">
        <v>81.400000000000006</v>
      </c>
      <c r="K45" s="260">
        <v>533038</v>
      </c>
      <c r="L45" s="82">
        <v>81.400000000000006</v>
      </c>
      <c r="M45" s="260">
        <v>2132152</v>
      </c>
    </row>
    <row r="46" spans="2:13">
      <c r="B46" s="9">
        <v>27</v>
      </c>
      <c r="C46" s="39" t="s">
        <v>174</v>
      </c>
      <c r="D46" s="121">
        <v>1</v>
      </c>
      <c r="E46" s="122">
        <v>1</v>
      </c>
      <c r="F46" s="263">
        <v>453.03199999999998</v>
      </c>
      <c r="G46" s="264">
        <v>116102.25199999999</v>
      </c>
      <c r="H46" s="121">
        <v>0.7</v>
      </c>
      <c r="I46" s="122">
        <v>0.7</v>
      </c>
      <c r="J46" s="263">
        <v>317.12239999999997</v>
      </c>
      <c r="K46" s="264">
        <v>81271.576399999991</v>
      </c>
      <c r="L46" s="272">
        <v>317.12239999999997</v>
      </c>
      <c r="M46" s="264">
        <v>325086.30559999996</v>
      </c>
    </row>
    <row r="47" spans="2:13" ht="14.25" customHeight="1">
      <c r="B47" s="77"/>
      <c r="C47" s="79" t="s">
        <v>317</v>
      </c>
      <c r="D47" s="79"/>
      <c r="E47" s="27"/>
      <c r="F47" s="268"/>
      <c r="G47" s="268"/>
      <c r="H47" s="23"/>
      <c r="I47" s="23"/>
      <c r="J47" s="268"/>
      <c r="K47" s="268"/>
      <c r="L47" s="268"/>
      <c r="M47" s="268"/>
    </row>
    <row r="48" spans="2:13">
      <c r="B48"/>
      <c r="C48"/>
      <c r="D48"/>
      <c r="E48" s="27"/>
      <c r="F48" s="268"/>
      <c r="G48" s="268"/>
      <c r="H48" s="23"/>
      <c r="I48" s="23"/>
      <c r="J48" s="268"/>
      <c r="K48" s="268"/>
      <c r="L48" s="268"/>
      <c r="M48" s="268"/>
    </row>
    <row r="49" spans="2:13">
      <c r="B49"/>
      <c r="C49"/>
      <c r="D49"/>
      <c r="E49" s="27"/>
      <c r="F49" s="268"/>
      <c r="G49" s="268"/>
      <c r="H49" s="23"/>
      <c r="I49" s="23"/>
      <c r="M49" s="268"/>
    </row>
    <row r="50" spans="2:13">
      <c r="B50"/>
      <c r="C50"/>
      <c r="D50"/>
      <c r="E50" s="27"/>
      <c r="F50" s="268"/>
      <c r="G50" s="268"/>
      <c r="H50" s="23"/>
      <c r="I50" s="23"/>
      <c r="J50" s="269"/>
      <c r="K50" s="269"/>
      <c r="L50" s="268"/>
      <c r="M50" s="268"/>
    </row>
    <row r="51" spans="2:13">
      <c r="B51"/>
      <c r="C51"/>
      <c r="D51"/>
      <c r="E51" s="27"/>
      <c r="F51" s="268"/>
      <c r="G51" s="268"/>
      <c r="H51" s="23"/>
      <c r="I51" s="23"/>
      <c r="J51" s="268"/>
      <c r="K51" s="268"/>
      <c r="L51" s="268"/>
      <c r="M51" s="268"/>
    </row>
    <row r="52" spans="2:13">
      <c r="B52" s="13"/>
      <c r="C52" s="13"/>
      <c r="D52"/>
      <c r="E52" s="27"/>
      <c r="F52" s="268"/>
      <c r="G52" s="268"/>
      <c r="H52" s="80"/>
      <c r="I52" s="80"/>
      <c r="J52" s="268"/>
      <c r="K52" s="268"/>
      <c r="L52" s="268"/>
      <c r="M52" s="268"/>
    </row>
    <row r="53" spans="2:13">
      <c r="B53" s="13"/>
      <c r="C53" s="13"/>
      <c r="D53"/>
      <c r="E53" s="27"/>
      <c r="F53" s="268"/>
      <c r="G53" s="268"/>
      <c r="H53" s="80"/>
      <c r="I53" s="80"/>
      <c r="J53" s="268"/>
      <c r="K53" s="268"/>
      <c r="L53" s="268"/>
      <c r="M53" s="268"/>
    </row>
    <row r="54" spans="2:13">
      <c r="B54" s="13"/>
      <c r="C54" s="13"/>
      <c r="D54" s="13"/>
      <c r="E54" s="13"/>
      <c r="F54" s="2"/>
      <c r="G54" s="2"/>
      <c r="H54" s="13"/>
      <c r="I54" s="13"/>
      <c r="J54" s="268"/>
      <c r="K54" s="268"/>
      <c r="L54" s="268"/>
      <c r="M54" s="268"/>
    </row>
    <row r="55" spans="2:13">
      <c r="B55"/>
      <c r="C55"/>
      <c r="D55"/>
      <c r="E55" s="27"/>
      <c r="F55" s="268"/>
      <c r="G55" s="268"/>
      <c r="H55" s="80"/>
      <c r="I55" s="80"/>
      <c r="J55" s="268"/>
      <c r="K55" s="268"/>
      <c r="L55" s="268"/>
      <c r="M55" s="268"/>
    </row>
    <row r="56" spans="2:13">
      <c r="B56"/>
      <c r="C56"/>
      <c r="D56"/>
      <c r="E56" s="27"/>
      <c r="F56" s="268"/>
      <c r="G56" s="268"/>
      <c r="H56" s="80"/>
      <c r="I56" s="80"/>
      <c r="J56" s="268"/>
      <c r="K56" s="268"/>
      <c r="L56" s="268"/>
      <c r="M56" s="268"/>
    </row>
    <row r="57" spans="2:13">
      <c r="B57"/>
      <c r="C57"/>
      <c r="D57"/>
      <c r="E57" s="27"/>
      <c r="F57" s="268"/>
      <c r="G57" s="268"/>
      <c r="H57" s="80"/>
      <c r="I57" s="80"/>
      <c r="J57" s="268"/>
      <c r="K57" s="268"/>
      <c r="L57" s="268"/>
      <c r="M57" s="268"/>
    </row>
    <row r="58" spans="2:13">
      <c r="B58"/>
      <c r="C58"/>
      <c r="D58"/>
      <c r="E58" s="27"/>
      <c r="F58" s="268"/>
      <c r="G58" s="268"/>
      <c r="H58" s="80"/>
      <c r="I58" s="80"/>
      <c r="J58" s="268"/>
      <c r="K58" s="268"/>
      <c r="L58" s="268"/>
      <c r="M58" s="268"/>
    </row>
    <row r="59" spans="2:13">
      <c r="B59"/>
      <c r="C59"/>
      <c r="D59"/>
      <c r="E59" s="27"/>
      <c r="F59" s="268"/>
      <c r="G59" s="465"/>
      <c r="H59" s="465"/>
      <c r="I59" s="465"/>
      <c r="J59" s="465"/>
      <c r="K59" s="465"/>
      <c r="L59" s="465"/>
      <c r="M59" s="465"/>
    </row>
    <row r="60" spans="2:13">
      <c r="B60"/>
      <c r="C60"/>
      <c r="D60"/>
      <c r="E60" s="27"/>
      <c r="F60" s="268"/>
      <c r="G60" s="465"/>
      <c r="H60" s="465"/>
      <c r="I60" s="465"/>
      <c r="J60" s="465"/>
      <c r="K60" s="465"/>
      <c r="L60" s="465"/>
      <c r="M60" s="465"/>
    </row>
  </sheetData>
  <mergeCells count="22">
    <mergeCell ref="B2:M2"/>
    <mergeCell ref="F4:G4"/>
    <mergeCell ref="J4:K4"/>
    <mergeCell ref="L4:M4"/>
    <mergeCell ref="L13:M13"/>
    <mergeCell ref="B13:B14"/>
    <mergeCell ref="C13:C14"/>
    <mergeCell ref="B11:E11"/>
    <mergeCell ref="D13:E13"/>
    <mergeCell ref="B4:E5"/>
    <mergeCell ref="B10:E10"/>
    <mergeCell ref="B9:E9"/>
    <mergeCell ref="B8:E8"/>
    <mergeCell ref="B7:E7"/>
    <mergeCell ref="B6:E6"/>
    <mergeCell ref="G60:J60"/>
    <mergeCell ref="K60:M60"/>
    <mergeCell ref="G59:J59"/>
    <mergeCell ref="K59:M59"/>
    <mergeCell ref="F13:G13"/>
    <mergeCell ref="J13:K13"/>
    <mergeCell ref="H13:I13"/>
  </mergeCells>
  <phoneticPr fontId="33" type="noConversion"/>
  <pageMargins left="0.7" right="0.7" top="0.75" bottom="0.75" header="0.3" footer="0.3"/>
  <pageSetup scale="65" orientation="landscape"/>
  <headerFooter>
    <oddFooter>&amp;L&amp;P&amp;CFINAL 2011 Results&amp;RAugust 31,2012</oddFooter>
  </headerFooter>
  <colBreaks count="1" manualBreakCount="1">
    <brk id="11"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David Heeney</cp:lastModifiedBy>
  <cp:lastPrinted>2015-05-01T17:43:54Z</cp:lastPrinted>
  <dcterms:created xsi:type="dcterms:W3CDTF">2012-03-05T18:56:04Z</dcterms:created>
  <dcterms:modified xsi:type="dcterms:W3CDTF">2015-05-01T20:53:01Z</dcterms:modified>
</cp:coreProperties>
</file>