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225" windowWidth="14805" windowHeight="7890"/>
  </bookViews>
  <sheets>
    <sheet name="Sheet1" sheetId="1" r:id="rId1"/>
    <sheet name="Sheet2" sheetId="2" r:id="rId2"/>
    <sheet name="Sheet3" sheetId="3" r:id="rId3"/>
  </sheets>
  <definedNames>
    <definedName name="_xlnm.Print_Area" localSheetId="0">Sheet1!$A$1:$T$39</definedName>
  </definedNames>
  <calcPr calcId="145621" iterate="1"/>
</workbook>
</file>

<file path=xl/calcChain.xml><?xml version="1.0" encoding="utf-8"?>
<calcChain xmlns="http://schemas.openxmlformats.org/spreadsheetml/2006/main">
  <c r="B25" i="1" l="1"/>
  <c r="B26" i="1"/>
  <c r="B27" i="1"/>
  <c r="B24" i="1"/>
  <c r="B19" i="1" l="1"/>
  <c r="B20" i="1"/>
  <c r="B21" i="1"/>
  <c r="B18" i="1"/>
  <c r="B14" i="1"/>
  <c r="B15" i="1"/>
  <c r="B16" i="1"/>
  <c r="B13" i="1"/>
  <c r="B28" i="1"/>
  <c r="G23" i="1"/>
  <c r="F23" i="1"/>
  <c r="D23" i="1"/>
  <c r="C23" i="1"/>
  <c r="B23" i="1" s="1"/>
  <c r="G17" i="1"/>
  <c r="F17" i="1"/>
  <c r="E17" i="1"/>
  <c r="D17" i="1"/>
  <c r="C17" i="1"/>
  <c r="B17" i="1" s="1"/>
  <c r="G12" i="1"/>
  <c r="F12" i="1"/>
  <c r="E12" i="1"/>
  <c r="D12" i="1"/>
  <c r="C12" i="1"/>
  <c r="B12" i="1" s="1"/>
  <c r="B11" i="1"/>
</calcChain>
</file>

<file path=xl/sharedStrings.xml><?xml version="1.0" encoding="utf-8"?>
<sst xmlns="http://schemas.openxmlformats.org/spreadsheetml/2006/main" count="59" uniqueCount="49">
  <si>
    <t>Asset</t>
  </si>
  <si>
    <t>Good</t>
  </si>
  <si>
    <t>Fair</t>
  </si>
  <si>
    <t>Poor</t>
  </si>
  <si>
    <t>Substation Circuit Breakers and Reclosers</t>
  </si>
  <si>
    <t>Substation Transformers</t>
  </si>
  <si>
    <t>Substation Protection and Control Relays</t>
  </si>
  <si>
    <t>Substation  Ground Grids</t>
  </si>
  <si>
    <t>Wood Poles (Entire Population)</t>
  </si>
  <si>
    <t>Underground Low Voltage Cables</t>
  </si>
  <si>
    <t>North Bay Hydro</t>
  </si>
  <si>
    <t>Asset Condition Assessment Summary</t>
  </si>
  <si>
    <t>Overhead Primary Conductor*</t>
  </si>
  <si>
    <t>Underground Primary Conductor*</t>
  </si>
  <si>
    <t>3-Phase Pole Mounted Switches*</t>
  </si>
  <si>
    <t>Distribution Transformers*</t>
  </si>
  <si>
    <t>Very Good</t>
  </si>
  <si>
    <t>Very Poor</t>
  </si>
  <si>
    <t>2-SEC-28</t>
  </si>
  <si>
    <t>2015 Forecast</t>
  </si>
  <si>
    <t>* Further breakdown as per Exhibit 2 Appendix B 2013 Asset Condition Assessment - Expand Table as required</t>
  </si>
  <si>
    <t>N/A</t>
  </si>
  <si>
    <t>Overhead Primary Conductor - 4.16kV 1-ph</t>
  </si>
  <si>
    <t>Overhead Primary Conductor - 4.16kV 3-ph</t>
  </si>
  <si>
    <t>Overhead Primary Conductor - 12.47kV 1-ph</t>
  </si>
  <si>
    <t>Overhead Primary Conductor - 12.47kV 3-ph</t>
  </si>
  <si>
    <t>Underground Primary Conductor - 4.16kV 1-ph</t>
  </si>
  <si>
    <t>Underground Primary Conductor - 4.16kV 3-ph</t>
  </si>
  <si>
    <t>Underground Primary Conductor - 12.47kV 1-ph</t>
  </si>
  <si>
    <t>Underground Primary Conductor - 12.47kV 3-ph</t>
  </si>
  <si>
    <t>Mid-Span Opener</t>
  </si>
  <si>
    <t>Load Break Switches</t>
  </si>
  <si>
    <t>Blade</t>
  </si>
  <si>
    <t>Fused</t>
  </si>
  <si>
    <t>1 (3)</t>
  </si>
  <si>
    <t xml:space="preserve">Number of Units Replaced
</t>
  </si>
  <si>
    <t xml:space="preserve">Number of Units Planned for Replacement
</t>
  </si>
  <si>
    <t>NBHDL Notes:</t>
  </si>
  <si>
    <t>6 (18)</t>
  </si>
  <si>
    <t>16 (54)</t>
  </si>
  <si>
    <t>7 (26)</t>
  </si>
  <si>
    <t>2 (7)</t>
  </si>
  <si>
    <t>Condition                                                                                                                                              * if two numbers shown, first number represents overall Health Index by station for that asset type, number in brackets represents total number of units with that Health Index</t>
  </si>
  <si>
    <t>Population                                                                                                                                                             * if two numbers shown, first number represents overall Health Index by station for that asset type, number in brackets represents total number of units with that Health Index</t>
  </si>
  <si>
    <t>2) Replacements in the underground primary conductor are not available historically, however there has been very minimal replacement to date.  For the forecast year and forward, replacement amounts are only available in total.  They have not been broken down by subgroup.</t>
  </si>
  <si>
    <t xml:space="preserve">1) Replacements in all overhead conductor categories and 3 phase pole mounted switch categories have not been tracked, nor planned and therefore data is not available.  These assets are renewed at the pace of the wood pole replacements, as it is much more efficient to handle construction in this manner.  Outside of the pace of wood pole replacements these items are replaced when failed, or when they present imminent danger.  </t>
  </si>
  <si>
    <t>3) Underground low voltage cables are not tracked or planned, but a section on them was included in the ACA due to specific knowledge of a problem area in the NBHDL service territory that requires attention.  The numbers provided are based on the proposed projects to rectify the problem and will be complete in 2016</t>
  </si>
  <si>
    <t>4) Distribution Transformers are run to failure and therefore replacements are not tracked or planned</t>
  </si>
  <si>
    <t>5) All conductor quantities are in metres (m)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</si>
</sst>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5" formatCode="_(* #,##0_);_(* \(#,##0\);_(* &quot;-&quot;??_);_(@_)"/>
  </numFmts>
  <fonts count="7" x14ac:knownFonts="1">
    <font>
      <sz val="11"/>
      <color theme="1"/>
      <name val="Calibri"/>
      <family val="2"/>
      <scheme val="minor"/>
    </font>
    <font>
      <b/>
      <sz val="11"/>
      <color theme="1"/>
      <name val="Calibri"/>
      <family val="2"/>
      <scheme val="minor"/>
    </font>
    <font>
      <b/>
      <sz val="16"/>
      <color theme="1"/>
      <name val="Calibri"/>
      <family val="2"/>
      <scheme val="minor"/>
    </font>
    <font>
      <sz val="11"/>
      <color rgb="FFFF0000"/>
      <name val="Calibri"/>
      <family val="2"/>
      <scheme val="minor"/>
    </font>
    <font>
      <sz val="11"/>
      <name val="Calibri"/>
      <family val="2"/>
      <scheme val="minor"/>
    </font>
    <font>
      <b/>
      <u/>
      <sz val="11"/>
      <color theme="1"/>
      <name val="Calibri"/>
      <family val="2"/>
      <scheme val="minor"/>
    </font>
    <font>
      <sz val="11"/>
      <color theme="1"/>
      <name val="Calibri"/>
      <family val="2"/>
      <scheme val="minor"/>
    </font>
  </fonts>
  <fills count="9">
    <fill>
      <patternFill patternType="none"/>
    </fill>
    <fill>
      <patternFill patternType="gray125"/>
    </fill>
    <fill>
      <patternFill patternType="solid">
        <fgColor theme="0" tint="-0.34998626667073579"/>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5" tint="0.399975585192419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style="medium">
        <color indexed="64"/>
      </top>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rgb="FFFF0000"/>
      </left>
      <right style="medium">
        <color rgb="FFFF0000"/>
      </right>
      <top style="thin">
        <color indexed="64"/>
      </top>
      <bottom style="medium">
        <color indexed="64"/>
      </bottom>
      <diagonal/>
    </border>
    <border>
      <left style="medium">
        <color rgb="FFFF0000"/>
      </left>
      <right style="medium">
        <color rgb="FFFF0000"/>
      </right>
      <top style="medium">
        <color indexed="64"/>
      </top>
      <bottom style="thin">
        <color indexed="64"/>
      </bottom>
      <diagonal/>
    </border>
    <border>
      <left style="medium">
        <color rgb="FFFF0000"/>
      </left>
      <right style="medium">
        <color rgb="FFFF0000"/>
      </right>
      <top style="thin">
        <color indexed="64"/>
      </top>
      <bottom style="thin">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rgb="FFFF0000"/>
      </left>
      <right style="medium">
        <color rgb="FFFF0000"/>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rgb="FFFF0000"/>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medium">
        <color indexed="64"/>
      </bottom>
      <diagonal/>
    </border>
  </borders>
  <cellStyleXfs count="2">
    <xf numFmtId="0" fontId="0" fillId="0" borderId="0"/>
    <xf numFmtId="43" fontId="6" fillId="0" borderId="0" applyFont="0" applyFill="0" applyBorder="0" applyAlignment="0" applyProtection="0"/>
  </cellStyleXfs>
  <cellXfs count="89">
    <xf numFmtId="0" fontId="0" fillId="0" borderId="0" xfId="0"/>
    <xf numFmtId="0" fontId="0" fillId="0" borderId="0" xfId="0" applyAlignment="1">
      <alignment vertical="center"/>
    </xf>
    <xf numFmtId="0" fontId="0" fillId="0" borderId="0" xfId="0" quotePrefix="1" applyAlignment="1">
      <alignment horizontal="left" vertical="center"/>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 fillId="7" borderId="7"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0" fillId="4" borderId="8" xfId="0" applyFill="1" applyBorder="1" applyAlignment="1">
      <alignment horizontal="center" vertical="center" wrapText="1"/>
    </xf>
    <xf numFmtId="0" fontId="0" fillId="4" borderId="9" xfId="0" applyFill="1" applyBorder="1" applyAlignment="1">
      <alignment horizontal="center" vertical="center" wrapText="1"/>
    </xf>
    <xf numFmtId="0" fontId="0" fillId="2" borderId="20" xfId="0" applyFill="1" applyBorder="1" applyAlignment="1">
      <alignment horizontal="center" vertical="center" wrapText="1"/>
    </xf>
    <xf numFmtId="0" fontId="0" fillId="2" borderId="22" xfId="0" applyFill="1" applyBorder="1" applyAlignment="1">
      <alignment horizontal="center" vertical="center" wrapText="1"/>
    </xf>
    <xf numFmtId="0" fontId="0" fillId="5" borderId="8" xfId="0" applyFill="1" applyBorder="1" applyAlignment="1">
      <alignment horizontal="center" vertical="center" wrapText="1"/>
    </xf>
    <xf numFmtId="0" fontId="0" fillId="0" borderId="19" xfId="0" applyBorder="1" applyAlignment="1">
      <alignment horizontal="center" vertical="center" wrapText="1"/>
    </xf>
    <xf numFmtId="0" fontId="0" fillId="5" borderId="7" xfId="0" applyFill="1" applyBorder="1" applyAlignment="1">
      <alignment horizontal="center" vertical="center" wrapText="1"/>
    </xf>
    <xf numFmtId="0" fontId="2" fillId="0" borderId="0" xfId="0" applyFont="1" applyBorder="1" applyAlignment="1">
      <alignment vertical="center"/>
    </xf>
    <xf numFmtId="0" fontId="0" fillId="5" borderId="12" xfId="0" applyFill="1" applyBorder="1" applyAlignment="1">
      <alignment horizontal="center" vertical="center" wrapText="1"/>
    </xf>
    <xf numFmtId="0" fontId="1" fillId="3" borderId="24" xfId="0" applyFont="1" applyFill="1" applyBorder="1" applyAlignment="1">
      <alignment horizontal="center" vertical="center" wrapText="1"/>
    </xf>
    <xf numFmtId="0" fontId="0" fillId="4" borderId="24" xfId="0" applyFill="1" applyBorder="1" applyAlignment="1">
      <alignment horizontal="center" vertical="center" wrapText="1"/>
    </xf>
    <xf numFmtId="0" fontId="1" fillId="7" borderId="26" xfId="0" applyFont="1" applyFill="1" applyBorder="1" applyAlignment="1">
      <alignment horizontal="center" vertical="center" wrapText="1"/>
    </xf>
    <xf numFmtId="0" fontId="0" fillId="2" borderId="22" xfId="0" applyFill="1" applyBorder="1" applyAlignment="1">
      <alignment horizontal="right" vertical="center" wrapText="1"/>
    </xf>
    <xf numFmtId="0" fontId="0" fillId="0" borderId="29" xfId="0" applyBorder="1" applyAlignment="1">
      <alignment horizontal="center" vertical="center" wrapText="1"/>
    </xf>
    <xf numFmtId="0" fontId="5" fillId="0" borderId="0" xfId="0" applyFont="1" applyAlignment="1">
      <alignment vertical="center"/>
    </xf>
    <xf numFmtId="0" fontId="4" fillId="0" borderId="15" xfId="0" applyFont="1" applyBorder="1" applyAlignment="1">
      <alignment horizontal="center" vertical="center" wrapText="1"/>
    </xf>
    <xf numFmtId="0" fontId="2" fillId="0" borderId="39" xfId="0" applyFont="1" applyBorder="1" applyAlignment="1">
      <alignment vertical="center"/>
    </xf>
    <xf numFmtId="0" fontId="2" fillId="0" borderId="17" xfId="0" applyFont="1" applyBorder="1" applyAlignment="1">
      <alignment vertical="center"/>
    </xf>
    <xf numFmtId="0" fontId="0" fillId="0" borderId="17" xfId="0" applyBorder="1" applyAlignment="1">
      <alignment vertical="center"/>
    </xf>
    <xf numFmtId="0" fontId="2" fillId="0" borderId="40" xfId="0" applyFont="1" applyBorder="1" applyAlignment="1">
      <alignment vertical="center"/>
    </xf>
    <xf numFmtId="0" fontId="0" fillId="0" borderId="0" xfId="0" applyBorder="1" applyAlignment="1">
      <alignment vertical="center"/>
    </xf>
    <xf numFmtId="0" fontId="0" fillId="0" borderId="40" xfId="0" applyBorder="1" applyAlignment="1">
      <alignment vertical="center"/>
    </xf>
    <xf numFmtId="0" fontId="3" fillId="0" borderId="0" xfId="0" applyFont="1" applyBorder="1" applyAlignment="1">
      <alignment vertical="center"/>
    </xf>
    <xf numFmtId="0" fontId="0" fillId="0" borderId="21" xfId="0" applyFill="1" applyBorder="1" applyAlignment="1">
      <alignment horizontal="center" vertical="center" wrapText="1"/>
    </xf>
    <xf numFmtId="0" fontId="0" fillId="5" borderId="26" xfId="0" applyFill="1" applyBorder="1" applyAlignment="1">
      <alignment horizontal="center" vertical="center" wrapText="1"/>
    </xf>
    <xf numFmtId="0" fontId="0" fillId="0" borderId="18" xfId="0" applyBorder="1" applyAlignment="1">
      <alignment horizontal="center" vertical="center"/>
    </xf>
    <xf numFmtId="0" fontId="0" fillId="0" borderId="41" xfId="0" applyBorder="1" applyAlignment="1">
      <alignment vertical="center"/>
    </xf>
    <xf numFmtId="0" fontId="1" fillId="6" borderId="27" xfId="0" applyFont="1" applyFill="1" applyBorder="1" applyAlignment="1">
      <alignment horizontal="center" vertical="center"/>
    </xf>
    <xf numFmtId="0" fontId="1" fillId="3" borderId="2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3" xfId="0" applyFont="1" applyFill="1" applyBorder="1" applyAlignment="1">
      <alignment horizontal="center" vertical="center"/>
    </xf>
    <xf numFmtId="0" fontId="1" fillId="8" borderId="4" xfId="0" applyFont="1" applyFill="1" applyBorder="1" applyAlignment="1">
      <alignment horizontal="center" vertical="center"/>
    </xf>
    <xf numFmtId="0" fontId="0" fillId="0" borderId="0" xfId="0" applyAlignment="1">
      <alignment vertical="center" wrapText="1"/>
    </xf>
    <xf numFmtId="0" fontId="1" fillId="2" borderId="17" xfId="0" applyFont="1" applyFill="1" applyBorder="1" applyAlignment="1">
      <alignment horizontal="center" vertical="center" wrapText="1"/>
    </xf>
    <xf numFmtId="0" fontId="0" fillId="2" borderId="18" xfId="0" applyFill="1" applyBorder="1" applyAlignment="1">
      <alignment vertical="center"/>
    </xf>
    <xf numFmtId="0" fontId="1" fillId="2" borderId="20" xfId="0" applyFont="1" applyFill="1" applyBorder="1" applyAlignment="1">
      <alignment horizontal="center" vertical="center" wrapText="1"/>
    </xf>
    <xf numFmtId="0" fontId="1" fillId="2" borderId="21" xfId="0" applyFont="1" applyFill="1" applyBorder="1" applyAlignment="1">
      <alignment vertical="center"/>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8" borderId="23" xfId="0" applyFont="1" applyFill="1" applyBorder="1" applyAlignment="1">
      <alignment horizontal="center" vertical="center" wrapText="1"/>
    </xf>
    <xf numFmtId="165" fontId="0" fillId="5" borderId="2" xfId="1" applyNumberFormat="1" applyFont="1" applyFill="1" applyBorder="1" applyAlignment="1">
      <alignment horizontal="right" vertical="center" wrapText="1"/>
    </xf>
    <xf numFmtId="165" fontId="0" fillId="5" borderId="3" xfId="1" applyNumberFormat="1" applyFont="1" applyFill="1" applyBorder="1" applyAlignment="1">
      <alignment horizontal="right" vertical="center" wrapText="1"/>
    </xf>
    <xf numFmtId="165" fontId="0" fillId="5" borderId="11" xfId="1" applyNumberFormat="1" applyFont="1" applyFill="1" applyBorder="1" applyAlignment="1">
      <alignment horizontal="right" vertical="center" wrapText="1"/>
    </xf>
    <xf numFmtId="0" fontId="0" fillId="5" borderId="11" xfId="0" applyFill="1" applyBorder="1" applyAlignment="1">
      <alignment horizontal="right" vertical="center" wrapText="1"/>
    </xf>
    <xf numFmtId="0" fontId="0" fillId="5" borderId="27" xfId="0" applyFill="1" applyBorder="1" applyAlignment="1">
      <alignment horizontal="right" vertical="center" wrapText="1"/>
    </xf>
    <xf numFmtId="0" fontId="0" fillId="4" borderId="23" xfId="0" applyFill="1" applyBorder="1" applyAlignment="1">
      <alignment horizontal="right" vertical="center" wrapText="1"/>
    </xf>
    <xf numFmtId="165" fontId="0" fillId="4" borderId="3" xfId="1" applyNumberFormat="1" applyFont="1" applyFill="1" applyBorder="1" applyAlignment="1">
      <alignment horizontal="right" vertical="center" wrapText="1"/>
    </xf>
    <xf numFmtId="165" fontId="0" fillId="4" borderId="4" xfId="1" applyNumberFormat="1" applyFont="1" applyFill="1" applyBorder="1" applyAlignment="1">
      <alignment horizontal="right" wrapText="1"/>
    </xf>
    <xf numFmtId="165" fontId="0" fillId="0" borderId="0" xfId="1" applyNumberFormat="1" applyFont="1" applyBorder="1" applyAlignment="1">
      <alignment horizontal="right" vertical="center"/>
    </xf>
    <xf numFmtId="0" fontId="0" fillId="0" borderId="0" xfId="0" applyBorder="1" applyAlignment="1">
      <alignment horizontal="right" vertical="center"/>
    </xf>
    <xf numFmtId="0" fontId="0" fillId="0" borderId="29" xfId="0" applyBorder="1" applyAlignment="1">
      <alignment horizontal="right" vertical="center"/>
    </xf>
    <xf numFmtId="0" fontId="0" fillId="5" borderId="5" xfId="0" applyFill="1" applyBorder="1" applyAlignment="1">
      <alignment horizontal="right" vertical="center" wrapText="1"/>
    </xf>
    <xf numFmtId="0" fontId="0" fillId="5" borderId="1" xfId="0" applyFill="1" applyBorder="1" applyAlignment="1">
      <alignment horizontal="right" vertical="center" wrapText="1"/>
    </xf>
    <xf numFmtId="0" fontId="0" fillId="5" borderId="13" xfId="0" applyFill="1" applyBorder="1" applyAlignment="1">
      <alignment horizontal="right" vertical="center" wrapText="1"/>
    </xf>
    <xf numFmtId="0" fontId="0" fillId="5" borderId="28" xfId="0" applyFill="1" applyBorder="1" applyAlignment="1">
      <alignment horizontal="right" vertical="center" wrapText="1"/>
    </xf>
    <xf numFmtId="0" fontId="0" fillId="4" borderId="25" xfId="0" applyFill="1" applyBorder="1" applyAlignment="1">
      <alignment horizontal="right" vertical="center" wrapText="1"/>
    </xf>
    <xf numFmtId="165" fontId="0" fillId="4" borderId="1" xfId="1" applyNumberFormat="1" applyFont="1" applyFill="1" applyBorder="1" applyAlignment="1">
      <alignment horizontal="right" vertical="center" wrapText="1"/>
    </xf>
    <xf numFmtId="0" fontId="0" fillId="4" borderId="1" xfId="0" applyFill="1" applyBorder="1" applyAlignment="1">
      <alignment horizontal="right" vertical="center" wrapText="1"/>
    </xf>
    <xf numFmtId="165" fontId="0" fillId="4" borderId="6" xfId="1" applyNumberFormat="1" applyFont="1" applyFill="1" applyBorder="1" applyAlignment="1">
      <alignment horizontal="right" vertical="center" wrapText="1"/>
    </xf>
    <xf numFmtId="165" fontId="0" fillId="5" borderId="28" xfId="1" applyNumberFormat="1" applyFont="1" applyFill="1" applyBorder="1" applyAlignment="1">
      <alignment horizontal="right" vertical="center" wrapText="1"/>
    </xf>
    <xf numFmtId="165" fontId="0" fillId="5" borderId="5" xfId="1" applyNumberFormat="1" applyFont="1" applyFill="1" applyBorder="1" applyAlignment="1">
      <alignment horizontal="right" vertical="center" wrapText="1"/>
    </xf>
    <xf numFmtId="165" fontId="0" fillId="5" borderId="1" xfId="1" applyNumberFormat="1" applyFont="1" applyFill="1" applyBorder="1" applyAlignment="1">
      <alignment horizontal="right" vertical="center" wrapText="1"/>
    </xf>
    <xf numFmtId="165" fontId="0" fillId="5" borderId="13" xfId="1" applyNumberFormat="1" applyFont="1" applyFill="1" applyBorder="1" applyAlignment="1">
      <alignment horizontal="right" vertical="center" wrapText="1"/>
    </xf>
    <xf numFmtId="165" fontId="0" fillId="4" borderId="25" xfId="1" applyNumberFormat="1" applyFont="1" applyFill="1" applyBorder="1" applyAlignment="1">
      <alignment horizontal="right" vertical="center" wrapText="1"/>
    </xf>
    <xf numFmtId="165" fontId="4" fillId="4" borderId="6" xfId="1" applyNumberFormat="1" applyFont="1" applyFill="1" applyBorder="1" applyAlignment="1">
      <alignment horizontal="right" vertical="center" wrapText="1"/>
    </xf>
    <xf numFmtId="0" fontId="3" fillId="4" borderId="6" xfId="0" applyFont="1" applyFill="1" applyBorder="1" applyAlignment="1">
      <alignment horizontal="right" vertical="center" wrapText="1"/>
    </xf>
    <xf numFmtId="0" fontId="0" fillId="4" borderId="6" xfId="0" applyFill="1" applyBorder="1" applyAlignment="1">
      <alignment horizontal="right" vertical="center" wrapText="1"/>
    </xf>
    <xf numFmtId="165" fontId="0" fillId="5" borderId="10" xfId="1" applyNumberFormat="1" applyFont="1" applyFill="1" applyBorder="1" applyAlignment="1">
      <alignment horizontal="right" vertical="center" wrapText="1"/>
    </xf>
    <xf numFmtId="0" fontId="3" fillId="0" borderId="0" xfId="0" applyFont="1" applyBorder="1" applyAlignment="1">
      <alignment horizontal="right" vertical="center"/>
    </xf>
    <xf numFmtId="0" fontId="0" fillId="5" borderId="30" xfId="0" applyFill="1" applyBorder="1" applyAlignment="1">
      <alignment horizontal="right" vertical="center" wrapText="1"/>
    </xf>
    <xf numFmtId="0" fontId="0" fillId="5" borderId="31" xfId="0" applyFill="1" applyBorder="1" applyAlignment="1">
      <alignment horizontal="right" vertical="center" wrapText="1"/>
    </xf>
    <xf numFmtId="0" fontId="0" fillId="5" borderId="32" xfId="0" applyFill="1" applyBorder="1" applyAlignment="1">
      <alignment horizontal="right" vertical="center" wrapText="1"/>
    </xf>
    <xf numFmtId="0" fontId="0" fillId="5" borderId="33" xfId="0" applyFill="1" applyBorder="1" applyAlignment="1">
      <alignment horizontal="right" vertical="center" wrapText="1"/>
    </xf>
    <xf numFmtId="0" fontId="0" fillId="4" borderId="34" xfId="0" applyFill="1" applyBorder="1" applyAlignment="1">
      <alignment horizontal="right" vertical="center" wrapText="1"/>
    </xf>
    <xf numFmtId="0" fontId="0" fillId="4" borderId="31" xfId="0" applyFill="1" applyBorder="1" applyAlignment="1">
      <alignment horizontal="right" vertical="center" wrapText="1"/>
    </xf>
    <xf numFmtId="0" fontId="0" fillId="4" borderId="35" xfId="0" applyFill="1" applyBorder="1" applyAlignment="1">
      <alignment horizontal="righ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9"/>
  <sheetViews>
    <sheetView tabSelected="1" topLeftCell="A4" zoomScaleNormal="100" zoomScaleSheetLayoutView="100" workbookViewId="0">
      <selection activeCell="A4" sqref="A4"/>
    </sheetView>
  </sheetViews>
  <sheetFormatPr defaultRowHeight="15" x14ac:dyDescent="0.25"/>
  <cols>
    <col min="1" max="1" width="43.7109375" style="1" customWidth="1"/>
    <col min="2" max="2" width="77.85546875" style="1" customWidth="1"/>
    <col min="3" max="8" width="8.7109375" style="1" customWidth="1"/>
    <col min="9" max="13" width="12.140625" style="1" customWidth="1"/>
    <col min="14" max="14" width="12.85546875" style="1" customWidth="1"/>
    <col min="15" max="15" width="10.85546875" style="1" customWidth="1"/>
    <col min="16" max="18" width="9.5703125" style="1" bestFit="1" customWidth="1"/>
    <col min="19" max="19" width="9" style="1" customWidth="1"/>
    <col min="20" max="20" width="14.140625" style="1" customWidth="1"/>
    <col min="21" max="16384" width="9.140625" style="1"/>
  </cols>
  <sheetData>
    <row r="1" spans="1:19" ht="21" x14ac:dyDescent="0.25">
      <c r="A1" s="28" t="s">
        <v>10</v>
      </c>
      <c r="B1" s="29"/>
      <c r="C1" s="30"/>
      <c r="D1" s="30"/>
      <c r="E1" s="30"/>
      <c r="F1" s="30"/>
      <c r="G1" s="30"/>
      <c r="H1" s="30"/>
      <c r="I1" s="30"/>
      <c r="J1" s="30"/>
      <c r="K1" s="30"/>
      <c r="L1" s="30"/>
      <c r="M1" s="30"/>
      <c r="N1" s="30"/>
      <c r="O1" s="30"/>
      <c r="P1" s="30"/>
      <c r="Q1" s="30"/>
      <c r="R1" s="30"/>
      <c r="S1" s="30"/>
    </row>
    <row r="2" spans="1:19" ht="21" x14ac:dyDescent="0.25">
      <c r="A2" s="31" t="s">
        <v>11</v>
      </c>
      <c r="B2" s="19"/>
      <c r="C2" s="32"/>
      <c r="D2" s="32"/>
      <c r="E2" s="32"/>
      <c r="F2" s="32"/>
      <c r="G2" s="32"/>
      <c r="H2" s="32"/>
      <c r="I2" s="32"/>
      <c r="J2" s="32"/>
      <c r="K2" s="32"/>
      <c r="L2" s="32"/>
      <c r="M2" s="32"/>
      <c r="N2" s="32"/>
      <c r="O2" s="32"/>
      <c r="P2" s="32"/>
      <c r="Q2" s="32"/>
      <c r="R2" s="32"/>
      <c r="S2" s="32"/>
    </row>
    <row r="3" spans="1:19" ht="21" x14ac:dyDescent="0.25">
      <c r="A3" s="31" t="s">
        <v>18</v>
      </c>
      <c r="B3" s="19"/>
      <c r="C3" s="32"/>
      <c r="D3" s="32"/>
      <c r="E3" s="32"/>
      <c r="F3" s="32"/>
      <c r="G3" s="32"/>
      <c r="H3" s="32"/>
      <c r="I3" s="32"/>
      <c r="J3" s="32"/>
      <c r="K3" s="32"/>
      <c r="L3" s="32"/>
      <c r="M3" s="32"/>
      <c r="N3" s="32"/>
      <c r="O3" s="32"/>
      <c r="P3" s="32"/>
      <c r="Q3" s="32"/>
      <c r="R3" s="32"/>
      <c r="S3" s="32"/>
    </row>
    <row r="4" spans="1:19" ht="15.75" thickBot="1" x14ac:dyDescent="0.3">
      <c r="A4" s="33"/>
      <c r="B4" s="32"/>
      <c r="C4" s="32"/>
      <c r="D4" s="32"/>
      <c r="E4" s="32"/>
      <c r="F4" s="32"/>
      <c r="G4" s="32"/>
      <c r="H4" s="34"/>
      <c r="I4" s="32"/>
      <c r="J4" s="32"/>
      <c r="K4" s="32"/>
      <c r="L4" s="32"/>
      <c r="M4" s="32"/>
      <c r="N4" s="32"/>
      <c r="O4" s="32"/>
      <c r="P4" s="32"/>
      <c r="Q4" s="32"/>
      <c r="R4" s="32"/>
      <c r="S4" s="32"/>
    </row>
    <row r="5" spans="1:19" ht="99.75" customHeight="1" x14ac:dyDescent="0.25">
      <c r="A5" s="47" t="s">
        <v>0</v>
      </c>
      <c r="B5" s="45" t="s">
        <v>43</v>
      </c>
      <c r="C5" s="49" t="s">
        <v>42</v>
      </c>
      <c r="D5" s="50"/>
      <c r="E5" s="50"/>
      <c r="F5" s="50"/>
      <c r="G5" s="51"/>
      <c r="H5" s="39"/>
      <c r="I5" s="52" t="s">
        <v>35</v>
      </c>
      <c r="J5" s="42"/>
      <c r="K5" s="42"/>
      <c r="L5" s="42"/>
      <c r="M5" s="42"/>
      <c r="N5" s="43"/>
      <c r="O5" s="41" t="s">
        <v>36</v>
      </c>
      <c r="P5" s="42"/>
      <c r="Q5" s="42"/>
      <c r="R5" s="42"/>
      <c r="S5" s="43"/>
    </row>
    <row r="6" spans="1:19" ht="47.25" customHeight="1" thickBot="1" x14ac:dyDescent="0.3">
      <c r="A6" s="48"/>
      <c r="B6" s="46"/>
      <c r="C6" s="6" t="s">
        <v>16</v>
      </c>
      <c r="D6" s="7" t="s">
        <v>1</v>
      </c>
      <c r="E6" s="8" t="s">
        <v>2</v>
      </c>
      <c r="F6" s="8" t="s">
        <v>3</v>
      </c>
      <c r="G6" s="8" t="s">
        <v>17</v>
      </c>
      <c r="H6" s="23" t="s">
        <v>21</v>
      </c>
      <c r="I6" s="21">
        <v>2010</v>
      </c>
      <c r="J6" s="10">
        <v>2011</v>
      </c>
      <c r="K6" s="10">
        <v>2012</v>
      </c>
      <c r="L6" s="10">
        <v>2013</v>
      </c>
      <c r="M6" s="10">
        <v>2014</v>
      </c>
      <c r="N6" s="11" t="s">
        <v>19</v>
      </c>
      <c r="O6" s="9">
        <v>2016</v>
      </c>
      <c r="P6" s="9">
        <v>2017</v>
      </c>
      <c r="Q6" s="9">
        <v>2018</v>
      </c>
      <c r="R6" s="9">
        <v>2019</v>
      </c>
      <c r="S6" s="40">
        <v>2020</v>
      </c>
    </row>
    <row r="7" spans="1:19" x14ac:dyDescent="0.25">
      <c r="A7" s="14" t="s">
        <v>5</v>
      </c>
      <c r="B7" s="3">
        <v>20</v>
      </c>
      <c r="C7" s="53">
        <v>4</v>
      </c>
      <c r="D7" s="54">
        <v>8</v>
      </c>
      <c r="E7" s="55">
        <v>5</v>
      </c>
      <c r="F7" s="55">
        <v>3</v>
      </c>
      <c r="G7" s="56">
        <v>0</v>
      </c>
      <c r="H7" s="57"/>
      <c r="I7" s="58">
        <v>0</v>
      </c>
      <c r="J7" s="59">
        <v>2</v>
      </c>
      <c r="K7" s="59">
        <v>1</v>
      </c>
      <c r="L7" s="59">
        <v>1</v>
      </c>
      <c r="M7" s="59">
        <v>2</v>
      </c>
      <c r="N7" s="60">
        <v>1</v>
      </c>
      <c r="O7" s="61">
        <v>1</v>
      </c>
      <c r="P7" s="62">
        <v>0</v>
      </c>
      <c r="Q7" s="62">
        <v>0</v>
      </c>
      <c r="R7" s="62">
        <v>0</v>
      </c>
      <c r="S7" s="63"/>
    </row>
    <row r="8" spans="1:19" x14ac:dyDescent="0.25">
      <c r="A8" s="15" t="s">
        <v>4</v>
      </c>
      <c r="B8" s="27" t="s">
        <v>39</v>
      </c>
      <c r="C8" s="64" t="s">
        <v>38</v>
      </c>
      <c r="D8" s="65" t="s">
        <v>40</v>
      </c>
      <c r="E8" s="66" t="s">
        <v>41</v>
      </c>
      <c r="F8" s="66" t="s">
        <v>34</v>
      </c>
      <c r="G8" s="66">
        <v>0</v>
      </c>
      <c r="H8" s="67"/>
      <c r="I8" s="68">
        <v>0</v>
      </c>
      <c r="J8" s="69">
        <v>3</v>
      </c>
      <c r="K8" s="69">
        <v>1</v>
      </c>
      <c r="L8" s="69">
        <v>6</v>
      </c>
      <c r="M8" s="70">
        <v>0</v>
      </c>
      <c r="N8" s="71">
        <v>4</v>
      </c>
      <c r="O8" s="62">
        <v>0</v>
      </c>
      <c r="P8" s="61">
        <v>4</v>
      </c>
      <c r="Q8" s="61">
        <v>1</v>
      </c>
      <c r="R8" s="61">
        <v>1</v>
      </c>
      <c r="S8" s="63"/>
    </row>
    <row r="9" spans="1:19" x14ac:dyDescent="0.25">
      <c r="A9" s="15" t="s">
        <v>6</v>
      </c>
      <c r="B9" s="4" t="s">
        <v>39</v>
      </c>
      <c r="C9" s="64" t="s">
        <v>38</v>
      </c>
      <c r="D9" s="65" t="s">
        <v>40</v>
      </c>
      <c r="E9" s="66" t="s">
        <v>41</v>
      </c>
      <c r="F9" s="66">
        <v>0</v>
      </c>
      <c r="G9" s="66">
        <v>0</v>
      </c>
      <c r="H9" s="72">
        <v>1</v>
      </c>
      <c r="I9" s="68">
        <v>0</v>
      </c>
      <c r="J9" s="69">
        <v>3</v>
      </c>
      <c r="K9" s="70">
        <v>0</v>
      </c>
      <c r="L9" s="69">
        <v>6</v>
      </c>
      <c r="M9" s="70">
        <v>0</v>
      </c>
      <c r="N9" s="71">
        <v>4</v>
      </c>
      <c r="O9" s="62">
        <v>0</v>
      </c>
      <c r="P9" s="61">
        <v>4</v>
      </c>
      <c r="Q9" s="61">
        <v>1</v>
      </c>
      <c r="R9" s="61">
        <v>1</v>
      </c>
      <c r="S9" s="63"/>
    </row>
    <row r="10" spans="1:19" x14ac:dyDescent="0.25">
      <c r="A10" s="15" t="s">
        <v>7</v>
      </c>
      <c r="B10" s="4">
        <v>16</v>
      </c>
      <c r="C10" s="73">
        <v>5</v>
      </c>
      <c r="D10" s="74">
        <v>3</v>
      </c>
      <c r="E10" s="66">
        <v>0</v>
      </c>
      <c r="F10" s="75">
        <v>8</v>
      </c>
      <c r="G10" s="66">
        <v>0</v>
      </c>
      <c r="H10" s="67"/>
      <c r="I10" s="76">
        <v>1</v>
      </c>
      <c r="J10" s="69">
        <v>1</v>
      </c>
      <c r="K10" s="69">
        <v>1</v>
      </c>
      <c r="L10" s="69">
        <v>2</v>
      </c>
      <c r="M10" s="69">
        <v>1</v>
      </c>
      <c r="N10" s="71">
        <v>1</v>
      </c>
      <c r="O10" s="61">
        <v>1</v>
      </c>
      <c r="P10" s="61">
        <v>1</v>
      </c>
      <c r="Q10" s="61">
        <v>2</v>
      </c>
      <c r="R10" s="61">
        <v>1</v>
      </c>
      <c r="S10" s="63"/>
    </row>
    <row r="11" spans="1:19" x14ac:dyDescent="0.25">
      <c r="A11" s="15" t="s">
        <v>8</v>
      </c>
      <c r="B11" s="4">
        <f>SUM(C11:G11)</f>
        <v>7176</v>
      </c>
      <c r="C11" s="73">
        <v>2570</v>
      </c>
      <c r="D11" s="74">
        <v>2206</v>
      </c>
      <c r="E11" s="75">
        <v>1603</v>
      </c>
      <c r="F11" s="75">
        <v>420</v>
      </c>
      <c r="G11" s="75">
        <v>377</v>
      </c>
      <c r="H11" s="67"/>
      <c r="I11" s="76">
        <v>252</v>
      </c>
      <c r="J11" s="69">
        <v>112</v>
      </c>
      <c r="K11" s="69">
        <v>135</v>
      </c>
      <c r="L11" s="69">
        <v>196</v>
      </c>
      <c r="M11" s="69">
        <v>203</v>
      </c>
      <c r="N11" s="77">
        <v>200</v>
      </c>
      <c r="O11" s="61">
        <v>200</v>
      </c>
      <c r="P11" s="61">
        <v>200</v>
      </c>
      <c r="Q11" s="61">
        <v>200</v>
      </c>
      <c r="R11" s="61">
        <v>200</v>
      </c>
      <c r="S11" s="63"/>
    </row>
    <row r="12" spans="1:19" x14ac:dyDescent="0.25">
      <c r="A12" s="15" t="s">
        <v>12</v>
      </c>
      <c r="B12" s="4">
        <f>SUM(C12:G12)</f>
        <v>398861</v>
      </c>
      <c r="C12" s="73">
        <f>9702+3471+34494+21432</f>
        <v>69099</v>
      </c>
      <c r="D12" s="74">
        <f>34376+50268+3468+9931</f>
        <v>98043</v>
      </c>
      <c r="E12" s="75">
        <f>5149+1258+58815+42789</f>
        <v>108011</v>
      </c>
      <c r="F12" s="75">
        <f>26472+31204+1108+3070</f>
        <v>61854</v>
      </c>
      <c r="G12" s="75">
        <f>3070+1108+31204+26472</f>
        <v>61854</v>
      </c>
      <c r="H12" s="67"/>
      <c r="I12" s="68"/>
      <c r="J12" s="70"/>
      <c r="K12" s="70"/>
      <c r="L12" s="70"/>
      <c r="M12" s="70"/>
      <c r="N12" s="78"/>
      <c r="O12" s="62"/>
      <c r="P12" s="62"/>
      <c r="Q12" s="62"/>
      <c r="R12" s="62"/>
      <c r="S12" s="63"/>
    </row>
    <row r="13" spans="1:19" x14ac:dyDescent="0.25">
      <c r="A13" s="24" t="s">
        <v>22</v>
      </c>
      <c r="B13" s="4">
        <f>SUM(C13:G13)</f>
        <v>10413</v>
      </c>
      <c r="C13" s="73">
        <v>3471</v>
      </c>
      <c r="D13" s="74">
        <v>3468</v>
      </c>
      <c r="E13" s="75">
        <v>1258</v>
      </c>
      <c r="F13" s="75">
        <v>1108</v>
      </c>
      <c r="G13" s="75">
        <v>1108</v>
      </c>
      <c r="H13" s="67"/>
      <c r="I13" s="68"/>
      <c r="J13" s="70"/>
      <c r="K13" s="70"/>
      <c r="L13" s="70"/>
      <c r="M13" s="70"/>
      <c r="N13" s="78"/>
      <c r="O13" s="62"/>
      <c r="P13" s="62"/>
      <c r="Q13" s="62"/>
      <c r="R13" s="62"/>
      <c r="S13" s="63"/>
    </row>
    <row r="14" spans="1:19" x14ac:dyDescent="0.25">
      <c r="A14" s="24" t="s">
        <v>23</v>
      </c>
      <c r="B14" s="4">
        <f t="shared" ref="B14:B16" si="0">SUM(C14:G14)</f>
        <v>30922</v>
      </c>
      <c r="C14" s="73">
        <v>9702</v>
      </c>
      <c r="D14" s="74">
        <v>9931</v>
      </c>
      <c r="E14" s="75">
        <v>5149</v>
      </c>
      <c r="F14" s="75">
        <v>3070</v>
      </c>
      <c r="G14" s="75">
        <v>3070</v>
      </c>
      <c r="H14" s="67"/>
      <c r="I14" s="68"/>
      <c r="J14" s="70"/>
      <c r="K14" s="70"/>
      <c r="L14" s="70"/>
      <c r="M14" s="70"/>
      <c r="N14" s="78"/>
      <c r="O14" s="62"/>
      <c r="P14" s="62"/>
      <c r="Q14" s="62"/>
      <c r="R14" s="62"/>
      <c r="S14" s="63"/>
    </row>
    <row r="15" spans="1:19" x14ac:dyDescent="0.25">
      <c r="A15" s="24" t="s">
        <v>24</v>
      </c>
      <c r="B15" s="4">
        <f t="shared" si="0"/>
        <v>151541</v>
      </c>
      <c r="C15" s="73">
        <v>21432</v>
      </c>
      <c r="D15" s="74">
        <v>34376</v>
      </c>
      <c r="E15" s="75">
        <v>42789</v>
      </c>
      <c r="F15" s="75">
        <v>26472</v>
      </c>
      <c r="G15" s="75">
        <v>26472</v>
      </c>
      <c r="H15" s="67"/>
      <c r="I15" s="68"/>
      <c r="J15" s="70"/>
      <c r="K15" s="70"/>
      <c r="L15" s="70"/>
      <c r="M15" s="70"/>
      <c r="N15" s="78"/>
      <c r="O15" s="62"/>
      <c r="P15" s="62"/>
      <c r="Q15" s="62"/>
      <c r="R15" s="62"/>
      <c r="S15" s="63"/>
    </row>
    <row r="16" spans="1:19" x14ac:dyDescent="0.25">
      <c r="A16" s="24" t="s">
        <v>25</v>
      </c>
      <c r="B16" s="4">
        <f t="shared" si="0"/>
        <v>205985</v>
      </c>
      <c r="C16" s="73">
        <v>34494</v>
      </c>
      <c r="D16" s="74">
        <v>50268</v>
      </c>
      <c r="E16" s="75">
        <v>58815</v>
      </c>
      <c r="F16" s="75">
        <v>31204</v>
      </c>
      <c r="G16" s="75">
        <v>31204</v>
      </c>
      <c r="H16" s="67"/>
      <c r="I16" s="68"/>
      <c r="J16" s="70"/>
      <c r="K16" s="70"/>
      <c r="L16" s="70"/>
      <c r="M16" s="70"/>
      <c r="N16" s="78"/>
      <c r="O16" s="62"/>
      <c r="P16" s="62"/>
      <c r="Q16" s="62"/>
      <c r="R16" s="62"/>
      <c r="S16" s="63"/>
    </row>
    <row r="17" spans="1:19" x14ac:dyDescent="0.25">
      <c r="A17" s="15" t="s">
        <v>13</v>
      </c>
      <c r="B17" s="4">
        <f>SUM(C17:G17)</f>
        <v>110382</v>
      </c>
      <c r="C17" s="73">
        <f>0+0+194+6153</f>
        <v>6347</v>
      </c>
      <c r="D17" s="74">
        <f>6030+1269+0+0</f>
        <v>7299</v>
      </c>
      <c r="E17" s="75">
        <f>247+0+9050+64604</f>
        <v>73901</v>
      </c>
      <c r="F17" s="75">
        <f>826+785+2648+4882</f>
        <v>9141</v>
      </c>
      <c r="G17" s="75">
        <f>247+0+2689+10758</f>
        <v>13694</v>
      </c>
      <c r="H17" s="67"/>
      <c r="I17" s="68"/>
      <c r="J17" s="70"/>
      <c r="K17" s="70"/>
      <c r="L17" s="70"/>
      <c r="M17" s="70"/>
      <c r="N17" s="79"/>
      <c r="O17" s="61">
        <v>3844</v>
      </c>
      <c r="P17" s="61">
        <v>4228</v>
      </c>
      <c r="Q17" s="61">
        <v>4228</v>
      </c>
      <c r="R17" s="61">
        <v>3995</v>
      </c>
      <c r="S17" s="63"/>
    </row>
    <row r="18" spans="1:19" x14ac:dyDescent="0.25">
      <c r="A18" s="24" t="s">
        <v>26</v>
      </c>
      <c r="B18" s="4">
        <f>SUM(C18:G18)</f>
        <v>2648</v>
      </c>
      <c r="C18" s="64">
        <v>0</v>
      </c>
      <c r="D18" s="65">
        <v>0</v>
      </c>
      <c r="E18" s="66">
        <v>0</v>
      </c>
      <c r="F18" s="75">
        <v>2648</v>
      </c>
      <c r="G18" s="66">
        <v>0</v>
      </c>
      <c r="H18" s="67"/>
      <c r="I18" s="68"/>
      <c r="J18" s="70"/>
      <c r="K18" s="70"/>
      <c r="L18" s="70"/>
      <c r="M18" s="70"/>
      <c r="N18" s="79"/>
      <c r="O18" s="62"/>
      <c r="P18" s="62"/>
      <c r="Q18" s="62"/>
      <c r="R18" s="62"/>
      <c r="S18" s="63"/>
    </row>
    <row r="19" spans="1:19" x14ac:dyDescent="0.25">
      <c r="A19" s="24" t="s">
        <v>27</v>
      </c>
      <c r="B19" s="4">
        <f t="shared" ref="B19:B21" si="1">SUM(C19:G19)</f>
        <v>5376</v>
      </c>
      <c r="C19" s="64">
        <v>0</v>
      </c>
      <c r="D19" s="65">
        <v>0</v>
      </c>
      <c r="E19" s="75">
        <v>247</v>
      </c>
      <c r="F19" s="75">
        <v>4882</v>
      </c>
      <c r="G19" s="75">
        <v>247</v>
      </c>
      <c r="H19" s="67"/>
      <c r="I19" s="68"/>
      <c r="J19" s="70"/>
      <c r="K19" s="70"/>
      <c r="L19" s="70"/>
      <c r="M19" s="70"/>
      <c r="N19" s="79"/>
      <c r="O19" s="62"/>
      <c r="P19" s="62"/>
      <c r="Q19" s="62"/>
      <c r="R19" s="62"/>
      <c r="S19" s="63"/>
    </row>
    <row r="20" spans="1:19" x14ac:dyDescent="0.25">
      <c r="A20" s="24" t="s">
        <v>28</v>
      </c>
      <c r="B20" s="4">
        <f t="shared" si="1"/>
        <v>88371</v>
      </c>
      <c r="C20" s="73">
        <v>6153</v>
      </c>
      <c r="D20" s="74">
        <v>6030</v>
      </c>
      <c r="E20" s="75">
        <v>64604</v>
      </c>
      <c r="F20" s="75">
        <v>826</v>
      </c>
      <c r="G20" s="75">
        <v>10758</v>
      </c>
      <c r="H20" s="67"/>
      <c r="I20" s="68"/>
      <c r="J20" s="70"/>
      <c r="K20" s="70"/>
      <c r="L20" s="70"/>
      <c r="M20" s="70"/>
      <c r="N20" s="79"/>
      <c r="O20" s="62"/>
      <c r="P20" s="62"/>
      <c r="Q20" s="62"/>
      <c r="R20" s="62"/>
      <c r="S20" s="63"/>
    </row>
    <row r="21" spans="1:19" x14ac:dyDescent="0.25">
      <c r="A21" s="24" t="s">
        <v>29</v>
      </c>
      <c r="B21" s="4">
        <f t="shared" si="1"/>
        <v>13987</v>
      </c>
      <c r="C21" s="73">
        <v>194</v>
      </c>
      <c r="D21" s="74">
        <v>1269</v>
      </c>
      <c r="E21" s="75">
        <v>9050</v>
      </c>
      <c r="F21" s="75">
        <v>785</v>
      </c>
      <c r="G21" s="75">
        <v>2689</v>
      </c>
      <c r="H21" s="67"/>
      <c r="I21" s="68"/>
      <c r="J21" s="70"/>
      <c r="K21" s="70"/>
      <c r="L21" s="70"/>
      <c r="M21" s="70"/>
      <c r="N21" s="79"/>
      <c r="O21" s="62"/>
      <c r="P21" s="62"/>
      <c r="Q21" s="62"/>
      <c r="R21" s="62"/>
      <c r="S21" s="63"/>
    </row>
    <row r="22" spans="1:19" x14ac:dyDescent="0.25">
      <c r="A22" s="15" t="s">
        <v>9</v>
      </c>
      <c r="B22" s="4" t="s">
        <v>21</v>
      </c>
      <c r="C22" s="64" t="s">
        <v>21</v>
      </c>
      <c r="D22" s="65" t="s">
        <v>21</v>
      </c>
      <c r="E22" s="66" t="s">
        <v>21</v>
      </c>
      <c r="F22" s="66" t="s">
        <v>21</v>
      </c>
      <c r="G22" s="66" t="s">
        <v>21</v>
      </c>
      <c r="H22" s="67"/>
      <c r="I22" s="68"/>
      <c r="J22" s="70"/>
      <c r="K22" s="70"/>
      <c r="L22" s="70"/>
      <c r="M22" s="70"/>
      <c r="N22" s="79"/>
      <c r="O22" s="61">
        <v>2438</v>
      </c>
      <c r="P22" s="61">
        <v>1560</v>
      </c>
      <c r="Q22" s="62"/>
      <c r="R22" s="62"/>
      <c r="S22" s="63"/>
    </row>
    <row r="23" spans="1:19" x14ac:dyDescent="0.25">
      <c r="A23" s="15" t="s">
        <v>14</v>
      </c>
      <c r="B23" s="5">
        <f>SUM(C23:G23)</f>
        <v>605</v>
      </c>
      <c r="C23" s="80">
        <f>6+55+43+256</f>
        <v>360</v>
      </c>
      <c r="D23" s="74">
        <f>0+18+16+61</f>
        <v>95</v>
      </c>
      <c r="E23" s="75">
        <v>13</v>
      </c>
      <c r="F23" s="75">
        <f>4+17+30+76</f>
        <v>127</v>
      </c>
      <c r="G23" s="75">
        <f>0+1+1+8</f>
        <v>10</v>
      </c>
      <c r="H23" s="67"/>
      <c r="I23" s="68"/>
      <c r="J23" s="70"/>
      <c r="K23" s="70"/>
      <c r="L23" s="70"/>
      <c r="M23" s="70"/>
      <c r="N23" s="79"/>
      <c r="O23" s="81"/>
      <c r="P23" s="62"/>
      <c r="Q23" s="62"/>
      <c r="R23" s="62"/>
      <c r="S23" s="63"/>
    </row>
    <row r="24" spans="1:19" x14ac:dyDescent="0.25">
      <c r="A24" s="24" t="s">
        <v>30</v>
      </c>
      <c r="B24" s="5">
        <f>SUM(C24:G24)</f>
        <v>10</v>
      </c>
      <c r="C24" s="80">
        <v>6</v>
      </c>
      <c r="D24" s="65">
        <v>0</v>
      </c>
      <c r="E24" s="66">
        <v>0</v>
      </c>
      <c r="F24" s="66">
        <v>4</v>
      </c>
      <c r="G24" s="66">
        <v>0</v>
      </c>
      <c r="H24" s="67"/>
      <c r="I24" s="68"/>
      <c r="J24" s="70"/>
      <c r="K24" s="70"/>
      <c r="L24" s="70"/>
      <c r="M24" s="70"/>
      <c r="N24" s="79"/>
      <c r="O24" s="81"/>
      <c r="P24" s="62"/>
      <c r="Q24" s="62"/>
      <c r="R24" s="62"/>
      <c r="S24" s="63"/>
    </row>
    <row r="25" spans="1:19" x14ac:dyDescent="0.25">
      <c r="A25" s="24" t="s">
        <v>31</v>
      </c>
      <c r="B25" s="5">
        <f t="shared" ref="B25:B27" si="2">SUM(C25:G25)</f>
        <v>91</v>
      </c>
      <c r="C25" s="80">
        <v>55</v>
      </c>
      <c r="D25" s="74">
        <v>18</v>
      </c>
      <c r="E25" s="66">
        <v>0</v>
      </c>
      <c r="F25" s="75">
        <v>17</v>
      </c>
      <c r="G25" s="75">
        <v>1</v>
      </c>
      <c r="H25" s="67"/>
      <c r="I25" s="68"/>
      <c r="J25" s="70"/>
      <c r="K25" s="70"/>
      <c r="L25" s="70"/>
      <c r="M25" s="70"/>
      <c r="N25" s="79"/>
      <c r="O25" s="81"/>
      <c r="P25" s="62"/>
      <c r="Q25" s="62"/>
      <c r="R25" s="62"/>
      <c r="S25" s="63"/>
    </row>
    <row r="26" spans="1:19" x14ac:dyDescent="0.25">
      <c r="A26" s="24" t="s">
        <v>32</v>
      </c>
      <c r="B26" s="5">
        <f t="shared" si="2"/>
        <v>90</v>
      </c>
      <c r="C26" s="80">
        <v>43</v>
      </c>
      <c r="D26" s="74">
        <v>16</v>
      </c>
      <c r="E26" s="66">
        <v>0</v>
      </c>
      <c r="F26" s="75">
        <v>30</v>
      </c>
      <c r="G26" s="75">
        <v>1</v>
      </c>
      <c r="H26" s="67"/>
      <c r="I26" s="68"/>
      <c r="J26" s="70"/>
      <c r="K26" s="70"/>
      <c r="L26" s="70"/>
      <c r="M26" s="70"/>
      <c r="N26" s="79"/>
      <c r="O26" s="81"/>
      <c r="P26" s="62"/>
      <c r="Q26" s="62"/>
      <c r="R26" s="62"/>
      <c r="S26" s="63"/>
    </row>
    <row r="27" spans="1:19" x14ac:dyDescent="0.25">
      <c r="A27" s="24" t="s">
        <v>33</v>
      </c>
      <c r="B27" s="5">
        <f t="shared" si="2"/>
        <v>414</v>
      </c>
      <c r="C27" s="80">
        <v>256</v>
      </c>
      <c r="D27" s="74">
        <v>61</v>
      </c>
      <c r="E27" s="75">
        <v>13</v>
      </c>
      <c r="F27" s="75">
        <v>76</v>
      </c>
      <c r="G27" s="75">
        <v>8</v>
      </c>
      <c r="H27" s="67"/>
      <c r="I27" s="68"/>
      <c r="J27" s="70"/>
      <c r="K27" s="70"/>
      <c r="L27" s="70"/>
      <c r="M27" s="70"/>
      <c r="N27" s="79"/>
      <c r="O27" s="81"/>
      <c r="P27" s="62"/>
      <c r="Q27" s="62"/>
      <c r="R27" s="62"/>
      <c r="S27" s="63"/>
    </row>
    <row r="28" spans="1:19" x14ac:dyDescent="0.25">
      <c r="A28" s="15" t="s">
        <v>15</v>
      </c>
      <c r="B28" s="5">
        <f>SUM(C28:G28)</f>
        <v>3147</v>
      </c>
      <c r="C28" s="80">
        <v>405</v>
      </c>
      <c r="D28" s="74">
        <v>1788</v>
      </c>
      <c r="E28" s="75">
        <v>689</v>
      </c>
      <c r="F28" s="75">
        <v>152</v>
      </c>
      <c r="G28" s="75">
        <v>113</v>
      </c>
      <c r="H28" s="67"/>
      <c r="I28" s="68"/>
      <c r="J28" s="70"/>
      <c r="K28" s="70"/>
      <c r="L28" s="70"/>
      <c r="M28" s="70"/>
      <c r="N28" s="79"/>
      <c r="O28" s="62"/>
      <c r="P28" s="62"/>
      <c r="Q28" s="62"/>
      <c r="R28" s="62"/>
      <c r="S28" s="63"/>
    </row>
    <row r="29" spans="1:19" x14ac:dyDescent="0.25">
      <c r="A29" s="15"/>
      <c r="B29" s="25"/>
      <c r="C29" s="82"/>
      <c r="D29" s="83"/>
      <c r="E29" s="84"/>
      <c r="F29" s="84"/>
      <c r="G29" s="84"/>
      <c r="H29" s="85"/>
      <c r="I29" s="86"/>
      <c r="J29" s="87"/>
      <c r="K29" s="87"/>
      <c r="L29" s="87"/>
      <c r="M29" s="87"/>
      <c r="N29" s="88"/>
      <c r="O29" s="62"/>
      <c r="P29" s="62"/>
      <c r="Q29" s="62"/>
      <c r="R29" s="62"/>
      <c r="S29" s="63"/>
    </row>
    <row r="30" spans="1:19" ht="15.75" thickBot="1" x14ac:dyDescent="0.3">
      <c r="A30" s="35"/>
      <c r="B30" s="17"/>
      <c r="C30" s="18"/>
      <c r="D30" s="16"/>
      <c r="E30" s="16"/>
      <c r="F30" s="20"/>
      <c r="G30" s="20"/>
      <c r="H30" s="36"/>
      <c r="I30" s="22"/>
      <c r="J30" s="12"/>
      <c r="K30" s="12"/>
      <c r="L30" s="12"/>
      <c r="M30" s="12"/>
      <c r="N30" s="13"/>
      <c r="O30" s="37"/>
      <c r="P30" s="37"/>
      <c r="Q30" s="37"/>
      <c r="R30" s="37"/>
      <c r="S30" s="38"/>
    </row>
    <row r="32" spans="1:19" x14ac:dyDescent="0.25">
      <c r="A32" s="1" t="s">
        <v>20</v>
      </c>
    </row>
    <row r="33" spans="1:14" x14ac:dyDescent="0.25">
      <c r="A33" s="2"/>
    </row>
    <row r="34" spans="1:14" x14ac:dyDescent="0.25">
      <c r="A34" s="26" t="s">
        <v>37</v>
      </c>
    </row>
    <row r="35" spans="1:14" ht="33.75" customHeight="1" x14ac:dyDescent="0.25">
      <c r="A35" s="44" t="s">
        <v>45</v>
      </c>
      <c r="B35" s="44"/>
      <c r="C35" s="44"/>
      <c r="D35" s="44"/>
      <c r="E35" s="44"/>
      <c r="F35" s="44"/>
      <c r="G35" s="44"/>
      <c r="H35" s="44"/>
      <c r="I35" s="44"/>
      <c r="J35" s="44"/>
      <c r="K35" s="44"/>
      <c r="L35" s="44"/>
      <c r="M35" s="44"/>
      <c r="N35" s="44"/>
    </row>
    <row r="36" spans="1:14" x14ac:dyDescent="0.25">
      <c r="A36" s="1" t="s">
        <v>44</v>
      </c>
    </row>
    <row r="37" spans="1:14" x14ac:dyDescent="0.25">
      <c r="A37" s="1" t="s">
        <v>46</v>
      </c>
    </row>
    <row r="38" spans="1:14" x14ac:dyDescent="0.25">
      <c r="A38" s="1" t="s">
        <v>47</v>
      </c>
    </row>
    <row r="39" spans="1:14" x14ac:dyDescent="0.25">
      <c r="A39" s="1" t="s">
        <v>48</v>
      </c>
    </row>
  </sheetData>
  <mergeCells count="6">
    <mergeCell ref="O5:S5"/>
    <mergeCell ref="A35:N35"/>
    <mergeCell ref="B5:B6"/>
    <mergeCell ref="A5:A6"/>
    <mergeCell ref="C5:G5"/>
    <mergeCell ref="I5:N5"/>
  </mergeCells>
  <pageMargins left="0.16" right="0.16" top="0.75" bottom="0.75" header="0.3" footer="0.3"/>
  <pageSetup paperSize="17"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dc:title>
  <dc:creator/>
  <cp:lastModifiedBy/>
  <cp:lastPrinted>2015-05-04T15:59:38Z</cp:lastPrinted>
  <dcterms:created xsi:type="dcterms:W3CDTF">2015-05-04T15:59:38Z</dcterms:created>
  <dcterms:modified xsi:type="dcterms:W3CDTF">2015-05-13T19:23:23Z</dcterms:modified>
</cp:coreProperties>
</file>