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5180" windowHeight="7560"/>
  </bookViews>
  <sheets>
    <sheet name="App.2-P_Cost AllocationUpda (2" sheetId="1" r:id="rId1"/>
  </sheets>
  <externalReferences>
    <externalReference r:id="rId2"/>
    <externalReference r:id="rId3"/>
    <externalReference r:id="rId4"/>
    <externalReference r:id="rId5"/>
    <externalReference r:id="rId6"/>
    <externalReference r:id="rId7"/>
  </externalReferences>
  <definedNames>
    <definedName name="BI_LDCLIST">'[1]3. Rate Class Selection'!$B$19:$B$21</definedName>
    <definedName name="BridgeYear">'[2]LDC Info'!$E$26</definedName>
    <definedName name="contactf" localSheetId="0">#REF!</definedName>
    <definedName name="contactf">#REF!</definedName>
    <definedName name="CustomerAdministration">[2]lists!$Z$1:$Z$36</definedName>
    <definedName name="EBNUMBER">'[2]LDC Info'!$E$16</definedName>
    <definedName name="Fixed_Charges">[2]lists!$I$1:$I$212</definedName>
    <definedName name="histdate">[3]Financials!$E$76</definedName>
    <definedName name="Incr2000" localSheetId="0">#REF!</definedName>
    <definedName name="Incr2000">#REF!</definedName>
    <definedName name="LDC_LIST">[4]lists!$AM$1:$AM$80</definedName>
    <definedName name="LIMIT" localSheetId="0">#REF!</definedName>
    <definedName name="LIMIT">#REF!</definedName>
    <definedName name="LossFactors">[2]lists!$L$2:$L$15</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onPayment">[2]lists!$AA$1:$AA$71</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print_end" localSheetId="0">#REF!</definedName>
    <definedName name="print_end">#REF!</definedName>
    <definedName name="Rate_Class">[2]lists!$A$1:$A$104</definedName>
    <definedName name="ratedescription">[5]hidden1!$D$1:$D$122</definedName>
    <definedName name="RebaseYear">'[2]LDC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TEMPA" localSheetId="0">#REF!</definedName>
    <definedName name="TEMPA">#REF!</definedName>
    <definedName name="TestYear">'[2]LDC Info'!$E$24</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[2]lists!$N$2:$N$5</definedName>
    <definedName name="Utility">[3]Financials!$A$1</definedName>
    <definedName name="utitliy1">[6]Financials!$A$1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iterate="1"/>
</workbook>
</file>

<file path=xl/calcChain.xml><?xml version="1.0" encoding="utf-8"?>
<calcChain xmlns="http://schemas.openxmlformats.org/spreadsheetml/2006/main">
  <c r="F94" i="1" l="1"/>
  <c r="F93" i="1"/>
  <c r="F92" i="1"/>
  <c r="F91" i="1"/>
  <c r="F90" i="1"/>
  <c r="F89" i="1"/>
  <c r="D87" i="1"/>
  <c r="E87" i="1" s="1"/>
  <c r="E73" i="1"/>
  <c r="E92" i="1" s="1"/>
  <c r="D73" i="1"/>
  <c r="A73" i="1"/>
  <c r="A92" i="1" s="1"/>
  <c r="A72" i="1"/>
  <c r="A91" i="1" s="1"/>
  <c r="E71" i="1"/>
  <c r="E90" i="1" s="1"/>
  <c r="A49" i="1"/>
  <c r="E75" i="1"/>
  <c r="D75" i="1"/>
  <c r="A48" i="1"/>
  <c r="A75" i="1" s="1"/>
  <c r="A94" i="1" s="1"/>
  <c r="G47" i="1"/>
  <c r="A47" i="1"/>
  <c r="A74" i="1" s="1"/>
  <c r="A93" i="1" s="1"/>
  <c r="G46" i="1"/>
  <c r="A46" i="1"/>
  <c r="G45" i="1"/>
  <c r="F49" i="1"/>
  <c r="A45" i="1"/>
  <c r="G44" i="1"/>
  <c r="D49" i="1"/>
  <c r="A44" i="1"/>
  <c r="A71" i="1" s="1"/>
  <c r="A90" i="1" s="1"/>
  <c r="E49" i="1"/>
  <c r="C49" i="1"/>
  <c r="A43" i="1"/>
  <c r="A70" i="1" s="1"/>
  <c r="A89" i="1" s="1"/>
  <c r="E74" i="1"/>
  <c r="E72" i="1"/>
  <c r="D23" i="1"/>
  <c r="B23" i="1"/>
  <c r="E93" i="1" l="1"/>
  <c r="C93" i="1"/>
  <c r="D93" i="1"/>
  <c r="C20" i="1"/>
  <c r="C21" i="1"/>
  <c r="C19" i="1"/>
  <c r="C17" i="1"/>
  <c r="C18" i="1"/>
  <c r="C22" i="1"/>
  <c r="E21" i="1"/>
  <c r="E19" i="1"/>
  <c r="E17" i="1"/>
  <c r="E22" i="1"/>
  <c r="E20" i="1"/>
  <c r="E18" i="1"/>
  <c r="E94" i="1"/>
  <c r="C94" i="1"/>
  <c r="D94" i="1"/>
  <c r="E91" i="1"/>
  <c r="C91" i="1"/>
  <c r="D91" i="1"/>
  <c r="D71" i="1"/>
  <c r="G48" i="1"/>
  <c r="C90" i="1"/>
  <c r="D70" i="1"/>
  <c r="D72" i="1"/>
  <c r="D74" i="1"/>
  <c r="D90" i="1"/>
  <c r="G43" i="1"/>
  <c r="E70" i="1"/>
  <c r="C92" i="1"/>
  <c r="D92" i="1"/>
  <c r="G49" i="1" l="1"/>
  <c r="C23" i="1"/>
  <c r="D89" i="1"/>
  <c r="C89" i="1"/>
  <c r="E89" i="1"/>
  <c r="E23" i="1"/>
</calcChain>
</file>

<file path=xl/sharedStrings.xml><?xml version="1.0" encoding="utf-8"?>
<sst xmlns="http://schemas.openxmlformats.org/spreadsheetml/2006/main" count="77" uniqueCount="62">
  <si>
    <t>File Number:</t>
  </si>
  <si>
    <t>Exhibit:</t>
  </si>
  <si>
    <t>Tab:</t>
  </si>
  <si>
    <t>Schedule:</t>
  </si>
  <si>
    <t>Page:</t>
  </si>
  <si>
    <t>Date:</t>
  </si>
  <si>
    <t>Appendix 2-P</t>
  </si>
  <si>
    <t>Cost Allocation</t>
  </si>
  <si>
    <t>Please complete the following four tables.</t>
  </si>
  <si>
    <t>A)  Allocated Costs</t>
  </si>
  <si>
    <t>Classes</t>
  </si>
  <si>
    <t>Costs Allocated from Previous Study</t>
  </si>
  <si>
    <t>%</t>
  </si>
  <si>
    <t>Costs Allocated in Test Year Study                    (Column 7A)</t>
  </si>
  <si>
    <t>Residential</t>
  </si>
  <si>
    <t>GS &lt; 50 kW</t>
  </si>
  <si>
    <t xml:space="preserve">GS &gt; 50 kW </t>
  </si>
  <si>
    <t>Street Lighting</t>
  </si>
  <si>
    <t>Sentinel Lighting</t>
  </si>
  <si>
    <t>Unmetered Scattered Load (USL)</t>
  </si>
  <si>
    <t>Total</t>
  </si>
  <si>
    <t>Notes</t>
  </si>
  <si>
    <r>
      <rPr>
        <sz val="10"/>
        <rFont val="Arial"/>
        <family val="2"/>
      </rPr>
      <t>1</t>
    </r>
    <r>
      <rPr>
        <b/>
        <sz val="10"/>
        <rFont val="Arial"/>
        <family val="2"/>
      </rPr>
      <t xml:space="preserve">     </t>
    </r>
    <r>
      <rPr>
        <sz val="10"/>
        <rFont val="Arial"/>
        <family val="2"/>
      </rPr>
      <t>Customer Classification - If proposed rate classes differ from those in place in the previous Cost Allocation study, modify the rate classes to match the current application as closely as possible.</t>
    </r>
  </si>
  <si>
    <t>2     Host Distributors -  Provide information on embedded distributor(s) as a separate class, if applicable.   If embedded distributor(s) are billed as customers in a General Service class, include the allocated cost and revenue of the embedded distributor(s) in the applicable class.  Also complete Appendix 2-Q.</t>
  </si>
  <si>
    <t xml:space="preserve">  </t>
  </si>
  <si>
    <t xml:space="preserve">3     Class Revenue Requirements - If using the Board-issued model, in column 7A enter the results from Worksheet O-1, Revenue Requirement (row 40 in the 2013 model).  This excludes costs in deferral and variance accounts.  Note to Embedded Distributor(s), it also does not include Account 4750 - Low Voltage (LV) Costs. </t>
  </si>
  <si>
    <t>B)  Calculated Class Revenues</t>
  </si>
  <si>
    <t>Column 7B</t>
  </si>
  <si>
    <t>Column 7C</t>
  </si>
  <si>
    <t>Column 7D</t>
  </si>
  <si>
    <t>Column 7E</t>
  </si>
  <si>
    <t>Classes (same as previous table)</t>
  </si>
  <si>
    <t>Load Forecast (LF) X current approved rates</t>
  </si>
  <si>
    <t>L.F. X current approved rates X (1 + d)</t>
  </si>
  <si>
    <t>LF X proposed rates</t>
  </si>
  <si>
    <t>Miscellaneous Revenue</t>
  </si>
  <si>
    <t>Difference in</t>
  </si>
  <si>
    <t>Base Dx Revenue 7(D)-7(B)</t>
  </si>
  <si>
    <t>Notes:</t>
  </si>
  <si>
    <t xml:space="preserve">1     Columns 7B to 7D - LF means Load Forecast of Annual Billing Quantities (i.e. customers or connections X 12, (kWh or kW, as applicable).  Revenue Quantities should be net of Transfomrer Ownership Allowance.  Exclude revenue from rate adders and rate riders.  </t>
  </si>
  <si>
    <t>2     Columns 7C and 7D - Column total in each column should equal the Base Revenue Requirement</t>
  </si>
  <si>
    <t>3     Columns 7C - The Board cost allocation model calculates "1+d" in worksheet O-1, cell C21. "d" is defined as Revenue Deficiency/ Revenue at Current Rates.</t>
  </si>
  <si>
    <t>4     Columns 7E - If using the Board-issued Cost Allocation model, enter Miscellaneous Revenue as it appears in Worksheet O-1, row 19.</t>
  </si>
  <si>
    <t>C)  Rebalancing Revenue-to-Cost (R/C) Ratios</t>
  </si>
  <si>
    <t>Class</t>
  </si>
  <si>
    <t>Previously Approved Ratios</t>
  </si>
  <si>
    <t>Status Quo Ratios</t>
  </si>
  <si>
    <t>Proposed Ratios</t>
  </si>
  <si>
    <t>Policy Range</t>
  </si>
  <si>
    <t>Most Recent Year:</t>
  </si>
  <si>
    <t>(7C + 7E) / (7A)</t>
  </si>
  <si>
    <t>(7D + 7E) / (7A)</t>
  </si>
  <si>
    <t>85 - 115</t>
  </si>
  <si>
    <t>80 - 120</t>
  </si>
  <si>
    <t>70 - 120</t>
  </si>
  <si>
    <t>1     Previously Approved Revenue-to-Cost Ratios - For most applicants, Most Recent Year would be the third year of the IRM 3 period,  e.g. if the applicant rebased in 2009 with further adjustments over 2 years, the Most recent year is 2011.  For applicants whose most recent rebasing year is 2006, the applicant should enter the ratios from their Informational Filing.</t>
  </si>
  <si>
    <t>2     Status Quo Ratios - The Board's updated Cost Allocation Model yields the Status Quo Ratios in Worksheet O-1.  Status Quo means "Before Rebalancing".</t>
  </si>
  <si>
    <t>D)  Proposed Revenue-to-Cost Ratios</t>
  </si>
  <si>
    <t>Proposed Revenue-to-Cost Ratios</t>
  </si>
  <si>
    <t>Note</t>
  </si>
  <si>
    <t xml:space="preserve">1     The applicant should complete Table D if it is applying for approval of a revenue to cost ratio in 2015 that is outside the Board’s policy range for any customer class. Table (d) will show the information that the distributor would likely enter in the IRM model) in 2016.  In 2015 Table (d), enter the planned ratios for the classes that will be ‘Change’ and ‘No Change’ in 2015 (in the current Revenue Cost Ratio Adjustment Workform, Worksheet C1.1 ‘Decision – Cost Revenue Adjustment’, column d), and enter TBD for class(es) that will be entered as ‘Rebalance’. </t>
  </si>
  <si>
    <t>EB-2014-0096</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</si>
</sst>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164" formatCode="_-&quot;$&quot;* #,##0.00_-;\-&quot;$&quot;* #,##0.00_-;_-&quot;$&quot;* &quot;-&quot;??_-;_-@_-"/>
    <numFmt numFmtId="165" formatCode="_-&quot;$&quot;* #,##0_-;\-&quot;$&quot;* #,##0_-;_-&quot;$&quot;* &quot;-&quot;??_-;_-@_-"/>
    <numFmt numFmtId="166" formatCode="_-* #,##0.00_-;\-* #,##0.00_-;_-* &quot;-&quot;??_-;_-@_-"/>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s>
  <fonts count="23" x14ac:knownFonts="1">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sz val="10"/>
      <color indexed="1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s>
  <cellStyleXfs count="84">
    <xf numFmtId="0" fontId="0" fillId="0" borderId="0"/>
    <xf numFmtId="166" fontId="18"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8" fillId="0" borderId="0"/>
    <xf numFmtId="167" fontId="18" fillId="0" borderId="0"/>
    <xf numFmtId="168" fontId="18" fillId="0" borderId="0"/>
    <xf numFmtId="167" fontId="18" fillId="0" borderId="0"/>
    <xf numFmtId="167" fontId="18" fillId="0" borderId="0"/>
    <xf numFmtId="167" fontId="18" fillId="0" borderId="0"/>
    <xf numFmtId="167" fontId="18" fillId="0" borderId="0"/>
    <xf numFmtId="169" fontId="18" fillId="0" borderId="0"/>
    <xf numFmtId="170" fontId="18" fillId="0" borderId="0"/>
    <xf numFmtId="169"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3"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20" fillId="34"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0" fillId="35" borderId="15" applyNumberFormat="0" applyBorder="0" applyAlignment="0" applyProtection="0"/>
    <xf numFmtId="0" fontId="9" fillId="5" borderId="4" applyNumberFormat="0" applyAlignment="0" applyProtection="0"/>
    <xf numFmtId="0" fontId="12" fillId="0" borderId="6" applyNumberFormat="0" applyFill="0" applyAlignment="0" applyProtection="0"/>
    <xf numFmtId="171" fontId="18" fillId="0" borderId="0"/>
    <xf numFmtId="172" fontId="18" fillId="0" borderId="0"/>
    <xf numFmtId="171" fontId="18" fillId="0" borderId="0"/>
    <xf numFmtId="171" fontId="18" fillId="0" borderId="0"/>
    <xf numFmtId="171" fontId="18" fillId="0" borderId="0"/>
    <xf numFmtId="171" fontId="18" fillId="0" borderId="0"/>
    <xf numFmtId="0" fontId="8" fillId="4" borderId="0" applyNumberFormat="0" applyBorder="0" applyAlignment="0" applyProtection="0"/>
    <xf numFmtId="173" fontId="18"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94">
    <xf numFmtId="0" fontId="0" fillId="0" borderId="0" xfId="0"/>
    <xf numFmtId="0" fontId="19" fillId="0" borderId="0" xfId="0" applyFont="1" applyAlignment="1">
      <alignment horizontal="left"/>
    </xf>
    <xf numFmtId="0" fontId="20" fillId="0" borderId="0" xfId="4" applyFont="1" applyAlignment="1">
      <alignment horizontal="right" vertical="top"/>
    </xf>
    <xf numFmtId="0" fontId="20" fillId="33" borderId="10" xfId="0" applyFont="1" applyFill="1" applyBorder="1" applyAlignment="1">
      <alignment horizontal="right" vertical="top"/>
    </xf>
    <xf numFmtId="0" fontId="20" fillId="33" borderId="0" xfId="0" applyFont="1" applyFill="1" applyAlignment="1">
      <alignment horizontal="right" vertical="top"/>
    </xf>
    <xf numFmtId="0" fontId="20" fillId="0" borderId="0" xfId="0" applyFont="1" applyAlignment="1">
      <alignment horizontal="right" vertical="top"/>
    </xf>
    <xf numFmtId="15" fontId="20" fillId="33" borderId="0" xfId="0" applyNumberFormat="1" applyFont="1" applyFill="1" applyAlignment="1">
      <alignment horizontal="right" vertical="top"/>
    </xf>
    <xf numFmtId="0" fontId="19" fillId="0" borderId="0" xfId="0" applyFont="1"/>
    <xf numFmtId="0" fontId="19" fillId="0" borderId="11" xfId="0" applyFont="1" applyFill="1" applyBorder="1" applyAlignment="1">
      <alignment vertical="center" wrapText="1"/>
    </xf>
    <xf numFmtId="0" fontId="19" fillId="0" borderId="12"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Border="1" applyAlignment="1">
      <alignment horizontal="left" vertical="center" wrapText="1"/>
    </xf>
    <xf numFmtId="165" fontId="0" fillId="33" borderId="15" xfId="2" applyNumberFormat="1" applyFont="1" applyFill="1" applyBorder="1"/>
    <xf numFmtId="10" fontId="0" fillId="0" borderId="15" xfId="3" applyNumberFormat="1" applyFont="1" applyBorder="1"/>
    <xf numFmtId="10" fontId="0" fillId="0" borderId="16" xfId="3" applyNumberFormat="1" applyFont="1" applyBorder="1"/>
    <xf numFmtId="0" fontId="19" fillId="0" borderId="17" xfId="0" applyFont="1" applyBorder="1" applyAlignment="1"/>
    <xf numFmtId="165" fontId="0" fillId="0" borderId="18" xfId="2" applyNumberFormat="1" applyFont="1" applyBorder="1"/>
    <xf numFmtId="10" fontId="0" fillId="0" borderId="18" xfId="0" applyNumberFormat="1" applyBorder="1"/>
    <xf numFmtId="10" fontId="0" fillId="0" borderId="19" xfId="0" applyNumberFormat="1" applyBorder="1"/>
    <xf numFmtId="0" fontId="18" fillId="0" borderId="0" xfId="0" applyFont="1" applyFill="1" applyAlignment="1">
      <alignment vertical="top" wrapText="1"/>
    </xf>
    <xf numFmtId="0" fontId="18" fillId="0" borderId="0" xfId="0" applyFont="1" applyFill="1" applyAlignment="1">
      <alignment horizontal="left" vertical="top" wrapText="1"/>
    </xf>
    <xf numFmtId="0" fontId="18" fillId="0" borderId="0" xfId="0" applyFont="1" applyFill="1" applyAlignment="1">
      <alignment horizontal="left" vertical="top"/>
    </xf>
    <xf numFmtId="0" fontId="0" fillId="0" borderId="0" xfId="0" applyFill="1" applyAlignment="1">
      <alignment horizontal="left" vertical="top" wrapText="1"/>
    </xf>
    <xf numFmtId="0" fontId="19" fillId="0" borderId="0" xfId="0" applyFont="1" applyAlignment="1">
      <alignment vertical="top"/>
    </xf>
    <xf numFmtId="0" fontId="19" fillId="0" borderId="0" xfId="0" applyFont="1" applyAlignment="1">
      <alignment wrapText="1"/>
    </xf>
    <xf numFmtId="0" fontId="19" fillId="0" borderId="12" xfId="0" applyFont="1" applyFill="1" applyBorder="1" applyAlignment="1">
      <alignment horizontal="center"/>
    </xf>
    <xf numFmtId="0" fontId="19" fillId="0" borderId="13" xfId="0" applyFont="1" applyFill="1" applyBorder="1" applyAlignment="1">
      <alignment horizontal="center"/>
    </xf>
    <xf numFmtId="0" fontId="19" fillId="0" borderId="25" xfId="0" applyFont="1" applyBorder="1" applyAlignment="1">
      <alignment horizontal="center"/>
    </xf>
    <xf numFmtId="0" fontId="19" fillId="0" borderId="23" xfId="0" applyFont="1" applyBorder="1" applyAlignment="1">
      <alignment horizontal="center" wrapText="1"/>
    </xf>
    <xf numFmtId="165" fontId="0" fillId="33" borderId="27" xfId="2" applyNumberFormat="1" applyFont="1" applyFill="1" applyBorder="1"/>
    <xf numFmtId="165" fontId="0" fillId="0" borderId="29" xfId="2" applyNumberFormat="1" applyFont="1" applyBorder="1"/>
    <xf numFmtId="165" fontId="0" fillId="0" borderId="30" xfId="2" applyNumberFormat="1" applyFont="1" applyBorder="1"/>
    <xf numFmtId="165" fontId="0" fillId="0" borderId="31" xfId="2" applyNumberFormat="1" applyFont="1" applyBorder="1"/>
    <xf numFmtId="0" fontId="18" fillId="0" borderId="0" xfId="0" applyFont="1"/>
    <xf numFmtId="0" fontId="0" fillId="0" borderId="0" xfId="0" applyFill="1"/>
    <xf numFmtId="0" fontId="22" fillId="0" borderId="0" xfId="0" applyFont="1"/>
    <xf numFmtId="0" fontId="22" fillId="0" borderId="0" xfId="0" applyFont="1" applyFill="1"/>
    <xf numFmtId="0" fontId="18" fillId="0" borderId="0" xfId="0" applyFont="1" applyAlignment="1"/>
    <xf numFmtId="0" fontId="19" fillId="0" borderId="12" xfId="0" applyFont="1" applyFill="1" applyBorder="1" applyAlignment="1">
      <alignment horizontal="center" wrapText="1"/>
    </xf>
    <xf numFmtId="0" fontId="19" fillId="0" borderId="25" xfId="0" applyFont="1" applyFill="1" applyBorder="1" applyAlignment="1">
      <alignment horizontal="center" vertical="center" wrapText="1"/>
    </xf>
    <xf numFmtId="0" fontId="19" fillId="33" borderId="23" xfId="0" applyFont="1" applyFill="1" applyBorder="1" applyAlignment="1">
      <alignment horizontal="center" vertical="center"/>
    </xf>
    <xf numFmtId="0" fontId="19" fillId="0" borderId="23" xfId="0" applyFont="1" applyFill="1" applyBorder="1" applyAlignment="1">
      <alignment horizontal="center"/>
    </xf>
    <xf numFmtId="0" fontId="19" fillId="0" borderId="15" xfId="0" applyFont="1" applyFill="1" applyBorder="1" applyAlignment="1">
      <alignment horizontal="center" vertical="top" wrapText="1"/>
    </xf>
    <xf numFmtId="0" fontId="19" fillId="0" borderId="16" xfId="0" applyFont="1" applyFill="1" applyBorder="1" applyAlignment="1">
      <alignment horizontal="center" vertical="top" wrapText="1"/>
    </xf>
    <xf numFmtId="10" fontId="0" fillId="33" borderId="15" xfId="3" applyNumberFormat="1" applyFont="1" applyFill="1" applyBorder="1"/>
    <xf numFmtId="166" fontId="0" fillId="0" borderId="15" xfId="1" applyFont="1" applyBorder="1"/>
    <xf numFmtId="0" fontId="0" fillId="0" borderId="16" xfId="0" applyBorder="1"/>
    <xf numFmtId="0" fontId="18" fillId="0" borderId="0" xfId="0" applyFont="1" applyAlignment="1">
      <alignment vertical="top" wrapText="1"/>
    </xf>
    <xf numFmtId="0" fontId="19" fillId="0" borderId="0" xfId="0" applyFont="1" applyAlignment="1">
      <alignment horizontal="left" vertical="center"/>
    </xf>
    <xf numFmtId="0" fontId="19" fillId="0" borderId="0" xfId="0" applyFont="1" applyAlignment="1"/>
    <xf numFmtId="0" fontId="19" fillId="0" borderId="15" xfId="0" applyFont="1" applyFill="1" applyBorder="1" applyAlignment="1">
      <alignment horizontal="center"/>
    </xf>
    <xf numFmtId="0" fontId="19" fillId="0" borderId="16" xfId="0" applyFont="1" applyFill="1" applyBorder="1" applyAlignment="1">
      <alignment horizontal="center"/>
    </xf>
    <xf numFmtId="166" fontId="0" fillId="0" borderId="15" xfId="3" applyNumberFormat="1" applyFont="1" applyFill="1" applyBorder="1"/>
    <xf numFmtId="0" fontId="0" fillId="0" borderId="16" xfId="0" applyBorder="1" applyAlignment="1">
      <alignment horizontal="center"/>
    </xf>
    <xf numFmtId="0" fontId="18" fillId="0" borderId="0" xfId="0" applyFont="1" applyAlignment="1">
      <alignment horizontal="left" vertical="center" wrapText="1"/>
    </xf>
    <xf numFmtId="0" fontId="0" fillId="0" borderId="0" xfId="0" applyAlignment="1">
      <alignment horizontal="left" vertical="top" wrapText="1"/>
    </xf>
    <xf numFmtId="0" fontId="0" fillId="0" borderId="26"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top" wrapText="1"/>
    </xf>
    <xf numFmtId="0" fontId="0" fillId="0" borderId="35" xfId="0" applyBorder="1" applyAlignment="1">
      <alignment horizontal="left" vertical="top" wrapText="1"/>
    </xf>
    <xf numFmtId="0" fontId="18" fillId="0" borderId="0" xfId="0" applyFont="1" applyAlignment="1">
      <alignment horizontal="left" vertical="top" wrapText="1"/>
    </xf>
    <xf numFmtId="0" fontId="19" fillId="0" borderId="32" xfId="0" applyFont="1" applyFill="1" applyBorder="1" applyAlignment="1">
      <alignment vertical="top" wrapText="1"/>
    </xf>
    <xf numFmtId="0" fontId="19" fillId="0" borderId="12" xfId="0" applyFont="1" applyFill="1" applyBorder="1" applyAlignment="1">
      <alignment vertical="top" wrapText="1"/>
    </xf>
    <xf numFmtId="0" fontId="19" fillId="0" borderId="26" xfId="0" applyFont="1" applyFill="1" applyBorder="1" applyAlignment="1">
      <alignment vertical="top" wrapText="1"/>
    </xf>
    <xf numFmtId="0" fontId="19" fillId="0" borderId="15" xfId="0" applyFont="1" applyFill="1" applyBorder="1" applyAlignment="1">
      <alignment vertical="top" wrapText="1"/>
    </xf>
    <xf numFmtId="0" fontId="19" fillId="0" borderId="12" xfId="0" applyFont="1" applyFill="1" applyBorder="1" applyAlignment="1">
      <alignment horizontal="center"/>
    </xf>
    <xf numFmtId="0" fontId="19" fillId="0" borderId="33" xfId="0" applyFont="1" applyFill="1" applyBorder="1" applyAlignment="1">
      <alignment horizontal="center" vertical="center" wrapText="1"/>
    </xf>
    <xf numFmtId="0" fontId="0" fillId="0" borderId="31" xfId="0" applyFill="1" applyBorder="1" applyAlignment="1">
      <alignment horizontal="center" vertical="center" wrapText="1"/>
    </xf>
    <xf numFmtId="0" fontId="19" fillId="0" borderId="14" xfId="0" applyFont="1" applyFill="1" applyBorder="1" applyAlignment="1">
      <alignment horizontal="left" vertical="center" wrapText="1"/>
    </xf>
    <xf numFmtId="0" fontId="19" fillId="0" borderId="35" xfId="0" applyFont="1" applyFill="1" applyBorder="1" applyAlignment="1">
      <alignment horizontal="left" vertical="center" wrapText="1"/>
    </xf>
    <xf numFmtId="0" fontId="0" fillId="0" borderId="14" xfId="0" applyBorder="1" applyAlignment="1">
      <alignment horizontal="left"/>
    </xf>
    <xf numFmtId="0" fontId="0" fillId="0" borderId="35" xfId="0" applyBorder="1" applyAlignment="1">
      <alignment horizontal="left"/>
    </xf>
    <xf numFmtId="0" fontId="19" fillId="0" borderId="28" xfId="0" applyFont="1" applyBorder="1" applyAlignment="1">
      <alignment horizontal="left"/>
    </xf>
    <xf numFmtId="0" fontId="19" fillId="0" borderId="29" xfId="0" applyFont="1" applyBorder="1" applyAlignment="1">
      <alignment horizontal="left"/>
    </xf>
    <xf numFmtId="0" fontId="18" fillId="0" borderId="0" xfId="0" applyFont="1" applyFill="1" applyAlignment="1">
      <alignment horizontal="left" vertical="top"/>
    </xf>
    <xf numFmtId="0" fontId="19" fillId="0" borderId="32"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0" fillId="0" borderId="34" xfId="0" applyFill="1" applyBorder="1" applyAlignment="1">
      <alignment vertical="center" wrapText="1"/>
    </xf>
    <xf numFmtId="0" fontId="0" fillId="0" borderId="31" xfId="0" applyFill="1" applyBorder="1" applyAlignment="1">
      <alignment vertical="center" wrapText="1"/>
    </xf>
    <xf numFmtId="0" fontId="19"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9" fillId="0" borderId="20" xfId="0" applyFont="1" applyFill="1" applyBorder="1" applyAlignment="1">
      <alignment horizontal="left"/>
    </xf>
    <xf numFmtId="0" fontId="19" fillId="0" borderId="21" xfId="0" applyFont="1" applyFill="1" applyBorder="1" applyAlignment="1">
      <alignment horizontal="left"/>
    </xf>
    <xf numFmtId="0" fontId="19" fillId="0" borderId="22" xfId="0" applyFont="1" applyFill="1" applyBorder="1" applyAlignment="1">
      <alignment vertical="top" wrapText="1"/>
    </xf>
    <xf numFmtId="0" fontId="19" fillId="0" borderId="23" xfId="0" applyFont="1" applyFill="1" applyBorder="1" applyAlignment="1">
      <alignment vertical="top" wrapText="1"/>
    </xf>
    <xf numFmtId="0" fontId="19" fillId="0" borderId="23"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21" fillId="0" borderId="0" xfId="0" applyFont="1" applyAlignment="1">
      <alignment horizontal="center"/>
    </xf>
    <xf numFmtId="0" fontId="19" fillId="0" borderId="0" xfId="0" applyFont="1" applyFill="1" applyAlignment="1">
      <alignment horizontal="left" vertical="center" wrapText="1"/>
    </xf>
    <xf numFmtId="0" fontId="18" fillId="0" borderId="0" xfId="0" applyFont="1" applyFill="1" applyAlignment="1">
      <alignment horizontal="left" vertical="top" wrapText="1"/>
    </xf>
    <xf numFmtId="0" fontId="19" fillId="0" borderId="0" xfId="0" applyFont="1" applyAlignment="1">
      <alignment horizontal="left" wrapText="1"/>
    </xf>
  </cellXfs>
  <cellStyles count="84">
    <cellStyle name="$" xfId="5"/>
    <cellStyle name="$.00" xfId="6"/>
    <cellStyle name="$_9. Rev2Cost_GDPIPI" xfId="7"/>
    <cellStyle name="$_lists" xfId="8"/>
    <cellStyle name="$_lists_4. Current Monthly Fixed Charge" xfId="9"/>
    <cellStyle name="$_Sheet4" xfId="10"/>
    <cellStyle name="$M" xfId="11"/>
    <cellStyle name="$M.00" xfId="12"/>
    <cellStyle name="$M_9. Rev2Cost_GDPIPI" xfId="13"/>
    <cellStyle name="20% - Accent1 2" xfId="14"/>
    <cellStyle name="20% - Accent2 2" xfId="15"/>
    <cellStyle name="20% - Accent3 2" xfId="16"/>
    <cellStyle name="20% - Accent4 2" xfId="17"/>
    <cellStyle name="20% - Accent5 2" xfId="18"/>
    <cellStyle name="20% - Accent6 2" xfId="19"/>
    <cellStyle name="40% - Accent1 2" xfId="20"/>
    <cellStyle name="40% - Accent2 2" xfId="21"/>
    <cellStyle name="40% - Accent3 2" xfId="22"/>
    <cellStyle name="40% - Accent4 2" xfId="23"/>
    <cellStyle name="40% - Accent5 2" xfId="24"/>
    <cellStyle name="40% - Accent6 2" xfId="25"/>
    <cellStyle name="60% - Accent1 2" xfId="26"/>
    <cellStyle name="60% - Accent2 2" xfId="27"/>
    <cellStyle name="60% - Accent3 2" xfId="28"/>
    <cellStyle name="60% - Accent4 2" xfId="29"/>
    <cellStyle name="60% - Accent5 2" xfId="30"/>
    <cellStyle name="60% - Accent6 2" xfId="31"/>
    <cellStyle name="Accent1 2" xfId="32"/>
    <cellStyle name="Accent2 2" xfId="33"/>
    <cellStyle name="Accent3 2" xfId="34"/>
    <cellStyle name="Accent4 2" xfId="35"/>
    <cellStyle name="Accent5 2" xfId="36"/>
    <cellStyle name="Accent6 2" xfId="37"/>
    <cellStyle name="Bad 2" xfId="38"/>
    <cellStyle name="Calculation 2" xfId="39"/>
    <cellStyle name="Check Cell 2" xfId="40"/>
    <cellStyle name="Comma" xfId="1" builtinId="3"/>
    <cellStyle name="Comma 2" xfId="41"/>
    <cellStyle name="Comma 3" xfId="42"/>
    <cellStyle name="Comma 3 2" xfId="43"/>
    <cellStyle name="Comma 4" xfId="44"/>
    <cellStyle name="Comma0" xfId="45"/>
    <cellStyle name="Currency" xfId="2" builtinId="4"/>
    <cellStyle name="Currency 2" xfId="46"/>
    <cellStyle name="Currency 3" xfId="47"/>
    <cellStyle name="Currency0" xfId="48"/>
    <cellStyle name="Date" xfId="49"/>
    <cellStyle name="Explanatory Text 2" xfId="50"/>
    <cellStyle name="Fixed" xfId="51"/>
    <cellStyle name="Good 2" xfId="52"/>
    <cellStyle name="Grey" xfId="53"/>
    <cellStyle name="Heading 1 2" xfId="54"/>
    <cellStyle name="Heading 2 2" xfId="55"/>
    <cellStyle name="Heading 3 2" xfId="56"/>
    <cellStyle name="Heading 4 2" xfId="57"/>
    <cellStyle name="Input [yellow]" xfId="58"/>
    <cellStyle name="Input 2" xfId="59"/>
    <cellStyle name="Linked Cell 2" xfId="60"/>
    <cellStyle name="M" xfId="61"/>
    <cellStyle name="M.00" xfId="62"/>
    <cellStyle name="M_9. Rev2Cost_GDPIPI" xfId="63"/>
    <cellStyle name="M_lists" xfId="64"/>
    <cellStyle name="M_lists_4. Current Monthly Fixed Charge" xfId="65"/>
    <cellStyle name="M_Sheet4" xfId="66"/>
    <cellStyle name="Neutral 2" xfId="67"/>
    <cellStyle name="Normal" xfId="0" builtinId="0"/>
    <cellStyle name="Normal - Style1" xfId="68"/>
    <cellStyle name="Normal 2" xfId="4"/>
    <cellStyle name="Normal 3" xfId="69"/>
    <cellStyle name="Normal 4" xfId="70"/>
    <cellStyle name="Normal 5" xfId="71"/>
    <cellStyle name="Normal 5 2" xfId="72"/>
    <cellStyle name="Normal 6" xfId="73"/>
    <cellStyle name="Note 2" xfId="74"/>
    <cellStyle name="Output 2" xfId="75"/>
    <cellStyle name="Percent" xfId="3" builtinId="5"/>
    <cellStyle name="Percent [2]" xfId="76"/>
    <cellStyle name="Percent 2" xfId="77"/>
    <cellStyle name="Percent 3" xfId="78"/>
    <cellStyle name="Percent 3 2" xfId="79"/>
    <cellStyle name="Percent 4" xfId="80"/>
    <cellStyle name="Title 2" xfId="81"/>
    <cellStyle name="Total 2" xfId="82"/>
    <cellStyle name="Warning Text 2"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2015%20COS%20Rate%20App/NPEI%20Files/Requirement%20Files/2015_Filing_Requirements_Chapter2_Appendices_2014062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A_Capital Proj Updated"/>
      <sheetName val="App.2-AA_Cap Proj with carryfor"/>
      <sheetName val="App.2-AA_Cap Proj w CF no dispo"/>
      <sheetName val="App.2-AB_Capital Expenditures"/>
      <sheetName val="App.2-AB_Capital ExpendUndertak"/>
      <sheetName val="App. 2-AC_Customer Engagement"/>
      <sheetName val="App.2-B_Acct Instructions"/>
      <sheetName val="App.2-BA_Fixed Asset Cont 2011"/>
      <sheetName val="App.2-BA_Fixed Asset Cont 2012"/>
      <sheetName val="App.2-BA_FA Cont Component 2013"/>
      <sheetName val="App.2-BA_Fixed Asset Cont 2013"/>
      <sheetName val="App.2-BA_Fixed Asset 2013_Old "/>
      <sheetName val="App.2-BA_Fixed Projected 2014"/>
      <sheetName val="App.2-BA_Fixed Asset Cont2014"/>
      <sheetName val="App.2-BA_FixProjected 2014old"/>
      <sheetName val="App.2-BA_Fixed Asset 2014_Old"/>
      <sheetName val="App.2-BA_FixedAsset 2015"/>
      <sheetName val="App.2-BA_Fixed AssetUP Cont2015"/>
      <sheetName val="App.2-BA_Fixed AssetUP w CF"/>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OldCGAAP_DepExp_2014"/>
      <sheetName val="App.2-CH_MIFRS_DepExp_2014"/>
      <sheetName val="App.2-CI MIFRS_DepExp_2015"/>
      <sheetName val="App.2-D_Overhead Updated"/>
      <sheetName val="App.2-D_Overhead"/>
      <sheetName val="App.2-EA_1575 (2015)"/>
      <sheetName val="App.2-EB_Account 1576 (2012)"/>
      <sheetName val="App.2-EC_Account 1576 (2013)"/>
      <sheetName val="App.2-EC_Account 1576UPDATED"/>
      <sheetName val="App.2-EC_Account 1576Projected"/>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I LF_CDM_WF_OLD"/>
      <sheetName val="App.2-H_Other_Oper_Rev"/>
      <sheetName val="App.2-H_Other_Oper_Rev (2)"/>
      <sheetName val="App.2-I LF_CDM_WF"/>
      <sheetName val="App.2-I LF_CDM_WFUpdated"/>
      <sheetName val="App.2-IA_Act_Frcst_Data"/>
      <sheetName val="App.2-IA_Act_Frcst_DataUpdated"/>
      <sheetName val="App.2-JA_OM&amp;A_Summary_Analys"/>
      <sheetName val="App.2-JA_OM&amp;A_Summary_Actuals"/>
      <sheetName val="App.2-JA_OM&amp;A_Sum_Oct_smart met"/>
      <sheetName val="App.2-JA_OM&amp;A_Sum_Oct_TC54EP"/>
      <sheetName val="App.2-JB_OM&amp;A_Cost _Drivers"/>
      <sheetName val="App.2-JB_OM&amp;A_Cost _Drivers (2"/>
      <sheetName val="App.2-JC_OMA Programs"/>
      <sheetName val="App.2-K_Employee Costs"/>
      <sheetName val="App.2-L_OM&amp;A_per_Cust_FTEE"/>
      <sheetName val="App.2-M_Regulatory_Costs"/>
      <sheetName val="App.2-M_Regulatory_CostsEP#2IRR"/>
      <sheetName val="App.2-N_Corp_Cost_Allocation"/>
      <sheetName val="App.2-OA Capital Structure"/>
      <sheetName val="App.2-OA Capital Structure (2)"/>
      <sheetName val="App.2-OB_Debt Instruments"/>
      <sheetName val="App.2-OB_Debt Instruments (2)"/>
      <sheetName val="App.2-P_Cost_Allocation 1 &amp;2"/>
      <sheetName val="App.2-P_Cost AllocationUpdated"/>
      <sheetName val="App.2-P_Cost AllocationUpda (2"/>
      <sheetName val="App.2-Q_Cost of Serv. Emb. Dx"/>
      <sheetName val="App.2-R_Loss Factors"/>
      <sheetName val="App.2-S_Stranded Meters"/>
      <sheetName val="App.2-TA_1592_Tax_Variance"/>
      <sheetName val="App.2-TB_1592_HST-OVAT"/>
      <sheetName val="App.2-U_IFRS Transition Costs"/>
      <sheetName val="App.2-V_Rev_Reconciliation"/>
      <sheetName val="App.2-V_Rev_ReconUndertaking"/>
      <sheetName val="App.2-W_Bill Impacts_Res"/>
      <sheetName val="App.2-W_Bill Impacts_GS&lt;50"/>
      <sheetName val="App.2-W_Bill Impacts_GS&gt;50"/>
      <sheetName val="App.2-W_Bill Impacts_USL"/>
      <sheetName val="App.2-W_Bill Impacts_Sentinel"/>
      <sheetName val="App.2-W_Bill Impacts_Streetligh"/>
      <sheetName val="App.2-Y_MIFRS Summary Impacts"/>
      <sheetName val="App. 2-Z_Tariff"/>
      <sheetName val="lists"/>
      <sheetName val="lists2"/>
      <sheetName val="Sheet19"/>
      <sheetName val="Sheet1"/>
    </sheetNames>
    <sheetDataSet>
      <sheetData sheetId="0">
        <row r="16">
          <cell r="E16" t="str">
            <v>EB-2014-0096</v>
          </cell>
        </row>
        <row r="24">
          <cell r="E24">
            <v>2015</v>
          </cell>
        </row>
        <row r="26">
          <cell r="E26">
            <v>2014</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cell r="L7"/>
          <cell r="Z7"/>
          <cell r="AA7"/>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cell r="L13"/>
          <cell r="Z13"/>
          <cell r="AA13"/>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2"/>
      <sheetData sheetId="93"/>
      <sheetData sheetId="9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rgb="FF00B050"/>
    <pageSetUpPr fitToPage="1"/>
  </sheetPr>
  <dimension ref="A1:L104"/>
  <sheetViews>
    <sheetView showGridLines="0" tabSelected="1" workbookViewId="0">
      <selection activeCell="H72" sqref="H72"/>
    </sheetView>
  </sheetViews>
  <sheetFormatPr defaultRowHeight="12.75" outlineLevelRow="1" x14ac:dyDescent="0.2"/>
  <cols>
    <col min="1" max="1" width="29" customWidth="1"/>
    <col min="2" max="2" width="15" customWidth="1"/>
    <col min="3" max="3" width="15.5703125" customWidth="1"/>
    <col min="4" max="4" width="16" customWidth="1"/>
    <col min="5" max="5" width="17.5703125" customWidth="1"/>
    <col min="6" max="6" width="16.28515625" customWidth="1"/>
    <col min="7" max="7" width="12.7109375" customWidth="1"/>
  </cols>
  <sheetData>
    <row r="1" spans="1:6" x14ac:dyDescent="0.2">
      <c r="E1" s="1" t="s">
        <v>0</v>
      </c>
      <c r="F1" s="2" t="s">
        <v>61</v>
      </c>
    </row>
    <row r="2" spans="1:6" x14ac:dyDescent="0.2">
      <c r="E2" s="1" t="s">
        <v>1</v>
      </c>
      <c r="F2" s="3">
        <v>7</v>
      </c>
    </row>
    <row r="3" spans="1:6" x14ac:dyDescent="0.2">
      <c r="E3" s="1" t="s">
        <v>2</v>
      </c>
      <c r="F3" s="3">
        <v>4</v>
      </c>
    </row>
    <row r="4" spans="1:6" x14ac:dyDescent="0.2">
      <c r="E4" s="1" t="s">
        <v>3</v>
      </c>
      <c r="F4" s="3">
        <v>1</v>
      </c>
    </row>
    <row r="5" spans="1:6" x14ac:dyDescent="0.2">
      <c r="E5" s="1" t="s">
        <v>4</v>
      </c>
      <c r="F5" s="4">
        <v>1</v>
      </c>
    </row>
    <row r="6" spans="1:6" x14ac:dyDescent="0.2">
      <c r="E6" s="1"/>
      <c r="F6" s="5"/>
    </row>
    <row r="7" spans="1:6" x14ac:dyDescent="0.2">
      <c r="E7" s="1" t="s">
        <v>5</v>
      </c>
      <c r="F7" s="6">
        <v>41996</v>
      </c>
    </row>
    <row r="9" spans="1:6" ht="18" x14ac:dyDescent="0.25">
      <c r="A9" s="90" t="s">
        <v>6</v>
      </c>
      <c r="B9" s="90"/>
      <c r="C9" s="90"/>
      <c r="D9" s="90"/>
      <c r="E9" s="90"/>
      <c r="F9" s="90"/>
    </row>
    <row r="10" spans="1:6" ht="18" x14ac:dyDescent="0.25">
      <c r="A10" s="90" t="s">
        <v>7</v>
      </c>
      <c r="B10" s="90"/>
      <c r="C10" s="90"/>
      <c r="D10" s="90"/>
      <c r="E10" s="90"/>
      <c r="F10" s="90"/>
    </row>
    <row r="12" spans="1:6" outlineLevel="1" x14ac:dyDescent="0.2">
      <c r="A12" t="s">
        <v>8</v>
      </c>
    </row>
    <row r="13" spans="1:6" outlineLevel="1" x14ac:dyDescent="0.2"/>
    <row r="14" spans="1:6" outlineLevel="1" x14ac:dyDescent="0.2">
      <c r="A14" s="7" t="s">
        <v>9</v>
      </c>
      <c r="B14" s="7"/>
    </row>
    <row r="15" spans="1:6" ht="13.5" outlineLevel="1" thickBot="1" x14ac:dyDescent="0.25"/>
    <row r="16" spans="1:6" ht="51" outlineLevel="1" x14ac:dyDescent="0.2">
      <c r="A16" s="8" t="s">
        <v>10</v>
      </c>
      <c r="B16" s="9" t="s">
        <v>11</v>
      </c>
      <c r="C16" s="9" t="s">
        <v>12</v>
      </c>
      <c r="D16" s="9" t="s">
        <v>13</v>
      </c>
      <c r="E16" s="10" t="s">
        <v>12</v>
      </c>
    </row>
    <row r="17" spans="1:6" outlineLevel="1" x14ac:dyDescent="0.2">
      <c r="A17" s="11" t="s">
        <v>14</v>
      </c>
      <c r="B17" s="12">
        <v>21014763.720202468</v>
      </c>
      <c r="C17" s="13">
        <f t="shared" ref="C17:C22" si="0">IF(B$23=0,"",B17/B$23)</f>
        <v>0.6612448233172783</v>
      </c>
      <c r="D17" s="12">
        <v>20940354.48579596</v>
      </c>
      <c r="E17" s="14">
        <f t="shared" ref="E17:E22" si="1">IF(D$23=0,"",D17/D$23)</f>
        <v>0.69183800556156694</v>
      </c>
    </row>
    <row r="18" spans="1:6" outlineLevel="1" x14ac:dyDescent="0.2">
      <c r="A18" s="11" t="s">
        <v>15</v>
      </c>
      <c r="B18" s="12">
        <v>3602085.0805165926</v>
      </c>
      <c r="C18" s="13">
        <f t="shared" si="0"/>
        <v>0.113342226653265</v>
      </c>
      <c r="D18" s="12">
        <v>3203396.1472807466</v>
      </c>
      <c r="E18" s="14">
        <f t="shared" si="1"/>
        <v>0.10583541950360056</v>
      </c>
    </row>
    <row r="19" spans="1:6" outlineLevel="1" x14ac:dyDescent="0.2">
      <c r="A19" s="11" t="s">
        <v>16</v>
      </c>
      <c r="B19" s="12">
        <v>6500897.1957893269</v>
      </c>
      <c r="C19" s="13">
        <f t="shared" si="0"/>
        <v>0.20455545800407826</v>
      </c>
      <c r="D19" s="12">
        <v>5604282.2807719624</v>
      </c>
      <c r="E19" s="14">
        <f t="shared" si="1"/>
        <v>0.18515710793545939</v>
      </c>
    </row>
    <row r="20" spans="1:6" outlineLevel="1" x14ac:dyDescent="0.2">
      <c r="A20" s="11" t="s">
        <v>17</v>
      </c>
      <c r="B20" s="12">
        <v>376121.72976315452</v>
      </c>
      <c r="C20" s="13">
        <f t="shared" si="0"/>
        <v>1.1834943759273922E-2</v>
      </c>
      <c r="D20" s="12">
        <v>320850.75772812654</v>
      </c>
      <c r="E20" s="14">
        <f t="shared" si="1"/>
        <v>1.060042935090299E-2</v>
      </c>
    </row>
    <row r="21" spans="1:6" outlineLevel="1" x14ac:dyDescent="0.2">
      <c r="A21" s="11" t="s">
        <v>18</v>
      </c>
      <c r="B21" s="12">
        <v>145568.53927227753</v>
      </c>
      <c r="C21" s="13">
        <f t="shared" si="0"/>
        <v>4.5804199520509317E-3</v>
      </c>
      <c r="D21" s="12">
        <v>89263.704575354102</v>
      </c>
      <c r="E21" s="14">
        <f t="shared" si="1"/>
        <v>2.9491393464394118E-3</v>
      </c>
    </row>
    <row r="22" spans="1:6" outlineLevel="1" x14ac:dyDescent="0.2">
      <c r="A22" s="11" t="s">
        <v>19</v>
      </c>
      <c r="B22" s="12">
        <v>141173.54668479049</v>
      </c>
      <c r="C22" s="13">
        <f t="shared" si="0"/>
        <v>4.4421283140536035E-3</v>
      </c>
      <c r="D22" s="12">
        <v>109566.04441747301</v>
      </c>
      <c r="E22" s="14">
        <f t="shared" si="1"/>
        <v>3.6198983020307397E-3</v>
      </c>
    </row>
    <row r="23" spans="1:6" ht="13.5" outlineLevel="1" thickBot="1" x14ac:dyDescent="0.25">
      <c r="A23" s="15" t="s">
        <v>20</v>
      </c>
      <c r="B23" s="16">
        <f>SUM(B17:B22)</f>
        <v>31780609.812228609</v>
      </c>
      <c r="C23" s="17">
        <f>SUM(C17:C22)</f>
        <v>1</v>
      </c>
      <c r="D23" s="16">
        <f>SUM(D17:D22)</f>
        <v>30267713.420569621</v>
      </c>
      <c r="E23" s="18">
        <f>SUM(E17:E22)</f>
        <v>0.99999999999999989</v>
      </c>
    </row>
    <row r="24" spans="1:6" outlineLevel="1" x14ac:dyDescent="0.2"/>
    <row r="25" spans="1:6" outlineLevel="1" x14ac:dyDescent="0.2">
      <c r="A25" s="7" t="s">
        <v>21</v>
      </c>
    </row>
    <row r="26" spans="1:6" outlineLevel="1" x14ac:dyDescent="0.2"/>
    <row r="27" spans="1:6" ht="12.75" customHeight="1" outlineLevel="1" x14ac:dyDescent="0.2">
      <c r="A27" s="91" t="s">
        <v>22</v>
      </c>
      <c r="B27" s="91"/>
      <c r="C27" s="91"/>
      <c r="D27" s="91"/>
      <c r="E27" s="91"/>
    </row>
    <row r="28" spans="1:6" outlineLevel="1" x14ac:dyDescent="0.2">
      <c r="A28" s="91"/>
      <c r="B28" s="91"/>
      <c r="C28" s="91"/>
      <c r="D28" s="91"/>
      <c r="E28" s="91"/>
    </row>
    <row r="29" spans="1:6" ht="12.75" customHeight="1" outlineLevel="1" x14ac:dyDescent="0.2">
      <c r="B29" s="19"/>
      <c r="C29" s="19"/>
      <c r="D29" s="19"/>
      <c r="E29" s="19"/>
      <c r="F29" s="19"/>
    </row>
    <row r="30" spans="1:6" ht="12.75" customHeight="1" outlineLevel="1" x14ac:dyDescent="0.2">
      <c r="A30" s="92" t="s">
        <v>23</v>
      </c>
      <c r="B30" s="92"/>
      <c r="C30" s="92"/>
      <c r="D30" s="92"/>
      <c r="E30" s="92"/>
      <c r="F30" s="19"/>
    </row>
    <row r="31" spans="1:6" ht="12.75" customHeight="1" outlineLevel="1" x14ac:dyDescent="0.2">
      <c r="A31" s="92"/>
      <c r="B31" s="92"/>
      <c r="C31" s="92"/>
      <c r="D31" s="92"/>
      <c r="E31" s="92"/>
      <c r="F31" s="20"/>
    </row>
    <row r="32" spans="1:6" outlineLevel="1" x14ac:dyDescent="0.2">
      <c r="A32" s="92"/>
      <c r="B32" s="92"/>
      <c r="C32" s="92"/>
      <c r="D32" s="92"/>
      <c r="E32" s="92"/>
      <c r="F32" s="20"/>
    </row>
    <row r="33" spans="1:7" outlineLevel="1" x14ac:dyDescent="0.2">
      <c r="A33" s="21" t="s">
        <v>24</v>
      </c>
      <c r="B33" s="21"/>
      <c r="C33" s="21"/>
      <c r="D33" s="21"/>
      <c r="E33" s="21"/>
      <c r="F33" s="21"/>
    </row>
    <row r="34" spans="1:7" ht="20.25" customHeight="1" outlineLevel="1" x14ac:dyDescent="0.2">
      <c r="A34" s="92" t="s">
        <v>25</v>
      </c>
      <c r="B34" s="92"/>
      <c r="C34" s="92"/>
      <c r="D34" s="92"/>
      <c r="E34" s="92"/>
      <c r="F34" s="22"/>
    </row>
    <row r="35" spans="1:7" ht="20.25" customHeight="1" outlineLevel="1" x14ac:dyDescent="0.2">
      <c r="A35" s="92"/>
      <c r="B35" s="92"/>
      <c r="C35" s="92"/>
      <c r="D35" s="92"/>
      <c r="E35" s="92"/>
    </row>
    <row r="36" spans="1:7" ht="12.75" customHeight="1" outlineLevel="1" x14ac:dyDescent="0.2"/>
    <row r="37" spans="1:7" outlineLevel="1" x14ac:dyDescent="0.2"/>
    <row r="38" spans="1:7" ht="12.75" customHeight="1" outlineLevel="1" x14ac:dyDescent="0.2">
      <c r="A38" s="23" t="s">
        <v>26</v>
      </c>
      <c r="B38" s="93"/>
      <c r="C38" s="93"/>
      <c r="D38" s="93"/>
      <c r="E38" s="93"/>
      <c r="F38" s="93"/>
    </row>
    <row r="39" spans="1:7" ht="13.5" outlineLevel="1" thickBot="1" x14ac:dyDescent="0.25">
      <c r="A39" s="23"/>
      <c r="B39" s="24"/>
    </row>
    <row r="40" spans="1:7" outlineLevel="1" x14ac:dyDescent="0.2">
      <c r="A40" s="83"/>
      <c r="B40" s="84"/>
      <c r="C40" s="25" t="s">
        <v>27</v>
      </c>
      <c r="D40" s="25" t="s">
        <v>28</v>
      </c>
      <c r="E40" s="25" t="s">
        <v>29</v>
      </c>
      <c r="F40" s="26" t="s">
        <v>30</v>
      </c>
    </row>
    <row r="41" spans="1:7" ht="12.75" customHeight="1" outlineLevel="1" x14ac:dyDescent="0.2">
      <c r="A41" s="85" t="s">
        <v>31</v>
      </c>
      <c r="B41" s="86"/>
      <c r="C41" s="87" t="s">
        <v>32</v>
      </c>
      <c r="D41" s="87" t="s">
        <v>33</v>
      </c>
      <c r="E41" s="87" t="s">
        <v>34</v>
      </c>
      <c r="F41" s="88" t="s">
        <v>35</v>
      </c>
      <c r="G41" s="27" t="s">
        <v>36</v>
      </c>
    </row>
    <row r="42" spans="1:7" ht="38.25" outlineLevel="1" x14ac:dyDescent="0.2">
      <c r="A42" s="63"/>
      <c r="B42" s="64"/>
      <c r="C42" s="81"/>
      <c r="D42" s="81"/>
      <c r="E42" s="81"/>
      <c r="F42" s="89"/>
      <c r="G42" s="28" t="s">
        <v>37</v>
      </c>
    </row>
    <row r="43" spans="1:7" outlineLevel="1" x14ac:dyDescent="0.2">
      <c r="A43" s="56" t="str">
        <f t="shared" ref="A43:A49" si="2">A17</f>
        <v>Residential</v>
      </c>
      <c r="B43" s="57"/>
      <c r="C43" s="12">
        <v>15624862.049476927</v>
      </c>
      <c r="D43" s="12">
        <v>15624861.841262124</v>
      </c>
      <c r="E43" s="12">
        <v>17928847.717397545</v>
      </c>
      <c r="F43" s="29">
        <v>1262498.103835243</v>
      </c>
      <c r="G43" s="12">
        <f t="shared" ref="G43:G48" si="3">E43-C43</f>
        <v>2303985.6679206174</v>
      </c>
    </row>
    <row r="44" spans="1:7" outlineLevel="1" x14ac:dyDescent="0.2">
      <c r="A44" s="56" t="str">
        <f t="shared" si="2"/>
        <v>GS &lt; 50 kW</v>
      </c>
      <c r="B44" s="57"/>
      <c r="C44" s="12">
        <v>3659015.0292023267</v>
      </c>
      <c r="D44" s="12">
        <v>3659014.9804427861</v>
      </c>
      <c r="E44" s="12">
        <v>3655626.7929851306</v>
      </c>
      <c r="F44" s="29">
        <v>188448.55013386192</v>
      </c>
      <c r="G44" s="12">
        <f t="shared" si="3"/>
        <v>-3388.2362171960995</v>
      </c>
    </row>
    <row r="45" spans="1:7" ht="25.5" customHeight="1" outlineLevel="1" x14ac:dyDescent="0.2">
      <c r="A45" s="56" t="str">
        <f t="shared" si="2"/>
        <v xml:space="preserve">GS &gt; 50 kW </v>
      </c>
      <c r="B45" s="57"/>
      <c r="C45" s="12">
        <v>8920210.1661019586</v>
      </c>
      <c r="D45" s="12">
        <v>8920210.0472324416</v>
      </c>
      <c r="E45" s="12">
        <v>6587011.920823765</v>
      </c>
      <c r="F45" s="29">
        <v>138126.75564995711</v>
      </c>
      <c r="G45" s="12">
        <f t="shared" si="3"/>
        <v>-2333198.2452781936</v>
      </c>
    </row>
    <row r="46" spans="1:7" outlineLevel="1" x14ac:dyDescent="0.2">
      <c r="A46" s="56" t="str">
        <f t="shared" si="2"/>
        <v>Street Lighting</v>
      </c>
      <c r="B46" s="57"/>
      <c r="C46" s="12">
        <v>273854.88521222456</v>
      </c>
      <c r="D46" s="12">
        <v>273854.88156287133</v>
      </c>
      <c r="E46" s="12">
        <v>288013.13170719915</v>
      </c>
      <c r="F46" s="29">
        <v>6039.0941125501795</v>
      </c>
      <c r="G46" s="12">
        <f t="shared" si="3"/>
        <v>14158.246494974592</v>
      </c>
    </row>
    <row r="47" spans="1:7" outlineLevel="1" x14ac:dyDescent="0.2">
      <c r="A47" s="56" t="str">
        <f t="shared" si="2"/>
        <v>Sentinel Lighting</v>
      </c>
      <c r="B47" s="57"/>
      <c r="C47" s="12">
        <v>58114.73925244109</v>
      </c>
      <c r="D47" s="12">
        <v>58114.738478011917</v>
      </c>
      <c r="E47" s="12">
        <v>76551.582186445812</v>
      </c>
      <c r="F47" s="29">
        <v>5256.5182890200676</v>
      </c>
      <c r="G47" s="12">
        <f t="shared" si="3"/>
        <v>18436.842934004722</v>
      </c>
    </row>
    <row r="48" spans="1:7" ht="13.5" outlineLevel="1" thickBot="1" x14ac:dyDescent="0.25">
      <c r="A48" s="56" t="str">
        <f t="shared" si="2"/>
        <v>Unmetered Scattered Load (USL)</v>
      </c>
      <c r="B48" s="57"/>
      <c r="C48" s="12">
        <v>129135.21737892345</v>
      </c>
      <c r="D48" s="12">
        <v>129135.21565808497</v>
      </c>
      <c r="E48" s="12">
        <v>129140.29592518561</v>
      </c>
      <c r="F48" s="29">
        <v>2152.6939126712909</v>
      </c>
      <c r="G48" s="12">
        <f t="shared" si="3"/>
        <v>5.0785462621570332</v>
      </c>
    </row>
    <row r="49" spans="1:12" ht="13.5" outlineLevel="1" thickTop="1" x14ac:dyDescent="0.2">
      <c r="A49" s="72" t="str">
        <f t="shared" si="2"/>
        <v>Total</v>
      </c>
      <c r="B49" s="73"/>
      <c r="C49" s="30">
        <f>SUM(C43:C48)</f>
        <v>28665192.086624797</v>
      </c>
      <c r="D49" s="30">
        <f>SUM(D43:D48)</f>
        <v>28665191.704636317</v>
      </c>
      <c r="E49" s="30">
        <f>SUM(E43:E48)</f>
        <v>28665191.441025268</v>
      </c>
      <c r="F49" s="31">
        <f>SUM(F43:F48)</f>
        <v>1602521.7159333033</v>
      </c>
      <c r="G49" s="32">
        <f>SUM(G43:G48)</f>
        <v>-0.64559953085699817</v>
      </c>
    </row>
    <row r="50" spans="1:12" outlineLevel="1" x14ac:dyDescent="0.2"/>
    <row r="51" spans="1:12" outlineLevel="1" x14ac:dyDescent="0.2">
      <c r="A51" s="7" t="s">
        <v>38</v>
      </c>
      <c r="B51" s="33"/>
      <c r="C51" s="33"/>
      <c r="D51" s="33"/>
      <c r="E51" s="33"/>
      <c r="F51" s="33"/>
    </row>
    <row r="52" spans="1:12" outlineLevel="1" x14ac:dyDescent="0.2">
      <c r="A52" s="33"/>
      <c r="B52" s="33"/>
      <c r="C52" s="33"/>
      <c r="D52" s="33"/>
      <c r="E52" s="33"/>
      <c r="F52" s="33"/>
    </row>
    <row r="53" spans="1:12" ht="12.75" customHeight="1" outlineLevel="1" x14ac:dyDescent="0.2">
      <c r="A53" s="54" t="s">
        <v>39</v>
      </c>
      <c r="B53" s="54"/>
      <c r="C53" s="54"/>
      <c r="D53" s="54"/>
      <c r="E53" s="54"/>
      <c r="F53" s="54"/>
    </row>
    <row r="54" spans="1:12" outlineLevel="1" x14ac:dyDescent="0.2">
      <c r="A54" s="54"/>
      <c r="B54" s="54"/>
      <c r="C54" s="54"/>
      <c r="D54" s="54"/>
      <c r="E54" s="54"/>
      <c r="F54" s="54"/>
    </row>
    <row r="55" spans="1:12" ht="12.75" customHeight="1" outlineLevel="1" x14ac:dyDescent="0.2">
      <c r="A55" s="19"/>
      <c r="B55" s="19"/>
      <c r="C55" s="19"/>
      <c r="D55" s="19"/>
      <c r="E55" s="19"/>
      <c r="F55" s="19"/>
      <c r="H55" s="34"/>
      <c r="I55" s="34"/>
      <c r="J55" s="34"/>
      <c r="K55" s="34"/>
      <c r="L55" s="34"/>
    </row>
    <row r="56" spans="1:12" outlineLevel="1" x14ac:dyDescent="0.2">
      <c r="A56" s="74" t="s">
        <v>40</v>
      </c>
      <c r="B56" s="74"/>
      <c r="C56" s="74"/>
      <c r="D56" s="74"/>
      <c r="E56" s="74"/>
      <c r="F56" s="74"/>
      <c r="H56" s="34"/>
      <c r="I56" s="34"/>
      <c r="J56" s="34"/>
      <c r="K56" s="34"/>
      <c r="L56" s="34"/>
    </row>
    <row r="57" spans="1:12" outlineLevel="1" x14ac:dyDescent="0.2">
      <c r="A57" s="35"/>
      <c r="B57" s="33"/>
      <c r="C57" s="33"/>
      <c r="D57" s="33"/>
      <c r="E57" s="33"/>
      <c r="F57" s="33"/>
      <c r="H57" s="34"/>
      <c r="I57" s="34"/>
      <c r="J57" s="34"/>
      <c r="K57" s="34"/>
      <c r="L57" s="34"/>
    </row>
    <row r="58" spans="1:12" ht="12.75" customHeight="1" outlineLevel="1" x14ac:dyDescent="0.2">
      <c r="A58" s="60" t="s">
        <v>41</v>
      </c>
      <c r="B58" s="60"/>
      <c r="C58" s="60"/>
      <c r="D58" s="60"/>
      <c r="E58" s="60"/>
      <c r="F58" s="60"/>
      <c r="H58" s="36"/>
      <c r="I58" s="34"/>
      <c r="J58" s="34"/>
      <c r="K58" s="34"/>
      <c r="L58" s="34"/>
    </row>
    <row r="59" spans="1:12" outlineLevel="1" x14ac:dyDescent="0.2">
      <c r="A59" s="60"/>
      <c r="B59" s="60"/>
      <c r="C59" s="60"/>
      <c r="D59" s="60"/>
      <c r="E59" s="60"/>
      <c r="F59" s="60"/>
    </row>
    <row r="60" spans="1:12" outlineLevel="1" x14ac:dyDescent="0.2">
      <c r="A60" s="33"/>
      <c r="B60" s="33"/>
      <c r="C60" s="33"/>
      <c r="D60" s="33"/>
      <c r="E60" s="33"/>
      <c r="F60" s="33"/>
    </row>
    <row r="61" spans="1:12" ht="12.75" customHeight="1" outlineLevel="1" x14ac:dyDescent="0.2">
      <c r="A61" s="60" t="s">
        <v>42</v>
      </c>
      <c r="B61" s="60"/>
      <c r="C61" s="60"/>
      <c r="D61" s="60"/>
      <c r="E61" s="60"/>
      <c r="F61" s="60"/>
    </row>
    <row r="62" spans="1:12" outlineLevel="1" x14ac:dyDescent="0.2">
      <c r="A62" s="60"/>
      <c r="B62" s="60"/>
      <c r="C62" s="60"/>
      <c r="D62" s="60"/>
      <c r="E62" s="60"/>
      <c r="F62" s="60"/>
    </row>
    <row r="63" spans="1:12" x14ac:dyDescent="0.2">
      <c r="A63" s="37"/>
      <c r="B63" s="37"/>
      <c r="C63" s="37"/>
      <c r="D63" s="37"/>
      <c r="E63" s="37"/>
      <c r="F63" s="37"/>
    </row>
    <row r="64" spans="1:12" outlineLevel="1" x14ac:dyDescent="0.2">
      <c r="A64" s="7" t="s">
        <v>43</v>
      </c>
      <c r="B64" s="33"/>
      <c r="C64" s="33"/>
      <c r="D64" s="33"/>
      <c r="E64" s="33"/>
      <c r="F64" s="33"/>
    </row>
    <row r="65" spans="1:6" ht="13.5" outlineLevel="1" thickBot="1" x14ac:dyDescent="0.25">
      <c r="A65" s="33"/>
      <c r="B65" s="33"/>
      <c r="C65" s="33"/>
      <c r="D65" s="33"/>
      <c r="E65" s="33"/>
      <c r="F65" s="33"/>
    </row>
    <row r="66" spans="1:6" ht="38.25" outlineLevel="1" x14ac:dyDescent="0.2">
      <c r="A66" s="75" t="s">
        <v>44</v>
      </c>
      <c r="B66" s="76"/>
      <c r="C66" s="38" t="s">
        <v>45</v>
      </c>
      <c r="D66" s="38" t="s">
        <v>46</v>
      </c>
      <c r="E66" s="38" t="s">
        <v>47</v>
      </c>
      <c r="F66" s="66" t="s">
        <v>48</v>
      </c>
    </row>
    <row r="67" spans="1:6" ht="25.5" outlineLevel="1" x14ac:dyDescent="0.2">
      <c r="A67" s="77"/>
      <c r="B67" s="78"/>
      <c r="C67" s="39" t="s">
        <v>49</v>
      </c>
      <c r="D67" s="81" t="s">
        <v>50</v>
      </c>
      <c r="E67" s="81" t="s">
        <v>51</v>
      </c>
      <c r="F67" s="79"/>
    </row>
    <row r="68" spans="1:6" outlineLevel="1" x14ac:dyDescent="0.2">
      <c r="A68" s="77"/>
      <c r="B68" s="78"/>
      <c r="C68" s="40">
        <v>2014</v>
      </c>
      <c r="D68" s="82"/>
      <c r="E68" s="82"/>
      <c r="F68" s="80"/>
    </row>
    <row r="69" spans="1:6" outlineLevel="1" x14ac:dyDescent="0.2">
      <c r="A69" s="68"/>
      <c r="B69" s="69"/>
      <c r="C69" s="41" t="s">
        <v>12</v>
      </c>
      <c r="D69" s="42" t="s">
        <v>12</v>
      </c>
      <c r="E69" s="42" t="s">
        <v>12</v>
      </c>
      <c r="F69" s="43" t="s">
        <v>12</v>
      </c>
    </row>
    <row r="70" spans="1:6" outlineLevel="1" x14ac:dyDescent="0.2">
      <c r="A70" s="70" t="str">
        <f t="shared" ref="A70:A75" si="4">A43</f>
        <v>Residential</v>
      </c>
      <c r="B70" s="71"/>
      <c r="C70" s="44">
        <v>0.85</v>
      </c>
      <c r="D70" s="45">
        <f t="shared" ref="D70:D75" si="5">IF(D17=0,"",(D43+F43)/D17*100)</f>
        <v>80.645052864564562</v>
      </c>
      <c r="E70" s="45">
        <f t="shared" ref="E70:E75" si="6">IF(D17=0,"",(E43+F43)/D17*100)</f>
        <v>91.647664485577167</v>
      </c>
      <c r="F70" s="46" t="s">
        <v>52</v>
      </c>
    </row>
    <row r="71" spans="1:6" outlineLevel="1" x14ac:dyDescent="0.2">
      <c r="A71" s="70" t="str">
        <f t="shared" si="4"/>
        <v>GS &lt; 50 kW</v>
      </c>
      <c r="B71" s="71"/>
      <c r="C71" s="44">
        <v>1.0908580849771645</v>
      </c>
      <c r="D71" s="45">
        <f t="shared" si="5"/>
        <v>120.10576755680462</v>
      </c>
      <c r="E71" s="45">
        <f t="shared" si="6"/>
        <v>119.99999895055429</v>
      </c>
      <c r="F71" s="46" t="s">
        <v>53</v>
      </c>
    </row>
    <row r="72" spans="1:6" ht="26.25" customHeight="1" outlineLevel="1" x14ac:dyDescent="0.2">
      <c r="A72" s="58" t="str">
        <f t="shared" si="4"/>
        <v xml:space="preserve">GS &gt; 50 kW </v>
      </c>
      <c r="B72" s="59"/>
      <c r="C72" s="44">
        <v>1.458293567502615</v>
      </c>
      <c r="D72" s="45">
        <f t="shared" si="5"/>
        <v>161.63241516154784</v>
      </c>
      <c r="E72" s="45">
        <f t="shared" si="6"/>
        <v>119.99999892131356</v>
      </c>
      <c r="F72" s="46" t="s">
        <v>53</v>
      </c>
    </row>
    <row r="73" spans="1:6" outlineLevel="1" x14ac:dyDescent="0.2">
      <c r="A73" s="70" t="str">
        <f t="shared" si="4"/>
        <v>Street Lighting</v>
      </c>
      <c r="B73" s="71"/>
      <c r="C73" s="44">
        <v>0.7</v>
      </c>
      <c r="D73" s="45">
        <f t="shared" si="5"/>
        <v>87.234943017522866</v>
      </c>
      <c r="E73" s="45">
        <f t="shared" si="6"/>
        <v>91.647664447442267</v>
      </c>
      <c r="F73" s="46" t="s">
        <v>54</v>
      </c>
    </row>
    <row r="74" spans="1:6" outlineLevel="1" x14ac:dyDescent="0.2">
      <c r="A74" s="70" t="str">
        <f t="shared" si="4"/>
        <v>Sentinel Lighting</v>
      </c>
      <c r="B74" s="71"/>
      <c r="C74" s="44">
        <v>0.7</v>
      </c>
      <c r="D74" s="45">
        <f t="shared" si="5"/>
        <v>70.993308051130242</v>
      </c>
      <c r="E74" s="45">
        <f t="shared" si="6"/>
        <v>91.647664484287233</v>
      </c>
      <c r="F74" s="46" t="s">
        <v>53</v>
      </c>
    </row>
    <row r="75" spans="1:6" outlineLevel="1" x14ac:dyDescent="0.2">
      <c r="A75" s="58" t="str">
        <f t="shared" si="4"/>
        <v>Unmetered Scattered Load (USL)</v>
      </c>
      <c r="B75" s="59"/>
      <c r="C75" s="44">
        <v>1.0150518025204474</v>
      </c>
      <c r="D75" s="45">
        <f t="shared" si="5"/>
        <v>119.82536219936691</v>
      </c>
      <c r="E75" s="45">
        <f t="shared" si="6"/>
        <v>119.82999891608664</v>
      </c>
      <c r="F75" s="46" t="s">
        <v>53</v>
      </c>
    </row>
    <row r="76" spans="1:6" outlineLevel="1" x14ac:dyDescent="0.2"/>
    <row r="77" spans="1:6" outlineLevel="1" x14ac:dyDescent="0.2">
      <c r="A77" s="7" t="s">
        <v>21</v>
      </c>
      <c r="B77" s="33"/>
      <c r="C77" s="33"/>
      <c r="D77" s="33"/>
      <c r="E77" s="33"/>
      <c r="F77" s="33"/>
    </row>
    <row r="78" spans="1:6" outlineLevel="1" x14ac:dyDescent="0.2">
      <c r="A78" s="33"/>
      <c r="B78" s="33"/>
      <c r="C78" s="33"/>
      <c r="D78" s="33"/>
      <c r="E78" s="33"/>
      <c r="F78" s="33"/>
    </row>
    <row r="79" spans="1:6" ht="30.75" customHeight="1" outlineLevel="1" x14ac:dyDescent="0.2">
      <c r="A79" s="54" t="s">
        <v>55</v>
      </c>
      <c r="B79" s="54"/>
      <c r="C79" s="54"/>
      <c r="D79" s="54"/>
      <c r="E79" s="54"/>
      <c r="F79" s="54"/>
    </row>
    <row r="80" spans="1:6" ht="20.25" customHeight="1" outlineLevel="1" x14ac:dyDescent="0.2">
      <c r="A80" s="54"/>
      <c r="B80" s="54"/>
      <c r="C80" s="54"/>
      <c r="D80" s="54"/>
      <c r="E80" s="54"/>
      <c r="F80" s="54"/>
    </row>
    <row r="81" spans="1:6" ht="12.75" customHeight="1" outlineLevel="1" x14ac:dyDescent="0.2">
      <c r="A81" s="47"/>
      <c r="B81" s="47"/>
      <c r="C81" s="47"/>
      <c r="D81" s="47"/>
      <c r="E81" s="47"/>
      <c r="F81" s="47"/>
    </row>
    <row r="82" spans="1:6" ht="25.5" customHeight="1" outlineLevel="1" x14ac:dyDescent="0.2">
      <c r="A82" s="60" t="s">
        <v>56</v>
      </c>
      <c r="B82" s="60"/>
      <c r="C82" s="60"/>
      <c r="D82" s="60"/>
      <c r="E82" s="60"/>
      <c r="F82" s="60"/>
    </row>
    <row r="83" spans="1:6" outlineLevel="1" x14ac:dyDescent="0.2">
      <c r="A83" s="33"/>
      <c r="B83" s="33"/>
      <c r="C83" s="33"/>
      <c r="D83" s="33"/>
      <c r="E83" s="33"/>
      <c r="F83" s="33"/>
    </row>
    <row r="84" spans="1:6" outlineLevel="1" x14ac:dyDescent="0.2">
      <c r="A84" s="48" t="s">
        <v>57</v>
      </c>
      <c r="B84" s="49"/>
      <c r="C84" s="49"/>
      <c r="D84" s="49"/>
      <c r="E84" s="49"/>
      <c r="F84" s="49"/>
    </row>
    <row r="85" spans="1:6" ht="13.5" outlineLevel="1" thickBot="1" x14ac:dyDescent="0.25"/>
    <row r="86" spans="1:6" outlineLevel="1" x14ac:dyDescent="0.2">
      <c r="A86" s="61" t="s">
        <v>44</v>
      </c>
      <c r="B86" s="62"/>
      <c r="C86" s="65" t="s">
        <v>58</v>
      </c>
      <c r="D86" s="65"/>
      <c r="E86" s="65"/>
      <c r="F86" s="66" t="s">
        <v>48</v>
      </c>
    </row>
    <row r="87" spans="1:6" outlineLevel="1" x14ac:dyDescent="0.2">
      <c r="A87" s="63"/>
      <c r="B87" s="64"/>
      <c r="C87" s="50">
        <v>2015</v>
      </c>
      <c r="D87" s="50">
        <f>C87+1</f>
        <v>2016</v>
      </c>
      <c r="E87" s="50">
        <f>D87+1</f>
        <v>2017</v>
      </c>
      <c r="F87" s="67"/>
    </row>
    <row r="88" spans="1:6" outlineLevel="1" x14ac:dyDescent="0.2">
      <c r="A88" s="63"/>
      <c r="B88" s="64"/>
      <c r="C88" s="50" t="s">
        <v>12</v>
      </c>
      <c r="D88" s="50" t="s">
        <v>12</v>
      </c>
      <c r="E88" s="50" t="s">
        <v>12</v>
      </c>
      <c r="F88" s="51" t="s">
        <v>12</v>
      </c>
    </row>
    <row r="89" spans="1:6" outlineLevel="1" x14ac:dyDescent="0.2">
      <c r="A89" s="56" t="str">
        <f t="shared" ref="A89:A94" si="7">A70</f>
        <v>Residential</v>
      </c>
      <c r="B89" s="57"/>
      <c r="C89" s="52">
        <f>E70</f>
        <v>91.647664485577167</v>
      </c>
      <c r="D89" s="52">
        <f>E70</f>
        <v>91.647664485577167</v>
      </c>
      <c r="E89" s="52">
        <f>E70</f>
        <v>91.647664485577167</v>
      </c>
      <c r="F89" s="53" t="str">
        <f t="shared" ref="F89:F94" si="8">F70</f>
        <v>85 - 115</v>
      </c>
    </row>
    <row r="90" spans="1:6" outlineLevel="1" x14ac:dyDescent="0.2">
      <c r="A90" s="56" t="str">
        <f t="shared" si="7"/>
        <v>GS &lt; 50 kW</v>
      </c>
      <c r="B90" s="57"/>
      <c r="C90" s="52">
        <f t="shared" ref="C90:C94" si="9">E71</f>
        <v>119.99999895055429</v>
      </c>
      <c r="D90" s="52">
        <f t="shared" ref="D90:D94" si="10">E71</f>
        <v>119.99999895055429</v>
      </c>
      <c r="E90" s="52">
        <f t="shared" ref="E90:E94" si="11">E71</f>
        <v>119.99999895055429</v>
      </c>
      <c r="F90" s="53" t="str">
        <f t="shared" si="8"/>
        <v>80 - 120</v>
      </c>
    </row>
    <row r="91" spans="1:6" ht="24" customHeight="1" outlineLevel="1" x14ac:dyDescent="0.2">
      <c r="A91" s="56" t="str">
        <f t="shared" si="7"/>
        <v xml:space="preserve">GS &gt; 50 kW </v>
      </c>
      <c r="B91" s="57"/>
      <c r="C91" s="52">
        <f t="shared" si="9"/>
        <v>119.99999892131356</v>
      </c>
      <c r="D91" s="52">
        <f t="shared" si="10"/>
        <v>119.99999892131356</v>
      </c>
      <c r="E91" s="52">
        <f t="shared" si="11"/>
        <v>119.99999892131356</v>
      </c>
      <c r="F91" s="53" t="str">
        <f t="shared" si="8"/>
        <v>80 - 120</v>
      </c>
    </row>
    <row r="92" spans="1:6" outlineLevel="1" x14ac:dyDescent="0.2">
      <c r="A92" s="56" t="str">
        <f t="shared" si="7"/>
        <v>Street Lighting</v>
      </c>
      <c r="B92" s="57"/>
      <c r="C92" s="52">
        <f t="shared" si="9"/>
        <v>91.647664447442267</v>
      </c>
      <c r="D92" s="52">
        <f t="shared" si="10"/>
        <v>91.647664447442267</v>
      </c>
      <c r="E92" s="52">
        <f t="shared" si="11"/>
        <v>91.647664447442267</v>
      </c>
      <c r="F92" s="53" t="str">
        <f t="shared" si="8"/>
        <v>70 - 120</v>
      </c>
    </row>
    <row r="93" spans="1:6" outlineLevel="1" x14ac:dyDescent="0.2">
      <c r="A93" s="56" t="str">
        <f t="shared" si="7"/>
        <v>Sentinel Lighting</v>
      </c>
      <c r="B93" s="57"/>
      <c r="C93" s="52">
        <f t="shared" si="9"/>
        <v>91.647664484287233</v>
      </c>
      <c r="D93" s="52">
        <f t="shared" si="10"/>
        <v>91.647664484287233</v>
      </c>
      <c r="E93" s="52">
        <f t="shared" si="11"/>
        <v>91.647664484287233</v>
      </c>
      <c r="F93" s="53" t="str">
        <f t="shared" si="8"/>
        <v>80 - 120</v>
      </c>
    </row>
    <row r="94" spans="1:6" ht="12.75" customHeight="1" outlineLevel="1" x14ac:dyDescent="0.2">
      <c r="A94" s="56" t="str">
        <f t="shared" si="7"/>
        <v>Unmetered Scattered Load (USL)</v>
      </c>
      <c r="B94" s="57"/>
      <c r="C94" s="52">
        <f t="shared" si="9"/>
        <v>119.82999891608664</v>
      </c>
      <c r="D94" s="52">
        <f t="shared" si="10"/>
        <v>119.82999891608664</v>
      </c>
      <c r="E94" s="52">
        <f t="shared" si="11"/>
        <v>119.82999891608664</v>
      </c>
      <c r="F94" s="53" t="str">
        <f t="shared" si="8"/>
        <v>80 - 120</v>
      </c>
    </row>
    <row r="95" spans="1:6" outlineLevel="1" x14ac:dyDescent="0.2"/>
    <row r="96" spans="1:6" ht="12.75" customHeight="1" outlineLevel="1" x14ac:dyDescent="0.2">
      <c r="A96" s="7" t="s">
        <v>59</v>
      </c>
    </row>
    <row r="97" spans="1:6" ht="12.75" customHeight="1" outlineLevel="1" x14ac:dyDescent="0.2">
      <c r="A97" s="54" t="s">
        <v>60</v>
      </c>
      <c r="B97" s="54"/>
      <c r="C97" s="54"/>
      <c r="D97" s="54"/>
      <c r="E97" s="54"/>
      <c r="F97" s="54"/>
    </row>
    <row r="98" spans="1:6" outlineLevel="1" x14ac:dyDescent="0.2">
      <c r="A98" s="54"/>
      <c r="B98" s="54"/>
      <c r="C98" s="54"/>
      <c r="D98" s="54"/>
      <c r="E98" s="54"/>
      <c r="F98" s="54"/>
    </row>
    <row r="99" spans="1:6" ht="20.25" customHeight="1" outlineLevel="1" x14ac:dyDescent="0.2">
      <c r="A99" s="54"/>
      <c r="B99" s="54"/>
      <c r="C99" s="54"/>
      <c r="D99" s="54"/>
      <c r="E99" s="54"/>
      <c r="F99" s="54"/>
    </row>
    <row r="100" spans="1:6" ht="16.5" customHeight="1" outlineLevel="1" x14ac:dyDescent="0.2">
      <c r="A100" s="54"/>
      <c r="B100" s="54"/>
      <c r="C100" s="54"/>
      <c r="D100" s="54"/>
      <c r="E100" s="54"/>
      <c r="F100" s="54"/>
    </row>
    <row r="102" spans="1:6" x14ac:dyDescent="0.2">
      <c r="A102" s="55"/>
      <c r="B102" s="55"/>
      <c r="C102" s="55"/>
      <c r="D102" s="55"/>
      <c r="E102" s="55"/>
      <c r="F102" s="55"/>
    </row>
    <row r="103" spans="1:6" x14ac:dyDescent="0.2">
      <c r="A103" s="55"/>
      <c r="B103" s="55"/>
      <c r="C103" s="55"/>
      <c r="D103" s="55"/>
      <c r="E103" s="55"/>
      <c r="F103" s="55"/>
    </row>
    <row r="104" spans="1:6" x14ac:dyDescent="0.2">
      <c r="A104" s="55"/>
      <c r="B104" s="55"/>
      <c r="C104" s="55"/>
      <c r="D104" s="55"/>
      <c r="E104" s="55"/>
      <c r="F104" s="55"/>
    </row>
  </sheetData>
  <mergeCells count="47">
    <mergeCell ref="E41:E42"/>
    <mergeCell ref="F41:F42"/>
    <mergeCell ref="A9:F9"/>
    <mergeCell ref="A10:F10"/>
    <mergeCell ref="A27:E28"/>
    <mergeCell ref="A30:E32"/>
    <mergeCell ref="A34:E35"/>
    <mergeCell ref="B38:F38"/>
    <mergeCell ref="A48:B48"/>
    <mergeCell ref="A40:B40"/>
    <mergeCell ref="A41:B42"/>
    <mergeCell ref="C41:C42"/>
    <mergeCell ref="D41:D42"/>
    <mergeCell ref="A43:B43"/>
    <mergeCell ref="A44:B44"/>
    <mergeCell ref="A45:B45"/>
    <mergeCell ref="A46:B46"/>
    <mergeCell ref="A47:B47"/>
    <mergeCell ref="A74:B74"/>
    <mergeCell ref="A49:B49"/>
    <mergeCell ref="A53:F54"/>
    <mergeCell ref="A56:F56"/>
    <mergeCell ref="A58:F59"/>
    <mergeCell ref="A61:F62"/>
    <mergeCell ref="A66:B68"/>
    <mergeCell ref="F66:F68"/>
    <mergeCell ref="D67:D68"/>
    <mergeCell ref="E67:E68"/>
    <mergeCell ref="A69:B69"/>
    <mergeCell ref="A70:B70"/>
    <mergeCell ref="A71:B71"/>
    <mergeCell ref="A72:B72"/>
    <mergeCell ref="A73:B73"/>
    <mergeCell ref="A75:B75"/>
    <mergeCell ref="A79:F80"/>
    <mergeCell ref="A82:F82"/>
    <mergeCell ref="A86:B88"/>
    <mergeCell ref="C86:E86"/>
    <mergeCell ref="F86:F87"/>
    <mergeCell ref="A97:F100"/>
    <mergeCell ref="A102:F104"/>
    <mergeCell ref="A89:B89"/>
    <mergeCell ref="A90:B90"/>
    <mergeCell ref="A91:B91"/>
    <mergeCell ref="A92:B92"/>
    <mergeCell ref="A93:B93"/>
    <mergeCell ref="A94:B94"/>
  </mergeCells>
  <dataValidations count="1">
    <dataValidation allowBlank="1" showInputMessage="1" showErrorMessage="1" promptTitle="Date Format" prompt="E.g:  &quot;August 1, 2011&quot;" sqref="F7"/>
  </dataValidations>
  <pageMargins left="0.74803149606299202" right="0.74803149606299202" top="0.98425196850393704" bottom="0.98425196850393704" header="0.511811023622047" footer="0.511811023622047"/>
  <pageSetup scale="74" fitToHeight="2" orientation="portrait" horizontalDpi="4294967295"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App.2-P_Cost AllocationUpda (2</vt:lpstr>
    </vt:vector>
  </TitlesOfParts>
  <Company>Niagara Peninsula Energy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NPEI</dc:creator>
  <cp:lastModifiedBy>NPEI</cp:lastModifiedBy>
  <dcterms:created xsi:type="dcterms:W3CDTF">2015-05-21T19:03:12Z</dcterms:created>
  <dcterms:modified xsi:type="dcterms:W3CDTF">2015-05-21T19:11:18Z</dcterms:modified>
</cp:coreProperties>
</file>