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5480" windowHeight="8070"/>
  </bookViews>
  <sheets>
    <sheet name="Fixed Variable Split Settlement" sheetId="1" r:id="rId1"/>
  </sheets>
  <calcPr calcId="145621" iterate="1"/>
</workbook>
</file>

<file path=xl/calcChain.xml><?xml version="1.0" encoding="utf-8"?>
<calcChain xmlns="http://schemas.openxmlformats.org/spreadsheetml/2006/main">
  <c r="H14" i="1" l="1"/>
  <c r="H13" i="1"/>
  <c r="H10" i="1"/>
  <c r="D50" i="1"/>
  <c r="C49" i="1"/>
  <c r="C48" i="1"/>
  <c r="C47" i="1"/>
  <c r="C46" i="1"/>
  <c r="C45" i="1"/>
  <c r="C44" i="1"/>
  <c r="H11" i="1" l="1"/>
  <c r="H15" i="1"/>
  <c r="H12" i="1"/>
  <c r="E16" i="1"/>
  <c r="D16" i="1"/>
  <c r="C27" i="1"/>
  <c r="H16" i="1" l="1"/>
  <c r="I11" i="1" s="1"/>
  <c r="I14" i="1"/>
  <c r="I16" i="1"/>
  <c r="I12" i="1"/>
  <c r="I13" i="1"/>
  <c r="I15" i="1" l="1"/>
  <c r="I10" i="1"/>
  <c r="B46" i="1" l="1"/>
  <c r="D57" i="1" l="1"/>
  <c r="H35" i="1"/>
  <c r="B23" i="1" s="1"/>
  <c r="D23" i="1" s="1"/>
  <c r="B45" i="1"/>
  <c r="B48" i="1"/>
  <c r="B49" i="1"/>
  <c r="B47" i="1"/>
  <c r="B44" i="1" l="1"/>
  <c r="B57" i="1" l="1"/>
  <c r="C57" i="1" s="1"/>
  <c r="D59" i="1"/>
  <c r="D56" i="1"/>
  <c r="D58" i="1"/>
  <c r="D60" i="1"/>
  <c r="H34" i="1" l="1"/>
  <c r="B22" i="1" s="1"/>
  <c r="D22" i="1" s="1"/>
  <c r="H36" i="1"/>
  <c r="B24" i="1" s="1"/>
  <c r="D24" i="1" s="1"/>
  <c r="H38" i="1"/>
  <c r="B26" i="1" s="1"/>
  <c r="D26" i="1" s="1"/>
  <c r="H37" i="1"/>
  <c r="B25" i="1" s="1"/>
  <c r="D25" i="1" s="1"/>
  <c r="E39" i="1" l="1"/>
  <c r="D55" i="1"/>
  <c r="B56" i="1"/>
  <c r="C56" i="1" s="1"/>
  <c r="H33" i="1"/>
  <c r="B21" i="1" s="1"/>
  <c r="D21" i="1" s="1"/>
  <c r="D39" i="1"/>
  <c r="H39" i="1" s="1"/>
  <c r="B27" i="1" s="1"/>
  <c r="D27" i="1" s="1"/>
  <c r="E24" i="1" s="1"/>
  <c r="B59" i="1"/>
  <c r="C59" i="1" s="1"/>
  <c r="E50" i="1"/>
  <c r="F44" i="1" s="1"/>
  <c r="B60" i="1"/>
  <c r="C60" i="1" s="1"/>
  <c r="B55" i="1" l="1"/>
  <c r="C55" i="1" s="1"/>
  <c r="E21" i="1"/>
  <c r="F50" i="1"/>
  <c r="F46" i="1"/>
  <c r="F49" i="1"/>
  <c r="F45" i="1"/>
  <c r="F48" i="1"/>
  <c r="F47" i="1"/>
  <c r="E25" i="1"/>
  <c r="E27" i="1"/>
  <c r="E23" i="1"/>
  <c r="E22" i="1"/>
  <c r="B58" i="1"/>
  <c r="C58" i="1" s="1"/>
  <c r="D61" i="1"/>
  <c r="E55" i="1" s="1"/>
  <c r="E26" i="1"/>
  <c r="E61" i="1" l="1"/>
  <c r="E57" i="1"/>
  <c r="E56" i="1"/>
  <c r="E60" i="1"/>
  <c r="E59" i="1"/>
  <c r="E58" i="1"/>
</calcChain>
</file>

<file path=xl/sharedStrings.xml><?xml version="1.0" encoding="utf-8"?>
<sst xmlns="http://schemas.openxmlformats.org/spreadsheetml/2006/main" count="72" uniqueCount="30">
  <si>
    <t>Rate Class</t>
  </si>
  <si>
    <t>Total Base Reveue</t>
  </si>
  <si>
    <t>Miscellaneous Revenue</t>
  </si>
  <si>
    <t>Total Service Revenue</t>
  </si>
  <si>
    <t>% of Total</t>
  </si>
  <si>
    <t>Residential</t>
  </si>
  <si>
    <t>General Service &lt; 50 kW</t>
  </si>
  <si>
    <t>General Service &gt; 50 kW</t>
  </si>
  <si>
    <t>Unmetered Scattered Load</t>
  </si>
  <si>
    <t>Sentinel Lighting</t>
  </si>
  <si>
    <t>Street Lighting</t>
  </si>
  <si>
    <t>2015 Projected Distribution Revenue at Proposed Rates</t>
  </si>
  <si>
    <t>Fixed Rate</t>
  </si>
  <si>
    <t>Volumetric Rate</t>
  </si>
  <si>
    <t>Fixed Revenue</t>
  </si>
  <si>
    <t>Variable Revenue</t>
  </si>
  <si>
    <t>Fixed %</t>
  </si>
  <si>
    <t>Variable %</t>
  </si>
  <si>
    <t>Total Base Revenue</t>
  </si>
  <si>
    <t xml:space="preserve">2015 Projected Fixed Distribution Revenue </t>
  </si>
  <si>
    <t># Customers/Connections</t>
  </si>
  <si>
    <t>Annualized # Customers</t>
  </si>
  <si>
    <t>2015 Projected Volumetric Distribution Revenue Customers and Volumes</t>
  </si>
  <si>
    <t>Volume kWh/kW</t>
  </si>
  <si>
    <t>2015 Projected Distribution Revenue after Settlement</t>
  </si>
  <si>
    <t>2015 Projected Distribution Revenue at Existing Rates</t>
  </si>
  <si>
    <t>Niagara Peninsula Energy Inc.</t>
  </si>
  <si>
    <t>Updated Fixed/Variable Revenue by Rate Class</t>
  </si>
  <si>
    <t>EB-2014-0096</t>
  </si>
  <si>
    <t>Filed May 21,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</si>
</sst>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wrapText="1"/>
    </xf>
    <xf numFmtId="0" fontId="2" fillId="0" borderId="3" xfId="0" applyFont="1" applyBorder="1"/>
    <xf numFmtId="164" fontId="2" fillId="0" borderId="3" xfId="1" applyNumberFormat="1" applyFont="1" applyBorder="1"/>
    <xf numFmtId="10" fontId="2" fillId="0" borderId="3" xfId="2" applyNumberFormat="1" applyFont="1" applyBorder="1"/>
    <xf numFmtId="0" fontId="3" fillId="2" borderId="4" xfId="0" applyFont="1" applyFill="1" applyBorder="1" applyAlignment="1">
      <alignment horizontal="center" wrapText="1"/>
    </xf>
    <xf numFmtId="0" fontId="2" fillId="0" borderId="5" xfId="0" applyFont="1" applyBorder="1"/>
    <xf numFmtId="43" fontId="2" fillId="0" borderId="5" xfId="1" applyFont="1" applyBorder="1"/>
    <xf numFmtId="165" fontId="2" fillId="0" borderId="5" xfId="1" applyNumberFormat="1" applyFont="1" applyBorder="1"/>
    <xf numFmtId="164" fontId="2" fillId="0" borderId="6" xfId="1" applyNumberFormat="1" applyFont="1" applyBorder="1"/>
    <xf numFmtId="10" fontId="2" fillId="0" borderId="5" xfId="1" applyNumberFormat="1" applyFont="1" applyBorder="1"/>
    <xf numFmtId="10" fontId="2" fillId="0" borderId="7" xfId="1" applyNumberFormat="1" applyFont="1" applyBorder="1"/>
    <xf numFmtId="164" fontId="2" fillId="0" borderId="3" xfId="0" applyNumberFormat="1" applyFont="1" applyBorder="1"/>
    <xf numFmtId="164" fontId="2" fillId="0" borderId="5" xfId="1" applyNumberFormat="1" applyFont="1" applyBorder="1"/>
    <xf numFmtId="0" fontId="2" fillId="0" borderId="8" xfId="0" applyFont="1" applyBorder="1"/>
    <xf numFmtId="43" fontId="2" fillId="0" borderId="8" xfId="1" applyFont="1" applyBorder="1"/>
    <xf numFmtId="165" fontId="2" fillId="0" borderId="8" xfId="1" applyNumberFormat="1" applyFont="1" applyBorder="1"/>
    <xf numFmtId="164" fontId="2" fillId="0" borderId="8" xfId="1" applyNumberFormat="1" applyFont="1" applyBorder="1"/>
    <xf numFmtId="10" fontId="2" fillId="0" borderId="8" xfId="1" applyNumberFormat="1" applyFont="1" applyBorder="1"/>
    <xf numFmtId="10" fontId="2" fillId="0" borderId="9" xfId="1" applyNumberFormat="1" applyFont="1" applyBorder="1"/>
    <xf numFmtId="164" fontId="2" fillId="0" borderId="0" xfId="0" applyNumberFormat="1" applyFont="1"/>
    <xf numFmtId="43" fontId="2" fillId="0" borderId="3" xfId="1" applyFont="1" applyBorder="1"/>
    <xf numFmtId="10" fontId="2" fillId="0" borderId="3" xfId="1" applyNumberFormat="1" applyFont="1" applyBorder="1"/>
    <xf numFmtId="165" fontId="2" fillId="0" borderId="3" xfId="1" applyNumberFormat="1" applyFont="1" applyBorder="1"/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164" fontId="3" fillId="0" borderId="3" xfId="0" applyNumberFormat="1" applyFont="1" applyBorder="1"/>
    <xf numFmtId="0" fontId="3" fillId="0" borderId="3" xfId="0" applyFont="1" applyBorder="1"/>
    <xf numFmtId="10" fontId="3" fillId="0" borderId="3" xfId="2" applyNumberFormat="1" applyFont="1" applyBorder="1"/>
    <xf numFmtId="164" fontId="3" fillId="0" borderId="3" xfId="1" applyNumberFormat="1" applyFont="1" applyBorder="1"/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omma" xfId="1" builtinId="3"/>
    <cellStyle name="Comma 3" xfId="3"/>
    <cellStyle name="Normal" xfId="0" builtinId="0"/>
    <cellStyle name="Percent" xfId="2" builtinId="5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A42" sqref="A42:F42"/>
    </sheetView>
  </sheetViews>
  <sheetFormatPr defaultRowHeight="12.75" x14ac:dyDescent="0.2"/>
  <cols>
    <col min="1" max="1" width="26" style="1" customWidth="1"/>
    <col min="2" max="2" width="15.85546875" style="1" customWidth="1"/>
    <col min="3" max="3" width="17" style="1" customWidth="1"/>
    <col min="4" max="4" width="11.28515625" style="1" customWidth="1"/>
    <col min="5" max="5" width="13" style="1" customWidth="1"/>
    <col min="6" max="6" width="12.85546875" style="1" customWidth="1"/>
    <col min="7" max="7" width="9.140625" style="1"/>
    <col min="8" max="8" width="11.28515625" style="1" bestFit="1" customWidth="1"/>
    <col min="9" max="9" width="10.28515625" style="1" customWidth="1"/>
    <col min="10" max="16384" width="9.140625" style="1"/>
  </cols>
  <sheetData>
    <row r="1" spans="1:9" x14ac:dyDescent="0.2">
      <c r="A1" s="38" t="s">
        <v>26</v>
      </c>
      <c r="B1" s="38"/>
      <c r="C1" s="38"/>
      <c r="D1" s="38"/>
      <c r="E1" s="38"/>
      <c r="F1" s="38"/>
      <c r="G1" s="38"/>
      <c r="H1" s="38"/>
      <c r="I1" s="38"/>
    </row>
    <row r="2" spans="1:9" x14ac:dyDescent="0.2">
      <c r="A2" s="38" t="s">
        <v>27</v>
      </c>
      <c r="B2" s="38"/>
      <c r="C2" s="38"/>
      <c r="D2" s="38"/>
      <c r="E2" s="38"/>
      <c r="F2" s="38"/>
      <c r="G2" s="38"/>
      <c r="H2" s="38"/>
      <c r="I2" s="38"/>
    </row>
    <row r="3" spans="1:9" x14ac:dyDescent="0.2">
      <c r="A3" s="38" t="s">
        <v>28</v>
      </c>
      <c r="B3" s="38"/>
      <c r="C3" s="38"/>
      <c r="D3" s="38"/>
      <c r="E3" s="38"/>
      <c r="F3" s="38"/>
      <c r="G3" s="38"/>
      <c r="H3" s="38"/>
      <c r="I3" s="38"/>
    </row>
    <row r="4" spans="1:9" x14ac:dyDescent="0.2">
      <c r="A4" s="38" t="s">
        <v>29</v>
      </c>
      <c r="B4" s="38"/>
      <c r="C4" s="38"/>
      <c r="D4" s="38"/>
      <c r="E4" s="38"/>
      <c r="F4" s="38"/>
      <c r="G4" s="38"/>
      <c r="H4" s="38"/>
      <c r="I4" s="38"/>
    </row>
    <row r="8" spans="1:9" x14ac:dyDescent="0.2">
      <c r="A8" s="35" t="s">
        <v>25</v>
      </c>
      <c r="B8" s="36"/>
      <c r="C8" s="36"/>
      <c r="D8" s="36"/>
      <c r="E8" s="36"/>
      <c r="F8" s="36"/>
      <c r="G8" s="37"/>
      <c r="H8" s="25"/>
      <c r="I8" s="25"/>
    </row>
    <row r="9" spans="1:9" ht="25.5" x14ac:dyDescent="0.2">
      <c r="A9" s="25" t="s">
        <v>0</v>
      </c>
      <c r="B9" s="25" t="s">
        <v>12</v>
      </c>
      <c r="C9" s="25" t="s">
        <v>13</v>
      </c>
      <c r="D9" s="25" t="s">
        <v>14</v>
      </c>
      <c r="E9" s="25" t="s">
        <v>15</v>
      </c>
      <c r="F9" s="25" t="s">
        <v>16</v>
      </c>
      <c r="G9" s="26" t="s">
        <v>17</v>
      </c>
      <c r="H9" s="25" t="s">
        <v>18</v>
      </c>
      <c r="I9" s="25" t="s">
        <v>4</v>
      </c>
    </row>
    <row r="10" spans="1:9" x14ac:dyDescent="0.2">
      <c r="A10" s="3" t="s">
        <v>5</v>
      </c>
      <c r="B10" s="22">
        <v>16.059999999999999</v>
      </c>
      <c r="C10" s="24">
        <v>1.61E-2</v>
      </c>
      <c r="D10" s="4">
        <v>9070668.0927411057</v>
      </c>
      <c r="E10" s="4">
        <v>6554193.9567358214</v>
      </c>
      <c r="F10" s="23">
        <v>0.58052788331944116</v>
      </c>
      <c r="G10" s="23">
        <v>0.41947211668055884</v>
      </c>
      <c r="H10" s="13">
        <f>D10+E10-1</f>
        <v>15624861.049476927</v>
      </c>
      <c r="I10" s="5">
        <f>H10/$H$16</f>
        <v>0.54508134978969325</v>
      </c>
    </row>
    <row r="11" spans="1:9" x14ac:dyDescent="0.2">
      <c r="A11" s="3" t="s">
        <v>6</v>
      </c>
      <c r="B11" s="22">
        <v>37.79</v>
      </c>
      <c r="C11" s="24">
        <v>1.38E-2</v>
      </c>
      <c r="D11" s="4">
        <v>1988702.6532747962</v>
      </c>
      <c r="E11" s="4">
        <v>1670312.3759275305</v>
      </c>
      <c r="F11" s="23">
        <v>0.54350764820671915</v>
      </c>
      <c r="G11" s="23">
        <v>0.4564923517932809</v>
      </c>
      <c r="H11" s="13">
        <f t="shared" ref="H11:H15" si="0">D11+E11</f>
        <v>3659015.0292023267</v>
      </c>
      <c r="I11" s="5">
        <f t="shared" ref="I11:I16" si="1">H11/$H$16</f>
        <v>0.12764662960539713</v>
      </c>
    </row>
    <row r="12" spans="1:9" x14ac:dyDescent="0.2">
      <c r="A12" s="3" t="s">
        <v>7</v>
      </c>
      <c r="B12" s="22">
        <v>179.58</v>
      </c>
      <c r="C12" s="24">
        <v>4.24</v>
      </c>
      <c r="D12" s="4">
        <v>1857575.52</v>
      </c>
      <c r="E12" s="4">
        <v>7062634.646101959</v>
      </c>
      <c r="F12" s="23">
        <v>0.20824347021094253</v>
      </c>
      <c r="G12" s="23">
        <v>0.79175652978905753</v>
      </c>
      <c r="H12" s="13">
        <f t="shared" si="0"/>
        <v>8920210.1661019586</v>
      </c>
      <c r="I12" s="5">
        <f t="shared" si="1"/>
        <v>0.31118613998230543</v>
      </c>
    </row>
    <row r="13" spans="1:9" x14ac:dyDescent="0.2">
      <c r="A13" s="3" t="s">
        <v>8</v>
      </c>
      <c r="B13" s="22">
        <v>19.53</v>
      </c>
      <c r="C13" s="24">
        <v>1.37E-2</v>
      </c>
      <c r="D13" s="4">
        <v>98789.072966974243</v>
      </c>
      <c r="E13" s="4">
        <v>30346.144411949193</v>
      </c>
      <c r="F13" s="23">
        <v>0.76500489155561613</v>
      </c>
      <c r="G13" s="23">
        <v>0.23499510844438384</v>
      </c>
      <c r="H13" s="13">
        <f t="shared" si="0"/>
        <v>129135.21737892344</v>
      </c>
      <c r="I13" s="5">
        <f t="shared" si="1"/>
        <v>4.5049487717937469E-3</v>
      </c>
    </row>
    <row r="14" spans="1:9" x14ac:dyDescent="0.2">
      <c r="A14" s="3" t="s">
        <v>9</v>
      </c>
      <c r="B14" s="22">
        <v>12.87</v>
      </c>
      <c r="C14" s="24">
        <v>16.055299999999999</v>
      </c>
      <c r="D14" s="4">
        <v>46795.32</v>
      </c>
      <c r="E14" s="4">
        <v>11319.419252441097</v>
      </c>
      <c r="F14" s="23">
        <v>0.80522291938244173</v>
      </c>
      <c r="G14" s="23">
        <v>0.19477708061755827</v>
      </c>
      <c r="H14" s="13">
        <f t="shared" si="0"/>
        <v>58114.739252441097</v>
      </c>
      <c r="I14" s="5">
        <f t="shared" si="1"/>
        <v>2.027362701920291E-3</v>
      </c>
    </row>
    <row r="15" spans="1:9" x14ac:dyDescent="0.2">
      <c r="A15" s="3" t="s">
        <v>10</v>
      </c>
      <c r="B15" s="22">
        <v>1.1499999999999999</v>
      </c>
      <c r="C15" s="24">
        <v>4.4657</v>
      </c>
      <c r="D15" s="4">
        <v>179252.50916790243</v>
      </c>
      <c r="E15" s="4">
        <v>94602.376044322154</v>
      </c>
      <c r="F15" s="23">
        <v>0.65455289953651996</v>
      </c>
      <c r="G15" s="23">
        <v>0.34544710046348015</v>
      </c>
      <c r="H15" s="13">
        <f t="shared" si="0"/>
        <v>273854.88521222456</v>
      </c>
      <c r="I15" s="5">
        <f t="shared" si="1"/>
        <v>9.5535691488903233E-3</v>
      </c>
    </row>
    <row r="16" spans="1:9" x14ac:dyDescent="0.2">
      <c r="A16" s="3"/>
      <c r="B16" s="3"/>
      <c r="C16" s="3"/>
      <c r="D16" s="27">
        <f>SUM(D10:D15)</f>
        <v>13241783.168150779</v>
      </c>
      <c r="E16" s="27">
        <f>SUM(E10:E15)</f>
        <v>15423408.918474022</v>
      </c>
      <c r="F16" s="28"/>
      <c r="G16" s="28"/>
      <c r="H16" s="27">
        <f>SUM(H10:H15)</f>
        <v>28665191.086624797</v>
      </c>
      <c r="I16" s="29">
        <f t="shared" si="1"/>
        <v>1</v>
      </c>
    </row>
    <row r="19" spans="1:8" x14ac:dyDescent="0.2">
      <c r="A19" s="31" t="s">
        <v>24</v>
      </c>
      <c r="B19" s="31"/>
      <c r="C19" s="31"/>
      <c r="D19" s="31"/>
      <c r="E19" s="31"/>
    </row>
    <row r="20" spans="1:8" ht="38.25" x14ac:dyDescent="0.2">
      <c r="A20" s="2" t="s">
        <v>0</v>
      </c>
      <c r="B20" s="2" t="s">
        <v>1</v>
      </c>
      <c r="C20" s="2" t="s">
        <v>2</v>
      </c>
      <c r="D20" s="2" t="s">
        <v>3</v>
      </c>
      <c r="E20" s="2" t="s">
        <v>4</v>
      </c>
    </row>
    <row r="21" spans="1:8" x14ac:dyDescent="0.2">
      <c r="A21" s="3" t="s">
        <v>5</v>
      </c>
      <c r="B21" s="4">
        <f>H33</f>
        <v>17928847.717397545</v>
      </c>
      <c r="C21" s="4">
        <v>1262498.1038352435</v>
      </c>
      <c r="D21" s="4">
        <f>B21+C21</f>
        <v>19191345.821232788</v>
      </c>
      <c r="E21" s="5">
        <f>D21/$D$27</f>
        <v>0.63405337964294406</v>
      </c>
    </row>
    <row r="22" spans="1:8" x14ac:dyDescent="0.2">
      <c r="A22" s="3" t="s">
        <v>6</v>
      </c>
      <c r="B22" s="4">
        <f t="shared" ref="B22:B27" si="2">H34</f>
        <v>3655626.7929851306</v>
      </c>
      <c r="C22" s="4">
        <v>188448.55013386198</v>
      </c>
      <c r="D22" s="4">
        <f t="shared" ref="D22:D27" si="3">B22+C22</f>
        <v>3844075.3431189926</v>
      </c>
      <c r="E22" s="5">
        <f t="shared" ref="E22:E27" si="4">D22/$D$27</f>
        <v>0.1270025033997402</v>
      </c>
    </row>
    <row r="23" spans="1:8" x14ac:dyDescent="0.2">
      <c r="A23" s="3" t="s">
        <v>7</v>
      </c>
      <c r="B23" s="4">
        <f t="shared" si="2"/>
        <v>6587011.920823765</v>
      </c>
      <c r="C23" s="4">
        <v>138126.75564995717</v>
      </c>
      <c r="D23" s="4">
        <f t="shared" si="3"/>
        <v>6725138.6764737219</v>
      </c>
      <c r="E23" s="5">
        <f t="shared" si="4"/>
        <v>0.22218852946039652</v>
      </c>
    </row>
    <row r="24" spans="1:8" x14ac:dyDescent="0.2">
      <c r="A24" s="3" t="s">
        <v>8</v>
      </c>
      <c r="B24" s="4">
        <f t="shared" si="2"/>
        <v>129140.29592518561</v>
      </c>
      <c r="C24" s="4">
        <v>2152.6939126712914</v>
      </c>
      <c r="D24" s="4">
        <f t="shared" si="3"/>
        <v>131292.98983785691</v>
      </c>
      <c r="E24" s="5">
        <f t="shared" si="4"/>
        <v>4.3377241338654789E-3</v>
      </c>
    </row>
    <row r="25" spans="1:8" x14ac:dyDescent="0.2">
      <c r="A25" s="3" t="s">
        <v>9</v>
      </c>
      <c r="B25" s="4">
        <f t="shared" si="2"/>
        <v>76551.582186445812</v>
      </c>
      <c r="C25" s="4">
        <v>5256.5182890200695</v>
      </c>
      <c r="D25" s="4">
        <f t="shared" si="3"/>
        <v>81808.100475465879</v>
      </c>
      <c r="E25" s="5">
        <f t="shared" si="4"/>
        <v>2.7028173569385804E-3</v>
      </c>
    </row>
    <row r="26" spans="1:8" x14ac:dyDescent="0.2">
      <c r="A26" s="3" t="s">
        <v>10</v>
      </c>
      <c r="B26" s="4">
        <f t="shared" si="2"/>
        <v>288013.13170719915</v>
      </c>
      <c r="C26" s="4">
        <v>6039.0941125501813</v>
      </c>
      <c r="D26" s="4">
        <f t="shared" si="3"/>
        <v>294052.22581974935</v>
      </c>
      <c r="E26" s="5">
        <f t="shared" si="4"/>
        <v>9.7150460061151481E-3</v>
      </c>
    </row>
    <row r="27" spans="1:8" x14ac:dyDescent="0.2">
      <c r="A27" s="3"/>
      <c r="B27" s="30">
        <f t="shared" si="2"/>
        <v>28665191.441025272</v>
      </c>
      <c r="C27" s="30">
        <f>SUM(C21:C26)</f>
        <v>1602521.715933304</v>
      </c>
      <c r="D27" s="30">
        <f t="shared" si="3"/>
        <v>30267713.156958576</v>
      </c>
      <c r="E27" s="29">
        <f t="shared" si="4"/>
        <v>1</v>
      </c>
    </row>
    <row r="31" spans="1:8" x14ac:dyDescent="0.2">
      <c r="A31" s="32" t="s">
        <v>11</v>
      </c>
      <c r="B31" s="33"/>
      <c r="C31" s="33"/>
      <c r="D31" s="33"/>
      <c r="E31" s="33"/>
      <c r="F31" s="33"/>
      <c r="G31" s="34"/>
      <c r="H31" s="2"/>
    </row>
    <row r="32" spans="1:8" ht="25.5" x14ac:dyDescent="0.2">
      <c r="A32" s="2" t="s">
        <v>0</v>
      </c>
      <c r="B32" s="2" t="s">
        <v>12</v>
      </c>
      <c r="C32" s="2" t="s">
        <v>13</v>
      </c>
      <c r="D32" s="2" t="s">
        <v>14</v>
      </c>
      <c r="E32" s="2" t="s">
        <v>15</v>
      </c>
      <c r="F32" s="2" t="s">
        <v>16</v>
      </c>
      <c r="G32" s="6" t="s">
        <v>17</v>
      </c>
      <c r="H32" s="2" t="s">
        <v>18</v>
      </c>
    </row>
    <row r="33" spans="1:8" x14ac:dyDescent="0.2">
      <c r="A33" s="7" t="s">
        <v>5</v>
      </c>
      <c r="B33" s="8">
        <v>18.428149536913434</v>
      </c>
      <c r="C33" s="9">
        <v>1.847404779229803E-2</v>
      </c>
      <c r="D33" s="10">
        <v>10408196.01573739</v>
      </c>
      <c r="E33" s="10">
        <v>7520651.7016601544</v>
      </c>
      <c r="F33" s="11">
        <v>0.58052788331944116</v>
      </c>
      <c r="G33" s="12">
        <v>0.41947211668055889</v>
      </c>
      <c r="H33" s="13">
        <f>D33+E33</f>
        <v>17928847.717397545</v>
      </c>
    </row>
    <row r="34" spans="1:8" x14ac:dyDescent="0.2">
      <c r="A34" s="7" t="s">
        <v>6</v>
      </c>
      <c r="B34" s="8">
        <v>37.755006580835023</v>
      </c>
      <c r="C34" s="9">
        <v>1.3787221244126045E-2</v>
      </c>
      <c r="D34" s="14">
        <v>1986861.1209768192</v>
      </c>
      <c r="E34" s="14">
        <v>1668765.6720083114</v>
      </c>
      <c r="F34" s="11">
        <v>0.54350764820671915</v>
      </c>
      <c r="G34" s="12">
        <v>0.45649235179328085</v>
      </c>
      <c r="H34" s="13">
        <f t="shared" ref="H34:H39" si="5">D34+E34</f>
        <v>3655626.7929851306</v>
      </c>
    </row>
    <row r="35" spans="1:8" x14ac:dyDescent="0.2">
      <c r="A35" s="7" t="s">
        <v>7</v>
      </c>
      <c r="B35" s="8">
        <v>102.31414799745271</v>
      </c>
      <c r="C35" s="9">
        <v>3.3628616298398444</v>
      </c>
      <c r="D35" s="14">
        <v>1058337.5468856508</v>
      </c>
      <c r="E35" s="14">
        <v>5528674.3739381144</v>
      </c>
      <c r="F35" s="11">
        <v>0.16067035548241368</v>
      </c>
      <c r="G35" s="12">
        <v>0.8393296445175864</v>
      </c>
      <c r="H35" s="13">
        <f t="shared" si="5"/>
        <v>6587011.920823765</v>
      </c>
    </row>
    <row r="36" spans="1:8" x14ac:dyDescent="0.2">
      <c r="A36" s="7" t="s">
        <v>8</v>
      </c>
      <c r="B36" s="8">
        <v>19.530768063201606</v>
      </c>
      <c r="C36" s="9">
        <v>1.3700538784734361E-2</v>
      </c>
      <c r="D36" s="14">
        <v>98792.95807970679</v>
      </c>
      <c r="E36" s="14">
        <v>30347.337845478818</v>
      </c>
      <c r="F36" s="11">
        <v>0.76500489155561613</v>
      </c>
      <c r="G36" s="12">
        <v>0.23499510844438387</v>
      </c>
      <c r="H36" s="13">
        <f t="shared" si="5"/>
        <v>129140.29592518561</v>
      </c>
    </row>
    <row r="37" spans="1:8" x14ac:dyDescent="0.2">
      <c r="A37" s="7" t="s">
        <v>9</v>
      </c>
      <c r="B37" s="8">
        <v>16.952994634630038</v>
      </c>
      <c r="C37" s="9">
        <v>21.148827875475963</v>
      </c>
      <c r="D37" s="14">
        <v>61641.08849151482</v>
      </c>
      <c r="E37" s="14">
        <v>14910.493694930992</v>
      </c>
      <c r="F37" s="11">
        <v>0.80522291938244173</v>
      </c>
      <c r="G37" s="12">
        <v>0.19477708061755825</v>
      </c>
      <c r="H37" s="13">
        <f t="shared" si="5"/>
        <v>76551.582186445812</v>
      </c>
    </row>
    <row r="38" spans="1:8" x14ac:dyDescent="0.2">
      <c r="A38" s="15" t="s">
        <v>10</v>
      </c>
      <c r="B38" s="16">
        <v>1.20945478553944</v>
      </c>
      <c r="C38" s="17">
        <v>4.6965758572030225</v>
      </c>
      <c r="D38" s="18">
        <v>188519.83046354083</v>
      </c>
      <c r="E38" s="18">
        <v>99493.301243658323</v>
      </c>
      <c r="F38" s="19">
        <v>0.65455289953651996</v>
      </c>
      <c r="G38" s="20">
        <v>0.34544710046347998</v>
      </c>
      <c r="H38" s="13">
        <f t="shared" si="5"/>
        <v>288013.13170719915</v>
      </c>
    </row>
    <row r="39" spans="1:8" x14ac:dyDescent="0.2">
      <c r="A39" s="3"/>
      <c r="B39" s="3"/>
      <c r="C39" s="3"/>
      <c r="D39" s="27">
        <f>SUM(D33:D38)</f>
        <v>13802348.560634622</v>
      </c>
      <c r="E39" s="27">
        <f>SUM(E33:E38)</f>
        <v>14862842.880390648</v>
      </c>
      <c r="F39" s="28"/>
      <c r="G39" s="28"/>
      <c r="H39" s="27">
        <f t="shared" si="5"/>
        <v>28665191.441025272</v>
      </c>
    </row>
    <row r="40" spans="1:8" x14ac:dyDescent="0.2">
      <c r="D40" s="21"/>
      <c r="E40" s="21"/>
    </row>
    <row r="41" spans="1:8" x14ac:dyDescent="0.2">
      <c r="D41" s="21"/>
      <c r="E41" s="21"/>
    </row>
    <row r="42" spans="1:8" x14ac:dyDescent="0.2">
      <c r="A42" s="31" t="s">
        <v>19</v>
      </c>
      <c r="B42" s="31"/>
      <c r="C42" s="31"/>
      <c r="D42" s="31"/>
      <c r="E42" s="31"/>
      <c r="F42" s="31"/>
    </row>
    <row r="43" spans="1:8" ht="38.25" x14ac:dyDescent="0.2">
      <c r="A43" s="2" t="s">
        <v>0</v>
      </c>
      <c r="B43" s="2" t="s">
        <v>12</v>
      </c>
      <c r="C43" s="2" t="s">
        <v>20</v>
      </c>
      <c r="D43" s="2" t="s">
        <v>21</v>
      </c>
      <c r="E43" s="2" t="s">
        <v>14</v>
      </c>
      <c r="F43" s="2" t="s">
        <v>4</v>
      </c>
    </row>
    <row r="44" spans="1:8" x14ac:dyDescent="0.2">
      <c r="A44" s="7" t="s">
        <v>5</v>
      </c>
      <c r="B44" s="22">
        <f>B33</f>
        <v>18.428149536913434</v>
      </c>
      <c r="C44" s="4">
        <f>D44/12</f>
        <v>47066.583333333336</v>
      </c>
      <c r="D44" s="4">
        <v>564799</v>
      </c>
      <c r="E44" s="4">
        <v>10408196.01573739</v>
      </c>
      <c r="F44" s="23">
        <f>E44/$E$50</f>
        <v>0.75408876757556897</v>
      </c>
    </row>
    <row r="45" spans="1:8" x14ac:dyDescent="0.2">
      <c r="A45" s="7" t="s">
        <v>6</v>
      </c>
      <c r="B45" s="22">
        <f t="shared" ref="B45:B49" si="6">B34</f>
        <v>37.755006580835023</v>
      </c>
      <c r="C45" s="4">
        <f t="shared" ref="C45:C49" si="7">D45/12</f>
        <v>4385.416666666667</v>
      </c>
      <c r="D45" s="4">
        <v>52625</v>
      </c>
      <c r="E45" s="4">
        <v>1986861.1209768192</v>
      </c>
      <c r="F45" s="23">
        <f t="shared" ref="F45:F50" si="8">E45/$E$50</f>
        <v>0.1439509451778013</v>
      </c>
    </row>
    <row r="46" spans="1:8" x14ac:dyDescent="0.2">
      <c r="A46" s="7" t="s">
        <v>7</v>
      </c>
      <c r="B46" s="22">
        <f t="shared" si="6"/>
        <v>102.31414799745271</v>
      </c>
      <c r="C46" s="4">
        <f t="shared" si="7"/>
        <v>862</v>
      </c>
      <c r="D46" s="4">
        <v>10344</v>
      </c>
      <c r="E46" s="4">
        <v>1058337.5468856508</v>
      </c>
      <c r="F46" s="23">
        <f t="shared" si="8"/>
        <v>7.6678077084947144E-2</v>
      </c>
    </row>
    <row r="47" spans="1:8" x14ac:dyDescent="0.2">
      <c r="A47" s="7" t="s">
        <v>8</v>
      </c>
      <c r="B47" s="22">
        <f t="shared" si="6"/>
        <v>19.530768063201606</v>
      </c>
      <c r="C47" s="4">
        <f t="shared" si="7"/>
        <v>421.5</v>
      </c>
      <c r="D47" s="4">
        <v>5058</v>
      </c>
      <c r="E47" s="4">
        <v>98792.95807970679</v>
      </c>
      <c r="F47" s="23">
        <f t="shared" si="8"/>
        <v>7.1576918700250788E-3</v>
      </c>
    </row>
    <row r="48" spans="1:8" x14ac:dyDescent="0.2">
      <c r="A48" s="7" t="s">
        <v>9</v>
      </c>
      <c r="B48" s="22">
        <f t="shared" si="6"/>
        <v>16.952994634630038</v>
      </c>
      <c r="C48" s="4">
        <f t="shared" si="7"/>
        <v>303</v>
      </c>
      <c r="D48" s="4">
        <v>3636</v>
      </c>
      <c r="E48" s="4">
        <v>61641.08849151482</v>
      </c>
      <c r="F48" s="23">
        <f t="shared" si="8"/>
        <v>4.4659854966509127E-3</v>
      </c>
    </row>
    <row r="49" spans="1:6" x14ac:dyDescent="0.2">
      <c r="A49" s="15" t="s">
        <v>10</v>
      </c>
      <c r="B49" s="22">
        <f t="shared" si="6"/>
        <v>1.20945478553944</v>
      </c>
      <c r="C49" s="4">
        <f t="shared" si="7"/>
        <v>12989.333333333334</v>
      </c>
      <c r="D49" s="4">
        <v>155872</v>
      </c>
      <c r="E49" s="4">
        <v>188519.83046354083</v>
      </c>
      <c r="F49" s="23">
        <f t="shared" si="8"/>
        <v>1.365853279500665E-2</v>
      </c>
    </row>
    <row r="50" spans="1:6" x14ac:dyDescent="0.2">
      <c r="A50" s="3"/>
      <c r="B50" s="3"/>
      <c r="C50" s="3"/>
      <c r="D50" s="13">
        <f>SUM(D44:D49)</f>
        <v>792334</v>
      </c>
      <c r="E50" s="13">
        <f>SUM(E44:E49)</f>
        <v>13802348.560634622</v>
      </c>
      <c r="F50" s="23">
        <f t="shared" si="8"/>
        <v>1</v>
      </c>
    </row>
    <row r="53" spans="1:6" x14ac:dyDescent="0.2">
      <c r="A53" s="31" t="s">
        <v>22</v>
      </c>
      <c r="B53" s="31"/>
      <c r="C53" s="31"/>
      <c r="D53" s="31"/>
      <c r="E53" s="31"/>
    </row>
    <row r="54" spans="1:6" ht="25.5" x14ac:dyDescent="0.2">
      <c r="A54" s="2" t="s">
        <v>0</v>
      </c>
      <c r="B54" s="2" t="s">
        <v>13</v>
      </c>
      <c r="C54" s="2" t="s">
        <v>23</v>
      </c>
      <c r="D54" s="2" t="s">
        <v>15</v>
      </c>
      <c r="E54" s="2" t="s">
        <v>4</v>
      </c>
    </row>
    <row r="55" spans="1:6" x14ac:dyDescent="0.2">
      <c r="A55" s="3" t="s">
        <v>5</v>
      </c>
      <c r="B55" s="24">
        <f>C33</f>
        <v>1.847404779229803E-2</v>
      </c>
      <c r="C55" s="4">
        <f>D55/B55</f>
        <v>407092792.34383982</v>
      </c>
      <c r="D55" s="4">
        <f>E33</f>
        <v>7520651.7016601544</v>
      </c>
      <c r="E55" s="5">
        <f>D55/$D$61</f>
        <v>0.50600357967738174</v>
      </c>
    </row>
    <row r="56" spans="1:6" x14ac:dyDescent="0.2">
      <c r="A56" s="3" t="s">
        <v>6</v>
      </c>
      <c r="B56" s="24">
        <f t="shared" ref="B56:B60" si="9">C34</f>
        <v>1.3787221244126045E-2</v>
      </c>
      <c r="C56" s="4">
        <f t="shared" ref="C56:C60" si="10">D56/B56</f>
        <v>121037128.69040076</v>
      </c>
      <c r="D56" s="4">
        <f t="shared" ref="D56:D60" si="11">E34</f>
        <v>1668765.6720083114</v>
      </c>
      <c r="E56" s="5">
        <f t="shared" ref="E56:E61" si="12">D56/$D$61</f>
        <v>0.11227769044171247</v>
      </c>
    </row>
    <row r="57" spans="1:6" x14ac:dyDescent="0.2">
      <c r="A57" s="3" t="s">
        <v>7</v>
      </c>
      <c r="B57" s="24">
        <f t="shared" si="9"/>
        <v>3.3628616298398444</v>
      </c>
      <c r="C57" s="4">
        <f t="shared" si="10"/>
        <v>1644038.6142802481</v>
      </c>
      <c r="D57" s="4">
        <f t="shared" si="11"/>
        <v>5528674.3739381144</v>
      </c>
      <c r="E57" s="5">
        <f t="shared" si="12"/>
        <v>0.37197960164353172</v>
      </c>
    </row>
    <row r="58" spans="1:6" x14ac:dyDescent="0.2">
      <c r="A58" s="3" t="s">
        <v>8</v>
      </c>
      <c r="B58" s="24">
        <f t="shared" si="9"/>
        <v>1.3700538784734361E-2</v>
      </c>
      <c r="C58" s="4">
        <f t="shared" si="10"/>
        <v>2215047.0373685542</v>
      </c>
      <c r="D58" s="4">
        <f t="shared" si="11"/>
        <v>30347.337845478818</v>
      </c>
      <c r="E58" s="5">
        <f t="shared" si="12"/>
        <v>2.0418259204985408E-3</v>
      </c>
    </row>
    <row r="59" spans="1:6" x14ac:dyDescent="0.2">
      <c r="A59" s="3" t="s">
        <v>9</v>
      </c>
      <c r="B59" s="24">
        <f t="shared" si="9"/>
        <v>21.148827875475963</v>
      </c>
      <c r="C59" s="4">
        <f t="shared" si="10"/>
        <v>705.02695386826144</v>
      </c>
      <c r="D59" s="4">
        <f t="shared" si="11"/>
        <v>14910.493694930992</v>
      </c>
      <c r="E59" s="5">
        <f t="shared" si="12"/>
        <v>1.0032060363500991E-3</v>
      </c>
    </row>
    <row r="60" spans="1:6" x14ac:dyDescent="0.2">
      <c r="A60" s="3" t="s">
        <v>10</v>
      </c>
      <c r="B60" s="24">
        <f t="shared" si="9"/>
        <v>4.6965758572030225</v>
      </c>
      <c r="C60" s="4">
        <f t="shared" si="10"/>
        <v>21184.221072692333</v>
      </c>
      <c r="D60" s="4">
        <f t="shared" si="11"/>
        <v>99493.301243658323</v>
      </c>
      <c r="E60" s="5">
        <f t="shared" si="12"/>
        <v>6.6940962805255256E-3</v>
      </c>
    </row>
    <row r="61" spans="1:6" x14ac:dyDescent="0.2">
      <c r="A61" s="3"/>
      <c r="B61" s="3"/>
      <c r="C61" s="3"/>
      <c r="D61" s="13">
        <f>SUM(D55:D60)</f>
        <v>14862842.880390648</v>
      </c>
      <c r="E61" s="5">
        <f t="shared" si="12"/>
        <v>1</v>
      </c>
    </row>
  </sheetData>
  <mergeCells count="9">
    <mergeCell ref="A1:I1"/>
    <mergeCell ref="A2:I2"/>
    <mergeCell ref="A3:I3"/>
    <mergeCell ref="A4:I4"/>
    <mergeCell ref="A19:E19"/>
    <mergeCell ref="A31:G31"/>
    <mergeCell ref="A42:F42"/>
    <mergeCell ref="A53:E53"/>
    <mergeCell ref="A8:G8"/>
  </mergeCells>
  <pageMargins left="0.27" right="0.27" top="0.75" bottom="0.75" header="0.3" footer="0.3"/>
  <pageSetup scale="8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Variable Split Settlement</vt:lpstr>
    </vt:vector>
  </TitlesOfParts>
  <Company>Niagara Peninsula Energy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NPEI</dc:creator>
  <cp:lastModifiedBy>NPEI</cp:lastModifiedBy>
  <cp:lastPrinted>2015-05-21T18:48:45Z</cp:lastPrinted>
  <dcterms:created xsi:type="dcterms:W3CDTF">2015-05-21T18:40:55Z</dcterms:created>
  <dcterms:modified xsi:type="dcterms:W3CDTF">2015-05-21T19:16:39Z</dcterms:modified>
</cp:coreProperties>
</file>