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360" windowWidth="12000" windowHeight="4665" tabRatio="941"/>
  </bookViews>
  <sheets>
    <sheet name="App. 2-AC_Customer Engagement" sheetId="110" r:id="rId1"/>
    <sheet name="App.2-FA Proposed REG Inves (2" sheetId="111" state="hidden" r:id="rId2"/>
    <sheet name="App.2-FB Calc of REG Improv (2" sheetId="112" state="hidden" r:id="rId3"/>
    <sheet name="App.2-FC Calc of REG Expans (2" sheetId="113" state="hidden" r:id="rId4"/>
    <sheet name="App.2-I LF_CDM_WF_OLD" sheetId="56" state="hidden" r:id="rId5"/>
    <sheet name="lists" sheetId="106" state="hidden" r:id="rId6"/>
    <sheet name="lists2" sheetId="107" state="hidden" r:id="rId7"/>
    <sheet name="Sheet19" sheetId="96" state="hidden" r:id="rId8"/>
    <sheet name="Sheet1" sheetId="117"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5" hidden="1">lists!$I$1:$I$120</definedName>
    <definedName name="BI_LDCLIST">'[1]3. Rate Class Selection'!$B$19:$B$21</definedName>
    <definedName name="BridgeYear" localSheetId="5">'[2]LDC Info'!$E$26</definedName>
    <definedName name="BridgeYear">#REF!</definedName>
    <definedName name="contactf">#REF!</definedName>
    <definedName name="CustomerAdministration">lists!$Z$1:$Z$36</definedName>
    <definedName name="EBNUMBER" localSheetId="5">'[2]LDC Info'!$E$16</definedName>
    <definedName name="EBNUMBER">#REF!</definedName>
    <definedName name="_xlnm.Extract" localSheetId="5">lists!#REF!</definedName>
    <definedName name="Fixed_Charges">lists!$I$1:$I$212</definedName>
    <definedName name="histdate">[3]Financials!$E$76</definedName>
    <definedName name="Incr2000">#REF!</definedName>
    <definedName name="LDC_LIST" localSheetId="5">lists!$AM$1:$AM$88</definedName>
    <definedName name="LDC_LIST">[4]lists!$AM$1:$AM$80</definedName>
    <definedName name="LDCLIST" localSheetId="5">'[2]LDC Info'!$AA$3:$AA$98</definedName>
    <definedName name="LDCLIST">#REF!</definedName>
    <definedName name="LDCNAMES">lists!$AL$1:$AL$78</definedName>
    <definedName name="LIMIT">#REF!</definedName>
    <definedName name="LossFactors">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lists!$A$1:$A$104</definedName>
    <definedName name="ratedescription">[5]hidden1!$D$1:$D$122</definedName>
    <definedName name="RebaseYear" localSheetId="5">'[2]LDC Info'!$E$28</definedName>
    <definedName name="RebaseYear">#REF!</definedName>
    <definedName name="SALBENF">#REF!</definedName>
    <definedName name="salreg">#REF!</definedName>
    <definedName name="SALREGF">#REF!</definedName>
    <definedName name="TEMPA">#REF!</definedName>
    <definedName name="TestYear" localSheetId="5">'[2]LDC Info'!$E$24</definedName>
    <definedName name="TestYear">#REF!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lists!$N$2:$N$5</definedName>
    <definedName name="Units1">lists!$O$2:$O$4</definedName>
    <definedName name="Units2">lists!$P$2:$P$3</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H92" i="113" l="1"/>
  <c r="G92" i="113"/>
  <c r="F92" i="113"/>
  <c r="E92" i="113"/>
  <c r="D92" i="113"/>
  <c r="H91" i="113"/>
  <c r="G91" i="113"/>
  <c r="F91" i="113"/>
  <c r="E91" i="113"/>
  <c r="D91" i="113"/>
  <c r="D79" i="113"/>
  <c r="F1" i="113"/>
  <c r="H93" i="112"/>
  <c r="G93" i="112"/>
  <c r="F93" i="112"/>
  <c r="E93" i="112"/>
  <c r="D93" i="112"/>
  <c r="H92" i="112"/>
  <c r="G92" i="112"/>
  <c r="F92" i="112"/>
  <c r="E92" i="112"/>
  <c r="D92" i="112"/>
  <c r="H90" i="112"/>
  <c r="E90" i="112"/>
  <c r="H88" i="112"/>
  <c r="G88" i="112"/>
  <c r="G90" i="112"/>
  <c r="F88" i="112"/>
  <c r="F90" i="112"/>
  <c r="E88" i="112"/>
  <c r="E85" i="112"/>
  <c r="F85" i="112"/>
  <c r="G85" i="112"/>
  <c r="H85" i="112"/>
  <c r="D80" i="112"/>
  <c r="F68" i="112"/>
  <c r="G68" i="112"/>
  <c r="H68" i="112"/>
  <c r="E68" i="112"/>
  <c r="H52" i="112"/>
  <c r="K52" i="112"/>
  <c r="N52" i="112"/>
  <c r="Q52" i="112"/>
  <c r="O22" i="112"/>
  <c r="M21" i="112"/>
  <c r="N21" i="112"/>
  <c r="N23" i="112"/>
  <c r="G1" i="112"/>
  <c r="G92" i="111"/>
  <c r="P21" i="113"/>
  <c r="Q21" i="113"/>
  <c r="F92" i="111"/>
  <c r="M21" i="113"/>
  <c r="N21" i="113"/>
  <c r="E92" i="111"/>
  <c r="J21" i="113"/>
  <c r="K21" i="113"/>
  <c r="D92" i="111"/>
  <c r="G21" i="113"/>
  <c r="H21" i="113"/>
  <c r="C92" i="111"/>
  <c r="D21" i="113"/>
  <c r="E21" i="113"/>
  <c r="G91" i="111"/>
  <c r="P22" i="113"/>
  <c r="F91" i="111"/>
  <c r="M22" i="113"/>
  <c r="E91" i="111"/>
  <c r="J22" i="113"/>
  <c r="D91" i="111"/>
  <c r="G22" i="113"/>
  <c r="C91" i="111"/>
  <c r="D22" i="113"/>
  <c r="G90" i="111"/>
  <c r="H71" i="113"/>
  <c r="F90" i="111"/>
  <c r="G71" i="113"/>
  <c r="E90" i="111"/>
  <c r="F71" i="113"/>
  <c r="D90" i="111"/>
  <c r="E71" i="113"/>
  <c r="C90" i="111"/>
  <c r="D71" i="113"/>
  <c r="D59" i="111"/>
  <c r="E59" i="111"/>
  <c r="F59" i="111"/>
  <c r="G59" i="111"/>
  <c r="G55" i="111"/>
  <c r="P21" i="112"/>
  <c r="Q21" i="112"/>
  <c r="F55" i="111"/>
  <c r="E55" i="111"/>
  <c r="J21" i="112"/>
  <c r="K21" i="112"/>
  <c r="D55" i="111"/>
  <c r="G21" i="112"/>
  <c r="H21" i="112"/>
  <c r="C55" i="111"/>
  <c r="D21" i="112"/>
  <c r="E21" i="112"/>
  <c r="G54" i="111"/>
  <c r="P22" i="112"/>
  <c r="F54" i="111"/>
  <c r="M22" i="112"/>
  <c r="N22" i="112"/>
  <c r="E54" i="111"/>
  <c r="J22" i="112"/>
  <c r="L22" i="112"/>
  <c r="D54" i="111"/>
  <c r="G22" i="112"/>
  <c r="C54" i="111"/>
  <c r="D22" i="112"/>
  <c r="G53" i="111"/>
  <c r="H72" i="112"/>
  <c r="H77" i="112"/>
  <c r="F53" i="111"/>
  <c r="G72" i="112"/>
  <c r="G77" i="112"/>
  <c r="E53" i="111"/>
  <c r="F72" i="112"/>
  <c r="F77" i="112"/>
  <c r="D53" i="111"/>
  <c r="E72" i="112"/>
  <c r="E77" i="112"/>
  <c r="C53" i="111"/>
  <c r="D72" i="112"/>
  <c r="D22" i="111"/>
  <c r="E22" i="111"/>
  <c r="F22" i="111"/>
  <c r="G22" i="111"/>
  <c r="G1" i="111"/>
  <c r="I22" i="112"/>
  <c r="H22" i="112"/>
  <c r="H23" i="112"/>
  <c r="H36" i="112"/>
  <c r="O22" i="113"/>
  <c r="N22" i="113"/>
  <c r="O23" i="112"/>
  <c r="O36" i="112"/>
  <c r="D73" i="112"/>
  <c r="D88" i="112"/>
  <c r="D77" i="112"/>
  <c r="E87" i="113"/>
  <c r="E89" i="113"/>
  <c r="E76" i="113"/>
  <c r="F22" i="113"/>
  <c r="E22" i="113"/>
  <c r="E23" i="113"/>
  <c r="R22" i="113"/>
  <c r="Q22" i="113"/>
  <c r="N36" i="113"/>
  <c r="N23" i="113"/>
  <c r="N36" i="112"/>
  <c r="L36" i="112"/>
  <c r="L23" i="112"/>
  <c r="K23" i="113"/>
  <c r="F22" i="112"/>
  <c r="E22" i="112"/>
  <c r="E36" i="112"/>
  <c r="R22" i="112"/>
  <c r="Q22" i="112"/>
  <c r="Q36" i="112"/>
  <c r="F87" i="113"/>
  <c r="F89" i="113"/>
  <c r="F76" i="113"/>
  <c r="I22" i="113"/>
  <c r="H22" i="113"/>
  <c r="Q23" i="113"/>
  <c r="Q36" i="113"/>
  <c r="H76" i="113"/>
  <c r="H87" i="113"/>
  <c r="H89" i="113"/>
  <c r="G87" i="113"/>
  <c r="G89" i="113"/>
  <c r="G76" i="113"/>
  <c r="K22" i="113"/>
  <c r="K36" i="113"/>
  <c r="L22" i="113"/>
  <c r="H36" i="113"/>
  <c r="H23" i="113"/>
  <c r="K22" i="112"/>
  <c r="K36" i="112"/>
  <c r="D76" i="113"/>
  <c r="D77" i="113"/>
  <c r="D72" i="113"/>
  <c r="D87" i="113"/>
  <c r="R36" i="112"/>
  <c r="R23" i="112"/>
  <c r="L36" i="113"/>
  <c r="L23" i="113"/>
  <c r="E36" i="113"/>
  <c r="F36" i="113"/>
  <c r="F23" i="113"/>
  <c r="D90" i="112"/>
  <c r="D89" i="112"/>
  <c r="Q23" i="112"/>
  <c r="D80" i="113"/>
  <c r="E70" i="113"/>
  <c r="E74" i="113"/>
  <c r="D37" i="113"/>
  <c r="F36" i="112"/>
  <c r="F23" i="112"/>
  <c r="E71" i="112"/>
  <c r="O36" i="113"/>
  <c r="O23" i="113"/>
  <c r="D89" i="113"/>
  <c r="D88" i="113"/>
  <c r="R36" i="113"/>
  <c r="R23" i="113"/>
  <c r="K23" i="112"/>
  <c r="E23" i="112"/>
  <c r="I36" i="113"/>
  <c r="I23" i="113"/>
  <c r="D78" i="112"/>
  <c r="E75" i="112"/>
  <c r="D37" i="112"/>
  <c r="I23" i="112"/>
  <c r="I36" i="112"/>
  <c r="E75" i="113"/>
  <c r="G37" i="113"/>
  <c r="E72" i="113"/>
  <c r="D81" i="112"/>
  <c r="E77" i="113"/>
  <c r="F74" i="113"/>
  <c r="D91" i="112"/>
  <c r="D94" i="112"/>
  <c r="D81" i="113"/>
  <c r="D20" i="113"/>
  <c r="E79" i="113"/>
  <c r="F37" i="112"/>
  <c r="F56" i="112"/>
  <c r="E37" i="112"/>
  <c r="E56" i="112"/>
  <c r="D90" i="113"/>
  <c r="D93" i="113"/>
  <c r="D94" i="113"/>
  <c r="E86" i="113"/>
  <c r="E88" i="113"/>
  <c r="E76" i="112"/>
  <c r="G37" i="112"/>
  <c r="E73" i="112"/>
  <c r="E37" i="113"/>
  <c r="E56" i="113"/>
  <c r="F37" i="113"/>
  <c r="F56" i="113"/>
  <c r="E94" i="113"/>
  <c r="F86" i="113"/>
  <c r="F88" i="113"/>
  <c r="E90" i="113"/>
  <c r="E93" i="113"/>
  <c r="F20" i="113"/>
  <c r="F24" i="113"/>
  <c r="E20" i="113"/>
  <c r="E24" i="113"/>
  <c r="E80" i="112"/>
  <c r="D82" i="112"/>
  <c r="D20" i="112"/>
  <c r="F71" i="112"/>
  <c r="F57" i="112"/>
  <c r="E57" i="112"/>
  <c r="E78" i="112"/>
  <c r="F75" i="112"/>
  <c r="I37" i="112"/>
  <c r="I56" i="112"/>
  <c r="H37" i="112"/>
  <c r="H56" i="112"/>
  <c r="D95" i="112"/>
  <c r="E87" i="112"/>
  <c r="E89" i="112"/>
  <c r="E80" i="113"/>
  <c r="F79" i="113"/>
  <c r="F70" i="113"/>
  <c r="E57" i="113"/>
  <c r="F57" i="113"/>
  <c r="E81" i="113"/>
  <c r="G20" i="113"/>
  <c r="I37" i="113"/>
  <c r="I56" i="113"/>
  <c r="H37" i="113"/>
  <c r="H56" i="113"/>
  <c r="E82" i="112"/>
  <c r="G20" i="112"/>
  <c r="F75" i="113"/>
  <c r="F72" i="113"/>
  <c r="E81" i="112"/>
  <c r="F80" i="112"/>
  <c r="E29" i="113"/>
  <c r="E33" i="113"/>
  <c r="E55" i="113"/>
  <c r="E58" i="113"/>
  <c r="E62" i="113"/>
  <c r="E64" i="113"/>
  <c r="E65" i="113"/>
  <c r="E38" i="113"/>
  <c r="E27" i="113"/>
  <c r="E31" i="113"/>
  <c r="E28" i="113"/>
  <c r="E32" i="113"/>
  <c r="H20" i="113"/>
  <c r="H24" i="113"/>
  <c r="I20" i="113"/>
  <c r="I24" i="113"/>
  <c r="F76" i="112"/>
  <c r="J37" i="112"/>
  <c r="F73" i="112"/>
  <c r="F28" i="113"/>
  <c r="F32" i="113"/>
  <c r="F29" i="113"/>
  <c r="F33" i="113"/>
  <c r="F55" i="113"/>
  <c r="F58" i="113"/>
  <c r="F62" i="113"/>
  <c r="F64" i="113"/>
  <c r="F65" i="113"/>
  <c r="F38" i="113"/>
  <c r="F27" i="113"/>
  <c r="F31" i="113"/>
  <c r="F34" i="113"/>
  <c r="F40" i="113"/>
  <c r="F43" i="113"/>
  <c r="F45" i="113"/>
  <c r="E95" i="112"/>
  <c r="F87" i="112"/>
  <c r="F89" i="112"/>
  <c r="E91" i="112"/>
  <c r="E94" i="112"/>
  <c r="F20" i="112"/>
  <c r="F24" i="112"/>
  <c r="E20" i="112"/>
  <c r="E24" i="112"/>
  <c r="I57" i="113"/>
  <c r="H57" i="113"/>
  <c r="F90" i="113"/>
  <c r="F93" i="113"/>
  <c r="F94" i="113"/>
  <c r="G86" i="113"/>
  <c r="G88" i="113"/>
  <c r="C1" i="110"/>
  <c r="G94" i="113"/>
  <c r="H86" i="113"/>
  <c r="H88" i="113"/>
  <c r="G90" i="113"/>
  <c r="G93" i="113"/>
  <c r="F91" i="112"/>
  <c r="F94" i="112"/>
  <c r="K37" i="112"/>
  <c r="K56" i="112"/>
  <c r="L37" i="112"/>
  <c r="L56" i="112"/>
  <c r="H28" i="113"/>
  <c r="H32" i="113"/>
  <c r="H29" i="113"/>
  <c r="H33" i="113"/>
  <c r="H55" i="113"/>
  <c r="H58" i="113"/>
  <c r="H62" i="113"/>
  <c r="H64" i="113"/>
  <c r="H65" i="113"/>
  <c r="H38" i="113"/>
  <c r="H27" i="113"/>
  <c r="H31" i="113"/>
  <c r="H34" i="113"/>
  <c r="H40" i="113"/>
  <c r="G71" i="112"/>
  <c r="F78" i="112"/>
  <c r="G75" i="112"/>
  <c r="G70" i="113"/>
  <c r="I29" i="113"/>
  <c r="I33" i="113"/>
  <c r="I55" i="113"/>
  <c r="I58" i="113"/>
  <c r="I62" i="113"/>
  <c r="I64" i="113"/>
  <c r="I65" i="113"/>
  <c r="I38" i="113"/>
  <c r="I27" i="113"/>
  <c r="I31" i="113"/>
  <c r="I34" i="113"/>
  <c r="I40" i="113"/>
  <c r="I43" i="113"/>
  <c r="I45" i="113"/>
  <c r="I28" i="113"/>
  <c r="I32" i="113"/>
  <c r="K57" i="113"/>
  <c r="L57" i="113"/>
  <c r="E28" i="112"/>
  <c r="E32" i="112"/>
  <c r="E29" i="112"/>
  <c r="E33" i="112"/>
  <c r="E55" i="112"/>
  <c r="E58" i="112"/>
  <c r="E62" i="112"/>
  <c r="E64" i="112"/>
  <c r="E65" i="112"/>
  <c r="E38" i="112"/>
  <c r="E27" i="112"/>
  <c r="E31" i="112"/>
  <c r="F28" i="112"/>
  <c r="F32" i="112"/>
  <c r="F29" i="112"/>
  <c r="F33" i="112"/>
  <c r="F55" i="112"/>
  <c r="F58" i="112"/>
  <c r="F62" i="112"/>
  <c r="F64" i="112"/>
  <c r="F65" i="112"/>
  <c r="F38" i="112"/>
  <c r="F27" i="112"/>
  <c r="F31" i="112"/>
  <c r="H57" i="112"/>
  <c r="I57" i="112"/>
  <c r="E34" i="113"/>
  <c r="E40" i="113"/>
  <c r="J37" i="113"/>
  <c r="F77" i="113"/>
  <c r="G74" i="113"/>
  <c r="H20" i="112"/>
  <c r="H24" i="112"/>
  <c r="I20" i="112"/>
  <c r="I24" i="112"/>
  <c r="I29" i="112"/>
  <c r="I33" i="112"/>
  <c r="I55" i="112"/>
  <c r="I58" i="112"/>
  <c r="I62" i="112"/>
  <c r="I64" i="112"/>
  <c r="I65" i="112"/>
  <c r="I38" i="112"/>
  <c r="I27" i="112"/>
  <c r="I31" i="112"/>
  <c r="I28" i="112"/>
  <c r="I32" i="112"/>
  <c r="H29" i="112"/>
  <c r="H33" i="112"/>
  <c r="H55" i="112"/>
  <c r="H58" i="112"/>
  <c r="H62" i="112"/>
  <c r="H64" i="112"/>
  <c r="H65" i="112"/>
  <c r="H38" i="112"/>
  <c r="H27" i="112"/>
  <c r="H31" i="112"/>
  <c r="H34" i="112"/>
  <c r="H40" i="112"/>
  <c r="H28" i="112"/>
  <c r="H32" i="112"/>
  <c r="G76" i="112"/>
  <c r="M37" i="112"/>
  <c r="G73" i="112"/>
  <c r="L57" i="112"/>
  <c r="K57" i="112"/>
  <c r="E34" i="112"/>
  <c r="E40" i="112"/>
  <c r="F80" i="113"/>
  <c r="F81" i="112"/>
  <c r="F95" i="112"/>
  <c r="G87" i="112"/>
  <c r="G89" i="112"/>
  <c r="L37" i="113"/>
  <c r="L56" i="113"/>
  <c r="K37" i="113"/>
  <c r="K56" i="113"/>
  <c r="F34" i="112"/>
  <c r="F40" i="112"/>
  <c r="F43" i="112"/>
  <c r="F45" i="112"/>
  <c r="G75" i="113"/>
  <c r="M37" i="113"/>
  <c r="G72" i="113"/>
  <c r="O57" i="113"/>
  <c r="N57" i="113"/>
  <c r="G78" i="112"/>
  <c r="H75" i="112"/>
  <c r="H90" i="113"/>
  <c r="H93" i="113"/>
  <c r="H94" i="113"/>
  <c r="G80" i="113"/>
  <c r="H79" i="113"/>
  <c r="H70" i="113"/>
  <c r="G81" i="112"/>
  <c r="H80" i="112"/>
  <c r="H71" i="112"/>
  <c r="G95" i="112"/>
  <c r="H87" i="112"/>
  <c r="H89" i="112"/>
  <c r="G91" i="112"/>
  <c r="G94" i="112"/>
  <c r="G77" i="113"/>
  <c r="H74" i="113"/>
  <c r="O37" i="112"/>
  <c r="O56" i="112"/>
  <c r="N37" i="112"/>
  <c r="N56" i="112"/>
  <c r="G79" i="113"/>
  <c r="F81" i="113"/>
  <c r="J20" i="113"/>
  <c r="O37" i="113"/>
  <c r="O56" i="113"/>
  <c r="N37" i="113"/>
  <c r="N56" i="113"/>
  <c r="G80" i="112"/>
  <c r="G82" i="112"/>
  <c r="M20" i="112"/>
  <c r="F82" i="112"/>
  <c r="J20" i="112"/>
  <c r="I34" i="112"/>
  <c r="I40" i="112"/>
  <c r="I43" i="112"/>
  <c r="I45" i="112"/>
  <c r="Q57" i="113"/>
  <c r="R57" i="113"/>
  <c r="H95" i="112"/>
  <c r="H91" i="112"/>
  <c r="H94" i="112"/>
  <c r="K20" i="112"/>
  <c r="K24" i="112"/>
  <c r="L20" i="112"/>
  <c r="L24" i="112"/>
  <c r="H76" i="112"/>
  <c r="H73" i="112"/>
  <c r="O20" i="112"/>
  <c r="O24" i="112"/>
  <c r="N20" i="112"/>
  <c r="N24" i="112"/>
  <c r="L20" i="113"/>
  <c r="L24" i="113"/>
  <c r="K20" i="113"/>
  <c r="K24" i="113"/>
  <c r="G81" i="113"/>
  <c r="M20" i="113"/>
  <c r="N57" i="112"/>
  <c r="O57" i="112"/>
  <c r="H75" i="113"/>
  <c r="P37" i="113"/>
  <c r="H72" i="113"/>
  <c r="Q37" i="113"/>
  <c r="Q56" i="113"/>
  <c r="R37" i="113"/>
  <c r="R56" i="113"/>
  <c r="N29" i="112"/>
  <c r="N33" i="112"/>
  <c r="N55" i="112"/>
  <c r="N58" i="112"/>
  <c r="N62" i="112"/>
  <c r="N64" i="112"/>
  <c r="N65" i="112"/>
  <c r="N38" i="112"/>
  <c r="N27" i="112"/>
  <c r="N31" i="112"/>
  <c r="N28" i="112"/>
  <c r="N32" i="112"/>
  <c r="L28" i="112"/>
  <c r="L32" i="112"/>
  <c r="L29" i="112"/>
  <c r="L33" i="112"/>
  <c r="L55" i="112"/>
  <c r="L58" i="112"/>
  <c r="L62" i="112"/>
  <c r="L64" i="112"/>
  <c r="L65" i="112"/>
  <c r="L38" i="112"/>
  <c r="L27" i="112"/>
  <c r="L31" i="112"/>
  <c r="L28" i="113"/>
  <c r="L32" i="113"/>
  <c r="L29" i="113"/>
  <c r="L33" i="113"/>
  <c r="L55" i="113"/>
  <c r="L58" i="113"/>
  <c r="L62" i="113"/>
  <c r="L64" i="113"/>
  <c r="L65" i="113"/>
  <c r="L38" i="113"/>
  <c r="L27" i="113"/>
  <c r="L31" i="113"/>
  <c r="H77" i="113"/>
  <c r="O29" i="112"/>
  <c r="O33" i="112"/>
  <c r="O55" i="112"/>
  <c r="O58" i="112"/>
  <c r="O62" i="112"/>
  <c r="O64" i="112"/>
  <c r="O65" i="112"/>
  <c r="O38" i="112"/>
  <c r="O27" i="112"/>
  <c r="O31" i="112"/>
  <c r="O28" i="112"/>
  <c r="O32" i="112"/>
  <c r="K28" i="112"/>
  <c r="K32" i="112"/>
  <c r="K27" i="112"/>
  <c r="K31" i="112"/>
  <c r="K34" i="112"/>
  <c r="K40" i="112"/>
  <c r="K29" i="112"/>
  <c r="K33" i="112"/>
  <c r="K55" i="112"/>
  <c r="K58" i="112"/>
  <c r="K62" i="112"/>
  <c r="K64" i="112"/>
  <c r="K65" i="112"/>
  <c r="K38" i="112"/>
  <c r="O20" i="113"/>
  <c r="O24" i="113"/>
  <c r="N20" i="113"/>
  <c r="N24" i="113"/>
  <c r="K29" i="113"/>
  <c r="K33" i="113"/>
  <c r="K55" i="113"/>
  <c r="K58" i="113"/>
  <c r="K62" i="113"/>
  <c r="K64" i="113"/>
  <c r="K65" i="113"/>
  <c r="K38" i="113"/>
  <c r="K27" i="113"/>
  <c r="K31" i="113"/>
  <c r="K28" i="113"/>
  <c r="K32" i="113"/>
  <c r="R57" i="112"/>
  <c r="Q57" i="112"/>
  <c r="H80" i="113"/>
  <c r="H81" i="113"/>
  <c r="P20" i="113"/>
  <c r="P37" i="112"/>
  <c r="H78" i="112"/>
  <c r="H81" i="112"/>
  <c r="H82" i="112"/>
  <c r="P20" i="112"/>
  <c r="R20" i="112"/>
  <c r="R24" i="112"/>
  <c r="Q20" i="112"/>
  <c r="Q24" i="112"/>
  <c r="R37" i="112"/>
  <c r="R56" i="112"/>
  <c r="Q37" i="112"/>
  <c r="Q56" i="112"/>
  <c r="N28" i="113"/>
  <c r="N32" i="113"/>
  <c r="N29" i="113"/>
  <c r="N33" i="113"/>
  <c r="N55" i="113"/>
  <c r="N58" i="113"/>
  <c r="N62" i="113"/>
  <c r="N64" i="113"/>
  <c r="N65" i="113"/>
  <c r="N38" i="113"/>
  <c r="N27" i="113"/>
  <c r="N31" i="113"/>
  <c r="N34" i="113"/>
  <c r="L34" i="112"/>
  <c r="L40" i="112"/>
  <c r="L43" i="112"/>
  <c r="L45" i="112"/>
  <c r="N34" i="112"/>
  <c r="N40" i="112"/>
  <c r="R20" i="113"/>
  <c r="R24" i="113"/>
  <c r="Q20" i="113"/>
  <c r="Q24" i="113"/>
  <c r="O29" i="113"/>
  <c r="O33" i="113"/>
  <c r="O55" i="113"/>
  <c r="O58" i="113"/>
  <c r="O62" i="113"/>
  <c r="O64" i="113"/>
  <c r="O65" i="113"/>
  <c r="O38" i="113"/>
  <c r="O27" i="113"/>
  <c r="O31" i="113"/>
  <c r="O28" i="113"/>
  <c r="O32" i="113"/>
  <c r="L34" i="113"/>
  <c r="L40" i="113"/>
  <c r="L43" i="113"/>
  <c r="L45" i="113"/>
  <c r="K34" i="113"/>
  <c r="K40" i="113"/>
  <c r="O34" i="112"/>
  <c r="O40" i="112"/>
  <c r="O43" i="112"/>
  <c r="O45" i="112"/>
  <c r="Q29" i="113"/>
  <c r="Q33" i="113"/>
  <c r="Q55" i="113"/>
  <c r="Q58" i="113"/>
  <c r="Q62" i="113"/>
  <c r="Q64" i="113"/>
  <c r="Q65" i="113"/>
  <c r="Q38" i="113"/>
  <c r="Q27" i="113"/>
  <c r="Q31" i="113"/>
  <c r="Q28" i="113"/>
  <c r="Q32" i="113"/>
  <c r="N40" i="113"/>
  <c r="R28" i="113"/>
  <c r="R32" i="113"/>
  <c r="R29" i="113"/>
  <c r="R33" i="113"/>
  <c r="R55" i="113"/>
  <c r="R58" i="113"/>
  <c r="R62" i="113"/>
  <c r="R64" i="113"/>
  <c r="R65" i="113"/>
  <c r="R38" i="113"/>
  <c r="R27" i="113"/>
  <c r="R31" i="113"/>
  <c r="Q28" i="112"/>
  <c r="Q32" i="112"/>
  <c r="Q27" i="112"/>
  <c r="Q31" i="112"/>
  <c r="Q34" i="112"/>
  <c r="Q29" i="112"/>
  <c r="Q33" i="112"/>
  <c r="Q55" i="112"/>
  <c r="Q58" i="112"/>
  <c r="Q62" i="112"/>
  <c r="Q64" i="112"/>
  <c r="Q65" i="112"/>
  <c r="Q38" i="112"/>
  <c r="O34" i="113"/>
  <c r="O40" i="113"/>
  <c r="O43" i="113"/>
  <c r="O45" i="113"/>
  <c r="R28" i="112"/>
  <c r="R32" i="112"/>
  <c r="R29" i="112"/>
  <c r="R33" i="112"/>
  <c r="R55" i="112"/>
  <c r="R58" i="112"/>
  <c r="R62" i="112"/>
  <c r="R64" i="112"/>
  <c r="R65" i="112"/>
  <c r="R38" i="112"/>
  <c r="R27" i="112"/>
  <c r="R31" i="112"/>
  <c r="R34" i="112"/>
  <c r="R40" i="112"/>
  <c r="R43" i="112"/>
  <c r="R45" i="112"/>
  <c r="R34" i="113"/>
  <c r="R40" i="113"/>
  <c r="R43" i="113"/>
  <c r="R45" i="113"/>
  <c r="Q34" i="113"/>
  <c r="Q40" i="113"/>
  <c r="Q40" i="112"/>
  <c r="AY17" i="106"/>
  <c r="AY15" i="106"/>
  <c r="AZ15" i="106"/>
  <c r="AW15" i="106"/>
  <c r="AW16" i="106"/>
  <c r="BB14" i="106"/>
  <c r="AY11" i="106"/>
  <c r="AY9" i="106"/>
  <c r="AZ9" i="106"/>
  <c r="AW9" i="106"/>
  <c r="AW10" i="106"/>
  <c r="BB8" i="106"/>
  <c r="AY6" i="106"/>
  <c r="AX6" i="106"/>
  <c r="AW6" i="106"/>
  <c r="AY4" i="106"/>
  <c r="AX4" i="106"/>
  <c r="AW4" i="106"/>
  <c r="AY3" i="106"/>
  <c r="AX3" i="106"/>
  <c r="AW3" i="106"/>
  <c r="AY2" i="106"/>
  <c r="AX2" i="106"/>
  <c r="AW2" i="106"/>
  <c r="C1" i="106"/>
  <c r="BB15" i="106"/>
  <c r="BC15" i="106"/>
  <c r="AW5" i="106"/>
  <c r="AZ6" i="106"/>
  <c r="BB6" i="106"/>
  <c r="BC6" i="106"/>
  <c r="AZ2" i="106"/>
  <c r="AZ3" i="106"/>
  <c r="BB3" i="106"/>
  <c r="BC3" i="106"/>
  <c r="AZ4" i="106"/>
  <c r="BB4" i="106"/>
  <c r="BC4" i="106"/>
  <c r="BB9" i="106"/>
  <c r="BC9" i="106"/>
  <c r="AZ10" i="106"/>
  <c r="AW17" i="106"/>
  <c r="AW18" i="106"/>
  <c r="AW11" i="106"/>
  <c r="AW12" i="106"/>
  <c r="AZ16" i="106"/>
  <c r="AZ5" i="106"/>
  <c r="BB5" i="106"/>
  <c r="BC5" i="106"/>
  <c r="BB2" i="106"/>
  <c r="BC2" i="106"/>
  <c r="AZ17" i="106"/>
  <c r="BB17" i="106"/>
  <c r="BC17" i="106"/>
  <c r="BB16" i="106"/>
  <c r="BC16" i="106"/>
  <c r="AZ11" i="106"/>
  <c r="BB11" i="106"/>
  <c r="BC11" i="106"/>
  <c r="BB10" i="106"/>
  <c r="BC10" i="106"/>
  <c r="AZ18" i="106"/>
  <c r="BB18" i="106"/>
  <c r="BC18" i="106"/>
  <c r="AZ12" i="106"/>
  <c r="BB12" i="106"/>
  <c r="BC12" i="106"/>
  <c r="F1" i="56"/>
  <c r="H1" i="56"/>
  <c r="C71" i="56"/>
  <c r="B71" i="56"/>
  <c r="D48" i="56"/>
  <c r="F48" i="56"/>
  <c r="C48" i="56"/>
  <c r="F33" i="56"/>
  <c r="E24" i="56"/>
  <c r="C33" i="56"/>
  <c r="B33" i="56"/>
  <c r="F30" i="56"/>
  <c r="F29" i="56"/>
  <c r="H26" i="56"/>
  <c r="H25" i="56"/>
  <c r="H24" i="56"/>
  <c r="C24" i="56"/>
  <c r="I23" i="56"/>
  <c r="H23" i="56"/>
  <c r="L22" i="56"/>
  <c r="K22" i="56"/>
  <c r="J22" i="56"/>
  <c r="I22" i="56"/>
  <c r="B73" i="56"/>
  <c r="B76" i="56"/>
  <c r="D31" i="56"/>
  <c r="D33" i="56"/>
  <c r="D23" i="56"/>
  <c r="E23" i="56"/>
  <c r="E31" i="56"/>
  <c r="F31" i="56"/>
  <c r="E48" i="56"/>
  <c r="B23" i="56"/>
  <c r="D24" i="56"/>
  <c r="F24" i="56"/>
  <c r="D25" i="56"/>
  <c r="C23" i="56"/>
  <c r="C27" i="56"/>
  <c r="C73" i="56"/>
  <c r="C76" i="56"/>
  <c r="E32" i="56"/>
  <c r="F32" i="56"/>
  <c r="F35" i="56"/>
  <c r="E71" i="56"/>
  <c r="E73" i="56"/>
  <c r="E76" i="56"/>
  <c r="E26" i="56"/>
  <c r="F26" i="56"/>
  <c r="F23" i="56"/>
  <c r="B27" i="56"/>
  <c r="D27" i="56"/>
  <c r="E25" i="56"/>
  <c r="D71" i="56"/>
  <c r="E33" i="56"/>
  <c r="D73" i="56"/>
  <c r="F71" i="56"/>
  <c r="E27" i="56"/>
  <c r="F27" i="56"/>
  <c r="F25" i="56"/>
  <c r="D76" i="56"/>
  <c r="F76" i="56"/>
  <c r="F73" i="56"/>
</calcChain>
</file>

<file path=xl/sharedStrings.xml><?xml version="1.0" encoding="utf-8"?>
<sst xmlns="http://schemas.openxmlformats.org/spreadsheetml/2006/main" count="1925" uniqueCount="868">
  <si>
    <t>Distribution Volumetric Rate</t>
  </si>
  <si>
    <t>Smart Meter Disposition Rider</t>
  </si>
  <si>
    <t>Debt Retirement Charge (DRC)</t>
  </si>
  <si>
    <t>HST</t>
  </si>
  <si>
    <t>Difference</t>
  </si>
  <si>
    <t>kWh</t>
  </si>
  <si>
    <t>kW</t>
  </si>
  <si>
    <t>CGAAP</t>
  </si>
  <si>
    <t>MIFRS</t>
  </si>
  <si>
    <t>Loss Factors</t>
  </si>
  <si>
    <t>OM&amp;A</t>
  </si>
  <si>
    <t>$</t>
  </si>
  <si>
    <t>%</t>
  </si>
  <si>
    <t>Appendix 2-I</t>
  </si>
  <si>
    <t>N/A</t>
  </si>
  <si>
    <t>Total</t>
  </si>
  <si>
    <t>File Number:</t>
  </si>
  <si>
    <t>Exhibit:</t>
  </si>
  <si>
    <t>Tab:</t>
  </si>
  <si>
    <t>Schedule:</t>
  </si>
  <si>
    <t>Page:</t>
  </si>
  <si>
    <t>Date:</t>
  </si>
  <si>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</si>
  <si>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</si>
  <si>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</si>
  <si>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</si>
  <si>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</si>
  <si>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</si>
  <si>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</si>
  <si>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</si>
  <si>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</si>
  <si>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Entegrus Powerlines Inc.</t>
  </si>
  <si>
    <t>ENWIN Utilities Ltd.</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</si>
  <si>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</si>
  <si>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</si>
  <si>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</si>
  <si>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</si>
  <si>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</si>
  <si>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</si>
  <si>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</si>
  <si>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</si>
  <si>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</si>
  <si>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</si>
  <si>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</si>
  <si>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</si>
  <si>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</si>
  <si>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</si>
  <si>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</si>
  <si>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</si>
  <si>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</si>
  <si>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</si>
  <si>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</si>
  <si>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</si>
  <si>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</si>
  <si>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</si>
  <si>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</si>
  <si>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</si>
  <si>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</si>
  <si>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</si>
  <si>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</si>
  <si>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</si>
  <si>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</si>
  <si>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</si>
  <si>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</si>
  <si>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</si>
  <si>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t>
  </si>
  <si>
    <t>PUC Distribution Inc.</t>
  </si>
  <si>
    <t>Renfrew Hydro Inc.</t>
  </si>
  <si>
    <t>Rideau St. Lawrence Distribution Inc.</t>
  </si>
  <si>
    <t>St. Thomas Energy Inc.</t>
  </si>
  <si>
    <t>Sioux Lookout Hydro Inc.</t>
  </si>
  <si>
    <t>Tillsonburg Hydro Inc.</t>
  </si>
  <si>
    <t>Toronto Hydro-Electric System Limited</t>
  </si>
  <si>
    <t>Veridian Connections Inc.</t>
  </si>
  <si>
    <t>Wasaga Distribution Inc.</t>
  </si>
  <si>
    <t>Waterloo North Hydro Inc.</t>
  </si>
  <si>
    <t>Wellington North Power Inc.</t>
  </si>
  <si>
    <t>West Coast Huron Energy Inc.</t>
  </si>
  <si>
    <t>Westario Power Inc.</t>
  </si>
  <si>
    <t>Whitby Hydro Electric Corporation</t>
  </si>
  <si>
    <t>Woodstock Hydro Services Inc.</t>
  </si>
  <si>
    <t>Smart Meter Entity Charge</t>
  </si>
  <si>
    <t>Total Bill on TOU (including OCEB)</t>
  </si>
  <si>
    <t>Total Bill on RPP (including OCEB)</t>
  </si>
  <si>
    <t>Low Voltage Service Charge</t>
  </si>
  <si>
    <t>4 Year (2011-2014) kWh Target:</t>
  </si>
  <si>
    <t>2011 CDM Programs</t>
  </si>
  <si>
    <t>2012 CDM Programs</t>
  </si>
  <si>
    <t>2013 CDM Programs</t>
  </si>
  <si>
    <t>2014 CDM Programs</t>
  </si>
  <si>
    <t>Total in Year</t>
  </si>
  <si>
    <t>Check</t>
  </si>
  <si>
    <t>Net-to-Gross Conversion</t>
  </si>
  <si>
    <t>Weight Factor for Inclusion in CDM Adjustment to 2014 Load Forecast</t>
  </si>
  <si>
    <t>Weight Factor for each year's CDM program impact on 2014 load forecast</t>
  </si>
  <si>
    <t>Utility can select "0", "0.5", or "1" from drop-down list</t>
  </si>
  <si>
    <t xml:space="preserve">Default Value selection rationale.  </t>
  </si>
  <si>
    <t>50% of 2012 CDM impact is assumed reflected in base forecast based on 1/2 year rule.</t>
  </si>
  <si>
    <t>Full year impact of 2013 CDM programs on adjustment for 2014 load forecast</t>
  </si>
  <si>
    <t>Only 50% of 2014 CDM impact is used based on a half year rule</t>
  </si>
  <si>
    <t>Total for 2014</t>
  </si>
  <si>
    <t>Amount used for CDM threshold for LRAMVA (2014)</t>
  </si>
  <si>
    <t xml:space="preserve">	Based on these inputs, the residual kWh to achieve the 4 year CDM target is allocated so that there is an equal incremental increase in each of the years 2012, 2013 and 2014._x000D_
</t>
  </si>
  <si>
    <t>"Gross"</t>
  </si>
  <si>
    <t>"Net"</t>
  </si>
  <si>
    <t>"Net-to-Gross" Conversion Factor</t>
  </si>
  <si>
    <t>Persistence of Historical CDM programs to 2014</t>
  </si>
  <si>
    <t>('g')</t>
  </si>
  <si>
    <t>2006-2010 CDM programs</t>
  </si>
  <si>
    <t>2011 CDM program</t>
  </si>
  <si>
    <t>2012 CDM program</t>
  </si>
  <si>
    <t>From each of the 2006-2010 CDM Final Report, 2011 CDM Final Report, and the 2012 CDM Final Report,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</si>
  <si>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Persistence of 2011 CDM programs for the full year of 2012 means that all of 2011 CDM impact is assumed to be in the base forecast before the CDM Adjustment</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</si>
  <si>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</si>
  <si>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</si>
  <si>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Manual Adjustment for 2014 Load Forecast (billed basis)</t>
  </si>
  <si>
    <t>Proposed Loss Factor (TLF)</t>
  </si>
  <si>
    <t xml:space="preserve"> Format: X.XX%</t>
  </si>
  <si>
    <t>Manual Adjustment for 2014 Load Forecast (system purchased basis)</t>
  </si>
  <si>
    <t>Manual adjustment uses "gross" versus "net" (i.e. numbers multiplied by (1 + g).  The Weight factor is also used calculate the impact of each year's program on the CDM adjustment to the 2014 load forecast.</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</si>
  <si>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</si>
  <si>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Manual Adjustment for the 2014 Load Forecast is the amount manually subtracted from the load forecast derived from the base forecast from historical data, and is intended to reflect the further CDM savings that the distributor needs to achieve assuming that they meet 100% of the 2011-2014 CDM target that is a condition of their target.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</si>
  <si>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</si>
  <si>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for both the LRAMVA and for the load forecast adjustment.</t>
  </si>
  <si>
    <t>Input the measured results for 2011 CDM programs for each of the years 2011 and persistence into 2012, 2013 and 2014 into cells B29 to E29.  These results are taken from the final 2011 CDM Report issued by the OPA for that distributor in the fall of 2012.</t>
  </si>
  <si>
    <t>Measured results for 2012 CDM programs for each of the years 2012 and persistence into 2013 and 2014 are input into cells C30 to E30.  These results are taken from the final 2012 CDM Report issued by the OPA for that distributor in the fall of 2013.  Until that report is issued, the distributor should use the results from the preliminary 2012 CDM Report issued in the spring of 2013.</t>
  </si>
  <si>
    <t>Input the 2011-2014 CDM target in Cell B21.</t>
  </si>
  <si>
    <t>Appendix 2-FA</t>
  </si>
  <si>
    <t>Rate Base</t>
  </si>
  <si>
    <t>LDC Info</t>
  </si>
  <si>
    <t>Appendix 2-BB Service Life Comp</t>
  </si>
  <si>
    <t>Instruction for App. 2-C MIFRS</t>
  </si>
  <si>
    <t>App.2-CA_CGAAP_DepExp_2011</t>
  </si>
  <si>
    <t>App.2-CB_MIFRS_DepExp_2011</t>
  </si>
  <si>
    <t>App.2-CC_MIFRS_DepExp_2012</t>
  </si>
  <si>
    <t>App.2-CD_MIFRS_DepExp_2013</t>
  </si>
  <si>
    <t>App.2-CE_MIFRS_DepExp_2014</t>
  </si>
  <si>
    <t>App.2-CF_CGAAP_DepExp_2012</t>
  </si>
  <si>
    <t>App.2-CG_MIFRS_DepExp_2012</t>
  </si>
  <si>
    <t>App.2-CH_MIFRS_DepExp_2013</t>
  </si>
  <si>
    <t>App.2-CI_MIFRS_DepExp_2014</t>
  </si>
  <si>
    <t>App.2-CJ_CGAAP_DepExp_2012</t>
  </si>
  <si>
    <t>App.2-CK_CGAAP_DepExp_2013</t>
  </si>
  <si>
    <t>App.2-CL_MIFRS_DepExp_2013</t>
  </si>
  <si>
    <t>App.2-CM_MIFRS_DepExp_2014</t>
  </si>
  <si>
    <t>Instruction for App. 2-C CGAAP</t>
  </si>
  <si>
    <t>App.2-CN_OldCGAAP_DepExp_2012</t>
  </si>
  <si>
    <t>App.2-CO_NewCGAAP_DepExp_2012</t>
  </si>
  <si>
    <t>App.2-CP_NewCGAAP_DepExp_2013</t>
  </si>
  <si>
    <t>App.2-CQ NewCGAAP_DepExp_2014</t>
  </si>
  <si>
    <t>App.2-CR_OldCGAAP_DepExp_2012</t>
  </si>
  <si>
    <t>App.2-CS_OldCGAAP_DepExp_2013</t>
  </si>
  <si>
    <t>App.2-CT_NewCGAAP_DepExp_2013</t>
  </si>
  <si>
    <t>App.2-CU_NewCGAAP_DepExp_2014</t>
  </si>
  <si>
    <t>App.2-DA_Overhead</t>
  </si>
  <si>
    <t>App.2-DB_Overhead</t>
  </si>
  <si>
    <t>App.2-EA_PP&amp;E Deferral Account</t>
  </si>
  <si>
    <t>App.2-EB_PP&amp;E Deferral Account</t>
  </si>
  <si>
    <t>App.2-EC_PP&amp;E Deferral Account</t>
  </si>
  <si>
    <t>App.2-ED_Account 1576 (2012)</t>
  </si>
  <si>
    <t>App.2-EE_Account 1576 (2013)</t>
  </si>
  <si>
    <t>App.2-FA Proposed REG Invest.</t>
  </si>
  <si>
    <t>App.2-G SQI</t>
  </si>
  <si>
    <t>App.2-H_Other_Oper_Rev</t>
  </si>
  <si>
    <t>App.2-I LF_CDM_WF</t>
  </si>
  <si>
    <t>App.2-K_Employee Costs</t>
  </si>
  <si>
    <t>App.2-L_OM&amp;A_per_Cust_FTEE</t>
  </si>
  <si>
    <t>App.2-M_Regulatory_Costs</t>
  </si>
  <si>
    <t>App.2-N_Corp_Cost_Allocation</t>
  </si>
  <si>
    <t>App.2-OA Capital Structure</t>
  </si>
  <si>
    <t>App.2-OB_Debt Instruments</t>
  </si>
  <si>
    <t>App.2-P_Cost_Allocation</t>
  </si>
  <si>
    <t>App.2-Q_Cost of Serv. Emb. Dx</t>
  </si>
  <si>
    <t>App.2-R_Loss Factors</t>
  </si>
  <si>
    <t>App.2-S_Stranded Meters</t>
  </si>
  <si>
    <t>App.2-TA_1592_Tax_Variance</t>
  </si>
  <si>
    <t>App.2-TB_1592_HST-OVAT</t>
  </si>
  <si>
    <t>App.2-U_IFRS Transition Costs</t>
  </si>
  <si>
    <t>App.2-V_Rev_Reconciliation</t>
  </si>
  <si>
    <t>App.2-W_Bill Impacts</t>
  </si>
  <si>
    <t>App.2-YA_MIFRS Summary Impacts</t>
  </si>
  <si>
    <t>App. 2-YB_CGAAP Summary Impacts</t>
  </si>
  <si>
    <t>Sheet19</t>
  </si>
  <si>
    <t>x</t>
  </si>
  <si>
    <t>o</t>
  </si>
  <si>
    <t>n</t>
  </si>
  <si>
    <t>USGAAP</t>
  </si>
  <si>
    <t>App.2-CV_USGAAP_DepExp</t>
  </si>
  <si>
    <t>COS Flowchart</t>
  </si>
  <si>
    <t>List of Key References</t>
  </si>
  <si>
    <t>App. 2-Z_Tariff</t>
  </si>
  <si>
    <t>The Board has determined that the "net" number should be used in its Decision and Order with respect to Centre Wellington Hydro Ltd.'s 2013 Cost of Service rates (EB-2012-0113).  This approach has also been used in Settlement Agreements accepted by the Board in other 2013 applications.  The distributor should select whether the adjustment is done on a "net" or "gross" basis, but must support a proposal for the adjustment being done on a "gross" basis.</t>
  </si>
  <si>
    <t>Is CDM adjustment being done on a "net" or "gross" basis?</t>
  </si>
  <si>
    <t>net</t>
  </si>
  <si>
    <t xml:space="preserve">The proposed loss factor should correspond with the loss factor calculated in Appendix 2-R </t>
  </si>
  <si>
    <t>Renewable Generation Connection Investment Summary (over the rate setting period)</t>
  </si>
  <si>
    <t>Enter the details of the Renewable Generation Connection projects as described in Section 2.5.2.5 of the Filing Requirements.</t>
  </si>
  <si>
    <t>All costs entered on this page will be transferred to the appropriate cells in the appendices that follow.</t>
  </si>
  <si>
    <t>Based on the current methodology and allocation, amounts allocated represent 6% for REI Connection Investments and 17% for Expansion Investments. (pg 15, EB-2009-0349)</t>
  </si>
  <si>
    <t>Part A</t>
  </si>
  <si>
    <t>REI Investments (Direct Benefit at 6%)</t>
  </si>
  <si>
    <t>Project 1</t>
  </si>
  <si>
    <t>Capital Costs</t>
  </si>
  <si>
    <t>OM&amp;A (Start-Up)</t>
  </si>
  <si>
    <t>OM&amp;A (Ongoing)</t>
  </si>
  <si>
    <t>Project 2</t>
  </si>
  <si>
    <t>Project 3</t>
  </si>
  <si>
    <t>Project 4</t>
  </si>
  <si>
    <t>Project 5</t>
  </si>
  <si>
    <t>Part B</t>
  </si>
  <si>
    <t>Expansion Investments (Direct Benefit at 17%)</t>
  </si>
  <si>
    <r>
      <rPr>
        <b/>
        <sz val="10"/>
        <rFont val="Arial"/>
        <family val="2"/>
      </rPr>
      <t>For Part A</t>
    </r>
    <r>
      <rPr>
        <sz val="10"/>
        <rFont val="Arial"/>
        <family val="2"/>
      </rPr>
      <t>, Renewable Enabling Improvements (REI), these amounts will be transferred to Appendix 2 - FB</t>
    </r>
  </si>
  <si>
    <r>
      <rPr>
        <b/>
        <sz val="10"/>
        <rFont val="Arial"/>
        <family val="2"/>
      </rPr>
      <t>For Part B</t>
    </r>
    <r>
      <rPr>
        <sz val="10"/>
        <rFont val="Arial"/>
        <family val="2"/>
      </rPr>
      <t>, Expansions, these amounts will be transferred to Appendix 2 - FC</t>
    </r>
  </si>
  <si>
    <t>Appendix 2-FB</t>
  </si>
  <si>
    <t>Calculation of Renewable Generation Connection Direct Benefits/Provincial Amount: Renewable Enabling Improvement Investments</t>
  </si>
  <si>
    <t>This table will calculate the distributor/provincial shares of the investments entered in Part A of Appendix 2-FA.</t>
  </si>
  <si>
    <t>Enter values in green shaded cells: WCA percentage, debt percentages, interest rates, kWh, tax rates, amortization period, CCA Class and percentage.</t>
  </si>
  <si>
    <t>Rate Riders are not calculated for Test Year as these assets and costs are already in the distributor's rate base/revenue requirement.</t>
  </si>
  <si>
    <t>2014 Test Year</t>
  </si>
  <si>
    <t>Direct Benefit</t>
  </si>
  <si>
    <t>Provincial</t>
  </si>
  <si>
    <t>Net Fixed Assets (average)</t>
  </si>
  <si>
    <t>Incremental OM&amp;A (start-up, applicable for Provincial Recovery)</t>
  </si>
  <si>
    <t>WCA</t>
  </si>
  <si>
    <t>Deemed ST Debt</t>
  </si>
  <si>
    <t>Deemed LT Debt</t>
  </si>
  <si>
    <t>Deemed Equity</t>
  </si>
  <si>
    <t>ST Interest</t>
  </si>
  <si>
    <t>LT Interest</t>
  </si>
  <si>
    <t>ROE</t>
  </si>
  <si>
    <t>Cost of Capital Total</t>
  </si>
  <si>
    <t>Amortization</t>
  </si>
  <si>
    <t>Grossed-up PILs</t>
  </si>
  <si>
    <t>Revenue Requirement</t>
  </si>
  <si>
    <t>Provincial Rate Protection</t>
  </si>
  <si>
    <t>PILs Calculation</t>
  </si>
  <si>
    <t>Income Tax</t>
  </si>
  <si>
    <t>Net Income - ROE on Rate Base</t>
  </si>
  <si>
    <r>
      <t>Amortization</t>
    </r>
    <r>
      <rPr>
        <i/>
        <sz val="10"/>
        <rFont val="Arial"/>
        <family val="2"/>
      </rPr>
      <t xml:space="preserve"> </t>
    </r>
    <r>
      <rPr>
        <sz val="10"/>
        <rFont val="Arial"/>
        <family val="2"/>
      </rPr>
      <t>(6% DB and 94% P)</t>
    </r>
  </si>
  <si>
    <t>CCA (6% DB and 94% P)</t>
  </si>
  <si>
    <t>Taxable income</t>
  </si>
  <si>
    <t>Tax Rate  (to be entered)</t>
  </si>
  <si>
    <t>Income Taxes Payable</t>
  </si>
  <si>
    <t>Gross Up</t>
  </si>
  <si>
    <t>Grossed Up PILs</t>
  </si>
  <si>
    <t>Net Fixed Assets</t>
  </si>
  <si>
    <t>Enter applicable amortization in years:</t>
  </si>
  <si>
    <t>Opening Gross Fixed Assets</t>
  </si>
  <si>
    <t>Gross Capital Additions</t>
  </si>
  <si>
    <t>Closing Gross Fixed Assets</t>
  </si>
  <si>
    <t>Opening Accumulated Amortization</t>
  </si>
  <si>
    <t>Current Year Amortization (before additions)</t>
  </si>
  <si>
    <t>Additions (half year)</t>
  </si>
  <si>
    <t>Closing Accumulated Amortization</t>
  </si>
  <si>
    <t>Opening Net Fixed Assets</t>
  </si>
  <si>
    <t>Closing Net Fixed Assets</t>
  </si>
  <si>
    <t>Average Net Fixed Assets</t>
  </si>
  <si>
    <t>UCC for PILs Calculation</t>
  </si>
  <si>
    <t>Opening UCC</t>
  </si>
  <si>
    <t>Capital Additions (from Appendix 2-FA)</t>
  </si>
  <si>
    <t>UCC Before Half Year Rule</t>
  </si>
  <si>
    <t>Half Year Rule (1/2 Additions - Disposals)</t>
  </si>
  <si>
    <t>Reduced UCC</t>
  </si>
  <si>
    <t>CCA Rate Class (to be entered)</t>
  </si>
  <si>
    <t>CCA Rate  (to be entered)</t>
  </si>
  <si>
    <t>CCA</t>
  </si>
  <si>
    <t>Closing UCC</t>
  </si>
  <si>
    <t>Incremental OM&amp;A (on-going, N/A for Provincial Recovery)</t>
  </si>
  <si>
    <t>Appendix 2-FC</t>
  </si>
  <si>
    <t>Calculation of Renewable Generation Connection Direct Benefits/Provincial Amount: Renewable Expansion Investments</t>
  </si>
  <si>
    <t>This table will calculate the distributor/provincial shares of the investments entered in Part B of Appendix 2-FA.</t>
  </si>
  <si>
    <t>Rate Riders are not calculated for Test Year as these assets and costs are already in the distributors rate base.</t>
  </si>
  <si>
    <t>Table of Contents</t>
  </si>
  <si>
    <t>App.2-AA_Capital Projects</t>
  </si>
  <si>
    <t>App.2-AB_Capital Expenditures</t>
  </si>
  <si>
    <t>App.2-BA1_Fix Asset Cont.CGAAP</t>
  </si>
  <si>
    <t>App.2-BA2_Fix Asset Cont.MIFRS</t>
  </si>
  <si>
    <t>ASPE</t>
  </si>
  <si>
    <t>App.2-FC Calc of REG Expansion</t>
  </si>
  <si>
    <t>App.2-FB Calc of REG Improvemnt</t>
  </si>
  <si>
    <t>RESIDENTIAL Service Classification</t>
  </si>
  <si>
    <t>APPLICATION</t>
  </si>
  <si>
    <t>MONTHLY RATES AND CHARGES - Regulatory Component</t>
  </si>
  <si>
    <t>Wholesale Market Service Rate</t>
  </si>
  <si>
    <t>Rural Rate Protection Charge</t>
  </si>
  <si>
    <t>Standard Supply Service - Administrative Charge (if applicable)</t>
  </si>
  <si>
    <t>ALLOWANCES</t>
  </si>
  <si>
    <t>Transformer Allowance for Ownership - per kW of billing demand/month</t>
  </si>
  <si>
    <t>Primary Metering Allowance for transformer losses – applied to measured demand and energy</t>
  </si>
  <si>
    <t>SPECIFIC SERVICE CHARGES</t>
  </si>
  <si>
    <t>Customer Administration</t>
  </si>
  <si>
    <t>Non-Payment of Account</t>
  </si>
  <si>
    <t>RETAIL SERVICE CHARGES (if applicable)</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</si>
  <si>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</si>
  <si>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</si>
  <si>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</si>
  <si>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</si>
  <si>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</si>
  <si>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</si>
  <si>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</si>
  <si>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</si>
  <si>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</si>
  <si>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</si>
  <si>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</si>
  <si>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</si>
  <si>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</si>
  <si>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</si>
  <si>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</si>
  <si>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</si>
  <si>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</si>
  <si>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</si>
  <si>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DISTRIBUTED GENERATION [DGEN]</t>
  </si>
  <si>
    <t>Embedded Distributor</t>
  </si>
  <si>
    <t>Units</t>
  </si>
  <si>
    <t>Units1</t>
  </si>
  <si>
    <t>Units2</t>
  </si>
  <si>
    <t>Account History</t>
  </si>
  <si>
    <t>Account set up charge/change of occupancy charge (plus credit agency costs if applicable)</t>
  </si>
  <si>
    <t>Total Loss Factor – Embedded Distributor – Hydro One Networks Inc.</t>
  </si>
  <si>
    <t>Sub-Total:  Delivery (Distribution and Retail Transmission)</t>
  </si>
  <si>
    <t>EMBEDDED DISTRIBUTOR</t>
  </si>
  <si>
    <t>General Service 3,000 to 4,999 kW</t>
  </si>
  <si>
    <t>Distribution Volumetric Rate - $/kW of contracted amount</t>
  </si>
  <si>
    <t>Total Loss Factor – Primary Metered Customer</t>
  </si>
  <si>
    <t>$/kWh</t>
  </si>
  <si>
    <t>Account set up charge/change of occupancy charge</t>
  </si>
  <si>
    <t>Administrative Billing Charge</t>
  </si>
  <si>
    <t xml:space="preserve">Wholesale Market Service Rate </t>
  </si>
  <si>
    <t>General Service 1,000 to 4,999 kW</t>
  </si>
  <si>
    <t>Distribution Wheeling Service Rate</t>
  </si>
  <si>
    <t>Total Loss Factor – Primary Metered Customer &lt; 5,000 kW</t>
  </si>
  <si>
    <t>$/kW</t>
  </si>
  <si>
    <t>MSC</t>
  </si>
  <si>
    <t>Account set up charge/change of occupancy charge (plus credit agency costs if applicable – Residential)</t>
  </si>
  <si>
    <t>Bell Canada Pole Rentals</t>
  </si>
  <si>
    <t xml:space="preserve">Attawapiskat Power Corp. </t>
  </si>
  <si>
    <t>FARMS - SINGLE PHASE ENERGY-BILLED [F1]</t>
  </si>
  <si>
    <t>General Service Equal To Or Greater Than 1,500 kW - Interval Metered</t>
  </si>
  <si>
    <t>General Service 1,500 to 4,999 kW customer</t>
  </si>
  <si>
    <t>Total Loss Factor – Primary Metered Customer &gt; 5,000 kW</t>
  </si>
  <si>
    <t>$/kVA</t>
  </si>
  <si>
    <t>SM_Rate_Adder</t>
  </si>
  <si>
    <t>Clearance Pole Attachment charge $/pole/year</t>
  </si>
  <si>
    <t>Bluewater Power Distribution Corporation</t>
  </si>
  <si>
    <t>Standard Supply Service – Administration Charge (if applicable)</t>
  </si>
  <si>
    <t>FARMS - THREE PHASE ENERGY-BILLED [F3]</t>
  </si>
  <si>
    <t>General Service 50 to 1,499 kW customer</t>
  </si>
  <si>
    <t>Total Loss Factor – Secondary Metered Customer</t>
  </si>
  <si>
    <t>MSC_Rate_Rider_</t>
  </si>
  <si>
    <t>Arrears certificate</t>
  </si>
  <si>
    <t>Collection of account charge – no disconnection</t>
  </si>
  <si>
    <t>Brant County Power Inc.</t>
  </si>
  <si>
    <t>Sub-Total:  Regulatory</t>
  </si>
  <si>
    <t>GENERAL SERVICE - COMMERCIAL</t>
  </si>
  <si>
    <t>General Service Large Use customer</t>
  </si>
  <si>
    <t>VC</t>
  </si>
  <si>
    <t>Arrears certificate (credit reference)</t>
  </si>
  <si>
    <t>Collection of account charge – no disconnection – after regular hours</t>
  </si>
  <si>
    <t>GENERAL SERVICE - INSTITUTIONAL</t>
  </si>
  <si>
    <t>Green Energy Act Plan Funding Adder - effective April 1, 2013 until March 31, 2014</t>
  </si>
  <si>
    <t>GENERAL SERVICE 1,000 TO 2,999 KW</t>
  </si>
  <si>
    <t>Total Loss Factor – Secondary Metered Customer &gt; 5,000 kW</t>
  </si>
  <si>
    <t>VC_Rate_Rider_</t>
  </si>
  <si>
    <t>Charge to certify cheque</t>
  </si>
  <si>
    <t>Collection of account charge – no disconnection - during regular business hours</t>
  </si>
  <si>
    <t>Cambridge and North Dumfries Hydro Inc.</t>
  </si>
  <si>
    <t>Total Bill on RPP (before taxes)</t>
  </si>
  <si>
    <t>GENERAL SERVICE 1,000 TO 4,999 KW - INTERVAL METERS</t>
  </si>
  <si>
    <t>Distribution Loss Factor - Secondary Metered Customer &lt; 5,000 kW</t>
  </si>
  <si>
    <t>VC_GA_Rate_Rider_kW_</t>
  </si>
  <si>
    <t>Collection of Account Charge – No Disconnection</t>
  </si>
  <si>
    <t>Collection of account charge – no disconnection – during regular hours</t>
  </si>
  <si>
    <t>Canadian Niagara Power Inc.</t>
  </si>
  <si>
    <t>Canadian Niagara Power Inc. - Eastern Ontario Power</t>
  </si>
  <si>
    <t>GENERAL SERVICE 1,000 TO 4,999 KW (CO-GENERATION)</t>
  </si>
  <si>
    <t>Low Voltage Service Rate</t>
  </si>
  <si>
    <t>Distribution Loss Factor - Secondary Metered Customer &gt; 5,000 kW</t>
  </si>
  <si>
    <t>VC_LV_Rate</t>
  </si>
  <si>
    <t>Credit Card Convenience Charge</t>
  </si>
  <si>
    <t>Collection/Disconnection/Load Limiter/Reconnection – if in Community</t>
  </si>
  <si>
    <t>Canadian Niagara Power Inc. - Fort Erie</t>
  </si>
  <si>
    <t>Total Bill (including HST)</t>
  </si>
  <si>
    <t>GENERAL SERVICE 1,000 TO 4,999 KW</t>
  </si>
  <si>
    <t>Low Voltage Volumetric Rate</t>
  </si>
  <si>
    <t>Distribution Loss Factor - Primary Metered Customer &lt; 5,000 kW</t>
  </si>
  <si>
    <t>RTSR_Network</t>
  </si>
  <si>
    <t>Credit check (plus credit agency costs)</t>
  </si>
  <si>
    <t>Canadian Niagara Power Inc. - Port Colborne Hydro Inc.</t>
  </si>
  <si>
    <t>Ontario Clean Energy Benefit (OCEB)</t>
  </si>
  <si>
    <t>GENERAL SERVICE 1,500 TO 4,999 KW</t>
  </si>
  <si>
    <t>Distribution Loss Factor - Primary Metered Customer &gt; 5,000 kW</t>
  </si>
  <si>
    <t>RTSR_Connection</t>
  </si>
  <si>
    <t>Credit reference Letter</t>
  </si>
  <si>
    <t>Disconnect/Reconnect at meter – after regular hours</t>
  </si>
  <si>
    <t>Clinton Power Corporation</t>
  </si>
  <si>
    <t>GENERAL SERVICE 2,500 TO 4,999 KW</t>
  </si>
  <si>
    <t>Minimum Distribution Charge - per KW of maximum billing demand in the previous 11 months</t>
  </si>
  <si>
    <t>COLLUS Power Corporation</t>
  </si>
  <si>
    <t>GENERAL SERVICE 3,000 TO 4,999 KW - INTERMEDIATE USE</t>
  </si>
  <si>
    <t>Monthly Distribution Wheeling Service Rate - Dedicated LV Line</t>
  </si>
  <si>
    <t>Total Loss Factor - Embedded Distributor</t>
  </si>
  <si>
    <t>RTSR_Network_Interval</t>
  </si>
  <si>
    <t>Credit reference/credit check (plus credit agency costs – General Service)</t>
  </si>
  <si>
    <t>Disconnect/Reconnect at meter – during regular hours</t>
  </si>
  <si>
    <t>Total Bill on TOU (before taxes)</t>
  </si>
  <si>
    <t>GENERAL SERVICE 3,000 TO 4,999 KW - INTERVAL METERED</t>
  </si>
  <si>
    <t>Monthly Distribution Wheeling Service Rate - Hydro One Networks</t>
  </si>
  <si>
    <t>RTSR_Connection_Interval</t>
  </si>
  <si>
    <t>Credit Reference/credit check (plus credit agency costs)</t>
  </si>
  <si>
    <t>Disconnect/Reconnect at pole – after regular hours</t>
  </si>
  <si>
    <t>GENERAL SERVICE 3,000 TO 4,999 KW - TIME OF USE</t>
  </si>
  <si>
    <t>Monthly Distribution Wheeling Service Rate - Shared LV Line</t>
  </si>
  <si>
    <t>RTSR_Network_Interval_GR1000kW</t>
  </si>
  <si>
    <t>Dispute Test – Commercial self contained -- MC</t>
  </si>
  <si>
    <t>Disconnect/Reconnect at pole – during regular hours</t>
  </si>
  <si>
    <t>GENERAL SERVICE 3,000 TO 4,999 KW</t>
  </si>
  <si>
    <t>Monthly Distribution Wheeling Service Rate - Waterloo North Hydro</t>
  </si>
  <si>
    <t>RTSR_Connection_Interval_GR1000kW</t>
  </si>
  <si>
    <t>Dispute Test – Commercial TT -- MC</t>
  </si>
  <si>
    <t>Disconnect/Reconnect Charge – At Meter – After Hours</t>
  </si>
  <si>
    <t>GENERAL SERVICE 50 TO 1,000 KW - INTERVAL METERS</t>
  </si>
  <si>
    <t>RTSR_Line_Connection</t>
  </si>
  <si>
    <t>Dispute Test – Residential</t>
  </si>
  <si>
    <t>Disconnect/Reconnect Charge – At Meter – During Regular Hours</t>
  </si>
  <si>
    <t>GENERAL SERVICE 50 TO 1,000 KW - NON INTERVAL METERS</t>
  </si>
  <si>
    <t>RTSR_Transformer_Connection</t>
  </si>
  <si>
    <t>Duplicate Invoices for previous billing</t>
  </si>
  <si>
    <t>Disconnect/Reconnect Charge – At Pole – After Hours</t>
  </si>
  <si>
    <t>Erie Thames Powerlines Corporation</t>
  </si>
  <si>
    <t>Entegrus Powerlines Inc. - Chatham-Kent</t>
  </si>
  <si>
    <t>GENERAL SERVICE 50 TO 1,000 KW</t>
  </si>
  <si>
    <t>WMSR</t>
  </si>
  <si>
    <t>Easement Letter</t>
  </si>
  <si>
    <t>Disconnect/Reconnect Charge – At Pole – During Regular Hours</t>
  </si>
  <si>
    <t>Entegrus Powerlines Inc. - Dutton</t>
  </si>
  <si>
    <t>GENERAL SERVICE 50 TO 1,499 KW - INTERVAL METERED</t>
  </si>
  <si>
    <t>RRRP</t>
  </si>
  <si>
    <t>Income Tax Letter</t>
  </si>
  <si>
    <t>Disconnect/Reconnect Charges for non payment of account - At Meter After Hours</t>
  </si>
  <si>
    <t>Entegrus Powerlines Inc. - Newbury</t>
  </si>
  <si>
    <t>GENERAL SERVICE 50 TO 1,499 KW</t>
  </si>
  <si>
    <t>SPC</t>
  </si>
  <si>
    <t>Interval Meter Interrogation</t>
  </si>
  <si>
    <t>Disconnect/Reconnect charges for non payment of account – at meter after regular hours</t>
  </si>
  <si>
    <t>Entegrus Powerlines Inc. - Strathroy, Mounth Brydges &amp; Parkhill</t>
  </si>
  <si>
    <t>GENERAL SERVICE 50 TO 2,499 KW</t>
  </si>
  <si>
    <t>DRC</t>
  </si>
  <si>
    <t>Interval meter request change</t>
  </si>
  <si>
    <t>Disconnect/Reconnect Charges for non payment of account - At Meter During Regular Hours</t>
  </si>
  <si>
    <t>GENERAL SERVICE 50 TO 2,999 KW - INTERVAL METERED</t>
  </si>
  <si>
    <t>SSS</t>
  </si>
  <si>
    <t>Legal letter</t>
  </si>
  <si>
    <t>Disconnect/Reconnect charges for non payment of account – at meter during regular hours</t>
  </si>
  <si>
    <t>GENERAL SERVICE 50 TO 2,999 KW - TIME OF USE</t>
  </si>
  <si>
    <t>SFLF</t>
  </si>
  <si>
    <t>Legal letter charge</t>
  </si>
  <si>
    <t>Disconnect/Reconnect charges for non payment of account – at pole after regular hours</t>
  </si>
  <si>
    <t>GENERAL SERVICE 50 TO 2,999 KW</t>
  </si>
  <si>
    <t>January</t>
  </si>
  <si>
    <t>Rate Rider for Deferral/Variance Account (2012) - effective unitl April 30, 2016</t>
  </si>
  <si>
    <t>DLF_Secondary_LT_5000kW</t>
  </si>
  <si>
    <t>Meter dispute charge plus Measurement Canada fees (if meter found correct)</t>
  </si>
  <si>
    <t>Disconnect/Reconnect charges for non payment of account – at pole during regular hours</t>
  </si>
  <si>
    <t>GENERAL SERVICE 50 TO 4,999 KW - INTERVAL METERED</t>
  </si>
  <si>
    <t>February</t>
  </si>
  <si>
    <t>Rate Rider for Deferral/Variance Account Disposition (2012) - effective until April 30, 2016</t>
  </si>
  <si>
    <t>DLF_Secondary_GT_5000kW</t>
  </si>
  <si>
    <t>Notification charge</t>
  </si>
  <si>
    <t>Disconnect/Reconnection for &gt;300 volts - after regular hours</t>
  </si>
  <si>
    <t>GENERAL SERVICE 50 TO 4,999 KW - TIME OF USE</t>
  </si>
  <si>
    <t>March</t>
  </si>
  <si>
    <t>Rate Rider for Deferral/Variance Account Disposition (2013) - effective until April 30, 2014</t>
  </si>
  <si>
    <t>DLF_Primary_LT_5000kW</t>
  </si>
  <si>
    <t>Pulling Post Dated Cheques</t>
  </si>
  <si>
    <t>Disconnect/Reconnection for &gt;300 volts - during regular hours</t>
  </si>
  <si>
    <t>Festival Hydro Inc. - Hensall</t>
  </si>
  <si>
    <t>GENERAL SERVICE 50 TO 4,999 KW (COGENERATION)</t>
  </si>
  <si>
    <t>April</t>
  </si>
  <si>
    <t>Rate Rider for Deferral/Variance Account Dispositon (2012) - effective until April 30, 2016</t>
  </si>
  <si>
    <t>DLF_Primary_GT_5000kW</t>
  </si>
  <si>
    <t>Request for other billing information</t>
  </si>
  <si>
    <t>Disposal of Concrete Poles</t>
  </si>
  <si>
    <t>GENERAL SERVICE 50 TO 4,999 KW (FORMERLY TIME OF USE)</t>
  </si>
  <si>
    <t>May</t>
  </si>
  <si>
    <t>TLF_Secondary_LT_5000kW</t>
  </si>
  <si>
    <t>Returned cheque (plus bank charges)</t>
  </si>
  <si>
    <t>Hearst Power Distribution Company Limited</t>
  </si>
  <si>
    <t>GENERAL SERVICE 50 TO 4,999 KW</t>
  </si>
  <si>
    <t>June</t>
  </si>
  <si>
    <t>TLF_Secondary_GT_5000kW</t>
  </si>
  <si>
    <t>Returned cheque charge (plus bank charges)</t>
  </si>
  <si>
    <t>Install/Remove load control device – after regular hours</t>
  </si>
  <si>
    <t>GENERAL SERVICE 50 TO 499 KW</t>
  </si>
  <si>
    <t>July</t>
  </si>
  <si>
    <t>TLF_Primary_LT_5000kW</t>
  </si>
  <si>
    <t>Special Billing Service (aggregation)</t>
  </si>
  <si>
    <t>Install/Remove load control device – during regular hours</t>
  </si>
  <si>
    <t>GENERAL SERVICE 50 TO 699 KW</t>
  </si>
  <si>
    <t>August</t>
  </si>
  <si>
    <t>TLF_Primary_GT_5000kW</t>
  </si>
  <si>
    <t>Special Billing Service (sub-metering charge per meter)</t>
  </si>
  <si>
    <t>GENERAL SERVICE 50 TO 999 KW - INTERVAL METERED</t>
  </si>
  <si>
    <t>September</t>
  </si>
  <si>
    <t>Rate Rider for Disposition of Deferral/Variance Accounts (2011) - effective until April 30, 2015</t>
  </si>
  <si>
    <t>TLF_EmbeddedDistributor</t>
  </si>
  <si>
    <t>Special meter reads</t>
  </si>
  <si>
    <t>Interval Meter Load Management Tool Charge $/month</t>
  </si>
  <si>
    <t>GENERAL SERVICE 50 TO 999 KW</t>
  </si>
  <si>
    <t>October</t>
  </si>
  <si>
    <t>Rate Rider for Disposition of Deferral/Variance Accounts (2011) - effective until April 30, 2016</t>
  </si>
  <si>
    <t>Statement of Account</t>
  </si>
  <si>
    <t>GENERAL SERVICE 500 TO 4,999 KW</t>
  </si>
  <si>
    <t>November</t>
  </si>
  <si>
    <t>Rate Rider for Disposition of Deferral/Variance Accounts (2012) - effective until April 30, 2014</t>
  </si>
  <si>
    <t>Unprocessed Payment Charge (plus bank charges)</t>
  </si>
  <si>
    <t>Late Payment – per annum</t>
  </si>
  <si>
    <t>GENERAL SERVICE 700 TO 4,999 KW</t>
  </si>
  <si>
    <t>December</t>
  </si>
  <si>
    <t>Rate Rider for Disposition of Deferral/Variance Accounts (2012) - effective until April 30, 2015</t>
  </si>
  <si>
    <t>Late Payment – per month</t>
  </si>
  <si>
    <t>Innisfil Hydro Distribution Systems Limited</t>
  </si>
  <si>
    <t>GENERAL SERVICE DEMAND BILLED (50 KW AND ABOVE) [GSD]</t>
  </si>
  <si>
    <t>Rate Rider for Disposition of Deferral/Variance Accounts (2012) - effective until April 30, 2016</t>
  </si>
  <si>
    <t>Layout fees</t>
  </si>
  <si>
    <t>GENERAL SERVICE ENERGY BILLED (LESS THAN 50 KW) [GSE-METERED]</t>
  </si>
  <si>
    <t>GENERAL SERVICE ENERGY BILLED (LESS THAN TO 50 KW) [GSE-UNMETERED]</t>
  </si>
  <si>
    <t>Meter Interrogation Charge</t>
  </si>
  <si>
    <t>GENERAL SERVICE EQUAL TO OR GREATER THAN 1,500 KW - INTERVAL METERED</t>
  </si>
  <si>
    <t>Missed Service Appointment</t>
  </si>
  <si>
    <t>GENERAL SERVICE EQUAL TO OR GREATER THAN 1,500 KW</t>
  </si>
  <si>
    <t>Norfolk Pole Rentals – Billed</t>
  </si>
  <si>
    <t>GENERAL SERVICE GREATER THAN 1,000 KW</t>
  </si>
  <si>
    <t>Rate Rider for Disposition of Deferral/Variance Accounts (2012) - effective until December 31, 2015</t>
  </si>
  <si>
    <t>Optional Interval/TOU Meter charge $/month</t>
  </si>
  <si>
    <t>GENERAL SERVICE INTERMEDIATE 1,000 TO 4,999 KW</t>
  </si>
  <si>
    <t>Rate Rider for Disposition of Deferral/Variance Accounts (2012) - effective until December 31, 2016 Applicable only in the former service area of Clinton Power</t>
  </si>
  <si>
    <t>Overtime Locate</t>
  </si>
  <si>
    <t>GENERAL SERVICE INTERMEDIATE RATE CLASS 1,000 TO 4,999 KW (FORMERLY GENERAL SERVICE &gt; 50 KW CUSTOMERS)</t>
  </si>
  <si>
    <t>Owner Requested Disconnection/Reconnection – after regular hours</t>
  </si>
  <si>
    <t>GENERAL SERVICE INTERMEDIATE RATE CLASS 1,000 TO 4,999 KW (FORMERLY LARGE USE CUSTOMERS)</t>
  </si>
  <si>
    <t>Rate Rider for Disposition of Deferral/Variance Accounts (2012) - effective until June 30, 2014</t>
  </si>
  <si>
    <t>Owner Requested Disconnection/Reconnection – during regular hours</t>
  </si>
  <si>
    <t>Milton Hydro Distribution inc.</t>
  </si>
  <si>
    <t>GENERAL SERVICE LESS THAN 50 KW - SINGLE PHASE ENERGY-BILLED [G1]</t>
  </si>
  <si>
    <t>Newmarket - Tay Power Distribution Ltd.</t>
  </si>
  <si>
    <t>GENERAL SERVICE LESS THAN 50 KW - THREE PHASE ENERGY-BILLED [G3]</t>
  </si>
  <si>
    <t>Rural system expansion / line connection fee</t>
  </si>
  <si>
    <t>GENERAL SERVICE LESS THAN 50 KW - TRANSMISSION CLASS ENERGY-BILLED [T]</t>
  </si>
  <si>
    <t>Rate Rider for Disposition of Deferral/Variance Accounts (2013) - effective until April 30, 2014</t>
  </si>
  <si>
    <t>Same Day Open Trench</t>
  </si>
  <si>
    <t>GENERAL SERVICE LESS THAN 50 KW - URBAN ENERGY-BILLED [UG]</t>
  </si>
  <si>
    <t>Rate Rider for Disposition of Deferral/Variance Accounts (2013) - effective until April 30, 2015</t>
  </si>
  <si>
    <t>Scheduled Day Open Trench</t>
  </si>
  <si>
    <t>Norfolk Power Distribution Inc.</t>
  </si>
  <si>
    <t>GENERAL SERVICE LESS THAN 50 KW</t>
  </si>
  <si>
    <t>Rate Rider for Disposition of Deferral/Variance Accounts (2013) - effective until April 30, 2017</t>
  </si>
  <si>
    <t>Service call – after regular hours</t>
  </si>
  <si>
    <t>GENERAL SERVICE SINGLE PHASE - G1</t>
  </si>
  <si>
    <t>Service call – customer owned equipment</t>
  </si>
  <si>
    <t>GENERAL SERVICE THREE PHASE - G3</t>
  </si>
  <si>
    <t>Service Call – Customer-owned Equipment – After Regular Hours</t>
  </si>
  <si>
    <t>Oakville Hydro Electricity Distribution Inc.</t>
  </si>
  <si>
    <t>Newmarket - Tay Power Distribution Ltd. - Newmarket</t>
  </si>
  <si>
    <t>INTERMEDIATE USERS</t>
  </si>
  <si>
    <t>Service Call – Customer-owned Equipment – During Regular Hours</t>
  </si>
  <si>
    <t>Newmarket - Tay Power Distribution Ltd. - Tay</t>
  </si>
  <si>
    <t>INTERMEDIATE WITH SELF GENERATION</t>
  </si>
  <si>
    <t>Rate Rider for Disposition of Deferred PILs Variance Account 1562 - effective until March 31, 2016</t>
  </si>
  <si>
    <t>Service Charge for onsite interrogation of interval meter due to customer phone line failure - required weekly until line repaired $ 6</t>
  </si>
  <si>
    <t>Orillia Power Distribution Corporation</t>
  </si>
  <si>
    <t>Niagara Peninsula Energy Inc. - Niagara Falls</t>
  </si>
  <si>
    <t>LARGE USE - 3TS</t>
  </si>
  <si>
    <t>Service Layout - Commercial</t>
  </si>
  <si>
    <t>Niagara Peninsula Energy Inc. - Peninsula West</t>
  </si>
  <si>
    <t>LARGE USE - FORD ANNEX</t>
  </si>
  <si>
    <t>Service Layout - ResidentiaI</t>
  </si>
  <si>
    <t>LARGE USE - REGULAR</t>
  </si>
  <si>
    <t>Rate Rider for Disposition of Deferred PILs Variance Account 1562 (2012) - effective until April 30, 2015</t>
  </si>
  <si>
    <t>LARGE USE &gt; 5000 KW</t>
  </si>
  <si>
    <t>Rate Rider for Disposition of Deferred PILs Variance Account 1562 (per connection) (2012) - effective until April 30, 2015</t>
  </si>
  <si>
    <t>Peterborough Distribution Incorporated</t>
  </si>
  <si>
    <t>LARGE USE</t>
  </si>
  <si>
    <t>Specific Charge for Access to the Power Poles - $/pole/year</t>
  </si>
  <si>
    <t>microFIT</t>
  </si>
  <si>
    <t>Specific Charge for Bell Canada Access to the Power Poles – per pole/year</t>
  </si>
  <si>
    <t>RESIDENTIAL - HENSALL</t>
  </si>
  <si>
    <t>Switching for company maintenance – Charge based on Time and Materials</t>
  </si>
  <si>
    <t>RESIDENTIAL - HIGH DENSITY [R1]</t>
  </si>
  <si>
    <t>Temporary Service – Install &amp; remove – overhead – no transformer</t>
  </si>
  <si>
    <t>RESIDENTIAL - LOW DENSITY [R2]</t>
  </si>
  <si>
    <t>Rate Rider for Disposition of Global Adjustment Sub-Account (2011) - effective until April 30, 2015 Applicable only for Non-RPP Customers</t>
  </si>
  <si>
    <t>Temporary Service – Install &amp; remove – overhead – with transformer</t>
  </si>
  <si>
    <t>RESIDENTIAL - MEDIUM DENSITY [R1]</t>
  </si>
  <si>
    <t>Rate Rider for Disposition of Global Adjustment Sub-Account (2011) - effective until April 30, 2016 Applicable only for Non-RPP Customers</t>
  </si>
  <si>
    <t>Temporary Service – Install &amp; remove – underground – no transformer</t>
  </si>
  <si>
    <t>RESIDENTIAL - NORMAL DENSITY [R2]</t>
  </si>
  <si>
    <t>Rate Rider for Disposition of Global Adjustment Sub-Account (2012) - effective until April 30, 2014 Applicable only for Non-RPP Customers</t>
  </si>
  <si>
    <t>Temporary service install &amp; remove – overhead – no transformer</t>
  </si>
  <si>
    <t>Thunder Bay Hydro Electricity Distribution Inc.</t>
  </si>
  <si>
    <t>RESIDENTIAL - TIME OF USE</t>
  </si>
  <si>
    <t>Rate Rider for Disposition of Global Adjustment Sub-Account (2012) - effective until April 30, 2015 Applicable only for Non-RPP Customers</t>
  </si>
  <si>
    <t>Temporary Service Install &amp; Remove – Overhead – With Transformer</t>
  </si>
  <si>
    <t>RESIDENTIAL - URBAN [UR]</t>
  </si>
  <si>
    <t>Rate Rider for Disposition of Global Adjustment Sub-Account (2012) - effective until April 30, 2015 Applicatble only for Non-RPP Customers</t>
  </si>
  <si>
    <t>Temporary Service Install &amp; Remove – Underground – No Transformer</t>
  </si>
  <si>
    <t>PowerStream Inc. - Barrie</t>
  </si>
  <si>
    <t>RESIDENTIAL REGULAR</t>
  </si>
  <si>
    <t>Rate Rider for Disposition of Global Adjustment Sub-Account (2012) - effective until April 30, 2016 Applicable only for Non-RPP Customers</t>
  </si>
  <si>
    <t>Temporary service installation and removal – overhead – no transformer</t>
  </si>
  <si>
    <t>PowerStream Inc. - South</t>
  </si>
  <si>
    <t>RESIDENTIAL</t>
  </si>
  <si>
    <t>Temporary service installation and removal – overhead – with transformer</t>
  </si>
  <si>
    <t>RESIDENTIAL SUBURBAN SEASONAL</t>
  </si>
  <si>
    <t>Temporary service installation and removal – underground – no transformer</t>
  </si>
  <si>
    <t>RESIDENTIAL SUBURBAN</t>
  </si>
  <si>
    <t>Welland Hydro-Electric System Corp.</t>
  </si>
  <si>
    <t>RESIDENTIAL SUBURBAN YEAR ROUND</t>
  </si>
  <si>
    <t>RESIDENTIAL URBAN</t>
  </si>
  <si>
    <t>Rate Rider for Disposition of Global Adjustment Sub-Account (2012) - effective until June 30, 2014 Applicable only for Non-RPP Customers</t>
  </si>
  <si>
    <t>RESIDENTIAL URBAN YEAR-ROUND</t>
  </si>
  <si>
    <t>West Perth Power Inc.</t>
  </si>
  <si>
    <t>SEASONAL RESIDENTIAL - HIGH DENSITY [R3]</t>
  </si>
  <si>
    <t>SEASONAL RESIDENTIAL - NORMAL DENSITY [R4]</t>
  </si>
  <si>
    <t>Rate Rider for Disposition of Global Adjustment Sub-Account (2013) - effective until April 30, 2014 Applicable only for Non-RPP Customers</t>
  </si>
  <si>
    <t>SEASONAL RESIDENTIAL</t>
  </si>
  <si>
    <t>Rate Rider for Disposition of Global Adjustment Sub-Account (2013) - effective until April 30, 2015 Applicable only for Non-RPP Customers</t>
  </si>
  <si>
    <t>SENTINEL LIGHTING</t>
  </si>
  <si>
    <t>Rate Rider for Disposition of Global Adjustment Sub-Account (2013) - effective until April 30, 2017 Applicable only for Non-RPP Customers</t>
  </si>
  <si>
    <t>Veridian Connections Inc. - Gravenhurst</t>
  </si>
  <si>
    <t>SMALL COMMERCIAL AND USL - PER CONNECTION</t>
  </si>
  <si>
    <t>SMALL COMMERCIAL AND USL - PER METER</t>
  </si>
  <si>
    <t>Rate Rider for Disposition of Post Retirement Actuarial Gain - effective until March 31, 2025</t>
  </si>
  <si>
    <t>STANDARD A GENERAL SERVICE AIR ACCESS</t>
  </si>
  <si>
    <t>Rate Rider for Disposition of Residual Hisotrical Smart Meter Costs - effective until April 30, 2015</t>
  </si>
  <si>
    <t>STANDARD A GENERAL SERVICE ROAD/RAIL</t>
  </si>
  <si>
    <t>STANDARD A RESIDENTIAL AIR ACCESS</t>
  </si>
  <si>
    <t>Rate Rider for Disposition of Residual Historical Smart Meter Costs - effective until April 30, 2014</t>
  </si>
  <si>
    <t>STANDARD A RESIDENTIAL ROAD/RAIL</t>
  </si>
  <si>
    <t>Rate Rider for Disposition of Residual Historical Smart Meter Costs - effective until April 30, 2016</t>
  </si>
  <si>
    <t>STANDBY - GENERAL SERVICE 1,000 - 5,000 KW</t>
  </si>
  <si>
    <t>STANDBY - GENERAL SERVICE 50 - 1,000 KW</t>
  </si>
  <si>
    <t>Rate Rider for Disposition of Residual Historical Smart Meter Costs - effective until August 31, 2015</t>
  </si>
  <si>
    <t>STANDBY - LARGE USE</t>
  </si>
  <si>
    <t>STANDBY DISTRIBUTION SERVICE</t>
  </si>
  <si>
    <t>Rate Rider for Disposition of Residual Historical Smart Meter Costs - effective until December 31, 2014</t>
  </si>
  <si>
    <t>STANDBY POWER - APPROVED ON AN INTERIM BASIS</t>
  </si>
  <si>
    <t>Rate Rider for Disposition of Residual Historical Smart Meter Costs - effective until December 31, 2015</t>
  </si>
  <si>
    <t>STANDBY POWER GENERAL SERVICE 1,500 TO 4,999 KW</t>
  </si>
  <si>
    <t>STANDBY POWER GENERAL SERVICE 50 TO 1,499 KW</t>
  </si>
  <si>
    <t>STANDBY POWER GENERAL SERVICE LARGE USE</t>
  </si>
  <si>
    <t>STANDBY POWER</t>
  </si>
  <si>
    <t>Rate Rider for Disposition of Residual Historical Smart Meter Costs - effective until September 30, 2014</t>
  </si>
  <si>
    <t>STREET LIGHTING</t>
  </si>
  <si>
    <t>Rate Rider for Disposition of Residual Historical Smart Meter Costs - Non-Interval Metered 
 - effective until April 30, 2014</t>
  </si>
  <si>
    <t>SUB TRANSMISSION [ST]</t>
  </si>
  <si>
    <t>Rate Rider for Disposition of Residual Historical Smart Meter Costs 2 - in effect until the effective 
 date of the next cost of service-based rate order</t>
  </si>
  <si>
    <t>UNMETERED SCATTERED LOAD</t>
  </si>
  <si>
    <t>Rate Rider for Disposition of Residual Historical Smart Meter Costs 3 - in effect until the effective 
 date of the next cost of service-based rate order</t>
  </si>
  <si>
    <t>URBAN GENERAL SERVICE DEMAND BILLED (50 KW AND ABOVE) [UGD]</t>
  </si>
  <si>
    <t>Rate Rider for Disposition of Residual Incremental Historical Smart Meter Costs - 
 effective until August 31, 2015</t>
  </si>
  <si>
    <t>URBAN GENERAL SERVICE ENERGY BILLED (LESS THAN 50 KW) [UGE]</t>
  </si>
  <si>
    <t>Rate Rider for Disposition of Stranded Meter Costs - effective until April 30, 2016</t>
  </si>
  <si>
    <t>WESTPORT SEWAGE TREATMENT PLANT</t>
  </si>
  <si>
    <t>Rate Rider for Global Adjustment Sub Account Disposition - effective until April 30, 2016 Applicable only for Non RPP Customers</t>
  </si>
  <si>
    <t>YEAR-ROUND RESIDENTIAL - R2</t>
  </si>
  <si>
    <t>Rate Rider for Incremental Capital (2012) - effective until April 30, 2015</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</si>
  <si>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</si>
  <si>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</si>
  <si>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Costs</t>
  </si>
  <si>
    <t>Rate Rider for Recovery of Incremental Capital Costs - effective until April 30, 2015</t>
  </si>
  <si>
    <t>Rate Rider for Recovery of Lost Revenue Adjustment Mechanism (LRAM) - effective until April 30, 2016</t>
  </si>
  <si>
    <t>Rate Rider for Recovery of Lost Revenue Adjustment Mechanism (LRAM)/Shared Savings</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</si>
  <si>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</si>
  <si>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</si>
  <si>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</si>
  <si>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</si>
  <si>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March 31, 2016</t>
  </si>
  <si>
    <t>Rate Rider for Recovery of Lost Revenue Adjustment Mechanism (LRAM)/Shared Savings Mechanism (SSM) Recovery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</si>
  <si>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</si>
  <si>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</si>
  <si>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</si>
  <si>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</si>
  <si>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</si>
  <si>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</si>
  <si>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</si>
  <si>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</si>
  <si>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</si>
  <si>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</si>
  <si>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August 31, 2015</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</si>
  <si>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</si>
  <si>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</si>
  <si>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</si>
  <si>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</si>
  <si>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Reversal of Deferral/Variance Account Disposition (2011) - effective until April 30, 2015</t>
  </si>
  <si>
    <t>Rate Rider for Smart Meter Incremental Revenue Requirement - in effect until the effective date of the next cost of service-based rate order</t>
  </si>
  <si>
    <t>Rate Rider for Smart Metering Entity Charge - effective until October 31, 2018</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</si>
  <si>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</si>
  <si>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</si>
  <si>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</si>
  <si>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</si>
  <si>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</si>
  <si>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</si>
  <si>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 Interval Metered &gt; 1,000 kW</t>
  </si>
  <si>
    <t>Retail Transmission Rate - Line and Transformation Connection Service Rate FOR ALL SERVICE AREAS EXCEPT HENSALL</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</si>
  <si>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</si>
  <si>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</si>
  <si>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</si>
  <si>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</si>
  <si>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</si>
  <si>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</si>
  <si>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</si>
  <si>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</si>
  <si>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</si>
  <si>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</si>
  <si>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</si>
  <si>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</si>
  <si>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</si>
  <si>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</si>
  <si>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</si>
  <si>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The application of these rates and charges shall be in accordance with the Licence of the Distributor and any Code or Order of the Board, and amendments thereto as approved by the Board, which may be applicable to the administration of this schedule.</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</si>
  <si>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</si>
  <si>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</si>
  <si>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</si>
  <si>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</si>
  <si>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</si>
  <si>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lists</t>
  </si>
  <si>
    <t>App.2-JA_OM&amp;A_Summary_Analys</t>
  </si>
  <si>
    <t>App.2-JB_OM&amp;A_Cost _Drivers</t>
  </si>
  <si>
    <t>App.2-JC_OMA Programs</t>
  </si>
  <si>
    <t>lists2</t>
  </si>
  <si>
    <t>e</t>
  </si>
  <si>
    <t>MONTHLY RATES AND CHARGES - Delivery Component</t>
  </si>
  <si>
    <t>Monthly Amount Paid by IESO</t>
  </si>
  <si>
    <t>2006 to 2011 OPA CDM programs:  Persistence to 2014</t>
  </si>
  <si>
    <t>Total Capital Costs</t>
  </si>
  <si>
    <t>Total OM&amp;A (Start-Up)</t>
  </si>
  <si>
    <t>Total OM&amp;A (Ongoing)</t>
  </si>
  <si>
    <t>Name: Expansion Connection Project</t>
  </si>
  <si>
    <t>Name: REI Connection Project</t>
  </si>
  <si>
    <r>
      <t xml:space="preserve">If there are more than </t>
    </r>
    <r>
      <rPr>
        <b/>
        <sz val="10"/>
        <rFont val="Arial"/>
        <family val="2"/>
      </rPr>
      <t>five</t>
    </r>
    <r>
      <rPr>
        <sz val="10"/>
        <rFont val="Arial"/>
        <family val="2"/>
      </rPr>
      <t xml:space="preserve"> projects proposed to be in-service in a certain year, please amend the tables below and ensure that the formulae for the Total Amounts in any given rate year are updated.</t>
    </r>
  </si>
  <si>
    <r>
      <rPr>
        <b/>
        <sz val="10"/>
        <color indexed="8"/>
        <rFont val="Arial"/>
        <family val="2"/>
      </rPr>
      <t>Note 1:</t>
    </r>
    <r>
      <rPr>
        <sz val="10"/>
        <color indexed="8"/>
        <rFont val="Arial"/>
        <family val="2"/>
      </rPr>
      <t xml:space="preserve"> The difference between the actual costs of approved eligible investments and revenue received from the IESO should be recorded in a variance account.  The Board may provide </t>
    </r>
  </si>
  <si>
    <t>regulatory accounting guidance regarding a variance account either in an individual proceeding or on a generic basis.</t>
  </si>
  <si>
    <r>
      <rPr>
        <b/>
        <sz val="10"/>
        <color indexed="8"/>
        <rFont val="Arial"/>
        <family val="2"/>
      </rPr>
      <t>Note 2:</t>
    </r>
    <r>
      <rPr>
        <sz val="10"/>
        <color indexed="8"/>
        <rFont val="Arial"/>
        <family val="2"/>
      </rPr>
      <t xml:space="preserve"> For the 2014 Test Year, Costs and Revenues of the Direct Benefit are to be included in the test year applicant Rate Base and Revenues.  </t>
    </r>
  </si>
  <si>
    <r>
      <rPr>
        <b/>
        <sz val="10"/>
        <rFont val="Arial"/>
        <family val="2"/>
      </rPr>
      <t>Note 2:</t>
    </r>
    <r>
      <rPr>
        <sz val="10"/>
        <rFont val="Arial"/>
        <family val="2"/>
      </rPr>
      <t xml:space="preserve"> For the 2014 Test Year, Costs and Revenues of the Direct Benefit are to be included in the test year applicant Rate Base and Revenues.</t>
    </r>
  </si>
  <si>
    <r>
      <t>Amortization</t>
    </r>
    <r>
      <rPr>
        <i/>
        <sz val="10"/>
        <rFont val="Arial"/>
        <family val="2"/>
      </rPr>
      <t xml:space="preserve"> </t>
    </r>
    <r>
      <rPr>
        <sz val="10"/>
        <rFont val="Arial"/>
        <family val="2"/>
      </rPr>
      <t>(17% DB and 83% P)</t>
    </r>
  </si>
  <si>
    <t>CCA (17% DB and 83% P)</t>
  </si>
  <si>
    <t>2015 Test Year</t>
  </si>
  <si>
    <t>Load Forecast CDM Adjustment Work Form (2015)</t>
  </si>
  <si>
    <t>Provide a list of customer engagement activities</t>
  </si>
  <si>
    <t>Actions taken to respond to identified needs and preferences.  If no action was taken, explain why.</t>
  </si>
  <si>
    <t>Appendix 2-AC</t>
  </si>
  <si>
    <t>Customer Engagement Activities Summary</t>
  </si>
  <si>
    <t>Provide a list of customer needs and preferences identified through each engagement activity</t>
  </si>
  <si>
    <t>Note:  Use "ALT-ENTER" to go to the next line within a cell</t>
  </si>
  <si>
    <t>GENERAL SERVICE GREATER THAN 50 kW - WMP</t>
  </si>
  <si>
    <t>STANDARD A GRID CONNECTED</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</si>
  <si>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</si>
  <si>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Electricity Rate</t>
  </si>
  <si>
    <t>Electricity Rate - All Additional kWh</t>
  </si>
  <si>
    <t>Electricity Rate - First 250 kWh</t>
  </si>
  <si>
    <t>Electricity Rate -All Additional kWh</t>
  </si>
  <si>
    <t>Electricity Rate First 1,000 kWh</t>
  </si>
  <si>
    <t>Electricity Rate First 25,000 kWh</t>
  </si>
  <si>
    <t>Electricity Rate First 6,000 kWh</t>
  </si>
  <si>
    <t>Electricity Rate Next 1,500 kWh</t>
  </si>
  <si>
    <t>Green Energy Act Initiatives Funding Adder - effective until the date of the next cost of service-based rate order</t>
  </si>
  <si>
    <t>Green Energy Act Plan Funding Adder</t>
  </si>
  <si>
    <t>Green Energy Act Plan Funding Adder - effective April 1, 2014 until March 31, 2015</t>
  </si>
  <si>
    <t>ICM Rate Rider (2014) - in effect until the effective date of the next cost of service rates</t>
  </si>
  <si>
    <t>LRAM Rate Rider - Effective Until April 30, 2015</t>
  </si>
  <si>
    <t>Rate Rider for Application of Tax Change - effective until April 30, 2015</t>
  </si>
  <si>
    <t>Rate Rider for Application of Tax Change - effective until December 31, 2014</t>
  </si>
  <si>
    <t>Rate Rider for Application of Tax Change (2014) - effective until April 30, 2015</t>
  </si>
  <si>
    <t>Rate Rider for Application of Tax Change (per connection) - effective until April 30, 2015</t>
  </si>
  <si>
    <t>Rate Rider for CGAAP Accounting Changes (2013) - effective until April 30, 2017</t>
  </si>
  <si>
    <t>Rate Rider for Deferral/Variance Account Disposition – effective until April 30, 2015</t>
  </si>
  <si>
    <t>Rate Rider for Deferral/Variance Account Disposition (2014) - effective until April 28, 2016</t>
  </si>
  <si>
    <t>Rate Rider for Deferral/Variance Account Disposition (2014) - effective until April 30, 2015</t>
  </si>
  <si>
    <t>Rate Rider for Deferral/Variance Account Disposition (2014) - effective until Decembeer 31, 2015</t>
  </si>
  <si>
    <t>Rate Rider for Deferral/Variance Account Disposition (2014) - effective until December 30, 2015</t>
  </si>
  <si>
    <t>Rate Rider for Deferral/Variance Account Disposition (2014) - effective until December 31, 2014</t>
  </si>
  <si>
    <t>Rate Rider for Deferral/Variance Account Disposition (2014) - effective until December 31, 2015</t>
  </si>
  <si>
    <t>Rate Rider for Disposition of Accounting Changes Under CGAAP Account 1576 - effective until April 30, 2016</t>
  </si>
  <si>
    <t>Rate Rider for Disposition of Deferral/Variance Accounts (2010) - effective until December 31, 2014</t>
  </si>
  <si>
    <t>Rate Rider for Disposition of Deferral/Variance Accounts (2012) - effective until August 31, 2014</t>
  </si>
  <si>
    <t>Rate Rider for Disposition of Deferral/Variance Accounts (2012) – effective until December 31, 2016 Applicable only in the former service area of Clinton Power</t>
  </si>
  <si>
    <t>Rate Rider for Disposition of Deferral/Variance Accounts (2012) - effective until January 31, 2014</t>
  </si>
  <si>
    <t>Rate Rider for Disposition of Deferral/Variance Accounts (2013) - Applicable only to Wholesale Market Participants - effective until April 30, 2015</t>
  </si>
  <si>
    <t>Rate Rider for Disposition of Deferral/Variance Accounts (2013) - effective until April 30, 2015, not applicable to Wholesale Market Participants</t>
  </si>
  <si>
    <t>Rate Rider for Disposition of Deferral/Variance Accounts (2013) - effective until August 31, 2014</t>
  </si>
  <si>
    <t>Rate Rider for Disposition of Deferral/Variance Accounts (2013) - effective until December 31, 2014</t>
  </si>
  <si>
    <t>Rate Rider for Disposition of Deferral/Variance Accounts (2013) - effective until May 31, 2014</t>
  </si>
  <si>
    <t>Rate Rider for Disposition of Deferred PILs Variance Account 1562 (2012) - effective until April 30, 2016</t>
  </si>
  <si>
    <t>Rate Rider for Disposition of Deferred PILs Variance Account 1562 (2nd Installment - 2012) - effective until April 30, 2016</t>
  </si>
  <si>
    <t>Rate Rider for Disposition of Deferred PILs Variance Account 1562 (per connection) (2012) - effective until April 30, 2016</t>
  </si>
  <si>
    <t>Rate Rider for Disposition of Global Adjustment Sub-Account (2012) - effective until January 31, 2014. Applicable only for Non-RPP Customers</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</si>
  <si>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</si>
  <si>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</si>
  <si>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Rate Rider for Disposition of Global Adjustment Sub-Account (2013) - effective until April 30, 2015 Applicable only for Non-RPP Customers and excluding Wholesale Market Participants</t>
  </si>
  <si>
    <t>Rate Rider For Disposition of Global Adjustment Sub-Account (2013) - effective until August 31, 2014 Applicable only for Non-RPP Customers</t>
  </si>
  <si>
    <t>Rate Rider for Disposition of Global Adjustment Sub-Account (2013) - effective until December 31, 2014 Applicable only for Non-RPP Customers</t>
  </si>
  <si>
    <t>Rate Rider for Disposition of Global Adjustment Sub-Account (2013) - effective until May 31, 2014 Applicable only for Non-RPP Customers</t>
  </si>
  <si>
    <t>Rate Rider for Disposition of Global Adjustment Sub-Account (2014) - effective until December 31, 2014. Applicable only for Non-RPP - Class B Customers</t>
  </si>
  <si>
    <t>Rate Rider for Disposition of Global Adjustment Sub-Account (2014) - effective until December 31, 2014. Applicable only for Non-RPP Customers</t>
  </si>
  <si>
    <t>Rate Rider for Disposition of Global Adjustment Sub-Account (2014) - effective until December 31, 2014. Applicable only for Non-RPP Customers - Class A Customers</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</si>
  <si>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</si>
  <si>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</si>
  <si>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Rate Rider for Disposition of Residual Hisotrical Smart Meter Costs - effective until April 30, 2017</t>
  </si>
  <si>
    <t>Rate Rider for Disposition of Residual Historical Smart Meter Costs - effective until August 31, 2014</t>
  </si>
  <si>
    <t>Rate Rider for Disposition of Residual Historical Smart Meter Costs – effective until December 31, 2014</t>
  </si>
  <si>
    <t>Rate Rider for Disposition of Residual Historical Smart Meter Costs - effective until December 31, 2016</t>
  </si>
  <si>
    <t>Rate Rider for Disposition of Residual Historical Smart Meter Costs - effective until October 31, 2014</t>
  </si>
  <si>
    <t>Rate Rider for Disposition of Stranded Meter costs - effective until April 30, 2015</t>
  </si>
  <si>
    <t>Rate Rider for Disposition of Stranded Meter Costs - effective until April 30, 2017</t>
  </si>
  <si>
    <t>Rate Rider for Global Adjustment Sub-Account Disposition 
 Applicable only for Non-RPP Customers – effective until April 30, 2015</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</si>
  <si>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</si>
  <si>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</si>
  <si>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</si>
  <si>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</si>
  <si>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</si>
  <si>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(2014) - effective until December, 2015 Applicable only for Non-RPP Customers</t>
  </si>
  <si>
    <t>Rate Rider for Incremental Capital - Distribution Volumetric - effective until April 30, 2016</t>
  </si>
  <si>
    <t>Rate Rider for Incremental Capital - Service Charge - effective until April 30, 2016</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</si>
  <si>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</si>
  <si>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</si>
  <si>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</si>
  <si>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</si>
  <si>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</si>
  <si>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</si>
  <si>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</si>
  <si>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</si>
  <si>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</si>
  <si>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</si>
  <si>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</si>
  <si>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</si>
  <si>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</si>
  <si>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 Mechanism (SSM) (2012) - effective until August 31, 2014</t>
  </si>
  <si>
    <t>Rate Rider for Recovery of Lost Revenue Adjustment Mechanism Variance Account (LRAMVA) (2014) - effective until April 30, 2015</t>
  </si>
  <si>
    <t>Rate Rider for Recovery of Smart Meter Incremental Revenue Requirement - effective until the effective date of the next cost of service-based rate order, or October 31, 2017, whichever occurs earlier</t>
  </si>
  <si>
    <t>Rate Rider for Recovery of Storm Damage Costs - effective until August 31, 2017</t>
  </si>
  <si>
    <t>Rate Rider for Recovery of Stranded Meter Assets - effective until April 30, 2017</t>
  </si>
  <si>
    <t>Rate Rider for Recovery of Stranded Meter Assets - effective until August 31, 2017</t>
  </si>
  <si>
    <t>Rate Rider for Recovery of Stranded Meter Assets - effective until May 31, 2014</t>
  </si>
  <si>
    <t>Rate Rider for Smart Meter Disposition - effective until April 30, 2016</t>
  </si>
  <si>
    <t>Rate Rider for Stranded Meter Cost Recovery - effective until April 30, 2017</t>
  </si>
  <si>
    <t>Rate Rider for Tax Change</t>
  </si>
  <si>
    <t>Rate Rider for Tax Change - effective until April 30, 2015</t>
  </si>
  <si>
    <t>Rate Rider for Tax Change (2014) - effective until April 30, 2015</t>
  </si>
  <si>
    <t>Rural or Remote Electricity Rate Protection Charge (RRRP)</t>
  </si>
  <si>
    <t>Service Charge (per light)</t>
  </si>
  <si>
    <t>Smart Grid Funding Adder (2014) - in effect until December 31, 2014</t>
  </si>
  <si>
    <t>Smart Meter Incremental Revenue Requirement Rate Rider</t>
  </si>
  <si>
    <t>Standby Charge - for a month where standby power is not provided, the charge is based on the applicable General Service 50 to 4,999 kW or Large Use Distribution Volumetric Charge applied to the contracted amount (e.g. Nameplate rating of generating facility).</t>
  </si>
  <si>
    <t>1. Most customers are content with the reliability they receive.  Some commercial customers expressed concerns about small flickering outages that can affect sensitive machinery.
2. Reliability:  Reliability is seen as more important than cost.</t>
  </si>
  <si>
    <t xml:space="preserve">1. Capital expenditure plan is designed to maintain current reliability levels (no degradation).  Modest improvements due to the remediation of worst performing assets.
Example: Cable remediation 
2. PowerStream will continue with the current asset remediation program to ensure reliability.  Some modest improvements may be realized as a result of remediation of worst performing feeders.
</t>
  </si>
  <si>
    <t>1. Investments in new technologies:   New technology was seen as a solution to improving business practices for key accounts customers.  This particular customer class had 62 per cent of respondents who believed that investments in new technology should be a priority for PowerStream.
2. Communication:  Improving communication during outages is a concern for Key Accounts customers, however, only at the right cost.
3. Weather hardening: As with other rate classes, customers were generally divided regarding investing for extreme weather, however, many saw it as a valuable insurance policy.</t>
  </si>
  <si>
    <t>1. PowerStream will continue to invest in new technologies to improve its systems and streghthen business practices.
2. Key Accounts customers will benefit from the changes to communications protocols mentioned above, including the Outage Notification Service and improved communication through social media channels.
3. A balanced approach will be undertaken in regards to weather hardening measures in order to remain consistent with the preferences of customers.</t>
  </si>
  <si>
    <t>1. Aging infrastructure: Customers generally accepted PowerStream’s current practices for replacing distribution assets.
2.  Communication:  Communication during outages was noted as a key concern for participants.</t>
  </si>
  <si>
    <t>1. In considering comments received from customers, PowerStream will continue investing to reduce power outages as opposed to scaling back infrastructure investment to reduce the impact on electricity rates.
2. Improvements to communication are being made across all customer classes.</t>
  </si>
  <si>
    <t>1. Communication: Noted as one of the leading concerns for customers surveyed
2.  Improved response time during outages is desired by customers, though the majority are satisfied by PowerStream's response during outages.</t>
  </si>
  <si>
    <t>1.  Previously mentioned improvements in this area will help address customer concerns.
2. Though a number of customers stated that improved response times would be appreciated, they are not sure how the utility could improve its response to outages.  Some concerns regarding restoration time stemmed from the Ice Storm, when prompt restoration of power was not always feasible.</t>
  </si>
  <si>
    <t>Key Accounts Workshop
• December 10, 2014
York Region - 8 Participants
These sessions were structured around the content of the primer and the DSP.  PowerStream made a detailed presentation with customers having the opportunity to pose questions to staff.  Innovative then facilitated a feedback session where participants were guided through the primer sections and then asked to fill in their answers to the questions independently.  A subsequent discussion of each section was facilitated by the moderator.</t>
  </si>
  <si>
    <t xml:space="preserve">Residential and General Service (GS&lt;50) Focus Groups
• Barrie – November 17, 2014
10 GS&lt;50 participants
7 Residential participants
• Markham – November 18, 2014
10 GS&lt;50 participants
10 Residential participants
• Vaughan – November 19, 2014
6 GS&lt;50 participants
6 Residential participants
Consultation sessions were structured around the Primer developed as a consultation tool. Primer booklets were distributed and participants were asked to read and complete the feedback questions.  A subsequent discussion of each section was facilitated by the moderator.
</t>
  </si>
  <si>
    <t xml:space="preserve">Mid-Market General Service Workshop (GS&gt;50)
• Barrie – December 9, 2014
6 Participants
• Richmond Hill – December 10, 2014
12 Participants
These sessions were structured around the content of the primer and the DSP.  PowerStream made a detailed presentation with customers having the opportunity to pose questions to staff.  Innovative then facilitated breakout groups where participants were guided through the primer sections and then asked to fill in their answers to the questions independently.  A subsequent discussion of each section was facilitated by the moderators.
</t>
  </si>
  <si>
    <t>1.  Restoration time:  Customers did not express any serious concerns regarding current restoration times.
2. Investments in new technologies: A new billing system is being implemented at a significant cost to the utility.  Based on the information provided in the consultation, customers did not feel as though the business case had been made for this investment.  GS&lt;50 customers were most likely to question the need for this investment as they did not see any correlation to reliability.                                                                                                                                                                                                                                                                                                                                                                                                      3. Weather Hardening:  Participants were generally split regarding the need for PowerStream to make investments in preparation for extreme weather events. 
4. Communication: Customers expressed that they would prefer better communication during outages.</t>
  </si>
  <si>
    <t>Online Primer
November 17-December 22 2014
1,553 consumers completed the entire Online Primer
The primer developed for this consultation process was available online to all PowerStream customers.  Participants were asked to answer survey questions throughout.</t>
  </si>
  <si>
    <t xml:space="preserve">Residential and General Service Telephone Survey
January 14-29 2015
1001 Residential Customers
201 General Service Customers
This questionnaire is a direct result of the previously-mentioned Online Primer and Primer-led Consultation Sessions conducted in 2014. Feedback, both positive and negative, from these two previous phases helped guide PowerStream in the initial question design phase. </t>
  </si>
  <si>
    <t xml:space="preserve">1.  Customers are satisfied with the current level of service they are receiving in regards to restoration time.  No actions were taken.                                                                                                                                                                                                        2. In response to customer comments, the business case for the new billing system was strengthened in the DSP (Appendix A-Project Investment Summaries)                                                                                                                                                                                                                                   3.  PowerStream’s approach to weather hardening is consistent with customer preferences.  A modest approach to investments has been taken which balances risk and cost.  Four recommendations from the report commissionned by the utility after the Ice Storm in December 2013 are being adopted: Replacing rear lot systems, moving systems that are below grade at transformer stations to above grade, strengthening structural integrity of four circuit pole lines and looking at new standards for multi-circuit pole lines, commencing with those running north/south to coincide with the highest risk level.
4. Improving communications with customers during outages was identified as an area for improvement coming out of a review conducted in 2014.  As a result, PowerStream has made a number of improvements to increase the volume and accuracy of communications to customers during outages. Two of these process improvements are described below:
• PowerStream has implemented an Outage Notification Service which allows customers to register to receive emails when an outage occurs at their location.  These notifications include status updates if there are changes to the incident as well as a final notification once power has been restored.
• A social media strategy has been developed in order to leverage best practices from emerging communication technology to enable PowerStream to effectively address the volume of messages and to provide the best information to customers.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</si>
</sst>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quot;$&quot;#,##0_);\(&quot;$&quot;#,##0\)"/>
    <numFmt numFmtId="165" formatCode="0.0%"/>
    <numFmt numFmtId="166" formatCode="_-&quot;$&quot;* #,##0_-;\-&quot;$&quot;* #,##0_-;_-&quot;$&quot;* &quot;-&quot;??_-;_-@_-"/>
    <numFmt numFmtId="167" formatCode="_-* #,##0_-;\-* #,##0_-;_-* &quot;-&quot;??_-;_-@_-"/>
    <numFmt numFmtId="168" formatCode="_-&quot;$&quot;* #,##0.0000_-;\-&quot;$&quot;* #,##0.0000_-;_-&quot;$&quot;* &quot;-&quot;??_-;_-@_-"/>
    <numFmt numFmtId="169" formatCode="#,##0_ ;\-#,##0\ "/>
    <numFmt numFmtId="170" formatCode="&quot;$&quot;#,##0"/>
    <numFmt numFmtId="171" formatCode="&quot;$&quot;#,##0.0000_);[Red]\(&quot;$&quot;#,##0.0000\)"/>
    <numFmt numFmtId="172" formatCode="&quot;$&quot;#,##0.00"/>
    <numFmt numFmtId="173" formatCode="#,##0.0000;[Red]\(#,##0.0000\)"/>
    <numFmt numFmtId="174" formatCode="#,##0.00;[Red]\(#,##0.00\)"/>
    <numFmt numFmtId="175" formatCode="[$-409]mmmm\ d\,\ yyyy;@"/>
    <numFmt numFmtId="176" formatCode="0.00;\(0.00\)"/>
    <numFmt numFmtId="177" formatCode="0.0000;\(0.0000\)"/>
    <numFmt numFmtId="178" formatCode="#,##0.0000"/>
    <numFmt numFmtId="179" formatCode="#,##0.00_ ;\-#,##0.00\ "/>
    <numFmt numFmtId="180" formatCode="0.00%;\(0.00\)%"/>
    <numFmt numFmtId="181" formatCode="#,##0.00000"/>
    <numFmt numFmtId="182" formatCode="#,##0.00_ ;\(#,##0.00\)"/>
    <numFmt numFmtId="183" formatCode="0%;\(0%\)"/>
    <numFmt numFmtId="184" formatCode="0.0000"/>
    <numFmt numFmtId="185" formatCode="_(* #,##0.0_);_(* \(#,##0.0\);_(* &quot;-&quot;??_);_(@_)"/>
    <numFmt numFmtId="186" formatCode="#,##0.0"/>
    <numFmt numFmtId="187" formatCode="mm/dd/yyyy"/>
    <numFmt numFmtId="188" formatCode="0\-0"/>
    <numFmt numFmtId="189" formatCode="##\-#"/>
    <numFmt numFmtId="190" formatCode="_(* #,##0_);_(* \(#,##0\);_(* &quot;-&quot;??_);_(@_)"/>
    <numFmt numFmtId="191" formatCode="&quot;£ &quot;#,##0.00;[Red]\-&quot;£ &quot;#,##0.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10"/>
      <name val="Arial"/>
      <family val="2"/>
    </font>
    <font>
      <b/>
      <u/>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i/>
      <sz val="10"/>
      <name val="Arial"/>
      <family val="2"/>
    </font>
    <font>
      <sz val="10"/>
      <color indexed="10"/>
      <name val="Arial"/>
      <family val="2"/>
    </font>
    <font>
      <u/>
      <sz val="10"/>
      <name val="Arial"/>
      <family val="2"/>
    </font>
    <font>
      <b/>
      <sz val="10"/>
      <color indexed="10"/>
      <name val="Arial"/>
      <family val="2"/>
    </font>
    <font>
      <sz val="10"/>
      <color indexed="8"/>
      <name val="Arial"/>
      <family val="2"/>
    </font>
    <font>
      <sz val="10"/>
      <color rgb="FF000000"/>
      <name val="Arial"/>
      <family val="2"/>
    </font>
    <font>
      <b/>
      <sz val="10"/>
      <color indexed="8"/>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10"/>
      <color rgb="FFFF0000"/>
      <name val="Arial"/>
      <family val="2"/>
    </font>
    <font>
      <sz val="10"/>
      <color rgb="FFFF0000"/>
      <name val="Arial"/>
      <family val="2"/>
    </font>
    <font>
      <b/>
      <i/>
      <sz val="11"/>
      <color theme="1"/>
      <name val="Calibri"/>
      <family val="2"/>
      <scheme val="minor"/>
    </font>
    <font>
      <i/>
      <sz val="11"/>
      <color theme="1"/>
      <name val="Calibri"/>
      <family val="2"/>
      <scheme val="minor"/>
    </font>
    <font>
      <sz val="11"/>
      <color indexed="8"/>
      <name val="Arial"/>
      <family val="2"/>
    </font>
    <font>
      <sz val="10"/>
      <name val="Calibri"/>
      <family val="2"/>
      <scheme val="minor"/>
    </font>
    <font>
      <sz val="11"/>
      <name val="Calibri"/>
      <family val="2"/>
      <scheme val="minor"/>
    </font>
    <font>
      <sz val="12"/>
      <name val="Arial"/>
      <family val="2"/>
    </font>
    <font>
      <b/>
      <u/>
      <sz val="12"/>
      <name val="Arial"/>
      <family val="2"/>
    </font>
    <font>
      <i/>
      <sz val="9"/>
      <name val="Arial"/>
      <family val="2"/>
    </font>
    <font>
      <sz val="10"/>
      <color indexed="12"/>
      <name val="Arial"/>
      <family val="2"/>
    </font>
    <font>
      <b/>
      <sz val="14"/>
      <color theme="1"/>
      <name val="Arial"/>
      <family val="2"/>
    </font>
    <font>
      <b/>
      <sz val="10"/>
      <color theme="1"/>
      <name val="Arial"/>
      <family val="2"/>
    </font>
    <font>
      <sz val="8"/>
      <color theme="1"/>
      <name val="Arial"/>
      <family val="2"/>
    </font>
    <font>
      <b/>
      <sz val="8"/>
      <name val="Arial"/>
      <family val="2"/>
    </font>
    <font>
      <b/>
      <sz val="16"/>
      <name val="Arial"/>
      <family val="2"/>
    </font>
    <font>
      <b/>
      <u/>
      <sz val="11"/>
      <color theme="1"/>
      <name val="Calibri"/>
      <family val="2"/>
      <scheme val="minor"/>
    </font>
    <font>
      <b/>
      <sz val="10"/>
      <color indexed="9"/>
      <name val="Arial"/>
      <family val="2"/>
    </font>
    <font>
      <sz val="10"/>
      <color theme="1"/>
      <name val="Arial"/>
      <family val="2"/>
    </font>
    <font>
      <sz val="8"/>
      <color rgb="FF000000"/>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indexed="26"/>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bottom style="thin">
        <color theme="0"/>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top style="thin">
        <color theme="0"/>
      </top>
      <bottom style="thin">
        <color theme="0"/>
      </bottom>
      <diagonal/>
    </border>
    <border>
      <left/>
      <right style="double">
        <color indexed="64"/>
      </right>
      <top style="thin">
        <color theme="0"/>
      </top>
      <bottom/>
      <diagonal/>
    </border>
    <border>
      <left/>
      <right/>
      <top style="thin">
        <color theme="0"/>
      </top>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thick">
        <color theme="0"/>
      </top>
      <bottom style="thick">
        <color theme="0"/>
      </bottom>
      <diagonal/>
    </border>
    <border>
      <left style="thick">
        <color theme="0"/>
      </left>
      <right/>
      <top style="thick">
        <color theme="0"/>
      </top>
      <bottom style="thick">
        <color theme="0"/>
      </bottom>
      <diagonal/>
    </border>
    <border>
      <left/>
      <right style="thick">
        <color theme="0"/>
      </right>
      <top/>
      <bottom/>
      <diagonal/>
    </border>
    <border>
      <left/>
      <right/>
      <top/>
      <bottom style="thin">
        <color indexed="9"/>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bottom style="thick">
        <color theme="0"/>
      </bottom>
      <diagonal/>
    </border>
    <border>
      <left style="thick">
        <color theme="0"/>
      </left>
      <right/>
      <top/>
      <bottom style="thick">
        <color theme="0"/>
      </bottom>
      <diagonal/>
    </border>
    <border>
      <left style="medium">
        <color indexed="9"/>
      </left>
      <right style="medium">
        <color indexed="9"/>
      </right>
      <top/>
      <bottom/>
      <diagonal/>
    </border>
    <border>
      <left style="medium">
        <color indexed="9"/>
      </left>
      <right style="medium">
        <color indexed="9"/>
      </right>
      <top/>
      <bottom style="thin">
        <color indexed="9"/>
      </bottom>
      <diagonal/>
    </border>
    <border>
      <left/>
      <right style="thick">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ck">
        <color theme="0"/>
      </bottom>
      <diagonal/>
    </border>
    <border>
      <left/>
      <right/>
      <top style="thin">
        <color theme="0"/>
      </top>
      <bottom style="thick">
        <color theme="0"/>
      </bottom>
      <diagonal/>
    </border>
  </borders>
  <cellStyleXfs count="137">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8"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26" fillId="23" borderId="7" applyNumberFormat="0" applyFont="0" applyAlignment="0" applyProtection="0"/>
    <xf numFmtId="0" fontId="27" fillId="20" borderId="8" applyNumberFormat="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7" fillId="0" borderId="0"/>
    <xf numFmtId="0" fontId="13" fillId="0" borderId="0"/>
    <xf numFmtId="0" fontId="40" fillId="0" borderId="0" applyNumberFormat="0" applyFill="0" applyBorder="0" applyAlignment="0" applyProtection="0"/>
    <xf numFmtId="0" fontId="42" fillId="0" borderId="41" applyNumberFormat="0" applyFill="0" applyAlignment="0" applyProtection="0"/>
    <xf numFmtId="0" fontId="41" fillId="0" borderId="40" applyNumberFormat="0" applyFill="0" applyAlignment="0" applyProtection="0"/>
    <xf numFmtId="0" fontId="6" fillId="0" borderId="0"/>
    <xf numFmtId="0" fontId="43" fillId="0" borderId="42" applyNumberFormat="0" applyFill="0" applyAlignment="0" applyProtection="0"/>
    <xf numFmtId="0" fontId="43" fillId="0" borderId="0" applyNumberFormat="0" applyFill="0" applyBorder="0" applyAlignment="0" applyProtection="0"/>
    <xf numFmtId="0" fontId="44" fillId="27" borderId="0" applyNumberFormat="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30" borderId="43" applyNumberFormat="0" applyAlignment="0" applyProtection="0"/>
    <xf numFmtId="0" fontId="48" fillId="31" borderId="44" applyNumberFormat="0" applyAlignment="0" applyProtection="0"/>
    <xf numFmtId="0" fontId="49" fillId="31" borderId="43" applyNumberFormat="0" applyAlignment="0" applyProtection="0"/>
    <xf numFmtId="0" fontId="50" fillId="0" borderId="45" applyNumberFormat="0" applyFill="0" applyAlignment="0" applyProtection="0"/>
    <xf numFmtId="0" fontId="51" fillId="32" borderId="46" applyNumberFormat="0" applyAlignment="0" applyProtection="0"/>
    <xf numFmtId="0" fontId="52" fillId="0" borderId="0" applyNumberFormat="0" applyFill="0" applyBorder="0" applyAlignment="0" applyProtection="0"/>
    <xf numFmtId="0" fontId="6" fillId="33" borderId="47" applyNumberFormat="0" applyFont="0" applyAlignment="0" applyProtection="0"/>
    <xf numFmtId="0" fontId="53" fillId="0" borderId="0" applyNumberFormat="0" applyFill="0" applyBorder="0" applyAlignment="0" applyProtection="0"/>
    <xf numFmtId="0" fontId="54" fillId="0" borderId="48" applyNumberFormat="0" applyFill="0" applyAlignment="0" applyProtection="0"/>
    <xf numFmtId="0" fontId="55"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55" fillId="57"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44" fontId="7" fillId="0" borderId="0" applyFont="0" applyFill="0" applyBorder="0" applyAlignment="0" applyProtection="0"/>
    <xf numFmtId="9" fontId="2" fillId="0" borderId="0" applyFont="0" applyFill="0" applyBorder="0" applyAlignment="0" applyProtection="0"/>
    <xf numFmtId="0" fontId="13" fillId="0" borderId="0"/>
    <xf numFmtId="0" fontId="7" fillId="0" borderId="0"/>
    <xf numFmtId="44" fontId="2" fillId="0" borderId="0" applyFont="0" applyFill="0" applyBorder="0" applyAlignment="0" applyProtection="0"/>
    <xf numFmtId="43" fontId="2" fillId="0" borderId="0" applyFont="0" applyFill="0" applyBorder="0" applyAlignment="0" applyProtection="0"/>
    <xf numFmtId="0" fontId="13" fillId="0" borderId="0"/>
    <xf numFmtId="185" fontId="7" fillId="0" borderId="0"/>
    <xf numFmtId="186" fontId="7" fillId="0" borderId="0"/>
    <xf numFmtId="185" fontId="7" fillId="0" borderId="0"/>
    <xf numFmtId="185" fontId="7" fillId="0" borderId="0"/>
    <xf numFmtId="185" fontId="7" fillId="0" borderId="0"/>
    <xf numFmtId="185" fontId="7" fillId="0" borderId="0"/>
    <xf numFmtId="187" fontId="7" fillId="0" borderId="0"/>
    <xf numFmtId="188" fontId="7" fillId="0" borderId="0"/>
    <xf numFmtId="187" fontId="7" fillId="0" borderId="0"/>
    <xf numFmtId="3" fontId="7" fillId="0" borderId="0" applyFont="0" applyFill="0" applyBorder="0" applyAlignment="0" applyProtection="0"/>
    <xf numFmtId="164"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38" fontId="9" fillId="24" borderId="0" applyNumberFormat="0" applyBorder="0" applyAlignment="0" applyProtection="0"/>
    <xf numFmtId="10" fontId="9" fillId="66" borderId="10" applyNumberFormat="0" applyBorder="0" applyAlignment="0" applyProtection="0"/>
    <xf numFmtId="189" fontId="7" fillId="0" borderId="0"/>
    <xf numFmtId="190" fontId="7" fillId="0" borderId="0"/>
    <xf numFmtId="189" fontId="7" fillId="0" borderId="0"/>
    <xf numFmtId="189" fontId="7" fillId="0" borderId="0"/>
    <xf numFmtId="189" fontId="7" fillId="0" borderId="0"/>
    <xf numFmtId="189" fontId="7" fillId="0" borderId="0"/>
    <xf numFmtId="191" fontId="7" fillId="0" borderId="0"/>
    <xf numFmtId="10"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cellStyleXfs>
  <cellXfs count="484">
    <xf numFmtId="0" fontId="0" fillId="0" borderId="0" xfId="0"/>
    <xf numFmtId="0" fontId="0" fillId="0" borderId="0" xfId="0" applyProtection="1"/>
    <xf numFmtId="0" fontId="0" fillId="0" borderId="0" xfId="0" applyFill="1" applyBorder="1"/>
    <xf numFmtId="0" fontId="10" fillId="0" borderId="0" xfId="0" applyFont="1"/>
    <xf numFmtId="0" fontId="0" fillId="0" borderId="0" xfId="0" applyAlignment="1" applyProtection="1">
      <alignment vertical="top"/>
    </xf>
    <xf numFmtId="0" fontId="0" fillId="0" borderId="0" xfId="0" applyFill="1" applyProtection="1"/>
    <xf numFmtId="0" fontId="11" fillId="0" borderId="0" xfId="0" applyFont="1"/>
    <xf numFmtId="0" fontId="32" fillId="0" borderId="0" xfId="0" applyFont="1"/>
    <xf numFmtId="0" fontId="0" fillId="0" borderId="0" xfId="0" applyFill="1"/>
    <xf numFmtId="0" fontId="10" fillId="0" borderId="0" xfId="0" applyFont="1" applyFill="1" applyBorder="1"/>
    <xf numFmtId="0" fontId="10" fillId="0" borderId="0" xfId="0" applyFont="1" applyAlignment="1">
      <alignment horizontal="right"/>
    </xf>
    <xf numFmtId="0" fontId="10" fillId="0" borderId="0" xfId="0" applyFont="1" applyAlignment="1">
      <alignment horizontal="center"/>
    </xf>
    <xf numFmtId="0" fontId="7" fillId="0" borderId="10" xfId="0" applyFont="1" applyBorder="1"/>
    <xf numFmtId="0" fontId="7" fillId="0" borderId="0" xfId="0" applyFont="1"/>
    <xf numFmtId="0" fontId="12" fillId="0" borderId="0" xfId="0" applyFont="1" applyAlignment="1"/>
    <xf numFmtId="0" fontId="9" fillId="0" borderId="0" xfId="0" applyFont="1" applyAlignment="1">
      <alignment horizontal="right" vertical="top"/>
    </xf>
    <xf numFmtId="0" fontId="9" fillId="26" borderId="38" xfId="0" applyFont="1" applyFill="1" applyBorder="1" applyAlignment="1">
      <alignment horizontal="right" vertical="top"/>
    </xf>
    <xf numFmtId="0" fontId="9" fillId="26" borderId="0" xfId="0" applyFont="1" applyFill="1" applyAlignment="1">
      <alignment horizontal="right" vertical="top"/>
    </xf>
    <xf numFmtId="0" fontId="7" fillId="0" borderId="0" xfId="46"/>
    <xf numFmtId="0" fontId="7" fillId="0" borderId="0" xfId="46" applyFont="1"/>
    <xf numFmtId="0" fontId="13" fillId="0" borderId="0" xfId="47"/>
    <xf numFmtId="0" fontId="10" fillId="0" borderId="0" xfId="0" applyFont="1" applyAlignment="1">
      <alignment horizontal="left"/>
    </xf>
    <xf numFmtId="0" fontId="7" fillId="0" borderId="10" xfId="0" applyFont="1" applyBorder="1" applyAlignment="1">
      <alignment horizontal="center" vertical="center"/>
    </xf>
    <xf numFmtId="0" fontId="7" fillId="0" borderId="0" xfId="0" applyFont="1" applyAlignment="1">
      <alignment horizontal="center"/>
    </xf>
    <xf numFmtId="0" fontId="7" fillId="0" borderId="0" xfId="0" applyFont="1" applyFill="1"/>
    <xf numFmtId="0" fontId="7" fillId="0" borderId="0" xfId="0" applyFont="1" applyBorder="1"/>
    <xf numFmtId="0" fontId="10" fillId="0" borderId="10" xfId="0" applyFont="1" applyBorder="1" applyAlignment="1">
      <alignment horizontal="center" vertical="center" wrapText="1"/>
    </xf>
    <xf numFmtId="0" fontId="8" fillId="0" borderId="0" xfId="36" applyAlignment="1" applyProtection="1"/>
    <xf numFmtId="0" fontId="5" fillId="0" borderId="0" xfId="90"/>
    <xf numFmtId="0" fontId="0" fillId="0" borderId="0" xfId="0" applyAlignment="1">
      <alignment horizontal="left"/>
    </xf>
    <xf numFmtId="0" fontId="4" fillId="0" borderId="0" xfId="93"/>
    <xf numFmtId="9" fontId="0" fillId="61" borderId="0" xfId="95" applyFont="1" applyFill="1"/>
    <xf numFmtId="9" fontId="4" fillId="61" borderId="0" xfId="93" applyNumberFormat="1" applyFill="1"/>
    <xf numFmtId="9" fontId="4" fillId="0" borderId="0" xfId="93" applyNumberFormat="1"/>
    <xf numFmtId="0" fontId="54" fillId="0" borderId="25" xfId="93" applyFont="1" applyBorder="1"/>
    <xf numFmtId="10" fontId="54" fillId="0" borderId="0" xfId="93" applyNumberFormat="1" applyFont="1" applyBorder="1"/>
    <xf numFmtId="10" fontId="54" fillId="0" borderId="50" xfId="93" applyNumberFormat="1" applyFont="1" applyBorder="1"/>
    <xf numFmtId="10" fontId="54" fillId="0" borderId="18" xfId="93" applyNumberFormat="1" applyFont="1" applyBorder="1"/>
    <xf numFmtId="0" fontId="54" fillId="0" borderId="24" xfId="93" applyFont="1" applyBorder="1"/>
    <xf numFmtId="43" fontId="54" fillId="0" borderId="19" xfId="94" applyNumberFormat="1" applyFont="1" applyBorder="1"/>
    <xf numFmtId="43" fontId="54" fillId="0" borderId="52" xfId="94" applyNumberFormat="1" applyFont="1" applyBorder="1"/>
    <xf numFmtId="43" fontId="54" fillId="0" borderId="20" xfId="94" applyNumberFormat="1" applyFont="1" applyBorder="1"/>
    <xf numFmtId="0" fontId="54" fillId="0" borderId="0" xfId="93" applyFont="1" applyBorder="1"/>
    <xf numFmtId="43" fontId="54" fillId="0" borderId="0" xfId="94" applyNumberFormat="1" applyFont="1" applyBorder="1"/>
    <xf numFmtId="0" fontId="55" fillId="0" borderId="0" xfId="93" applyFont="1"/>
    <xf numFmtId="167" fontId="55" fillId="0" borderId="0" xfId="93" applyNumberFormat="1" applyFont="1"/>
    <xf numFmtId="0" fontId="54" fillId="0" borderId="0" xfId="93" applyFont="1" applyFill="1" applyBorder="1" applyAlignment="1">
      <alignment vertical="top"/>
    </xf>
    <xf numFmtId="0" fontId="54" fillId="0" borderId="18" xfId="93" applyFont="1" applyFill="1" applyBorder="1" applyAlignment="1">
      <alignment horizontal="center" vertical="top" wrapText="1"/>
    </xf>
    <xf numFmtId="0" fontId="54" fillId="0" borderId="0" xfId="93" applyFont="1" applyBorder="1" applyAlignment="1">
      <alignment vertical="top" wrapText="1"/>
    </xf>
    <xf numFmtId="0" fontId="54" fillId="0" borderId="0" xfId="93" applyFont="1" applyFill="1" applyBorder="1" applyAlignment="1">
      <alignment vertical="top" wrapText="1"/>
    </xf>
    <xf numFmtId="0" fontId="54" fillId="0" borderId="25" xfId="93" applyFont="1" applyBorder="1" applyAlignment="1">
      <alignment vertical="top" wrapText="1"/>
    </xf>
    <xf numFmtId="0" fontId="60" fillId="0" borderId="19" xfId="93" applyFont="1" applyBorder="1" applyAlignment="1">
      <alignment vertical="top" wrapText="1"/>
    </xf>
    <xf numFmtId="0" fontId="59" fillId="0" borderId="0" xfId="93" applyFont="1" applyBorder="1" applyAlignment="1">
      <alignment vertical="top" wrapText="1"/>
    </xf>
    <xf numFmtId="0" fontId="60" fillId="0" borderId="0" xfId="93" applyFont="1" applyBorder="1" applyAlignment="1">
      <alignment vertical="top" wrapText="1"/>
    </xf>
    <xf numFmtId="0" fontId="54" fillId="0" borderId="0" xfId="93" applyFont="1"/>
    <xf numFmtId="0" fontId="54" fillId="59" borderId="25" xfId="93" applyFont="1" applyFill="1" applyBorder="1" applyAlignment="1">
      <alignment horizontal="right"/>
    </xf>
    <xf numFmtId="0" fontId="54" fillId="59" borderId="0" xfId="93" applyFont="1" applyFill="1" applyBorder="1" applyAlignment="1">
      <alignment horizontal="right"/>
    </xf>
    <xf numFmtId="0" fontId="54" fillId="59" borderId="18" xfId="93" applyFont="1" applyFill="1" applyBorder="1" applyAlignment="1">
      <alignment horizontal="right"/>
    </xf>
    <xf numFmtId="0" fontId="4" fillId="0" borderId="25" xfId="93" applyFont="1" applyBorder="1"/>
    <xf numFmtId="0" fontId="4" fillId="0" borderId="0" xfId="93" applyFont="1" applyBorder="1"/>
    <xf numFmtId="0" fontId="4" fillId="0" borderId="27" xfId="93" applyFont="1" applyBorder="1"/>
    <xf numFmtId="0" fontId="4" fillId="0" borderId="49" xfId="93" applyFont="1" applyBorder="1"/>
    <xf numFmtId="10" fontId="62" fillId="0" borderId="0" xfId="95" applyNumberFormat="1" applyFont="1" applyBorder="1"/>
    <xf numFmtId="10" fontId="62" fillId="0" borderId="18" xfId="95" applyNumberFormat="1" applyFont="1" applyBorder="1"/>
    <xf numFmtId="10" fontId="63" fillId="0" borderId="0" xfId="95" applyNumberFormat="1" applyFont="1" applyBorder="1"/>
    <xf numFmtId="10" fontId="63" fillId="0" borderId="50" xfId="95" applyNumberFormat="1" applyFont="1" applyBorder="1"/>
    <xf numFmtId="10" fontId="63" fillId="0" borderId="18" xfId="95" applyNumberFormat="1" applyFont="1" applyBorder="1"/>
    <xf numFmtId="10" fontId="63" fillId="0" borderId="51" xfId="95" applyNumberFormat="1" applyFont="1" applyBorder="1"/>
    <xf numFmtId="10" fontId="63" fillId="0" borderId="29" xfId="95" applyNumberFormat="1" applyFont="1" applyBorder="1"/>
    <xf numFmtId="43" fontId="63" fillId="26" borderId="0" xfId="94" applyNumberFormat="1" applyFont="1" applyFill="1" applyBorder="1"/>
    <xf numFmtId="43" fontId="63" fillId="26" borderId="50" xfId="94" applyNumberFormat="1" applyFont="1" applyFill="1" applyBorder="1"/>
    <xf numFmtId="43" fontId="63" fillId="0" borderId="18" xfId="94" applyNumberFormat="1" applyFont="1" applyBorder="1"/>
    <xf numFmtId="43" fontId="63" fillId="0" borderId="0" xfId="94" applyNumberFormat="1" applyFont="1" applyBorder="1"/>
    <xf numFmtId="43" fontId="63" fillId="0" borderId="50" xfId="94" applyNumberFormat="1" applyFont="1" applyBorder="1"/>
    <xf numFmtId="43" fontId="63" fillId="0" borderId="49" xfId="94" applyNumberFormat="1" applyFont="1" applyBorder="1"/>
    <xf numFmtId="43" fontId="63" fillId="0" borderId="51" xfId="94" applyNumberFormat="1" applyFont="1" applyBorder="1"/>
    <xf numFmtId="43" fontId="63" fillId="0" borderId="29" xfId="94" applyNumberFormat="1" applyFont="1" applyBorder="1"/>
    <xf numFmtId="0" fontId="4" fillId="0" borderId="0" xfId="93" applyFont="1" applyBorder="1" applyAlignment="1">
      <alignment vertical="top" wrapText="1"/>
    </xf>
    <xf numFmtId="0" fontId="4" fillId="0" borderId="0" xfId="93" applyFont="1" applyAlignment="1">
      <alignment vertical="top" wrapText="1"/>
    </xf>
    <xf numFmtId="0" fontId="54" fillId="59" borderId="0" xfId="93" applyFont="1" applyFill="1" applyBorder="1" applyAlignment="1">
      <alignment horizontal="center" vertical="center"/>
    </xf>
    <xf numFmtId="0" fontId="54" fillId="59" borderId="18" xfId="93" applyFont="1" applyFill="1" applyBorder="1" applyAlignment="1">
      <alignment horizontal="center" vertical="center" wrapText="1"/>
    </xf>
    <xf numFmtId="0" fontId="54" fillId="59" borderId="0" xfId="93" applyFont="1" applyFill="1" applyBorder="1" applyAlignment="1">
      <alignment horizontal="center"/>
    </xf>
    <xf numFmtId="0" fontId="54" fillId="59" borderId="18" xfId="93" applyFont="1" applyFill="1" applyBorder="1" applyAlignment="1">
      <alignment horizontal="center" wrapText="1"/>
    </xf>
    <xf numFmtId="0" fontId="54" fillId="26" borderId="0" xfId="93" applyFont="1" applyFill="1" applyBorder="1" applyAlignment="1">
      <alignment vertical="top"/>
    </xf>
    <xf numFmtId="0" fontId="54" fillId="26" borderId="49" xfId="93" applyFont="1" applyFill="1" applyBorder="1" applyAlignment="1">
      <alignment vertical="top"/>
    </xf>
    <xf numFmtId="0" fontId="54" fillId="26" borderId="53" xfId="93" applyFont="1" applyFill="1" applyBorder="1" applyAlignment="1">
      <alignment vertical="top"/>
    </xf>
    <xf numFmtId="43" fontId="63" fillId="26" borderId="55" xfId="94" applyNumberFormat="1" applyFont="1" applyFill="1" applyBorder="1"/>
    <xf numFmtId="43" fontId="63" fillId="26" borderId="54" xfId="94" applyNumberFormat="1" applyFont="1" applyFill="1" applyBorder="1"/>
    <xf numFmtId="0" fontId="54" fillId="25" borderId="0" xfId="93" applyFont="1" applyFill="1" applyBorder="1" applyAlignment="1">
      <alignment horizontal="center" vertical="center" wrapText="1"/>
    </xf>
    <xf numFmtId="0" fontId="4" fillId="0" borderId="0" xfId="93" applyFont="1"/>
    <xf numFmtId="49" fontId="4" fillId="0" borderId="0" xfId="93" applyNumberFormat="1" applyFont="1" applyAlignment="1">
      <alignment vertical="top" wrapText="1"/>
    </xf>
    <xf numFmtId="0" fontId="4" fillId="59" borderId="25" xfId="93" applyFont="1" applyFill="1" applyBorder="1" applyAlignment="1">
      <alignment vertical="top"/>
    </xf>
    <xf numFmtId="0" fontId="4" fillId="59" borderId="0" xfId="93" applyFont="1" applyFill="1" applyBorder="1" applyAlignment="1">
      <alignment vertical="top"/>
    </xf>
    <xf numFmtId="0" fontId="4" fillId="0" borderId="25" xfId="93" applyFont="1" applyFill="1" applyBorder="1" applyAlignment="1">
      <alignment vertical="top"/>
    </xf>
    <xf numFmtId="0" fontId="4" fillId="0" borderId="0" xfId="93" applyFont="1" applyFill="1" applyBorder="1" applyAlignment="1">
      <alignment vertical="top"/>
    </xf>
    <xf numFmtId="0" fontId="4" fillId="0" borderId="27" xfId="93" applyFont="1" applyFill="1" applyBorder="1" applyAlignment="1">
      <alignment vertical="top"/>
    </xf>
    <xf numFmtId="0" fontId="4" fillId="0" borderId="49" xfId="93" applyFont="1" applyFill="1" applyBorder="1" applyAlignment="1">
      <alignment vertical="top"/>
    </xf>
    <xf numFmtId="0" fontId="4" fillId="0" borderId="19" xfId="93" applyFont="1" applyFill="1" applyBorder="1"/>
    <xf numFmtId="0" fontId="4" fillId="0" borderId="19" xfId="93" applyFont="1" applyBorder="1"/>
    <xf numFmtId="0" fontId="4" fillId="0" borderId="0" xfId="93" applyFont="1" applyFill="1" applyBorder="1"/>
    <xf numFmtId="0" fontId="4" fillId="0" borderId="32" xfId="93" applyFont="1" applyBorder="1"/>
    <xf numFmtId="0" fontId="4" fillId="0" borderId="25" xfId="93" applyFont="1" applyBorder="1" applyAlignment="1">
      <alignment wrapText="1"/>
    </xf>
    <xf numFmtId="49" fontId="62" fillId="0" borderId="0" xfId="94" applyNumberFormat="1" applyFont="1" applyBorder="1" applyAlignment="1">
      <alignment vertical="top" wrapText="1"/>
    </xf>
    <xf numFmtId="10" fontId="62" fillId="0" borderId="20" xfId="95" applyNumberFormat="1" applyFont="1" applyBorder="1"/>
    <xf numFmtId="10" fontId="62" fillId="0" borderId="18" xfId="95" applyNumberFormat="1" applyFont="1" applyBorder="1" applyAlignment="1">
      <alignment horizontal="center" vertical="center" wrapText="1"/>
    </xf>
    <xf numFmtId="0" fontId="54" fillId="0" borderId="25" xfId="93" applyFont="1" applyBorder="1" applyAlignment="1">
      <alignment horizontal="left" vertical="center" wrapText="1"/>
    </xf>
    <xf numFmtId="0" fontId="59" fillId="0" borderId="24" xfId="93" applyFont="1" applyBorder="1" applyAlignment="1">
      <alignment horizontal="left" vertical="top" wrapText="1"/>
    </xf>
    <xf numFmtId="0" fontId="9" fillId="0" borderId="0" xfId="46" applyFont="1" applyAlignment="1">
      <alignment horizontal="right" vertical="top"/>
    </xf>
    <xf numFmtId="0" fontId="10" fillId="0" borderId="0" xfId="46" applyFont="1" applyAlignment="1">
      <alignment horizontal="right"/>
    </xf>
    <xf numFmtId="166" fontId="0" fillId="0" borderId="0" xfId="29" applyNumberFormat="1" applyFont="1" applyFill="1" applyBorder="1"/>
    <xf numFmtId="0" fontId="61" fillId="0" borderId="0" xfId="47" applyFont="1"/>
    <xf numFmtId="0" fontId="7" fillId="0" borderId="0" xfId="46" applyFont="1" applyAlignment="1">
      <alignment vertical="center" wrapText="1"/>
    </xf>
    <xf numFmtId="166" fontId="7" fillId="0" borderId="0" xfId="29" applyNumberFormat="1" applyFont="1" applyBorder="1"/>
    <xf numFmtId="0" fontId="12" fillId="0" borderId="0" xfId="46" applyFont="1" applyAlignment="1"/>
    <xf numFmtId="0" fontId="54" fillId="59" borderId="33" xfId="93" applyFont="1" applyFill="1" applyBorder="1" applyAlignment="1">
      <alignment horizontal="center"/>
    </xf>
    <xf numFmtId="0" fontId="54" fillId="0" borderId="0" xfId="93" applyFont="1" applyFill="1" applyBorder="1" applyAlignment="1">
      <alignment horizontal="center" vertical="center" wrapText="1"/>
    </xf>
    <xf numFmtId="0" fontId="54" fillId="59" borderId="23" xfId="93" applyFont="1" applyFill="1" applyBorder="1" applyAlignment="1">
      <alignment horizontal="center" vertical="center"/>
    </xf>
    <xf numFmtId="43" fontId="4" fillId="0" borderId="0" xfId="93" applyNumberFormat="1" applyFont="1" applyBorder="1" applyAlignment="1">
      <alignment horizontal="center" vertical="center"/>
    </xf>
    <xf numFmtId="43" fontId="4" fillId="0" borderId="18" xfId="93" applyNumberFormat="1" applyFont="1" applyBorder="1" applyAlignment="1">
      <alignment horizontal="center" vertical="center"/>
    </xf>
    <xf numFmtId="0" fontId="4" fillId="0" borderId="0" xfId="93" applyFont="1" applyBorder="1" applyAlignment="1">
      <alignment horizontal="center" vertical="center"/>
    </xf>
    <xf numFmtId="0" fontId="4" fillId="0" borderId="18" xfId="93" applyFont="1" applyBorder="1" applyAlignment="1">
      <alignment horizontal="center" vertical="center"/>
    </xf>
    <xf numFmtId="43" fontId="62" fillId="0" borderId="0" xfId="94" applyNumberFormat="1" applyFont="1" applyBorder="1" applyAlignment="1">
      <alignment horizontal="center" vertical="center"/>
    </xf>
    <xf numFmtId="43" fontId="62" fillId="0" borderId="18" xfId="94" applyNumberFormat="1" applyFont="1" applyBorder="1" applyAlignment="1">
      <alignment horizontal="center" vertical="center"/>
    </xf>
    <xf numFmtId="10" fontId="62" fillId="26" borderId="0" xfId="95" applyNumberFormat="1" applyFont="1" applyFill="1" applyBorder="1" applyAlignment="1">
      <alignment horizontal="center" vertical="center"/>
    </xf>
    <xf numFmtId="43" fontId="52" fillId="0" borderId="0" xfId="94" applyNumberFormat="1" applyFont="1" applyBorder="1" applyAlignment="1">
      <alignment horizontal="center" vertical="center"/>
    </xf>
    <xf numFmtId="0" fontId="54" fillId="59" borderId="0" xfId="93" applyFont="1" applyFill="1" applyBorder="1" applyAlignment="1">
      <alignment horizontal="center"/>
    </xf>
    <xf numFmtId="0" fontId="54" fillId="59" borderId="18" xfId="93" applyFont="1" applyFill="1" applyBorder="1" applyAlignment="1">
      <alignment horizontal="center"/>
    </xf>
    <xf numFmtId="0" fontId="54" fillId="59" borderId="25" xfId="93" applyFont="1" applyFill="1" applyBorder="1" applyAlignment="1">
      <alignment horizontal="center"/>
    </xf>
    <xf numFmtId="0" fontId="54" fillId="25" borderId="18" xfId="93" applyFont="1" applyFill="1" applyBorder="1" applyAlignment="1">
      <alignment horizontal="center"/>
    </xf>
    <xf numFmtId="0" fontId="63" fillId="0" borderId="0" xfId="93" applyFont="1"/>
    <xf numFmtId="0" fontId="64" fillId="0" borderId="0" xfId="0" applyFont="1"/>
    <xf numFmtId="0" fontId="64" fillId="0" borderId="0" xfId="0" applyFont="1" applyAlignment="1"/>
    <xf numFmtId="0" fontId="10" fillId="0" borderId="10" xfId="0" applyFont="1" applyBorder="1" applyAlignment="1">
      <alignment horizontal="center"/>
    </xf>
    <xf numFmtId="166" fontId="7" fillId="0" borderId="0" xfId="29" applyNumberFormat="1" applyFont="1"/>
    <xf numFmtId="170" fontId="7" fillId="0" borderId="0" xfId="28" applyNumberFormat="1" applyFont="1" applyFill="1" applyBorder="1" applyAlignment="1" applyProtection="1">
      <alignment horizontal="center"/>
    </xf>
    <xf numFmtId="0" fontId="7" fillId="0" borderId="0" xfId="0" applyFont="1" applyFill="1" applyBorder="1"/>
    <xf numFmtId="166" fontId="7" fillId="0" borderId="0" xfId="0" applyNumberFormat="1" applyFont="1" applyFill="1" applyBorder="1"/>
    <xf numFmtId="0" fontId="0" fillId="62" borderId="0" xfId="0" applyFill="1" applyBorder="1"/>
    <xf numFmtId="0" fontId="66" fillId="62" borderId="0" xfId="0" applyFont="1" applyFill="1" applyBorder="1" applyAlignment="1">
      <alignment horizontal="center"/>
    </xf>
    <xf numFmtId="166" fontId="64" fillId="62" borderId="0" xfId="0" applyNumberFormat="1" applyFont="1" applyFill="1" applyBorder="1"/>
    <xf numFmtId="166" fontId="64" fillId="62" borderId="0" xfId="0" applyNumberFormat="1" applyFont="1" applyFill="1" applyBorder="1" applyAlignment="1">
      <alignment horizontal="center"/>
    </xf>
    <xf numFmtId="0" fontId="66" fillId="0" borderId="0" xfId="0" applyFont="1" applyFill="1" applyBorder="1" applyAlignment="1">
      <alignment horizontal="center"/>
    </xf>
    <xf numFmtId="9" fontId="7" fillId="0" borderId="0" xfId="0" applyNumberFormat="1" applyFont="1" applyFill="1" applyBorder="1" applyAlignment="1">
      <alignment horizontal="center"/>
    </xf>
    <xf numFmtId="166" fontId="7" fillId="0" borderId="0" xfId="29" applyNumberFormat="1" applyFont="1" applyFill="1" applyBorder="1"/>
    <xf numFmtId="166" fontId="7" fillId="0" borderId="0" xfId="29" applyNumberFormat="1" applyFont="1" applyFill="1" applyBorder="1" applyAlignment="1">
      <alignment horizontal="center"/>
    </xf>
    <xf numFmtId="9" fontId="7" fillId="0" borderId="0" xfId="28" applyNumberFormat="1" applyFont="1" applyFill="1" applyBorder="1" applyAlignment="1" applyProtection="1">
      <alignment horizontal="center"/>
    </xf>
    <xf numFmtId="9" fontId="7" fillId="0" borderId="0" xfId="42" applyFont="1" applyFill="1" applyBorder="1" applyAlignment="1">
      <alignment horizontal="center"/>
    </xf>
    <xf numFmtId="0" fontId="31" fillId="0" borderId="0" xfId="0" applyFont="1" applyFill="1" applyBorder="1" applyAlignment="1">
      <alignment horizontal="center"/>
    </xf>
    <xf numFmtId="166" fontId="7" fillId="0" borderId="0" xfId="0" applyNumberFormat="1" applyFont="1" applyFill="1" applyBorder="1" applyAlignment="1">
      <alignment horizontal="center"/>
    </xf>
    <xf numFmtId="0" fontId="7" fillId="62" borderId="0" xfId="0" applyFont="1" applyFill="1" applyBorder="1"/>
    <xf numFmtId="0" fontId="31" fillId="62" borderId="0" xfId="0" applyFont="1" applyFill="1" applyBorder="1" applyAlignment="1">
      <alignment horizontal="center"/>
    </xf>
    <xf numFmtId="166" fontId="7" fillId="62" borderId="0" xfId="0" applyNumberFormat="1" applyFont="1" applyFill="1" applyBorder="1"/>
    <xf numFmtId="166" fontId="7" fillId="62" borderId="0" xfId="0" applyNumberFormat="1" applyFont="1" applyFill="1" applyBorder="1" applyAlignment="1">
      <alignment horizontal="center"/>
    </xf>
    <xf numFmtId="170" fontId="7" fillId="26" borderId="0" xfId="28" applyNumberFormat="1" applyFont="1" applyFill="1" applyBorder="1" applyAlignment="1" applyProtection="1">
      <alignment horizontal="center"/>
    </xf>
    <xf numFmtId="0" fontId="12" fillId="0" borderId="0" xfId="0" applyFont="1"/>
    <xf numFmtId="0" fontId="10" fillId="0" borderId="0" xfId="0" applyFont="1" applyBorder="1" applyAlignment="1"/>
    <xf numFmtId="0" fontId="7" fillId="0" borderId="0" xfId="0" applyFont="1" applyAlignment="1">
      <alignment horizontal="right"/>
    </xf>
    <xf numFmtId="0" fontId="10" fillId="0" borderId="0" xfId="96" applyFont="1" applyFill="1" applyBorder="1" applyAlignment="1" applyProtection="1">
      <alignment horizontal="center"/>
    </xf>
    <xf numFmtId="9" fontId="10" fillId="0" borderId="0" xfId="96" applyNumberFormat="1" applyFont="1" applyFill="1" applyBorder="1" applyAlignment="1" applyProtection="1">
      <alignment horizontal="center"/>
    </xf>
    <xf numFmtId="9" fontId="7" fillId="0" borderId="0" xfId="0" applyNumberFormat="1" applyFont="1" applyAlignment="1">
      <alignment horizontal="center"/>
    </xf>
    <xf numFmtId="166" fontId="7" fillId="60" borderId="0" xfId="29" applyNumberFormat="1" applyFont="1" applyFill="1"/>
    <xf numFmtId="166" fontId="7" fillId="0" borderId="0" xfId="29" applyNumberFormat="1" applyFont="1" applyAlignment="1">
      <alignment horizontal="center"/>
    </xf>
    <xf numFmtId="166" fontId="7" fillId="0" borderId="0" xfId="29" applyNumberFormat="1" applyFont="1" applyFill="1"/>
    <xf numFmtId="42" fontId="7" fillId="0" borderId="0" xfId="0" applyNumberFormat="1" applyFont="1" applyAlignment="1">
      <alignment horizontal="center"/>
    </xf>
    <xf numFmtId="166" fontId="7" fillId="0" borderId="0" xfId="0" applyNumberFormat="1" applyFont="1" applyFill="1"/>
    <xf numFmtId="166" fontId="7" fillId="0" borderId="0" xfId="0" applyNumberFormat="1" applyFont="1"/>
    <xf numFmtId="166" fontId="7" fillId="0" borderId="0" xfId="0" applyNumberFormat="1" applyFont="1" applyBorder="1"/>
    <xf numFmtId="165" fontId="7" fillId="0" borderId="0" xfId="0" applyNumberFormat="1" applyFont="1" applyAlignment="1">
      <alignment horizontal="center"/>
    </xf>
    <xf numFmtId="166" fontId="7" fillId="0" borderId="11" xfId="0" applyNumberFormat="1" applyFont="1" applyBorder="1"/>
    <xf numFmtId="166" fontId="7" fillId="0" borderId="11" xfId="29" applyNumberFormat="1" applyFont="1" applyBorder="1" applyAlignment="1">
      <alignment horizontal="center"/>
    </xf>
    <xf numFmtId="9" fontId="7" fillId="0" borderId="0" xfId="42" applyFont="1" applyBorder="1" applyAlignment="1">
      <alignment horizontal="center"/>
    </xf>
    <xf numFmtId="9" fontId="7" fillId="0" borderId="0" xfId="42" applyFont="1" applyAlignment="1">
      <alignment horizontal="center"/>
    </xf>
    <xf numFmtId="44" fontId="7" fillId="0" borderId="0" xfId="29" applyFont="1" applyBorder="1"/>
    <xf numFmtId="44" fontId="7" fillId="0" borderId="0" xfId="29" applyFont="1"/>
    <xf numFmtId="10" fontId="7" fillId="0" borderId="0" xfId="42" applyNumberFormat="1" applyFont="1" applyAlignment="1">
      <alignment horizontal="center"/>
    </xf>
    <xf numFmtId="166" fontId="7" fillId="0" borderId="12" xfId="0" applyNumberFormat="1" applyFont="1" applyBorder="1"/>
    <xf numFmtId="166" fontId="10" fillId="60" borderId="0" xfId="0" applyNumberFormat="1" applyFont="1" applyFill="1" applyBorder="1"/>
    <xf numFmtId="166" fontId="7" fillId="60" borderId="0" xfId="0" applyNumberFormat="1" applyFont="1" applyFill="1"/>
    <xf numFmtId="0" fontId="31" fillId="0" borderId="0" xfId="0" applyFont="1" applyAlignment="1">
      <alignment horizontal="center"/>
    </xf>
    <xf numFmtId="166" fontId="7" fillId="0" borderId="0" xfId="0" applyNumberFormat="1" applyFont="1" applyAlignment="1">
      <alignment horizontal="center"/>
    </xf>
    <xf numFmtId="166" fontId="7" fillId="0" borderId="39" xfId="0" applyNumberFormat="1" applyFont="1" applyBorder="1"/>
    <xf numFmtId="166" fontId="7" fillId="0" borderId="12" xfId="0" applyNumberFormat="1" applyFont="1" applyFill="1" applyBorder="1"/>
    <xf numFmtId="168" fontId="7" fillId="0" borderId="0" xfId="0" applyNumberFormat="1" applyFont="1"/>
    <xf numFmtId="44" fontId="7" fillId="0" borderId="0" xfId="0" applyNumberFormat="1" applyFont="1" applyFill="1" applyBorder="1"/>
    <xf numFmtId="0" fontId="7" fillId="0" borderId="0" xfId="0" applyFont="1" applyFill="1" applyBorder="1" applyAlignment="1">
      <alignment horizontal="right"/>
    </xf>
    <xf numFmtId="0" fontId="65" fillId="0" borderId="0" xfId="96" applyFont="1" applyFill="1" applyProtection="1"/>
    <xf numFmtId="0" fontId="7" fillId="0" borderId="0" xfId="96" applyFont="1" applyFill="1" applyProtection="1"/>
    <xf numFmtId="0" fontId="11" fillId="0" borderId="0" xfId="96" applyFont="1" applyFill="1" applyProtection="1"/>
    <xf numFmtId="0" fontId="10" fillId="0" borderId="0" xfId="96" applyFont="1" applyFill="1" applyProtection="1"/>
    <xf numFmtId="166" fontId="7" fillId="0" borderId="0" xfId="29" applyNumberFormat="1" applyFont="1" applyFill="1" applyBorder="1" applyAlignment="1" applyProtection="1">
      <alignment horizontal="center"/>
    </xf>
    <xf numFmtId="166" fontId="7" fillId="0" borderId="0" xfId="96" applyNumberFormat="1" applyFont="1" applyFill="1" applyBorder="1" applyAlignment="1" applyProtection="1">
      <alignment horizontal="center"/>
    </xf>
    <xf numFmtId="166" fontId="7" fillId="0" borderId="0" xfId="29" applyNumberFormat="1" applyFont="1" applyFill="1" applyBorder="1" applyProtection="1"/>
    <xf numFmtId="166" fontId="7" fillId="0" borderId="0" xfId="29" applyNumberFormat="1" applyFont="1" applyFill="1" applyProtection="1"/>
    <xf numFmtId="166" fontId="7" fillId="0" borderId="12" xfId="29" applyNumberFormat="1" applyFont="1" applyFill="1" applyBorder="1" applyProtection="1"/>
    <xf numFmtId="10" fontId="67" fillId="0" borderId="0" xfId="96" applyNumberFormat="1" applyFont="1" applyFill="1" applyBorder="1" applyAlignment="1" applyProtection="1">
      <alignment horizontal="center"/>
    </xf>
    <xf numFmtId="44" fontId="7" fillId="0" borderId="12" xfId="29" applyNumberFormat="1" applyFont="1" applyFill="1" applyBorder="1" applyProtection="1"/>
    <xf numFmtId="0" fontId="10" fillId="0" borderId="0" xfId="96" applyFont="1" applyFill="1" applyAlignment="1" applyProtection="1">
      <alignment horizontal="left"/>
    </xf>
    <xf numFmtId="0" fontId="7" fillId="0" borderId="0" xfId="96" applyFont="1" applyFill="1" applyBorder="1" applyProtection="1"/>
    <xf numFmtId="44" fontId="7" fillId="0" borderId="0" xfId="29" applyFont="1" applyFill="1" applyBorder="1" applyProtection="1"/>
    <xf numFmtId="44" fontId="7" fillId="0" borderId="0" xfId="29" applyFont="1" applyFill="1" applyProtection="1"/>
    <xf numFmtId="44" fontId="35" fillId="0" borderId="0" xfId="29" applyFont="1" applyFill="1" applyBorder="1" applyProtection="1"/>
    <xf numFmtId="166" fontId="35" fillId="0" borderId="12" xfId="29" applyNumberFormat="1" applyFont="1" applyFill="1" applyBorder="1" applyProtection="1"/>
    <xf numFmtId="171" fontId="36" fillId="0" borderId="0" xfId="0" applyNumberFormat="1" applyFont="1" applyBorder="1" applyAlignment="1">
      <alignment horizontal="right"/>
    </xf>
    <xf numFmtId="0" fontId="7" fillId="0" borderId="0" xfId="97" applyFont="1" applyFill="1" applyProtection="1"/>
    <xf numFmtId="0" fontId="7" fillId="0" borderId="0" xfId="29" applyNumberFormat="1" applyFont="1" applyFill="1" applyAlignment="1" applyProtection="1">
      <alignment horizontal="center"/>
    </xf>
    <xf numFmtId="0" fontId="10" fillId="0" borderId="36" xfId="29" applyNumberFormat="1" applyFont="1" applyFill="1" applyBorder="1" applyAlignment="1" applyProtection="1">
      <alignment horizontal="center"/>
    </xf>
    <xf numFmtId="0" fontId="10" fillId="0" borderId="22" xfId="29" applyNumberFormat="1" applyFont="1" applyFill="1" applyBorder="1" applyAlignment="1" applyProtection="1">
      <alignment horizontal="center"/>
    </xf>
    <xf numFmtId="0" fontId="10" fillId="0" borderId="14" xfId="29" applyNumberFormat="1" applyFont="1" applyFill="1" applyBorder="1" applyAlignment="1" applyProtection="1">
      <alignment horizontal="center"/>
    </xf>
    <xf numFmtId="0" fontId="64" fillId="0" borderId="0" xfId="0" applyFont="1" applyFill="1"/>
    <xf numFmtId="0" fontId="11" fillId="0" borderId="0" xfId="97" applyFont="1" applyFill="1" applyProtection="1"/>
    <xf numFmtId="0" fontId="10" fillId="0" borderId="0" xfId="97" applyFont="1" applyFill="1" applyProtection="1"/>
    <xf numFmtId="166" fontId="7" fillId="0" borderId="0" xfId="29" applyNumberFormat="1" applyFont="1" applyFill="1" applyAlignment="1" applyProtection="1">
      <alignment horizontal="center"/>
    </xf>
    <xf numFmtId="0" fontId="34" fillId="0" borderId="0" xfId="0" applyFont="1" applyFill="1"/>
    <xf numFmtId="0" fontId="58" fillId="0" borderId="0" xfId="0" applyFont="1" applyFill="1"/>
    <xf numFmtId="9" fontId="7" fillId="60" borderId="0" xfId="42" applyFont="1" applyFill="1" applyBorder="1" applyAlignment="1" applyProtection="1">
      <alignment horizontal="right"/>
    </xf>
    <xf numFmtId="166" fontId="67" fillId="0" borderId="0" xfId="29" applyNumberFormat="1" applyFont="1" applyFill="1" applyBorder="1" applyProtection="1"/>
    <xf numFmtId="6" fontId="7" fillId="0" borderId="0" xfId="0" applyNumberFormat="1" applyFont="1" applyFill="1"/>
    <xf numFmtId="172" fontId="7" fillId="0" borderId="0" xfId="29" applyNumberFormat="1" applyFont="1" applyFill="1" applyBorder="1" applyAlignment="1" applyProtection="1">
      <alignment horizontal="center"/>
    </xf>
    <xf numFmtId="166" fontId="7" fillId="0" borderId="39" xfId="29" applyNumberFormat="1" applyFont="1" applyFill="1" applyBorder="1" applyProtection="1"/>
    <xf numFmtId="0" fontId="5" fillId="0" borderId="0" xfId="90" applyBorder="1"/>
    <xf numFmtId="0" fontId="7" fillId="26" borderId="0" xfId="29" applyNumberFormat="1" applyFont="1" applyFill="1" applyAlignment="1" applyProtection="1">
      <alignment horizontal="center"/>
    </xf>
    <xf numFmtId="9" fontId="7" fillId="26" borderId="0" xfId="42" applyFont="1" applyFill="1" applyAlignment="1" applyProtection="1">
      <alignment horizontal="center"/>
    </xf>
    <xf numFmtId="0" fontId="7" fillId="26" borderId="0" xfId="42" applyNumberFormat="1" applyFont="1" applyFill="1" applyAlignment="1" applyProtection="1">
      <alignment horizontal="center"/>
    </xf>
    <xf numFmtId="10" fontId="7" fillId="26" borderId="0" xfId="42" applyNumberFormat="1" applyFont="1" applyFill="1" applyAlignment="1" applyProtection="1">
      <alignment horizontal="center"/>
    </xf>
    <xf numFmtId="10" fontId="7" fillId="26" borderId="0" xfId="28" applyNumberFormat="1" applyFont="1" applyFill="1" applyBorder="1" applyAlignment="1" applyProtection="1">
      <alignment horizontal="center"/>
    </xf>
    <xf numFmtId="9" fontId="7" fillId="26" borderId="0" xfId="28" applyNumberFormat="1" applyFont="1" applyFill="1" applyBorder="1" applyAlignment="1" applyProtection="1">
      <alignment horizontal="center"/>
    </xf>
    <xf numFmtId="170" fontId="64" fillId="0" borderId="0" xfId="28" applyNumberFormat="1" applyFont="1" applyFill="1" applyBorder="1" applyAlignment="1" applyProtection="1">
      <alignment horizontal="center"/>
    </xf>
    <xf numFmtId="0" fontId="10" fillId="0" borderId="0" xfId="0" applyFont="1" applyFill="1" applyBorder="1" applyAlignment="1"/>
    <xf numFmtId="0" fontId="31" fillId="0" borderId="0" xfId="0" applyFont="1" applyFill="1" applyAlignment="1">
      <alignment horizontal="center"/>
    </xf>
    <xf numFmtId="0" fontId="64" fillId="0" borderId="0" xfId="0" applyFont="1" applyFill="1" applyBorder="1" applyAlignment="1">
      <alignment horizontal="right"/>
    </xf>
    <xf numFmtId="0" fontId="7" fillId="0" borderId="0" xfId="0" applyFont="1" applyFill="1" applyAlignment="1">
      <alignment horizontal="right"/>
    </xf>
    <xf numFmtId="42" fontId="7" fillId="0" borderId="0" xfId="0" applyNumberFormat="1" applyFont="1" applyFill="1" applyAlignment="1">
      <alignment horizontal="center"/>
    </xf>
    <xf numFmtId="0" fontId="0" fillId="0" borderId="0" xfId="0" applyAlignment="1">
      <alignment horizontal="left" vertical="top"/>
    </xf>
    <xf numFmtId="0" fontId="0" fillId="0" borderId="10" xfId="0" applyBorder="1"/>
    <xf numFmtId="0" fontId="10" fillId="0" borderId="0" xfId="0" applyFont="1" applyAlignment="1">
      <alignment horizontal="center" vertical="center"/>
    </xf>
    <xf numFmtId="0" fontId="0" fillId="0" borderId="10" xfId="0" applyBorder="1" applyAlignment="1">
      <alignment horizontal="center" vertical="center"/>
    </xf>
    <xf numFmtId="0" fontId="0" fillId="60" borderId="0" xfId="0" applyFont="1" applyFill="1" applyBorder="1" applyAlignment="1" applyProtection="1">
      <alignment horizontal="left"/>
      <protection locked="0"/>
    </xf>
    <xf numFmtId="0" fontId="69" fillId="60" borderId="0" xfId="0" applyFont="1" applyFill="1" applyBorder="1" applyAlignment="1" applyProtection="1">
      <alignment horizontal="left" vertical="top"/>
      <protection locked="0"/>
    </xf>
    <xf numFmtId="15" fontId="12" fillId="0" borderId="0" xfId="98" applyNumberFormat="1" applyFont="1" applyProtection="1"/>
    <xf numFmtId="0" fontId="7" fillId="0" borderId="0" xfId="98" applyProtection="1"/>
    <xf numFmtId="15" fontId="10" fillId="0" borderId="0" xfId="98" applyNumberFormat="1" applyFont="1" applyProtection="1"/>
    <xf numFmtId="0" fontId="7" fillId="0" borderId="0" xfId="98" applyProtection="1">
      <protection locked="0"/>
    </xf>
    <xf numFmtId="0" fontId="7" fillId="0" borderId="0" xfId="98" applyAlignment="1" applyProtection="1">
      <alignment horizontal="left" indent="2"/>
    </xf>
    <xf numFmtId="15" fontId="10" fillId="0" borderId="0" xfId="98" applyNumberFormat="1" applyFont="1" applyProtection="1">
      <protection locked="0"/>
    </xf>
    <xf numFmtId="0" fontId="7" fillId="0" borderId="0" xfId="98" applyAlignment="1" applyProtection="1">
      <alignment horizontal="left" indent="2"/>
      <protection locked="0"/>
    </xf>
    <xf numFmtId="15" fontId="71" fillId="0" borderId="0" xfId="98" applyNumberFormat="1" applyFont="1" applyProtection="1">
      <protection locked="0"/>
    </xf>
    <xf numFmtId="0" fontId="9" fillId="0" borderId="0" xfId="98" applyFont="1" applyProtection="1">
      <protection locked="0"/>
    </xf>
    <xf numFmtId="0" fontId="9" fillId="0" borderId="0" xfId="98" applyFont="1" applyAlignment="1" applyProtection="1">
      <alignment horizontal="left" indent="2"/>
      <protection locked="0"/>
    </xf>
    <xf numFmtId="0" fontId="7" fillId="0" borderId="0" xfId="98" applyAlignment="1" applyProtection="1">
      <alignment horizontal="center"/>
    </xf>
    <xf numFmtId="0" fontId="10" fillId="0" borderId="0" xfId="98" applyFont="1" applyProtection="1"/>
    <xf numFmtId="15" fontId="72" fillId="0" borderId="0" xfId="98" applyNumberFormat="1" applyFont="1" applyProtection="1"/>
    <xf numFmtId="173" fontId="70" fillId="26" borderId="38" xfId="0" applyNumberFormat="1" applyFont="1" applyFill="1" applyBorder="1" applyAlignment="1" applyProtection="1">
      <alignment horizontal="right"/>
      <protection locked="0"/>
    </xf>
    <xf numFmtId="173" fontId="70" fillId="26" borderId="53" xfId="0" applyNumberFormat="1" applyFont="1" applyFill="1" applyBorder="1" applyAlignment="1" applyProtection="1">
      <alignment horizontal="right"/>
      <protection locked="0"/>
    </xf>
    <xf numFmtId="173" fontId="70" fillId="26" borderId="55" xfId="0" applyNumberFormat="1" applyFont="1" applyFill="1" applyBorder="1" applyAlignment="1" applyProtection="1">
      <alignment horizontal="right"/>
      <protection locked="0"/>
    </xf>
    <xf numFmtId="0" fontId="2" fillId="0" borderId="0" xfId="100"/>
    <xf numFmtId="0" fontId="73" fillId="0" borderId="0" xfId="100" applyFont="1"/>
    <xf numFmtId="0" fontId="7" fillId="60" borderId="0" xfId="101" applyFill="1" applyProtection="1">
      <protection locked="0"/>
    </xf>
    <xf numFmtId="0" fontId="7" fillId="0" borderId="0" xfId="99"/>
    <xf numFmtId="0" fontId="7" fillId="0" borderId="0" xfId="99" applyFill="1" applyBorder="1"/>
    <xf numFmtId="0" fontId="2" fillId="0" borderId="10" xfId="100" applyFill="1" applyBorder="1"/>
    <xf numFmtId="0" fontId="63" fillId="0" borderId="0" xfId="100" applyFont="1" applyAlignment="1">
      <alignment horizontal="left" vertical="top"/>
    </xf>
    <xf numFmtId="178" fontId="10" fillId="58" borderId="16" xfId="102" applyNumberFormat="1" applyFont="1" applyFill="1" applyBorder="1" applyAlignment="1" applyProtection="1">
      <alignment horizontal="left" vertical="top" wrapText="1"/>
    </xf>
    <xf numFmtId="178" fontId="10" fillId="58" borderId="10" xfId="102" applyNumberFormat="1" applyFont="1" applyFill="1" applyBorder="1" applyAlignment="1" applyProtection="1">
      <alignment horizontal="left" vertical="center"/>
    </xf>
    <xf numFmtId="179" fontId="10" fillId="58" borderId="10" xfId="103" applyNumberFormat="1" applyFont="1" applyFill="1" applyBorder="1" applyAlignment="1" applyProtection="1">
      <alignment horizontal="center" vertical="center"/>
    </xf>
    <xf numFmtId="180" fontId="10" fillId="58" borderId="10" xfId="104" applyNumberFormat="1" applyFont="1" applyFill="1" applyBorder="1" applyAlignment="1" applyProtection="1">
      <alignment horizontal="center" vertical="center"/>
    </xf>
    <xf numFmtId="180" fontId="10" fillId="58" borderId="26" xfId="104" applyNumberFormat="1" applyFont="1" applyFill="1" applyBorder="1" applyAlignment="1" applyProtection="1">
      <alignment horizontal="center" vertical="center"/>
    </xf>
    <xf numFmtId="0" fontId="7" fillId="0" borderId="0" xfId="105" applyFont="1" applyFill="1" applyBorder="1" applyAlignment="1">
      <alignment horizontal="right" vertical="center" wrapText="1"/>
    </xf>
    <xf numFmtId="0" fontId="7" fillId="0" borderId="0" xfId="106"/>
    <xf numFmtId="0" fontId="2" fillId="0" borderId="0" xfId="100" applyFill="1"/>
    <xf numFmtId="0" fontId="74" fillId="0" borderId="0" xfId="105" applyFont="1" applyFill="1" applyBorder="1" applyAlignment="1">
      <alignment horizontal="center" vertical="center" wrapText="1"/>
    </xf>
    <xf numFmtId="0" fontId="7" fillId="0" borderId="0" xfId="105" applyFont="1" applyFill="1" applyBorder="1" applyAlignment="1">
      <alignment horizontal="left" vertical="top"/>
    </xf>
    <xf numFmtId="0" fontId="7" fillId="0" borderId="16" xfId="102" applyFont="1" applyFill="1" applyBorder="1" applyAlignment="1" applyProtection="1">
      <alignment horizontal="left" vertical="top" wrapText="1"/>
    </xf>
    <xf numFmtId="4" fontId="7" fillId="0" borderId="10" xfId="102" applyNumberFormat="1" applyFont="1" applyFill="1" applyBorder="1" applyAlignment="1" applyProtection="1">
      <alignment horizontal="center" vertical="center"/>
    </xf>
    <xf numFmtId="178" fontId="7" fillId="0" borderId="10" xfId="102" applyNumberFormat="1" applyFont="1" applyFill="1" applyBorder="1" applyAlignment="1" applyProtection="1">
      <alignment horizontal="center" vertical="center"/>
    </xf>
    <xf numFmtId="179" fontId="7" fillId="0" borderId="10" xfId="102" applyNumberFormat="1" applyFont="1" applyFill="1" applyBorder="1" applyAlignment="1" applyProtection="1">
      <alignment horizontal="center" vertical="center"/>
    </xf>
    <xf numFmtId="178" fontId="7" fillId="0" borderId="10" xfId="107" applyNumberFormat="1" applyFont="1" applyFill="1" applyBorder="1" applyAlignment="1" applyProtection="1">
      <alignment horizontal="center" vertical="center"/>
    </xf>
    <xf numFmtId="179" fontId="7" fillId="0" borderId="10" xfId="103" applyNumberFormat="1" applyFont="1" applyFill="1" applyBorder="1" applyAlignment="1" applyProtection="1">
      <alignment horizontal="center" vertical="center"/>
    </xf>
    <xf numFmtId="180" fontId="7" fillId="0" borderId="10" xfId="104" applyNumberFormat="1" applyFont="1" applyFill="1" applyBorder="1" applyAlignment="1" applyProtection="1">
      <alignment horizontal="center" vertical="center"/>
    </xf>
    <xf numFmtId="180" fontId="7" fillId="0" borderId="26" xfId="104" applyNumberFormat="1" applyFont="1" applyFill="1" applyBorder="1" applyAlignment="1" applyProtection="1">
      <alignment horizontal="center" vertical="center"/>
    </xf>
    <xf numFmtId="3" fontId="7" fillId="0" borderId="10" xfId="102" applyNumberFormat="1" applyFont="1" applyFill="1" applyBorder="1" applyAlignment="1" applyProtection="1">
      <alignment horizontal="center" vertical="center"/>
    </xf>
    <xf numFmtId="4" fontId="7" fillId="0" borderId="10" xfId="108" applyNumberFormat="1" applyFont="1" applyFill="1" applyBorder="1" applyAlignment="1" applyProtection="1">
      <alignment horizontal="center" vertical="center"/>
    </xf>
    <xf numFmtId="180" fontId="7" fillId="58" borderId="10" xfId="104" applyNumberFormat="1" applyFont="1" applyFill="1" applyBorder="1" applyAlignment="1" applyProtection="1">
      <alignment horizontal="center" vertical="center"/>
    </xf>
    <xf numFmtId="178" fontId="10" fillId="0" borderId="16" xfId="102" applyNumberFormat="1" applyFont="1" applyFill="1" applyBorder="1" applyAlignment="1" applyProtection="1">
      <alignment horizontal="left" vertical="top" wrapText="1"/>
    </xf>
    <xf numFmtId="181" fontId="7" fillId="0" borderId="10" xfId="107" applyNumberFormat="1" applyFont="1" applyFill="1" applyBorder="1" applyAlignment="1" applyProtection="1">
      <alignment horizontal="center" vertical="center"/>
    </xf>
    <xf numFmtId="180" fontId="10" fillId="0" borderId="10" xfId="104" applyNumberFormat="1" applyFont="1" applyFill="1" applyBorder="1" applyAlignment="1" applyProtection="1">
      <alignment horizontal="center" vertical="center"/>
    </xf>
    <xf numFmtId="180" fontId="10" fillId="0" borderId="26" xfId="104" applyNumberFormat="1" applyFont="1" applyFill="1" applyBorder="1" applyAlignment="1" applyProtection="1">
      <alignment horizontal="center" vertical="center"/>
    </xf>
    <xf numFmtId="0" fontId="7" fillId="0" borderId="0" xfId="101"/>
    <xf numFmtId="178" fontId="10" fillId="63" borderId="37" xfId="102" applyNumberFormat="1" applyFont="1" applyFill="1" applyBorder="1" applyAlignment="1" applyProtection="1">
      <alignment horizontal="left" vertical="top" wrapText="1"/>
    </xf>
    <xf numFmtId="0" fontId="7" fillId="63" borderId="13" xfId="102" applyFont="1" applyFill="1" applyBorder="1" applyProtection="1"/>
    <xf numFmtId="179" fontId="10" fillId="63" borderId="13" xfId="103" applyNumberFormat="1" applyFont="1" applyFill="1" applyBorder="1" applyAlignment="1" applyProtection="1">
      <alignment horizontal="center" vertical="center"/>
    </xf>
    <xf numFmtId="182" fontId="10" fillId="63" borderId="13" xfId="103" applyNumberFormat="1" applyFont="1" applyFill="1" applyBorder="1" applyAlignment="1" applyProtection="1">
      <alignment horizontal="center" vertical="center"/>
    </xf>
    <xf numFmtId="180" fontId="7" fillId="63" borderId="13" xfId="104" applyNumberFormat="1" applyFont="1" applyFill="1" applyBorder="1" applyAlignment="1" applyProtection="1">
      <alignment horizontal="center" vertical="center"/>
    </xf>
    <xf numFmtId="180" fontId="10" fillId="63" borderId="13" xfId="104" applyNumberFormat="1" applyFont="1" applyFill="1" applyBorder="1" applyAlignment="1" applyProtection="1">
      <alignment horizontal="center" vertical="center"/>
    </xf>
    <xf numFmtId="180" fontId="10" fillId="63" borderId="30" xfId="104" applyNumberFormat="1" applyFont="1" applyFill="1" applyBorder="1" applyAlignment="1" applyProtection="1">
      <alignment horizontal="center" vertical="center"/>
    </xf>
    <xf numFmtId="178" fontId="10" fillId="0" borderId="10" xfId="102" applyNumberFormat="1" applyFont="1" applyFill="1" applyBorder="1" applyAlignment="1" applyProtection="1">
      <alignment horizontal="left" vertical="center"/>
    </xf>
    <xf numFmtId="178" fontId="7" fillId="0" borderId="10" xfId="102" applyNumberFormat="1" applyFont="1" applyFill="1" applyBorder="1" applyAlignment="1" applyProtection="1">
      <alignment horizontal="left" vertical="center"/>
    </xf>
    <xf numFmtId="178" fontId="10" fillId="0" borderId="16" xfId="102" applyNumberFormat="1" applyFont="1" applyFill="1" applyBorder="1" applyAlignment="1" applyProtection="1">
      <alignment horizontal="left" vertical="top" wrapText="1" indent="1"/>
    </xf>
    <xf numFmtId="179" fontId="7" fillId="0" borderId="10" xfId="107" applyNumberFormat="1" applyFont="1" applyFill="1" applyBorder="1" applyAlignment="1" applyProtection="1">
      <alignment horizontal="center" vertical="center"/>
    </xf>
    <xf numFmtId="9" fontId="7" fillId="0" borderId="10" xfId="104" applyFont="1" applyFill="1" applyBorder="1" applyAlignment="1" applyProtection="1">
      <alignment horizontal="center" vertical="center"/>
    </xf>
    <xf numFmtId="0" fontId="7" fillId="0" borderId="10" xfId="102" applyFont="1" applyFill="1" applyBorder="1" applyProtection="1"/>
    <xf numFmtId="183" fontId="57" fillId="0" borderId="10" xfId="104" applyNumberFormat="1" applyFont="1" applyFill="1" applyBorder="1" applyAlignment="1" applyProtection="1">
      <alignment horizontal="center" vertical="center"/>
    </xf>
    <xf numFmtId="179" fontId="33" fillId="0" borderId="10" xfId="103" applyNumberFormat="1" applyFont="1" applyFill="1" applyBorder="1" applyAlignment="1" applyProtection="1">
      <alignment horizontal="center" vertical="center"/>
    </xf>
    <xf numFmtId="183" fontId="33" fillId="0" borderId="10" xfId="104" applyNumberFormat="1" applyFont="1" applyFill="1" applyBorder="1" applyAlignment="1" applyProtection="1">
      <alignment horizontal="center" vertical="center"/>
    </xf>
    <xf numFmtId="178" fontId="10" fillId="58" borderId="17" xfId="102" applyNumberFormat="1" applyFont="1" applyFill="1" applyBorder="1" applyAlignment="1" applyProtection="1">
      <alignment horizontal="left" vertical="top" wrapText="1"/>
    </xf>
    <xf numFmtId="0" fontId="7" fillId="58" borderId="15" xfId="102" applyFont="1" applyFill="1" applyBorder="1" applyProtection="1"/>
    <xf numFmtId="179" fontId="10" fillId="58" borderId="15" xfId="103" applyNumberFormat="1" applyFont="1" applyFill="1" applyBorder="1" applyAlignment="1" applyProtection="1">
      <alignment horizontal="center" vertical="center"/>
    </xf>
    <xf numFmtId="182" fontId="10" fillId="58" borderId="15" xfId="103" applyNumberFormat="1" applyFont="1" applyFill="1" applyBorder="1" applyAlignment="1" applyProtection="1">
      <alignment horizontal="center" vertical="center"/>
    </xf>
    <xf numFmtId="180" fontId="7" fillId="58" borderId="15" xfId="104" applyNumberFormat="1" applyFont="1" applyFill="1" applyBorder="1" applyAlignment="1" applyProtection="1">
      <alignment horizontal="center" vertical="center"/>
    </xf>
    <xf numFmtId="180" fontId="10" fillId="58" borderId="15" xfId="104" applyNumberFormat="1" applyFont="1" applyFill="1" applyBorder="1" applyAlignment="1" applyProtection="1">
      <alignment horizontal="center" vertical="center"/>
    </xf>
    <xf numFmtId="180" fontId="10" fillId="58" borderId="35" xfId="104" applyNumberFormat="1" applyFont="1" applyFill="1" applyBorder="1" applyAlignment="1" applyProtection="1">
      <alignment horizontal="center" vertical="center"/>
    </xf>
    <xf numFmtId="0" fontId="13" fillId="0" borderId="10" xfId="109" applyFont="1" applyFill="1" applyBorder="1"/>
    <xf numFmtId="0" fontId="7" fillId="0" borderId="0" xfId="99" applyFill="1" applyAlignment="1"/>
    <xf numFmtId="0" fontId="2" fillId="0" borderId="10" xfId="100" applyBorder="1"/>
    <xf numFmtId="0" fontId="7" fillId="0" borderId="10" xfId="100" applyFont="1" applyFill="1" applyBorder="1"/>
    <xf numFmtId="0" fontId="7" fillId="0" borderId="0" xfId="106" applyFill="1"/>
    <xf numFmtId="0" fontId="7" fillId="60" borderId="0" xfId="101" applyFill="1" applyAlignment="1" applyProtection="1">
      <alignment wrapText="1"/>
      <protection locked="0"/>
    </xf>
    <xf numFmtId="0" fontId="10" fillId="60" borderId="0" xfId="101" applyFont="1" applyFill="1" applyProtection="1">
      <protection locked="0"/>
    </xf>
    <xf numFmtId="184" fontId="10" fillId="60" borderId="0" xfId="101" applyNumberFormat="1" applyFont="1" applyFill="1" applyProtection="1">
      <protection locked="0"/>
    </xf>
    <xf numFmtId="0" fontId="7" fillId="0" borderId="0" xfId="101" applyFont="1"/>
    <xf numFmtId="0" fontId="2" fillId="60" borderId="0" xfId="100" applyFill="1"/>
    <xf numFmtId="0" fontId="7" fillId="0" borderId="0" xfId="101" applyFont="1" applyFill="1"/>
    <xf numFmtId="0" fontId="0" fillId="0" borderId="0" xfId="0" applyProtection="1">
      <protection locked="0"/>
    </xf>
    <xf numFmtId="0" fontId="0" fillId="0" borderId="0" xfId="0" applyAlignment="1">
      <alignment vertical="top" wrapText="1"/>
    </xf>
    <xf numFmtId="0" fontId="0" fillId="0" borderId="0" xfId="0" applyAlignment="1" applyProtection="1">
      <alignment horizontal="center"/>
    </xf>
    <xf numFmtId="0" fontId="56" fillId="0" borderId="0" xfId="0" applyFont="1" applyFill="1" applyAlignment="1">
      <alignment horizontal="left" vertical="top" wrapText="1"/>
    </xf>
    <xf numFmtId="0" fontId="56" fillId="0" borderId="0" xfId="0" applyFont="1" applyFill="1" applyAlignment="1">
      <alignment vertical="top" wrapText="1"/>
    </xf>
    <xf numFmtId="0" fontId="0" fillId="0" borderId="0" xfId="0" applyAlignment="1" applyProtection="1">
      <alignment vertical="top"/>
      <protection locked="0"/>
    </xf>
    <xf numFmtId="15" fontId="39" fillId="0" borderId="0" xfId="98" applyNumberFormat="1" applyFont="1" applyAlignment="1" applyProtection="1">
      <alignment vertical="top"/>
    </xf>
    <xf numFmtId="0" fontId="7" fillId="0" borderId="0" xfId="98" applyAlignment="1" applyProtection="1">
      <alignment vertical="top"/>
    </xf>
    <xf numFmtId="0" fontId="7" fillId="0" borderId="0" xfId="98" applyAlignment="1" applyProtection="1">
      <alignment horizontal="left" vertical="top"/>
    </xf>
    <xf numFmtId="15" fontId="9" fillId="26" borderId="53" xfId="98" applyNumberFormat="1" applyFont="1" applyFill="1" applyBorder="1" applyAlignment="1" applyProtection="1">
      <alignment horizontal="left" vertical="top" wrapText="1"/>
      <protection locked="0"/>
    </xf>
    <xf numFmtId="0" fontId="0" fillId="0" borderId="0" xfId="0" applyAlignment="1" applyProtection="1">
      <alignment horizontal="right"/>
      <protection locked="0"/>
    </xf>
    <xf numFmtId="173" fontId="9" fillId="65" borderId="56" xfId="0" applyNumberFormat="1" applyFont="1" applyFill="1" applyBorder="1" applyAlignment="1" applyProtection="1">
      <alignment horizontal="right" vertical="top"/>
      <protection locked="0"/>
    </xf>
    <xf numFmtId="173" fontId="9" fillId="65" borderId="58" xfId="0" applyNumberFormat="1" applyFont="1" applyFill="1" applyBorder="1" applyAlignment="1" applyProtection="1">
      <alignment horizontal="right" vertical="top"/>
      <protection locked="0"/>
    </xf>
    <xf numFmtId="174" fontId="9" fillId="65" borderId="60" xfId="0" applyNumberFormat="1" applyFont="1" applyFill="1" applyBorder="1" applyAlignment="1" applyProtection="1">
      <alignment horizontal="right" vertical="top"/>
      <protection locked="0"/>
    </xf>
    <xf numFmtId="0" fontId="7" fillId="60" borderId="0" xfId="0" applyFont="1" applyFill="1" applyBorder="1" applyAlignment="1" applyProtection="1">
      <alignment horizontal="left"/>
      <protection locked="0"/>
    </xf>
    <xf numFmtId="0" fontId="0" fillId="0" borderId="0" xfId="0" applyFill="1" applyBorder="1" applyAlignment="1" applyProtection="1">
      <alignment horizontal="left" vertical="top" wrapText="1"/>
      <protection locked="0"/>
    </xf>
    <xf numFmtId="0" fontId="0" fillId="0" borderId="57" xfId="0" applyFill="1" applyBorder="1" applyAlignment="1" applyProtection="1">
      <alignment horizontal="left" vertical="top" wrapText="1"/>
      <protection locked="0"/>
    </xf>
    <xf numFmtId="0" fontId="0" fillId="0" borderId="59" xfId="0" applyFill="1" applyBorder="1" applyAlignment="1" applyProtection="1">
      <alignment horizontal="left" vertical="top" wrapText="1"/>
      <protection locked="0"/>
    </xf>
    <xf numFmtId="0" fontId="0" fillId="0" borderId="0" xfId="0" applyFont="1" applyFill="1" applyBorder="1" applyAlignment="1" applyProtection="1">
      <alignment horizontal="left"/>
      <protection locked="0"/>
    </xf>
    <xf numFmtId="0" fontId="70" fillId="0" borderId="0" xfId="0" applyFont="1" applyFill="1" applyBorder="1" applyAlignment="1" applyProtection="1">
      <alignment horizontal="left" vertical="top"/>
      <protection locked="0"/>
    </xf>
    <xf numFmtId="0" fontId="70" fillId="0" borderId="0" xfId="0" applyFont="1" applyFill="1" applyAlignment="1" applyProtection="1">
      <alignment horizontal="left" vertical="top"/>
      <protection locked="0"/>
    </xf>
    <xf numFmtId="173" fontId="0" fillId="60" borderId="0" xfId="0" applyNumberFormat="1" applyFont="1" applyFill="1" applyBorder="1" applyAlignment="1" applyProtection="1">
      <alignment horizontal="right"/>
      <protection locked="0"/>
    </xf>
    <xf numFmtId="0" fontId="2" fillId="0" borderId="0" xfId="100" applyAlignment="1">
      <alignment horizontal="right"/>
    </xf>
    <xf numFmtId="0" fontId="0" fillId="60" borderId="0" xfId="0" applyFont="1" applyFill="1" applyBorder="1" applyAlignment="1" applyProtection="1">
      <alignment horizontal="center"/>
      <protection locked="0"/>
    </xf>
    <xf numFmtId="0" fontId="2" fillId="0" borderId="0" xfId="100" applyAlignment="1">
      <alignment horizontal="center"/>
    </xf>
    <xf numFmtId="15" fontId="10" fillId="0" borderId="0" xfId="98" applyNumberFormat="1" applyFont="1" applyAlignment="1" applyProtection="1"/>
    <xf numFmtId="0" fontId="7" fillId="0" borderId="0" xfId="98" applyAlignment="1" applyProtection="1"/>
    <xf numFmtId="0" fontId="0" fillId="0" borderId="0" xfId="0" applyAlignment="1" applyProtection="1"/>
    <xf numFmtId="0" fontId="9" fillId="64" borderId="56" xfId="0" applyFont="1" applyFill="1" applyBorder="1" applyAlignment="1" applyProtection="1">
      <alignment horizontal="left" vertical="top"/>
      <protection locked="0"/>
    </xf>
    <xf numFmtId="0" fontId="9" fillId="64" borderId="58" xfId="0" applyFont="1" applyFill="1" applyBorder="1" applyAlignment="1" applyProtection="1">
      <alignment horizontal="left" vertical="top"/>
      <protection locked="0"/>
    </xf>
    <xf numFmtId="0" fontId="9" fillId="64" borderId="60" xfId="0" applyFont="1" applyFill="1" applyBorder="1" applyAlignment="1" applyProtection="1">
      <alignment horizontal="left" vertical="top"/>
      <protection locked="0"/>
    </xf>
    <xf numFmtId="0" fontId="0" fillId="0" borderId="0" xfId="0" applyAlignment="1" applyProtection="1">
      <alignment horizontal="left"/>
    </xf>
    <xf numFmtId="15" fontId="9" fillId="0" borderId="0" xfId="98" applyNumberFormat="1" applyFont="1" applyFill="1" applyAlignment="1" applyProtection="1">
      <alignment horizontal="left" vertical="top" indent="2"/>
      <protection locked="0"/>
    </xf>
    <xf numFmtId="176" fontId="9" fillId="26" borderId="62" xfId="98" applyNumberFormat="1" applyFont="1" applyFill="1" applyBorder="1" applyAlignment="1" applyProtection="1">
      <alignment horizontal="right" vertical="center" indent="2"/>
      <protection locked="0"/>
    </xf>
    <xf numFmtId="0" fontId="9" fillId="0" borderId="0" xfId="0" applyFont="1" applyProtection="1"/>
    <xf numFmtId="0" fontId="9" fillId="0" borderId="0" xfId="0" applyFont="1" applyFill="1" applyProtection="1"/>
    <xf numFmtId="177" fontId="9" fillId="26" borderId="62" xfId="98" applyNumberFormat="1" applyFont="1" applyFill="1" applyBorder="1" applyAlignment="1" applyProtection="1">
      <alignment horizontal="right" vertical="center" indent="2"/>
      <protection locked="0"/>
    </xf>
    <xf numFmtId="176" fontId="9" fillId="26" borderId="0" xfId="98" applyNumberFormat="1" applyFont="1" applyFill="1" applyAlignment="1" applyProtection="1">
      <alignment horizontal="right" vertical="center" indent="2"/>
      <protection locked="0"/>
    </xf>
    <xf numFmtId="0" fontId="0" fillId="0" borderId="0" xfId="0" applyAlignment="1" applyProtection="1">
      <alignment horizontal="left" vertical="center"/>
    </xf>
    <xf numFmtId="2" fontId="0" fillId="26" borderId="63" xfId="0" applyNumberFormat="1" applyFill="1" applyBorder="1" applyAlignment="1" applyProtection="1">
      <alignment horizontal="right" vertical="center"/>
    </xf>
    <xf numFmtId="2" fontId="0" fillId="0" borderId="0" xfId="0" applyNumberFormat="1" applyAlignment="1" applyProtection="1">
      <alignment horizontal="right" vertical="center"/>
      <protection locked="0"/>
    </xf>
    <xf numFmtId="15" fontId="9" fillId="0" borderId="0" xfId="98" applyNumberFormat="1" applyFont="1" applyFill="1" applyAlignment="1" applyProtection="1">
      <alignment horizontal="left" vertical="top" wrapText="1"/>
      <protection locked="0"/>
    </xf>
    <xf numFmtId="0" fontId="9" fillId="0" borderId="0" xfId="98" applyFont="1" applyFill="1" applyAlignment="1" applyProtection="1">
      <alignment horizontal="left" vertical="top"/>
      <protection locked="0"/>
    </xf>
    <xf numFmtId="176" fontId="9" fillId="0" borderId="0" xfId="98" applyNumberFormat="1" applyFont="1" applyFill="1" applyAlignment="1" applyProtection="1">
      <alignment horizontal="right" vertical="top"/>
      <protection locked="0"/>
    </xf>
    <xf numFmtId="0" fontId="9" fillId="0" borderId="0" xfId="0" applyFont="1" applyProtection="1">
      <protection locked="0"/>
    </xf>
    <xf numFmtId="15" fontId="9" fillId="0" borderId="0" xfId="98" applyNumberFormat="1" applyFont="1" applyFill="1" applyAlignment="1" applyProtection="1">
      <alignment horizontal="left" vertical="top" wrapText="1" indent="5"/>
      <protection locked="0"/>
    </xf>
    <xf numFmtId="15" fontId="9" fillId="0" borderId="0" xfId="98" applyNumberFormat="1" applyFont="1" applyFill="1" applyAlignment="1" applyProtection="1">
      <alignment horizontal="left" vertical="top" wrapText="1" indent="2"/>
      <protection locked="0"/>
    </xf>
    <xf numFmtId="0" fontId="9" fillId="0" borderId="0" xfId="98" applyFont="1" applyFill="1" applyAlignment="1" applyProtection="1">
      <alignment horizontal="right" vertical="top"/>
      <protection locked="0"/>
    </xf>
    <xf numFmtId="0" fontId="70" fillId="0" borderId="0" xfId="0" applyFont="1" applyProtection="1"/>
    <xf numFmtId="0" fontId="70" fillId="64" borderId="66" xfId="0" applyFont="1" applyFill="1" applyBorder="1" applyAlignment="1" applyProtection="1">
      <alignment horizontal="left" vertical="top"/>
      <protection locked="0"/>
    </xf>
    <xf numFmtId="173" fontId="70" fillId="65" borderId="66" xfId="0" applyNumberFormat="1" applyFont="1" applyFill="1" applyBorder="1" applyAlignment="1" applyProtection="1">
      <alignment horizontal="right" vertical="top"/>
      <protection locked="0"/>
    </xf>
    <xf numFmtId="175" fontId="9" fillId="26" borderId="68" xfId="98" applyNumberFormat="1" applyFont="1" applyFill="1" applyBorder="1" applyAlignment="1" applyProtection="1">
      <alignment horizontal="left" vertical="center"/>
      <protection locked="0"/>
    </xf>
    <xf numFmtId="175" fontId="9" fillId="26" borderId="67" xfId="98" applyNumberFormat="1" applyFont="1" applyFill="1" applyBorder="1" applyAlignment="1" applyProtection="1">
      <alignment horizontal="left" vertical="center"/>
      <protection locked="0"/>
    </xf>
    <xf numFmtId="0" fontId="70" fillId="60" borderId="61" xfId="0" applyFont="1" applyFill="1" applyBorder="1" applyAlignment="1" applyProtection="1">
      <alignment vertical="top"/>
      <protection locked="0"/>
    </xf>
    <xf numFmtId="0" fontId="0" fillId="25" borderId="70" xfId="0" applyFill="1" applyBorder="1" applyAlignment="1" applyProtection="1">
      <alignment horizontal="left" vertical="center"/>
    </xf>
    <xf numFmtId="0" fontId="70" fillId="60" borderId="56" xfId="0" applyFont="1" applyFill="1" applyBorder="1" applyAlignment="1" applyProtection="1">
      <alignment vertical="top"/>
      <protection locked="0"/>
    </xf>
    <xf numFmtId="0" fontId="68" fillId="0" borderId="0" xfId="0" applyFont="1" applyAlignment="1" applyProtection="1">
      <alignment vertical="center" wrapText="1"/>
      <protection locked="0"/>
    </xf>
    <xf numFmtId="0" fontId="10" fillId="60" borderId="0" xfId="0" applyFont="1" applyFill="1" applyBorder="1" applyAlignment="1">
      <alignment horizontal="center"/>
    </xf>
    <xf numFmtId="167" fontId="7" fillId="60" borderId="0" xfId="28" applyNumberFormat="1" applyFont="1" applyFill="1" applyBorder="1" applyAlignment="1" applyProtection="1">
      <alignment horizontal="center"/>
    </xf>
    <xf numFmtId="0" fontId="7" fillId="60" borderId="0" xfId="0" applyFont="1" applyFill="1" applyBorder="1"/>
    <xf numFmtId="166" fontId="10" fillId="0" borderId="0" xfId="29" applyNumberFormat="1" applyFont="1"/>
    <xf numFmtId="166" fontId="10" fillId="0" borderId="0" xfId="0" applyNumberFormat="1" applyFont="1" applyFill="1" applyBorder="1"/>
    <xf numFmtId="0" fontId="7" fillId="60" borderId="0" xfId="46" applyFill="1"/>
    <xf numFmtId="0" fontId="37" fillId="0" borderId="0" xfId="0" applyFont="1"/>
    <xf numFmtId="10" fontId="7" fillId="0" borderId="0" xfId="42" applyNumberFormat="1" applyFont="1" applyFill="1" applyAlignment="1" applyProtection="1">
      <alignment horizontal="center"/>
    </xf>
    <xf numFmtId="0" fontId="9" fillId="0" borderId="0" xfId="46" applyFont="1" applyAlignment="1">
      <alignment horizontal="right" vertical="top"/>
    </xf>
    <xf numFmtId="0" fontId="9" fillId="0" borderId="0" xfId="46" applyFont="1" applyAlignment="1">
      <alignment vertical="top"/>
    </xf>
    <xf numFmtId="0" fontId="9" fillId="26" borderId="0" xfId="46" applyFont="1" applyFill="1" applyBorder="1" applyAlignment="1">
      <alignment vertical="top"/>
    </xf>
    <xf numFmtId="0" fontId="9" fillId="26" borderId="0" xfId="46" applyFont="1" applyFill="1" applyAlignment="1">
      <alignment vertical="top"/>
    </xf>
    <xf numFmtId="0" fontId="64" fillId="26" borderId="10" xfId="0" applyFont="1" applyFill="1" applyBorder="1" applyAlignment="1">
      <alignment horizontal="left" vertical="top" wrapText="1"/>
    </xf>
    <xf numFmtId="0" fontId="0" fillId="26" borderId="10" xfId="0" applyFill="1" applyBorder="1" applyAlignment="1">
      <alignment horizontal="left" vertical="top" wrapText="1"/>
    </xf>
    <xf numFmtId="0" fontId="7" fillId="26" borderId="10" xfId="0" applyFont="1" applyFill="1" applyBorder="1" applyAlignment="1">
      <alignment horizontal="left" vertical="top" wrapText="1"/>
    </xf>
    <xf numFmtId="0" fontId="36" fillId="0" borderId="0" xfId="0" applyFont="1" applyBorder="1" applyAlignment="1">
      <alignment horizontal="left"/>
    </xf>
    <xf numFmtId="0" fontId="7" fillId="0" borderId="0" xfId="0" applyFont="1" applyFill="1" applyBorder="1" applyAlignment="1"/>
    <xf numFmtId="9" fontId="7" fillId="0" borderId="0" xfId="28" applyNumberFormat="1" applyFont="1" applyFill="1" applyBorder="1" applyAlignment="1" applyProtection="1">
      <alignment horizontal="left" vertical="top"/>
    </xf>
    <xf numFmtId="0" fontId="0" fillId="0" borderId="0" xfId="0" applyFill="1" applyBorder="1" applyAlignment="1"/>
    <xf numFmtId="0" fontId="9" fillId="0" borderId="0" xfId="46" applyFont="1" applyAlignment="1">
      <alignment horizontal="right" vertical="top"/>
    </xf>
    <xf numFmtId="0" fontId="76" fillId="0" borderId="0" xfId="0" applyFont="1" applyAlignment="1">
      <alignment vertical="center"/>
    </xf>
    <xf numFmtId="0" fontId="76" fillId="0" borderId="0" xfId="0" applyFont="1"/>
    <xf numFmtId="0" fontId="75" fillId="0" borderId="0" xfId="0" applyFont="1"/>
    <xf numFmtId="0" fontId="10" fillId="0" borderId="10" xfId="0" applyFont="1" applyBorder="1" applyAlignment="1">
      <alignment horizontal="left" vertical="center" wrapText="1"/>
    </xf>
    <xf numFmtId="0" fontId="12" fillId="0" borderId="0" xfId="0" applyFont="1" applyAlignment="1">
      <alignment horizontal="center" vertical="center"/>
    </xf>
    <xf numFmtId="0" fontId="7" fillId="0" borderId="0" xfId="0" applyFont="1" applyAlignment="1">
      <alignment horizontal="left" vertical="top" wrapText="1"/>
    </xf>
    <xf numFmtId="0" fontId="12" fillId="0" borderId="0" xfId="46" applyFont="1" applyAlignment="1">
      <alignment horizontal="center"/>
    </xf>
    <xf numFmtId="0" fontId="7" fillId="0" borderId="0" xfId="0" applyFont="1" applyAlignment="1">
      <alignment horizontal="left" vertical="top"/>
    </xf>
    <xf numFmtId="0" fontId="7" fillId="0" borderId="0" xfId="0" applyFont="1" applyAlignment="1">
      <alignment horizontal="left" vertical="top" indent="2"/>
    </xf>
    <xf numFmtId="0" fontId="7" fillId="0" borderId="0" xfId="0" applyFont="1" applyFill="1" applyBorder="1" applyAlignment="1"/>
    <xf numFmtId="0" fontId="12" fillId="0" borderId="0" xfId="46" applyFont="1" applyAlignment="1">
      <alignment horizontal="center" vertical="center" wrapText="1"/>
    </xf>
    <xf numFmtId="9" fontId="7" fillId="0" borderId="0" xfId="28" applyNumberFormat="1" applyFont="1" applyFill="1" applyBorder="1" applyAlignment="1" applyProtection="1">
      <alignment horizontal="left" vertical="top"/>
    </xf>
    <xf numFmtId="0" fontId="10" fillId="0" borderId="36" xfId="0" applyFont="1" applyBorder="1" applyAlignment="1">
      <alignment horizontal="center" vertical="center"/>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36" fillId="0" borderId="0" xfId="0" applyFont="1" applyBorder="1" applyAlignment="1">
      <alignment horizontal="left"/>
    </xf>
    <xf numFmtId="0" fontId="10" fillId="0" borderId="36" xfId="0" applyFont="1" applyBorder="1" applyAlignment="1">
      <alignment horizontal="center"/>
    </xf>
    <xf numFmtId="0" fontId="10" fillId="0" borderId="14" xfId="0" applyFont="1" applyBorder="1" applyAlignment="1">
      <alignment horizontal="center"/>
    </xf>
    <xf numFmtId="9" fontId="7" fillId="0" borderId="0" xfId="28" applyNumberFormat="1" applyFont="1" applyFill="1" applyBorder="1" applyAlignment="1" applyProtection="1">
      <alignment horizontal="left"/>
    </xf>
    <xf numFmtId="9" fontId="7" fillId="0" borderId="0" xfId="28" applyNumberFormat="1" applyFont="1" applyFill="1" applyBorder="1" applyAlignment="1" applyProtection="1">
      <alignment horizontal="left" vertical="center" wrapText="1"/>
    </xf>
    <xf numFmtId="0" fontId="7" fillId="0" borderId="0" xfId="0" applyFont="1" applyAlignment="1">
      <alignment horizontal="left"/>
    </xf>
    <xf numFmtId="0" fontId="0" fillId="0" borderId="0" xfId="0" applyFill="1" applyBorder="1" applyAlignment="1"/>
    <xf numFmtId="0" fontId="12" fillId="0" borderId="0" xfId="0" applyFont="1" applyAlignment="1">
      <alignment horizontal="center"/>
    </xf>
    <xf numFmtId="49" fontId="62" fillId="0" borderId="0" xfId="94" applyNumberFormat="1" applyFont="1" applyBorder="1" applyAlignment="1">
      <alignment vertical="top" wrapText="1"/>
    </xf>
    <xf numFmtId="49" fontId="4" fillId="0" borderId="0" xfId="93" applyNumberFormat="1" applyFont="1" applyAlignment="1">
      <alignment vertical="top" wrapText="1"/>
    </xf>
    <xf numFmtId="0" fontId="4" fillId="0" borderId="0" xfId="93" applyFont="1" applyAlignment="1">
      <alignment horizontal="left" vertical="top" wrapText="1"/>
    </xf>
    <xf numFmtId="0" fontId="3" fillId="0" borderId="0" xfId="93" applyFont="1" applyBorder="1" applyAlignment="1">
      <alignment horizontal="left" vertical="top" wrapText="1"/>
    </xf>
    <xf numFmtId="0" fontId="4" fillId="0" borderId="0" xfId="93" applyFont="1" applyBorder="1" applyAlignment="1">
      <alignment horizontal="left" vertical="top" wrapText="1"/>
    </xf>
    <xf numFmtId="0" fontId="54" fillId="59" borderId="25" xfId="93" applyFont="1" applyFill="1" applyBorder="1" applyAlignment="1">
      <alignment horizontal="left" vertical="center"/>
    </xf>
    <xf numFmtId="0" fontId="54" fillId="59" borderId="0" xfId="93" applyFont="1" applyFill="1" applyBorder="1" applyAlignment="1">
      <alignment horizontal="left" vertical="center"/>
    </xf>
    <xf numFmtId="0" fontId="54" fillId="59" borderId="0" xfId="93" applyFont="1" applyFill="1" applyBorder="1" applyAlignment="1">
      <alignment horizontal="center"/>
    </xf>
    <xf numFmtId="0" fontId="54" fillId="59" borderId="18" xfId="93" applyFont="1" applyFill="1" applyBorder="1" applyAlignment="1">
      <alignment horizontal="center"/>
    </xf>
    <xf numFmtId="0" fontId="60" fillId="0" borderId="24" xfId="93" applyFont="1" applyBorder="1" applyAlignment="1">
      <alignment horizontal="left" vertical="top" wrapText="1"/>
    </xf>
    <xf numFmtId="0" fontId="60" fillId="0" borderId="19" xfId="93" applyFont="1" applyBorder="1" applyAlignment="1">
      <alignment horizontal="left" vertical="top" wrapText="1"/>
    </xf>
    <xf numFmtId="0" fontId="60" fillId="0" borderId="20" xfId="93" applyFont="1" applyBorder="1" applyAlignment="1">
      <alignment horizontal="left" vertical="top" wrapText="1"/>
    </xf>
    <xf numFmtId="0" fontId="54" fillId="59" borderId="32" xfId="93" applyFont="1" applyFill="1" applyBorder="1" applyAlignment="1">
      <alignment horizontal="center"/>
    </xf>
    <xf numFmtId="0" fontId="54" fillId="59" borderId="33" xfId="93" applyFont="1" applyFill="1" applyBorder="1" applyAlignment="1">
      <alignment horizontal="center"/>
    </xf>
    <xf numFmtId="0" fontId="54" fillId="59" borderId="23" xfId="93" applyFont="1" applyFill="1" applyBorder="1" applyAlignment="1">
      <alignment horizontal="center"/>
    </xf>
    <xf numFmtId="0" fontId="4" fillId="59" borderId="25" xfId="93" applyFont="1" applyFill="1" applyBorder="1" applyAlignment="1">
      <alignment vertical="top" wrapText="1"/>
    </xf>
    <xf numFmtId="0" fontId="4" fillId="59" borderId="0" xfId="93" applyFont="1" applyFill="1" applyAlignment="1">
      <alignment vertical="top" wrapText="1"/>
    </xf>
    <xf numFmtId="0" fontId="54" fillId="0" borderId="24" xfId="93" applyFont="1" applyBorder="1" applyAlignment="1">
      <alignment vertical="top" wrapText="1"/>
    </xf>
    <xf numFmtId="0" fontId="54" fillId="0" borderId="19" xfId="93" applyFont="1" applyBorder="1" applyAlignment="1">
      <alignment vertical="top" wrapText="1"/>
    </xf>
    <xf numFmtId="169" fontId="63" fillId="26" borderId="25" xfId="94" applyNumberFormat="1" applyFont="1" applyFill="1" applyBorder="1" applyAlignment="1">
      <alignment horizontal="center"/>
    </xf>
    <xf numFmtId="169" fontId="63" fillId="26" borderId="0" xfId="94" applyNumberFormat="1" applyFont="1" applyFill="1" applyBorder="1" applyAlignment="1">
      <alignment horizontal="center"/>
    </xf>
    <xf numFmtId="169" fontId="63" fillId="26" borderId="18" xfId="94" applyNumberFormat="1" applyFont="1" applyFill="1" applyBorder="1" applyAlignment="1">
      <alignment horizontal="center"/>
    </xf>
    <xf numFmtId="0" fontId="54" fillId="59" borderId="28" xfId="93" applyFont="1" applyFill="1" applyBorder="1" applyAlignment="1">
      <alignment horizontal="center" vertical="center"/>
    </xf>
    <xf numFmtId="0" fontId="54" fillId="59" borderId="12" xfId="93" applyFont="1" applyFill="1" applyBorder="1" applyAlignment="1">
      <alignment horizontal="center" vertical="center"/>
    </xf>
    <xf numFmtId="0" fontId="54" fillId="59" borderId="26" xfId="93" applyFont="1" applyFill="1" applyBorder="1" applyAlignment="1">
      <alignment horizontal="center" vertical="center"/>
    </xf>
    <xf numFmtId="0" fontId="4" fillId="0" borderId="0" xfId="93" applyFont="1" applyAlignment="1">
      <alignment vertical="top" wrapText="1"/>
    </xf>
    <xf numFmtId="0" fontId="4" fillId="0" borderId="0" xfId="93" applyFont="1" applyBorder="1" applyAlignment="1">
      <alignment vertical="top" wrapText="1"/>
    </xf>
    <xf numFmtId="0" fontId="54" fillId="0" borderId="32" xfId="93" applyFont="1" applyBorder="1" applyAlignment="1">
      <alignment horizontal="center" vertical="top" wrapText="1"/>
    </xf>
    <xf numFmtId="0" fontId="54" fillId="0" borderId="33" xfId="93" applyFont="1" applyBorder="1" applyAlignment="1">
      <alignment horizontal="center" vertical="top" wrapText="1"/>
    </xf>
    <xf numFmtId="0" fontId="54" fillId="0" borderId="23" xfId="93" applyFont="1" applyBorder="1" applyAlignment="1">
      <alignment horizontal="center" vertical="top" wrapText="1"/>
    </xf>
    <xf numFmtId="179" fontId="10" fillId="63" borderId="34" xfId="103" applyNumberFormat="1" applyFont="1" applyFill="1" applyBorder="1" applyAlignment="1" applyProtection="1">
      <alignment horizontal="center" vertical="center"/>
    </xf>
    <xf numFmtId="179" fontId="10" fillId="63" borderId="21" xfId="103" applyNumberFormat="1" applyFont="1" applyFill="1" applyBorder="1" applyAlignment="1" applyProtection="1">
      <alignment horizontal="center" vertical="center"/>
    </xf>
    <xf numFmtId="179" fontId="10" fillId="58" borderId="15" xfId="103" applyNumberFormat="1" applyFont="1" applyFill="1" applyBorder="1" applyAlignment="1" applyProtection="1">
      <alignment horizontal="center" vertical="center"/>
    </xf>
    <xf numFmtId="179" fontId="10" fillId="58" borderId="10" xfId="103" applyNumberFormat="1" applyFont="1" applyFill="1" applyBorder="1" applyAlignment="1" applyProtection="1">
      <alignment horizontal="center" vertical="center"/>
    </xf>
    <xf numFmtId="179" fontId="7" fillId="0" borderId="10" xfId="102" applyNumberFormat="1" applyFont="1" applyFill="1" applyBorder="1" applyAlignment="1" applyProtection="1">
      <alignment horizontal="center" vertical="center"/>
    </xf>
    <xf numFmtId="179" fontId="10" fillId="0" borderId="10" xfId="103" applyNumberFormat="1" applyFont="1" applyFill="1" applyBorder="1" applyAlignment="1" applyProtection="1">
      <alignment horizontal="center" vertical="center"/>
    </xf>
    <xf numFmtId="179" fontId="7" fillId="0" borderId="10" xfId="103" applyNumberFormat="1" applyFont="1" applyFill="1" applyBorder="1" applyAlignment="1" applyProtection="1">
      <alignment horizontal="center" vertical="center"/>
    </xf>
    <xf numFmtId="179" fontId="58" fillId="0" borderId="10" xfId="103" applyNumberFormat="1" applyFont="1" applyFill="1" applyBorder="1" applyAlignment="1" applyProtection="1">
      <alignment horizontal="center" vertical="center"/>
    </xf>
    <xf numFmtId="0" fontId="68" fillId="60" borderId="0" xfId="0" applyFont="1" applyFill="1" applyBorder="1" applyAlignment="1" applyProtection="1">
      <alignment horizontal="left" vertical="center" wrapText="1"/>
      <protection locked="0"/>
    </xf>
    <xf numFmtId="0" fontId="70" fillId="60" borderId="0" xfId="0" applyFont="1" applyFill="1" applyBorder="1" applyAlignment="1" applyProtection="1">
      <alignment horizontal="left" vertical="top"/>
      <protection locked="0"/>
    </xf>
    <xf numFmtId="0" fontId="70" fillId="0" borderId="0" xfId="0" applyFont="1" applyAlignment="1" applyProtection="1">
      <alignment horizontal="left" vertical="top"/>
      <protection locked="0"/>
    </xf>
    <xf numFmtId="0" fontId="9" fillId="25" borderId="38" xfId="99" applyFont="1" applyFill="1" applyBorder="1" applyAlignment="1" applyProtection="1">
      <alignment horizontal="left" vertical="center"/>
      <protection locked="0"/>
    </xf>
    <xf numFmtId="0" fontId="9" fillId="25" borderId="38" xfId="99" applyFont="1" applyFill="1" applyBorder="1" applyAlignment="1" applyProtection="1">
      <alignment horizontal="left" vertical="top"/>
      <protection locked="0"/>
    </xf>
    <xf numFmtId="0" fontId="39" fillId="64" borderId="10" xfId="0" applyFont="1" applyFill="1" applyBorder="1" applyAlignment="1" applyProtection="1">
      <alignment horizontal="left" vertical="top" wrapText="1"/>
      <protection locked="0"/>
    </xf>
    <xf numFmtId="0" fontId="70" fillId="65" borderId="59" xfId="0" applyFont="1" applyFill="1" applyBorder="1" applyAlignment="1" applyProtection="1">
      <alignment horizontal="left" vertical="top" wrapText="1"/>
      <protection locked="0"/>
    </xf>
    <xf numFmtId="0" fontId="70" fillId="60" borderId="61" xfId="0" applyFont="1" applyFill="1" applyBorder="1" applyAlignment="1" applyProtection="1">
      <alignment horizontal="left" vertical="top"/>
      <protection locked="0"/>
    </xf>
    <xf numFmtId="0" fontId="70" fillId="64" borderId="65" xfId="0" applyFont="1" applyFill="1" applyBorder="1" applyAlignment="1" applyProtection="1">
      <alignment horizontal="left" vertical="top" wrapText="1"/>
      <protection locked="0"/>
    </xf>
    <xf numFmtId="0" fontId="70" fillId="25" borderId="38" xfId="0" applyFont="1" applyFill="1" applyBorder="1" applyAlignment="1" applyProtection="1">
      <alignment horizontal="left" vertical="top"/>
      <protection locked="0"/>
    </xf>
    <xf numFmtId="0" fontId="56" fillId="0" borderId="0" xfId="0" applyFont="1" applyFill="1" applyAlignment="1">
      <alignment horizontal="left" vertical="top" wrapText="1"/>
    </xf>
    <xf numFmtId="0" fontId="70" fillId="60" borderId="0" xfId="0" applyFont="1" applyFill="1" applyBorder="1" applyAlignment="1" applyProtection="1">
      <alignment horizontal="left" vertical="top" indent="5"/>
      <protection locked="0"/>
    </xf>
    <xf numFmtId="0" fontId="70" fillId="60" borderId="61" xfId="0" applyFont="1" applyFill="1" applyBorder="1" applyAlignment="1" applyProtection="1">
      <alignment horizontal="left" vertical="top" indent="5"/>
      <protection locked="0"/>
    </xf>
    <xf numFmtId="0" fontId="70" fillId="60" borderId="0" xfId="0" applyFont="1" applyFill="1" applyBorder="1" applyAlignment="1" applyProtection="1">
      <alignment horizontal="left" vertical="top" indent="2"/>
      <protection locked="0"/>
    </xf>
    <xf numFmtId="0" fontId="70" fillId="60" borderId="61" xfId="0" applyFont="1" applyFill="1" applyBorder="1" applyAlignment="1" applyProtection="1">
      <alignment horizontal="left" vertical="top" indent="2"/>
      <protection locked="0"/>
    </xf>
    <xf numFmtId="0" fontId="70" fillId="26" borderId="38" xfId="0" applyFont="1" applyFill="1" applyBorder="1" applyAlignment="1" applyProtection="1">
      <alignment horizontal="left" vertical="top" indent="2"/>
      <protection locked="0"/>
    </xf>
    <xf numFmtId="0" fontId="70" fillId="26" borderId="69" xfId="0" applyFont="1" applyFill="1" applyBorder="1" applyAlignment="1" applyProtection="1">
      <alignment horizontal="left" vertical="top" indent="2"/>
      <protection locked="0"/>
    </xf>
    <xf numFmtId="0" fontId="70" fillId="26" borderId="0" xfId="0" applyFont="1" applyFill="1" applyBorder="1" applyAlignment="1" applyProtection="1">
      <alignment horizontal="left" vertical="top" indent="2"/>
      <protection locked="0"/>
    </xf>
    <xf numFmtId="0" fontId="70" fillId="26" borderId="61" xfId="0" applyFont="1" applyFill="1" applyBorder="1" applyAlignment="1" applyProtection="1">
      <alignment horizontal="left" vertical="top" indent="2"/>
      <protection locked="0"/>
    </xf>
    <xf numFmtId="0" fontId="9" fillId="25" borderId="53" xfId="99" applyFont="1" applyFill="1" applyBorder="1" applyAlignment="1" applyProtection="1">
      <alignment horizontal="left" vertical="center"/>
      <protection locked="0"/>
    </xf>
    <xf numFmtId="0" fontId="9" fillId="25" borderId="64" xfId="99" applyFont="1" applyFill="1" applyBorder="1" applyAlignment="1" applyProtection="1">
      <alignment horizontal="left" vertical="center"/>
      <protection locked="0"/>
    </xf>
    <xf numFmtId="0" fontId="70" fillId="65" borderId="53" xfId="0" applyFont="1" applyFill="1" applyBorder="1" applyAlignment="1" applyProtection="1">
      <alignment horizontal="left" vertical="top" wrapText="1"/>
      <protection locked="0"/>
    </xf>
    <xf numFmtId="0" fontId="70" fillId="65" borderId="64" xfId="0" applyFont="1" applyFill="1" applyBorder="1" applyAlignment="1" applyProtection="1">
      <alignment horizontal="left" vertical="top" wrapText="1"/>
      <protection locked="0"/>
    </xf>
    <xf numFmtId="0" fontId="70" fillId="65" borderId="72" xfId="0" applyFont="1" applyFill="1" applyBorder="1" applyAlignment="1" applyProtection="1">
      <alignment horizontal="left" vertical="top" wrapText="1"/>
      <protection locked="0"/>
    </xf>
    <xf numFmtId="0" fontId="70" fillId="65" borderId="71" xfId="0" applyFont="1" applyFill="1" applyBorder="1" applyAlignment="1" applyProtection="1">
      <alignment horizontal="left" vertical="top" wrapText="1"/>
      <protection locked="0"/>
    </xf>
  </cellXfs>
  <cellStyles count="137">
    <cellStyle name="$" xfId="110"/>
    <cellStyle name="$.00" xfId="111"/>
    <cellStyle name="$_9. Rev2Cost_GDPIPI" xfId="112"/>
    <cellStyle name="$_lists" xfId="113"/>
    <cellStyle name="$_lists_4. Current Monthly Fixed Charge" xfId="114"/>
    <cellStyle name="$_Sheet4" xfId="115"/>
    <cellStyle name="$M" xfId="116"/>
    <cellStyle name="$M.00" xfId="117"/>
    <cellStyle name="$M_9. Rev2Cost_GDPIPI" xfId="118"/>
    <cellStyle name="20% - Accent1" xfId="1" builtinId="30" customBuiltin="1"/>
    <cellStyle name="20% - Accent1 2" xfId="67"/>
    <cellStyle name="20% - Accent2" xfId="2" builtinId="34" customBuiltin="1"/>
    <cellStyle name="20% - Accent2 2" xfId="71"/>
    <cellStyle name="20% - Accent3" xfId="3" builtinId="38" customBuiltin="1"/>
    <cellStyle name="20% - Accent3 2" xfId="75"/>
    <cellStyle name="20% - Accent4" xfId="4" builtinId="42" customBuiltin="1"/>
    <cellStyle name="20% - Accent4 2" xfId="79"/>
    <cellStyle name="20% - Accent5" xfId="5" builtinId="46" customBuiltin="1"/>
    <cellStyle name="20% - Accent5 2" xfId="83"/>
    <cellStyle name="20% - Accent6" xfId="6" builtinId="50" customBuiltin="1"/>
    <cellStyle name="20% - Accent6 2" xfId="87"/>
    <cellStyle name="40% - Accent1" xfId="7" builtinId="31" customBuiltin="1"/>
    <cellStyle name="40% - Accent1 2" xfId="68"/>
    <cellStyle name="40% - Accent2" xfId="8" builtinId="35" customBuiltin="1"/>
    <cellStyle name="40% - Accent2 2" xfId="72"/>
    <cellStyle name="40% - Accent3" xfId="9" builtinId="39" customBuiltin="1"/>
    <cellStyle name="40% - Accent3 2" xfId="76"/>
    <cellStyle name="40% - Accent4" xfId="10" builtinId="43" customBuiltin="1"/>
    <cellStyle name="40% - Accent4 2" xfId="80"/>
    <cellStyle name="40% - Accent5" xfId="11" builtinId="47" customBuiltin="1"/>
    <cellStyle name="40% - Accent5 2" xfId="84"/>
    <cellStyle name="40% - Accent6" xfId="12" builtinId="51" customBuiltin="1"/>
    <cellStyle name="40% - Accent6 2" xfId="88"/>
    <cellStyle name="60% - Accent1" xfId="13" builtinId="32" customBuiltin="1"/>
    <cellStyle name="60% - Accent1 2" xfId="69"/>
    <cellStyle name="60% - Accent2" xfId="14" builtinId="36" customBuiltin="1"/>
    <cellStyle name="60% - Accent2 2" xfId="73"/>
    <cellStyle name="60% - Accent3" xfId="15" builtinId="40" customBuiltin="1"/>
    <cellStyle name="60% - Accent3 2" xfId="77"/>
    <cellStyle name="60% - Accent4" xfId="16" builtinId="44" customBuiltin="1"/>
    <cellStyle name="60% - Accent4 2" xfId="81"/>
    <cellStyle name="60% - Accent5" xfId="17" builtinId="48" customBuiltin="1"/>
    <cellStyle name="60% - Accent5 2" xfId="85"/>
    <cellStyle name="60% - Accent6" xfId="18" builtinId="52" customBuiltin="1"/>
    <cellStyle name="60% - Accent6 2" xfId="89"/>
    <cellStyle name="Accent1" xfId="19" builtinId="29" customBuiltin="1"/>
    <cellStyle name="Accent1 2" xfId="66"/>
    <cellStyle name="Accent2" xfId="20" builtinId="33" customBuiltin="1"/>
    <cellStyle name="Accent2 2" xfId="70"/>
    <cellStyle name="Accent3" xfId="21" builtinId="37" customBuiltin="1"/>
    <cellStyle name="Accent3 2" xfId="74"/>
    <cellStyle name="Accent4" xfId="22" builtinId="41" customBuiltin="1"/>
    <cellStyle name="Accent4 2" xfId="78"/>
    <cellStyle name="Accent5" xfId="23" builtinId="45" customBuiltin="1"/>
    <cellStyle name="Accent5 2" xfId="82"/>
    <cellStyle name="Accent6" xfId="24" builtinId="49" customBuiltin="1"/>
    <cellStyle name="Accent6 2" xfId="86"/>
    <cellStyle name="Bad" xfId="25" builtinId="27" customBuiltin="1"/>
    <cellStyle name="Bad 2" xfId="55"/>
    <cellStyle name="Calculation" xfId="26" builtinId="22" customBuiltin="1"/>
    <cellStyle name="Calculation 2" xfId="59"/>
    <cellStyle name="Check Cell" xfId="27" builtinId="23" customBuiltin="1"/>
    <cellStyle name="Check Cell 2" xfId="61"/>
    <cellStyle name="Comma" xfId="28" builtinId="3"/>
    <cellStyle name="Comma 2" xfId="91"/>
    <cellStyle name="Comma 3" xfId="94"/>
    <cellStyle name="Comma 3 2" xfId="134"/>
    <cellStyle name="Comma 4" xfId="108"/>
    <cellStyle name="Comma0" xfId="119"/>
    <cellStyle name="Currency" xfId="29" builtinId="4"/>
    <cellStyle name="Currency 2" xfId="107"/>
    <cellStyle name="Currency 3" xfId="136"/>
    <cellStyle name="Currency_Final - 2004 RAM for rate schedule - milton_2008_IRM_Model_Final Model_Version2.0" xfId="103"/>
    <cellStyle name="Currency0" xfId="120"/>
    <cellStyle name="Date" xfId="121"/>
    <cellStyle name="Explanatory Text" xfId="30" builtinId="53" customBuiltin="1"/>
    <cellStyle name="Explanatory Text 2" xfId="64"/>
    <cellStyle name="Fixed" xfId="122"/>
    <cellStyle name="Good" xfId="31" builtinId="26" customBuiltin="1"/>
    <cellStyle name="Good 2" xfId="54"/>
    <cellStyle name="Grey" xfId="123"/>
    <cellStyle name="Heading 1" xfId="32" builtinId="16" customBuiltin="1"/>
    <cellStyle name="Heading 1 2" xfId="50"/>
    <cellStyle name="Heading 2" xfId="33" builtinId="17" customBuiltin="1"/>
    <cellStyle name="Heading 2 2" xfId="49"/>
    <cellStyle name="Heading 3" xfId="34" builtinId="18" customBuiltin="1"/>
    <cellStyle name="Heading 3 2" xfId="52"/>
    <cellStyle name="Heading 4" xfId="35" builtinId="19" customBuiltin="1"/>
    <cellStyle name="Heading 4 2" xfId="53"/>
    <cellStyle name="Hyperlink" xfId="36" builtinId="8"/>
    <cellStyle name="Input" xfId="37" builtinId="20" customBuiltin="1"/>
    <cellStyle name="Input [yellow]" xfId="124"/>
    <cellStyle name="Input 2" xfId="57"/>
    <cellStyle name="Linked Cell" xfId="38" builtinId="24" customBuiltin="1"/>
    <cellStyle name="Linked Cell 2" xfId="60"/>
    <cellStyle name="M" xfId="125"/>
    <cellStyle name="M.00" xfId="126"/>
    <cellStyle name="M_9. Rev2Cost_GDPIPI" xfId="127"/>
    <cellStyle name="M_lists" xfId="128"/>
    <cellStyle name="M_lists_4. Current Monthly Fixed Charge" xfId="129"/>
    <cellStyle name="M_Sheet4" xfId="130"/>
    <cellStyle name="Neutral" xfId="39" builtinId="28" customBuiltin="1"/>
    <cellStyle name="Neutral 2" xfId="56"/>
    <cellStyle name="Normal" xfId="0" builtinId="0"/>
    <cellStyle name="Normal - Style1" xfId="131"/>
    <cellStyle name="Normal 2" xfId="46"/>
    <cellStyle name="Normal 3" xfId="51"/>
    <cellStyle name="Normal 4" xfId="90"/>
    <cellStyle name="Normal 5" xfId="93"/>
    <cellStyle name="Normal 5 2" xfId="133"/>
    <cellStyle name="Normal 6" xfId="100"/>
    <cellStyle name="Normal_14. Bill Impacts" xfId="102"/>
    <cellStyle name="Normal_3. Rate Class Selection" xfId="106"/>
    <cellStyle name="Normal_lists" xfId="101"/>
    <cellStyle name="Normal_lists_1" xfId="99"/>
    <cellStyle name="Normal_PPE Deferral Account Schedule for 2013 MIFRS CoS applications (2)" xfId="47"/>
    <cellStyle name="Normal_Sheet1" xfId="105"/>
    <cellStyle name="Normal_Sheet2" xfId="96"/>
    <cellStyle name="Normal_Sheet3" xfId="97"/>
    <cellStyle name="Normal_Sheet3 2" xfId="109"/>
    <cellStyle name="Normal_Sheet4" xfId="98"/>
    <cellStyle name="Note" xfId="40" builtinId="10" customBuiltin="1"/>
    <cellStyle name="Note 2" xfId="63"/>
    <cellStyle name="Output" xfId="41" builtinId="21" customBuiltin="1"/>
    <cellStyle name="Output 2" xfId="58"/>
    <cellStyle name="Percent" xfId="42" builtinId="5"/>
    <cellStyle name="Percent [2]" xfId="132"/>
    <cellStyle name="Percent 2" xfId="92"/>
    <cellStyle name="Percent 3" xfId="95"/>
    <cellStyle name="Percent 3 2" xfId="135"/>
    <cellStyle name="Percent 4" xfId="104"/>
    <cellStyle name="Title" xfId="43" builtinId="15" customBuiltin="1"/>
    <cellStyle name="Title 2" xfId="48"/>
    <cellStyle name="Total" xfId="44" builtinId="25" customBuiltin="1"/>
    <cellStyle name="Total 2" xfId="65"/>
    <cellStyle name="Warning Text" xfId="45" builtinId="11" customBuiltin="1"/>
    <cellStyle name="Warning Text 2" xfId="62"/>
  </cellStyles>
  <dxfs count="60">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45"/>
  <sheetViews>
    <sheetView showGridLines="0" tabSelected="1" topLeftCell="A15" zoomScaleNormal="100" workbookViewId="0">
      <selection activeCell="B13" sqref="B13"/>
    </sheetView>
  </sheetViews>
  <sheetFormatPr defaultRowHeight="12.75" x14ac:dyDescent="0.2"/>
  <cols>
    <col min="1" max="2" width="53.28515625" customWidth="1"/>
    <col min="3" max="3" width="54.28515625" customWidth="1"/>
  </cols>
  <sheetData>
    <row r="1" spans="1:4" x14ac:dyDescent="0.2">
      <c r="B1" s="108" t="s">
        <v>16</v>
      </c>
      <c r="C1" s="387" t="e">
        <f>EBNUMBER</f>
        <v>#REF!</v>
      </c>
      <c r="D1" s="387"/>
    </row>
    <row r="2" spans="1:4" x14ac:dyDescent="0.2">
      <c r="B2" s="108" t="s">
        <v>17</v>
      </c>
      <c r="C2" s="388"/>
      <c r="D2" s="387"/>
    </row>
    <row r="3" spans="1:4" x14ac:dyDescent="0.2">
      <c r="B3" s="108" t="s">
        <v>18</v>
      </c>
      <c r="C3" s="388"/>
      <c r="D3" s="387"/>
    </row>
    <row r="4" spans="1:4" x14ac:dyDescent="0.2">
      <c r="B4" s="108" t="s">
        <v>19</v>
      </c>
      <c r="C4" s="388"/>
      <c r="D4" s="387"/>
    </row>
    <row r="5" spans="1:4" x14ac:dyDescent="0.2">
      <c r="B5" s="108" t="s">
        <v>20</v>
      </c>
      <c r="C5" s="389"/>
      <c r="D5" s="387"/>
    </row>
    <row r="6" spans="1:4" x14ac:dyDescent="0.2">
      <c r="B6" s="108"/>
      <c r="C6" s="386"/>
      <c r="D6" s="387"/>
    </row>
    <row r="7" spans="1:4" x14ac:dyDescent="0.2">
      <c r="B7" s="108" t="s">
        <v>21</v>
      </c>
      <c r="C7" s="389"/>
      <c r="D7" s="387"/>
    </row>
    <row r="8" spans="1:4" x14ac:dyDescent="0.2">
      <c r="B8" s="108"/>
      <c r="C8" s="108"/>
      <c r="D8" s="387"/>
    </row>
    <row r="9" spans="1:4" ht="18" x14ac:dyDescent="0.2">
      <c r="A9" s="402" t="s">
        <v>750</v>
      </c>
      <c r="B9" s="402"/>
      <c r="C9" s="402"/>
      <c r="D9" s="387"/>
    </row>
    <row r="10" spans="1:4" ht="18" x14ac:dyDescent="0.2">
      <c r="A10" s="402" t="s">
        <v>751</v>
      </c>
      <c r="B10" s="402"/>
      <c r="C10" s="402"/>
      <c r="D10" s="387"/>
    </row>
    <row r="12" spans="1:4" ht="28.5" customHeight="1" x14ac:dyDescent="0.2">
      <c r="A12" s="401" t="s">
        <v>748</v>
      </c>
      <c r="B12" s="26" t="s">
        <v>752</v>
      </c>
      <c r="C12" s="26" t="s">
        <v>749</v>
      </c>
    </row>
    <row r="13" spans="1:4" ht="409.5" x14ac:dyDescent="0.2">
      <c r="A13" s="391" t="s">
        <v>862</v>
      </c>
      <c r="B13" s="392" t="s">
        <v>864</v>
      </c>
      <c r="C13" s="391" t="s">
        <v>867</v>
      </c>
    </row>
    <row r="14" spans="1:4" ht="229.5" x14ac:dyDescent="0.2">
      <c r="A14" s="391" t="s">
        <v>863</v>
      </c>
      <c r="B14" s="392" t="s">
        <v>853</v>
      </c>
      <c r="C14" s="391" t="s">
        <v>854</v>
      </c>
    </row>
    <row r="15" spans="1:4" ht="165.75" x14ac:dyDescent="0.2">
      <c r="A15" s="392" t="s">
        <v>861</v>
      </c>
      <c r="B15" s="392" t="s">
        <v>855</v>
      </c>
      <c r="C15" s="391" t="s">
        <v>856</v>
      </c>
    </row>
    <row r="16" spans="1:4" ht="114.75" x14ac:dyDescent="0.2">
      <c r="A16" s="391" t="s">
        <v>865</v>
      </c>
      <c r="B16" s="392" t="s">
        <v>857</v>
      </c>
      <c r="C16" s="391" t="s">
        <v>858</v>
      </c>
    </row>
    <row r="17" spans="1:3" ht="153" x14ac:dyDescent="0.2">
      <c r="A17" s="391" t="s">
        <v>866</v>
      </c>
      <c r="B17" s="392" t="s">
        <v>859</v>
      </c>
      <c r="C17" s="391" t="s">
        <v>860</v>
      </c>
    </row>
    <row r="18" spans="1:3" x14ac:dyDescent="0.2">
      <c r="A18" s="391"/>
      <c r="B18" s="391"/>
      <c r="C18" s="391"/>
    </row>
    <row r="19" spans="1:3" x14ac:dyDescent="0.2">
      <c r="A19" s="391"/>
      <c r="B19" s="391"/>
      <c r="C19" s="391"/>
    </row>
    <row r="20" spans="1:3" x14ac:dyDescent="0.2">
      <c r="A20" s="391"/>
      <c r="B20" s="391"/>
      <c r="C20" s="391"/>
    </row>
    <row r="21" spans="1:3" x14ac:dyDescent="0.2">
      <c r="A21" s="391"/>
      <c r="B21" s="391"/>
      <c r="C21" s="391"/>
    </row>
    <row r="22" spans="1:3" ht="15" x14ac:dyDescent="0.2">
      <c r="A22" s="391"/>
      <c r="B22" s="391"/>
      <c r="C22" s="390"/>
    </row>
    <row r="23" spans="1:3" x14ac:dyDescent="0.2">
      <c r="A23" s="391"/>
      <c r="B23" s="391"/>
      <c r="C23" s="391"/>
    </row>
    <row r="24" spans="1:3" x14ac:dyDescent="0.2">
      <c r="A24" s="391"/>
      <c r="B24" s="391"/>
      <c r="C24" s="391"/>
    </row>
    <row r="25" spans="1:3" x14ac:dyDescent="0.2">
      <c r="A25" s="391"/>
      <c r="B25" s="391"/>
      <c r="C25" s="391"/>
    </row>
    <row r="26" spans="1:3" x14ac:dyDescent="0.2">
      <c r="A26" s="391"/>
      <c r="B26" s="391"/>
      <c r="C26" s="391"/>
    </row>
    <row r="27" spans="1:3" x14ac:dyDescent="0.2">
      <c r="A27" s="391"/>
      <c r="B27" s="391"/>
      <c r="C27" s="391"/>
    </row>
    <row r="28" spans="1:3" x14ac:dyDescent="0.2">
      <c r="A28" s="391"/>
      <c r="B28" s="391"/>
      <c r="C28" s="391"/>
    </row>
    <row r="29" spans="1:3" x14ac:dyDescent="0.2">
      <c r="A29" s="391"/>
      <c r="B29" s="391"/>
      <c r="C29" s="391"/>
    </row>
    <row r="30" spans="1:3" x14ac:dyDescent="0.2">
      <c r="A30" s="391"/>
      <c r="B30" s="391"/>
      <c r="C30" s="391"/>
    </row>
    <row r="31" spans="1:3" x14ac:dyDescent="0.2">
      <c r="A31" s="391"/>
      <c r="B31" s="391"/>
      <c r="C31" s="391"/>
    </row>
    <row r="32" spans="1:3" x14ac:dyDescent="0.2">
      <c r="A32" s="391"/>
      <c r="B32" s="391"/>
      <c r="C32" s="391"/>
    </row>
    <row r="33" spans="1:3" x14ac:dyDescent="0.2">
      <c r="A33" s="391"/>
      <c r="B33" s="391"/>
      <c r="C33" s="391"/>
    </row>
    <row r="34" spans="1:3" ht="15" x14ac:dyDescent="0.2">
      <c r="A34" s="391"/>
      <c r="B34" s="391"/>
      <c r="C34" s="390"/>
    </row>
    <row r="35" spans="1:3" ht="15" x14ac:dyDescent="0.2">
      <c r="A35" s="391"/>
      <c r="B35" s="391"/>
      <c r="C35" s="390"/>
    </row>
    <row r="36" spans="1:3" ht="15" x14ac:dyDescent="0.2">
      <c r="A36" s="391"/>
      <c r="B36" s="391"/>
      <c r="C36" s="390"/>
    </row>
    <row r="37" spans="1:3" x14ac:dyDescent="0.2">
      <c r="A37" s="391"/>
      <c r="B37" s="391"/>
      <c r="C37" s="391"/>
    </row>
    <row r="38" spans="1:3" x14ac:dyDescent="0.2">
      <c r="A38" s="391"/>
      <c r="B38" s="391"/>
      <c r="C38" s="391"/>
    </row>
    <row r="39" spans="1:3" x14ac:dyDescent="0.2">
      <c r="A39" s="391"/>
      <c r="B39" s="391"/>
      <c r="C39" s="391"/>
    </row>
    <row r="40" spans="1:3" x14ac:dyDescent="0.2">
      <c r="A40" s="391"/>
      <c r="B40" s="391"/>
      <c r="C40" s="391"/>
    </row>
    <row r="41" spans="1:3" x14ac:dyDescent="0.2">
      <c r="A41" s="391"/>
      <c r="B41" s="391"/>
      <c r="C41" s="391"/>
    </row>
    <row r="42" spans="1:3" x14ac:dyDescent="0.2">
      <c r="A42" s="391"/>
      <c r="B42" s="391"/>
      <c r="C42" s="391"/>
    </row>
    <row r="43" spans="1:3" x14ac:dyDescent="0.2">
      <c r="A43" s="391"/>
      <c r="B43" s="391"/>
      <c r="C43" s="391"/>
    </row>
    <row r="45" spans="1:3" x14ac:dyDescent="0.2">
      <c r="A45" s="3" t="s">
        <v>753</v>
      </c>
    </row>
  </sheetData>
  <mergeCells count="2">
    <mergeCell ref="A10:C10"/>
    <mergeCell ref="A9:C9"/>
  </mergeCells>
  <pageMargins left="0.70866141732283472" right="0.70866141732283472" top="0.74803149606299213" bottom="0.74803149606299213" header="0.31496062992125984" footer="0.31496062992125984"/>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O93"/>
  <sheetViews>
    <sheetView showGridLines="0" topLeftCell="A67" zoomScaleNormal="100" workbookViewId="0">
      <selection activeCell="H89" sqref="H89"/>
    </sheetView>
  </sheetViews>
  <sheetFormatPr defaultColWidth="8.85546875" defaultRowHeight="15" x14ac:dyDescent="0.25"/>
  <cols>
    <col min="1" max="1" width="30.42578125" style="28" customWidth="1"/>
    <col min="2" max="2" width="13.140625" style="28" customWidth="1"/>
    <col min="3" max="7" width="16.7109375" style="28" customWidth="1"/>
    <col min="8" max="16384" width="8.85546875" style="28"/>
  </cols>
  <sheetData>
    <row r="1" spans="1:15" s="20" customFormat="1" x14ac:dyDescent="0.25">
      <c r="A1" s="18"/>
      <c r="B1" s="18"/>
      <c r="C1" s="18"/>
      <c r="D1" s="18"/>
      <c r="F1" s="3" t="s">
        <v>16</v>
      </c>
      <c r="G1" s="397" t="e">
        <f>EBNUMBER</f>
        <v>#REF!</v>
      </c>
    </row>
    <row r="2" spans="1:15" s="20" customFormat="1" x14ac:dyDescent="0.25">
      <c r="A2" s="18"/>
      <c r="B2" s="18"/>
      <c r="C2" s="18"/>
      <c r="D2" s="18"/>
      <c r="F2" s="3" t="s">
        <v>17</v>
      </c>
      <c r="G2" s="16"/>
    </row>
    <row r="3" spans="1:15" s="20" customFormat="1" x14ac:dyDescent="0.25">
      <c r="A3" s="18"/>
      <c r="B3" s="18"/>
      <c r="C3" s="18"/>
      <c r="D3" s="18"/>
      <c r="F3" s="3" t="s">
        <v>18</v>
      </c>
      <c r="G3" s="16"/>
    </row>
    <row r="4" spans="1:15" s="20" customFormat="1" x14ac:dyDescent="0.25">
      <c r="A4" s="383"/>
      <c r="B4" s="18"/>
      <c r="C4" s="18"/>
      <c r="D4" s="18"/>
      <c r="F4" s="3" t="s">
        <v>19</v>
      </c>
      <c r="G4" s="16"/>
    </row>
    <row r="5" spans="1:15" s="20" customFormat="1" x14ac:dyDescent="0.25">
      <c r="A5" s="18"/>
      <c r="B5" s="18"/>
      <c r="C5" s="18"/>
      <c r="D5" s="18"/>
      <c r="F5" s="3" t="s">
        <v>20</v>
      </c>
      <c r="G5" s="17"/>
    </row>
    <row r="6" spans="1:15" s="20" customFormat="1" x14ac:dyDescent="0.25">
      <c r="A6" s="18"/>
      <c r="B6" s="18"/>
      <c r="C6" s="18"/>
      <c r="D6" s="18"/>
      <c r="F6" s="3"/>
      <c r="G6" s="15"/>
    </row>
    <row r="7" spans="1:15" s="20" customFormat="1" x14ac:dyDescent="0.25">
      <c r="A7" s="18"/>
      <c r="B7" s="18"/>
      <c r="C7" s="18"/>
      <c r="D7" s="18"/>
      <c r="F7" s="3" t="s">
        <v>21</v>
      </c>
      <c r="G7" s="17"/>
    </row>
    <row r="8" spans="1:15" s="20" customFormat="1" x14ac:dyDescent="0.25">
      <c r="A8" s="19"/>
      <c r="B8" s="19"/>
      <c r="C8" s="19"/>
      <c r="D8" s="19"/>
      <c r="E8" s="19"/>
      <c r="F8" s="19"/>
      <c r="G8" s="19"/>
      <c r="H8" s="19"/>
      <c r="I8" s="19"/>
      <c r="J8" s="110"/>
      <c r="K8" s="110"/>
      <c r="L8" s="110"/>
      <c r="M8" s="110"/>
      <c r="N8" s="110"/>
      <c r="O8" s="110"/>
    </row>
    <row r="9" spans="1:15" s="20" customFormat="1" ht="18" x14ac:dyDescent="0.25">
      <c r="A9" s="404" t="s">
        <v>127</v>
      </c>
      <c r="B9" s="404"/>
      <c r="C9" s="404"/>
      <c r="D9" s="404"/>
      <c r="E9" s="404"/>
      <c r="F9" s="404"/>
      <c r="G9" s="404"/>
      <c r="H9" s="113"/>
      <c r="I9" s="113"/>
      <c r="J9" s="113"/>
      <c r="K9" s="113"/>
      <c r="L9" s="110"/>
      <c r="M9" s="110"/>
      <c r="N9" s="110"/>
      <c r="O9" s="110"/>
    </row>
    <row r="10" spans="1:15" s="20" customFormat="1" ht="18" x14ac:dyDescent="0.25">
      <c r="A10" s="404" t="s">
        <v>195</v>
      </c>
      <c r="B10" s="404"/>
      <c r="C10" s="404"/>
      <c r="D10" s="404"/>
      <c r="E10" s="404"/>
      <c r="F10" s="404"/>
      <c r="G10" s="404"/>
      <c r="H10" s="113"/>
      <c r="I10" s="113"/>
      <c r="J10" s="113"/>
      <c r="K10" s="113"/>
      <c r="L10" s="110"/>
      <c r="M10" s="110"/>
      <c r="N10" s="110"/>
      <c r="O10" s="110"/>
    </row>
    <row r="11" spans="1:15" s="20" customFormat="1" ht="18" x14ac:dyDescent="0.25">
      <c r="A11" s="113"/>
      <c r="B11" s="113"/>
      <c r="C11" s="113"/>
      <c r="D11" s="113"/>
      <c r="E11" s="113"/>
      <c r="F11" s="113"/>
      <c r="G11" s="113"/>
      <c r="H11" s="113"/>
      <c r="I11" s="113"/>
      <c r="J11" s="113"/>
      <c r="K11" s="113"/>
      <c r="L11" s="110"/>
      <c r="M11" s="110"/>
      <c r="N11" s="110"/>
      <c r="O11" s="110"/>
    </row>
    <row r="12" spans="1:15" x14ac:dyDescent="0.25">
      <c r="A12" s="405" t="s">
        <v>196</v>
      </c>
      <c r="B12" s="405"/>
      <c r="C12" s="405"/>
      <c r="D12" s="405"/>
      <c r="E12" s="405"/>
      <c r="F12" s="405"/>
      <c r="G12" s="405"/>
      <c r="H12"/>
      <c r="I12"/>
    </row>
    <row r="13" spans="1:15" x14ac:dyDescent="0.25">
      <c r="A13" s="405" t="s">
        <v>197</v>
      </c>
      <c r="B13" s="405"/>
      <c r="C13" s="405"/>
      <c r="D13" s="405"/>
      <c r="E13" s="405"/>
      <c r="F13" s="405"/>
      <c r="G13" s="405"/>
      <c r="H13"/>
      <c r="I13"/>
    </row>
    <row r="14" spans="1:15" x14ac:dyDescent="0.25">
      <c r="A14" s="406" t="s">
        <v>211</v>
      </c>
      <c r="B14" s="406"/>
      <c r="C14" s="406"/>
      <c r="D14" s="406"/>
      <c r="E14" s="406"/>
      <c r="F14" s="406"/>
      <c r="G14"/>
      <c r="H14"/>
      <c r="I14"/>
    </row>
    <row r="15" spans="1:15" x14ac:dyDescent="0.25">
      <c r="A15" s="406" t="s">
        <v>212</v>
      </c>
      <c r="B15" s="406"/>
      <c r="C15" s="406"/>
      <c r="D15" s="406"/>
      <c r="E15" s="406"/>
      <c r="F15" s="406"/>
      <c r="G15"/>
      <c r="H15"/>
      <c r="I15"/>
    </row>
    <row r="16" spans="1:15" ht="15.75" x14ac:dyDescent="0.25">
      <c r="A16" s="130"/>
      <c r="B16"/>
      <c r="C16"/>
      <c r="D16"/>
      <c r="E16"/>
      <c r="F16"/>
      <c r="G16"/>
      <c r="H16"/>
      <c r="I16"/>
    </row>
    <row r="17" spans="1:9" ht="26.25" customHeight="1" x14ac:dyDescent="0.25">
      <c r="A17" s="403" t="s">
        <v>739</v>
      </c>
      <c r="B17" s="403"/>
      <c r="C17" s="403"/>
      <c r="D17" s="403"/>
      <c r="E17" s="403"/>
      <c r="F17" s="403"/>
      <c r="G17" s="403"/>
      <c r="H17"/>
      <c r="I17"/>
    </row>
    <row r="18" spans="1:9" ht="29.25" customHeight="1" x14ac:dyDescent="0.25">
      <c r="A18" s="403" t="s">
        <v>198</v>
      </c>
      <c r="B18" s="403"/>
      <c r="C18" s="403"/>
      <c r="D18" s="403"/>
      <c r="E18" s="403"/>
      <c r="F18" s="403"/>
      <c r="G18" s="403"/>
      <c r="H18"/>
      <c r="I18"/>
    </row>
    <row r="19" spans="1:9" x14ac:dyDescent="0.25">
      <c r="G19"/>
      <c r="H19"/>
      <c r="I19"/>
    </row>
    <row r="20" spans="1:9" ht="15.75" x14ac:dyDescent="0.25">
      <c r="A20" s="131"/>
      <c r="B20"/>
      <c r="C20"/>
      <c r="D20"/>
      <c r="E20"/>
      <c r="F20"/>
      <c r="G20"/>
      <c r="H20"/>
      <c r="I20"/>
    </row>
    <row r="21" spans="1:9" ht="18" x14ac:dyDescent="0.25">
      <c r="A21" s="154" t="s">
        <v>199</v>
      </c>
      <c r="B21" s="13"/>
      <c r="C21" s="13"/>
      <c r="D21" s="13"/>
      <c r="E21" s="13"/>
      <c r="F21" s="13"/>
      <c r="G21" s="13"/>
      <c r="H21" s="13"/>
      <c r="I21" s="13"/>
    </row>
    <row r="22" spans="1:9" x14ac:dyDescent="0.25">
      <c r="A22" s="6" t="s">
        <v>200</v>
      </c>
      <c r="B22" s="13"/>
      <c r="C22" s="132">
        <v>2015</v>
      </c>
      <c r="D22" s="132">
        <f>C22+1</f>
        <v>2016</v>
      </c>
      <c r="E22" s="132">
        <f t="shared" ref="E22:G22" si="0">D22+1</f>
        <v>2017</v>
      </c>
      <c r="F22" s="132">
        <f t="shared" si="0"/>
        <v>2018</v>
      </c>
      <c r="G22" s="132">
        <f t="shared" si="0"/>
        <v>2019</v>
      </c>
    </row>
    <row r="23" spans="1:9" x14ac:dyDescent="0.25">
      <c r="A23" s="3" t="s">
        <v>201</v>
      </c>
      <c r="B23" s="13"/>
      <c r="C23" s="13"/>
      <c r="D23" s="13"/>
      <c r="E23" s="13"/>
      <c r="F23" s="13"/>
      <c r="G23" s="13"/>
    </row>
    <row r="24" spans="1:9" x14ac:dyDescent="0.25">
      <c r="A24" s="7" t="s">
        <v>738</v>
      </c>
      <c r="B24" s="13"/>
      <c r="C24" s="13"/>
      <c r="D24" s="13"/>
      <c r="E24" s="13"/>
      <c r="F24" s="13"/>
      <c r="G24" s="13"/>
    </row>
    <row r="25" spans="1:9" x14ac:dyDescent="0.25">
      <c r="A25" s="13" t="s">
        <v>202</v>
      </c>
      <c r="B25" s="13"/>
      <c r="C25" s="153">
        <v>1000</v>
      </c>
      <c r="D25" s="153">
        <v>0</v>
      </c>
      <c r="E25" s="153">
        <v>1000</v>
      </c>
      <c r="F25" s="153">
        <v>0</v>
      </c>
      <c r="G25" s="153">
        <v>0</v>
      </c>
    </row>
    <row r="26" spans="1:9" x14ac:dyDescent="0.25">
      <c r="A26" s="13" t="s">
        <v>203</v>
      </c>
      <c r="B26" s="13"/>
      <c r="C26" s="153">
        <v>0</v>
      </c>
      <c r="D26" s="153">
        <v>0</v>
      </c>
      <c r="E26" s="153">
        <v>0</v>
      </c>
      <c r="F26" s="153">
        <v>0</v>
      </c>
      <c r="G26" s="153">
        <v>0</v>
      </c>
    </row>
    <row r="27" spans="1:9" x14ac:dyDescent="0.25">
      <c r="A27" s="13" t="s">
        <v>204</v>
      </c>
      <c r="B27" s="13"/>
      <c r="C27" s="153">
        <v>0</v>
      </c>
      <c r="D27" s="153">
        <v>0</v>
      </c>
      <c r="E27" s="153">
        <v>0</v>
      </c>
      <c r="F27" s="153">
        <v>0</v>
      </c>
      <c r="G27" s="153">
        <v>0</v>
      </c>
    </row>
    <row r="28" spans="1:9" x14ac:dyDescent="0.25">
      <c r="A28" s="13"/>
      <c r="B28" s="13"/>
      <c r="C28" s="13"/>
      <c r="D28" s="13"/>
      <c r="E28" s="13"/>
      <c r="F28" s="13"/>
      <c r="G28" s="13"/>
    </row>
    <row r="29" spans="1:9" x14ac:dyDescent="0.25">
      <c r="A29" s="3" t="s">
        <v>205</v>
      </c>
      <c r="B29" s="13"/>
      <c r="C29" s="13"/>
      <c r="D29" s="13"/>
      <c r="E29" s="13"/>
      <c r="F29" s="13"/>
      <c r="G29" s="13"/>
    </row>
    <row r="30" spans="1:9" x14ac:dyDescent="0.25">
      <c r="A30" s="7" t="s">
        <v>738</v>
      </c>
      <c r="B30" s="13"/>
      <c r="C30" s="13"/>
      <c r="D30" s="13"/>
      <c r="E30" s="13"/>
      <c r="F30" s="13"/>
      <c r="G30" s="13"/>
    </row>
    <row r="31" spans="1:9" x14ac:dyDescent="0.25">
      <c r="A31" s="13" t="s">
        <v>202</v>
      </c>
      <c r="B31" s="13"/>
      <c r="C31" s="153">
        <v>0</v>
      </c>
      <c r="D31" s="153">
        <v>0</v>
      </c>
      <c r="E31" s="153">
        <v>0</v>
      </c>
      <c r="F31" s="153">
        <v>0</v>
      </c>
      <c r="G31" s="153">
        <v>0</v>
      </c>
    </row>
    <row r="32" spans="1:9" x14ac:dyDescent="0.25">
      <c r="A32" s="13" t="s">
        <v>203</v>
      </c>
      <c r="B32" s="13"/>
      <c r="C32" s="153">
        <v>0</v>
      </c>
      <c r="D32" s="153">
        <v>0</v>
      </c>
      <c r="E32" s="153">
        <v>0</v>
      </c>
      <c r="F32" s="153">
        <v>0</v>
      </c>
      <c r="G32" s="153">
        <v>0</v>
      </c>
    </row>
    <row r="33" spans="1:7" x14ac:dyDescent="0.25">
      <c r="A33" s="13" t="s">
        <v>204</v>
      </c>
      <c r="B33" s="13"/>
      <c r="C33" s="153">
        <v>0</v>
      </c>
      <c r="D33" s="153">
        <v>0</v>
      </c>
      <c r="E33" s="153">
        <v>0</v>
      </c>
      <c r="F33" s="153">
        <v>0</v>
      </c>
      <c r="G33" s="153">
        <v>0</v>
      </c>
    </row>
    <row r="34" spans="1:7" x14ac:dyDescent="0.25">
      <c r="A34" s="13"/>
      <c r="B34" s="13"/>
      <c r="C34" s="13"/>
      <c r="D34" s="13"/>
      <c r="E34" s="13"/>
      <c r="F34" s="13"/>
      <c r="G34" s="13"/>
    </row>
    <row r="35" spans="1:7" x14ac:dyDescent="0.25">
      <c r="A35" s="3" t="s">
        <v>206</v>
      </c>
      <c r="B35" s="13"/>
      <c r="C35" s="13"/>
      <c r="D35" s="13"/>
      <c r="E35" s="13"/>
      <c r="F35" s="13"/>
      <c r="G35" s="13"/>
    </row>
    <row r="36" spans="1:7" x14ac:dyDescent="0.25">
      <c r="A36" s="7" t="s">
        <v>738</v>
      </c>
      <c r="B36" s="13"/>
      <c r="C36" s="13"/>
      <c r="D36" s="13"/>
      <c r="E36" s="13"/>
      <c r="F36" s="13"/>
      <c r="G36" s="13"/>
    </row>
    <row r="37" spans="1:7" x14ac:dyDescent="0.25">
      <c r="A37" s="13" t="s">
        <v>202</v>
      </c>
      <c r="B37" s="13"/>
      <c r="C37" s="153">
        <v>0</v>
      </c>
      <c r="D37" s="153">
        <v>0</v>
      </c>
      <c r="E37" s="153">
        <v>0</v>
      </c>
      <c r="F37" s="153">
        <v>0</v>
      </c>
      <c r="G37" s="153">
        <v>0</v>
      </c>
    </row>
    <row r="38" spans="1:7" x14ac:dyDescent="0.25">
      <c r="A38" s="13" t="s">
        <v>203</v>
      </c>
      <c r="B38" s="13"/>
      <c r="C38" s="153">
        <v>0</v>
      </c>
      <c r="D38" s="153">
        <v>0</v>
      </c>
      <c r="E38" s="153">
        <v>0</v>
      </c>
      <c r="F38" s="153">
        <v>0</v>
      </c>
      <c r="G38" s="153">
        <v>0</v>
      </c>
    </row>
    <row r="39" spans="1:7" x14ac:dyDescent="0.25">
      <c r="A39" s="13" t="s">
        <v>204</v>
      </c>
      <c r="B39" s="13"/>
      <c r="C39" s="153">
        <v>0</v>
      </c>
      <c r="D39" s="153">
        <v>0</v>
      </c>
      <c r="E39" s="153">
        <v>0</v>
      </c>
      <c r="F39" s="153">
        <v>0</v>
      </c>
      <c r="G39" s="153">
        <v>0</v>
      </c>
    </row>
    <row r="40" spans="1:7" x14ac:dyDescent="0.25">
      <c r="A40" s="13"/>
      <c r="B40" s="13"/>
      <c r="C40" s="13"/>
      <c r="D40" s="13"/>
      <c r="E40" s="13"/>
      <c r="F40" s="13"/>
      <c r="G40" s="13"/>
    </row>
    <row r="41" spans="1:7" x14ac:dyDescent="0.25">
      <c r="A41" s="3" t="s">
        <v>207</v>
      </c>
      <c r="B41" s="13"/>
      <c r="C41" s="13"/>
      <c r="D41" s="13"/>
      <c r="E41" s="13"/>
      <c r="F41" s="13"/>
      <c r="G41" s="13"/>
    </row>
    <row r="42" spans="1:7" x14ac:dyDescent="0.25">
      <c r="A42" s="7" t="s">
        <v>738</v>
      </c>
      <c r="B42" s="13"/>
      <c r="C42" s="13"/>
      <c r="D42" s="13"/>
      <c r="E42" s="13"/>
      <c r="F42" s="13"/>
      <c r="G42" s="13"/>
    </row>
    <row r="43" spans="1:7" x14ac:dyDescent="0.25">
      <c r="A43" s="13" t="s">
        <v>202</v>
      </c>
      <c r="B43" s="13"/>
      <c r="C43" s="153">
        <v>0</v>
      </c>
      <c r="D43" s="153">
        <v>0</v>
      </c>
      <c r="E43" s="153">
        <v>0</v>
      </c>
      <c r="F43" s="153">
        <v>0</v>
      </c>
      <c r="G43" s="153">
        <v>0</v>
      </c>
    </row>
    <row r="44" spans="1:7" x14ac:dyDescent="0.25">
      <c r="A44" s="13" t="s">
        <v>203</v>
      </c>
      <c r="B44" s="13"/>
      <c r="C44" s="153">
        <v>0</v>
      </c>
      <c r="D44" s="153">
        <v>0</v>
      </c>
      <c r="E44" s="153">
        <v>0</v>
      </c>
      <c r="F44" s="153">
        <v>0</v>
      </c>
      <c r="G44" s="153">
        <v>0</v>
      </c>
    </row>
    <row r="45" spans="1:7" x14ac:dyDescent="0.25">
      <c r="A45" s="13" t="s">
        <v>204</v>
      </c>
      <c r="B45" s="13"/>
      <c r="C45" s="153">
        <v>0</v>
      </c>
      <c r="D45" s="153">
        <v>0</v>
      </c>
      <c r="E45" s="153">
        <v>0</v>
      </c>
      <c r="F45" s="153">
        <v>0</v>
      </c>
      <c r="G45" s="153">
        <v>0</v>
      </c>
    </row>
    <row r="46" spans="1:7" x14ac:dyDescent="0.25">
      <c r="A46" s="13"/>
      <c r="B46" s="13"/>
      <c r="C46" s="13"/>
      <c r="D46" s="13"/>
      <c r="E46" s="13"/>
      <c r="F46" s="13"/>
      <c r="G46" s="13"/>
    </row>
    <row r="47" spans="1:7" x14ac:dyDescent="0.25">
      <c r="A47" s="3" t="s">
        <v>208</v>
      </c>
      <c r="B47" s="13"/>
      <c r="C47" s="13"/>
      <c r="D47" s="13"/>
      <c r="E47" s="13"/>
      <c r="F47" s="13"/>
      <c r="G47" s="13"/>
    </row>
    <row r="48" spans="1:7" x14ac:dyDescent="0.25">
      <c r="A48" s="7" t="s">
        <v>738</v>
      </c>
      <c r="B48" s="13"/>
      <c r="C48" s="13"/>
      <c r="D48" s="13"/>
      <c r="E48" s="13"/>
      <c r="F48" s="13"/>
      <c r="G48" s="13"/>
    </row>
    <row r="49" spans="1:9" x14ac:dyDescent="0.25">
      <c r="A49" s="13" t="s">
        <v>202</v>
      </c>
      <c r="B49" s="13"/>
      <c r="C49" s="153">
        <v>0</v>
      </c>
      <c r="D49" s="153">
        <v>0</v>
      </c>
      <c r="E49" s="153">
        <v>0</v>
      </c>
      <c r="F49" s="153">
        <v>0</v>
      </c>
      <c r="G49" s="153">
        <v>0</v>
      </c>
    </row>
    <row r="50" spans="1:9" x14ac:dyDescent="0.25">
      <c r="A50" s="13" t="s">
        <v>203</v>
      </c>
      <c r="B50" s="13"/>
      <c r="C50" s="153">
        <v>0</v>
      </c>
      <c r="D50" s="153">
        <v>0</v>
      </c>
      <c r="E50" s="153">
        <v>0</v>
      </c>
      <c r="F50" s="153">
        <v>0</v>
      </c>
      <c r="G50" s="153">
        <v>0</v>
      </c>
    </row>
    <row r="51" spans="1:9" x14ac:dyDescent="0.25">
      <c r="A51" s="13" t="s">
        <v>204</v>
      </c>
      <c r="B51" s="13"/>
      <c r="C51" s="153">
        <v>0</v>
      </c>
      <c r="D51" s="153">
        <v>0</v>
      </c>
      <c r="E51" s="153">
        <v>0</v>
      </c>
      <c r="F51" s="153">
        <v>0</v>
      </c>
      <c r="G51" s="153">
        <v>0</v>
      </c>
    </row>
    <row r="52" spans="1:9" x14ac:dyDescent="0.25">
      <c r="A52" s="13"/>
      <c r="B52" s="13"/>
      <c r="C52" s="133"/>
      <c r="D52" s="133"/>
      <c r="E52" s="133"/>
      <c r="F52" s="133"/>
      <c r="G52" s="133"/>
      <c r="H52" s="133"/>
      <c r="I52" s="133"/>
    </row>
    <row r="53" spans="1:9" x14ac:dyDescent="0.25">
      <c r="A53" s="3" t="s">
        <v>734</v>
      </c>
      <c r="B53" s="3"/>
      <c r="C53" s="381">
        <f>SUM(C49,C43,C37,C31,C25)</f>
        <v>1000</v>
      </c>
      <c r="D53" s="381">
        <f t="shared" ref="D53:G55" si="1">SUM(D49,D43,D37,D31,D25)</f>
        <v>0</v>
      </c>
      <c r="E53" s="381">
        <f t="shared" si="1"/>
        <v>1000</v>
      </c>
      <c r="F53" s="381">
        <f t="shared" si="1"/>
        <v>0</v>
      </c>
      <c r="G53" s="381">
        <f t="shared" si="1"/>
        <v>0</v>
      </c>
      <c r="H53" s="133"/>
      <c r="I53" s="133"/>
    </row>
    <row r="54" spans="1:9" x14ac:dyDescent="0.25">
      <c r="A54" s="3" t="s">
        <v>735</v>
      </c>
      <c r="B54" s="3"/>
      <c r="C54" s="381">
        <f>SUM(C50,C44,C38,C32,C26)</f>
        <v>0</v>
      </c>
      <c r="D54" s="381">
        <f t="shared" si="1"/>
        <v>0</v>
      </c>
      <c r="E54" s="381">
        <f t="shared" si="1"/>
        <v>0</v>
      </c>
      <c r="F54" s="381">
        <f t="shared" si="1"/>
        <v>0</v>
      </c>
      <c r="G54" s="381">
        <f t="shared" si="1"/>
        <v>0</v>
      </c>
      <c r="H54" s="133"/>
      <c r="I54" s="133"/>
    </row>
    <row r="55" spans="1:9" x14ac:dyDescent="0.25">
      <c r="A55" s="3" t="s">
        <v>736</v>
      </c>
      <c r="B55" s="9"/>
      <c r="C55" s="382">
        <f>SUM(C51,C45,C39,C33,C27)</f>
        <v>0</v>
      </c>
      <c r="D55" s="382">
        <f t="shared" si="1"/>
        <v>0</v>
      </c>
      <c r="E55" s="382">
        <f t="shared" si="1"/>
        <v>0</v>
      </c>
      <c r="F55" s="382">
        <f t="shared" si="1"/>
        <v>0</v>
      </c>
      <c r="G55" s="382">
        <f t="shared" si="1"/>
        <v>0</v>
      </c>
    </row>
    <row r="56" spans="1:9" ht="6" customHeight="1" x14ac:dyDescent="0.25">
      <c r="A56" s="137"/>
      <c r="B56" s="138"/>
      <c r="C56" s="139"/>
      <c r="D56" s="139"/>
      <c r="E56" s="137"/>
      <c r="F56" s="140"/>
      <c r="G56" s="139"/>
    </row>
    <row r="57" spans="1:9" x14ac:dyDescent="0.25">
      <c r="A57" s="2"/>
      <c r="B57" s="141"/>
      <c r="C57" s="109"/>
      <c r="D57" s="109"/>
      <c r="E57" s="2"/>
      <c r="F57" s="141"/>
      <c r="G57" s="109"/>
    </row>
    <row r="58" spans="1:9" ht="18" x14ac:dyDescent="0.25">
      <c r="A58" s="154" t="s">
        <v>209</v>
      </c>
      <c r="B58" s="13"/>
      <c r="C58" s="13"/>
      <c r="D58" s="13"/>
      <c r="E58" s="13"/>
      <c r="F58" s="13"/>
      <c r="G58" s="13"/>
    </row>
    <row r="59" spans="1:9" x14ac:dyDescent="0.25">
      <c r="A59" s="6" t="s">
        <v>210</v>
      </c>
      <c r="B59" s="13"/>
      <c r="C59" s="132">
        <v>2015</v>
      </c>
      <c r="D59" s="132">
        <f>C59+1</f>
        <v>2016</v>
      </c>
      <c r="E59" s="132">
        <f t="shared" ref="E59:G59" si="2">D59+1</f>
        <v>2017</v>
      </c>
      <c r="F59" s="132">
        <f t="shared" si="2"/>
        <v>2018</v>
      </c>
      <c r="G59" s="132">
        <f t="shared" si="2"/>
        <v>2019</v>
      </c>
    </row>
    <row r="60" spans="1:9" x14ac:dyDescent="0.25">
      <c r="A60" s="3" t="s">
        <v>201</v>
      </c>
      <c r="B60" s="13"/>
      <c r="C60" s="13"/>
      <c r="D60" s="13"/>
      <c r="E60" s="13"/>
      <c r="F60" s="13"/>
      <c r="G60" s="13"/>
    </row>
    <row r="61" spans="1:9" x14ac:dyDescent="0.25">
      <c r="A61" s="7" t="s">
        <v>737</v>
      </c>
      <c r="B61" s="13"/>
      <c r="C61" s="13"/>
      <c r="D61" s="13"/>
      <c r="E61" s="13"/>
      <c r="F61" s="13"/>
      <c r="G61" s="13"/>
    </row>
    <row r="62" spans="1:9" x14ac:dyDescent="0.25">
      <c r="A62" s="13" t="s">
        <v>202</v>
      </c>
      <c r="B62" s="13"/>
      <c r="C62" s="153">
        <v>0</v>
      </c>
      <c r="D62" s="153">
        <v>0</v>
      </c>
      <c r="E62" s="153">
        <v>0</v>
      </c>
      <c r="F62" s="153">
        <v>0</v>
      </c>
      <c r="G62" s="153">
        <v>0</v>
      </c>
    </row>
    <row r="63" spans="1:9" x14ac:dyDescent="0.25">
      <c r="A63" s="13" t="s">
        <v>203</v>
      </c>
      <c r="B63" s="13"/>
      <c r="C63" s="153">
        <v>0</v>
      </c>
      <c r="D63" s="153">
        <v>0</v>
      </c>
      <c r="E63" s="153">
        <v>0</v>
      </c>
      <c r="F63" s="153">
        <v>0</v>
      </c>
      <c r="G63" s="153">
        <v>0</v>
      </c>
    </row>
    <row r="64" spans="1:9" x14ac:dyDescent="0.25">
      <c r="A64" s="13" t="s">
        <v>204</v>
      </c>
      <c r="B64" s="13"/>
      <c r="C64" s="153">
        <v>0</v>
      </c>
      <c r="D64" s="153">
        <v>0</v>
      </c>
      <c r="E64" s="153">
        <v>0</v>
      </c>
      <c r="F64" s="153">
        <v>0</v>
      </c>
      <c r="G64" s="153">
        <v>0</v>
      </c>
    </row>
    <row r="65" spans="1:7" x14ac:dyDescent="0.25">
      <c r="A65" s="13"/>
      <c r="B65" s="13"/>
      <c r="C65" s="13"/>
      <c r="D65" s="13"/>
      <c r="E65" s="13"/>
      <c r="F65" s="13"/>
      <c r="G65" s="13"/>
    </row>
    <row r="66" spans="1:7" x14ac:dyDescent="0.25">
      <c r="A66" s="3" t="s">
        <v>205</v>
      </c>
      <c r="B66" s="13"/>
      <c r="C66" s="13"/>
      <c r="D66" s="13"/>
      <c r="E66" s="13"/>
      <c r="F66" s="13"/>
      <c r="G66" s="13"/>
    </row>
    <row r="67" spans="1:7" x14ac:dyDescent="0.25">
      <c r="A67" s="7" t="s">
        <v>737</v>
      </c>
      <c r="B67" s="13"/>
      <c r="C67" s="13"/>
      <c r="D67" s="13"/>
      <c r="E67" s="13"/>
      <c r="F67" s="13"/>
      <c r="G67" s="13"/>
    </row>
    <row r="68" spans="1:7" x14ac:dyDescent="0.25">
      <c r="A68" s="13" t="s">
        <v>202</v>
      </c>
      <c r="B68" s="13"/>
      <c r="C68" s="153">
        <v>0</v>
      </c>
      <c r="D68" s="153">
        <v>0</v>
      </c>
      <c r="E68" s="153">
        <v>0</v>
      </c>
      <c r="F68" s="153">
        <v>0</v>
      </c>
      <c r="G68" s="153">
        <v>0</v>
      </c>
    </row>
    <row r="69" spans="1:7" x14ac:dyDescent="0.25">
      <c r="A69" s="13" t="s">
        <v>203</v>
      </c>
      <c r="B69" s="13"/>
      <c r="C69" s="153">
        <v>0</v>
      </c>
      <c r="D69" s="153">
        <v>0</v>
      </c>
      <c r="E69" s="153">
        <v>0</v>
      </c>
      <c r="F69" s="153">
        <v>0</v>
      </c>
      <c r="G69" s="153">
        <v>0</v>
      </c>
    </row>
    <row r="70" spans="1:7" x14ac:dyDescent="0.25">
      <c r="A70" s="13" t="s">
        <v>204</v>
      </c>
      <c r="B70" s="13"/>
      <c r="C70" s="153">
        <v>0</v>
      </c>
      <c r="D70" s="153">
        <v>0</v>
      </c>
      <c r="E70" s="153">
        <v>0</v>
      </c>
      <c r="F70" s="153">
        <v>0</v>
      </c>
      <c r="G70" s="153">
        <v>0</v>
      </c>
    </row>
    <row r="71" spans="1:7" x14ac:dyDescent="0.25">
      <c r="A71" s="13"/>
      <c r="B71" s="13"/>
      <c r="C71" s="13"/>
      <c r="D71" s="13"/>
      <c r="E71" s="13"/>
      <c r="F71" s="13"/>
      <c r="G71" s="13"/>
    </row>
    <row r="72" spans="1:7" x14ac:dyDescent="0.25">
      <c r="A72" s="3" t="s">
        <v>206</v>
      </c>
      <c r="B72" s="13"/>
      <c r="C72" s="13"/>
      <c r="D72" s="13"/>
      <c r="E72" s="13"/>
      <c r="F72" s="13"/>
      <c r="G72" s="13"/>
    </row>
    <row r="73" spans="1:7" x14ac:dyDescent="0.25">
      <c r="A73" s="7" t="s">
        <v>737</v>
      </c>
      <c r="B73" s="13"/>
      <c r="C73" s="13"/>
      <c r="D73" s="13"/>
      <c r="E73" s="13"/>
      <c r="F73" s="13"/>
      <c r="G73" s="13"/>
    </row>
    <row r="74" spans="1:7" x14ac:dyDescent="0.25">
      <c r="A74" s="13" t="s">
        <v>202</v>
      </c>
      <c r="B74" s="13"/>
      <c r="C74" s="153">
        <v>0</v>
      </c>
      <c r="D74" s="153">
        <v>0</v>
      </c>
      <c r="E74" s="153">
        <v>0</v>
      </c>
      <c r="F74" s="153">
        <v>0</v>
      </c>
      <c r="G74" s="153">
        <v>0</v>
      </c>
    </row>
    <row r="75" spans="1:7" x14ac:dyDescent="0.25">
      <c r="A75" s="13" t="s">
        <v>203</v>
      </c>
      <c r="B75" s="13"/>
      <c r="C75" s="153">
        <v>0</v>
      </c>
      <c r="D75" s="153">
        <v>0</v>
      </c>
      <c r="E75" s="153">
        <v>0</v>
      </c>
      <c r="F75" s="153">
        <v>0</v>
      </c>
      <c r="G75" s="153">
        <v>0</v>
      </c>
    </row>
    <row r="76" spans="1:7" x14ac:dyDescent="0.25">
      <c r="A76" s="13" t="s">
        <v>204</v>
      </c>
      <c r="B76" s="13"/>
      <c r="C76" s="153">
        <v>0</v>
      </c>
      <c r="D76" s="153">
        <v>0</v>
      </c>
      <c r="E76" s="153">
        <v>0</v>
      </c>
      <c r="F76" s="153">
        <v>0</v>
      </c>
      <c r="G76" s="153">
        <v>0</v>
      </c>
    </row>
    <row r="77" spans="1:7" x14ac:dyDescent="0.25">
      <c r="A77" s="135"/>
      <c r="B77" s="142"/>
      <c r="C77" s="143"/>
      <c r="D77" s="144"/>
      <c r="E77" s="144"/>
      <c r="F77" s="143"/>
      <c r="G77" s="143"/>
    </row>
    <row r="78" spans="1:7" x14ac:dyDescent="0.25">
      <c r="A78" s="3" t="s">
        <v>207</v>
      </c>
      <c r="B78" s="13"/>
      <c r="C78" s="13"/>
      <c r="D78" s="13"/>
      <c r="E78" s="13"/>
      <c r="F78" s="13"/>
      <c r="G78" s="13"/>
    </row>
    <row r="79" spans="1:7" x14ac:dyDescent="0.25">
      <c r="A79" s="7" t="s">
        <v>737</v>
      </c>
      <c r="B79" s="13"/>
      <c r="C79" s="13"/>
      <c r="D79" s="13"/>
      <c r="E79" s="13"/>
      <c r="F79" s="13"/>
      <c r="G79" s="13"/>
    </row>
    <row r="80" spans="1:7" x14ac:dyDescent="0.25">
      <c r="A80" s="13" t="s">
        <v>202</v>
      </c>
      <c r="B80" s="13"/>
      <c r="C80" s="153">
        <v>0</v>
      </c>
      <c r="D80" s="153">
        <v>0</v>
      </c>
      <c r="E80" s="153">
        <v>0</v>
      </c>
      <c r="F80" s="153">
        <v>0</v>
      </c>
      <c r="G80" s="153">
        <v>0</v>
      </c>
    </row>
    <row r="81" spans="1:9" x14ac:dyDescent="0.25">
      <c r="A81" s="13" t="s">
        <v>203</v>
      </c>
      <c r="B81" s="13"/>
      <c r="C81" s="153">
        <v>0</v>
      </c>
      <c r="D81" s="153">
        <v>0</v>
      </c>
      <c r="E81" s="153">
        <v>0</v>
      </c>
      <c r="F81" s="153">
        <v>0</v>
      </c>
      <c r="G81" s="153">
        <v>0</v>
      </c>
    </row>
    <row r="82" spans="1:9" x14ac:dyDescent="0.25">
      <c r="A82" s="13" t="s">
        <v>204</v>
      </c>
      <c r="B82" s="13"/>
      <c r="C82" s="153">
        <v>0</v>
      </c>
      <c r="D82" s="153">
        <v>0</v>
      </c>
      <c r="E82" s="153">
        <v>0</v>
      </c>
      <c r="F82" s="153">
        <v>0</v>
      </c>
      <c r="G82" s="153">
        <v>0</v>
      </c>
    </row>
    <row r="83" spans="1:9" x14ac:dyDescent="0.25">
      <c r="A83" s="135"/>
      <c r="B83" s="145"/>
      <c r="C83" s="136"/>
      <c r="D83" s="136"/>
      <c r="E83" s="146"/>
      <c r="F83" s="146"/>
      <c r="G83" s="136"/>
    </row>
    <row r="84" spans="1:9" x14ac:dyDescent="0.25">
      <c r="A84" s="3" t="s">
        <v>208</v>
      </c>
      <c r="B84" s="13"/>
      <c r="C84" s="13"/>
      <c r="D84" s="13"/>
      <c r="E84" s="13"/>
      <c r="F84" s="13"/>
      <c r="G84" s="13"/>
    </row>
    <row r="85" spans="1:9" x14ac:dyDescent="0.25">
      <c r="A85" s="7" t="s">
        <v>737</v>
      </c>
      <c r="B85" s="13"/>
      <c r="C85" s="13"/>
      <c r="D85" s="13"/>
      <c r="E85" s="13"/>
      <c r="F85" s="13"/>
      <c r="G85" s="13"/>
    </row>
    <row r="86" spans="1:9" x14ac:dyDescent="0.25">
      <c r="A86" s="13" t="s">
        <v>202</v>
      </c>
      <c r="B86" s="13"/>
      <c r="C86" s="153">
        <v>0</v>
      </c>
      <c r="D86" s="153">
        <v>0</v>
      </c>
      <c r="E86" s="153">
        <v>0</v>
      </c>
      <c r="F86" s="153">
        <v>0</v>
      </c>
      <c r="G86" s="153">
        <v>0</v>
      </c>
    </row>
    <row r="87" spans="1:9" x14ac:dyDescent="0.25">
      <c r="A87" s="13" t="s">
        <v>203</v>
      </c>
      <c r="B87" s="13"/>
      <c r="C87" s="153">
        <v>0</v>
      </c>
      <c r="D87" s="153">
        <v>0</v>
      </c>
      <c r="E87" s="153">
        <v>0</v>
      </c>
      <c r="F87" s="153">
        <v>0</v>
      </c>
      <c r="G87" s="153">
        <v>0</v>
      </c>
    </row>
    <row r="88" spans="1:9" x14ac:dyDescent="0.25">
      <c r="A88" s="13" t="s">
        <v>204</v>
      </c>
      <c r="B88" s="13"/>
      <c r="C88" s="153">
        <v>0</v>
      </c>
      <c r="D88" s="153">
        <v>0</v>
      </c>
      <c r="E88" s="153">
        <v>0</v>
      </c>
      <c r="F88" s="153">
        <v>0</v>
      </c>
      <c r="G88" s="153">
        <v>0</v>
      </c>
    </row>
    <row r="89" spans="1:9" x14ac:dyDescent="0.25">
      <c r="A89" s="135"/>
      <c r="B89" s="147"/>
      <c r="C89" s="136"/>
      <c r="D89" s="136"/>
      <c r="E89" s="135"/>
      <c r="F89" s="148"/>
      <c r="G89" s="136"/>
    </row>
    <row r="90" spans="1:9" x14ac:dyDescent="0.25">
      <c r="A90" s="3" t="s">
        <v>734</v>
      </c>
      <c r="B90" s="3"/>
      <c r="C90" s="381">
        <f>SUM(C86,C80,C74,C68,C62)</f>
        <v>0</v>
      </c>
      <c r="D90" s="381">
        <f t="shared" ref="D90:G92" si="3">SUM(D86,D80,D74,D68,D62)</f>
        <v>0</v>
      </c>
      <c r="E90" s="381">
        <f t="shared" si="3"/>
        <v>0</v>
      </c>
      <c r="F90" s="381">
        <f t="shared" si="3"/>
        <v>0</v>
      </c>
      <c r="G90" s="381">
        <f t="shared" si="3"/>
        <v>0</v>
      </c>
      <c r="H90" s="133"/>
      <c r="I90" s="133"/>
    </row>
    <row r="91" spans="1:9" x14ac:dyDescent="0.25">
      <c r="A91" s="3" t="s">
        <v>735</v>
      </c>
      <c r="B91" s="3"/>
      <c r="C91" s="381">
        <f>SUM(C87,C81,C75,C69,C63)</f>
        <v>0</v>
      </c>
      <c r="D91" s="381">
        <f t="shared" si="3"/>
        <v>0</v>
      </c>
      <c r="E91" s="381">
        <f t="shared" si="3"/>
        <v>0</v>
      </c>
      <c r="F91" s="381">
        <f t="shared" si="3"/>
        <v>0</v>
      </c>
      <c r="G91" s="381">
        <f t="shared" si="3"/>
        <v>0</v>
      </c>
      <c r="H91" s="133"/>
      <c r="I91" s="133"/>
    </row>
    <row r="92" spans="1:9" x14ac:dyDescent="0.25">
      <c r="A92" s="3" t="s">
        <v>736</v>
      </c>
      <c r="B92" s="9"/>
      <c r="C92" s="382">
        <f>SUM(C88,C82,C76,C70,C64)</f>
        <v>0</v>
      </c>
      <c r="D92" s="382">
        <f t="shared" si="3"/>
        <v>0</v>
      </c>
      <c r="E92" s="382">
        <f t="shared" si="3"/>
        <v>0</v>
      </c>
      <c r="F92" s="382">
        <f t="shared" si="3"/>
        <v>0</v>
      </c>
      <c r="G92" s="382">
        <f t="shared" si="3"/>
        <v>0</v>
      </c>
    </row>
    <row r="93" spans="1:9" ht="5.25" customHeight="1" x14ac:dyDescent="0.25">
      <c r="A93" s="149"/>
      <c r="B93" s="150"/>
      <c r="C93" s="151"/>
      <c r="D93" s="151"/>
      <c r="E93" s="149"/>
      <c r="F93" s="152"/>
      <c r="G93" s="151"/>
    </row>
  </sheetData>
  <mergeCells count="8">
    <mergeCell ref="A17:G17"/>
    <mergeCell ref="A18:G18"/>
    <mergeCell ref="A9:G9"/>
    <mergeCell ref="A10:G10"/>
    <mergeCell ref="A12:G12"/>
    <mergeCell ref="A13:G13"/>
    <mergeCell ref="A14:F14"/>
    <mergeCell ref="A15:F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dataValidations>
  <pageMargins left="0.70866141732283472" right="0.70866141732283472" top="0.74803149606299213" bottom="0.74803149606299213" header="0.31496062992125984" footer="0.31496062992125984"/>
  <pageSetup scale="69" orientation="portrait"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S95"/>
  <sheetViews>
    <sheetView showGridLines="0" topLeftCell="C56" zoomScale="85" zoomScaleNormal="85" workbookViewId="0">
      <selection activeCell="H89" sqref="H89"/>
    </sheetView>
  </sheetViews>
  <sheetFormatPr defaultColWidth="8.85546875" defaultRowHeight="15" x14ac:dyDescent="0.25"/>
  <cols>
    <col min="1" max="1" width="34.7109375" style="28" customWidth="1"/>
    <col min="2" max="2" width="14.7109375" style="28" customWidth="1"/>
    <col min="3" max="3" width="12.7109375" style="28" customWidth="1"/>
    <col min="4" max="18" width="14.7109375" style="28" customWidth="1"/>
    <col min="19" max="16384" width="8.85546875" style="28"/>
  </cols>
  <sheetData>
    <row r="1" spans="1:13" s="20" customFormat="1" x14ac:dyDescent="0.25">
      <c r="A1" s="18"/>
      <c r="B1" s="18"/>
      <c r="C1" s="18"/>
      <c r="D1" s="18"/>
      <c r="F1" s="3" t="s">
        <v>16</v>
      </c>
      <c r="G1" s="397" t="e">
        <f>EBNUMBER</f>
        <v>#REF!</v>
      </c>
    </row>
    <row r="2" spans="1:13" s="20" customFormat="1" x14ac:dyDescent="0.25">
      <c r="A2" s="18"/>
      <c r="B2" s="18"/>
      <c r="C2" s="18"/>
      <c r="D2" s="18"/>
      <c r="F2" s="3" t="s">
        <v>17</v>
      </c>
      <c r="G2" s="16"/>
    </row>
    <row r="3" spans="1:13" s="20" customFormat="1" x14ac:dyDescent="0.25">
      <c r="A3" s="18"/>
      <c r="B3" s="18"/>
      <c r="C3" s="18"/>
      <c r="D3" s="18"/>
      <c r="F3" s="3" t="s">
        <v>18</v>
      </c>
      <c r="G3" s="16"/>
    </row>
    <row r="4" spans="1:13" s="20" customFormat="1" x14ac:dyDescent="0.25">
      <c r="A4" s="18"/>
      <c r="B4" s="18"/>
      <c r="C4" s="18"/>
      <c r="D4" s="18"/>
      <c r="F4" s="3" t="s">
        <v>19</v>
      </c>
      <c r="G4" s="16"/>
    </row>
    <row r="5" spans="1:13" s="20" customFormat="1" x14ac:dyDescent="0.25">
      <c r="A5" s="18"/>
      <c r="B5" s="18"/>
      <c r="C5" s="18"/>
      <c r="D5" s="18"/>
      <c r="F5" s="3" t="s">
        <v>20</v>
      </c>
      <c r="G5" s="17"/>
    </row>
    <row r="6" spans="1:13" s="20" customFormat="1" x14ac:dyDescent="0.25">
      <c r="A6" s="18"/>
      <c r="B6" s="18"/>
      <c r="C6" s="18"/>
      <c r="D6" s="18"/>
      <c r="F6" s="3"/>
      <c r="G6" s="15"/>
    </row>
    <row r="7" spans="1:13" s="20" customFormat="1" x14ac:dyDescent="0.25">
      <c r="A7" s="18"/>
      <c r="B7" s="18"/>
      <c r="C7" s="18"/>
      <c r="D7" s="18"/>
      <c r="F7" s="3" t="s">
        <v>21</v>
      </c>
      <c r="G7" s="17"/>
    </row>
    <row r="8" spans="1:13" s="20" customFormat="1" x14ac:dyDescent="0.25">
      <c r="A8" s="19"/>
      <c r="B8" s="19"/>
      <c r="C8" s="19"/>
      <c r="D8" s="19"/>
      <c r="E8" s="19"/>
      <c r="F8" s="19"/>
      <c r="G8" s="19"/>
      <c r="H8" s="19"/>
      <c r="I8" s="19"/>
      <c r="J8" s="110"/>
      <c r="K8" s="110"/>
      <c r="L8" s="110"/>
      <c r="M8" s="110"/>
    </row>
    <row r="9" spans="1:13" s="20" customFormat="1" ht="18" x14ac:dyDescent="0.25">
      <c r="A9" s="404" t="s">
        <v>213</v>
      </c>
      <c r="B9" s="404"/>
      <c r="C9" s="404"/>
      <c r="D9" s="404"/>
      <c r="E9" s="404"/>
      <c r="F9" s="404"/>
      <c r="G9" s="404"/>
      <c r="H9" s="113"/>
      <c r="I9" s="113"/>
      <c r="J9" s="113"/>
      <c r="K9" s="110"/>
      <c r="L9" s="110"/>
      <c r="M9" s="110"/>
    </row>
    <row r="10" spans="1:13" s="20" customFormat="1" ht="39.75" customHeight="1" x14ac:dyDescent="0.25">
      <c r="A10" s="408" t="s">
        <v>214</v>
      </c>
      <c r="B10" s="408"/>
      <c r="C10" s="408"/>
      <c r="D10" s="408"/>
      <c r="E10" s="408"/>
      <c r="F10" s="408"/>
      <c r="G10" s="408"/>
      <c r="H10" s="113"/>
      <c r="I10" s="113"/>
      <c r="J10" s="113"/>
      <c r="K10" s="110"/>
      <c r="L10" s="110"/>
      <c r="M10" s="110"/>
    </row>
    <row r="11" spans="1:13" s="20" customFormat="1" ht="18" x14ac:dyDescent="0.25">
      <c r="A11" s="113"/>
      <c r="B11" s="113"/>
      <c r="C11" s="113"/>
      <c r="D11" s="113"/>
      <c r="E11" s="113"/>
      <c r="F11" s="113"/>
      <c r="G11" s="113"/>
      <c r="H11" s="113"/>
      <c r="I11" s="113"/>
      <c r="J11" s="113"/>
      <c r="K11" s="110"/>
      <c r="L11" s="110"/>
      <c r="M11" s="110"/>
    </row>
    <row r="12" spans="1:13" x14ac:dyDescent="0.25">
      <c r="A12" s="409" t="s">
        <v>215</v>
      </c>
      <c r="B12" s="409"/>
      <c r="C12" s="409"/>
      <c r="D12" s="409"/>
      <c r="E12" s="409"/>
      <c r="F12" s="409"/>
      <c r="G12" s="409"/>
    </row>
    <row r="13" spans="1:13" x14ac:dyDescent="0.25">
      <c r="A13" s="409" t="s">
        <v>216</v>
      </c>
      <c r="B13" s="409"/>
      <c r="C13" s="409"/>
      <c r="D13" s="409"/>
      <c r="E13" s="409"/>
      <c r="F13" s="409"/>
      <c r="G13" s="409"/>
    </row>
    <row r="14" spans="1:13" x14ac:dyDescent="0.25">
      <c r="A14" s="409" t="s">
        <v>217</v>
      </c>
      <c r="B14" s="409"/>
      <c r="C14" s="409"/>
      <c r="D14" s="409"/>
      <c r="E14" s="409"/>
      <c r="F14" s="409"/>
      <c r="G14" s="409"/>
    </row>
    <row r="15" spans="1:13" x14ac:dyDescent="0.25">
      <c r="A15" s="395"/>
      <c r="B15" s="395"/>
      <c r="C15" s="395"/>
      <c r="D15" s="395"/>
      <c r="E15" s="395"/>
      <c r="F15" s="395"/>
      <c r="G15" s="395"/>
    </row>
    <row r="16" spans="1:13" ht="15.75" thickBot="1" x14ac:dyDescent="0.3"/>
    <row r="17" spans="1:19" s="219" customFormat="1" ht="15.75" thickBot="1" x14ac:dyDescent="0.3">
      <c r="A17" s="155"/>
      <c r="B17" s="155"/>
      <c r="C17" s="155"/>
      <c r="D17" s="410" t="s">
        <v>746</v>
      </c>
      <c r="E17" s="411"/>
      <c r="F17" s="412"/>
      <c r="G17" s="410">
        <v>2016</v>
      </c>
      <c r="H17" s="411"/>
      <c r="I17" s="412"/>
      <c r="J17" s="410">
        <v>2017</v>
      </c>
      <c r="K17" s="411">
        <v>2016</v>
      </c>
      <c r="L17" s="412"/>
      <c r="M17" s="410">
        <v>2018</v>
      </c>
      <c r="N17" s="411"/>
      <c r="O17" s="412"/>
      <c r="P17" s="410">
        <v>2019</v>
      </c>
      <c r="Q17" s="411"/>
      <c r="R17" s="412"/>
      <c r="S17" s="25"/>
    </row>
    <row r="18" spans="1:19" x14ac:dyDescent="0.25">
      <c r="A18" s="13"/>
      <c r="B18" s="13"/>
      <c r="C18" s="13"/>
      <c r="D18" s="13"/>
      <c r="E18" s="3" t="s">
        <v>219</v>
      </c>
      <c r="F18" s="11" t="s">
        <v>220</v>
      </c>
      <c r="G18" s="13"/>
      <c r="H18" s="3" t="s">
        <v>219</v>
      </c>
      <c r="I18" s="11" t="s">
        <v>220</v>
      </c>
      <c r="J18" s="13"/>
      <c r="K18" s="3" t="s">
        <v>219</v>
      </c>
      <c r="L18" s="11" t="s">
        <v>220</v>
      </c>
      <c r="M18" s="13"/>
      <c r="N18" s="3" t="s">
        <v>219</v>
      </c>
      <c r="O18" s="11" t="s">
        <v>220</v>
      </c>
      <c r="P18" s="13"/>
      <c r="Q18" s="3" t="s">
        <v>219</v>
      </c>
      <c r="R18" s="11" t="s">
        <v>220</v>
      </c>
      <c r="S18" s="13"/>
    </row>
    <row r="19" spans="1:19" x14ac:dyDescent="0.25">
      <c r="A19" s="156"/>
      <c r="B19" s="157"/>
      <c r="C19" s="157"/>
      <c r="D19" s="157" t="s">
        <v>15</v>
      </c>
      <c r="E19" s="158">
        <v>0.06</v>
      </c>
      <c r="F19" s="158">
        <v>0.94</v>
      </c>
      <c r="G19" s="157" t="s">
        <v>15</v>
      </c>
      <c r="H19" s="158">
        <v>0.06</v>
      </c>
      <c r="I19" s="158">
        <v>0.94</v>
      </c>
      <c r="J19" s="157" t="s">
        <v>15</v>
      </c>
      <c r="K19" s="158">
        <v>0.06</v>
      </c>
      <c r="L19" s="158">
        <v>0.94</v>
      </c>
      <c r="M19" s="157" t="s">
        <v>15</v>
      </c>
      <c r="N19" s="158">
        <v>0.06</v>
      </c>
      <c r="O19" s="158">
        <v>0.94</v>
      </c>
      <c r="P19" s="157" t="s">
        <v>15</v>
      </c>
      <c r="Q19" s="158">
        <v>0.06</v>
      </c>
      <c r="R19" s="158">
        <v>0.94</v>
      </c>
      <c r="S19" s="13"/>
    </row>
    <row r="20" spans="1:19" x14ac:dyDescent="0.25">
      <c r="A20" s="3" t="s">
        <v>221</v>
      </c>
      <c r="B20" s="159"/>
      <c r="C20" s="13"/>
      <c r="D20" s="160">
        <f>D82</f>
        <v>490</v>
      </c>
      <c r="E20" s="133">
        <f>D20*E19</f>
        <v>29.4</v>
      </c>
      <c r="F20" s="161">
        <f>D20*F19</f>
        <v>460.59999999999997</v>
      </c>
      <c r="G20" s="160">
        <f>E82</f>
        <v>960</v>
      </c>
      <c r="H20" s="133">
        <f>G20*H19</f>
        <v>57.599999999999994</v>
      </c>
      <c r="I20" s="161">
        <f>G20*I19</f>
        <v>902.4</v>
      </c>
      <c r="J20" s="162">
        <f>F82</f>
        <v>1410</v>
      </c>
      <c r="K20" s="133">
        <f>J20*K19</f>
        <v>84.6</v>
      </c>
      <c r="L20" s="161">
        <f>J20*L19</f>
        <v>1325.3999999999999</v>
      </c>
      <c r="M20" s="162">
        <f>G82</f>
        <v>1840</v>
      </c>
      <c r="N20" s="133">
        <f>M20*N19</f>
        <v>110.39999999999999</v>
      </c>
      <c r="O20" s="161">
        <f>M20*O19</f>
        <v>1729.6</v>
      </c>
      <c r="P20" s="162">
        <f>H82</f>
        <v>1760</v>
      </c>
      <c r="Q20" s="133">
        <f>P20*Q19</f>
        <v>105.6</v>
      </c>
      <c r="R20" s="161">
        <f>P20*R19</f>
        <v>1654.3999999999999</v>
      </c>
      <c r="S20" s="13"/>
    </row>
    <row r="21" spans="1:19" x14ac:dyDescent="0.25">
      <c r="A21" s="13" t="s">
        <v>267</v>
      </c>
      <c r="B21" s="163"/>
      <c r="C21" s="13"/>
      <c r="D21" s="134">
        <f>'App.2-FA Proposed REG Inves (2'!C55</f>
        <v>0</v>
      </c>
      <c r="E21" s="164">
        <f>D21</f>
        <v>0</v>
      </c>
      <c r="F21" s="231"/>
      <c r="G21" s="134">
        <f>'App.2-FA Proposed REG Inves (2'!D55</f>
        <v>0</v>
      </c>
      <c r="H21" s="164">
        <f>G21</f>
        <v>0</v>
      </c>
      <c r="I21" s="231"/>
      <c r="J21" s="134">
        <f>'App.2-FA Proposed REG Inves (2'!E55</f>
        <v>0</v>
      </c>
      <c r="K21" s="164">
        <f>J21</f>
        <v>0</v>
      </c>
      <c r="L21" s="231"/>
      <c r="M21" s="134">
        <f>'App.2-FA Proposed REG Inves (2'!F55</f>
        <v>0</v>
      </c>
      <c r="N21" s="164">
        <f>M21</f>
        <v>0</v>
      </c>
      <c r="O21" s="231"/>
      <c r="P21" s="134">
        <f>'App.2-FA Proposed REG Inves (2'!G55</f>
        <v>0</v>
      </c>
      <c r="Q21" s="164">
        <f>P21</f>
        <v>0</v>
      </c>
      <c r="R21" s="231"/>
      <c r="S21" s="13"/>
    </row>
    <row r="22" spans="1:19" x14ac:dyDescent="0.25">
      <c r="A22" s="13" t="s">
        <v>222</v>
      </c>
      <c r="B22" s="163"/>
      <c r="C22" s="13"/>
      <c r="D22" s="134">
        <f>'App.2-FA Proposed REG Inves (2'!C54</f>
        <v>0</v>
      </c>
      <c r="E22" s="164">
        <f>D22*E19</f>
        <v>0</v>
      </c>
      <c r="F22" s="164">
        <f>D22*F19</f>
        <v>0</v>
      </c>
      <c r="G22" s="134">
        <f>'App.2-FA Proposed REG Inves (2'!D54</f>
        <v>0</v>
      </c>
      <c r="H22" s="164">
        <f>G22*H19</f>
        <v>0</v>
      </c>
      <c r="I22" s="164">
        <f>G22*I19</f>
        <v>0</v>
      </c>
      <c r="J22" s="134">
        <f>'App.2-FA Proposed REG Inves (2'!E54</f>
        <v>0</v>
      </c>
      <c r="K22" s="164">
        <f>J22*K19</f>
        <v>0</v>
      </c>
      <c r="L22" s="164">
        <f>J22*L19</f>
        <v>0</v>
      </c>
      <c r="M22" s="134">
        <f>'App.2-FA Proposed REG Inves (2'!F54</f>
        <v>0</v>
      </c>
      <c r="N22" s="164">
        <f>M22*N19</f>
        <v>0</v>
      </c>
      <c r="O22" s="164">
        <f>M22*O19</f>
        <v>0</v>
      </c>
      <c r="P22" s="134">
        <f>'App.2-FA Proposed REG Inves (2'!G54</f>
        <v>0</v>
      </c>
      <c r="Q22" s="164">
        <f>P22*Q19</f>
        <v>0</v>
      </c>
      <c r="R22" s="164">
        <f>P22*R19</f>
        <v>0</v>
      </c>
      <c r="S22" s="13"/>
    </row>
    <row r="23" spans="1:19" x14ac:dyDescent="0.25">
      <c r="A23" s="13" t="s">
        <v>223</v>
      </c>
      <c r="B23" s="225">
        <v>0.13</v>
      </c>
      <c r="C23" s="166"/>
      <c r="D23" s="167"/>
      <c r="E23" s="168">
        <f>(E21+E22)*$B$23</f>
        <v>0</v>
      </c>
      <c r="F23" s="169">
        <f>F22*$B$23</f>
        <v>0</v>
      </c>
      <c r="G23" s="167"/>
      <c r="H23" s="168">
        <f>(H21+H22)*$B$23</f>
        <v>0</v>
      </c>
      <c r="I23" s="169">
        <f>I22*$B$23</f>
        <v>0</v>
      </c>
      <c r="J23" s="167"/>
      <c r="K23" s="168">
        <f>(K21+K22)*$B$23</f>
        <v>0</v>
      </c>
      <c r="L23" s="169">
        <f>L22*$B$23</f>
        <v>0</v>
      </c>
      <c r="M23" s="167"/>
      <c r="N23" s="168">
        <f>(N21+N22)*$B$23</f>
        <v>0</v>
      </c>
      <c r="O23" s="169">
        <f>O22*$B$23</f>
        <v>0</v>
      </c>
      <c r="P23" s="167"/>
      <c r="Q23" s="168">
        <f>(Q21+Q22)*$B$23</f>
        <v>0</v>
      </c>
      <c r="R23" s="169">
        <f>R22*$B$23</f>
        <v>0</v>
      </c>
      <c r="S23" s="13"/>
    </row>
    <row r="24" spans="1:19" x14ac:dyDescent="0.25">
      <c r="A24" s="3" t="s">
        <v>128</v>
      </c>
      <c r="B24" s="24"/>
      <c r="C24" s="166"/>
      <c r="D24" s="13"/>
      <c r="E24" s="165">
        <f>SUM(E20+E23)</f>
        <v>29.4</v>
      </c>
      <c r="F24" s="165">
        <f>SUM(F20+F23)</f>
        <v>460.59999999999997</v>
      </c>
      <c r="G24" s="13"/>
      <c r="H24" s="165">
        <f>SUM(H20+H23)</f>
        <v>57.599999999999994</v>
      </c>
      <c r="I24" s="165">
        <f>SUM(I20+I23)</f>
        <v>902.4</v>
      </c>
      <c r="J24" s="13"/>
      <c r="K24" s="165">
        <f>SUM(K20+K23)</f>
        <v>84.6</v>
      </c>
      <c r="L24" s="165">
        <f>SUM(L20+L23)</f>
        <v>1325.3999999999999</v>
      </c>
      <c r="M24" s="13"/>
      <c r="N24" s="165">
        <f>SUM(N20+N23)</f>
        <v>110.39999999999999</v>
      </c>
      <c r="O24" s="165">
        <f>SUM(O20+O23)</f>
        <v>1729.6</v>
      </c>
      <c r="P24" s="13"/>
      <c r="Q24" s="165">
        <f>SUM(Q20+Q23)</f>
        <v>105.6</v>
      </c>
      <c r="R24" s="165">
        <f>SUM(R20+R23)</f>
        <v>1654.3999999999999</v>
      </c>
      <c r="S24" s="13"/>
    </row>
    <row r="25" spans="1:19" x14ac:dyDescent="0.25">
      <c r="A25" s="13"/>
      <c r="B25" s="13"/>
      <c r="C25" s="13"/>
      <c r="D25" s="13"/>
      <c r="E25" s="13"/>
      <c r="F25" s="13"/>
      <c r="G25" s="13"/>
      <c r="H25" s="13"/>
      <c r="I25" s="13"/>
      <c r="J25" s="13"/>
      <c r="K25" s="13"/>
      <c r="L25" s="13"/>
      <c r="M25" s="13"/>
      <c r="N25" s="13"/>
      <c r="O25" s="13"/>
      <c r="P25" s="13"/>
      <c r="Q25" s="13"/>
      <c r="R25" s="13"/>
      <c r="S25" s="13"/>
    </row>
    <row r="26" spans="1:19" x14ac:dyDescent="0.25">
      <c r="A26" s="13"/>
      <c r="B26" s="13"/>
      <c r="C26" s="13"/>
      <c r="D26" s="13"/>
      <c r="E26" s="13"/>
      <c r="F26" s="13"/>
      <c r="G26" s="13"/>
      <c r="H26" s="13"/>
      <c r="I26" s="13"/>
      <c r="J26" s="13"/>
      <c r="K26" s="13"/>
      <c r="L26" s="13"/>
      <c r="M26" s="13"/>
      <c r="N26" s="13"/>
      <c r="O26" s="13"/>
      <c r="P26" s="13"/>
      <c r="Q26" s="13"/>
      <c r="R26" s="13"/>
      <c r="S26" s="13"/>
    </row>
    <row r="27" spans="1:19" x14ac:dyDescent="0.25">
      <c r="A27" s="13" t="s">
        <v>224</v>
      </c>
      <c r="B27" s="225">
        <v>0.04</v>
      </c>
      <c r="C27" s="166"/>
      <c r="D27" s="159"/>
      <c r="E27" s="165">
        <f>E24*$B$27</f>
        <v>1.1759999999999999</v>
      </c>
      <c r="F27" s="165">
        <f>F24*$B$27</f>
        <v>18.423999999999999</v>
      </c>
      <c r="G27" s="159"/>
      <c r="H27" s="165">
        <f>H24*$B$27</f>
        <v>2.3039999999999998</v>
      </c>
      <c r="I27" s="165">
        <f>I24*$B$27</f>
        <v>36.095999999999997</v>
      </c>
      <c r="J27" s="159"/>
      <c r="K27" s="165">
        <f>K24*$B$27</f>
        <v>3.3839999999999999</v>
      </c>
      <c r="L27" s="165">
        <f>L24*$B$27</f>
        <v>53.015999999999998</v>
      </c>
      <c r="M27" s="159"/>
      <c r="N27" s="165">
        <f>N24*$B$27</f>
        <v>4.4159999999999995</v>
      </c>
      <c r="O27" s="165">
        <f>O24*$B$27</f>
        <v>69.183999999999997</v>
      </c>
      <c r="P27" s="159"/>
      <c r="Q27" s="165">
        <f>Q24*$B$27</f>
        <v>4.2240000000000002</v>
      </c>
      <c r="R27" s="165">
        <f>R24*$B$27</f>
        <v>66.176000000000002</v>
      </c>
      <c r="S27" s="13"/>
    </row>
    <row r="28" spans="1:19" x14ac:dyDescent="0.25">
      <c r="A28" s="13" t="s">
        <v>225</v>
      </c>
      <c r="B28" s="225">
        <v>0.56000000000000005</v>
      </c>
      <c r="C28" s="166"/>
      <c r="D28" s="170"/>
      <c r="E28" s="165">
        <f>E24*$B$28</f>
        <v>16.464000000000002</v>
      </c>
      <c r="F28" s="165">
        <f>F24*$B$28</f>
        <v>257.93599999999998</v>
      </c>
      <c r="G28" s="170"/>
      <c r="H28" s="165">
        <f>H24*$B$28</f>
        <v>32.256</v>
      </c>
      <c r="I28" s="165">
        <f>I24*$B$28</f>
        <v>505.34400000000005</v>
      </c>
      <c r="J28" s="170"/>
      <c r="K28" s="165">
        <f>K24*$B$28</f>
        <v>47.376000000000005</v>
      </c>
      <c r="L28" s="165">
        <f>L24*$B$28</f>
        <v>742.22400000000005</v>
      </c>
      <c r="M28" s="170"/>
      <c r="N28" s="165">
        <f>N24*$B$28</f>
        <v>61.823999999999998</v>
      </c>
      <c r="O28" s="165">
        <f>O24*$B$28</f>
        <v>968.57600000000002</v>
      </c>
      <c r="P28" s="170"/>
      <c r="Q28" s="165">
        <f>Q24*$B$28</f>
        <v>59.136000000000003</v>
      </c>
      <c r="R28" s="165">
        <f>R24*$B$28</f>
        <v>926.46400000000006</v>
      </c>
      <c r="S28" s="13"/>
    </row>
    <row r="29" spans="1:19" x14ac:dyDescent="0.25">
      <c r="A29" s="13" t="s">
        <v>226</v>
      </c>
      <c r="B29" s="225">
        <v>0.4</v>
      </c>
      <c r="C29" s="166"/>
      <c r="D29" s="171"/>
      <c r="E29" s="165">
        <f>E24*$B$29</f>
        <v>11.76</v>
      </c>
      <c r="F29" s="165">
        <f>F24*$B$29</f>
        <v>184.24</v>
      </c>
      <c r="G29" s="171"/>
      <c r="H29" s="165">
        <f>H24*$B$29</f>
        <v>23.04</v>
      </c>
      <c r="I29" s="165">
        <f>I24*$B$29</f>
        <v>360.96000000000004</v>
      </c>
      <c r="J29" s="171"/>
      <c r="K29" s="165">
        <f>K24*$B$29</f>
        <v>33.839999999999996</v>
      </c>
      <c r="L29" s="165">
        <f>L24*$B$29</f>
        <v>530.16</v>
      </c>
      <c r="M29" s="171"/>
      <c r="N29" s="165">
        <f>N24*$B$29</f>
        <v>44.16</v>
      </c>
      <c r="O29" s="165">
        <f>O24*$B$29</f>
        <v>691.84</v>
      </c>
      <c r="P29" s="171"/>
      <c r="Q29" s="165">
        <f>Q24*$B$29</f>
        <v>42.24</v>
      </c>
      <c r="R29" s="165">
        <f>R24*$B$29</f>
        <v>661.76</v>
      </c>
      <c r="S29" s="13"/>
    </row>
    <row r="30" spans="1:19" x14ac:dyDescent="0.25">
      <c r="A30" s="13"/>
      <c r="B30" s="13"/>
      <c r="C30" s="172"/>
      <c r="D30" s="13"/>
      <c r="E30" s="173"/>
      <c r="F30" s="13"/>
      <c r="G30" s="13"/>
      <c r="H30" s="173"/>
      <c r="I30" s="13"/>
      <c r="J30" s="13"/>
      <c r="K30" s="173"/>
      <c r="L30" s="13"/>
      <c r="M30" s="13"/>
      <c r="N30" s="173"/>
      <c r="O30" s="13"/>
      <c r="P30" s="13"/>
      <c r="Q30" s="173"/>
      <c r="R30" s="13"/>
      <c r="S30" s="13"/>
    </row>
    <row r="31" spans="1:19" x14ac:dyDescent="0.25">
      <c r="A31" s="13" t="s">
        <v>227</v>
      </c>
      <c r="B31" s="225">
        <v>2.4E-2</v>
      </c>
      <c r="C31" s="166"/>
      <c r="D31" s="174"/>
      <c r="E31" s="165">
        <f>E27*$B31</f>
        <v>2.8223999999999999E-2</v>
      </c>
      <c r="F31" s="165">
        <f>F27*$B31</f>
        <v>0.44217600000000001</v>
      </c>
      <c r="G31" s="174"/>
      <c r="H31" s="165">
        <f>H27*$B31</f>
        <v>5.5295999999999998E-2</v>
      </c>
      <c r="I31" s="165">
        <f>I27*$B31</f>
        <v>0.86630399999999996</v>
      </c>
      <c r="J31" s="174"/>
      <c r="K31" s="165">
        <f>K27*$B31</f>
        <v>8.1215999999999997E-2</v>
      </c>
      <c r="L31" s="165">
        <f>L27*$B31</f>
        <v>1.272384</v>
      </c>
      <c r="M31" s="174"/>
      <c r="N31" s="165">
        <f>N27*$B31</f>
        <v>0.10598399999999999</v>
      </c>
      <c r="O31" s="165">
        <f>O27*$B31</f>
        <v>1.6604159999999999</v>
      </c>
      <c r="P31" s="174"/>
      <c r="Q31" s="165">
        <f>Q27*$B31</f>
        <v>0.10137600000000001</v>
      </c>
      <c r="R31" s="165">
        <f>R27*$B31</f>
        <v>1.5882240000000001</v>
      </c>
      <c r="S31" s="13"/>
    </row>
    <row r="32" spans="1:19" x14ac:dyDescent="0.25">
      <c r="A32" s="13" t="s">
        <v>228</v>
      </c>
      <c r="B32" s="225">
        <v>5.6000000000000001E-2</v>
      </c>
      <c r="C32" s="166"/>
      <c r="D32" s="174"/>
      <c r="E32" s="165">
        <f t="shared" ref="E32:F33" si="0">E28*$B32</f>
        <v>0.92198400000000014</v>
      </c>
      <c r="F32" s="165">
        <f t="shared" si="0"/>
        <v>14.444415999999999</v>
      </c>
      <c r="G32" s="174"/>
      <c r="H32" s="165">
        <f t="shared" ref="H32:I33" si="1">H28*$B32</f>
        <v>1.8063359999999999</v>
      </c>
      <c r="I32" s="165">
        <f t="shared" si="1"/>
        <v>28.299264000000004</v>
      </c>
      <c r="J32" s="174"/>
      <c r="K32" s="165">
        <f t="shared" ref="K32:L33" si="2">K28*$B32</f>
        <v>2.6530560000000003</v>
      </c>
      <c r="L32" s="165">
        <f t="shared" si="2"/>
        <v>41.564544000000005</v>
      </c>
      <c r="M32" s="174"/>
      <c r="N32" s="165">
        <f t="shared" ref="N32:O33" si="3">N28*$B32</f>
        <v>3.4621439999999999</v>
      </c>
      <c r="O32" s="165">
        <f t="shared" si="3"/>
        <v>54.240256000000002</v>
      </c>
      <c r="P32" s="174"/>
      <c r="Q32" s="165">
        <f t="shared" ref="Q32:R33" si="4">Q28*$B32</f>
        <v>3.3116160000000003</v>
      </c>
      <c r="R32" s="165">
        <f t="shared" si="4"/>
        <v>51.881984000000003</v>
      </c>
      <c r="S32" s="13"/>
    </row>
    <row r="33" spans="1:19" x14ac:dyDescent="0.25">
      <c r="A33" s="13" t="s">
        <v>229</v>
      </c>
      <c r="B33" s="225">
        <v>8.5000000000000006E-2</v>
      </c>
      <c r="C33" s="166"/>
      <c r="D33" s="174"/>
      <c r="E33" s="165">
        <f t="shared" si="0"/>
        <v>0.99960000000000004</v>
      </c>
      <c r="F33" s="165">
        <f t="shared" si="0"/>
        <v>15.660400000000003</v>
      </c>
      <c r="G33" s="174"/>
      <c r="H33" s="165">
        <f t="shared" si="1"/>
        <v>1.9584000000000001</v>
      </c>
      <c r="I33" s="165">
        <f t="shared" si="1"/>
        <v>30.681600000000007</v>
      </c>
      <c r="J33" s="174"/>
      <c r="K33" s="165">
        <f t="shared" si="2"/>
        <v>2.8763999999999998</v>
      </c>
      <c r="L33" s="165">
        <f t="shared" si="2"/>
        <v>45.063600000000001</v>
      </c>
      <c r="M33" s="174"/>
      <c r="N33" s="165">
        <f t="shared" si="3"/>
        <v>3.7536</v>
      </c>
      <c r="O33" s="165">
        <f t="shared" si="3"/>
        <v>58.806400000000004</v>
      </c>
      <c r="P33" s="174"/>
      <c r="Q33" s="165">
        <f t="shared" si="4"/>
        <v>3.5904000000000003</v>
      </c>
      <c r="R33" s="165">
        <f t="shared" si="4"/>
        <v>56.249600000000001</v>
      </c>
      <c r="S33" s="13"/>
    </row>
    <row r="34" spans="1:19" x14ac:dyDescent="0.25">
      <c r="A34" s="10" t="s">
        <v>230</v>
      </c>
      <c r="B34" s="13"/>
      <c r="C34" s="166"/>
      <c r="D34" s="13"/>
      <c r="E34" s="175">
        <f>SUM(E31:E33)</f>
        <v>1.9498080000000002</v>
      </c>
      <c r="F34" s="175">
        <f>SUM(F31:F33)</f>
        <v>30.546992000000003</v>
      </c>
      <c r="G34" s="13"/>
      <c r="H34" s="175">
        <f>SUM(H31:H33)</f>
        <v>3.8200320000000003</v>
      </c>
      <c r="I34" s="175">
        <f>SUM(I31:I33)</f>
        <v>59.847168000000011</v>
      </c>
      <c r="J34" s="13"/>
      <c r="K34" s="175">
        <f>SUM(K31:K33)</f>
        <v>5.6106720000000001</v>
      </c>
      <c r="L34" s="175">
        <f>SUM(L31:L33)</f>
        <v>87.900528000000008</v>
      </c>
      <c r="M34" s="13"/>
      <c r="N34" s="175">
        <f>SUM(N31:N33)</f>
        <v>7.3217280000000002</v>
      </c>
      <c r="O34" s="175">
        <f>SUM(O31:O33)</f>
        <v>114.70707200000001</v>
      </c>
      <c r="P34" s="13"/>
      <c r="Q34" s="175">
        <f>SUM(Q31:Q33)</f>
        <v>7.0033920000000007</v>
      </c>
      <c r="R34" s="175">
        <f>SUM(R31:R33)</f>
        <v>109.719808</v>
      </c>
      <c r="S34" s="13"/>
    </row>
    <row r="35" spans="1:19" x14ac:dyDescent="0.25">
      <c r="A35" s="13"/>
      <c r="B35" s="13"/>
      <c r="C35" s="25"/>
      <c r="D35" s="13"/>
      <c r="E35" s="13"/>
      <c r="F35" s="13"/>
      <c r="G35" s="13"/>
      <c r="H35" s="13"/>
      <c r="I35" s="13"/>
      <c r="J35" s="13"/>
      <c r="K35" s="13"/>
      <c r="L35" s="13"/>
      <c r="M35" s="13"/>
      <c r="N35" s="13"/>
      <c r="O35" s="13"/>
      <c r="P35" s="13"/>
      <c r="Q35" s="13"/>
      <c r="R35" s="13"/>
      <c r="S35" s="13"/>
    </row>
    <row r="36" spans="1:19" x14ac:dyDescent="0.25">
      <c r="A36" s="13" t="s">
        <v>10</v>
      </c>
      <c r="B36" s="13"/>
      <c r="C36" s="176"/>
      <c r="D36" s="13"/>
      <c r="E36" s="177">
        <f>E21+E22</f>
        <v>0</v>
      </c>
      <c r="F36" s="165">
        <f>F22</f>
        <v>0</v>
      </c>
      <c r="G36" s="13"/>
      <c r="H36" s="177">
        <f>H21+H22</f>
        <v>0</v>
      </c>
      <c r="I36" s="165">
        <f>I22</f>
        <v>0</v>
      </c>
      <c r="J36" s="13"/>
      <c r="K36" s="177">
        <f>K21+K22</f>
        <v>0</v>
      </c>
      <c r="L36" s="165">
        <f>L22</f>
        <v>0</v>
      </c>
      <c r="M36" s="24"/>
      <c r="N36" s="177">
        <f>N21+N22</f>
        <v>0</v>
      </c>
      <c r="O36" s="165">
        <f>O22</f>
        <v>0</v>
      </c>
      <c r="P36" s="13"/>
      <c r="Q36" s="177">
        <f>Q21+Q22</f>
        <v>0</v>
      </c>
      <c r="R36" s="165">
        <f>R22</f>
        <v>0</v>
      </c>
      <c r="S36" s="13"/>
    </row>
    <row r="37" spans="1:19" x14ac:dyDescent="0.25">
      <c r="A37" s="13" t="s">
        <v>231</v>
      </c>
      <c r="B37" s="178"/>
      <c r="C37" s="166"/>
      <c r="D37" s="133">
        <f>D77</f>
        <v>20</v>
      </c>
      <c r="E37" s="165">
        <f>D37*E$19</f>
        <v>1.2</v>
      </c>
      <c r="F37" s="165">
        <f>D37*F$19</f>
        <v>18.799999999999997</v>
      </c>
      <c r="G37" s="179">
        <f>E76+E77</f>
        <v>40</v>
      </c>
      <c r="H37" s="165">
        <f>G37*H$19</f>
        <v>2.4</v>
      </c>
      <c r="I37" s="165">
        <f>G37*I$19</f>
        <v>37.599999999999994</v>
      </c>
      <c r="J37" s="179">
        <f>F76+F77</f>
        <v>60</v>
      </c>
      <c r="K37" s="165">
        <f>J37*K$19</f>
        <v>3.5999999999999996</v>
      </c>
      <c r="L37" s="165">
        <f>J37*L$19</f>
        <v>56.4</v>
      </c>
      <c r="M37" s="179">
        <f>G76+G77</f>
        <v>80</v>
      </c>
      <c r="N37" s="165">
        <f>M37*N$19</f>
        <v>4.8</v>
      </c>
      <c r="O37" s="165">
        <f>M37*O$19</f>
        <v>75.199999999999989</v>
      </c>
      <c r="P37" s="179">
        <f>H76+H77</f>
        <v>80</v>
      </c>
      <c r="Q37" s="165">
        <f>P37*Q$19</f>
        <v>4.8</v>
      </c>
      <c r="R37" s="165">
        <f>P37*R$19</f>
        <v>75.199999999999989</v>
      </c>
      <c r="S37" s="13"/>
    </row>
    <row r="38" spans="1:19" x14ac:dyDescent="0.25">
      <c r="A38" s="13" t="s">
        <v>232</v>
      </c>
      <c r="B38" s="178"/>
      <c r="C38" s="112"/>
      <c r="D38" s="13"/>
      <c r="E38" s="133">
        <f>E65</f>
        <v>0</v>
      </c>
      <c r="F38" s="133">
        <f>F65</f>
        <v>0</v>
      </c>
      <c r="G38" s="178"/>
      <c r="H38" s="133">
        <f>H65</f>
        <v>0</v>
      </c>
      <c r="I38" s="133">
        <f>I65</f>
        <v>0</v>
      </c>
      <c r="J38" s="178"/>
      <c r="K38" s="133">
        <f>K65</f>
        <v>0</v>
      </c>
      <c r="L38" s="133">
        <f>L65</f>
        <v>0</v>
      </c>
      <c r="M38" s="178"/>
      <c r="N38" s="133">
        <f>N65</f>
        <v>0</v>
      </c>
      <c r="O38" s="133">
        <f>O65</f>
        <v>0</v>
      </c>
      <c r="P38" s="178"/>
      <c r="Q38" s="133">
        <f>Q65</f>
        <v>0</v>
      </c>
      <c r="R38" s="133">
        <f>R65</f>
        <v>0</v>
      </c>
      <c r="S38" s="13"/>
    </row>
    <row r="39" spans="1:19" x14ac:dyDescent="0.25">
      <c r="A39" s="13"/>
      <c r="B39" s="13"/>
      <c r="C39" s="25"/>
      <c r="D39" s="13"/>
      <c r="E39" s="13"/>
      <c r="F39" s="13"/>
      <c r="G39" s="13"/>
      <c r="H39" s="13"/>
      <c r="I39" s="13"/>
      <c r="J39" s="13"/>
      <c r="K39" s="13"/>
      <c r="L39" s="13"/>
      <c r="M39" s="13"/>
      <c r="N39" s="13"/>
      <c r="O39" s="13"/>
      <c r="P39" s="13"/>
      <c r="Q39" s="13"/>
      <c r="R39" s="13"/>
      <c r="S39" s="13"/>
    </row>
    <row r="40" spans="1:19" ht="15.75" thickBot="1" x14ac:dyDescent="0.3">
      <c r="A40" s="3" t="s">
        <v>233</v>
      </c>
      <c r="B40" s="13"/>
      <c r="C40" s="166"/>
      <c r="D40" s="13"/>
      <c r="E40" s="180">
        <f>SUM(E34:E38)</f>
        <v>3.1498080000000002</v>
      </c>
      <c r="F40" s="180">
        <f>SUM(F34:F38)</f>
        <v>49.346992</v>
      </c>
      <c r="G40" s="13"/>
      <c r="H40" s="180">
        <f>SUM(H34:H38)</f>
        <v>6.2200319999999998</v>
      </c>
      <c r="I40" s="180">
        <f>SUM(I34:I38)</f>
        <v>97.447168000000005</v>
      </c>
      <c r="J40" s="13"/>
      <c r="K40" s="180">
        <f>SUM(K34:K38)</f>
        <v>9.2106719999999989</v>
      </c>
      <c r="L40" s="180">
        <f>SUM(L34:L38)</f>
        <v>144.30052800000001</v>
      </c>
      <c r="M40" s="13"/>
      <c r="N40" s="180">
        <f>SUM(N34:N38)</f>
        <v>12.121728000000001</v>
      </c>
      <c r="O40" s="180">
        <f>SUM(O34:O38)</f>
        <v>189.907072</v>
      </c>
      <c r="P40" s="13"/>
      <c r="Q40" s="180">
        <f>SUM(Q34:Q38)</f>
        <v>11.803392000000001</v>
      </c>
      <c r="R40" s="180">
        <f>SUM(R34:R38)</f>
        <v>184.91980799999999</v>
      </c>
      <c r="S40" s="13"/>
    </row>
    <row r="41" spans="1:19" x14ac:dyDescent="0.25">
      <c r="A41" s="13"/>
      <c r="B41" s="380"/>
      <c r="C41" s="166"/>
      <c r="D41" s="13"/>
      <c r="E41" s="166"/>
      <c r="F41" s="166"/>
      <c r="G41" s="13"/>
      <c r="H41" s="166"/>
      <c r="I41" s="166"/>
      <c r="J41" s="13"/>
      <c r="K41" s="166"/>
      <c r="L41" s="166"/>
      <c r="M41" s="13"/>
      <c r="N41" s="166"/>
      <c r="O41" s="166"/>
      <c r="P41" s="13"/>
      <c r="Q41" s="166"/>
      <c r="R41" s="166"/>
      <c r="S41" s="13"/>
    </row>
    <row r="42" spans="1:19" x14ac:dyDescent="0.25">
      <c r="A42" s="13"/>
      <c r="B42" s="378"/>
      <c r="C42" s="165"/>
      <c r="D42" s="13"/>
      <c r="E42" s="165"/>
      <c r="F42" s="135"/>
      <c r="G42" s="165"/>
      <c r="H42" s="13"/>
      <c r="I42" s="165"/>
      <c r="J42" s="165"/>
      <c r="K42" s="13"/>
      <c r="L42" s="165"/>
      <c r="M42" s="165"/>
      <c r="N42" s="13"/>
      <c r="O42" s="165"/>
      <c r="P42" s="165"/>
      <c r="Q42" s="13"/>
      <c r="R42" s="165"/>
      <c r="S42" s="13"/>
    </row>
    <row r="43" spans="1:19" x14ac:dyDescent="0.25">
      <c r="A43" s="13" t="s">
        <v>234</v>
      </c>
      <c r="B43" s="378"/>
      <c r="C43" s="165"/>
      <c r="D43" s="13"/>
      <c r="E43" s="165"/>
      <c r="F43" s="181">
        <f>F40</f>
        <v>49.346992</v>
      </c>
      <c r="G43" s="165"/>
      <c r="H43" s="13"/>
      <c r="I43" s="181">
        <f>I40</f>
        <v>97.447168000000005</v>
      </c>
      <c r="J43" s="165"/>
      <c r="K43" s="13"/>
      <c r="L43" s="181">
        <f>L40</f>
        <v>144.30052800000001</v>
      </c>
      <c r="M43" s="165"/>
      <c r="N43" s="13"/>
      <c r="O43" s="181">
        <f>O40</f>
        <v>189.907072</v>
      </c>
      <c r="P43" s="165"/>
      <c r="Q43" s="13"/>
      <c r="R43" s="181">
        <f>R40</f>
        <v>184.91980799999999</v>
      </c>
      <c r="S43" s="13"/>
    </row>
    <row r="44" spans="1:19" x14ac:dyDescent="0.25">
      <c r="A44" s="13"/>
      <c r="B44" s="379"/>
      <c r="C44" s="13"/>
      <c r="D44" s="13"/>
      <c r="E44" s="23"/>
      <c r="F44" s="135"/>
      <c r="G44" s="13"/>
      <c r="H44" s="182"/>
      <c r="I44" s="135"/>
      <c r="J44" s="13"/>
      <c r="K44" s="182"/>
      <c r="L44" s="135"/>
      <c r="M44" s="13"/>
      <c r="N44" s="182"/>
      <c r="O44" s="135"/>
      <c r="P44" s="13"/>
      <c r="Q44" s="182"/>
      <c r="R44" s="135"/>
      <c r="S44" s="13"/>
    </row>
    <row r="45" spans="1:19" x14ac:dyDescent="0.25">
      <c r="A45" s="24" t="s">
        <v>732</v>
      </c>
      <c r="B45" s="13"/>
      <c r="C45" s="133"/>
      <c r="D45" s="133"/>
      <c r="E45" s="133"/>
      <c r="F45" s="181">
        <f>F43/12</f>
        <v>4.1122493333333336</v>
      </c>
      <c r="G45" s="133"/>
      <c r="H45" s="13"/>
      <c r="I45" s="181">
        <f>I43/12</f>
        <v>8.1205973333333343</v>
      </c>
      <c r="J45" s="133"/>
      <c r="K45" s="13"/>
      <c r="L45" s="181">
        <f>L43/12</f>
        <v>12.025044000000001</v>
      </c>
      <c r="M45" s="133"/>
      <c r="N45" s="13"/>
      <c r="O45" s="181">
        <f>O43/12</f>
        <v>15.825589333333333</v>
      </c>
      <c r="P45" s="133"/>
      <c r="Q45" s="13"/>
      <c r="R45" s="181">
        <f>R43/12</f>
        <v>15.409984</v>
      </c>
      <c r="S45" s="13"/>
    </row>
    <row r="46" spans="1:19" x14ac:dyDescent="0.25">
      <c r="A46" s="24"/>
      <c r="B46" s="13"/>
      <c r="C46" s="133"/>
      <c r="D46" s="133"/>
      <c r="E46" s="133"/>
      <c r="F46" s="183"/>
      <c r="G46" s="133"/>
      <c r="H46" s="13"/>
      <c r="I46" s="133"/>
      <c r="J46" s="133"/>
      <c r="K46" s="13"/>
      <c r="L46" s="13"/>
      <c r="M46" s="133"/>
      <c r="N46" s="13"/>
      <c r="O46" s="133"/>
      <c r="P46" s="133"/>
      <c r="Q46" s="13"/>
      <c r="R46" s="13"/>
      <c r="S46" s="13"/>
    </row>
    <row r="47" spans="1:19" ht="12.75" customHeight="1" x14ac:dyDescent="0.25">
      <c r="A47" s="413" t="s">
        <v>740</v>
      </c>
      <c r="B47" s="413"/>
      <c r="C47" s="413"/>
      <c r="D47" s="413"/>
      <c r="E47" s="413"/>
      <c r="F47" s="413"/>
      <c r="G47" s="413"/>
      <c r="H47" s="413"/>
      <c r="I47" s="413"/>
      <c r="J47" s="413"/>
      <c r="K47" s="413"/>
      <c r="L47" s="413"/>
      <c r="M47" s="13"/>
      <c r="N47" s="13"/>
      <c r="O47" s="13"/>
      <c r="P47" s="13"/>
      <c r="Q47" s="13"/>
      <c r="R47" s="13"/>
      <c r="S47" s="13"/>
    </row>
    <row r="48" spans="1:19" ht="12.75" customHeight="1" x14ac:dyDescent="0.25">
      <c r="A48" s="384" t="s">
        <v>741</v>
      </c>
      <c r="B48" s="393"/>
      <c r="C48" s="393"/>
      <c r="D48" s="393"/>
      <c r="E48" s="393"/>
      <c r="F48" s="393"/>
      <c r="G48" s="393"/>
      <c r="H48" s="393"/>
      <c r="I48" s="393"/>
      <c r="J48" s="393"/>
      <c r="K48" s="393"/>
      <c r="L48" s="393"/>
      <c r="M48" s="13"/>
      <c r="N48" s="13"/>
      <c r="O48" s="13"/>
      <c r="P48" s="13"/>
      <c r="Q48" s="13"/>
      <c r="R48" s="13"/>
      <c r="S48" s="13"/>
    </row>
    <row r="49" spans="1:19" x14ac:dyDescent="0.25">
      <c r="A49" s="413" t="s">
        <v>742</v>
      </c>
      <c r="B49" s="413"/>
      <c r="C49" s="413"/>
      <c r="D49" s="413"/>
      <c r="E49" s="413"/>
      <c r="F49" s="413"/>
      <c r="G49" s="413"/>
      <c r="H49" s="413"/>
      <c r="I49" s="413"/>
      <c r="J49" s="413"/>
      <c r="K49" s="413"/>
      <c r="L49" s="413"/>
      <c r="M49" s="13"/>
      <c r="N49" s="13"/>
      <c r="O49" s="13"/>
      <c r="P49" s="13"/>
      <c r="Q49" s="13"/>
      <c r="R49" s="13"/>
      <c r="S49" s="13"/>
    </row>
    <row r="50" spans="1:19" x14ac:dyDescent="0.25">
      <c r="A50" s="407"/>
      <c r="B50" s="407"/>
      <c r="C50" s="184"/>
      <c r="D50" s="184"/>
      <c r="E50" s="184"/>
      <c r="F50" s="184"/>
      <c r="G50" s="135"/>
      <c r="H50" s="13"/>
      <c r="I50" s="13"/>
      <c r="J50" s="13"/>
      <c r="K50" s="13"/>
      <c r="L50" s="13"/>
      <c r="M50" s="13"/>
      <c r="N50" s="13"/>
      <c r="O50" s="13"/>
      <c r="P50" s="13"/>
      <c r="Q50" s="13"/>
      <c r="R50" s="13"/>
      <c r="S50" s="13"/>
    </row>
    <row r="51" spans="1:19" ht="16.5" thickBot="1" x14ac:dyDescent="0.3">
      <c r="A51" s="185" t="s">
        <v>235</v>
      </c>
      <c r="B51" s="394"/>
      <c r="C51" s="184"/>
      <c r="D51" s="184"/>
      <c r="E51" s="184"/>
      <c r="F51" s="184"/>
      <c r="G51" s="135"/>
      <c r="H51" s="13"/>
      <c r="I51" s="13"/>
      <c r="J51" s="13"/>
      <c r="K51" s="13"/>
      <c r="L51" s="13"/>
      <c r="M51" s="13"/>
      <c r="N51" s="13"/>
      <c r="O51" s="13"/>
      <c r="P51" s="13"/>
      <c r="Q51" s="13"/>
      <c r="R51" s="13"/>
      <c r="S51" s="13"/>
    </row>
    <row r="52" spans="1:19" s="219" customFormat="1" ht="15.75" thickBot="1" x14ac:dyDescent="0.3">
      <c r="A52" s="197"/>
      <c r="B52" s="394"/>
      <c r="C52" s="184"/>
      <c r="D52" s="25"/>
      <c r="E52" s="414">
        <v>2015</v>
      </c>
      <c r="F52" s="415"/>
      <c r="G52" s="25"/>
      <c r="H52" s="414">
        <f>E52+1</f>
        <v>2016</v>
      </c>
      <c r="I52" s="415"/>
      <c r="J52" s="25"/>
      <c r="K52" s="414">
        <f>H52+1</f>
        <v>2017</v>
      </c>
      <c r="L52" s="415"/>
      <c r="M52" s="25"/>
      <c r="N52" s="414">
        <f>K52+1</f>
        <v>2018</v>
      </c>
      <c r="O52" s="415"/>
      <c r="P52" s="25"/>
      <c r="Q52" s="414">
        <f>N52+1</f>
        <v>2019</v>
      </c>
      <c r="R52" s="415"/>
      <c r="S52" s="25"/>
    </row>
    <row r="53" spans="1:19" x14ac:dyDescent="0.25">
      <c r="A53" s="187" t="s">
        <v>236</v>
      </c>
      <c r="B53" s="394"/>
      <c r="C53" s="184"/>
      <c r="D53" s="13"/>
      <c r="E53" s="3" t="s">
        <v>219</v>
      </c>
      <c r="F53" s="11" t="s">
        <v>220</v>
      </c>
      <c r="G53" s="13"/>
      <c r="H53" s="3" t="s">
        <v>219</v>
      </c>
      <c r="I53" s="11" t="s">
        <v>220</v>
      </c>
      <c r="J53" s="13"/>
      <c r="K53" s="3" t="s">
        <v>219</v>
      </c>
      <c r="L53" s="11" t="s">
        <v>220</v>
      </c>
      <c r="M53" s="13"/>
      <c r="N53" s="3" t="s">
        <v>219</v>
      </c>
      <c r="O53" s="11" t="s">
        <v>220</v>
      </c>
      <c r="P53" s="13"/>
      <c r="Q53" s="3" t="s">
        <v>219</v>
      </c>
      <c r="R53" s="11" t="s">
        <v>220</v>
      </c>
      <c r="S53" s="13"/>
    </row>
    <row r="54" spans="1:19" x14ac:dyDescent="0.25">
      <c r="A54" s="188"/>
      <c r="B54" s="394"/>
      <c r="C54" s="184"/>
      <c r="D54" s="157"/>
      <c r="E54" s="3"/>
      <c r="F54" s="11"/>
      <c r="G54" s="157"/>
      <c r="H54" s="3"/>
      <c r="I54" s="11"/>
      <c r="J54" s="157"/>
      <c r="K54" s="3"/>
      <c r="L54" s="11"/>
      <c r="M54" s="157" t="s">
        <v>15</v>
      </c>
      <c r="N54" s="3"/>
      <c r="O54" s="11"/>
      <c r="P54" s="157" t="s">
        <v>15</v>
      </c>
      <c r="Q54" s="3"/>
      <c r="R54" s="11"/>
      <c r="S54" s="13"/>
    </row>
    <row r="55" spans="1:19" x14ac:dyDescent="0.25">
      <c r="A55" s="186" t="s">
        <v>237</v>
      </c>
      <c r="B55" s="394"/>
      <c r="C55" s="184"/>
      <c r="D55" s="189"/>
      <c r="E55" s="189">
        <f>E33</f>
        <v>0.99960000000000004</v>
      </c>
      <c r="F55" s="190">
        <f>F33</f>
        <v>15.660400000000003</v>
      </c>
      <c r="G55" s="189"/>
      <c r="H55" s="189">
        <f>H33</f>
        <v>1.9584000000000001</v>
      </c>
      <c r="I55" s="190">
        <f>I33</f>
        <v>30.681600000000007</v>
      </c>
      <c r="J55" s="189"/>
      <c r="K55" s="189">
        <f>K33</f>
        <v>2.8763999999999998</v>
      </c>
      <c r="L55" s="190">
        <f>L33</f>
        <v>45.063600000000001</v>
      </c>
      <c r="M55" s="189"/>
      <c r="N55" s="189">
        <f>N33</f>
        <v>3.7536</v>
      </c>
      <c r="O55" s="190">
        <f>O33</f>
        <v>58.806400000000004</v>
      </c>
      <c r="P55" s="189"/>
      <c r="Q55" s="189">
        <f>Q33</f>
        <v>3.5904000000000003</v>
      </c>
      <c r="R55" s="190">
        <f>R33</f>
        <v>56.249600000000001</v>
      </c>
      <c r="S55" s="13"/>
    </row>
    <row r="56" spans="1:19" x14ac:dyDescent="0.25">
      <c r="A56" s="186" t="s">
        <v>238</v>
      </c>
      <c r="B56" s="394"/>
      <c r="C56" s="184"/>
      <c r="D56" s="191"/>
      <c r="E56" s="192">
        <f>E37</f>
        <v>1.2</v>
      </c>
      <c r="F56" s="192">
        <f>F37</f>
        <v>18.799999999999997</v>
      </c>
      <c r="G56" s="191"/>
      <c r="H56" s="192">
        <f>H37</f>
        <v>2.4</v>
      </c>
      <c r="I56" s="192">
        <f>I37</f>
        <v>37.599999999999994</v>
      </c>
      <c r="J56" s="191"/>
      <c r="K56" s="192">
        <f>K37</f>
        <v>3.5999999999999996</v>
      </c>
      <c r="L56" s="192">
        <f>L37</f>
        <v>56.4</v>
      </c>
      <c r="M56" s="191"/>
      <c r="N56" s="192">
        <f>N37</f>
        <v>4.8</v>
      </c>
      <c r="O56" s="192">
        <f>O37</f>
        <v>75.199999999999989</v>
      </c>
      <c r="P56" s="191"/>
      <c r="Q56" s="192">
        <f>Q37</f>
        <v>4.8</v>
      </c>
      <c r="R56" s="192">
        <f>R37</f>
        <v>75.199999999999989</v>
      </c>
      <c r="S56" s="13"/>
    </row>
    <row r="57" spans="1:19" x14ac:dyDescent="0.25">
      <c r="A57" s="186" t="s">
        <v>239</v>
      </c>
      <c r="B57" s="394"/>
      <c r="C57" s="184"/>
      <c r="D57" s="191"/>
      <c r="E57" s="191">
        <f>-D94*E$19</f>
        <v>-2.4</v>
      </c>
      <c r="F57" s="191">
        <f>-D94*F$19</f>
        <v>-37.599999999999994</v>
      </c>
      <c r="G57" s="191"/>
      <c r="H57" s="191">
        <f>-E94*H$19</f>
        <v>-4.6079999999999997</v>
      </c>
      <c r="I57" s="191">
        <f>-E94*I$19</f>
        <v>-72.191999999999993</v>
      </c>
      <c r="J57" s="191"/>
      <c r="K57" s="191">
        <f>-F94*K$19</f>
        <v>-4.2393600000000005</v>
      </c>
      <c r="L57" s="191">
        <f>-F94*L$19</f>
        <v>-66.416640000000001</v>
      </c>
      <c r="M57" s="194"/>
      <c r="N57" s="191">
        <f>-G94*N$19</f>
        <v>-3.9002112000000002</v>
      </c>
      <c r="O57" s="191">
        <f>-G94*O$19</f>
        <v>-61.103308800000008</v>
      </c>
      <c r="P57" s="191"/>
      <c r="Q57" s="191">
        <f>-H94*Q$19</f>
        <v>-3.5881943040000004</v>
      </c>
      <c r="R57" s="191">
        <f>-H94*R$19</f>
        <v>-56.215044096000007</v>
      </c>
      <c r="S57" s="13"/>
    </row>
    <row r="58" spans="1:19" x14ac:dyDescent="0.25">
      <c r="A58" s="188" t="s">
        <v>240</v>
      </c>
      <c r="B58" s="394"/>
      <c r="C58" s="184"/>
      <c r="D58" s="191"/>
      <c r="E58" s="193">
        <f>SUM(E55:E57)</f>
        <v>-0.20039999999999969</v>
      </c>
      <c r="F58" s="193">
        <f>SUM(F55:F57)</f>
        <v>-3.1395999999999944</v>
      </c>
      <c r="G58" s="191"/>
      <c r="H58" s="193">
        <f>SUM(H55:H57)</f>
        <v>-0.24960000000000004</v>
      </c>
      <c r="I58" s="193">
        <f>SUM(I55:I57)</f>
        <v>-3.9103999999999957</v>
      </c>
      <c r="J58" s="191"/>
      <c r="K58" s="193">
        <f>SUM(K55:K57)</f>
        <v>2.2370399999999995</v>
      </c>
      <c r="L58" s="193">
        <f>SUM(L55:L57)</f>
        <v>35.046959999999999</v>
      </c>
      <c r="M58" s="194"/>
      <c r="N58" s="193">
        <f>SUM(N55:N57)</f>
        <v>4.6533887999999992</v>
      </c>
      <c r="O58" s="193">
        <f>SUM(O55:O57)</f>
        <v>72.903091199999977</v>
      </c>
      <c r="P58" s="191"/>
      <c r="Q58" s="193">
        <f>SUM(Q55:Q57)</f>
        <v>4.8022056959999997</v>
      </c>
      <c r="R58" s="193">
        <f>SUM(R55:R57)</f>
        <v>75.234555903999961</v>
      </c>
      <c r="S58" s="13"/>
    </row>
    <row r="59" spans="1:19" x14ac:dyDescent="0.25">
      <c r="A59" s="186"/>
      <c r="B59" s="394"/>
      <c r="C59" s="184"/>
      <c r="D59" s="191"/>
      <c r="E59" s="191"/>
      <c r="F59" s="191"/>
      <c r="G59" s="191"/>
      <c r="H59" s="191"/>
      <c r="I59" s="191"/>
      <c r="J59" s="191"/>
      <c r="K59" s="191"/>
      <c r="L59" s="191"/>
      <c r="M59" s="194"/>
      <c r="N59" s="191"/>
      <c r="O59" s="191"/>
      <c r="P59" s="191"/>
      <c r="Q59" s="191"/>
      <c r="R59" s="191"/>
      <c r="S59" s="13"/>
    </row>
    <row r="60" spans="1:19" x14ac:dyDescent="0.25">
      <c r="A60" s="186" t="s">
        <v>241</v>
      </c>
      <c r="B60" s="184"/>
      <c r="C60" s="184"/>
      <c r="D60" s="194"/>
      <c r="E60" s="223"/>
      <c r="F60" s="223"/>
      <c r="G60" s="194"/>
      <c r="H60" s="223"/>
      <c r="I60" s="223"/>
      <c r="J60" s="194"/>
      <c r="K60" s="223"/>
      <c r="L60" s="223"/>
      <c r="M60" s="194"/>
      <c r="N60" s="223"/>
      <c r="O60" s="223"/>
      <c r="P60" s="191"/>
      <c r="Q60" s="223"/>
      <c r="R60" s="223"/>
      <c r="S60" s="13"/>
    </row>
    <row r="61" spans="1:19" x14ac:dyDescent="0.25">
      <c r="A61" s="13"/>
      <c r="B61" s="13"/>
      <c r="C61" s="13"/>
      <c r="D61" s="13"/>
      <c r="E61" s="13"/>
      <c r="F61" s="13"/>
      <c r="G61" s="13"/>
      <c r="H61" s="13"/>
      <c r="I61" s="13"/>
      <c r="J61" s="13"/>
      <c r="K61" s="13"/>
      <c r="L61" s="13"/>
      <c r="M61" s="13"/>
      <c r="N61" s="13"/>
      <c r="O61" s="13"/>
      <c r="P61" s="13"/>
      <c r="Q61" s="13"/>
      <c r="R61" s="13"/>
      <c r="S61" s="13"/>
    </row>
    <row r="62" spans="1:19" x14ac:dyDescent="0.25">
      <c r="A62" s="186" t="s">
        <v>242</v>
      </c>
      <c r="B62" s="394"/>
      <c r="C62" s="184"/>
      <c r="D62" s="191"/>
      <c r="E62" s="195">
        <f>E58*E60</f>
        <v>0</v>
      </c>
      <c r="F62" s="195">
        <f>F58*F60</f>
        <v>0</v>
      </c>
      <c r="G62" s="191"/>
      <c r="H62" s="195">
        <f>H58*H60</f>
        <v>0</v>
      </c>
      <c r="I62" s="195">
        <f>I58*I60</f>
        <v>0</v>
      </c>
      <c r="J62" s="191"/>
      <c r="K62" s="195">
        <f>K58*K60</f>
        <v>0</v>
      </c>
      <c r="L62" s="195">
        <f>L58*L60</f>
        <v>0</v>
      </c>
      <c r="M62" s="191"/>
      <c r="N62" s="195">
        <f>N58*N60</f>
        <v>0</v>
      </c>
      <c r="O62" s="195">
        <f>O58*O60</f>
        <v>0</v>
      </c>
      <c r="P62" s="191"/>
      <c r="Q62" s="195">
        <f>Q58*Q60</f>
        <v>0</v>
      </c>
      <c r="R62" s="195">
        <f>R58*R60</f>
        <v>0</v>
      </c>
      <c r="S62" s="13"/>
    </row>
    <row r="63" spans="1:19" x14ac:dyDescent="0.25">
      <c r="A63" s="196" t="s">
        <v>243</v>
      </c>
      <c r="B63" s="394"/>
      <c r="C63" s="184"/>
      <c r="D63" s="197"/>
      <c r="E63" s="186"/>
      <c r="F63" s="186"/>
      <c r="G63" s="197"/>
      <c r="H63" s="186"/>
      <c r="I63" s="186"/>
      <c r="J63" s="197"/>
      <c r="K63" s="186"/>
      <c r="L63" s="186"/>
      <c r="M63" s="197"/>
      <c r="N63" s="186"/>
      <c r="O63" s="186"/>
      <c r="P63" s="197"/>
      <c r="Q63" s="186"/>
      <c r="R63" s="186"/>
      <c r="S63" s="13"/>
    </row>
    <row r="64" spans="1:19" x14ac:dyDescent="0.25">
      <c r="A64" s="186" t="s">
        <v>242</v>
      </c>
      <c r="B64" s="394"/>
      <c r="C64" s="184"/>
      <c r="D64" s="198"/>
      <c r="E64" s="199">
        <f>E62/(1-E60)</f>
        <v>0</v>
      </c>
      <c r="F64" s="199">
        <f>F62/(1-F60)</f>
        <v>0</v>
      </c>
      <c r="G64" s="198"/>
      <c r="H64" s="199">
        <f>H62/(1-H60)</f>
        <v>0</v>
      </c>
      <c r="I64" s="199">
        <f>I62/(1-I60)</f>
        <v>0</v>
      </c>
      <c r="J64" s="198"/>
      <c r="K64" s="199">
        <f>K62/(1-K60)</f>
        <v>0</v>
      </c>
      <c r="L64" s="199">
        <f>L62/(1-L60)</f>
        <v>0</v>
      </c>
      <c r="M64" s="198"/>
      <c r="N64" s="199">
        <f>N62/(1-N60)</f>
        <v>0</v>
      </c>
      <c r="O64" s="199">
        <f>O62/(1-O60)</f>
        <v>0</v>
      </c>
      <c r="P64" s="198"/>
      <c r="Q64" s="199">
        <f>Q62/(1-Q60)</f>
        <v>0</v>
      </c>
      <c r="R64" s="199">
        <f>R62/(1-R60)</f>
        <v>0</v>
      </c>
      <c r="S64" s="13"/>
    </row>
    <row r="65" spans="1:19" x14ac:dyDescent="0.25">
      <c r="A65" s="188" t="s">
        <v>244</v>
      </c>
      <c r="B65" s="394"/>
      <c r="C65" s="184"/>
      <c r="D65" s="200"/>
      <c r="E65" s="201">
        <f>SUM(E64:E64)</f>
        <v>0</v>
      </c>
      <c r="F65" s="201">
        <f>SUM(F64:F64)</f>
        <v>0</v>
      </c>
      <c r="G65" s="200"/>
      <c r="H65" s="201">
        <f>SUM(H64:H64)</f>
        <v>0</v>
      </c>
      <c r="I65" s="201">
        <f>SUM(I64:I64)</f>
        <v>0</v>
      </c>
      <c r="J65" s="200"/>
      <c r="K65" s="201">
        <f>SUM(K64:K64)</f>
        <v>0</v>
      </c>
      <c r="L65" s="201">
        <f>SUM(L64:L64)</f>
        <v>0</v>
      </c>
      <c r="M65" s="200"/>
      <c r="N65" s="201">
        <f>SUM(N64:N64)</f>
        <v>0</v>
      </c>
      <c r="O65" s="201">
        <f>SUM(O64:O64)</f>
        <v>0</v>
      </c>
      <c r="P65" s="200"/>
      <c r="Q65" s="201">
        <f>SUM(Q64:Q64)</f>
        <v>0</v>
      </c>
      <c r="R65" s="201">
        <f>SUM(R64:R64)</f>
        <v>0</v>
      </c>
      <c r="S65" s="13"/>
    </row>
    <row r="66" spans="1:19" x14ac:dyDescent="0.25">
      <c r="A66" s="13"/>
      <c r="B66" s="393"/>
      <c r="C66" s="202"/>
      <c r="D66" s="202"/>
      <c r="E66" s="202"/>
      <c r="F66" s="202"/>
      <c r="G66" s="13"/>
      <c r="H66" s="13"/>
      <c r="I66" s="13"/>
      <c r="J66" s="13"/>
      <c r="K66" s="13"/>
      <c r="L66" s="13"/>
      <c r="M66" s="13"/>
      <c r="N66" s="13"/>
      <c r="O66" s="13"/>
      <c r="P66" s="13"/>
      <c r="Q66" s="13"/>
      <c r="R66" s="13"/>
      <c r="S66" s="13"/>
    </row>
    <row r="67" spans="1:19" ht="15.75" thickBot="1" x14ac:dyDescent="0.3">
      <c r="A67" s="13"/>
      <c r="B67" s="393"/>
      <c r="C67" s="202"/>
      <c r="D67" s="202"/>
      <c r="E67" s="202"/>
      <c r="F67" s="202"/>
      <c r="G67" s="13"/>
      <c r="H67" s="13"/>
      <c r="I67" s="13"/>
      <c r="J67"/>
      <c r="K67"/>
      <c r="L67"/>
      <c r="M67"/>
      <c r="N67"/>
      <c r="O67"/>
      <c r="P67"/>
      <c r="Q67"/>
      <c r="R67"/>
      <c r="S67"/>
    </row>
    <row r="68" spans="1:19" ht="16.5" thickBot="1" x14ac:dyDescent="0.3">
      <c r="A68" s="203"/>
      <c r="B68" s="203"/>
      <c r="C68" s="204"/>
      <c r="D68" s="205">
        <v>2015</v>
      </c>
      <c r="E68" s="206">
        <f>D68+1</f>
        <v>2016</v>
      </c>
      <c r="F68" s="206">
        <f t="shared" ref="F68:H68" si="5">E68+1</f>
        <v>2017</v>
      </c>
      <c r="G68" s="206">
        <f t="shared" si="5"/>
        <v>2018</v>
      </c>
      <c r="H68" s="206">
        <f t="shared" si="5"/>
        <v>2019</v>
      </c>
      <c r="I68" s="13"/>
      <c r="J68" s="208"/>
      <c r="K68" s="8"/>
      <c r="L68" s="8"/>
      <c r="M68" s="8"/>
      <c r="N68" s="8"/>
      <c r="O68" s="8"/>
      <c r="P68"/>
      <c r="Q68"/>
      <c r="R68"/>
      <c r="S68"/>
    </row>
    <row r="69" spans="1:19" x14ac:dyDescent="0.25">
      <c r="A69" s="209" t="s">
        <v>245</v>
      </c>
      <c r="B69" s="210"/>
      <c r="C69" s="211"/>
      <c r="D69" s="211"/>
      <c r="E69" s="211"/>
      <c r="F69" s="24"/>
      <c r="G69" s="211"/>
      <c r="H69" s="24"/>
      <c r="I69" s="13"/>
      <c r="J69" s="212"/>
      <c r="K69" s="213"/>
      <c r="L69" s="24"/>
      <c r="M69" s="24"/>
      <c r="N69" s="8"/>
      <c r="O69" s="8"/>
      <c r="P69" s="8"/>
      <c r="Q69"/>
      <c r="R69"/>
      <c r="S69"/>
    </row>
    <row r="70" spans="1:19" x14ac:dyDescent="0.25">
      <c r="A70" s="203"/>
      <c r="B70" s="214" t="s">
        <v>246</v>
      </c>
      <c r="C70" s="222">
        <v>25</v>
      </c>
      <c r="D70" s="192"/>
      <c r="E70" s="192"/>
      <c r="F70" s="24"/>
      <c r="G70" s="192"/>
      <c r="H70" s="24"/>
      <c r="I70" s="13"/>
      <c r="J70" s="24"/>
      <c r="K70" s="24"/>
      <c r="L70" s="24"/>
      <c r="M70" s="24"/>
      <c r="N70" s="8"/>
      <c r="O70" s="8"/>
      <c r="P70" s="8"/>
      <c r="Q70"/>
      <c r="R70"/>
      <c r="S70"/>
    </row>
    <row r="71" spans="1:19" x14ac:dyDescent="0.25">
      <c r="A71" s="203" t="s">
        <v>247</v>
      </c>
      <c r="B71" s="203"/>
      <c r="C71" s="191"/>
      <c r="D71" s="193"/>
      <c r="E71" s="193">
        <f>D73</f>
        <v>1000</v>
      </c>
      <c r="F71" s="193">
        <f>E73</f>
        <v>1000</v>
      </c>
      <c r="G71" s="193">
        <f>F73</f>
        <v>2000</v>
      </c>
      <c r="H71" s="193">
        <f>G73</f>
        <v>2000</v>
      </c>
      <c r="I71" s="13"/>
      <c r="J71" s="24"/>
      <c r="K71" s="24"/>
      <c r="L71" s="24"/>
      <c r="M71" s="24"/>
      <c r="N71" s="8"/>
      <c r="O71" s="8"/>
      <c r="P71" s="8"/>
      <c r="Q71"/>
      <c r="R71"/>
      <c r="S71"/>
    </row>
    <row r="72" spans="1:19" x14ac:dyDescent="0.25">
      <c r="A72" s="203" t="s">
        <v>248</v>
      </c>
      <c r="B72" s="203"/>
      <c r="C72" s="215"/>
      <c r="D72" s="211">
        <f>'App.2-FA Proposed REG Inves (2'!C53</f>
        <v>1000</v>
      </c>
      <c r="E72" s="211">
        <f>'App.2-FA Proposed REG Inves (2'!D53</f>
        <v>0</v>
      </c>
      <c r="F72" s="211">
        <f>'App.2-FA Proposed REG Inves (2'!E53</f>
        <v>1000</v>
      </c>
      <c r="G72" s="211">
        <f>'App.2-FA Proposed REG Inves (2'!F53</f>
        <v>0</v>
      </c>
      <c r="H72" s="211">
        <f>'App.2-FA Proposed REG Inves (2'!G53</f>
        <v>0</v>
      </c>
      <c r="I72" s="13"/>
      <c r="J72" s="24"/>
      <c r="K72" s="24"/>
      <c r="L72" s="24"/>
      <c r="M72" s="216"/>
      <c r="N72" s="8"/>
      <c r="O72" s="8"/>
      <c r="P72" s="8"/>
      <c r="Q72"/>
      <c r="R72"/>
      <c r="S72"/>
    </row>
    <row r="73" spans="1:19" x14ac:dyDescent="0.25">
      <c r="A73" s="203" t="s">
        <v>249</v>
      </c>
      <c r="B73" s="203"/>
      <c r="C73" s="191"/>
      <c r="D73" s="193">
        <f>SUM(D71:D72)</f>
        <v>1000</v>
      </c>
      <c r="E73" s="193">
        <f t="shared" ref="E73:H73" si="6">SUM(E71:E72)</f>
        <v>1000</v>
      </c>
      <c r="F73" s="193">
        <f t="shared" si="6"/>
        <v>2000</v>
      </c>
      <c r="G73" s="193">
        <f t="shared" si="6"/>
        <v>2000</v>
      </c>
      <c r="H73" s="193">
        <f t="shared" si="6"/>
        <v>2000</v>
      </c>
      <c r="I73" s="13"/>
      <c r="J73" s="8"/>
      <c r="K73" s="8"/>
      <c r="L73" s="8"/>
      <c r="M73" s="8"/>
      <c r="N73" s="8"/>
      <c r="O73" s="8"/>
      <c r="P73" s="8"/>
      <c r="Q73"/>
      <c r="R73"/>
      <c r="S73"/>
    </row>
    <row r="74" spans="1:19" x14ac:dyDescent="0.25">
      <c r="A74" s="203"/>
      <c r="B74" s="203"/>
      <c r="C74" s="191"/>
      <c r="D74" s="191"/>
      <c r="E74" s="192"/>
      <c r="F74" s="24"/>
      <c r="G74" s="192"/>
      <c r="H74" s="24"/>
      <c r="I74" s="13"/>
      <c r="J74" s="24"/>
      <c r="K74" s="8"/>
      <c r="L74" s="8"/>
      <c r="M74" s="8"/>
      <c r="N74" s="8"/>
      <c r="O74" s="8"/>
      <c r="P74" s="8"/>
      <c r="Q74"/>
      <c r="R74"/>
      <c r="S74"/>
    </row>
    <row r="75" spans="1:19" x14ac:dyDescent="0.25">
      <c r="A75" s="203" t="s">
        <v>250</v>
      </c>
      <c r="B75" s="203"/>
      <c r="C75" s="191"/>
      <c r="D75" s="193"/>
      <c r="E75" s="193">
        <f>D78</f>
        <v>20</v>
      </c>
      <c r="F75" s="193">
        <f>E78</f>
        <v>60</v>
      </c>
      <c r="G75" s="193">
        <f>F78</f>
        <v>120</v>
      </c>
      <c r="H75" s="193">
        <f>G78</f>
        <v>200</v>
      </c>
      <c r="I75" s="13"/>
      <c r="J75" s="24"/>
      <c r="K75" s="8"/>
      <c r="L75" s="8"/>
      <c r="M75" s="8"/>
      <c r="N75" s="8"/>
      <c r="O75" s="8"/>
      <c r="P75" s="8"/>
      <c r="Q75"/>
      <c r="R75"/>
      <c r="S75"/>
    </row>
    <row r="76" spans="1:19" x14ac:dyDescent="0.25">
      <c r="A76" s="203" t="s">
        <v>251</v>
      </c>
      <c r="B76" s="203"/>
      <c r="C76" s="191"/>
      <c r="D76" s="217"/>
      <c r="E76" s="191">
        <f>IF(ISERROR(E71/$C$70), 0, E71/$C$70)</f>
        <v>40</v>
      </c>
      <c r="F76" s="191">
        <f>IF(ISERROR(F71/$C$70), 0, F71/$C$70)</f>
        <v>40</v>
      </c>
      <c r="G76" s="191">
        <f>IF(ISERROR(G71/$C$70), 0, G71/$C$70)</f>
        <v>80</v>
      </c>
      <c r="H76" s="191">
        <f>IF(ISERROR(H71/$C$70), 0, H71/$C$70)</f>
        <v>80</v>
      </c>
      <c r="I76" s="13"/>
      <c r="J76" s="24"/>
      <c r="K76" s="8"/>
      <c r="L76" s="8"/>
      <c r="M76" s="8"/>
      <c r="N76" s="8"/>
      <c r="O76" s="8"/>
      <c r="P76" s="8"/>
      <c r="Q76"/>
      <c r="R76"/>
      <c r="S76"/>
    </row>
    <row r="77" spans="1:19" x14ac:dyDescent="0.25">
      <c r="A77" s="203" t="s">
        <v>252</v>
      </c>
      <c r="B77" s="13"/>
      <c r="C77" s="13"/>
      <c r="D77" s="192">
        <f>D72/C70/2</f>
        <v>20</v>
      </c>
      <c r="E77" s="192">
        <f>E72/C70/2</f>
        <v>0</v>
      </c>
      <c r="F77" s="192">
        <f>F72/C70/2</f>
        <v>20</v>
      </c>
      <c r="G77" s="192">
        <f>G72/C70/2</f>
        <v>0</v>
      </c>
      <c r="H77" s="192">
        <f>H72/C70/2</f>
        <v>0</v>
      </c>
      <c r="I77" s="13"/>
      <c r="J77" s="24"/>
      <c r="K77" s="8"/>
      <c r="L77" s="8"/>
      <c r="M77" s="8"/>
      <c r="N77" s="8"/>
      <c r="O77" s="8"/>
      <c r="P77" s="8"/>
      <c r="Q77"/>
      <c r="R77"/>
      <c r="S77"/>
    </row>
    <row r="78" spans="1:19" x14ac:dyDescent="0.25">
      <c r="A78" s="203" t="s">
        <v>253</v>
      </c>
      <c r="B78" s="203"/>
      <c r="C78" s="191"/>
      <c r="D78" s="193">
        <f>SUM(D75+D77)</f>
        <v>20</v>
      </c>
      <c r="E78" s="193">
        <f>SUM(E75:E77)</f>
        <v>60</v>
      </c>
      <c r="F78" s="193">
        <f>SUM(F75:F77)</f>
        <v>120</v>
      </c>
      <c r="G78" s="193">
        <f>SUM(G75:G77)</f>
        <v>200</v>
      </c>
      <c r="H78" s="193">
        <f>SUM(H75:H77)</f>
        <v>280</v>
      </c>
      <c r="I78" s="13"/>
      <c r="J78" s="24"/>
      <c r="K78" s="8"/>
      <c r="L78" s="8"/>
      <c r="M78" s="8"/>
      <c r="N78" s="8"/>
      <c r="O78" s="8"/>
      <c r="P78" s="8"/>
      <c r="Q78"/>
      <c r="R78"/>
      <c r="S78"/>
    </row>
    <row r="79" spans="1:19" x14ac:dyDescent="0.25">
      <c r="A79" s="203"/>
      <c r="B79" s="203"/>
      <c r="C79" s="143"/>
      <c r="D79" s="162"/>
      <c r="E79" s="192"/>
      <c r="F79" s="192"/>
      <c r="G79" s="192"/>
      <c r="H79" s="192"/>
      <c r="I79" s="13"/>
      <c r="J79" s="24"/>
      <c r="K79" s="8"/>
      <c r="L79" s="216"/>
      <c r="M79" s="24"/>
      <c r="N79" s="8"/>
      <c r="O79" s="8"/>
      <c r="P79" s="8"/>
      <c r="Q79"/>
      <c r="R79"/>
      <c r="S79"/>
    </row>
    <row r="80" spans="1:19" x14ac:dyDescent="0.25">
      <c r="A80" s="203" t="s">
        <v>254</v>
      </c>
      <c r="B80" s="203"/>
      <c r="C80" s="191"/>
      <c r="D80" s="192">
        <f>D71-D75</f>
        <v>0</v>
      </c>
      <c r="E80" s="192">
        <f>D81</f>
        <v>980</v>
      </c>
      <c r="F80" s="192">
        <f>E81</f>
        <v>940</v>
      </c>
      <c r="G80" s="192">
        <f>F81</f>
        <v>1880</v>
      </c>
      <c r="H80" s="192">
        <f>G81</f>
        <v>1800</v>
      </c>
      <c r="I80" s="13"/>
      <c r="J80" s="24"/>
      <c r="K80" s="8"/>
      <c r="L80" s="24"/>
      <c r="M80" s="8"/>
      <c r="N80" s="8"/>
      <c r="O80" s="8"/>
      <c r="P80" s="8"/>
      <c r="Q80"/>
      <c r="R80"/>
      <c r="S80"/>
    </row>
    <row r="81" spans="1:19" x14ac:dyDescent="0.25">
      <c r="A81" s="203" t="s">
        <v>255</v>
      </c>
      <c r="B81" s="203"/>
      <c r="C81" s="191"/>
      <c r="D81" s="193">
        <f>D73-D78</f>
        <v>980</v>
      </c>
      <c r="E81" s="193">
        <f>E73-E78</f>
        <v>940</v>
      </c>
      <c r="F81" s="193">
        <f>F73-F78</f>
        <v>1880</v>
      </c>
      <c r="G81" s="193">
        <f>G73-G78</f>
        <v>1800</v>
      </c>
      <c r="H81" s="193">
        <f>H73-H78</f>
        <v>1720</v>
      </c>
      <c r="I81" s="13"/>
      <c r="J81" s="24"/>
      <c r="K81" s="8"/>
      <c r="L81" s="8"/>
      <c r="M81" s="8"/>
      <c r="N81" s="8"/>
      <c r="O81" s="8"/>
      <c r="P81" s="8"/>
      <c r="Q81"/>
      <c r="R81"/>
      <c r="S81"/>
    </row>
    <row r="82" spans="1:19" ht="15.75" thickBot="1" x14ac:dyDescent="0.3">
      <c r="A82" s="210" t="s">
        <v>256</v>
      </c>
      <c r="B82" s="203"/>
      <c r="C82" s="191"/>
      <c r="D82" s="218">
        <f>SUM(D80:D81)/2</f>
        <v>490</v>
      </c>
      <c r="E82" s="218">
        <f>SUM(E80:E81)/2</f>
        <v>960</v>
      </c>
      <c r="F82" s="218">
        <f>SUM(F80:F81)/2</f>
        <v>1410</v>
      </c>
      <c r="G82" s="218">
        <f>SUM(G80:G81)/2</f>
        <v>1840</v>
      </c>
      <c r="H82" s="218">
        <f>SUM(H80:H81)/2</f>
        <v>1760</v>
      </c>
      <c r="I82" s="13"/>
      <c r="J82" s="24"/>
      <c r="K82" s="8"/>
      <c r="L82" s="8"/>
      <c r="M82" s="8"/>
      <c r="N82" s="8"/>
      <c r="O82" s="8"/>
      <c r="P82" s="8"/>
      <c r="Q82"/>
      <c r="R82"/>
      <c r="S82"/>
    </row>
    <row r="83" spans="1:19" x14ac:dyDescent="0.25">
      <c r="A83" s="203"/>
      <c r="B83" s="203"/>
      <c r="C83" s="192"/>
      <c r="D83" s="192"/>
      <c r="E83" s="192"/>
      <c r="F83" s="24"/>
      <c r="G83" s="192"/>
      <c r="H83" s="24"/>
      <c r="I83" s="13"/>
      <c r="J83" s="24"/>
      <c r="K83" s="8"/>
      <c r="L83" s="8"/>
      <c r="M83" s="8"/>
      <c r="N83" s="8"/>
      <c r="O83" s="8"/>
      <c r="P83" s="8"/>
      <c r="Q83"/>
      <c r="R83"/>
      <c r="S83"/>
    </row>
    <row r="84" spans="1:19" ht="15.75" thickBot="1" x14ac:dyDescent="0.3">
      <c r="A84" s="209" t="s">
        <v>257</v>
      </c>
      <c r="B84" s="210"/>
      <c r="C84" s="192"/>
      <c r="D84" s="192"/>
      <c r="E84" s="192"/>
      <c r="F84" s="24"/>
      <c r="G84" s="192"/>
      <c r="H84" s="24"/>
      <c r="I84" s="13"/>
      <c r="J84" s="24"/>
      <c r="K84" s="8"/>
      <c r="L84" s="8"/>
      <c r="M84" s="8"/>
      <c r="N84" s="8"/>
      <c r="O84" s="8"/>
      <c r="P84" s="8"/>
      <c r="Q84"/>
      <c r="R84"/>
      <c r="S84"/>
    </row>
    <row r="85" spans="1:19" ht="15.75" thickBot="1" x14ac:dyDescent="0.3">
      <c r="A85" s="210"/>
      <c r="B85" s="24"/>
      <c r="C85" s="210"/>
      <c r="D85" s="205">
        <v>2015</v>
      </c>
      <c r="E85" s="206">
        <f>D85+1</f>
        <v>2016</v>
      </c>
      <c r="F85" s="206">
        <f t="shared" ref="F85:H85" si="7">E85+1</f>
        <v>2017</v>
      </c>
      <c r="G85" s="206">
        <f t="shared" si="7"/>
        <v>2018</v>
      </c>
      <c r="H85" s="206">
        <f t="shared" si="7"/>
        <v>2019</v>
      </c>
      <c r="I85" s="13"/>
      <c r="J85" s="24"/>
      <c r="K85" s="8"/>
      <c r="L85" s="8"/>
      <c r="M85" s="8"/>
      <c r="N85" s="8"/>
      <c r="O85" s="8"/>
      <c r="P85" s="8"/>
      <c r="Q85"/>
      <c r="R85"/>
      <c r="S85"/>
    </row>
    <row r="86" spans="1:19" x14ac:dyDescent="0.25">
      <c r="A86" s="203"/>
      <c r="B86" s="24"/>
      <c r="C86" s="203"/>
      <c r="D86" s="192"/>
      <c r="E86" s="192"/>
      <c r="F86" s="192"/>
      <c r="G86" s="192"/>
      <c r="H86" s="192"/>
      <c r="I86" s="13"/>
      <c r="J86" s="24"/>
      <c r="K86" s="8"/>
      <c r="L86" s="8"/>
      <c r="M86" s="8"/>
      <c r="N86" s="8"/>
      <c r="O86" s="8"/>
      <c r="P86" s="8"/>
      <c r="Q86"/>
      <c r="R86"/>
      <c r="S86"/>
    </row>
    <row r="87" spans="1:19" x14ac:dyDescent="0.25">
      <c r="A87" s="203" t="s">
        <v>258</v>
      </c>
      <c r="B87" s="24"/>
      <c r="C87" s="203"/>
      <c r="D87" s="193"/>
      <c r="E87" s="193">
        <f>D95</f>
        <v>960</v>
      </c>
      <c r="F87" s="193">
        <f>E95</f>
        <v>883.2</v>
      </c>
      <c r="G87" s="193">
        <f>F95</f>
        <v>812.5440000000001</v>
      </c>
      <c r="H87" s="193">
        <f>G95</f>
        <v>747.54048000000012</v>
      </c>
      <c r="I87" s="13"/>
      <c r="J87" s="24"/>
      <c r="K87" s="8"/>
      <c r="L87" s="8"/>
      <c r="M87" s="8"/>
      <c r="N87" s="8"/>
      <c r="O87" s="8"/>
      <c r="P87" s="8"/>
      <c r="Q87"/>
      <c r="R87"/>
      <c r="S87"/>
    </row>
    <row r="88" spans="1:19" x14ac:dyDescent="0.25">
      <c r="A88" s="203" t="s">
        <v>259</v>
      </c>
      <c r="B88" s="24"/>
      <c r="C88" s="203"/>
      <c r="D88" s="192">
        <f>D72</f>
        <v>1000</v>
      </c>
      <c r="E88" s="192">
        <f>'App.2-FA Proposed REG Inves (2'!D31</f>
        <v>0</v>
      </c>
      <c r="F88" s="192">
        <f>'App.2-FA Proposed REG Inves (2'!E31</f>
        <v>0</v>
      </c>
      <c r="G88" s="192">
        <f>'App.2-FA Proposed REG Inves (2'!F31</f>
        <v>0</v>
      </c>
      <c r="H88" s="192">
        <f>'App.2-FA Proposed REG Inves (2'!G31</f>
        <v>0</v>
      </c>
      <c r="I88" s="13"/>
      <c r="J88" s="24"/>
      <c r="K88" s="8"/>
      <c r="L88" s="216"/>
      <c r="M88" s="24"/>
      <c r="N88" s="8"/>
      <c r="O88" s="8"/>
      <c r="P88" s="8"/>
      <c r="Q88"/>
      <c r="R88"/>
      <c r="S88"/>
    </row>
    <row r="89" spans="1:19" x14ac:dyDescent="0.25">
      <c r="A89" s="203" t="s">
        <v>260</v>
      </c>
      <c r="B89" s="24"/>
      <c r="C89" s="203"/>
      <c r="D89" s="193">
        <f>SUM(D87:D88)</f>
        <v>1000</v>
      </c>
      <c r="E89" s="193">
        <f>SUM(E87:E88)</f>
        <v>960</v>
      </c>
      <c r="F89" s="193">
        <f>SUM(F87:F88)</f>
        <v>883.2</v>
      </c>
      <c r="G89" s="193">
        <f>SUM(G87:G88)</f>
        <v>812.5440000000001</v>
      </c>
      <c r="H89" s="193">
        <f>SUM(H87:H88)</f>
        <v>747.54048000000012</v>
      </c>
      <c r="I89" s="13"/>
      <c r="J89" s="24"/>
      <c r="K89" s="8"/>
      <c r="L89" s="24"/>
      <c r="M89" s="8"/>
      <c r="N89" s="8"/>
      <c r="O89" s="8"/>
      <c r="P89" s="8"/>
      <c r="Q89"/>
      <c r="R89"/>
      <c r="S89"/>
    </row>
    <row r="90" spans="1:19" x14ac:dyDescent="0.25">
      <c r="A90" s="203" t="s">
        <v>261</v>
      </c>
      <c r="B90" s="24"/>
      <c r="C90" s="203"/>
      <c r="D90" s="192">
        <f>D88/2</f>
        <v>500</v>
      </c>
      <c r="E90" s="192">
        <f>E88/2</f>
        <v>0</v>
      </c>
      <c r="F90" s="192">
        <f>F88/2</f>
        <v>0</v>
      </c>
      <c r="G90" s="192">
        <f>G88/2</f>
        <v>0</v>
      </c>
      <c r="H90" s="192">
        <f>H88/2</f>
        <v>0</v>
      </c>
      <c r="I90" s="13"/>
      <c r="J90" s="24"/>
      <c r="K90" s="8"/>
      <c r="L90" s="8"/>
      <c r="M90" s="8"/>
      <c r="N90" s="8"/>
      <c r="O90" s="8"/>
      <c r="P90" s="8"/>
      <c r="Q90"/>
      <c r="R90"/>
      <c r="S90"/>
    </row>
    <row r="91" spans="1:19" x14ac:dyDescent="0.25">
      <c r="A91" s="203" t="s">
        <v>262</v>
      </c>
      <c r="B91" s="24"/>
      <c r="C91" s="203"/>
      <c r="D91" s="193">
        <f>D89-D90</f>
        <v>500</v>
      </c>
      <c r="E91" s="193">
        <f>E89-E90</f>
        <v>960</v>
      </c>
      <c r="F91" s="193">
        <f>F89-F90</f>
        <v>883.2</v>
      </c>
      <c r="G91" s="193">
        <f>G89-G90</f>
        <v>812.5440000000001</v>
      </c>
      <c r="H91" s="193">
        <f>H89-H90</f>
        <v>747.54048000000012</v>
      </c>
      <c r="I91" s="13"/>
      <c r="J91" s="8"/>
      <c r="K91" s="8"/>
      <c r="L91" s="8"/>
      <c r="M91" s="8"/>
      <c r="N91" s="8"/>
      <c r="O91" s="8"/>
      <c r="P91" s="8"/>
      <c r="Q91"/>
      <c r="R91"/>
      <c r="S91"/>
    </row>
    <row r="92" spans="1:19" x14ac:dyDescent="0.25">
      <c r="A92" s="203" t="s">
        <v>263</v>
      </c>
      <c r="B92" s="24"/>
      <c r="C92" s="220">
        <v>47</v>
      </c>
      <c r="D92" s="220">
        <f>C92</f>
        <v>47</v>
      </c>
      <c r="E92" s="220">
        <f>C92</f>
        <v>47</v>
      </c>
      <c r="F92" s="220">
        <f>C92</f>
        <v>47</v>
      </c>
      <c r="G92" s="220">
        <f>C92</f>
        <v>47</v>
      </c>
      <c r="H92" s="220">
        <f>C92</f>
        <v>47</v>
      </c>
      <c r="I92" s="13"/>
      <c r="J92" s="8"/>
      <c r="K92" s="8"/>
      <c r="L92" s="8"/>
      <c r="M92" s="8"/>
      <c r="N92" s="8"/>
      <c r="O92" s="8"/>
      <c r="P92" s="8"/>
      <c r="Q92"/>
      <c r="R92"/>
      <c r="S92"/>
    </row>
    <row r="93" spans="1:19" x14ac:dyDescent="0.25">
      <c r="A93" s="203" t="s">
        <v>264</v>
      </c>
      <c r="B93" s="24"/>
      <c r="C93" s="221">
        <v>0.08</v>
      </c>
      <c r="D93" s="221">
        <f>C93</f>
        <v>0.08</v>
      </c>
      <c r="E93" s="221">
        <f>C93</f>
        <v>0.08</v>
      </c>
      <c r="F93" s="221">
        <f>C93</f>
        <v>0.08</v>
      </c>
      <c r="G93" s="221">
        <f>C93</f>
        <v>0.08</v>
      </c>
      <c r="H93" s="221">
        <f>C93</f>
        <v>0.08</v>
      </c>
      <c r="I93" s="13"/>
      <c r="J93" s="24"/>
      <c r="K93" s="8"/>
      <c r="L93" s="8"/>
      <c r="M93" s="8"/>
      <c r="N93" s="8"/>
      <c r="O93" s="8"/>
      <c r="P93" s="8"/>
      <c r="Q93"/>
      <c r="R93"/>
      <c r="S93"/>
    </row>
    <row r="94" spans="1:19" x14ac:dyDescent="0.25">
      <c r="A94" s="203" t="s">
        <v>265</v>
      </c>
      <c r="B94" s="24"/>
      <c r="C94" s="203"/>
      <c r="D94" s="193">
        <f>D91*D93</f>
        <v>40</v>
      </c>
      <c r="E94" s="193">
        <f t="shared" ref="E94:G94" si="8">E91*E93</f>
        <v>76.8</v>
      </c>
      <c r="F94" s="193">
        <f t="shared" si="8"/>
        <v>70.656000000000006</v>
      </c>
      <c r="G94" s="193">
        <f t="shared" si="8"/>
        <v>65.003520000000009</v>
      </c>
      <c r="H94" s="193">
        <f>H91*H93</f>
        <v>59.803238400000012</v>
      </c>
      <c r="I94" s="13"/>
      <c r="J94" s="24"/>
      <c r="K94" s="8"/>
      <c r="L94" s="8"/>
      <c r="M94" s="8"/>
      <c r="N94" s="8"/>
      <c r="O94" s="8"/>
      <c r="P94" s="8"/>
      <c r="Q94"/>
      <c r="R94"/>
      <c r="S94"/>
    </row>
    <row r="95" spans="1:19" ht="15.75" thickBot="1" x14ac:dyDescent="0.3">
      <c r="A95" s="210" t="s">
        <v>266</v>
      </c>
      <c r="B95" s="24"/>
      <c r="C95" s="203"/>
      <c r="D95" s="218">
        <f>D89-D94</f>
        <v>960</v>
      </c>
      <c r="E95" s="218">
        <f>E89-E94</f>
        <v>883.2</v>
      </c>
      <c r="F95" s="218">
        <f>F89-F94</f>
        <v>812.5440000000001</v>
      </c>
      <c r="G95" s="218">
        <f>G89-G94</f>
        <v>747.54048000000012</v>
      </c>
      <c r="H95" s="218">
        <f>H89-H94</f>
        <v>687.73724160000006</v>
      </c>
      <c r="I95" s="13"/>
      <c r="J95" s="24"/>
      <c r="K95" s="8"/>
      <c r="L95" s="8"/>
      <c r="M95" s="8"/>
      <c r="N95" s="8"/>
      <c r="O95" s="8"/>
      <c r="P95" s="8"/>
      <c r="Q95"/>
      <c r="R95"/>
      <c r="S95"/>
    </row>
  </sheetData>
  <mergeCells count="18">
    <mergeCell ref="E52:F52"/>
    <mergeCell ref="H52:I52"/>
    <mergeCell ref="K52:L52"/>
    <mergeCell ref="N52:O52"/>
    <mergeCell ref="Q52:R52"/>
    <mergeCell ref="J17:L17"/>
    <mergeCell ref="M17:O17"/>
    <mergeCell ref="P17:R17"/>
    <mergeCell ref="A47:L47"/>
    <mergeCell ref="A49:L49"/>
    <mergeCell ref="A50:B50"/>
    <mergeCell ref="A9:G9"/>
    <mergeCell ref="A10:G10"/>
    <mergeCell ref="A12:G12"/>
    <mergeCell ref="A13:G13"/>
    <mergeCell ref="A14:G14"/>
    <mergeCell ref="D17:F17"/>
    <mergeCell ref="G17:I17"/>
  </mergeCells>
  <dataValidations count="1">
    <dataValidation allowBlank="1" showInputMessage="1" showErrorMessage="1" promptTitle="Date Format" prompt="E.g:  &quot;August 1, 2011&quot;"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dataValidations>
  <pageMargins left="0.7" right="0.7" top="0.75" bottom="0.75" header="0.3" footer="0.3"/>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R113"/>
  <sheetViews>
    <sheetView showGridLines="0" topLeftCell="A7" workbookViewId="0">
      <selection activeCell="H89" sqref="H89"/>
    </sheetView>
  </sheetViews>
  <sheetFormatPr defaultRowHeight="12.75" x14ac:dyDescent="0.2"/>
  <cols>
    <col min="1" max="1" width="54.28515625" customWidth="1"/>
    <col min="2" max="2" width="14.7109375" customWidth="1"/>
    <col min="3" max="3" width="12.7109375" customWidth="1"/>
    <col min="4" max="18" width="14.7109375" customWidth="1"/>
  </cols>
  <sheetData>
    <row r="1" spans="1:18" s="20" customFormat="1" ht="15" x14ac:dyDescent="0.25">
      <c r="A1" s="18"/>
      <c r="B1" s="18"/>
      <c r="C1" s="18"/>
      <c r="E1" s="3" t="s">
        <v>16</v>
      </c>
      <c r="F1" s="397" t="e">
        <f>EBNUMBER</f>
        <v>#REF!</v>
      </c>
    </row>
    <row r="2" spans="1:18" s="20" customFormat="1" ht="15" x14ac:dyDescent="0.25">
      <c r="A2" s="18"/>
      <c r="B2" s="18"/>
      <c r="C2" s="18"/>
      <c r="E2" s="3" t="s">
        <v>17</v>
      </c>
      <c r="F2" s="16"/>
    </row>
    <row r="3" spans="1:18" s="20" customFormat="1" ht="15" x14ac:dyDescent="0.25">
      <c r="A3" s="18"/>
      <c r="B3" s="18"/>
      <c r="C3" s="18"/>
      <c r="E3" s="3" t="s">
        <v>18</v>
      </c>
      <c r="F3" s="16"/>
    </row>
    <row r="4" spans="1:18" s="20" customFormat="1" ht="15" x14ac:dyDescent="0.25">
      <c r="A4" s="18"/>
      <c r="B4" s="18"/>
      <c r="C4" s="18"/>
      <c r="E4" s="3" t="s">
        <v>19</v>
      </c>
      <c r="F4" s="16"/>
    </row>
    <row r="5" spans="1:18" s="20" customFormat="1" ht="15" x14ac:dyDescent="0.25">
      <c r="A5" s="18"/>
      <c r="B5" s="18"/>
      <c r="C5" s="18"/>
      <c r="E5" s="3" t="s">
        <v>20</v>
      </c>
      <c r="F5" s="17"/>
    </row>
    <row r="6" spans="1:18" s="20" customFormat="1" ht="15" x14ac:dyDescent="0.25">
      <c r="A6" s="18"/>
      <c r="B6" s="18"/>
      <c r="C6" s="18"/>
      <c r="E6" s="3"/>
      <c r="F6" s="15"/>
    </row>
    <row r="7" spans="1:18" s="20" customFormat="1" ht="15" x14ac:dyDescent="0.25">
      <c r="A7" s="18"/>
      <c r="B7" s="18"/>
      <c r="C7" s="18"/>
      <c r="E7" s="3" t="s">
        <v>21</v>
      </c>
      <c r="F7" s="17"/>
    </row>
    <row r="8" spans="1:18" s="20" customFormat="1" ht="15" x14ac:dyDescent="0.25">
      <c r="A8" s="19"/>
      <c r="B8" s="19"/>
      <c r="C8" s="19"/>
      <c r="D8" s="19"/>
      <c r="E8" s="19"/>
      <c r="F8" s="19"/>
      <c r="G8" s="19"/>
      <c r="H8" s="110"/>
      <c r="I8" s="110"/>
      <c r="J8" s="110"/>
    </row>
    <row r="9" spans="1:18" s="20" customFormat="1" ht="18" x14ac:dyDescent="0.25">
      <c r="A9" s="404" t="s">
        <v>268</v>
      </c>
      <c r="B9" s="404"/>
      <c r="C9" s="404"/>
      <c r="D9" s="404"/>
      <c r="E9" s="404"/>
      <c r="F9" s="404"/>
      <c r="G9" s="113"/>
      <c r="H9" s="113"/>
      <c r="I9" s="110"/>
      <c r="J9" s="110"/>
    </row>
    <row r="10" spans="1:18" s="20" customFormat="1" ht="39.75" customHeight="1" x14ac:dyDescent="0.25">
      <c r="A10" s="408" t="s">
        <v>269</v>
      </c>
      <c r="B10" s="408"/>
      <c r="C10" s="408"/>
      <c r="D10" s="408"/>
      <c r="E10" s="408"/>
      <c r="F10" s="408"/>
      <c r="G10" s="113"/>
      <c r="H10" s="113"/>
      <c r="I10" s="110"/>
      <c r="J10" s="110"/>
    </row>
    <row r="11" spans="1:18" s="20" customFormat="1" ht="12.75" customHeight="1" x14ac:dyDescent="0.25">
      <c r="A11" s="113"/>
      <c r="B11" s="113"/>
      <c r="C11" s="113"/>
      <c r="D11" s="113"/>
      <c r="E11" s="113"/>
      <c r="F11" s="113"/>
      <c r="G11" s="113"/>
      <c r="H11" s="113"/>
      <c r="I11" s="110"/>
      <c r="J11" s="110"/>
    </row>
    <row r="12" spans="1:18" x14ac:dyDescent="0.2">
      <c r="A12" s="416" t="s">
        <v>270</v>
      </c>
      <c r="B12" s="416"/>
      <c r="C12" s="416"/>
      <c r="D12" s="416"/>
      <c r="E12" s="416"/>
      <c r="F12" s="416"/>
    </row>
    <row r="13" spans="1:18" ht="28.5" customHeight="1" x14ac:dyDescent="0.2">
      <c r="A13" s="417" t="s">
        <v>216</v>
      </c>
      <c r="B13" s="417"/>
      <c r="C13" s="417"/>
      <c r="D13" s="417"/>
      <c r="E13" s="417"/>
      <c r="F13" s="417"/>
    </row>
    <row r="14" spans="1:18" x14ac:dyDescent="0.2">
      <c r="A14" s="416" t="s">
        <v>271</v>
      </c>
      <c r="B14" s="416"/>
      <c r="C14" s="416"/>
      <c r="D14" s="416"/>
      <c r="E14" s="416"/>
      <c r="F14" s="416"/>
    </row>
    <row r="15" spans="1:18" ht="15" x14ac:dyDescent="0.2">
      <c r="B15" s="226"/>
    </row>
    <row r="16" spans="1:18" ht="13.5" thickBot="1" x14ac:dyDescent="0.25">
      <c r="A16" s="155"/>
      <c r="B16" s="227"/>
      <c r="C16" s="227"/>
      <c r="D16" s="24"/>
      <c r="E16" s="24"/>
      <c r="F16" s="24"/>
      <c r="G16" s="24"/>
      <c r="H16" s="228"/>
      <c r="I16" s="24"/>
      <c r="J16" s="24"/>
      <c r="K16" s="228"/>
      <c r="L16" s="24"/>
      <c r="M16" s="24"/>
      <c r="N16" s="24"/>
      <c r="O16" s="24"/>
      <c r="P16" s="24"/>
      <c r="Q16" s="228"/>
      <c r="R16" s="24"/>
    </row>
    <row r="17" spans="1:18" ht="13.5" thickBot="1" x14ac:dyDescent="0.25">
      <c r="A17" s="155"/>
      <c r="B17" s="155"/>
      <c r="C17" s="155"/>
      <c r="D17" s="410" t="s">
        <v>218</v>
      </c>
      <c r="E17" s="411"/>
      <c r="F17" s="412"/>
      <c r="G17" s="410">
        <v>2015</v>
      </c>
      <c r="H17" s="411"/>
      <c r="I17" s="412"/>
      <c r="J17" s="410">
        <v>2016</v>
      </c>
      <c r="K17" s="411">
        <v>2016</v>
      </c>
      <c r="L17" s="412"/>
      <c r="M17" s="410">
        <v>2017</v>
      </c>
      <c r="N17" s="411"/>
      <c r="O17" s="412"/>
      <c r="P17" s="410">
        <v>2018</v>
      </c>
      <c r="Q17" s="411"/>
      <c r="R17" s="412"/>
    </row>
    <row r="18" spans="1:18" x14ac:dyDescent="0.2">
      <c r="A18" s="13"/>
      <c r="B18" s="13"/>
      <c r="C18" s="13"/>
      <c r="D18" s="13"/>
      <c r="E18" s="3" t="s">
        <v>219</v>
      </c>
      <c r="F18" s="11" t="s">
        <v>220</v>
      </c>
      <c r="G18" s="13"/>
      <c r="H18" s="3" t="s">
        <v>219</v>
      </c>
      <c r="I18" s="11" t="s">
        <v>220</v>
      </c>
      <c r="J18" s="13"/>
      <c r="K18" s="3" t="s">
        <v>219</v>
      </c>
      <c r="L18" s="11" t="s">
        <v>220</v>
      </c>
      <c r="M18" s="13"/>
      <c r="N18" s="3" t="s">
        <v>219</v>
      </c>
      <c r="O18" s="11" t="s">
        <v>220</v>
      </c>
      <c r="P18" s="13"/>
      <c r="Q18" s="3" t="s">
        <v>219</v>
      </c>
      <c r="R18" s="11" t="s">
        <v>220</v>
      </c>
    </row>
    <row r="19" spans="1:18" s="8" customFormat="1" x14ac:dyDescent="0.2">
      <c r="A19" s="230"/>
      <c r="B19" s="157"/>
      <c r="C19" s="157"/>
      <c r="D19" s="157" t="s">
        <v>15</v>
      </c>
      <c r="E19" s="158">
        <v>0.17</v>
      </c>
      <c r="F19" s="158">
        <v>0.83</v>
      </c>
      <c r="G19" s="157" t="s">
        <v>15</v>
      </c>
      <c r="H19" s="158">
        <v>0.17</v>
      </c>
      <c r="I19" s="158">
        <v>0.83</v>
      </c>
      <c r="J19" s="157" t="s">
        <v>15</v>
      </c>
      <c r="K19" s="158">
        <v>0.17</v>
      </c>
      <c r="L19" s="158">
        <v>0.83</v>
      </c>
      <c r="M19" s="157" t="s">
        <v>15</v>
      </c>
      <c r="N19" s="158">
        <v>0.17</v>
      </c>
      <c r="O19" s="158">
        <v>0.83</v>
      </c>
      <c r="P19" s="157" t="s">
        <v>15</v>
      </c>
      <c r="Q19" s="158">
        <v>0.17</v>
      </c>
      <c r="R19" s="158">
        <v>0.83</v>
      </c>
    </row>
    <row r="20" spans="1:18" x14ac:dyDescent="0.2">
      <c r="A20" s="3" t="s">
        <v>221</v>
      </c>
      <c r="B20" s="159"/>
      <c r="C20" s="13"/>
      <c r="D20" s="160">
        <f>D81</f>
        <v>0</v>
      </c>
      <c r="E20" s="133">
        <f>D20*E19</f>
        <v>0</v>
      </c>
      <c r="F20" s="161">
        <f>D20*F19</f>
        <v>0</v>
      </c>
      <c r="G20" s="160">
        <f>E81</f>
        <v>0</v>
      </c>
      <c r="H20" s="133">
        <f>G20*H19</f>
        <v>0</v>
      </c>
      <c r="I20" s="161">
        <f>G20*I19</f>
        <v>0</v>
      </c>
      <c r="J20" s="162">
        <f>F81</f>
        <v>0</v>
      </c>
      <c r="K20" s="133">
        <f>J20*K19</f>
        <v>0</v>
      </c>
      <c r="L20" s="161">
        <f>J20*L19</f>
        <v>0</v>
      </c>
      <c r="M20" s="162">
        <f>G81</f>
        <v>0</v>
      </c>
      <c r="N20" s="133">
        <f>M20*N19</f>
        <v>0</v>
      </c>
      <c r="O20" s="161">
        <f>M20*O19</f>
        <v>0</v>
      </c>
      <c r="P20" s="162">
        <f>H81</f>
        <v>0</v>
      </c>
      <c r="Q20" s="133">
        <f>P20*Q19</f>
        <v>0</v>
      </c>
      <c r="R20" s="161">
        <f>P20*R19</f>
        <v>0</v>
      </c>
    </row>
    <row r="21" spans="1:18" x14ac:dyDescent="0.2">
      <c r="A21" s="13" t="s">
        <v>267</v>
      </c>
      <c r="B21" s="163"/>
      <c r="C21" s="13"/>
      <c r="D21" s="134">
        <f>'App.2-FA Proposed REG Inves (2'!C$92</f>
        <v>0</v>
      </c>
      <c r="E21" s="164">
        <f>D21</f>
        <v>0</v>
      </c>
      <c r="F21" s="231"/>
      <c r="G21" s="134">
        <f>'App.2-FA Proposed REG Inves (2'!D$92</f>
        <v>0</v>
      </c>
      <c r="H21" s="164">
        <f>G21</f>
        <v>0</v>
      </c>
      <c r="I21" s="231"/>
      <c r="J21" s="134">
        <f>'App.2-FA Proposed REG Inves (2'!E$92</f>
        <v>0</v>
      </c>
      <c r="K21" s="164">
        <f>J21</f>
        <v>0</v>
      </c>
      <c r="L21" s="231"/>
      <c r="M21" s="134">
        <f>'App.2-FA Proposed REG Inves (2'!F$92</f>
        <v>0</v>
      </c>
      <c r="N21" s="164">
        <f>M21</f>
        <v>0</v>
      </c>
      <c r="O21" s="231"/>
      <c r="P21" s="134">
        <f>'App.2-FA Proposed REG Inves (2'!G$92</f>
        <v>0</v>
      </c>
      <c r="Q21" s="164">
        <f>P21</f>
        <v>0</v>
      </c>
      <c r="R21" s="231"/>
    </row>
    <row r="22" spans="1:18" x14ac:dyDescent="0.2">
      <c r="A22" s="13" t="s">
        <v>222</v>
      </c>
      <c r="B22" s="163"/>
      <c r="C22" s="13"/>
      <c r="D22" s="134">
        <f>'App.2-FA Proposed REG Inves (2'!C$91</f>
        <v>0</v>
      </c>
      <c r="E22" s="164">
        <f>D22*E19</f>
        <v>0</v>
      </c>
      <c r="F22" s="164">
        <f>D22*F19</f>
        <v>0</v>
      </c>
      <c r="G22" s="134">
        <f>'App.2-FA Proposed REG Inves (2'!D$91</f>
        <v>0</v>
      </c>
      <c r="H22" s="164">
        <f>G22*H19</f>
        <v>0</v>
      </c>
      <c r="I22" s="164">
        <f>G22*I19</f>
        <v>0</v>
      </c>
      <c r="J22" s="134">
        <f>'App.2-FA Proposed REG Inves (2'!E$91</f>
        <v>0</v>
      </c>
      <c r="K22" s="164">
        <f>J22*K19</f>
        <v>0</v>
      </c>
      <c r="L22" s="164">
        <f>J22*L19</f>
        <v>0</v>
      </c>
      <c r="M22" s="134">
        <f>'App.2-FA Proposed REG Inves (2'!F$91</f>
        <v>0</v>
      </c>
      <c r="N22" s="164">
        <f>M22*N19</f>
        <v>0</v>
      </c>
      <c r="O22" s="164">
        <f>M22*O19</f>
        <v>0</v>
      </c>
      <c r="P22" s="134">
        <f>'App.2-FA Proposed REG Inves (2'!G$91</f>
        <v>0</v>
      </c>
      <c r="Q22" s="164">
        <f>P22*Q19</f>
        <v>0</v>
      </c>
      <c r="R22" s="164">
        <f>P22*R19</f>
        <v>0</v>
      </c>
    </row>
    <row r="23" spans="1:18" x14ac:dyDescent="0.2">
      <c r="A23" s="13" t="s">
        <v>223</v>
      </c>
      <c r="B23" s="225"/>
      <c r="C23" s="166"/>
      <c r="D23" s="167"/>
      <c r="E23" s="168">
        <f>(E21+E22)*$B$23</f>
        <v>0</v>
      </c>
      <c r="F23" s="169">
        <f>F22*$B$23</f>
        <v>0</v>
      </c>
      <c r="G23" s="167"/>
      <c r="H23" s="168">
        <f>(H21+H22)*$B$23</f>
        <v>0</v>
      </c>
      <c r="I23" s="169">
        <f>I22*$B$23</f>
        <v>0</v>
      </c>
      <c r="J23" s="167"/>
      <c r="K23" s="168">
        <f>(K21+K22)*$B$23</f>
        <v>0</v>
      </c>
      <c r="L23" s="169">
        <f>L22*$B$23</f>
        <v>0</v>
      </c>
      <c r="M23" s="167"/>
      <c r="N23" s="168">
        <f>(N21+N22)*$B$23</f>
        <v>0</v>
      </c>
      <c r="O23" s="169">
        <f>O22*$B$23</f>
        <v>0</v>
      </c>
      <c r="P23" s="167"/>
      <c r="Q23" s="168">
        <f>(Q21+Q22)*$B$23</f>
        <v>0</v>
      </c>
      <c r="R23" s="169">
        <f>R22*$B$23</f>
        <v>0</v>
      </c>
    </row>
    <row r="24" spans="1:18" x14ac:dyDescent="0.2">
      <c r="A24" s="3" t="s">
        <v>128</v>
      </c>
      <c r="B24" s="13"/>
      <c r="C24" s="166"/>
      <c r="D24" s="13"/>
      <c r="E24" s="165">
        <f>SUM(E20+E23)</f>
        <v>0</v>
      </c>
      <c r="F24" s="165">
        <f>SUM(F20+F23)</f>
        <v>0</v>
      </c>
      <c r="G24" s="13"/>
      <c r="H24" s="165">
        <f>SUM(H20+H23)</f>
        <v>0</v>
      </c>
      <c r="I24" s="165">
        <f>SUM(I20+I23)</f>
        <v>0</v>
      </c>
      <c r="J24" s="13"/>
      <c r="K24" s="165">
        <f>SUM(K20+K23)</f>
        <v>0</v>
      </c>
      <c r="L24" s="165">
        <f>SUM(L20+L23)</f>
        <v>0</v>
      </c>
      <c r="M24" s="13"/>
      <c r="N24" s="165">
        <f>SUM(N20+N23)</f>
        <v>0</v>
      </c>
      <c r="O24" s="165">
        <f>SUM(O20+O23)</f>
        <v>0</v>
      </c>
      <c r="P24" s="13"/>
      <c r="Q24" s="165">
        <f>SUM(Q20+Q23)</f>
        <v>0</v>
      </c>
      <c r="R24" s="165">
        <f>SUM(R20+R23)</f>
        <v>0</v>
      </c>
    </row>
    <row r="25" spans="1:18" x14ac:dyDescent="0.2">
      <c r="A25" s="13"/>
      <c r="B25" s="13"/>
      <c r="C25" s="13"/>
      <c r="D25" s="13"/>
      <c r="E25" s="13"/>
      <c r="F25" s="13"/>
      <c r="G25" s="13"/>
      <c r="H25" s="13"/>
      <c r="I25" s="13"/>
      <c r="J25" s="13"/>
      <c r="K25" s="13"/>
      <c r="L25" s="13"/>
      <c r="M25" s="13"/>
      <c r="N25" s="13"/>
      <c r="O25" s="13"/>
      <c r="P25" s="13"/>
      <c r="Q25" s="13"/>
      <c r="R25" s="13"/>
    </row>
    <row r="26" spans="1:18" x14ac:dyDescent="0.2">
      <c r="A26" s="13"/>
      <c r="B26" s="13"/>
      <c r="C26" s="13"/>
      <c r="D26" s="13"/>
      <c r="E26" s="13"/>
      <c r="F26" s="13"/>
      <c r="G26" s="13"/>
      <c r="H26" s="13"/>
      <c r="I26" s="13"/>
      <c r="J26" s="13"/>
      <c r="K26" s="13"/>
      <c r="L26" s="13"/>
      <c r="M26" s="13"/>
      <c r="N26" s="13"/>
      <c r="O26" s="13"/>
      <c r="P26" s="13"/>
      <c r="Q26" s="13"/>
      <c r="R26" s="13"/>
    </row>
    <row r="27" spans="1:18" x14ac:dyDescent="0.2">
      <c r="A27" s="13" t="s">
        <v>224</v>
      </c>
      <c r="B27" s="225"/>
      <c r="C27" s="166"/>
      <c r="D27" s="159"/>
      <c r="E27" s="165">
        <f>E24*$B$27</f>
        <v>0</v>
      </c>
      <c r="F27" s="165">
        <f>F24*$B$27</f>
        <v>0</v>
      </c>
      <c r="G27" s="159"/>
      <c r="H27" s="165">
        <f>H24*$B$27</f>
        <v>0</v>
      </c>
      <c r="I27" s="165">
        <f>I24*$B$27</f>
        <v>0</v>
      </c>
      <c r="J27" s="159"/>
      <c r="K27" s="165">
        <f>K24*$B$27</f>
        <v>0</v>
      </c>
      <c r="L27" s="165">
        <f>L24*$B$27</f>
        <v>0</v>
      </c>
      <c r="M27" s="159"/>
      <c r="N27" s="165">
        <f>N24*$B$27</f>
        <v>0</v>
      </c>
      <c r="O27" s="165">
        <f>O24*$B$27</f>
        <v>0</v>
      </c>
      <c r="P27" s="159"/>
      <c r="Q27" s="165">
        <f>Q24*$B$27</f>
        <v>0</v>
      </c>
      <c r="R27" s="165">
        <f>R24*$B$27</f>
        <v>0</v>
      </c>
    </row>
    <row r="28" spans="1:18" x14ac:dyDescent="0.2">
      <c r="A28" s="13" t="s">
        <v>225</v>
      </c>
      <c r="B28" s="225"/>
      <c r="C28" s="166"/>
      <c r="D28" s="170"/>
      <c r="E28" s="165">
        <f>E24*$B$28</f>
        <v>0</v>
      </c>
      <c r="F28" s="165">
        <f>F24*$B$28</f>
        <v>0</v>
      </c>
      <c r="G28" s="170"/>
      <c r="H28" s="165">
        <f>H24*$B$28</f>
        <v>0</v>
      </c>
      <c r="I28" s="165">
        <f>I24*$B$28</f>
        <v>0</v>
      </c>
      <c r="J28" s="170"/>
      <c r="K28" s="165">
        <f>K24*$B$28</f>
        <v>0</v>
      </c>
      <c r="L28" s="165">
        <f>L24*$B$28</f>
        <v>0</v>
      </c>
      <c r="M28" s="170"/>
      <c r="N28" s="165">
        <f>N24*$B$28</f>
        <v>0</v>
      </c>
      <c r="O28" s="165">
        <f>O24*$B$28</f>
        <v>0</v>
      </c>
      <c r="P28" s="170"/>
      <c r="Q28" s="165">
        <f>Q24*$B$28</f>
        <v>0</v>
      </c>
      <c r="R28" s="165">
        <f>R24*$B$28</f>
        <v>0</v>
      </c>
    </row>
    <row r="29" spans="1:18" x14ac:dyDescent="0.2">
      <c r="A29" s="13" t="s">
        <v>226</v>
      </c>
      <c r="B29" s="225"/>
      <c r="C29" s="166"/>
      <c r="D29" s="171"/>
      <c r="E29" s="165">
        <f>E24*$B$29</f>
        <v>0</v>
      </c>
      <c r="F29" s="165">
        <f>F24*$B$29</f>
        <v>0</v>
      </c>
      <c r="G29" s="171"/>
      <c r="H29" s="165">
        <f>H24*$B$29</f>
        <v>0</v>
      </c>
      <c r="I29" s="165">
        <f>I24*$B$29</f>
        <v>0</v>
      </c>
      <c r="J29" s="171"/>
      <c r="K29" s="165">
        <f>K24*$B$29</f>
        <v>0</v>
      </c>
      <c r="L29" s="165">
        <f>L24*$B$29</f>
        <v>0</v>
      </c>
      <c r="M29" s="171"/>
      <c r="N29" s="165">
        <f>N24*$B$29</f>
        <v>0</v>
      </c>
      <c r="O29" s="165">
        <f>O24*$B$29</f>
        <v>0</v>
      </c>
      <c r="P29" s="171"/>
      <c r="Q29" s="165">
        <f>Q24*$B$29</f>
        <v>0</v>
      </c>
      <c r="R29" s="165">
        <f>R24*$B$29</f>
        <v>0</v>
      </c>
    </row>
    <row r="30" spans="1:18" x14ac:dyDescent="0.2">
      <c r="A30" s="13"/>
      <c r="B30" s="13"/>
      <c r="C30" s="172"/>
      <c r="D30" s="13"/>
      <c r="E30" s="173"/>
      <c r="F30" s="13"/>
      <c r="G30" s="13"/>
      <c r="H30" s="133"/>
      <c r="I30" s="13"/>
      <c r="J30" s="13"/>
      <c r="K30" s="133"/>
      <c r="L30" s="13"/>
      <c r="M30" s="13"/>
      <c r="N30" s="133"/>
      <c r="O30" s="13"/>
      <c r="P30" s="13"/>
      <c r="Q30" s="133"/>
      <c r="R30" s="13"/>
    </row>
    <row r="31" spans="1:18" x14ac:dyDescent="0.2">
      <c r="A31" s="13" t="s">
        <v>227</v>
      </c>
      <c r="B31" s="224"/>
      <c r="C31" s="166"/>
      <c r="D31" s="174"/>
      <c r="E31" s="165">
        <f>E27*$B$31</f>
        <v>0</v>
      </c>
      <c r="F31" s="165">
        <f>F27*$B$31</f>
        <v>0</v>
      </c>
      <c r="G31" s="174"/>
      <c r="H31" s="165">
        <f>H27*$B$31</f>
        <v>0</v>
      </c>
      <c r="I31" s="165">
        <f>I27*$B$31</f>
        <v>0</v>
      </c>
      <c r="J31" s="174"/>
      <c r="K31" s="165">
        <f>K27*$B$31</f>
        <v>0</v>
      </c>
      <c r="L31" s="165">
        <f>L27*$B$31</f>
        <v>0</v>
      </c>
      <c r="M31" s="174"/>
      <c r="N31" s="165">
        <f>N27*$B$31</f>
        <v>0</v>
      </c>
      <c r="O31" s="165">
        <f>O27*$B$31</f>
        <v>0</v>
      </c>
      <c r="P31" s="174"/>
      <c r="Q31" s="165">
        <f>Q27*$B$31</f>
        <v>0</v>
      </c>
      <c r="R31" s="165">
        <f>R27*$B$31</f>
        <v>0</v>
      </c>
    </row>
    <row r="32" spans="1:18" x14ac:dyDescent="0.2">
      <c r="A32" s="13" t="s">
        <v>228</v>
      </c>
      <c r="B32" s="224"/>
      <c r="C32" s="166"/>
      <c r="D32" s="174"/>
      <c r="E32" s="165">
        <f>E28*$B$32</f>
        <v>0</v>
      </c>
      <c r="F32" s="165">
        <f>F28*$B$32</f>
        <v>0</v>
      </c>
      <c r="G32" s="174"/>
      <c r="H32" s="165">
        <f>H28*$B$32</f>
        <v>0</v>
      </c>
      <c r="I32" s="165">
        <f>I28*$B$32</f>
        <v>0</v>
      </c>
      <c r="J32" s="174"/>
      <c r="K32" s="165">
        <f>K28*$B$32</f>
        <v>0</v>
      </c>
      <c r="L32" s="165">
        <f>L28*$B$32</f>
        <v>0</v>
      </c>
      <c r="M32" s="174"/>
      <c r="N32" s="165">
        <f>N28*$B$32</f>
        <v>0</v>
      </c>
      <c r="O32" s="165">
        <f>O28*$B$32</f>
        <v>0</v>
      </c>
      <c r="P32" s="174"/>
      <c r="Q32" s="165">
        <f>Q28*$B$32</f>
        <v>0</v>
      </c>
      <c r="R32" s="165">
        <f>R28*$B$32</f>
        <v>0</v>
      </c>
    </row>
    <row r="33" spans="1:18" x14ac:dyDescent="0.2">
      <c r="A33" s="13" t="s">
        <v>229</v>
      </c>
      <c r="B33" s="224"/>
      <c r="C33" s="166"/>
      <c r="D33" s="174"/>
      <c r="E33" s="165">
        <f>E29*$B$33</f>
        <v>0</v>
      </c>
      <c r="F33" s="168">
        <f>F29*$B$33</f>
        <v>0</v>
      </c>
      <c r="G33" s="174"/>
      <c r="H33" s="165">
        <f>H29*$B$33</f>
        <v>0</v>
      </c>
      <c r="I33" s="168">
        <f>I29*$B$33</f>
        <v>0</v>
      </c>
      <c r="J33" s="174"/>
      <c r="K33" s="165">
        <f>K29*$B$33</f>
        <v>0</v>
      </c>
      <c r="L33" s="168">
        <f>L29*$B$33</f>
        <v>0</v>
      </c>
      <c r="M33" s="174"/>
      <c r="N33" s="165">
        <f>N29*$B$33</f>
        <v>0</v>
      </c>
      <c r="O33" s="168">
        <f>O29*$B$33</f>
        <v>0</v>
      </c>
      <c r="P33" s="174"/>
      <c r="Q33" s="165">
        <f>Q29*$B$33</f>
        <v>0</v>
      </c>
      <c r="R33" s="168">
        <f>R29*$B$33</f>
        <v>0</v>
      </c>
    </row>
    <row r="34" spans="1:18" x14ac:dyDescent="0.2">
      <c r="A34" s="10" t="s">
        <v>230</v>
      </c>
      <c r="B34" s="13"/>
      <c r="C34" s="166"/>
      <c r="D34" s="13"/>
      <c r="E34" s="175">
        <f>SUM(E31:E33)</f>
        <v>0</v>
      </c>
      <c r="F34" s="175">
        <f>SUM(F31:F33)</f>
        <v>0</v>
      </c>
      <c r="G34" s="13"/>
      <c r="H34" s="175">
        <f>SUM(H31:H33)</f>
        <v>0</v>
      </c>
      <c r="I34" s="175">
        <f>SUM(I31:I33)</f>
        <v>0</v>
      </c>
      <c r="J34" s="13"/>
      <c r="K34" s="175">
        <f>SUM(K31:K33)</f>
        <v>0</v>
      </c>
      <c r="L34" s="175">
        <f>SUM(L31:L33)</f>
        <v>0</v>
      </c>
      <c r="M34" s="13"/>
      <c r="N34" s="175">
        <f>SUM(N31:N33)</f>
        <v>0</v>
      </c>
      <c r="O34" s="175">
        <f>SUM(O31:O33)</f>
        <v>0</v>
      </c>
      <c r="P34" s="13"/>
      <c r="Q34" s="175">
        <f>SUM(Q31:Q33)</f>
        <v>0</v>
      </c>
      <c r="R34" s="175">
        <f>SUM(R31:R33)</f>
        <v>0</v>
      </c>
    </row>
    <row r="35" spans="1:18" x14ac:dyDescent="0.2">
      <c r="A35" s="13"/>
      <c r="B35" s="13"/>
      <c r="C35" s="25"/>
      <c r="D35" s="13"/>
      <c r="E35" s="13"/>
      <c r="F35" s="13"/>
      <c r="G35" s="13"/>
      <c r="H35" s="13"/>
      <c r="I35" s="13"/>
      <c r="J35" s="13"/>
      <c r="K35" s="13"/>
      <c r="L35" s="13"/>
      <c r="M35" s="13"/>
      <c r="N35" s="13"/>
      <c r="O35" s="13"/>
      <c r="P35" s="13"/>
      <c r="Q35" s="13"/>
      <c r="R35" s="13"/>
    </row>
    <row r="36" spans="1:18" x14ac:dyDescent="0.2">
      <c r="A36" s="13" t="s">
        <v>10</v>
      </c>
      <c r="B36" s="13"/>
      <c r="C36" s="176"/>
      <c r="D36" s="13"/>
      <c r="E36" s="177">
        <f>E21+E22</f>
        <v>0</v>
      </c>
      <c r="F36" s="165">
        <f>F22</f>
        <v>0</v>
      </c>
      <c r="G36" s="13"/>
      <c r="H36" s="177">
        <f>H21+H22</f>
        <v>0</v>
      </c>
      <c r="I36" s="165">
        <f>I22</f>
        <v>0</v>
      </c>
      <c r="J36" s="13"/>
      <c r="K36" s="177">
        <f>K21+K22</f>
        <v>0</v>
      </c>
      <c r="L36" s="165">
        <f>L22</f>
        <v>0</v>
      </c>
      <c r="M36" s="24"/>
      <c r="N36" s="177">
        <f>N21+N22</f>
        <v>0</v>
      </c>
      <c r="O36" s="165">
        <f>O22</f>
        <v>0</v>
      </c>
      <c r="P36" s="13"/>
      <c r="Q36" s="177">
        <f>Q21+Q22</f>
        <v>0</v>
      </c>
      <c r="R36" s="177">
        <f>R22</f>
        <v>0</v>
      </c>
    </row>
    <row r="37" spans="1:18" x14ac:dyDescent="0.2">
      <c r="A37" s="13" t="s">
        <v>231</v>
      </c>
      <c r="B37" s="178"/>
      <c r="C37" s="166"/>
      <c r="D37" s="133">
        <f>D77</f>
        <v>0</v>
      </c>
      <c r="E37" s="165">
        <f>D37*E$19</f>
        <v>0</v>
      </c>
      <c r="F37" s="165">
        <f>D37*F$19</f>
        <v>0</v>
      </c>
      <c r="G37" s="179">
        <f>E75+E76</f>
        <v>0</v>
      </c>
      <c r="H37" s="165">
        <f>G37*H$19</f>
        <v>0</v>
      </c>
      <c r="I37" s="165">
        <f>G37*I$19</f>
        <v>0</v>
      </c>
      <c r="J37" s="179">
        <f>F75+F76</f>
        <v>0</v>
      </c>
      <c r="K37" s="165">
        <f>J37*K$19</f>
        <v>0</v>
      </c>
      <c r="L37" s="165">
        <f>J37*L$19</f>
        <v>0</v>
      </c>
      <c r="M37" s="179">
        <f>G75+G76</f>
        <v>0</v>
      </c>
      <c r="N37" s="165">
        <f>M37*N$19</f>
        <v>0</v>
      </c>
      <c r="O37" s="165">
        <f>M37*O$19</f>
        <v>0</v>
      </c>
      <c r="P37" s="179">
        <f>H75+H76</f>
        <v>0</v>
      </c>
      <c r="Q37" s="165">
        <f>P37*Q$19</f>
        <v>0</v>
      </c>
      <c r="R37" s="165">
        <f>P37*R$19</f>
        <v>0</v>
      </c>
    </row>
    <row r="38" spans="1:18" x14ac:dyDescent="0.2">
      <c r="A38" s="13" t="s">
        <v>232</v>
      </c>
      <c r="B38" s="178"/>
      <c r="C38" s="112"/>
      <c r="D38" s="13"/>
      <c r="E38" s="133">
        <f>E65</f>
        <v>0</v>
      </c>
      <c r="F38" s="133">
        <f>F65</f>
        <v>0</v>
      </c>
      <c r="G38" s="178"/>
      <c r="H38" s="133">
        <f>H65</f>
        <v>0</v>
      </c>
      <c r="I38" s="133">
        <f>I65</f>
        <v>0</v>
      </c>
      <c r="J38" s="178"/>
      <c r="K38" s="133">
        <f>K65</f>
        <v>0</v>
      </c>
      <c r="L38" s="133">
        <f>L65</f>
        <v>0</v>
      </c>
      <c r="M38" s="178"/>
      <c r="N38" s="133">
        <f>N65</f>
        <v>0</v>
      </c>
      <c r="O38" s="133">
        <f>O65</f>
        <v>0</v>
      </c>
      <c r="P38" s="178"/>
      <c r="Q38" s="133">
        <f>Q65</f>
        <v>0</v>
      </c>
      <c r="R38" s="133">
        <f>R65</f>
        <v>0</v>
      </c>
    </row>
    <row r="39" spans="1:18" x14ac:dyDescent="0.2">
      <c r="A39" s="13"/>
      <c r="B39" s="13"/>
      <c r="C39" s="25"/>
      <c r="D39" s="13"/>
      <c r="E39" s="13"/>
      <c r="F39" s="13"/>
      <c r="G39" s="13"/>
      <c r="H39" s="13"/>
      <c r="I39" s="13"/>
      <c r="J39" s="13"/>
      <c r="K39" s="13"/>
      <c r="L39" s="13"/>
      <c r="M39" s="13"/>
      <c r="N39" s="13"/>
      <c r="O39" s="13"/>
      <c r="P39" s="13"/>
      <c r="Q39" s="13"/>
      <c r="R39" s="13"/>
    </row>
    <row r="40" spans="1:18" ht="13.5" thickBot="1" x14ac:dyDescent="0.25">
      <c r="A40" s="3" t="s">
        <v>233</v>
      </c>
      <c r="B40" s="13"/>
      <c r="C40" s="166"/>
      <c r="D40" s="13"/>
      <c r="E40" s="180">
        <f>SUM(E34:E38)</f>
        <v>0</v>
      </c>
      <c r="F40" s="180">
        <f>SUM(F34:F38)</f>
        <v>0</v>
      </c>
      <c r="G40" s="13"/>
      <c r="H40" s="180">
        <f>SUM(H34:H38)</f>
        <v>0</v>
      </c>
      <c r="I40" s="180">
        <f>SUM(I34:I38)</f>
        <v>0</v>
      </c>
      <c r="J40" s="13"/>
      <c r="K40" s="180">
        <f>SUM(K34:K38)</f>
        <v>0</v>
      </c>
      <c r="L40" s="180">
        <f>SUM(L34:L38)</f>
        <v>0</v>
      </c>
      <c r="M40" s="13"/>
      <c r="N40" s="180">
        <f>SUM(N34:N38)</f>
        <v>0</v>
      </c>
      <c r="O40" s="180">
        <f>SUM(O34:O38)</f>
        <v>0</v>
      </c>
      <c r="P40" s="13"/>
      <c r="Q40" s="180">
        <f>SUM(Q34:Q38)</f>
        <v>0</v>
      </c>
      <c r="R40" s="180">
        <f>SUM(R34:R38)</f>
        <v>0</v>
      </c>
    </row>
    <row r="41" spans="1:18" x14ac:dyDescent="0.2">
      <c r="A41" s="13"/>
      <c r="B41" s="13"/>
      <c r="C41" s="166"/>
      <c r="D41" s="13"/>
      <c r="E41" s="166"/>
      <c r="F41" s="166"/>
      <c r="G41" s="13"/>
      <c r="H41" s="166"/>
      <c r="I41" s="166"/>
      <c r="J41" s="13"/>
      <c r="K41" s="166"/>
      <c r="L41" s="166"/>
      <c r="M41" s="13"/>
      <c r="N41" s="166"/>
      <c r="O41" s="166"/>
      <c r="P41" s="13"/>
      <c r="Q41" s="166"/>
      <c r="R41" s="166"/>
    </row>
    <row r="42" spans="1:18" x14ac:dyDescent="0.2">
      <c r="A42" s="13"/>
      <c r="B42" s="378"/>
      <c r="C42" s="165"/>
      <c r="D42" s="13"/>
      <c r="E42" s="165"/>
      <c r="F42" s="135"/>
      <c r="G42" s="165"/>
      <c r="H42" s="13"/>
      <c r="I42" s="165"/>
      <c r="J42" s="165"/>
      <c r="K42" s="13"/>
      <c r="L42" s="165"/>
      <c r="M42" s="165"/>
      <c r="N42" s="13"/>
      <c r="O42" s="165"/>
      <c r="P42" s="165"/>
      <c r="Q42" s="13"/>
      <c r="R42" s="165"/>
    </row>
    <row r="43" spans="1:18" x14ac:dyDescent="0.2">
      <c r="A43" s="13" t="s">
        <v>234</v>
      </c>
      <c r="B43" s="378"/>
      <c r="C43" s="165"/>
      <c r="D43" s="13"/>
      <c r="E43" s="165"/>
      <c r="F43" s="181">
        <f>F40</f>
        <v>0</v>
      </c>
      <c r="G43" s="165"/>
      <c r="H43" s="13"/>
      <c r="I43" s="181">
        <f>I40</f>
        <v>0</v>
      </c>
      <c r="J43" s="165"/>
      <c r="K43" s="13"/>
      <c r="L43" s="181">
        <f>L40</f>
        <v>0</v>
      </c>
      <c r="M43" s="165"/>
      <c r="N43" s="13"/>
      <c r="O43" s="181">
        <f>O40</f>
        <v>0</v>
      </c>
      <c r="P43" s="165"/>
      <c r="Q43" s="13"/>
      <c r="R43" s="181">
        <f>R40</f>
        <v>0</v>
      </c>
    </row>
    <row r="44" spans="1:18" x14ac:dyDescent="0.2">
      <c r="A44" s="13"/>
      <c r="B44" s="379"/>
      <c r="C44" s="13"/>
      <c r="D44" s="13"/>
      <c r="E44" s="23"/>
      <c r="F44" s="135"/>
      <c r="G44" s="13"/>
      <c r="H44" s="182"/>
      <c r="I44" s="135"/>
      <c r="J44" s="13"/>
      <c r="K44" s="182"/>
      <c r="L44" s="135"/>
      <c r="M44" s="13"/>
      <c r="N44" s="182"/>
      <c r="O44" s="135"/>
      <c r="P44" s="13"/>
      <c r="Q44" s="182"/>
      <c r="R44" s="135"/>
    </row>
    <row r="45" spans="1:18" x14ac:dyDescent="0.2">
      <c r="A45" s="24" t="s">
        <v>732</v>
      </c>
      <c r="B45" s="13"/>
      <c r="C45" s="133"/>
      <c r="D45" s="133"/>
      <c r="E45" s="133"/>
      <c r="F45" s="181">
        <f>F43/12</f>
        <v>0</v>
      </c>
      <c r="G45" s="133"/>
      <c r="H45" s="13"/>
      <c r="I45" s="181">
        <f>I43/12</f>
        <v>0</v>
      </c>
      <c r="J45" s="133"/>
      <c r="K45" s="13"/>
      <c r="L45" s="181">
        <f>L43/12</f>
        <v>0</v>
      </c>
      <c r="M45" s="133"/>
      <c r="N45" s="13"/>
      <c r="O45" s="181">
        <f>O43/12</f>
        <v>0</v>
      </c>
      <c r="P45" s="133"/>
      <c r="Q45" s="13"/>
      <c r="R45" s="181">
        <f>R43/12</f>
        <v>0</v>
      </c>
    </row>
    <row r="46" spans="1:18" x14ac:dyDescent="0.2">
      <c r="A46" s="24"/>
      <c r="B46" s="13"/>
      <c r="C46" s="133"/>
      <c r="D46" s="133"/>
      <c r="E46" s="133"/>
      <c r="F46" s="183"/>
      <c r="G46" s="133"/>
      <c r="H46" s="13"/>
      <c r="I46" s="133"/>
      <c r="J46" s="133"/>
      <c r="K46" s="13"/>
      <c r="L46" s="13"/>
      <c r="M46" s="133"/>
      <c r="N46" s="13"/>
      <c r="O46" s="133"/>
      <c r="P46" s="133"/>
      <c r="Q46" s="13"/>
      <c r="R46" s="13"/>
    </row>
    <row r="47" spans="1:18" x14ac:dyDescent="0.2">
      <c r="A47" s="413" t="s">
        <v>740</v>
      </c>
      <c r="B47" s="413"/>
      <c r="C47" s="413"/>
      <c r="D47" s="413"/>
      <c r="E47" s="413"/>
      <c r="F47" s="413"/>
      <c r="G47" s="413"/>
      <c r="H47" s="413"/>
      <c r="I47" s="413"/>
      <c r="J47" s="413"/>
      <c r="K47" s="413"/>
      <c r="L47" s="413"/>
    </row>
    <row r="48" spans="1:18" x14ac:dyDescent="0.2">
      <c r="A48" s="384" t="s">
        <v>741</v>
      </c>
      <c r="B48" s="393"/>
      <c r="C48" s="393"/>
      <c r="D48" s="393"/>
      <c r="E48" s="393"/>
      <c r="F48" s="393"/>
      <c r="G48" s="393"/>
      <c r="H48" s="393"/>
      <c r="I48" s="393"/>
      <c r="J48" s="393"/>
      <c r="K48" s="393"/>
      <c r="L48" s="393"/>
    </row>
    <row r="49" spans="1:18" x14ac:dyDescent="0.2">
      <c r="A49" s="418" t="s">
        <v>743</v>
      </c>
      <c r="B49" s="418"/>
      <c r="C49" s="418"/>
      <c r="D49" s="418"/>
      <c r="E49" s="418"/>
      <c r="F49" s="418"/>
      <c r="G49" s="418"/>
      <c r="H49" s="418"/>
      <c r="I49" s="418"/>
      <c r="J49" s="418"/>
      <c r="K49" s="418"/>
      <c r="L49" s="418"/>
      <c r="M49" s="418"/>
    </row>
    <row r="50" spans="1:18" ht="15" x14ac:dyDescent="0.2">
      <c r="A50" s="419"/>
      <c r="B50" s="419"/>
      <c r="C50" s="229"/>
      <c r="D50" s="229"/>
      <c r="E50" s="229"/>
      <c r="F50" s="229"/>
      <c r="G50" s="2"/>
    </row>
    <row r="51" spans="1:18" ht="16.5" thickBot="1" x14ac:dyDescent="0.3">
      <c r="A51" s="185" t="s">
        <v>235</v>
      </c>
      <c r="B51" s="396"/>
      <c r="C51" s="229"/>
      <c r="D51" s="229"/>
      <c r="E51" s="229"/>
      <c r="F51" s="229"/>
      <c r="G51" s="2"/>
    </row>
    <row r="52" spans="1:18" ht="13.5" thickBot="1" x14ac:dyDescent="0.25">
      <c r="A52" s="186"/>
      <c r="B52" s="394"/>
      <c r="C52" s="184"/>
      <c r="D52" s="25"/>
      <c r="E52" s="414">
        <v>2014</v>
      </c>
      <c r="F52" s="415"/>
      <c r="G52" s="25"/>
      <c r="H52" s="414">
        <v>2015</v>
      </c>
      <c r="I52" s="415"/>
      <c r="J52" s="25"/>
      <c r="K52" s="414">
        <v>2016</v>
      </c>
      <c r="L52" s="415"/>
      <c r="M52" s="25"/>
      <c r="N52" s="414">
        <v>2017</v>
      </c>
      <c r="O52" s="415"/>
      <c r="P52" s="25"/>
      <c r="Q52" s="414">
        <v>2018</v>
      </c>
      <c r="R52" s="415"/>
    </row>
    <row r="53" spans="1:18" x14ac:dyDescent="0.2">
      <c r="A53" s="187" t="s">
        <v>236</v>
      </c>
      <c r="B53" s="394"/>
      <c r="C53" s="184"/>
      <c r="D53" s="13"/>
      <c r="E53" s="3" t="s">
        <v>219</v>
      </c>
      <c r="F53" s="11" t="s">
        <v>220</v>
      </c>
      <c r="G53" s="13"/>
      <c r="H53" s="3" t="s">
        <v>219</v>
      </c>
      <c r="I53" s="11" t="s">
        <v>220</v>
      </c>
      <c r="J53" s="13"/>
      <c r="K53" s="3" t="s">
        <v>219</v>
      </c>
      <c r="L53" s="11" t="s">
        <v>220</v>
      </c>
      <c r="M53" s="13"/>
      <c r="N53" s="3" t="s">
        <v>219</v>
      </c>
      <c r="O53" s="11" t="s">
        <v>220</v>
      </c>
      <c r="P53" s="13"/>
      <c r="Q53" s="3" t="s">
        <v>219</v>
      </c>
      <c r="R53" s="11" t="s">
        <v>220</v>
      </c>
    </row>
    <row r="54" spans="1:18" x14ac:dyDescent="0.2">
      <c r="A54" s="188"/>
      <c r="B54" s="394"/>
      <c r="C54" s="184"/>
      <c r="D54" s="157"/>
      <c r="E54" s="3"/>
      <c r="F54" s="11"/>
      <c r="G54" s="157"/>
      <c r="H54" s="3"/>
      <c r="I54" s="11"/>
      <c r="J54" s="157"/>
      <c r="K54" s="3"/>
      <c r="L54" s="11"/>
      <c r="M54" s="157" t="s">
        <v>15</v>
      </c>
      <c r="N54" s="3"/>
      <c r="O54" s="11"/>
      <c r="P54" s="157" t="s">
        <v>15</v>
      </c>
      <c r="Q54" s="3"/>
      <c r="R54" s="11"/>
    </row>
    <row r="55" spans="1:18" x14ac:dyDescent="0.2">
      <c r="A55" s="186" t="s">
        <v>237</v>
      </c>
      <c r="B55" s="394"/>
      <c r="C55" s="184"/>
      <c r="D55" s="189"/>
      <c r="E55" s="189">
        <f>E33</f>
        <v>0</v>
      </c>
      <c r="F55" s="190">
        <f>F33</f>
        <v>0</v>
      </c>
      <c r="G55" s="189"/>
      <c r="H55" s="189">
        <f>H33</f>
        <v>0</v>
      </c>
      <c r="I55" s="190">
        <f>I33</f>
        <v>0</v>
      </c>
      <c r="J55" s="189"/>
      <c r="K55" s="189">
        <f>K33</f>
        <v>0</v>
      </c>
      <c r="L55" s="190">
        <f>L33</f>
        <v>0</v>
      </c>
      <c r="M55" s="189"/>
      <c r="N55" s="189">
        <f>N33</f>
        <v>0</v>
      </c>
      <c r="O55" s="190">
        <f>O33</f>
        <v>0</v>
      </c>
      <c r="P55" s="189"/>
      <c r="Q55" s="189">
        <f>Q33</f>
        <v>0</v>
      </c>
      <c r="R55" s="190">
        <f>R33</f>
        <v>0</v>
      </c>
    </row>
    <row r="56" spans="1:18" x14ac:dyDescent="0.2">
      <c r="A56" s="186" t="s">
        <v>744</v>
      </c>
      <c r="B56" s="394"/>
      <c r="C56" s="184"/>
      <c r="D56" s="191"/>
      <c r="E56" s="192">
        <f>E37</f>
        <v>0</v>
      </c>
      <c r="F56" s="192">
        <f>F37</f>
        <v>0</v>
      </c>
      <c r="G56" s="191"/>
      <c r="H56" s="192">
        <f>H37</f>
        <v>0</v>
      </c>
      <c r="I56" s="192">
        <f>I37</f>
        <v>0</v>
      </c>
      <c r="J56" s="191"/>
      <c r="K56" s="192">
        <f>K37</f>
        <v>0</v>
      </c>
      <c r="L56" s="192">
        <f>L37</f>
        <v>0</v>
      </c>
      <c r="M56" s="191"/>
      <c r="N56" s="192">
        <f>N37</f>
        <v>0</v>
      </c>
      <c r="O56" s="192">
        <f>O37</f>
        <v>0</v>
      </c>
      <c r="P56" s="191"/>
      <c r="Q56" s="192">
        <f>Q37</f>
        <v>0</v>
      </c>
      <c r="R56" s="192">
        <f>R37</f>
        <v>0</v>
      </c>
    </row>
    <row r="57" spans="1:18" x14ac:dyDescent="0.2">
      <c r="A57" s="186" t="s">
        <v>745</v>
      </c>
      <c r="B57" s="394"/>
      <c r="C57" s="184"/>
      <c r="D57" s="191"/>
      <c r="E57" s="191">
        <f>-D93*E$19</f>
        <v>0</v>
      </c>
      <c r="F57" s="191">
        <f>-D93*F$19</f>
        <v>0</v>
      </c>
      <c r="G57" s="191"/>
      <c r="H57" s="191">
        <f>-E93*H$19</f>
        <v>0</v>
      </c>
      <c r="I57" s="191">
        <f>-E93*I$19</f>
        <v>0</v>
      </c>
      <c r="J57" s="191"/>
      <c r="K57" s="191">
        <f>-F93*K$19</f>
        <v>0</v>
      </c>
      <c r="L57" s="191">
        <f>-F93*L$19</f>
        <v>0</v>
      </c>
      <c r="M57" s="191"/>
      <c r="N57" s="191">
        <f>-G93*N$19</f>
        <v>0</v>
      </c>
      <c r="O57" s="191">
        <f>-G93*O$19</f>
        <v>0</v>
      </c>
      <c r="P57" s="191"/>
      <c r="Q57" s="191">
        <f>-H93*Q$19</f>
        <v>0</v>
      </c>
      <c r="R57" s="191">
        <f>-H93*R$19</f>
        <v>0</v>
      </c>
    </row>
    <row r="58" spans="1:18" x14ac:dyDescent="0.2">
      <c r="A58" s="188" t="s">
        <v>240</v>
      </c>
      <c r="B58" s="394"/>
      <c r="C58" s="184"/>
      <c r="D58" s="191"/>
      <c r="E58" s="193">
        <f>SUM(E55:E57)</f>
        <v>0</v>
      </c>
      <c r="F58" s="193">
        <f>SUM(F55:F57)</f>
        <v>0</v>
      </c>
      <c r="G58" s="191"/>
      <c r="H58" s="193">
        <f>SUM(H55:H57)</f>
        <v>0</v>
      </c>
      <c r="I58" s="193">
        <f>SUM(I55:I57)</f>
        <v>0</v>
      </c>
      <c r="J58" s="191"/>
      <c r="K58" s="193">
        <f>SUM(K55:K57)</f>
        <v>0</v>
      </c>
      <c r="L58" s="193">
        <f>SUM(L55:L57)</f>
        <v>0</v>
      </c>
      <c r="M58" s="193"/>
      <c r="N58" s="193">
        <f>SUM(N55:N57)</f>
        <v>0</v>
      </c>
      <c r="O58" s="193">
        <f>SUM(O55:O57)</f>
        <v>0</v>
      </c>
      <c r="P58" s="193"/>
      <c r="Q58" s="193">
        <f>SUM(Q55:Q57)</f>
        <v>0</v>
      </c>
      <c r="R58" s="193">
        <f>SUM(R55:R57)</f>
        <v>0</v>
      </c>
    </row>
    <row r="59" spans="1:18" x14ac:dyDescent="0.2">
      <c r="A59" s="24"/>
      <c r="B59" s="394"/>
      <c r="C59" s="184"/>
      <c r="D59" s="24"/>
      <c r="E59" s="24"/>
      <c r="F59" s="24"/>
      <c r="G59" s="24"/>
      <c r="H59" s="24"/>
      <c r="I59" s="24"/>
      <c r="J59" s="24"/>
      <c r="K59" s="24"/>
      <c r="L59" s="24"/>
      <c r="M59" s="24"/>
      <c r="N59" s="24"/>
      <c r="O59" s="24"/>
      <c r="P59" s="24"/>
      <c r="Q59" s="24"/>
      <c r="R59" s="24"/>
    </row>
    <row r="60" spans="1:18" x14ac:dyDescent="0.2">
      <c r="A60" s="186" t="s">
        <v>241</v>
      </c>
      <c r="B60" s="184"/>
      <c r="C60" s="184"/>
      <c r="D60" s="194"/>
      <c r="E60" s="223"/>
      <c r="F60" s="223"/>
      <c r="G60" s="194"/>
      <c r="H60" s="223"/>
      <c r="I60" s="223"/>
      <c r="J60" s="194"/>
      <c r="K60" s="223"/>
      <c r="L60" s="223"/>
      <c r="M60" s="194"/>
      <c r="N60" s="223"/>
      <c r="O60" s="223"/>
      <c r="P60" s="191"/>
      <c r="Q60" s="223"/>
      <c r="R60" s="223"/>
    </row>
    <row r="61" spans="1:18" x14ac:dyDescent="0.2">
      <c r="A61" s="186"/>
      <c r="B61" s="184"/>
      <c r="C61" s="184"/>
      <c r="D61" s="194"/>
      <c r="E61" s="385"/>
      <c r="F61" s="385"/>
      <c r="G61" s="194"/>
      <c r="H61" s="385"/>
      <c r="I61" s="385"/>
      <c r="J61" s="194"/>
      <c r="K61" s="385"/>
      <c r="L61" s="385"/>
      <c r="M61" s="194"/>
      <c r="N61" s="385"/>
      <c r="O61" s="385"/>
      <c r="P61" s="191"/>
      <c r="Q61" s="385"/>
      <c r="R61" s="385"/>
    </row>
    <row r="62" spans="1:18" x14ac:dyDescent="0.2">
      <c r="A62" s="186" t="s">
        <v>242</v>
      </c>
      <c r="B62" s="394"/>
      <c r="C62" s="184"/>
      <c r="D62" s="191"/>
      <c r="E62" s="195">
        <f>E58*E60</f>
        <v>0</v>
      </c>
      <c r="F62" s="195">
        <f>F58*F60</f>
        <v>0</v>
      </c>
      <c r="G62" s="191"/>
      <c r="H62" s="195">
        <f>H58*H60</f>
        <v>0</v>
      </c>
      <c r="I62" s="195">
        <f>I58*I60</f>
        <v>0</v>
      </c>
      <c r="J62" s="191"/>
      <c r="K62" s="195">
        <f>K58*K60</f>
        <v>0</v>
      </c>
      <c r="L62" s="195">
        <f>L58*L60</f>
        <v>0</v>
      </c>
      <c r="M62" s="191"/>
      <c r="N62" s="195">
        <f>N58*N60</f>
        <v>0</v>
      </c>
      <c r="O62" s="195">
        <f>O58*O60</f>
        <v>0</v>
      </c>
      <c r="P62" s="191"/>
      <c r="Q62" s="195">
        <f>Q58*Q60</f>
        <v>0</v>
      </c>
      <c r="R62" s="195">
        <f>R58*R60</f>
        <v>0</v>
      </c>
    </row>
    <row r="63" spans="1:18" x14ac:dyDescent="0.2">
      <c r="A63" s="196" t="s">
        <v>243</v>
      </c>
      <c r="B63" s="394"/>
      <c r="C63" s="184"/>
      <c r="D63" s="197"/>
      <c r="E63" s="186"/>
      <c r="F63" s="186"/>
      <c r="G63" s="197"/>
      <c r="H63" s="186"/>
      <c r="I63" s="186"/>
      <c r="J63" s="197"/>
      <c r="K63" s="186"/>
      <c r="L63" s="186"/>
      <c r="M63" s="197"/>
      <c r="N63" s="186"/>
      <c r="O63" s="186"/>
      <c r="P63" s="197"/>
      <c r="Q63" s="186"/>
      <c r="R63" s="186"/>
    </row>
    <row r="64" spans="1:18" x14ac:dyDescent="0.2">
      <c r="A64" s="186" t="s">
        <v>242</v>
      </c>
      <c r="B64" s="394"/>
      <c r="C64" s="184"/>
      <c r="D64" s="198"/>
      <c r="E64" s="199">
        <f>E62/(1-E60)</f>
        <v>0</v>
      </c>
      <c r="F64" s="199">
        <f>F62/(1-F60)</f>
        <v>0</v>
      </c>
      <c r="G64" s="198"/>
      <c r="H64" s="199">
        <f>H62/(1-H60)</f>
        <v>0</v>
      </c>
      <c r="I64" s="199">
        <f>I62/(1-I60)</f>
        <v>0</v>
      </c>
      <c r="J64" s="198"/>
      <c r="K64" s="199">
        <f>K62/(1-K60)</f>
        <v>0</v>
      </c>
      <c r="L64" s="199">
        <f>L62/(1-L60)</f>
        <v>0</v>
      </c>
      <c r="M64" s="198"/>
      <c r="N64" s="199">
        <f>N62/(1-N60)</f>
        <v>0</v>
      </c>
      <c r="O64" s="199">
        <f>O62/(1-O60)</f>
        <v>0</v>
      </c>
      <c r="P64" s="198"/>
      <c r="Q64" s="199">
        <f>Q62/(1-Q60)</f>
        <v>0</v>
      </c>
      <c r="R64" s="199">
        <f>R62/(1-R60)</f>
        <v>0</v>
      </c>
    </row>
    <row r="65" spans="1:18" x14ac:dyDescent="0.2">
      <c r="A65" s="188" t="s">
        <v>244</v>
      </c>
      <c r="B65" s="394"/>
      <c r="C65" s="184"/>
      <c r="D65" s="200"/>
      <c r="E65" s="201">
        <f>SUM(E64:E64)</f>
        <v>0</v>
      </c>
      <c r="F65" s="201">
        <f>SUM(F64:F64)</f>
        <v>0</v>
      </c>
      <c r="G65" s="200"/>
      <c r="H65" s="201">
        <f>SUM(H64:H64)</f>
        <v>0</v>
      </c>
      <c r="I65" s="201">
        <f>SUM(I64:I64)</f>
        <v>0</v>
      </c>
      <c r="J65" s="200"/>
      <c r="K65" s="201">
        <f>SUM(K64:K64)</f>
        <v>0</v>
      </c>
      <c r="L65" s="201">
        <f>SUM(L64:L64)</f>
        <v>0</v>
      </c>
      <c r="M65" s="200"/>
      <c r="N65" s="201">
        <f>SUM(N64:N64)</f>
        <v>0</v>
      </c>
      <c r="O65" s="201">
        <f>SUM(O64:O64)</f>
        <v>0</v>
      </c>
      <c r="P65" s="200"/>
      <c r="Q65" s="201">
        <f>SUM(Q64:Q64)</f>
        <v>0</v>
      </c>
      <c r="R65" s="201">
        <f>SUM(R64:R64)</f>
        <v>0</v>
      </c>
    </row>
    <row r="66" spans="1:18" x14ac:dyDescent="0.2">
      <c r="A66" s="13"/>
      <c r="B66" s="393"/>
      <c r="C66" s="202"/>
      <c r="D66" s="202"/>
      <c r="E66" s="202"/>
      <c r="F66" s="202"/>
      <c r="G66" s="13"/>
      <c r="H66" s="13"/>
      <c r="I66" s="13"/>
      <c r="J66" s="13"/>
      <c r="K66" s="13"/>
      <c r="L66" s="13"/>
      <c r="M66" s="13"/>
      <c r="N66" s="13"/>
      <c r="O66" s="13"/>
      <c r="P66" s="13"/>
      <c r="Q66" s="13"/>
      <c r="R66" s="13"/>
    </row>
    <row r="67" spans="1:18" ht="13.5" thickBot="1" x14ac:dyDescent="0.25">
      <c r="A67" s="13"/>
      <c r="B67" s="393"/>
      <c r="C67" s="202"/>
      <c r="D67" s="202"/>
      <c r="E67" s="202"/>
      <c r="F67" s="202"/>
      <c r="G67" s="13"/>
      <c r="H67" s="13"/>
    </row>
    <row r="68" spans="1:18" ht="15.75" thickBot="1" x14ac:dyDescent="0.25">
      <c r="A68" s="209" t="s">
        <v>245</v>
      </c>
      <c r="B68" s="203"/>
      <c r="C68" s="204"/>
      <c r="D68" s="205">
        <v>2014</v>
      </c>
      <c r="E68" s="206">
        <v>2015</v>
      </c>
      <c r="F68" s="206">
        <v>2016</v>
      </c>
      <c r="G68" s="206">
        <v>2017</v>
      </c>
      <c r="H68" s="207">
        <v>2018</v>
      </c>
      <c r="J68" s="208"/>
      <c r="K68" s="8"/>
      <c r="L68" s="8"/>
      <c r="M68" s="8"/>
      <c r="N68" s="8"/>
      <c r="O68" s="8"/>
    </row>
    <row r="69" spans="1:18" x14ac:dyDescent="0.2">
      <c r="A69" s="203"/>
      <c r="B69" s="214" t="s">
        <v>246</v>
      </c>
      <c r="C69" s="222">
        <v>25</v>
      </c>
      <c r="D69" s="192"/>
      <c r="E69" s="192"/>
      <c r="F69" s="24"/>
      <c r="G69" s="192"/>
      <c r="H69" s="24"/>
      <c r="J69" s="24"/>
      <c r="K69" s="24"/>
      <c r="L69" s="24"/>
      <c r="M69" s="24"/>
      <c r="N69" s="8"/>
      <c r="O69" s="8"/>
    </row>
    <row r="70" spans="1:18" x14ac:dyDescent="0.2">
      <c r="A70" s="203" t="s">
        <v>247</v>
      </c>
      <c r="B70" s="203"/>
      <c r="C70" s="191"/>
      <c r="D70" s="193"/>
      <c r="E70" s="193">
        <f>D72</f>
        <v>0</v>
      </c>
      <c r="F70" s="193">
        <f>E72</f>
        <v>0</v>
      </c>
      <c r="G70" s="193">
        <f>F72</f>
        <v>0</v>
      </c>
      <c r="H70" s="193">
        <f>G72</f>
        <v>0</v>
      </c>
      <c r="J70" s="24"/>
      <c r="K70" s="24"/>
      <c r="L70" s="24"/>
      <c r="M70" s="24"/>
      <c r="N70" s="8"/>
      <c r="O70" s="8"/>
    </row>
    <row r="71" spans="1:18" x14ac:dyDescent="0.2">
      <c r="A71" s="203" t="s">
        <v>248</v>
      </c>
      <c r="B71" s="203"/>
      <c r="C71" s="215"/>
      <c r="D71" s="211">
        <f>'App.2-FA Proposed REG Inves (2'!C90</f>
        <v>0</v>
      </c>
      <c r="E71" s="211">
        <f>'App.2-FA Proposed REG Inves (2'!D90</f>
        <v>0</v>
      </c>
      <c r="F71" s="211">
        <f>'App.2-FA Proposed REG Inves (2'!E90</f>
        <v>0</v>
      </c>
      <c r="G71" s="211">
        <f>'App.2-FA Proposed REG Inves (2'!F90</f>
        <v>0</v>
      </c>
      <c r="H71" s="211">
        <f>'App.2-FA Proposed REG Inves (2'!G90</f>
        <v>0</v>
      </c>
      <c r="J71" s="24"/>
      <c r="K71" s="24"/>
      <c r="L71" s="24"/>
      <c r="M71" s="216"/>
      <c r="N71" s="8"/>
      <c r="O71" s="8"/>
    </row>
    <row r="72" spans="1:18" x14ac:dyDescent="0.2">
      <c r="A72" s="203" t="s">
        <v>249</v>
      </c>
      <c r="B72" s="203"/>
      <c r="C72" s="191"/>
      <c r="D72" s="193">
        <f>SUM(D70:D71)</f>
        <v>0</v>
      </c>
      <c r="E72" s="193">
        <f>SUM(E70:E71)</f>
        <v>0</v>
      </c>
      <c r="F72" s="193">
        <f>SUM(F70:F71)</f>
        <v>0</v>
      </c>
      <c r="G72" s="193">
        <f>SUM(G70:G71)</f>
        <v>0</v>
      </c>
      <c r="H72" s="193">
        <f>SUM(H70:H71)</f>
        <v>0</v>
      </c>
      <c r="J72" s="8"/>
      <c r="K72" s="8"/>
      <c r="L72" s="8"/>
      <c r="M72" s="8"/>
      <c r="N72" s="8"/>
      <c r="O72" s="8"/>
    </row>
    <row r="73" spans="1:18" x14ac:dyDescent="0.2">
      <c r="A73" s="203"/>
      <c r="B73" s="203"/>
      <c r="C73" s="191"/>
      <c r="D73" s="191"/>
      <c r="E73" s="192"/>
      <c r="F73" s="24"/>
      <c r="G73" s="192"/>
      <c r="H73" s="24"/>
      <c r="J73" s="24"/>
      <c r="K73" s="8"/>
      <c r="L73" s="8"/>
      <c r="M73" s="8"/>
      <c r="N73" s="8"/>
      <c r="O73" s="8"/>
    </row>
    <row r="74" spans="1:18" x14ac:dyDescent="0.2">
      <c r="A74" s="203" t="s">
        <v>250</v>
      </c>
      <c r="B74" s="203"/>
      <c r="C74" s="191"/>
      <c r="D74" s="193"/>
      <c r="E74" s="193">
        <f>D77</f>
        <v>0</v>
      </c>
      <c r="F74" s="193">
        <f>E77</f>
        <v>0</v>
      </c>
      <c r="G74" s="193">
        <f>F77</f>
        <v>0</v>
      </c>
      <c r="H74" s="193">
        <f>G77</f>
        <v>0</v>
      </c>
      <c r="J74" s="24"/>
      <c r="K74" s="8"/>
      <c r="L74" s="8"/>
      <c r="M74" s="8"/>
      <c r="N74" s="8"/>
      <c r="O74" s="8"/>
    </row>
    <row r="75" spans="1:18" x14ac:dyDescent="0.2">
      <c r="A75" s="203" t="s">
        <v>251</v>
      </c>
      <c r="B75" s="203"/>
      <c r="C75" s="191"/>
      <c r="D75" s="217"/>
      <c r="E75" s="191">
        <f>E70/$C$69</f>
        <v>0</v>
      </c>
      <c r="F75" s="191">
        <f>F70/$C$69</f>
        <v>0</v>
      </c>
      <c r="G75" s="191">
        <f>G70/$C$69</f>
        <v>0</v>
      </c>
      <c r="H75" s="191">
        <f>H70/$C$69</f>
        <v>0</v>
      </c>
      <c r="J75" s="24"/>
      <c r="K75" s="8"/>
      <c r="L75" s="8"/>
      <c r="M75" s="8"/>
      <c r="N75" s="8"/>
      <c r="O75" s="8"/>
    </row>
    <row r="76" spans="1:18" x14ac:dyDescent="0.2">
      <c r="A76" s="203" t="s">
        <v>252</v>
      </c>
      <c r="B76" s="13"/>
      <c r="C76" s="13"/>
      <c r="D76" s="192">
        <f>D71/C69/2</f>
        <v>0</v>
      </c>
      <c r="E76" s="192">
        <f>E71/C69/2</f>
        <v>0</v>
      </c>
      <c r="F76" s="192">
        <f>F71/C69/2</f>
        <v>0</v>
      </c>
      <c r="G76" s="192">
        <f>G71/C69/2</f>
        <v>0</v>
      </c>
      <c r="H76" s="192">
        <f>H71/C69/2</f>
        <v>0</v>
      </c>
      <c r="J76" s="24"/>
      <c r="K76" s="8"/>
      <c r="L76" s="8"/>
      <c r="M76" s="8"/>
      <c r="N76" s="8"/>
      <c r="O76" s="8"/>
    </row>
    <row r="77" spans="1:18" x14ac:dyDescent="0.2">
      <c r="A77" s="203" t="s">
        <v>253</v>
      </c>
      <c r="B77" s="203"/>
      <c r="C77" s="191"/>
      <c r="D77" s="193">
        <f>SUM(D74+D76)</f>
        <v>0</v>
      </c>
      <c r="E77" s="193">
        <f>SUM(E74:E76)</f>
        <v>0</v>
      </c>
      <c r="F77" s="193">
        <f>SUM(F74:F76)</f>
        <v>0</v>
      </c>
      <c r="G77" s="193">
        <f>SUM(G74:G76)</f>
        <v>0</v>
      </c>
      <c r="H77" s="193">
        <f>SUM(H74:H76)</f>
        <v>0</v>
      </c>
      <c r="J77" s="24"/>
      <c r="K77" s="8"/>
      <c r="L77" s="8"/>
      <c r="M77" s="8"/>
      <c r="N77" s="8"/>
      <c r="O77" s="8"/>
    </row>
    <row r="78" spans="1:18" x14ac:dyDescent="0.2">
      <c r="A78" s="203"/>
      <c r="B78" s="203"/>
      <c r="C78" s="143"/>
      <c r="D78" s="162"/>
      <c r="E78" s="192"/>
      <c r="F78" s="192"/>
      <c r="G78" s="192"/>
      <c r="H78" s="192"/>
      <c r="J78" s="24"/>
      <c r="K78" s="8"/>
      <c r="L78" s="216"/>
      <c r="M78" s="24"/>
      <c r="N78" s="8"/>
      <c r="O78" s="8"/>
    </row>
    <row r="79" spans="1:18" x14ac:dyDescent="0.2">
      <c r="A79" s="203" t="s">
        <v>254</v>
      </c>
      <c r="B79" s="203"/>
      <c r="C79" s="191"/>
      <c r="D79" s="192">
        <f>D70-D74</f>
        <v>0</v>
      </c>
      <c r="E79" s="192">
        <f>D80</f>
        <v>0</v>
      </c>
      <c r="F79" s="192">
        <f>E80</f>
        <v>0</v>
      </c>
      <c r="G79" s="192">
        <f>F80</f>
        <v>0</v>
      </c>
      <c r="H79" s="192">
        <f>G80</f>
        <v>0</v>
      </c>
      <c r="J79" s="24"/>
      <c r="K79" s="8"/>
      <c r="L79" s="24"/>
      <c r="M79" s="8"/>
      <c r="N79" s="8"/>
      <c r="O79" s="8"/>
    </row>
    <row r="80" spans="1:18" x14ac:dyDescent="0.2">
      <c r="A80" s="203" t="s">
        <v>255</v>
      </c>
      <c r="B80" s="203"/>
      <c r="C80" s="191"/>
      <c r="D80" s="193">
        <f>D72-D77</f>
        <v>0</v>
      </c>
      <c r="E80" s="193">
        <f>E72-E77</f>
        <v>0</v>
      </c>
      <c r="F80" s="193">
        <f>F72-F77</f>
        <v>0</v>
      </c>
      <c r="G80" s="193">
        <f>G72-G77</f>
        <v>0</v>
      </c>
      <c r="H80" s="193">
        <f>H72-H77</f>
        <v>0</v>
      </c>
      <c r="J80" s="24"/>
      <c r="K80" s="8"/>
      <c r="L80" s="8"/>
      <c r="M80" s="8"/>
      <c r="N80" s="8"/>
      <c r="O80" s="8"/>
    </row>
    <row r="81" spans="1:15" ht="13.5" thickBot="1" x14ac:dyDescent="0.25">
      <c r="A81" s="210" t="s">
        <v>256</v>
      </c>
      <c r="B81" s="203"/>
      <c r="C81" s="191"/>
      <c r="D81" s="218">
        <f>SUM(D79:D80)/2</f>
        <v>0</v>
      </c>
      <c r="E81" s="218">
        <f>SUM(E79:E80)/2</f>
        <v>0</v>
      </c>
      <c r="F81" s="218">
        <f>SUM(F79:F80)/2</f>
        <v>0</v>
      </c>
      <c r="G81" s="218">
        <f>SUM(G79:G80)/2</f>
        <v>0</v>
      </c>
      <c r="H81" s="218">
        <f>SUM(H79:H80)/2</f>
        <v>0</v>
      </c>
      <c r="J81" s="24"/>
      <c r="K81" s="8"/>
      <c r="L81" s="8"/>
      <c r="M81" s="8"/>
      <c r="N81" s="8"/>
      <c r="O81" s="8"/>
    </row>
    <row r="82" spans="1:15" x14ac:dyDescent="0.2">
      <c r="A82" s="203"/>
      <c r="B82" s="203"/>
      <c r="C82" s="191"/>
      <c r="D82" s="192"/>
      <c r="E82" s="192"/>
      <c r="F82" s="24"/>
      <c r="G82" s="192"/>
      <c r="H82" s="24"/>
      <c r="J82" s="24"/>
      <c r="K82" s="8"/>
      <c r="L82" s="8"/>
      <c r="M82" s="8"/>
      <c r="N82" s="8"/>
      <c r="O82" s="8"/>
    </row>
    <row r="83" spans="1:15" ht="13.5" thickBot="1" x14ac:dyDescent="0.25">
      <c r="A83" s="209" t="s">
        <v>257</v>
      </c>
      <c r="B83" s="210"/>
      <c r="C83" s="192"/>
      <c r="D83" s="192"/>
      <c r="E83" s="192"/>
      <c r="F83" s="24"/>
      <c r="G83" s="192"/>
      <c r="H83" s="24"/>
      <c r="J83" s="24"/>
      <c r="K83" s="8"/>
      <c r="L83" s="8"/>
      <c r="M83" s="8"/>
      <c r="N83" s="8"/>
      <c r="O83" s="8"/>
    </row>
    <row r="84" spans="1:15" ht="13.5" thickBot="1" x14ac:dyDescent="0.25">
      <c r="A84" s="210"/>
      <c r="B84" s="24"/>
      <c r="C84" s="210"/>
      <c r="D84" s="205">
        <v>2014</v>
      </c>
      <c r="E84" s="206">
        <v>2015</v>
      </c>
      <c r="F84" s="206">
        <v>2016</v>
      </c>
      <c r="G84" s="206">
        <v>2017</v>
      </c>
      <c r="H84" s="207">
        <v>2018</v>
      </c>
      <c r="J84" s="24"/>
      <c r="K84" s="8"/>
      <c r="L84" s="8"/>
      <c r="M84" s="8"/>
      <c r="N84" s="8"/>
      <c r="O84" s="8"/>
    </row>
    <row r="85" spans="1:15" x14ac:dyDescent="0.2">
      <c r="A85" s="203"/>
      <c r="B85" s="24"/>
      <c r="C85" s="203"/>
      <c r="D85" s="192"/>
      <c r="E85" s="192"/>
      <c r="F85" s="192"/>
      <c r="G85" s="192"/>
      <c r="H85" s="192"/>
      <c r="J85" s="24"/>
      <c r="K85" s="8"/>
      <c r="L85" s="8"/>
      <c r="M85" s="8"/>
      <c r="N85" s="8"/>
      <c r="O85" s="8"/>
    </row>
    <row r="86" spans="1:15" x14ac:dyDescent="0.2">
      <c r="A86" s="203" t="s">
        <v>258</v>
      </c>
      <c r="B86" s="24"/>
      <c r="C86" s="203"/>
      <c r="D86" s="193"/>
      <c r="E86" s="193">
        <f>D94</f>
        <v>0</v>
      </c>
      <c r="F86" s="193">
        <f>E94</f>
        <v>0</v>
      </c>
      <c r="G86" s="193">
        <f>F94</f>
        <v>0</v>
      </c>
      <c r="H86" s="193">
        <f>G94</f>
        <v>0</v>
      </c>
      <c r="J86" s="24"/>
      <c r="K86" s="8"/>
      <c r="L86" s="8"/>
      <c r="M86" s="8"/>
      <c r="N86" s="8"/>
      <c r="O86" s="8"/>
    </row>
    <row r="87" spans="1:15" x14ac:dyDescent="0.2">
      <c r="A87" s="203" t="s">
        <v>259</v>
      </c>
      <c r="B87" s="24"/>
      <c r="C87" s="203"/>
      <c r="D87" s="192">
        <f>D71</f>
        <v>0</v>
      </c>
      <c r="E87" s="192">
        <f>E71</f>
        <v>0</v>
      </c>
      <c r="F87" s="192">
        <f>F71</f>
        <v>0</v>
      </c>
      <c r="G87" s="192">
        <f>G71</f>
        <v>0</v>
      </c>
      <c r="H87" s="192">
        <f>H71</f>
        <v>0</v>
      </c>
      <c r="J87" s="24"/>
      <c r="K87" s="8"/>
      <c r="L87" s="216"/>
      <c r="M87" s="24"/>
      <c r="N87" s="8"/>
      <c r="O87" s="8"/>
    </row>
    <row r="88" spans="1:15" x14ac:dyDescent="0.2">
      <c r="A88" s="203" t="s">
        <v>260</v>
      </c>
      <c r="B88" s="24"/>
      <c r="C88" s="203"/>
      <c r="D88" s="193">
        <f>SUM(D86:D87)</f>
        <v>0</v>
      </c>
      <c r="E88" s="193">
        <f>SUM(E86:E87)</f>
        <v>0</v>
      </c>
      <c r="F88" s="193">
        <f>SUM(F86:F87)</f>
        <v>0</v>
      </c>
      <c r="G88" s="193">
        <f>SUM(G86:G87)</f>
        <v>0</v>
      </c>
      <c r="H88" s="193">
        <f>SUM(H86:H87)</f>
        <v>0</v>
      </c>
      <c r="J88" s="24"/>
      <c r="K88" s="8"/>
      <c r="L88" s="24"/>
      <c r="M88" s="8"/>
      <c r="N88" s="8"/>
      <c r="O88" s="8"/>
    </row>
    <row r="89" spans="1:15" x14ac:dyDescent="0.2">
      <c r="A89" s="203" t="s">
        <v>261</v>
      </c>
      <c r="B89" s="24"/>
      <c r="C89" s="203"/>
      <c r="D89" s="192">
        <f>D87/2</f>
        <v>0</v>
      </c>
      <c r="E89" s="192">
        <f>E87/2</f>
        <v>0</v>
      </c>
      <c r="F89" s="192">
        <f>F87/2</f>
        <v>0</v>
      </c>
      <c r="G89" s="192">
        <f>G87/2</f>
        <v>0</v>
      </c>
      <c r="H89" s="192">
        <f>H87/2</f>
        <v>0</v>
      </c>
      <c r="J89" s="24"/>
      <c r="K89" s="8"/>
      <c r="L89" s="8"/>
      <c r="M89" s="8"/>
      <c r="N89" s="8"/>
      <c r="O89" s="8"/>
    </row>
    <row r="90" spans="1:15" x14ac:dyDescent="0.2">
      <c r="A90" s="203" t="s">
        <v>262</v>
      </c>
      <c r="B90" s="24"/>
      <c r="C90" s="203"/>
      <c r="D90" s="193">
        <f>D88-D89</f>
        <v>0</v>
      </c>
      <c r="E90" s="193">
        <f>E88-E89</f>
        <v>0</v>
      </c>
      <c r="F90" s="193">
        <f>F88-F89</f>
        <v>0</v>
      </c>
      <c r="G90" s="193">
        <f>G88-G89</f>
        <v>0</v>
      </c>
      <c r="H90" s="193">
        <f>H88-H89</f>
        <v>0</v>
      </c>
      <c r="J90" s="8"/>
      <c r="K90" s="8"/>
      <c r="L90" s="8"/>
      <c r="M90" s="8"/>
      <c r="N90" s="8"/>
      <c r="O90" s="8"/>
    </row>
    <row r="91" spans="1:15" x14ac:dyDescent="0.2">
      <c r="A91" s="203" t="s">
        <v>263</v>
      </c>
      <c r="B91" s="24"/>
      <c r="C91" s="220">
        <v>47</v>
      </c>
      <c r="D91" s="220">
        <f>C91</f>
        <v>47</v>
      </c>
      <c r="E91" s="220">
        <f>C91</f>
        <v>47</v>
      </c>
      <c r="F91" s="220">
        <f>C91</f>
        <v>47</v>
      </c>
      <c r="G91" s="220">
        <f>C91</f>
        <v>47</v>
      </c>
      <c r="H91" s="220">
        <f>C91</f>
        <v>47</v>
      </c>
      <c r="J91" s="8"/>
      <c r="K91" s="8"/>
      <c r="L91" s="8"/>
      <c r="M91" s="8"/>
      <c r="N91" s="8"/>
      <c r="O91" s="8"/>
    </row>
    <row r="92" spans="1:15" x14ac:dyDescent="0.2">
      <c r="A92" s="203" t="s">
        <v>264</v>
      </c>
      <c r="B92" s="24"/>
      <c r="C92" s="221">
        <v>0.08</v>
      </c>
      <c r="D92" s="221">
        <f>C92</f>
        <v>0.08</v>
      </c>
      <c r="E92" s="221">
        <f>C92</f>
        <v>0.08</v>
      </c>
      <c r="F92" s="221">
        <f>C92</f>
        <v>0.08</v>
      </c>
      <c r="G92" s="221">
        <f>C92</f>
        <v>0.08</v>
      </c>
      <c r="H92" s="221">
        <f>C92</f>
        <v>0.08</v>
      </c>
      <c r="J92" s="24"/>
      <c r="K92" s="8"/>
      <c r="L92" s="8"/>
      <c r="M92" s="8"/>
      <c r="N92" s="8"/>
      <c r="O92" s="8"/>
    </row>
    <row r="93" spans="1:15" x14ac:dyDescent="0.2">
      <c r="A93" s="203" t="s">
        <v>265</v>
      </c>
      <c r="B93" s="24"/>
      <c r="C93" s="203"/>
      <c r="D93" s="193">
        <f>D90*D$92</f>
        <v>0</v>
      </c>
      <c r="E93" s="193">
        <f t="shared" ref="E93:H93" si="0">E90*E$92</f>
        <v>0</v>
      </c>
      <c r="F93" s="193">
        <f t="shared" si="0"/>
        <v>0</v>
      </c>
      <c r="G93" s="193">
        <f t="shared" si="0"/>
        <v>0</v>
      </c>
      <c r="H93" s="193">
        <f t="shared" si="0"/>
        <v>0</v>
      </c>
      <c r="J93" s="24"/>
      <c r="K93" s="8"/>
      <c r="L93" s="8"/>
      <c r="M93" s="8"/>
      <c r="N93" s="8"/>
      <c r="O93" s="8"/>
    </row>
    <row r="94" spans="1:15" ht="13.5" thickBot="1" x14ac:dyDescent="0.25">
      <c r="A94" s="210" t="s">
        <v>266</v>
      </c>
      <c r="B94" s="24"/>
      <c r="C94" s="203"/>
      <c r="D94" s="218">
        <f>D88-D93</f>
        <v>0</v>
      </c>
      <c r="E94" s="218">
        <f>E88-E93</f>
        <v>0</v>
      </c>
      <c r="F94" s="218">
        <f>F88-F93</f>
        <v>0</v>
      </c>
      <c r="G94" s="218">
        <f>G88-G93</f>
        <v>0</v>
      </c>
      <c r="H94" s="218">
        <f>H88-H93</f>
        <v>0</v>
      </c>
      <c r="J94" s="24"/>
      <c r="K94" s="8"/>
      <c r="L94" s="8"/>
      <c r="M94" s="8"/>
      <c r="N94" s="8"/>
      <c r="O94" s="8"/>
    </row>
    <row r="95" spans="1:15" x14ac:dyDescent="0.2">
      <c r="A95" s="203"/>
      <c r="B95" s="203"/>
      <c r="C95" s="192"/>
      <c r="D95" s="192"/>
      <c r="E95" s="192"/>
      <c r="F95" s="24"/>
      <c r="G95" s="192"/>
      <c r="H95" s="24"/>
      <c r="J95" s="24"/>
      <c r="K95" s="8"/>
      <c r="L95" s="8"/>
      <c r="M95" s="8"/>
      <c r="N95" s="8"/>
      <c r="O95" s="8"/>
    </row>
    <row r="96" spans="1:15" x14ac:dyDescent="0.2">
      <c r="J96" s="24"/>
      <c r="K96" s="8"/>
      <c r="L96" s="8"/>
      <c r="M96" s="8"/>
      <c r="N96" s="8"/>
      <c r="O96" s="8"/>
    </row>
    <row r="97" spans="4:15" x14ac:dyDescent="0.2">
      <c r="J97" s="24"/>
      <c r="K97" s="8"/>
      <c r="L97" s="8"/>
      <c r="M97" s="8"/>
      <c r="N97" s="8"/>
      <c r="O97" s="8"/>
    </row>
    <row r="98" spans="4:15" x14ac:dyDescent="0.2">
      <c r="J98" s="24"/>
      <c r="K98" s="8"/>
      <c r="L98" s="8"/>
      <c r="M98" s="8"/>
      <c r="N98" s="8"/>
      <c r="O98" s="8"/>
    </row>
    <row r="99" spans="4:15" x14ac:dyDescent="0.2">
      <c r="J99" s="24"/>
      <c r="K99" s="8"/>
      <c r="L99" s="216"/>
      <c r="M99" s="24"/>
      <c r="N99" s="8"/>
      <c r="O99" s="8"/>
    </row>
    <row r="100" spans="4:15" x14ac:dyDescent="0.2">
      <c r="J100" s="24"/>
      <c r="K100" s="8"/>
      <c r="L100" s="24"/>
      <c r="M100" s="8"/>
      <c r="N100" s="8"/>
      <c r="O100" s="8"/>
    </row>
    <row r="101" spans="4:15" x14ac:dyDescent="0.2">
      <c r="D101" s="24"/>
      <c r="J101" s="24"/>
      <c r="K101" s="8"/>
      <c r="L101" s="8"/>
      <c r="M101" s="8"/>
      <c r="N101" s="8"/>
      <c r="O101" s="8"/>
    </row>
    <row r="104" spans="4:15" x14ac:dyDescent="0.2">
      <c r="J104" s="24"/>
    </row>
    <row r="105" spans="4:15" x14ac:dyDescent="0.2">
      <c r="J105" s="24"/>
    </row>
    <row r="106" spans="4:15" x14ac:dyDescent="0.2">
      <c r="J106" s="24"/>
    </row>
    <row r="107" spans="4:15" x14ac:dyDescent="0.2">
      <c r="J107" s="24"/>
    </row>
    <row r="108" spans="4:15" x14ac:dyDescent="0.2">
      <c r="J108" s="24"/>
    </row>
    <row r="109" spans="4:15" x14ac:dyDescent="0.2">
      <c r="J109" s="24"/>
    </row>
    <row r="110" spans="4:15" x14ac:dyDescent="0.2">
      <c r="J110" s="24"/>
    </row>
    <row r="111" spans="4:15" x14ac:dyDescent="0.2">
      <c r="J111" s="24"/>
      <c r="L111" s="133"/>
      <c r="M111" s="24"/>
    </row>
    <row r="112" spans="4:15" x14ac:dyDescent="0.2">
      <c r="J112" s="24"/>
      <c r="L112" s="24"/>
    </row>
    <row r="113" spans="10:10" x14ac:dyDescent="0.2">
      <c r="J113" s="24"/>
    </row>
  </sheetData>
  <mergeCells count="18">
    <mergeCell ref="Q52:R52"/>
    <mergeCell ref="G17:I17"/>
    <mergeCell ref="J17:L17"/>
    <mergeCell ref="M17:O17"/>
    <mergeCell ref="P17:R17"/>
    <mergeCell ref="A47:L47"/>
    <mergeCell ref="A49:M49"/>
    <mergeCell ref="D17:F17"/>
    <mergeCell ref="A50:B50"/>
    <mergeCell ref="E52:F52"/>
    <mergeCell ref="H52:I52"/>
    <mergeCell ref="K52:L52"/>
    <mergeCell ref="N52:O52"/>
    <mergeCell ref="A9:F9"/>
    <mergeCell ref="A10:F10"/>
    <mergeCell ref="A12:F12"/>
    <mergeCell ref="A13:F13"/>
    <mergeCell ref="A14:F14"/>
  </mergeCells>
  <dataValidations count="1">
    <dataValidation allowBlank="1" showInputMessage="1" showErrorMessage="1" promptTitle="Date Format" prompt="E.g:  &quot;August 1, 2011&quot;"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L91"/>
  <sheetViews>
    <sheetView showGridLines="0" zoomScaleNormal="100" workbookViewId="0">
      <selection activeCell="N37" sqref="N37"/>
    </sheetView>
  </sheetViews>
  <sheetFormatPr defaultRowHeight="15" x14ac:dyDescent="0.25"/>
  <cols>
    <col min="1" max="1" width="25.42578125" style="30" customWidth="1"/>
    <col min="2" max="2" width="18.140625" style="30" customWidth="1"/>
    <col min="3" max="6" width="16.7109375" style="30" customWidth="1"/>
    <col min="7" max="7" width="9.140625" style="30"/>
    <col min="8" max="8" width="18.140625" style="30" hidden="1" customWidth="1"/>
    <col min="9" max="12" width="0" style="30" hidden="1" customWidth="1"/>
    <col min="13" max="16384" width="9.140625" style="30"/>
  </cols>
  <sheetData>
    <row r="1" spans="1:8" customFormat="1" ht="12.75" customHeight="1" x14ac:dyDescent="0.25">
      <c r="E1" s="21" t="s">
        <v>16</v>
      </c>
      <c r="F1" s="107" t="e">
        <f>EBNUMBER</f>
        <v>#REF!</v>
      </c>
      <c r="G1" s="30"/>
      <c r="H1" s="15" t="e">
        <f>#REF!</f>
        <v>#REF!</v>
      </c>
    </row>
    <row r="2" spans="1:8" customFormat="1" ht="12.75" customHeight="1" x14ac:dyDescent="0.25">
      <c r="E2" s="21" t="s">
        <v>17</v>
      </c>
      <c r="F2" s="16"/>
      <c r="G2" s="30"/>
      <c r="H2" s="16"/>
    </row>
    <row r="3" spans="1:8" customFormat="1" ht="12.75" customHeight="1" x14ac:dyDescent="0.25">
      <c r="E3" s="21" t="s">
        <v>18</v>
      </c>
      <c r="F3" s="16"/>
      <c r="G3" s="30"/>
      <c r="H3" s="16"/>
    </row>
    <row r="4" spans="1:8" customFormat="1" ht="12.75" customHeight="1" x14ac:dyDescent="0.25">
      <c r="E4" s="21" t="s">
        <v>19</v>
      </c>
      <c r="F4" s="16"/>
      <c r="G4" s="30"/>
      <c r="H4" s="16"/>
    </row>
    <row r="5" spans="1:8" customFormat="1" ht="12.75" customHeight="1" x14ac:dyDescent="0.25">
      <c r="E5" s="21" t="s">
        <v>20</v>
      </c>
      <c r="F5" s="17"/>
      <c r="G5" s="30"/>
      <c r="H5" s="17"/>
    </row>
    <row r="6" spans="1:8" customFormat="1" ht="12.75" customHeight="1" x14ac:dyDescent="0.25">
      <c r="E6" s="21"/>
      <c r="F6" s="15"/>
      <c r="G6" s="30"/>
      <c r="H6" s="15"/>
    </row>
    <row r="7" spans="1:8" customFormat="1" ht="12.75" customHeight="1" x14ac:dyDescent="0.25">
      <c r="E7" s="21" t="s">
        <v>21</v>
      </c>
      <c r="F7" s="17"/>
      <c r="G7" s="30"/>
      <c r="H7" s="17"/>
    </row>
    <row r="8" spans="1:8" customFormat="1" ht="12.75" x14ac:dyDescent="0.2">
      <c r="G8" s="29"/>
    </row>
    <row r="9" spans="1:8" customFormat="1" ht="18" x14ac:dyDescent="0.25">
      <c r="A9" s="420" t="s">
        <v>13</v>
      </c>
      <c r="B9" s="420"/>
      <c r="C9" s="420"/>
      <c r="D9" s="420"/>
      <c r="E9" s="420"/>
      <c r="F9" s="420"/>
      <c r="G9" s="14"/>
      <c r="H9" s="14"/>
    </row>
    <row r="10" spans="1:8" customFormat="1" ht="18" x14ac:dyDescent="0.25">
      <c r="A10" s="420" t="s">
        <v>747</v>
      </c>
      <c r="B10" s="420"/>
      <c r="C10" s="420"/>
      <c r="D10" s="420"/>
      <c r="E10" s="420"/>
      <c r="F10" s="420"/>
      <c r="G10" s="14"/>
      <c r="H10" s="14"/>
    </row>
    <row r="12" spans="1:8" x14ac:dyDescent="0.25">
      <c r="A12" s="89" t="s">
        <v>126</v>
      </c>
      <c r="B12" s="89"/>
      <c r="C12" s="89"/>
      <c r="D12" s="89"/>
      <c r="E12" s="89"/>
      <c r="F12" s="89"/>
    </row>
    <row r="13" spans="1:8" x14ac:dyDescent="0.25">
      <c r="A13" s="89"/>
      <c r="B13" s="89"/>
      <c r="C13" s="89"/>
      <c r="D13" s="89"/>
      <c r="E13" s="89"/>
      <c r="F13" s="89"/>
    </row>
    <row r="14" spans="1:8" ht="39" customHeight="1" x14ac:dyDescent="0.25">
      <c r="A14" s="421" t="s">
        <v>124</v>
      </c>
      <c r="B14" s="422"/>
      <c r="C14" s="422"/>
      <c r="D14" s="422"/>
      <c r="E14" s="422"/>
      <c r="F14" s="422"/>
    </row>
    <row r="15" spans="1:8" x14ac:dyDescent="0.25">
      <c r="A15" s="89"/>
      <c r="B15" s="89"/>
      <c r="C15" s="89"/>
      <c r="D15" s="89"/>
      <c r="E15" s="89"/>
      <c r="F15" s="89"/>
    </row>
    <row r="16" spans="1:8" ht="52.5" customHeight="1" x14ac:dyDescent="0.25">
      <c r="A16" s="421" t="s">
        <v>125</v>
      </c>
      <c r="B16" s="422"/>
      <c r="C16" s="422"/>
      <c r="D16" s="422"/>
      <c r="E16" s="422"/>
      <c r="F16" s="422"/>
    </row>
    <row r="17" spans="1:12" x14ac:dyDescent="0.25">
      <c r="A17" s="102"/>
      <c r="B17" s="90"/>
      <c r="C17" s="90"/>
      <c r="D17" s="90"/>
      <c r="E17" s="90"/>
      <c r="F17" s="90"/>
    </row>
    <row r="18" spans="1:12" ht="27.75" customHeight="1" x14ac:dyDescent="0.25">
      <c r="A18" s="421" t="s">
        <v>102</v>
      </c>
      <c r="B18" s="422"/>
      <c r="C18" s="422"/>
      <c r="D18" s="422"/>
      <c r="E18" s="422"/>
      <c r="F18" s="422"/>
    </row>
    <row r="19" spans="1:12" ht="15.75" thickBot="1" x14ac:dyDescent="0.3">
      <c r="A19" s="102"/>
      <c r="B19" s="90"/>
      <c r="C19" s="90"/>
      <c r="D19" s="90"/>
      <c r="E19" s="90"/>
      <c r="F19" s="90"/>
    </row>
    <row r="20" spans="1:12" x14ac:dyDescent="0.25">
      <c r="A20" s="433" t="s">
        <v>85</v>
      </c>
      <c r="B20" s="434"/>
      <c r="C20" s="434"/>
      <c r="D20" s="434"/>
      <c r="E20" s="434"/>
      <c r="F20" s="435"/>
    </row>
    <row r="21" spans="1:12" x14ac:dyDescent="0.25">
      <c r="A21" s="440">
        <v>100000</v>
      </c>
      <c r="B21" s="441"/>
      <c r="C21" s="441"/>
      <c r="D21" s="441"/>
      <c r="E21" s="441"/>
      <c r="F21" s="442"/>
    </row>
    <row r="22" spans="1:12" x14ac:dyDescent="0.25">
      <c r="A22" s="55"/>
      <c r="B22" s="56">
        <v>2011</v>
      </c>
      <c r="C22" s="56">
        <v>2012</v>
      </c>
      <c r="D22" s="56">
        <v>2013</v>
      </c>
      <c r="E22" s="56">
        <v>2014</v>
      </c>
      <c r="F22" s="57" t="s">
        <v>15</v>
      </c>
      <c r="I22" s="30">
        <f>B22</f>
        <v>2011</v>
      </c>
      <c r="J22" s="30">
        <f>C22</f>
        <v>2012</v>
      </c>
      <c r="K22" s="30">
        <f>D22</f>
        <v>2013</v>
      </c>
      <c r="L22" s="30">
        <f>E22</f>
        <v>2014</v>
      </c>
    </row>
    <row r="23" spans="1:12" x14ac:dyDescent="0.25">
      <c r="A23" s="58" t="s">
        <v>86</v>
      </c>
      <c r="B23" s="64">
        <f>B29/$F$33</f>
        <v>0.1</v>
      </c>
      <c r="C23" s="64">
        <f t="shared" ref="C23:E26" si="0">C29/$F$33</f>
        <v>0.1</v>
      </c>
      <c r="D23" s="64">
        <f t="shared" si="0"/>
        <v>0.1</v>
      </c>
      <c r="E23" s="65">
        <f t="shared" si="0"/>
        <v>9.5000000000000001E-2</v>
      </c>
      <c r="F23" s="66">
        <f>SUM(B23:E23)</f>
        <v>0.39500000000000002</v>
      </c>
      <c r="H23" s="30" t="str">
        <f>A23</f>
        <v>2011 CDM Programs</v>
      </c>
      <c r="I23" s="31">
        <f>50%</f>
        <v>0.5</v>
      </c>
      <c r="J23" s="32">
        <v>1</v>
      </c>
      <c r="K23" s="33">
        <v>1</v>
      </c>
      <c r="L23" s="33">
        <v>1</v>
      </c>
    </row>
    <row r="24" spans="1:12" x14ac:dyDescent="0.25">
      <c r="A24" s="58" t="s">
        <v>87</v>
      </c>
      <c r="B24" s="59"/>
      <c r="C24" s="64">
        <f t="shared" si="0"/>
        <v>0.12</v>
      </c>
      <c r="D24" s="64">
        <f t="shared" si="0"/>
        <v>0.1195</v>
      </c>
      <c r="E24" s="65">
        <f t="shared" si="0"/>
        <v>0.11</v>
      </c>
      <c r="F24" s="66">
        <f t="shared" ref="F24:F26" si="1">SUM(B24:E24)</f>
        <v>0.34949999999999998</v>
      </c>
      <c r="H24" s="30" t="str">
        <f>A24</f>
        <v>2012 CDM Programs</v>
      </c>
      <c r="J24" s="32">
        <v>0.5</v>
      </c>
      <c r="K24" s="33">
        <v>1</v>
      </c>
      <c r="L24" s="33">
        <v>1</v>
      </c>
    </row>
    <row r="25" spans="1:12" x14ac:dyDescent="0.25">
      <c r="A25" s="58" t="s">
        <v>88</v>
      </c>
      <c r="B25" s="59"/>
      <c r="C25" s="59"/>
      <c r="D25" s="64">
        <f t="shared" si="0"/>
        <v>8.5166666666666654E-2</v>
      </c>
      <c r="E25" s="65">
        <f t="shared" si="0"/>
        <v>8.5166666666666654E-2</v>
      </c>
      <c r="F25" s="66">
        <f t="shared" si="1"/>
        <v>0.17033333333333331</v>
      </c>
      <c r="H25" s="30" t="str">
        <f>A25</f>
        <v>2013 CDM Programs</v>
      </c>
      <c r="K25" s="33">
        <v>0.5</v>
      </c>
      <c r="L25" s="33">
        <v>1</v>
      </c>
    </row>
    <row r="26" spans="1:12" ht="15.75" thickBot="1" x14ac:dyDescent="0.3">
      <c r="A26" s="60" t="s">
        <v>89</v>
      </c>
      <c r="B26" s="61"/>
      <c r="C26" s="61"/>
      <c r="D26" s="61"/>
      <c r="E26" s="67">
        <f t="shared" si="0"/>
        <v>8.5166666666666654E-2</v>
      </c>
      <c r="F26" s="68">
        <f t="shared" si="1"/>
        <v>8.5166666666666654E-2</v>
      </c>
      <c r="H26" s="30" t="str">
        <f>A26</f>
        <v>2014 CDM Programs</v>
      </c>
      <c r="L26" s="33">
        <v>0.5</v>
      </c>
    </row>
    <row r="27" spans="1:12" ht="15.75" thickTop="1" x14ac:dyDescent="0.25">
      <c r="A27" s="34" t="s">
        <v>90</v>
      </c>
      <c r="B27" s="35">
        <f>SUM(B23:B26)</f>
        <v>0.1</v>
      </c>
      <c r="C27" s="35">
        <f t="shared" ref="C27:E27" si="2">SUM(C23:C26)</f>
        <v>0.22</v>
      </c>
      <c r="D27" s="35">
        <f t="shared" si="2"/>
        <v>0.30466666666666664</v>
      </c>
      <c r="E27" s="36">
        <f t="shared" si="2"/>
        <v>0.37533333333333335</v>
      </c>
      <c r="F27" s="37">
        <f>SUM(B27:E27)</f>
        <v>1</v>
      </c>
    </row>
    <row r="28" spans="1:12" x14ac:dyDescent="0.25">
      <c r="A28" s="443" t="s">
        <v>5</v>
      </c>
      <c r="B28" s="444"/>
      <c r="C28" s="444"/>
      <c r="D28" s="444"/>
      <c r="E28" s="444"/>
      <c r="F28" s="445"/>
    </row>
    <row r="29" spans="1:12" x14ac:dyDescent="0.25">
      <c r="A29" s="58" t="s">
        <v>86</v>
      </c>
      <c r="B29" s="69">
        <v>10000</v>
      </c>
      <c r="C29" s="69">
        <v>10000</v>
      </c>
      <c r="D29" s="69">
        <v>10000</v>
      </c>
      <c r="E29" s="70">
        <v>9500</v>
      </c>
      <c r="F29" s="71">
        <f>SUM(B29:E29)</f>
        <v>39500</v>
      </c>
    </row>
    <row r="30" spans="1:12" x14ac:dyDescent="0.25">
      <c r="A30" s="58" t="s">
        <v>87</v>
      </c>
      <c r="B30" s="72"/>
      <c r="C30" s="86">
        <v>12000</v>
      </c>
      <c r="D30" s="86">
        <v>11950</v>
      </c>
      <c r="E30" s="87">
        <v>11000</v>
      </c>
      <c r="F30" s="71">
        <f t="shared" ref="F30:F32" si="3">SUM(B30:E30)</f>
        <v>34950</v>
      </c>
    </row>
    <row r="31" spans="1:12" x14ac:dyDescent="0.25">
      <c r="A31" s="58" t="s">
        <v>88</v>
      </c>
      <c r="B31" s="72"/>
      <c r="C31" s="72"/>
      <c r="D31" s="72">
        <f>(A21-SUM(F29:F30))/3</f>
        <v>8516.6666666666661</v>
      </c>
      <c r="E31" s="73">
        <f>D31</f>
        <v>8516.6666666666661</v>
      </c>
      <c r="F31" s="71">
        <f t="shared" si="3"/>
        <v>17033.333333333332</v>
      </c>
    </row>
    <row r="32" spans="1:12" ht="15.75" thickBot="1" x14ac:dyDescent="0.3">
      <c r="A32" s="60" t="s">
        <v>89</v>
      </c>
      <c r="B32" s="74"/>
      <c r="C32" s="74"/>
      <c r="D32" s="74"/>
      <c r="E32" s="75">
        <f>D31</f>
        <v>8516.6666666666661</v>
      </c>
      <c r="F32" s="76">
        <f t="shared" si="3"/>
        <v>8516.6666666666661</v>
      </c>
    </row>
    <row r="33" spans="1:6" ht="16.5" thickTop="1" thickBot="1" x14ac:dyDescent="0.3">
      <c r="A33" s="38" t="s">
        <v>90</v>
      </c>
      <c r="B33" s="39">
        <f>SUM(B29:B32)</f>
        <v>10000</v>
      </c>
      <c r="C33" s="39">
        <f t="shared" ref="C33:E33" si="4">SUM(C29:C32)</f>
        <v>22000</v>
      </c>
      <c r="D33" s="39">
        <f t="shared" si="4"/>
        <v>30466.666666666664</v>
      </c>
      <c r="E33" s="40">
        <f t="shared" si="4"/>
        <v>37533.333333333328</v>
      </c>
      <c r="F33" s="41">
        <f>A21</f>
        <v>100000</v>
      </c>
    </row>
    <row r="34" spans="1:6" x14ac:dyDescent="0.25">
      <c r="A34" s="42"/>
      <c r="B34" s="43"/>
      <c r="C34" s="43"/>
      <c r="D34" s="43"/>
      <c r="E34" s="43"/>
      <c r="F34" s="43"/>
    </row>
    <row r="35" spans="1:6" x14ac:dyDescent="0.25">
      <c r="A35" s="89"/>
      <c r="B35" s="89"/>
      <c r="C35" s="89"/>
      <c r="D35" s="89"/>
      <c r="E35" s="44" t="s">
        <v>91</v>
      </c>
      <c r="F35" s="45">
        <f>SUM(F29:F32)</f>
        <v>100000</v>
      </c>
    </row>
    <row r="36" spans="1:6" ht="61.5" customHeight="1" x14ac:dyDescent="0.25">
      <c r="A36" s="447" t="s">
        <v>111</v>
      </c>
      <c r="B36" s="446"/>
      <c r="C36" s="446"/>
      <c r="D36" s="446"/>
      <c r="E36" s="446"/>
      <c r="F36" s="446"/>
    </row>
    <row r="37" spans="1:6" ht="61.5" customHeight="1" x14ac:dyDescent="0.25">
      <c r="A37" s="424" t="s">
        <v>191</v>
      </c>
      <c r="B37" s="425"/>
      <c r="C37" s="425"/>
      <c r="D37" s="425"/>
      <c r="E37" s="425"/>
      <c r="F37" s="425"/>
    </row>
    <row r="38" spans="1:6" ht="15.75" thickBot="1" x14ac:dyDescent="0.3">
      <c r="A38" s="77"/>
      <c r="B38" s="78"/>
      <c r="C38" s="78"/>
      <c r="D38" s="78"/>
      <c r="E38" s="78"/>
      <c r="F38" s="78"/>
    </row>
    <row r="39" spans="1:6" x14ac:dyDescent="0.25">
      <c r="A39" s="433" t="s">
        <v>92</v>
      </c>
      <c r="B39" s="434"/>
      <c r="C39" s="434"/>
      <c r="D39" s="434"/>
      <c r="E39" s="434"/>
      <c r="F39" s="435"/>
    </row>
    <row r="40" spans="1:6" x14ac:dyDescent="0.25">
      <c r="A40" s="127"/>
      <c r="B40" s="125"/>
      <c r="C40" s="125"/>
      <c r="D40" s="125"/>
      <c r="E40" s="125"/>
      <c r="F40" s="126"/>
    </row>
    <row r="41" spans="1:6" x14ac:dyDescent="0.25">
      <c r="A41" s="426" t="s">
        <v>192</v>
      </c>
      <c r="B41" s="427"/>
      <c r="C41" s="427"/>
      <c r="D41" s="427"/>
      <c r="E41" s="427"/>
      <c r="F41" s="128" t="s">
        <v>193</v>
      </c>
    </row>
    <row r="42" spans="1:6" x14ac:dyDescent="0.25">
      <c r="A42" s="127"/>
      <c r="B42" s="125"/>
      <c r="C42" s="125"/>
      <c r="D42" s="125"/>
      <c r="E42" s="125"/>
      <c r="F42" s="126"/>
    </row>
    <row r="43" spans="1:6" ht="32.25" customHeight="1" x14ac:dyDescent="0.25">
      <c r="A43" s="91"/>
      <c r="B43" s="92"/>
      <c r="C43" s="81" t="s">
        <v>103</v>
      </c>
      <c r="D43" s="81" t="s">
        <v>104</v>
      </c>
      <c r="E43" s="81" t="s">
        <v>4</v>
      </c>
      <c r="F43" s="82" t="s">
        <v>105</v>
      </c>
    </row>
    <row r="44" spans="1:6" x14ac:dyDescent="0.25">
      <c r="A44" s="436" t="s">
        <v>106</v>
      </c>
      <c r="B44" s="437"/>
      <c r="C44" s="79" t="s">
        <v>5</v>
      </c>
      <c r="D44" s="79" t="s">
        <v>5</v>
      </c>
      <c r="E44" s="79" t="s">
        <v>5</v>
      </c>
      <c r="F44" s="80" t="s">
        <v>107</v>
      </c>
    </row>
    <row r="45" spans="1:6" x14ac:dyDescent="0.25">
      <c r="A45" s="93" t="s">
        <v>108</v>
      </c>
      <c r="B45" s="94"/>
      <c r="C45" s="83"/>
      <c r="D45" s="83"/>
      <c r="E45" s="46"/>
      <c r="F45" s="47"/>
    </row>
    <row r="46" spans="1:6" x14ac:dyDescent="0.25">
      <c r="A46" s="93" t="s">
        <v>109</v>
      </c>
      <c r="B46" s="94"/>
      <c r="C46" s="85"/>
      <c r="D46" s="85"/>
      <c r="E46" s="46"/>
      <c r="F46" s="47"/>
    </row>
    <row r="47" spans="1:6" ht="15.75" thickBot="1" x14ac:dyDescent="0.3">
      <c r="A47" s="95" t="s">
        <v>110</v>
      </c>
      <c r="B47" s="96"/>
      <c r="C47" s="84"/>
      <c r="D47" s="84"/>
      <c r="E47" s="46"/>
      <c r="F47" s="47"/>
    </row>
    <row r="48" spans="1:6" ht="29.25" customHeight="1" thickTop="1" thickBot="1" x14ac:dyDescent="0.3">
      <c r="A48" s="438" t="s">
        <v>733</v>
      </c>
      <c r="B48" s="439"/>
      <c r="C48" s="97">
        <f>SUM(C45:C47)</f>
        <v>0</v>
      </c>
      <c r="D48" s="97">
        <f>SUM(D45:D47)</f>
        <v>0</v>
      </c>
      <c r="E48" s="98">
        <f>C48-D48</f>
        <v>0</v>
      </c>
      <c r="F48" s="103">
        <f>IF(D48=0,0,IF(F41="net",0,E48/D48))</f>
        <v>0</v>
      </c>
    </row>
    <row r="49" spans="1:6" ht="13.5" customHeight="1" x14ac:dyDescent="0.25">
      <c r="A49" s="48"/>
      <c r="B49" s="48"/>
      <c r="C49" s="99"/>
      <c r="D49" s="99"/>
      <c r="E49" s="59"/>
      <c r="F49" s="62"/>
    </row>
    <row r="50" spans="1:6" ht="44.25" customHeight="1" x14ac:dyDescent="0.25">
      <c r="A50" s="447" t="s">
        <v>113</v>
      </c>
      <c r="B50" s="446"/>
      <c r="C50" s="446"/>
      <c r="D50" s="446"/>
      <c r="E50" s="446"/>
      <c r="F50" s="446"/>
    </row>
    <row r="51" spans="1:6" ht="47.25" customHeight="1" x14ac:dyDescent="0.25">
      <c r="A51" s="447" t="s">
        <v>114</v>
      </c>
      <c r="B51" s="446"/>
      <c r="C51" s="446"/>
      <c r="D51" s="446"/>
      <c r="E51" s="446"/>
      <c r="F51" s="446"/>
    </row>
    <row r="52" spans="1:6" ht="14.25" customHeight="1" thickBot="1" x14ac:dyDescent="0.3">
      <c r="A52" s="48"/>
      <c r="B52" s="49"/>
      <c r="C52" s="99"/>
      <c r="D52" s="99"/>
      <c r="E52" s="99"/>
      <c r="F52" s="62"/>
    </row>
    <row r="53" spans="1:6" ht="15.75" customHeight="1" x14ac:dyDescent="0.25">
      <c r="A53" s="448" t="s">
        <v>93</v>
      </c>
      <c r="B53" s="449"/>
      <c r="C53" s="449"/>
      <c r="D53" s="449"/>
      <c r="E53" s="449"/>
      <c r="F53" s="450"/>
    </row>
    <row r="54" spans="1:6" ht="16.5" customHeight="1" x14ac:dyDescent="0.25">
      <c r="A54" s="50"/>
      <c r="B54" s="115">
        <v>2011</v>
      </c>
      <c r="C54" s="115">
        <v>2012</v>
      </c>
      <c r="D54" s="115">
        <v>2013</v>
      </c>
      <c r="E54" s="115">
        <v>2014</v>
      </c>
      <c r="F54" s="63"/>
    </row>
    <row r="55" spans="1:6" ht="62.25" customHeight="1" x14ac:dyDescent="0.25">
      <c r="A55" s="105" t="s">
        <v>94</v>
      </c>
      <c r="B55" s="88">
        <v>0</v>
      </c>
      <c r="C55" s="88">
        <v>0</v>
      </c>
      <c r="D55" s="88">
        <v>1</v>
      </c>
      <c r="E55" s="88">
        <v>0.5</v>
      </c>
      <c r="F55" s="104" t="s">
        <v>95</v>
      </c>
    </row>
    <row r="56" spans="1:6" ht="138.75" customHeight="1" thickBot="1" x14ac:dyDescent="0.3">
      <c r="A56" s="106" t="s">
        <v>96</v>
      </c>
      <c r="B56" s="51" t="s">
        <v>112</v>
      </c>
      <c r="C56" s="51" t="s">
        <v>97</v>
      </c>
      <c r="D56" s="51" t="s">
        <v>98</v>
      </c>
      <c r="E56" s="51" t="s">
        <v>99</v>
      </c>
      <c r="F56" s="103"/>
    </row>
    <row r="57" spans="1:6" ht="15.75" customHeight="1" x14ac:dyDescent="0.25">
      <c r="A57" s="48"/>
      <c r="B57" s="53"/>
      <c r="C57" s="53"/>
      <c r="D57" s="53"/>
      <c r="E57" s="53"/>
      <c r="F57" s="62"/>
    </row>
    <row r="58" spans="1:6" ht="15.75" customHeight="1" x14ac:dyDescent="0.25">
      <c r="A58" s="52"/>
      <c r="B58" s="53"/>
      <c r="C58" s="53"/>
      <c r="D58" s="53"/>
      <c r="E58" s="53"/>
      <c r="F58" s="62"/>
    </row>
    <row r="59" spans="1:6" ht="75.75" customHeight="1" x14ac:dyDescent="0.25">
      <c r="A59" s="423" t="s">
        <v>120</v>
      </c>
      <c r="B59" s="423"/>
      <c r="C59" s="423"/>
      <c r="D59" s="423"/>
      <c r="E59" s="423"/>
      <c r="F59" s="423"/>
    </row>
    <row r="60" spans="1:6" x14ac:dyDescent="0.25">
      <c r="A60" s="89"/>
      <c r="B60" s="89"/>
      <c r="C60" s="89"/>
      <c r="D60" s="89"/>
      <c r="E60" s="89"/>
      <c r="F60" s="89"/>
    </row>
    <row r="61" spans="1:6" x14ac:dyDescent="0.25">
      <c r="A61" s="129" t="s">
        <v>194</v>
      </c>
      <c r="B61" s="89"/>
      <c r="C61" s="89"/>
      <c r="D61" s="89"/>
      <c r="E61" s="89"/>
      <c r="F61" s="89"/>
    </row>
    <row r="62" spans="1:6" x14ac:dyDescent="0.25">
      <c r="A62" s="89"/>
      <c r="B62" s="89"/>
      <c r="C62" s="89"/>
      <c r="D62" s="89"/>
      <c r="E62" s="89"/>
      <c r="F62" s="89"/>
    </row>
    <row r="63" spans="1:6" ht="47.25" customHeight="1" x14ac:dyDescent="0.25">
      <c r="A63" s="446" t="s">
        <v>121</v>
      </c>
      <c r="B63" s="446"/>
      <c r="C63" s="446"/>
      <c r="D63" s="446"/>
      <c r="E63" s="446"/>
      <c r="F63" s="446"/>
    </row>
    <row r="64" spans="1:6" x14ac:dyDescent="0.25">
      <c r="A64" s="89"/>
      <c r="B64" s="89"/>
      <c r="C64" s="89"/>
      <c r="D64" s="89"/>
      <c r="E64" s="89"/>
      <c r="F64" s="89"/>
    </row>
    <row r="65" spans="1:6" ht="46.5" customHeight="1" x14ac:dyDescent="0.25">
      <c r="A65" s="446" t="s">
        <v>122</v>
      </c>
      <c r="B65" s="446"/>
      <c r="C65" s="446"/>
      <c r="D65" s="446"/>
      <c r="E65" s="446"/>
      <c r="F65" s="446"/>
    </row>
    <row r="66" spans="1:6" x14ac:dyDescent="0.25">
      <c r="A66" s="89"/>
      <c r="B66" s="89"/>
      <c r="C66" s="89"/>
      <c r="D66" s="89"/>
      <c r="E66" s="89"/>
      <c r="F66" s="89"/>
    </row>
    <row r="67" spans="1:6" ht="30" customHeight="1" x14ac:dyDescent="0.25">
      <c r="A67" s="446" t="s">
        <v>123</v>
      </c>
      <c r="B67" s="446"/>
      <c r="C67" s="446"/>
      <c r="D67" s="446"/>
      <c r="E67" s="446"/>
      <c r="F67" s="446"/>
    </row>
    <row r="68" spans="1:6" ht="13.5" customHeight="1" thickBot="1" x14ac:dyDescent="0.3">
      <c r="A68" s="48"/>
      <c r="B68" s="49"/>
      <c r="C68" s="99"/>
      <c r="D68" s="99"/>
      <c r="E68" s="99"/>
      <c r="F68" s="62"/>
    </row>
    <row r="69" spans="1:6" x14ac:dyDescent="0.25">
      <c r="A69" s="100"/>
      <c r="B69" s="114">
        <v>2011</v>
      </c>
      <c r="C69" s="114">
        <v>2012</v>
      </c>
      <c r="D69" s="114">
        <v>2013</v>
      </c>
      <c r="E69" s="114">
        <v>2014</v>
      </c>
      <c r="F69" s="116" t="s">
        <v>100</v>
      </c>
    </row>
    <row r="70" spans="1:6" x14ac:dyDescent="0.25">
      <c r="A70" s="58"/>
      <c r="B70" s="428" t="s">
        <v>5</v>
      </c>
      <c r="C70" s="428"/>
      <c r="D70" s="428"/>
      <c r="E70" s="428"/>
      <c r="F70" s="429"/>
    </row>
    <row r="71" spans="1:6" ht="45" x14ac:dyDescent="0.25">
      <c r="A71" s="101" t="s">
        <v>101</v>
      </c>
      <c r="B71" s="117">
        <f>E29</f>
        <v>9500</v>
      </c>
      <c r="C71" s="117">
        <f>E30</f>
        <v>11000</v>
      </c>
      <c r="D71" s="117">
        <f>E31</f>
        <v>8516.6666666666661</v>
      </c>
      <c r="E71" s="117">
        <f>E32</f>
        <v>8516.6666666666661</v>
      </c>
      <c r="F71" s="118">
        <f>SUM(B71:E71)</f>
        <v>37533.333333333328</v>
      </c>
    </row>
    <row r="72" spans="1:6" x14ac:dyDescent="0.25">
      <c r="A72" s="58"/>
      <c r="B72" s="119"/>
      <c r="C72" s="119"/>
      <c r="D72" s="119"/>
      <c r="E72" s="119"/>
      <c r="F72" s="120"/>
    </row>
    <row r="73" spans="1:6" ht="45" x14ac:dyDescent="0.25">
      <c r="A73" s="101" t="s">
        <v>115</v>
      </c>
      <c r="B73" s="121">
        <f>B71*(1+F48)*B55</f>
        <v>0</v>
      </c>
      <c r="C73" s="121">
        <f>C71*(1+F48)*C55</f>
        <v>0</v>
      </c>
      <c r="D73" s="121">
        <f>D71*(1+F48)*D55</f>
        <v>8516.6666666666661</v>
      </c>
      <c r="E73" s="121">
        <f>E71*(1+F48)*E55</f>
        <v>4258.333333333333</v>
      </c>
      <c r="F73" s="122">
        <f>SUM(B73:E73)</f>
        <v>12775</v>
      </c>
    </row>
    <row r="74" spans="1:6" x14ac:dyDescent="0.25">
      <c r="A74" s="101"/>
      <c r="B74" s="121"/>
      <c r="C74" s="121"/>
      <c r="D74" s="121"/>
      <c r="E74" s="121"/>
      <c r="F74" s="122"/>
    </row>
    <row r="75" spans="1:6" x14ac:dyDescent="0.25">
      <c r="A75" s="101" t="s">
        <v>116</v>
      </c>
      <c r="B75" s="123">
        <v>4.7899999999999998E-2</v>
      </c>
      <c r="C75" s="121" t="s">
        <v>117</v>
      </c>
      <c r="D75" s="124"/>
      <c r="E75" s="121"/>
      <c r="F75" s="122"/>
    </row>
    <row r="76" spans="1:6" ht="45" x14ac:dyDescent="0.25">
      <c r="A76" s="101" t="s">
        <v>118</v>
      </c>
      <c r="B76" s="121">
        <f>B73*(1+$B75)</f>
        <v>0</v>
      </c>
      <c r="C76" s="121">
        <f t="shared" ref="C76:E76" si="5">C73*(1+$B75)</f>
        <v>0</v>
      </c>
      <c r="D76" s="121">
        <f t="shared" si="5"/>
        <v>8924.6149999999998</v>
      </c>
      <c r="E76" s="121">
        <f t="shared" si="5"/>
        <v>4462.3074999999999</v>
      </c>
      <c r="F76" s="122">
        <f>SUM(B76:E76)</f>
        <v>13386.922500000001</v>
      </c>
    </row>
    <row r="77" spans="1:6" ht="31.5" customHeight="1" thickBot="1" x14ac:dyDescent="0.3">
      <c r="A77" s="430" t="s">
        <v>119</v>
      </c>
      <c r="B77" s="431"/>
      <c r="C77" s="431"/>
      <c r="D77" s="431"/>
      <c r="E77" s="431"/>
      <c r="F77" s="432"/>
    </row>
    <row r="78" spans="1:6" x14ac:dyDescent="0.25">
      <c r="A78" s="89"/>
      <c r="B78" s="89"/>
      <c r="C78" s="89"/>
      <c r="D78" s="89"/>
      <c r="E78" s="89"/>
      <c r="F78" s="89"/>
    </row>
    <row r="79" spans="1:6" x14ac:dyDescent="0.25">
      <c r="A79" s="54"/>
      <c r="B79" s="89"/>
      <c r="C79" s="89"/>
      <c r="D79" s="89"/>
      <c r="E79" s="89"/>
      <c r="F79" s="89"/>
    </row>
    <row r="80" spans="1:6" x14ac:dyDescent="0.25">
      <c r="A80" s="89"/>
      <c r="B80" s="89"/>
      <c r="C80" s="89"/>
      <c r="D80" s="89"/>
      <c r="E80" s="89"/>
      <c r="F80" s="89"/>
    </row>
    <row r="81" spans="1:6" x14ac:dyDescent="0.25">
      <c r="A81" s="89"/>
      <c r="B81" s="89"/>
      <c r="C81" s="89"/>
      <c r="D81" s="89"/>
      <c r="E81" s="89"/>
      <c r="F81" s="89"/>
    </row>
    <row r="82" spans="1:6" x14ac:dyDescent="0.25">
      <c r="A82" s="89"/>
      <c r="B82" s="89"/>
      <c r="C82" s="89"/>
      <c r="D82" s="89"/>
      <c r="E82" s="89"/>
      <c r="F82" s="89"/>
    </row>
    <row r="83" spans="1:6" x14ac:dyDescent="0.25">
      <c r="A83" s="89"/>
      <c r="B83" s="89"/>
      <c r="C83" s="89"/>
      <c r="D83" s="89"/>
      <c r="E83" s="89"/>
      <c r="F83" s="89"/>
    </row>
    <row r="84" spans="1:6" x14ac:dyDescent="0.25">
      <c r="A84" s="89"/>
      <c r="B84" s="89"/>
      <c r="C84" s="89"/>
      <c r="D84" s="89"/>
      <c r="E84" s="89"/>
      <c r="F84" s="89"/>
    </row>
    <row r="85" spans="1:6" x14ac:dyDescent="0.25">
      <c r="A85" s="89"/>
      <c r="B85" s="89"/>
      <c r="C85" s="89"/>
      <c r="D85" s="89"/>
      <c r="E85" s="89"/>
      <c r="F85" s="89"/>
    </row>
    <row r="86" spans="1:6" x14ac:dyDescent="0.25">
      <c r="A86" s="89"/>
      <c r="B86" s="89"/>
      <c r="C86" s="89"/>
      <c r="D86" s="89"/>
      <c r="E86" s="89"/>
      <c r="F86" s="89"/>
    </row>
    <row r="87" spans="1:6" x14ac:dyDescent="0.25">
      <c r="A87" s="89"/>
      <c r="B87" s="89"/>
      <c r="C87" s="89"/>
      <c r="D87" s="89"/>
      <c r="E87" s="89"/>
      <c r="F87" s="89"/>
    </row>
    <row r="88" spans="1:6" x14ac:dyDescent="0.25">
      <c r="A88" s="89"/>
      <c r="B88" s="89"/>
      <c r="C88" s="89"/>
      <c r="D88" s="89"/>
      <c r="E88" s="89"/>
      <c r="F88" s="89"/>
    </row>
    <row r="89" spans="1:6" x14ac:dyDescent="0.25">
      <c r="A89" s="89"/>
      <c r="B89" s="89"/>
      <c r="C89" s="89"/>
      <c r="D89" s="89"/>
      <c r="E89" s="89"/>
      <c r="F89" s="89"/>
    </row>
    <row r="90" spans="1:6" x14ac:dyDescent="0.25">
      <c r="A90" s="89"/>
      <c r="B90" s="89"/>
      <c r="C90" s="89"/>
      <c r="D90" s="89"/>
      <c r="E90" s="89"/>
      <c r="F90" s="89"/>
    </row>
    <row r="91" spans="1:6" x14ac:dyDescent="0.25">
      <c r="A91" s="89"/>
      <c r="B91" s="89"/>
      <c r="C91" s="89"/>
      <c r="D91" s="89"/>
      <c r="E91" s="89"/>
      <c r="F91" s="89"/>
    </row>
  </sheetData>
  <mergeCells count="23">
    <mergeCell ref="B70:F70"/>
    <mergeCell ref="A77:F77"/>
    <mergeCell ref="A14:F14"/>
    <mergeCell ref="A39:F39"/>
    <mergeCell ref="A44:B44"/>
    <mergeCell ref="A48:B48"/>
    <mergeCell ref="A20:F20"/>
    <mergeCell ref="A21:F21"/>
    <mergeCell ref="A28:F28"/>
    <mergeCell ref="A63:F63"/>
    <mergeCell ref="A65:F65"/>
    <mergeCell ref="A67:F67"/>
    <mergeCell ref="A36:F36"/>
    <mergeCell ref="A53:F53"/>
    <mergeCell ref="A50:F50"/>
    <mergeCell ref="A51:F51"/>
    <mergeCell ref="A10:F10"/>
    <mergeCell ref="A9:F9"/>
    <mergeCell ref="A16:F16"/>
    <mergeCell ref="A18:F18"/>
    <mergeCell ref="A59:F59"/>
    <mergeCell ref="A37:F37"/>
    <mergeCell ref="A41:E41"/>
  </mergeCells>
  <dataValidations count="2">
    <dataValidation type="list" allowBlank="1" showInputMessage="1" showErrorMessage="1" sqref="B55:E55">
      <formula1>"0, 0.5, 1"</formula1>
    </dataValidation>
    <dataValidation type="list" allowBlank="1" showInputMessage="1" showErrorMessage="1" sqref="F41">
      <formula1>"net,gross"</formula1>
    </dataValidation>
  </dataValidations>
  <pageMargins left="0.70866141732283472" right="0.70866141732283472" top="0.74803149606299213" bottom="0.74803149606299213" header="0.31496062992125984" footer="0.31496062992125984"/>
  <pageSetup scale="74" fitToHeight="0" orientation="portrait" r:id="rId1"/>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CP491"/>
  <sheetViews>
    <sheetView topLeftCell="B1" workbookViewId="0">
      <selection activeCell="I1" sqref="A1:I1048576"/>
    </sheetView>
  </sheetViews>
  <sheetFormatPr defaultRowHeight="15" x14ac:dyDescent="0.25"/>
  <cols>
    <col min="1" max="1" width="105.7109375" bestFit="1" customWidth="1"/>
    <col min="2" max="8" width="9.140625" style="254"/>
    <col min="9" max="9" width="132.140625" bestFit="1" customWidth="1"/>
    <col min="10" max="10" width="9.140625" style="254"/>
    <col min="11" max="11" width="2.28515625" style="254" customWidth="1"/>
    <col min="12" max="12" width="59.140625" style="254" bestFit="1" customWidth="1"/>
    <col min="13" max="19" width="9.140625" style="254"/>
    <col min="20" max="20" width="9.140625" style="319"/>
    <col min="21" max="22" width="9.140625" style="254"/>
    <col min="23" max="23" width="35.42578125" style="254" bestFit="1" customWidth="1"/>
    <col min="24" max="25" width="9.140625" style="254"/>
    <col min="26" max="26" width="90.28515625" style="254" bestFit="1" customWidth="1"/>
    <col min="27" max="27" width="110" style="254" bestFit="1" customWidth="1"/>
    <col min="28" max="37" width="9.140625" style="254"/>
    <col min="38" max="39" width="83" style="254" bestFit="1" customWidth="1"/>
    <col min="40" max="40" width="9.140625" style="254"/>
    <col min="41" max="41" width="63.85546875" style="268" customWidth="1"/>
    <col min="42" max="42" width="9.140625" style="254"/>
    <col min="43" max="43" width="105.7109375" style="254" bestFit="1" customWidth="1"/>
    <col min="44" max="45" width="9.140625" style="254"/>
    <col min="46" max="46" width="56.42578125" style="254" customWidth="1"/>
    <col min="47" max="84" width="9.140625" style="254"/>
    <col min="95" max="16384" width="9.140625" style="254"/>
  </cols>
  <sheetData>
    <row r="1" spans="1:81" ht="18" customHeight="1" x14ac:dyDescent="0.25">
      <c r="A1" t="s">
        <v>311</v>
      </c>
      <c r="B1" s="254" t="s">
        <v>312</v>
      </c>
      <c r="C1" s="254">
        <f>COUNTA(B1:B17)</f>
        <v>4</v>
      </c>
      <c r="I1" t="s">
        <v>756</v>
      </c>
      <c r="L1" s="255" t="s">
        <v>9</v>
      </c>
      <c r="N1" s="255" t="s">
        <v>313</v>
      </c>
      <c r="O1" s="255" t="s">
        <v>314</v>
      </c>
      <c r="P1" s="255" t="s">
        <v>315</v>
      </c>
      <c r="T1" s="256"/>
      <c r="Z1" s="257" t="s">
        <v>316</v>
      </c>
      <c r="AA1" s="257" t="s">
        <v>317</v>
      </c>
      <c r="AB1" s="258" t="s">
        <v>318</v>
      </c>
      <c r="AL1" s="259" t="s">
        <v>22</v>
      </c>
      <c r="AM1" s="259" t="s">
        <v>22</v>
      </c>
      <c r="AO1" s="260" t="s">
        <v>311</v>
      </c>
      <c r="AP1" s="254" t="s">
        <v>6</v>
      </c>
      <c r="AT1" s="261" t="s">
        <v>319</v>
      </c>
      <c r="AU1" s="262"/>
      <c r="AV1" s="262"/>
      <c r="AW1" s="263"/>
      <c r="AX1" s="262"/>
      <c r="AY1" s="262"/>
      <c r="AZ1" s="454"/>
      <c r="BA1" s="454"/>
      <c r="BB1" s="263"/>
      <c r="BC1" s="264"/>
      <c r="BD1" s="264"/>
      <c r="BE1" s="265"/>
      <c r="BU1" s="266"/>
      <c r="BV1" s="267"/>
    </row>
    <row r="2" spans="1:81" s="268" customFormat="1" x14ac:dyDescent="0.25">
      <c r="A2" t="s">
        <v>320</v>
      </c>
      <c r="B2" s="254" t="s">
        <v>321</v>
      </c>
      <c r="C2" s="254"/>
      <c r="D2" s="254"/>
      <c r="E2" s="254"/>
      <c r="F2" s="254"/>
      <c r="G2" s="254"/>
      <c r="H2" s="254"/>
      <c r="I2" t="s">
        <v>0</v>
      </c>
      <c r="K2" s="254"/>
      <c r="L2" s="258" t="s">
        <v>323</v>
      </c>
      <c r="M2" s="254"/>
      <c r="N2" s="254" t="s">
        <v>11</v>
      </c>
      <c r="O2" s="254" t="s">
        <v>324</v>
      </c>
      <c r="P2" s="254" t="s">
        <v>11</v>
      </c>
      <c r="Q2" s="254"/>
      <c r="R2" s="254"/>
      <c r="T2" s="256"/>
      <c r="U2" s="254"/>
      <c r="V2" s="254"/>
      <c r="W2" s="269"/>
      <c r="X2" s="269"/>
      <c r="Y2" s="269"/>
      <c r="Z2" s="257" t="s">
        <v>325</v>
      </c>
      <c r="AA2" s="257" t="s">
        <v>326</v>
      </c>
      <c r="AB2" s="258" t="s">
        <v>323</v>
      </c>
      <c r="AC2" s="269"/>
      <c r="AD2" s="269"/>
      <c r="AE2" s="269"/>
      <c r="AF2" s="269"/>
      <c r="AG2" s="269"/>
      <c r="AH2" s="269"/>
      <c r="AI2" s="269"/>
      <c r="AJ2" s="269"/>
      <c r="AK2" s="269"/>
      <c r="AL2" s="259" t="s">
        <v>23</v>
      </c>
      <c r="AM2" s="259" t="s">
        <v>23</v>
      </c>
      <c r="AN2" s="269"/>
      <c r="AO2" s="270" t="s">
        <v>320</v>
      </c>
      <c r="AP2" s="254" t="s">
        <v>6</v>
      </c>
      <c r="AS2" s="269"/>
      <c r="AT2" s="271" t="s">
        <v>327</v>
      </c>
      <c r="AU2" s="272"/>
      <c r="AV2" s="273"/>
      <c r="AW2" s="274">
        <f>AU2*AV2</f>
        <v>0</v>
      </c>
      <c r="AX2" s="272">
        <f t="shared" ref="AX2:AY4" si="0">AU2</f>
        <v>0</v>
      </c>
      <c r="AY2" s="275">
        <f t="shared" si="0"/>
        <v>0</v>
      </c>
      <c r="AZ2" s="455">
        <f>AX2*AY2</f>
        <v>0</v>
      </c>
      <c r="BA2" s="455"/>
      <c r="BB2" s="276">
        <f>AZ2-AW2</f>
        <v>0</v>
      </c>
      <c r="BC2" s="277" t="e">
        <f>BB2/AW2</f>
        <v>#DIV/0!</v>
      </c>
      <c r="BD2" s="277"/>
      <c r="BE2" s="278"/>
      <c r="BF2" s="269"/>
      <c r="BG2" s="269"/>
      <c r="BH2" s="269"/>
      <c r="BI2" s="269"/>
      <c r="BJ2" s="269"/>
      <c r="BK2" s="269"/>
      <c r="BL2" s="269"/>
      <c r="BM2" s="269"/>
      <c r="BN2" s="269"/>
      <c r="BO2" s="269"/>
      <c r="BP2" s="269"/>
      <c r="BQ2" s="269"/>
      <c r="BR2" s="269"/>
      <c r="BS2" s="269"/>
      <c r="BT2" s="269"/>
      <c r="BU2" s="254"/>
      <c r="BV2" s="267"/>
      <c r="BW2" s="269"/>
      <c r="BX2" s="269"/>
      <c r="BY2" s="269"/>
      <c r="BZ2" s="269"/>
      <c r="CA2" s="269"/>
      <c r="CB2" s="269"/>
      <c r="CC2" s="269"/>
    </row>
    <row r="3" spans="1:81" x14ac:dyDescent="0.25">
      <c r="A3" t="s">
        <v>320</v>
      </c>
      <c r="B3" s="254" t="s">
        <v>328</v>
      </c>
      <c r="I3" t="s">
        <v>322</v>
      </c>
      <c r="L3" s="258" t="s">
        <v>330</v>
      </c>
      <c r="N3" s="254" t="s">
        <v>324</v>
      </c>
      <c r="O3" s="254" t="s">
        <v>331</v>
      </c>
      <c r="P3" s="254" t="s">
        <v>12</v>
      </c>
      <c r="T3" s="256"/>
      <c r="W3" s="254" t="s">
        <v>332</v>
      </c>
      <c r="Z3" s="257" t="s">
        <v>333</v>
      </c>
      <c r="AA3" s="257" t="s">
        <v>334</v>
      </c>
      <c r="AB3" s="258" t="s">
        <v>330</v>
      </c>
      <c r="AL3" s="259" t="s">
        <v>335</v>
      </c>
      <c r="AM3" s="259" t="s">
        <v>335</v>
      </c>
      <c r="AO3" s="260" t="s">
        <v>320</v>
      </c>
      <c r="AP3" s="254" t="s">
        <v>6</v>
      </c>
      <c r="AT3" s="271" t="s">
        <v>284</v>
      </c>
      <c r="AU3" s="272"/>
      <c r="AV3" s="273"/>
      <c r="AW3" s="274">
        <f>AU3*AV3</f>
        <v>0</v>
      </c>
      <c r="AX3" s="272">
        <f t="shared" si="0"/>
        <v>0</v>
      </c>
      <c r="AY3" s="275">
        <f t="shared" si="0"/>
        <v>0</v>
      </c>
      <c r="AZ3" s="455">
        <f>AX3*AY3</f>
        <v>0</v>
      </c>
      <c r="BA3" s="455"/>
      <c r="BB3" s="276">
        <f>AZ3-AW3</f>
        <v>0</v>
      </c>
      <c r="BC3" s="277" t="e">
        <f>BB3/AW3</f>
        <v>#DIV/0!</v>
      </c>
      <c r="BD3" s="277"/>
      <c r="BE3" s="278"/>
      <c r="BU3" s="266"/>
      <c r="BV3" s="267"/>
    </row>
    <row r="4" spans="1:81" x14ac:dyDescent="0.25">
      <c r="A4" t="s">
        <v>336</v>
      </c>
      <c r="B4" s="254" t="s">
        <v>337</v>
      </c>
      <c r="I4" t="s">
        <v>329</v>
      </c>
      <c r="L4" s="258" t="s">
        <v>339</v>
      </c>
      <c r="N4" s="254" t="s">
        <v>331</v>
      </c>
      <c r="O4" s="254" t="s">
        <v>340</v>
      </c>
      <c r="T4" s="256"/>
      <c r="W4" s="254" t="s">
        <v>341</v>
      </c>
      <c r="Z4" s="257" t="s">
        <v>317</v>
      </c>
      <c r="AA4" s="257" t="s">
        <v>342</v>
      </c>
      <c r="AB4" s="258" t="s">
        <v>339</v>
      </c>
      <c r="AL4" s="259" t="s">
        <v>343</v>
      </c>
      <c r="AM4" s="259" t="s">
        <v>343</v>
      </c>
      <c r="AO4" s="260" t="s">
        <v>336</v>
      </c>
      <c r="AP4" s="254" t="s">
        <v>5</v>
      </c>
      <c r="AT4" s="271" t="s">
        <v>344</v>
      </c>
      <c r="AU4" s="279"/>
      <c r="AV4" s="272"/>
      <c r="AW4" s="274">
        <f>AU4*AV4</f>
        <v>0</v>
      </c>
      <c r="AX4" s="279">
        <f t="shared" si="0"/>
        <v>0</v>
      </c>
      <c r="AY4" s="280">
        <f t="shared" si="0"/>
        <v>0</v>
      </c>
      <c r="AZ4" s="455">
        <f>AX4*AY4</f>
        <v>0</v>
      </c>
      <c r="BA4" s="455"/>
      <c r="BB4" s="276">
        <f>AZ4-AW4</f>
        <v>0</v>
      </c>
      <c r="BC4" s="277" t="e">
        <f>BB4/AW4</f>
        <v>#DIV/0!</v>
      </c>
      <c r="BD4" s="277"/>
      <c r="BE4" s="278"/>
      <c r="BV4" s="267"/>
    </row>
    <row r="5" spans="1:81" x14ac:dyDescent="0.25">
      <c r="A5" t="s">
        <v>345</v>
      </c>
      <c r="I5" t="s">
        <v>757</v>
      </c>
      <c r="L5" s="258" t="s">
        <v>347</v>
      </c>
      <c r="N5" s="254" t="s">
        <v>340</v>
      </c>
      <c r="T5" s="256"/>
      <c r="W5" s="254" t="s">
        <v>348</v>
      </c>
      <c r="Z5" s="257" t="s">
        <v>349</v>
      </c>
      <c r="AA5" s="257" t="s">
        <v>350</v>
      </c>
      <c r="AB5" s="258" t="s">
        <v>347</v>
      </c>
      <c r="AL5" s="259" t="s">
        <v>351</v>
      </c>
      <c r="AM5" s="259" t="s">
        <v>351</v>
      </c>
      <c r="AO5" s="260" t="s">
        <v>345</v>
      </c>
      <c r="AP5" s="254" t="s">
        <v>5</v>
      </c>
      <c r="AT5" s="261" t="s">
        <v>352</v>
      </c>
      <c r="AU5" s="262"/>
      <c r="AV5" s="262"/>
      <c r="AW5" s="263">
        <f>SUM(AW2:AW4)</f>
        <v>0</v>
      </c>
      <c r="AX5" s="262"/>
      <c r="AY5" s="262"/>
      <c r="AZ5" s="454">
        <f>SUM(AZ2:BA4)</f>
        <v>0</v>
      </c>
      <c r="BA5" s="454"/>
      <c r="BB5" s="263">
        <f>AZ5-AW5</f>
        <v>0</v>
      </c>
      <c r="BC5" s="281" t="e">
        <f>BB5/AW5</f>
        <v>#DIV/0!</v>
      </c>
      <c r="BD5" s="264"/>
      <c r="BE5" s="265"/>
      <c r="BV5" s="267"/>
    </row>
    <row r="6" spans="1:81" x14ac:dyDescent="0.25">
      <c r="A6" t="s">
        <v>353</v>
      </c>
      <c r="I6" t="s">
        <v>758</v>
      </c>
      <c r="L6" s="258" t="s">
        <v>310</v>
      </c>
      <c r="T6" s="256"/>
      <c r="W6" s="254" t="s">
        <v>355</v>
      </c>
      <c r="Z6" s="257" t="s">
        <v>356</v>
      </c>
      <c r="AA6" s="257" t="s">
        <v>357</v>
      </c>
      <c r="AB6" s="258" t="s">
        <v>310</v>
      </c>
      <c r="AL6" s="259" t="s">
        <v>24</v>
      </c>
      <c r="AM6" s="259" t="s">
        <v>24</v>
      </c>
      <c r="AO6" s="260" t="s">
        <v>353</v>
      </c>
      <c r="AP6" s="254" t="s">
        <v>6</v>
      </c>
      <c r="AT6" s="282" t="s">
        <v>2</v>
      </c>
      <c r="AU6" s="272"/>
      <c r="AV6" s="283"/>
      <c r="AW6" s="274">
        <f>AU6*AV6</f>
        <v>0</v>
      </c>
      <c r="AX6" s="272">
        <f>AU6</f>
        <v>0</v>
      </c>
      <c r="AY6" s="275">
        <f>AV6</f>
        <v>0</v>
      </c>
      <c r="AZ6" s="456">
        <f>AX6*AY6</f>
        <v>0</v>
      </c>
      <c r="BA6" s="456"/>
      <c r="BB6" s="276">
        <f>AZ6-AW6</f>
        <v>0</v>
      </c>
      <c r="BC6" s="277" t="e">
        <f>BB6/AW6</f>
        <v>#DIV/0!</v>
      </c>
      <c r="BD6" s="284"/>
      <c r="BE6" s="285"/>
      <c r="BV6" s="267"/>
    </row>
    <row r="7" spans="1:81" x14ac:dyDescent="0.25">
      <c r="A7" t="s">
        <v>358</v>
      </c>
      <c r="I7" t="s">
        <v>759</v>
      </c>
      <c r="L7" s="286"/>
      <c r="T7" s="256"/>
      <c r="Z7" s="257"/>
      <c r="AA7" s="257"/>
      <c r="AL7" s="259" t="s">
        <v>25</v>
      </c>
      <c r="AM7" s="259" t="s">
        <v>25</v>
      </c>
      <c r="AO7" s="260" t="s">
        <v>358</v>
      </c>
      <c r="AP7" s="254" t="s">
        <v>6</v>
      </c>
      <c r="AT7" s="287"/>
      <c r="AU7" s="288"/>
      <c r="AV7" s="288"/>
      <c r="AW7" s="289"/>
      <c r="AX7" s="288"/>
      <c r="AY7" s="288"/>
      <c r="AZ7" s="451"/>
      <c r="BA7" s="452"/>
      <c r="BB7" s="290"/>
      <c r="BC7" s="291"/>
      <c r="BD7" s="292"/>
      <c r="BE7" s="293"/>
      <c r="BU7" s="266"/>
      <c r="BV7" s="267"/>
    </row>
    <row r="8" spans="1:81" x14ac:dyDescent="0.25">
      <c r="A8" t="s">
        <v>360</v>
      </c>
      <c r="I8" t="s">
        <v>760</v>
      </c>
      <c r="L8" s="258" t="s">
        <v>361</v>
      </c>
      <c r="T8" s="256"/>
      <c r="W8" s="254" t="s">
        <v>362</v>
      </c>
      <c r="Z8" s="257" t="s">
        <v>363</v>
      </c>
      <c r="AA8" s="257" t="s">
        <v>364</v>
      </c>
      <c r="AB8" s="258" t="s">
        <v>361</v>
      </c>
      <c r="AL8" s="259" t="s">
        <v>365</v>
      </c>
      <c r="AM8" s="259" t="s">
        <v>365</v>
      </c>
      <c r="AO8" s="260" t="s">
        <v>360</v>
      </c>
      <c r="AP8" s="254" t="s">
        <v>6</v>
      </c>
      <c r="AT8" s="282" t="s">
        <v>366</v>
      </c>
      <c r="AU8" s="294"/>
      <c r="AV8" s="294"/>
      <c r="AW8" s="276"/>
      <c r="AX8" s="295"/>
      <c r="AY8" s="295"/>
      <c r="AZ8" s="457"/>
      <c r="BA8" s="457"/>
      <c r="BB8" s="276">
        <f>AZ8-AW8</f>
        <v>0</v>
      </c>
      <c r="BC8" s="277"/>
      <c r="BD8" s="277"/>
      <c r="BE8" s="278"/>
      <c r="BV8" s="267"/>
    </row>
    <row r="9" spans="1:81" x14ac:dyDescent="0.25">
      <c r="A9" t="s">
        <v>382</v>
      </c>
      <c r="I9" t="s">
        <v>761</v>
      </c>
      <c r="L9" s="286" t="s">
        <v>368</v>
      </c>
      <c r="T9" s="256"/>
      <c r="W9" s="254" t="s">
        <v>369</v>
      </c>
      <c r="Z9" s="257" t="s">
        <v>370</v>
      </c>
      <c r="AA9" s="257" t="s">
        <v>371</v>
      </c>
      <c r="AL9" s="259" t="s">
        <v>372</v>
      </c>
      <c r="AM9" s="259" t="s">
        <v>373</v>
      </c>
      <c r="AO9" s="260" t="s">
        <v>367</v>
      </c>
      <c r="AP9" s="254" t="s">
        <v>6</v>
      </c>
      <c r="AT9" s="296" t="s">
        <v>3</v>
      </c>
      <c r="AU9" s="297"/>
      <c r="AV9" s="298"/>
      <c r="AW9" s="276">
        <f>AV9*AW8</f>
        <v>0</v>
      </c>
      <c r="AX9" s="297"/>
      <c r="AY9" s="298">
        <f>AV9</f>
        <v>0</v>
      </c>
      <c r="AZ9" s="457">
        <f>AY9*AZ8</f>
        <v>0</v>
      </c>
      <c r="BA9" s="457"/>
      <c r="BB9" s="276">
        <f>AZ9-AW9</f>
        <v>0</v>
      </c>
      <c r="BC9" s="277" t="e">
        <f>BB9/AW9</f>
        <v>#DIV/0!</v>
      </c>
      <c r="BD9" s="277"/>
      <c r="BE9" s="278"/>
      <c r="BU9" s="266"/>
      <c r="BV9" s="267"/>
    </row>
    <row r="10" spans="1:81" x14ac:dyDescent="0.25">
      <c r="A10" t="s">
        <v>367</v>
      </c>
      <c r="I10" t="s">
        <v>762</v>
      </c>
      <c r="L10" s="286" t="s">
        <v>376</v>
      </c>
      <c r="T10" s="256"/>
      <c r="W10" s="254" t="s">
        <v>377</v>
      </c>
      <c r="Z10" s="257" t="s">
        <v>378</v>
      </c>
      <c r="AA10" s="257" t="s">
        <v>379</v>
      </c>
      <c r="AL10" s="259" t="s">
        <v>26</v>
      </c>
      <c r="AM10" s="259" t="s">
        <v>380</v>
      </c>
      <c r="AO10" s="260" t="s">
        <v>374</v>
      </c>
      <c r="AP10" s="254" t="s">
        <v>6</v>
      </c>
      <c r="AT10" s="296" t="s">
        <v>381</v>
      </c>
      <c r="AU10" s="299"/>
      <c r="AV10" s="299"/>
      <c r="AW10" s="276">
        <f>AW9+AW8</f>
        <v>0</v>
      </c>
      <c r="AX10" s="299"/>
      <c r="AY10" s="299"/>
      <c r="AZ10" s="457">
        <f>AZ9+AZ8</f>
        <v>0</v>
      </c>
      <c r="BA10" s="457"/>
      <c r="BB10" s="276">
        <f>AZ10-AW10</f>
        <v>0</v>
      </c>
      <c r="BC10" s="277" t="e">
        <f>BB10/AW10</f>
        <v>#DIV/0!</v>
      </c>
      <c r="BD10" s="277"/>
      <c r="BE10" s="278"/>
      <c r="BV10" s="267"/>
    </row>
    <row r="11" spans="1:81" x14ac:dyDescent="0.25">
      <c r="A11" t="s">
        <v>374</v>
      </c>
      <c r="I11" t="s">
        <v>763</v>
      </c>
      <c r="L11" s="286" t="s">
        <v>384</v>
      </c>
      <c r="T11" s="256"/>
      <c r="W11" s="254" t="s">
        <v>385</v>
      </c>
      <c r="Z11" s="257" t="s">
        <v>386</v>
      </c>
      <c r="AA11" s="257" t="s">
        <v>378</v>
      </c>
      <c r="AL11" s="259" t="s">
        <v>27</v>
      </c>
      <c r="AM11" s="259" t="s">
        <v>387</v>
      </c>
      <c r="AO11" s="260" t="s">
        <v>382</v>
      </c>
      <c r="AP11" s="254" t="s">
        <v>6</v>
      </c>
      <c r="AT11" s="296" t="s">
        <v>388</v>
      </c>
      <c r="AU11" s="294"/>
      <c r="AV11" s="300"/>
      <c r="AW11" s="301">
        <f>-0.1*AW10</f>
        <v>0</v>
      </c>
      <c r="AX11" s="295"/>
      <c r="AY11" s="302">
        <f>AV11</f>
        <v>0</v>
      </c>
      <c r="AZ11" s="458">
        <f>-0.1*AZ10</f>
        <v>0</v>
      </c>
      <c r="BA11" s="458"/>
      <c r="BB11" s="276">
        <f>AZ11-AW11</f>
        <v>0</v>
      </c>
      <c r="BC11" s="277" t="e">
        <f>BB11/AW11</f>
        <v>#DIV/0!</v>
      </c>
      <c r="BD11" s="277"/>
      <c r="BE11" s="278"/>
      <c r="BV11" s="267"/>
    </row>
    <row r="12" spans="1:81" ht="15.75" thickBot="1" x14ac:dyDescent="0.3">
      <c r="A12" t="s">
        <v>389</v>
      </c>
      <c r="I12" t="s">
        <v>764</v>
      </c>
      <c r="L12" s="286" t="s">
        <v>390</v>
      </c>
      <c r="T12" s="256"/>
      <c r="W12" s="254" t="s">
        <v>391</v>
      </c>
      <c r="Z12" s="257" t="s">
        <v>392</v>
      </c>
      <c r="AA12" s="257" t="s">
        <v>393</v>
      </c>
      <c r="AL12" s="259" t="s">
        <v>394</v>
      </c>
      <c r="AM12" s="259" t="s">
        <v>26</v>
      </c>
      <c r="AO12" s="260" t="s">
        <v>389</v>
      </c>
      <c r="AP12" s="254" t="s">
        <v>6</v>
      </c>
      <c r="AT12" s="303" t="s">
        <v>83</v>
      </c>
      <c r="AU12" s="304"/>
      <c r="AV12" s="304"/>
      <c r="AW12" s="305">
        <f>AW10+AW11</f>
        <v>0</v>
      </c>
      <c r="AX12" s="304"/>
      <c r="AY12" s="304"/>
      <c r="AZ12" s="453">
        <f>AZ10+AZ11</f>
        <v>0</v>
      </c>
      <c r="BA12" s="453"/>
      <c r="BB12" s="306">
        <f>AZ12-AW12</f>
        <v>0</v>
      </c>
      <c r="BC12" s="307" t="e">
        <f>BB12/AW12</f>
        <v>#DIV/0!</v>
      </c>
      <c r="BD12" s="308"/>
      <c r="BE12" s="309"/>
      <c r="BU12" s="266"/>
      <c r="BV12" s="267"/>
    </row>
    <row r="13" spans="1:81" x14ac:dyDescent="0.25">
      <c r="A13" t="s">
        <v>395</v>
      </c>
      <c r="I13" t="s">
        <v>338</v>
      </c>
      <c r="L13" s="286"/>
      <c r="T13" s="256"/>
      <c r="Z13" s="257"/>
      <c r="AA13" s="257"/>
      <c r="AL13" s="259" t="s">
        <v>397</v>
      </c>
      <c r="AM13" s="259" t="s">
        <v>27</v>
      </c>
      <c r="AO13" s="260" t="s">
        <v>395</v>
      </c>
      <c r="AP13" s="254" t="s">
        <v>6</v>
      </c>
      <c r="AT13" s="287"/>
      <c r="AU13" s="288"/>
      <c r="AV13" s="288"/>
      <c r="AW13" s="289"/>
      <c r="AX13" s="288"/>
      <c r="AY13" s="288"/>
      <c r="AZ13" s="451"/>
      <c r="BA13" s="452"/>
      <c r="BB13" s="290"/>
      <c r="BC13" s="291"/>
      <c r="BD13" s="292"/>
      <c r="BE13" s="293"/>
      <c r="BU13" s="266"/>
      <c r="BV13" s="267"/>
    </row>
    <row r="14" spans="1:81" x14ac:dyDescent="0.25">
      <c r="A14" t="s">
        <v>415</v>
      </c>
      <c r="I14" t="s">
        <v>346</v>
      </c>
      <c r="L14" s="286" t="s">
        <v>400</v>
      </c>
      <c r="T14" s="256"/>
      <c r="W14" s="254" t="s">
        <v>401</v>
      </c>
      <c r="Z14" s="257" t="s">
        <v>402</v>
      </c>
      <c r="AA14" s="257" t="s">
        <v>403</v>
      </c>
      <c r="AL14" s="259" t="s">
        <v>28</v>
      </c>
      <c r="AM14" s="259" t="s">
        <v>394</v>
      </c>
      <c r="AO14" s="260" t="s">
        <v>398</v>
      </c>
      <c r="AP14" s="254" t="s">
        <v>6</v>
      </c>
      <c r="AT14" s="282" t="s">
        <v>404</v>
      </c>
      <c r="AU14" s="294"/>
      <c r="AV14" s="294"/>
      <c r="AW14" s="276"/>
      <c r="AX14" s="295"/>
      <c r="AY14" s="295"/>
      <c r="AZ14" s="457"/>
      <c r="BA14" s="457"/>
      <c r="BB14" s="276">
        <f>AZ14-AW14</f>
        <v>0</v>
      </c>
      <c r="BC14" s="277"/>
      <c r="BD14" s="277"/>
      <c r="BE14" s="278"/>
      <c r="BV14" s="267"/>
    </row>
    <row r="15" spans="1:81" x14ac:dyDescent="0.25">
      <c r="A15" t="s">
        <v>398</v>
      </c>
      <c r="I15" t="s">
        <v>354</v>
      </c>
      <c r="L15" s="258" t="s">
        <v>318</v>
      </c>
      <c r="T15" s="256"/>
      <c r="W15" s="254" t="s">
        <v>407</v>
      </c>
      <c r="Z15" s="257" t="s">
        <v>408</v>
      </c>
      <c r="AA15" s="257" t="s">
        <v>409</v>
      </c>
      <c r="AL15" s="259" t="s">
        <v>29</v>
      </c>
      <c r="AM15" s="259" t="s">
        <v>397</v>
      </c>
      <c r="AO15" s="260" t="s">
        <v>405</v>
      </c>
      <c r="AP15" s="254" t="s">
        <v>6</v>
      </c>
      <c r="AT15" s="296" t="s">
        <v>3</v>
      </c>
      <c r="AU15" s="297"/>
      <c r="AV15" s="298"/>
      <c r="AW15" s="276">
        <f>AV15*AW14</f>
        <v>0</v>
      </c>
      <c r="AX15" s="297"/>
      <c r="AY15" s="298">
        <f>AV15</f>
        <v>0</v>
      </c>
      <c r="AZ15" s="457">
        <f>AY15*AZ14</f>
        <v>0</v>
      </c>
      <c r="BA15" s="457"/>
      <c r="BB15" s="276">
        <f>AZ15-AW15</f>
        <v>0</v>
      </c>
      <c r="BC15" s="277" t="e">
        <f>BB15/AW15</f>
        <v>#DIV/0!</v>
      </c>
      <c r="BD15" s="277"/>
      <c r="BE15" s="278"/>
      <c r="BV15" s="267"/>
    </row>
    <row r="16" spans="1:81" x14ac:dyDescent="0.25">
      <c r="A16" t="s">
        <v>405</v>
      </c>
      <c r="I16" t="s">
        <v>765</v>
      </c>
      <c r="T16" s="256"/>
      <c r="W16" s="254" t="s">
        <v>412</v>
      </c>
      <c r="Z16" s="257" t="s">
        <v>413</v>
      </c>
      <c r="AA16" s="257" t="s">
        <v>414</v>
      </c>
      <c r="AL16" s="259" t="s">
        <v>30</v>
      </c>
      <c r="AM16" s="259" t="s">
        <v>28</v>
      </c>
      <c r="AO16" s="260" t="s">
        <v>410</v>
      </c>
      <c r="AP16" s="254" t="s">
        <v>6</v>
      </c>
      <c r="AT16" s="296" t="s">
        <v>381</v>
      </c>
      <c r="AU16" s="299"/>
      <c r="AV16" s="299"/>
      <c r="AW16" s="276">
        <f>AW15+AW14</f>
        <v>0</v>
      </c>
      <c r="AX16" s="299"/>
      <c r="AY16" s="299"/>
      <c r="AZ16" s="457">
        <f>AZ15+AZ14</f>
        <v>0</v>
      </c>
      <c r="BA16" s="457"/>
      <c r="BB16" s="276">
        <f>AZ16-AW16</f>
        <v>0</v>
      </c>
      <c r="BC16" s="277" t="e">
        <f>BB16/AW16</f>
        <v>#DIV/0!</v>
      </c>
      <c r="BD16" s="277"/>
      <c r="BE16" s="278"/>
      <c r="BV16" s="267"/>
    </row>
    <row r="17" spans="1:74" x14ac:dyDescent="0.25">
      <c r="A17" t="s">
        <v>410</v>
      </c>
      <c r="I17" t="s">
        <v>766</v>
      </c>
      <c r="T17" s="256"/>
      <c r="W17" s="254" t="s">
        <v>417</v>
      </c>
      <c r="Z17" s="257" t="s">
        <v>418</v>
      </c>
      <c r="AA17" s="257" t="s">
        <v>419</v>
      </c>
      <c r="AL17" s="310" t="s">
        <v>31</v>
      </c>
      <c r="AM17" s="259" t="s">
        <v>29</v>
      </c>
      <c r="AO17" s="260" t="s">
        <v>415</v>
      </c>
      <c r="AP17" s="254" t="s">
        <v>6</v>
      </c>
      <c r="AT17" s="296" t="s">
        <v>388</v>
      </c>
      <c r="AU17" s="294"/>
      <c r="AV17" s="300"/>
      <c r="AW17" s="301">
        <f>-0.1*AW16</f>
        <v>0</v>
      </c>
      <c r="AX17" s="295"/>
      <c r="AY17" s="302">
        <f>AV17</f>
        <v>0</v>
      </c>
      <c r="AZ17" s="458">
        <f>-0.1*AZ16</f>
        <v>0</v>
      </c>
      <c r="BA17" s="458"/>
      <c r="BB17" s="276">
        <f>AZ17-AW17</f>
        <v>0</v>
      </c>
      <c r="BC17" s="277" t="e">
        <f>BB17/AW17</f>
        <v>#DIV/0!</v>
      </c>
      <c r="BD17" s="277"/>
      <c r="BE17" s="278"/>
      <c r="BU17" s="266"/>
      <c r="BV17" s="267"/>
    </row>
    <row r="18" spans="1:74" ht="15.75" thickBot="1" x14ac:dyDescent="0.3">
      <c r="A18" t="s">
        <v>430</v>
      </c>
      <c r="I18" t="s">
        <v>359</v>
      </c>
      <c r="T18" s="256"/>
      <c r="W18" s="254" t="s">
        <v>421</v>
      </c>
      <c r="Z18" s="257" t="s">
        <v>422</v>
      </c>
      <c r="AA18" s="257" t="s">
        <v>423</v>
      </c>
      <c r="AL18" s="259" t="s">
        <v>32</v>
      </c>
      <c r="AM18" s="259" t="s">
        <v>30</v>
      </c>
      <c r="AO18" s="260" t="s">
        <v>420</v>
      </c>
      <c r="AP18" s="254" t="s">
        <v>6</v>
      </c>
      <c r="AT18" s="303" t="s">
        <v>82</v>
      </c>
      <c r="AU18" s="304"/>
      <c r="AV18" s="304"/>
      <c r="AW18" s="305">
        <f>AW16+AW17</f>
        <v>0</v>
      </c>
      <c r="AX18" s="304"/>
      <c r="AY18" s="304"/>
      <c r="AZ18" s="453">
        <f>AZ16+AZ17</f>
        <v>0</v>
      </c>
      <c r="BA18" s="453"/>
      <c r="BB18" s="306">
        <f>AZ18-AW18</f>
        <v>0</v>
      </c>
      <c r="BC18" s="307" t="e">
        <f>BB18/AW18</f>
        <v>#DIV/0!</v>
      </c>
      <c r="BD18" s="308"/>
      <c r="BE18" s="309"/>
      <c r="BV18" s="267"/>
    </row>
    <row r="19" spans="1:74" x14ac:dyDescent="0.25">
      <c r="A19" t="s">
        <v>420</v>
      </c>
      <c r="I19" t="s">
        <v>767</v>
      </c>
      <c r="T19" s="256"/>
      <c r="W19" s="254" t="s">
        <v>425</v>
      </c>
      <c r="Z19" s="257" t="s">
        <v>426</v>
      </c>
      <c r="AA19" s="257" t="s">
        <v>427</v>
      </c>
      <c r="AL19" s="259" t="s">
        <v>428</v>
      </c>
      <c r="AM19" s="310" t="s">
        <v>429</v>
      </c>
      <c r="AO19" s="260" t="s">
        <v>424</v>
      </c>
      <c r="AP19" s="254" t="s">
        <v>6</v>
      </c>
      <c r="BV19" s="267"/>
    </row>
    <row r="20" spans="1:74" x14ac:dyDescent="0.25">
      <c r="A20" t="s">
        <v>424</v>
      </c>
      <c r="I20" t="s">
        <v>768</v>
      </c>
      <c r="T20" s="256"/>
      <c r="W20" s="254" t="s">
        <v>431</v>
      </c>
      <c r="Z20" s="311" t="s">
        <v>432</v>
      </c>
      <c r="AA20" s="257" t="s">
        <v>433</v>
      </c>
      <c r="AL20" s="259" t="s">
        <v>33</v>
      </c>
      <c r="AM20" s="312" t="s">
        <v>434</v>
      </c>
      <c r="AO20" s="260" t="s">
        <v>430</v>
      </c>
      <c r="AP20" s="254" t="s">
        <v>6</v>
      </c>
      <c r="BV20" s="267"/>
    </row>
    <row r="21" spans="1:74" x14ac:dyDescent="0.25">
      <c r="A21" t="s">
        <v>440</v>
      </c>
      <c r="I21" t="s">
        <v>84</v>
      </c>
      <c r="S21" s="286"/>
      <c r="T21" s="256"/>
      <c r="W21" s="254" t="s">
        <v>436</v>
      </c>
      <c r="Z21" s="257" t="s">
        <v>437</v>
      </c>
      <c r="AA21" s="257" t="s">
        <v>438</v>
      </c>
      <c r="AL21" s="259" t="s">
        <v>34</v>
      </c>
      <c r="AM21" s="312" t="s">
        <v>439</v>
      </c>
      <c r="AO21" s="260" t="s">
        <v>435</v>
      </c>
      <c r="AP21" s="254" t="s">
        <v>6</v>
      </c>
      <c r="BU21" s="266"/>
      <c r="BV21" s="267"/>
    </row>
    <row r="22" spans="1:74" x14ac:dyDescent="0.25">
      <c r="A22" t="s">
        <v>435</v>
      </c>
      <c r="I22" t="s">
        <v>375</v>
      </c>
      <c r="T22" s="256"/>
      <c r="W22" s="254" t="s">
        <v>441</v>
      </c>
      <c r="Z22" s="257" t="s">
        <v>442</v>
      </c>
      <c r="AA22" s="257" t="s">
        <v>443</v>
      </c>
      <c r="AL22" s="259" t="s">
        <v>35</v>
      </c>
      <c r="AM22" s="310" t="s">
        <v>444</v>
      </c>
      <c r="AO22" s="260" t="s">
        <v>440</v>
      </c>
      <c r="AP22" s="254" t="s">
        <v>6</v>
      </c>
      <c r="BV22" s="267"/>
    </row>
    <row r="23" spans="1:74" x14ac:dyDescent="0.25">
      <c r="A23" t="s">
        <v>445</v>
      </c>
      <c r="I23" t="s">
        <v>383</v>
      </c>
      <c r="T23" s="256"/>
      <c r="W23" s="254" t="s">
        <v>446</v>
      </c>
      <c r="Z23" s="257" t="s">
        <v>447</v>
      </c>
      <c r="AA23" s="257" t="s">
        <v>448</v>
      </c>
      <c r="AL23" s="259" t="s">
        <v>36</v>
      </c>
      <c r="AM23" s="259" t="s">
        <v>32</v>
      </c>
      <c r="AO23" s="260" t="s">
        <v>445</v>
      </c>
      <c r="AP23" s="254" t="s">
        <v>6</v>
      </c>
      <c r="BV23" s="267"/>
    </row>
    <row r="24" spans="1:74" x14ac:dyDescent="0.25">
      <c r="A24" t="s">
        <v>457</v>
      </c>
      <c r="I24" t="s">
        <v>769</v>
      </c>
      <c r="T24" s="256"/>
      <c r="W24" s="254" t="s">
        <v>450</v>
      </c>
      <c r="Z24" s="257" t="s">
        <v>451</v>
      </c>
      <c r="AA24" s="257" t="s">
        <v>452</v>
      </c>
      <c r="AL24" s="259" t="s">
        <v>37</v>
      </c>
      <c r="AM24" s="259" t="s">
        <v>428</v>
      </c>
      <c r="AO24" s="260" t="s">
        <v>449</v>
      </c>
      <c r="AP24" s="254" t="s">
        <v>6</v>
      </c>
      <c r="BV24" s="267"/>
    </row>
    <row r="25" spans="1:74" x14ac:dyDescent="0.25">
      <c r="A25" t="s">
        <v>449</v>
      </c>
      <c r="I25" t="s">
        <v>396</v>
      </c>
      <c r="T25" s="256"/>
      <c r="W25" s="254" t="s">
        <v>454</v>
      </c>
      <c r="Z25" s="257" t="s">
        <v>455</v>
      </c>
      <c r="AA25" s="257" t="s">
        <v>456</v>
      </c>
      <c r="AL25" s="259" t="s">
        <v>38</v>
      </c>
      <c r="AM25" s="259" t="s">
        <v>33</v>
      </c>
      <c r="AO25" s="260" t="s">
        <v>453</v>
      </c>
      <c r="AP25" s="254" t="s">
        <v>6</v>
      </c>
      <c r="BU25" s="266"/>
      <c r="BV25" s="267"/>
    </row>
    <row r="26" spans="1:74" x14ac:dyDescent="0.25">
      <c r="A26" t="s">
        <v>453</v>
      </c>
      <c r="B26" s="254" t="s">
        <v>458</v>
      </c>
      <c r="I26" t="s">
        <v>399</v>
      </c>
      <c r="T26" s="256"/>
      <c r="W26" s="254" t="s">
        <v>460</v>
      </c>
      <c r="Z26" s="311" t="s">
        <v>461</v>
      </c>
      <c r="AA26" s="257" t="s">
        <v>462</v>
      </c>
      <c r="AL26" s="259" t="s">
        <v>39</v>
      </c>
      <c r="AM26" s="259" t="s">
        <v>34</v>
      </c>
      <c r="AO26" s="260" t="s">
        <v>457</v>
      </c>
      <c r="AP26" s="254" t="s">
        <v>6</v>
      </c>
      <c r="BV26" s="267"/>
    </row>
    <row r="27" spans="1:74" x14ac:dyDescent="0.25">
      <c r="A27" t="s">
        <v>487</v>
      </c>
      <c r="B27" s="254" t="s">
        <v>464</v>
      </c>
      <c r="I27" t="s">
        <v>406</v>
      </c>
      <c r="T27" s="256"/>
      <c r="W27" s="254" t="s">
        <v>466</v>
      </c>
      <c r="Z27" s="257" t="s">
        <v>467</v>
      </c>
      <c r="AA27" s="257" t="s">
        <v>468</v>
      </c>
      <c r="AL27" s="259" t="s">
        <v>40</v>
      </c>
      <c r="AM27" s="259" t="s">
        <v>35</v>
      </c>
      <c r="AO27" s="260" t="s">
        <v>463</v>
      </c>
      <c r="AP27" s="254" t="s">
        <v>6</v>
      </c>
      <c r="BV27" s="267"/>
    </row>
    <row r="28" spans="1:74" x14ac:dyDescent="0.25">
      <c r="A28" t="s">
        <v>463</v>
      </c>
      <c r="B28" s="254" t="s">
        <v>470</v>
      </c>
      <c r="I28" t="s">
        <v>411</v>
      </c>
      <c r="T28" s="256"/>
      <c r="W28" s="254" t="s">
        <v>472</v>
      </c>
      <c r="Z28" s="257" t="s">
        <v>473</v>
      </c>
      <c r="AA28" s="257" t="s">
        <v>474</v>
      </c>
      <c r="AL28" s="259" t="s">
        <v>41</v>
      </c>
      <c r="AM28" s="259" t="s">
        <v>475</v>
      </c>
      <c r="AO28" s="260" t="s">
        <v>469</v>
      </c>
      <c r="AP28" s="254" t="s">
        <v>6</v>
      </c>
      <c r="BV28" s="267"/>
    </row>
    <row r="29" spans="1:74" x14ac:dyDescent="0.25">
      <c r="A29" t="s">
        <v>469</v>
      </c>
      <c r="B29" s="254" t="s">
        <v>477</v>
      </c>
      <c r="I29" t="s">
        <v>416</v>
      </c>
      <c r="T29" s="256"/>
      <c r="W29" s="254" t="s">
        <v>479</v>
      </c>
      <c r="Z29" s="257" t="s">
        <v>480</v>
      </c>
      <c r="AA29" s="257" t="s">
        <v>481</v>
      </c>
      <c r="AL29" s="259" t="s">
        <v>42</v>
      </c>
      <c r="AM29" s="259" t="s">
        <v>36</v>
      </c>
      <c r="AO29" s="260" t="s">
        <v>476</v>
      </c>
      <c r="AP29" s="254" t="s">
        <v>6</v>
      </c>
      <c r="BU29" s="266"/>
      <c r="BV29" s="267"/>
    </row>
    <row r="30" spans="1:74" x14ac:dyDescent="0.25">
      <c r="A30" t="s">
        <v>476</v>
      </c>
      <c r="B30" s="254" t="s">
        <v>483</v>
      </c>
      <c r="I30" t="s">
        <v>770</v>
      </c>
      <c r="T30" s="256"/>
      <c r="W30" s="254" t="s">
        <v>484</v>
      </c>
      <c r="Z30" s="257" t="s">
        <v>485</v>
      </c>
      <c r="AA30" s="257" t="s">
        <v>418</v>
      </c>
      <c r="AL30" s="259" t="s">
        <v>486</v>
      </c>
      <c r="AM30" s="259" t="s">
        <v>37</v>
      </c>
      <c r="AO30" s="260" t="s">
        <v>482</v>
      </c>
      <c r="AP30" s="254" t="s">
        <v>6</v>
      </c>
      <c r="BV30" s="267"/>
    </row>
    <row r="31" spans="1:74" x14ac:dyDescent="0.25">
      <c r="A31" t="s">
        <v>482</v>
      </c>
      <c r="B31" s="254" t="s">
        <v>488</v>
      </c>
      <c r="I31" t="s">
        <v>771</v>
      </c>
      <c r="T31" s="256"/>
      <c r="W31" s="254" t="s">
        <v>489</v>
      </c>
      <c r="Z31" s="311" t="s">
        <v>490</v>
      </c>
      <c r="AA31" s="257" t="s">
        <v>491</v>
      </c>
      <c r="AL31" s="259" t="s">
        <v>43</v>
      </c>
      <c r="AM31" s="259" t="s">
        <v>38</v>
      </c>
      <c r="AO31" s="260" t="s">
        <v>487</v>
      </c>
      <c r="AP31" s="254" t="s">
        <v>6</v>
      </c>
      <c r="BV31" s="267"/>
    </row>
    <row r="32" spans="1:74" x14ac:dyDescent="0.25">
      <c r="A32" t="s">
        <v>492</v>
      </c>
      <c r="B32" s="254" t="s">
        <v>493</v>
      </c>
      <c r="I32" t="s">
        <v>772</v>
      </c>
      <c r="T32" s="256"/>
      <c r="W32" s="254" t="s">
        <v>494</v>
      </c>
      <c r="Z32" s="257" t="s">
        <v>495</v>
      </c>
      <c r="AA32" s="257" t="s">
        <v>496</v>
      </c>
      <c r="AL32" s="259" t="s">
        <v>44</v>
      </c>
      <c r="AM32" s="259" t="s">
        <v>39</v>
      </c>
      <c r="AO32" s="260" t="s">
        <v>492</v>
      </c>
      <c r="AP32" s="254" t="s">
        <v>6</v>
      </c>
      <c r="BV32" s="267"/>
    </row>
    <row r="33" spans="1:74" x14ac:dyDescent="0.25">
      <c r="A33" t="s">
        <v>497</v>
      </c>
      <c r="B33" s="254" t="s">
        <v>498</v>
      </c>
      <c r="I33" t="s">
        <v>773</v>
      </c>
      <c r="T33" s="256"/>
      <c r="W33" s="254" t="s">
        <v>499</v>
      </c>
      <c r="Z33" s="257" t="s">
        <v>500</v>
      </c>
      <c r="AA33" s="257" t="s">
        <v>442</v>
      </c>
      <c r="AL33" s="259" t="s">
        <v>45</v>
      </c>
      <c r="AM33" s="259" t="s">
        <v>40</v>
      </c>
      <c r="AO33" s="260" t="s">
        <v>497</v>
      </c>
      <c r="AP33" s="254" t="s">
        <v>6</v>
      </c>
      <c r="BU33" s="266"/>
      <c r="BV33" s="267"/>
    </row>
    <row r="34" spans="1:74" x14ac:dyDescent="0.25">
      <c r="A34" t="s">
        <v>507</v>
      </c>
      <c r="B34" s="254" t="s">
        <v>502</v>
      </c>
      <c r="I34" t="s">
        <v>774</v>
      </c>
      <c r="T34" s="256"/>
      <c r="W34" s="254" t="s">
        <v>504</v>
      </c>
      <c r="Z34" s="257" t="s">
        <v>505</v>
      </c>
      <c r="AA34" s="257" t="s">
        <v>506</v>
      </c>
      <c r="AL34" s="259" t="s">
        <v>46</v>
      </c>
      <c r="AM34" s="259" t="s">
        <v>41</v>
      </c>
      <c r="AO34" s="260" t="s">
        <v>501</v>
      </c>
      <c r="AP34" s="254" t="s">
        <v>6</v>
      </c>
      <c r="BV34" s="267"/>
    </row>
    <row r="35" spans="1:74" x14ac:dyDescent="0.25">
      <c r="A35" t="s">
        <v>501</v>
      </c>
      <c r="B35" s="254" t="s">
        <v>508</v>
      </c>
      <c r="I35" t="s">
        <v>459</v>
      </c>
      <c r="T35" s="256"/>
      <c r="Z35" s="257" t="s">
        <v>510</v>
      </c>
      <c r="AA35" s="257" t="s">
        <v>447</v>
      </c>
      <c r="AL35" s="313" t="s">
        <v>47</v>
      </c>
      <c r="AM35" s="259" t="s">
        <v>42</v>
      </c>
      <c r="AO35" s="260" t="s">
        <v>507</v>
      </c>
      <c r="AP35" s="254" t="s">
        <v>6</v>
      </c>
      <c r="BV35" s="267"/>
    </row>
    <row r="36" spans="1:74" x14ac:dyDescent="0.25">
      <c r="A36" t="s">
        <v>511</v>
      </c>
      <c r="B36" s="254" t="s">
        <v>512</v>
      </c>
      <c r="I36" t="s">
        <v>775</v>
      </c>
      <c r="T36" s="256"/>
      <c r="Z36" s="257" t="s">
        <v>514</v>
      </c>
      <c r="AA36" s="257" t="s">
        <v>515</v>
      </c>
      <c r="AL36" s="259" t="s">
        <v>48</v>
      </c>
      <c r="AM36" s="259" t="s">
        <v>486</v>
      </c>
      <c r="AO36" s="260" t="s">
        <v>511</v>
      </c>
      <c r="AP36" s="254" t="s">
        <v>6</v>
      </c>
      <c r="BV36" s="267"/>
    </row>
    <row r="37" spans="1:74" x14ac:dyDescent="0.25">
      <c r="A37" t="s">
        <v>516</v>
      </c>
      <c r="B37" s="254" t="s">
        <v>517</v>
      </c>
      <c r="I37" t="s">
        <v>465</v>
      </c>
      <c r="T37" s="256"/>
      <c r="Z37" s="257"/>
      <c r="AA37" s="257" t="s">
        <v>519</v>
      </c>
      <c r="AL37" s="259" t="s">
        <v>520</v>
      </c>
      <c r="AM37" s="259" t="s">
        <v>43</v>
      </c>
      <c r="AO37" s="260" t="s">
        <v>516</v>
      </c>
      <c r="AP37" s="254" t="s">
        <v>6</v>
      </c>
      <c r="BU37" s="266"/>
      <c r="BV37" s="267"/>
    </row>
    <row r="38" spans="1:74" x14ac:dyDescent="0.25">
      <c r="A38" t="s">
        <v>521</v>
      </c>
      <c r="I38" t="s">
        <v>471</v>
      </c>
      <c r="T38" s="256"/>
      <c r="Z38" s="257"/>
      <c r="AA38" s="257" t="s">
        <v>523</v>
      </c>
      <c r="AL38" s="259" t="s">
        <v>49</v>
      </c>
      <c r="AM38" s="259" t="s">
        <v>44</v>
      </c>
      <c r="AO38" s="260" t="s">
        <v>521</v>
      </c>
      <c r="AP38" s="254" t="s">
        <v>6</v>
      </c>
      <c r="BV38" s="267"/>
    </row>
    <row r="39" spans="1:74" x14ac:dyDescent="0.25">
      <c r="A39" t="s">
        <v>524</v>
      </c>
      <c r="I39" t="s">
        <v>776</v>
      </c>
      <c r="T39" s="256"/>
      <c r="Z39" s="257"/>
      <c r="AA39" s="257" t="s">
        <v>461</v>
      </c>
      <c r="AL39" s="259" t="s">
        <v>50</v>
      </c>
      <c r="AM39" s="259" t="s">
        <v>45</v>
      </c>
      <c r="AO39" s="260" t="s">
        <v>524</v>
      </c>
      <c r="AP39" s="254" t="s">
        <v>5</v>
      </c>
      <c r="BV39" s="267"/>
    </row>
    <row r="40" spans="1:74" x14ac:dyDescent="0.25">
      <c r="A40" t="s">
        <v>525</v>
      </c>
      <c r="I40" t="s">
        <v>777</v>
      </c>
      <c r="T40" s="256"/>
      <c r="Z40" s="257"/>
      <c r="AA40" s="257" t="s">
        <v>526</v>
      </c>
      <c r="AL40" s="259" t="s">
        <v>51</v>
      </c>
      <c r="AM40" s="259" t="s">
        <v>46</v>
      </c>
      <c r="AO40" s="260" t="s">
        <v>525</v>
      </c>
      <c r="AP40" s="254" t="s">
        <v>5</v>
      </c>
      <c r="BV40" s="267"/>
    </row>
    <row r="41" spans="1:74" x14ac:dyDescent="0.25">
      <c r="A41" t="s">
        <v>529</v>
      </c>
      <c r="I41" t="s">
        <v>778</v>
      </c>
      <c r="T41" s="256"/>
      <c r="Z41" s="257"/>
      <c r="AA41" s="257" t="s">
        <v>528</v>
      </c>
      <c r="AL41" s="259" t="s">
        <v>52</v>
      </c>
      <c r="AM41" s="313" t="s">
        <v>47</v>
      </c>
      <c r="AO41" s="260" t="s">
        <v>527</v>
      </c>
      <c r="AP41" s="254" t="s">
        <v>6</v>
      </c>
      <c r="BU41" s="266"/>
      <c r="BV41" s="267"/>
    </row>
    <row r="42" spans="1:74" x14ac:dyDescent="0.25">
      <c r="A42" t="s">
        <v>527</v>
      </c>
      <c r="I42" t="s">
        <v>779</v>
      </c>
      <c r="T42" s="256"/>
      <c r="Z42" s="257"/>
      <c r="AA42" s="257" t="s">
        <v>530</v>
      </c>
      <c r="AL42" s="259" t="s">
        <v>53</v>
      </c>
      <c r="AM42" s="259" t="s">
        <v>48</v>
      </c>
      <c r="AO42" s="260" t="s">
        <v>529</v>
      </c>
      <c r="AP42" s="254" t="s">
        <v>6</v>
      </c>
      <c r="BV42" s="267"/>
    </row>
    <row r="43" spans="1:74" x14ac:dyDescent="0.25">
      <c r="A43" t="s">
        <v>531</v>
      </c>
      <c r="I43" t="s">
        <v>780</v>
      </c>
      <c r="T43" s="256"/>
      <c r="Z43" s="257"/>
      <c r="AA43" s="257" t="s">
        <v>533</v>
      </c>
      <c r="AL43" s="259" t="s">
        <v>54</v>
      </c>
      <c r="AM43" s="259" t="s">
        <v>520</v>
      </c>
      <c r="AO43" s="260" t="s">
        <v>531</v>
      </c>
      <c r="AP43" s="254" t="s">
        <v>6</v>
      </c>
      <c r="BV43" s="267"/>
    </row>
    <row r="44" spans="1:74" x14ac:dyDescent="0.25">
      <c r="A44" t="s">
        <v>754</v>
      </c>
      <c r="I44" t="s">
        <v>781</v>
      </c>
      <c r="T44" s="256"/>
      <c r="Z44" s="257"/>
      <c r="AA44" s="257" t="s">
        <v>536</v>
      </c>
      <c r="AL44" s="259" t="s">
        <v>55</v>
      </c>
      <c r="AM44" s="259" t="s">
        <v>49</v>
      </c>
      <c r="AO44" s="260" t="s">
        <v>534</v>
      </c>
      <c r="AP44" s="254" t="s">
        <v>6</v>
      </c>
      <c r="BV44" s="267"/>
    </row>
    <row r="45" spans="1:74" x14ac:dyDescent="0.25">
      <c r="A45" t="s">
        <v>534</v>
      </c>
      <c r="I45" t="s">
        <v>478</v>
      </c>
      <c r="T45" s="256"/>
      <c r="Z45" s="257"/>
      <c r="AA45" s="257" t="s">
        <v>538</v>
      </c>
      <c r="AL45" s="259" t="s">
        <v>56</v>
      </c>
      <c r="AM45" s="259" t="s">
        <v>50</v>
      </c>
      <c r="AO45" s="260" t="s">
        <v>537</v>
      </c>
      <c r="AP45" s="254" t="s">
        <v>6</v>
      </c>
      <c r="BU45" s="266"/>
      <c r="BV45" s="267"/>
    </row>
    <row r="46" spans="1:74" x14ac:dyDescent="0.25">
      <c r="A46" t="s">
        <v>537</v>
      </c>
      <c r="I46" t="s">
        <v>782</v>
      </c>
      <c r="T46" s="256"/>
      <c r="Z46" s="257"/>
      <c r="AA46" s="257" t="s">
        <v>541</v>
      </c>
      <c r="AL46" s="259" t="s">
        <v>542</v>
      </c>
      <c r="AM46" s="259" t="s">
        <v>51</v>
      </c>
      <c r="AO46" s="260" t="s">
        <v>539</v>
      </c>
      <c r="AP46" s="254" t="s">
        <v>6</v>
      </c>
      <c r="BV46" s="267"/>
    </row>
    <row r="47" spans="1:74" x14ac:dyDescent="0.25">
      <c r="A47" t="s">
        <v>539</v>
      </c>
      <c r="I47" t="s">
        <v>783</v>
      </c>
      <c r="T47" s="256"/>
      <c r="Z47" s="257"/>
      <c r="AA47" s="257" t="s">
        <v>485</v>
      </c>
      <c r="AL47" s="259" t="s">
        <v>544</v>
      </c>
      <c r="AM47" s="259" t="s">
        <v>52</v>
      </c>
      <c r="AO47" s="260" t="s">
        <v>543</v>
      </c>
      <c r="AP47" s="254" t="s">
        <v>5</v>
      </c>
      <c r="BV47" s="267"/>
    </row>
    <row r="48" spans="1:74" x14ac:dyDescent="0.25">
      <c r="A48" t="s">
        <v>554</v>
      </c>
      <c r="I48" t="s">
        <v>503</v>
      </c>
      <c r="T48" s="256"/>
      <c r="Z48" s="257"/>
      <c r="AA48" s="257" t="s">
        <v>546</v>
      </c>
      <c r="AL48" s="259" t="s">
        <v>57</v>
      </c>
      <c r="AM48" s="259" t="s">
        <v>53</v>
      </c>
      <c r="AO48" s="260" t="s">
        <v>545</v>
      </c>
      <c r="AP48" s="254" t="s">
        <v>5</v>
      </c>
      <c r="BV48" s="267"/>
    </row>
    <row r="49" spans="1:74" x14ac:dyDescent="0.25">
      <c r="A49" t="s">
        <v>543</v>
      </c>
      <c r="I49" t="s">
        <v>509</v>
      </c>
      <c r="T49" s="256"/>
      <c r="Z49" s="257"/>
      <c r="AA49" s="257" t="s">
        <v>549</v>
      </c>
      <c r="AL49" s="259" t="s">
        <v>58</v>
      </c>
      <c r="AM49" s="259" t="s">
        <v>54</v>
      </c>
      <c r="AO49" s="260" t="s">
        <v>547</v>
      </c>
      <c r="AP49" s="254" t="s">
        <v>5</v>
      </c>
      <c r="BU49" s="266"/>
      <c r="BV49" s="267"/>
    </row>
    <row r="50" spans="1:74" x14ac:dyDescent="0.25">
      <c r="A50" t="s">
        <v>545</v>
      </c>
      <c r="I50" t="s">
        <v>513</v>
      </c>
      <c r="T50" s="256"/>
      <c r="Z50" s="257"/>
      <c r="AA50" s="257" t="s">
        <v>552</v>
      </c>
      <c r="AL50" s="259" t="s">
        <v>553</v>
      </c>
      <c r="AM50" s="259" t="s">
        <v>55</v>
      </c>
      <c r="AO50" s="260" t="s">
        <v>550</v>
      </c>
      <c r="AP50" s="254" t="s">
        <v>5</v>
      </c>
      <c r="BU50" s="266"/>
      <c r="BV50" s="267"/>
    </row>
    <row r="51" spans="1:74" x14ac:dyDescent="0.25">
      <c r="A51" t="s">
        <v>547</v>
      </c>
      <c r="I51" t="s">
        <v>518</v>
      </c>
      <c r="T51" s="256"/>
      <c r="Z51" s="257"/>
      <c r="AA51" s="257" t="s">
        <v>556</v>
      </c>
      <c r="AL51" s="259" t="s">
        <v>59</v>
      </c>
      <c r="AM51" s="259" t="s">
        <v>56</v>
      </c>
      <c r="AO51" s="260" t="s">
        <v>554</v>
      </c>
      <c r="AP51" s="254" t="s">
        <v>5</v>
      </c>
      <c r="BV51" s="267"/>
    </row>
    <row r="52" spans="1:74" x14ac:dyDescent="0.25">
      <c r="A52" t="s">
        <v>550</v>
      </c>
      <c r="I52" t="s">
        <v>522</v>
      </c>
      <c r="T52" s="256"/>
      <c r="Z52" s="257"/>
      <c r="AA52" s="257" t="s">
        <v>558</v>
      </c>
      <c r="AL52" s="259" t="s">
        <v>60</v>
      </c>
      <c r="AM52" s="259" t="s">
        <v>542</v>
      </c>
      <c r="AO52" s="260" t="s">
        <v>557</v>
      </c>
      <c r="AP52" s="254" t="s">
        <v>6</v>
      </c>
      <c r="BV52" s="267"/>
    </row>
    <row r="53" spans="1:74" x14ac:dyDescent="0.25">
      <c r="A53" t="s">
        <v>557</v>
      </c>
      <c r="I53" t="s">
        <v>784</v>
      </c>
      <c r="T53" s="256"/>
      <c r="Z53" s="257"/>
      <c r="AA53" s="257" t="s">
        <v>560</v>
      </c>
      <c r="AL53" s="259" t="s">
        <v>561</v>
      </c>
      <c r="AM53" s="259" t="s">
        <v>562</v>
      </c>
      <c r="AO53" s="260" t="s">
        <v>559</v>
      </c>
      <c r="AP53" s="254" t="s">
        <v>6</v>
      </c>
      <c r="BU53" s="266"/>
      <c r="BV53" s="267"/>
    </row>
    <row r="54" spans="1:74" x14ac:dyDescent="0.25">
      <c r="A54" t="s">
        <v>559</v>
      </c>
      <c r="I54" t="s">
        <v>532</v>
      </c>
      <c r="T54" s="256"/>
      <c r="Z54" s="257"/>
      <c r="AA54" s="257" t="s">
        <v>564</v>
      </c>
      <c r="AL54" s="259" t="s">
        <v>61</v>
      </c>
      <c r="AM54" s="259" t="s">
        <v>565</v>
      </c>
      <c r="AO54" s="260" t="s">
        <v>563</v>
      </c>
      <c r="AP54" s="254" t="s">
        <v>6</v>
      </c>
      <c r="BV54" s="267"/>
    </row>
    <row r="55" spans="1:74" x14ac:dyDescent="0.25">
      <c r="A55" t="s">
        <v>563</v>
      </c>
      <c r="I55" t="s">
        <v>535</v>
      </c>
      <c r="T55" s="256"/>
      <c r="Z55" s="257"/>
      <c r="AA55" s="257" t="s">
        <v>568</v>
      </c>
      <c r="AL55" s="259" t="s">
        <v>569</v>
      </c>
      <c r="AM55" s="259" t="s">
        <v>570</v>
      </c>
      <c r="AO55" s="260" t="s">
        <v>566</v>
      </c>
      <c r="AP55" s="254" t="s">
        <v>6</v>
      </c>
      <c r="BV55" s="314"/>
    </row>
    <row r="56" spans="1:74" x14ac:dyDescent="0.25">
      <c r="A56" t="s">
        <v>566</v>
      </c>
      <c r="I56" t="s">
        <v>785</v>
      </c>
      <c r="T56" s="256"/>
      <c r="Z56" s="257"/>
      <c r="AA56" s="257" t="s">
        <v>572</v>
      </c>
      <c r="AL56" s="259" t="s">
        <v>62</v>
      </c>
      <c r="AM56" s="259" t="s">
        <v>573</v>
      </c>
      <c r="AO56" s="260" t="s">
        <v>571</v>
      </c>
      <c r="AP56" s="254" t="s">
        <v>6</v>
      </c>
      <c r="BU56" s="266"/>
      <c r="BV56" s="267"/>
    </row>
    <row r="57" spans="1:74" x14ac:dyDescent="0.25">
      <c r="A57" t="s">
        <v>581</v>
      </c>
      <c r="I57" t="s">
        <v>786</v>
      </c>
      <c r="T57" s="256"/>
      <c r="Z57" s="257"/>
      <c r="AA57" s="257" t="s">
        <v>575</v>
      </c>
      <c r="AL57" s="259" t="s">
        <v>63</v>
      </c>
      <c r="AM57" s="259" t="s">
        <v>58</v>
      </c>
      <c r="AO57" s="260" t="s">
        <v>574</v>
      </c>
      <c r="AP57" s="254" t="s">
        <v>6</v>
      </c>
      <c r="BV57" s="267"/>
    </row>
    <row r="58" spans="1:74" x14ac:dyDescent="0.25">
      <c r="A58" t="s">
        <v>571</v>
      </c>
      <c r="I58" t="s">
        <v>540</v>
      </c>
      <c r="T58" s="256"/>
      <c r="Z58" s="257"/>
      <c r="AA58" s="257" t="s">
        <v>500</v>
      </c>
      <c r="AL58" s="259" t="s">
        <v>64</v>
      </c>
      <c r="AM58" s="259" t="s">
        <v>553</v>
      </c>
      <c r="AO58" s="260" t="s">
        <v>576</v>
      </c>
      <c r="AP58" s="254" t="s">
        <v>6</v>
      </c>
      <c r="BU58" s="266"/>
      <c r="BV58" s="267"/>
    </row>
    <row r="59" spans="1:74" x14ac:dyDescent="0.25">
      <c r="A59" t="s">
        <v>574</v>
      </c>
      <c r="I59" t="s">
        <v>787</v>
      </c>
      <c r="T59" s="256"/>
      <c r="Z59" s="257"/>
      <c r="AA59" s="257" t="s">
        <v>505</v>
      </c>
      <c r="AL59" s="259" t="s">
        <v>580</v>
      </c>
      <c r="AM59" s="259" t="s">
        <v>59</v>
      </c>
      <c r="AO59" s="260" t="s">
        <v>578</v>
      </c>
      <c r="AP59" s="254" t="s">
        <v>6</v>
      </c>
      <c r="BV59" s="267"/>
    </row>
    <row r="60" spans="1:74" x14ac:dyDescent="0.25">
      <c r="A60" t="s">
        <v>576</v>
      </c>
      <c r="I60" t="s">
        <v>548</v>
      </c>
      <c r="T60" s="256"/>
      <c r="Z60" s="257"/>
      <c r="AA60" s="257" t="s">
        <v>582</v>
      </c>
      <c r="AL60" s="259" t="s">
        <v>65</v>
      </c>
      <c r="AM60" s="259" t="s">
        <v>60</v>
      </c>
      <c r="AO60" s="260" t="s">
        <v>581</v>
      </c>
      <c r="AP60" s="254" t="s">
        <v>6</v>
      </c>
      <c r="BV60" s="267"/>
    </row>
    <row r="61" spans="1:74" x14ac:dyDescent="0.25">
      <c r="A61" t="s">
        <v>578</v>
      </c>
      <c r="I61" t="s">
        <v>551</v>
      </c>
      <c r="T61" s="256"/>
      <c r="Z61" s="257"/>
      <c r="AA61" s="257" t="s">
        <v>584</v>
      </c>
      <c r="AL61" s="259" t="s">
        <v>66</v>
      </c>
      <c r="AM61" s="259" t="s">
        <v>561</v>
      </c>
      <c r="AO61" s="260" t="s">
        <v>583</v>
      </c>
      <c r="AP61" s="254" t="s">
        <v>11</v>
      </c>
      <c r="BU61" s="266"/>
      <c r="BV61" s="267"/>
    </row>
    <row r="62" spans="1:74" x14ac:dyDescent="0.25">
      <c r="A62" t="s">
        <v>583</v>
      </c>
      <c r="I62" t="s">
        <v>788</v>
      </c>
      <c r="T62" s="256"/>
      <c r="Z62" s="257"/>
      <c r="AA62" s="257" t="s">
        <v>586</v>
      </c>
      <c r="AL62" s="259" t="s">
        <v>67</v>
      </c>
      <c r="AM62" s="259" t="s">
        <v>61</v>
      </c>
      <c r="AO62" s="260" t="s">
        <v>585</v>
      </c>
      <c r="AP62" s="254" t="s">
        <v>5</v>
      </c>
      <c r="BV62" s="267"/>
    </row>
    <row r="63" spans="1:74" x14ac:dyDescent="0.25">
      <c r="A63" t="s">
        <v>610</v>
      </c>
      <c r="I63" t="s">
        <v>555</v>
      </c>
      <c r="T63" s="315"/>
      <c r="Z63" s="257"/>
      <c r="AA63" s="257" t="s">
        <v>588</v>
      </c>
      <c r="AL63" s="259" t="s">
        <v>68</v>
      </c>
      <c r="AM63" s="259" t="s">
        <v>569</v>
      </c>
      <c r="AO63" s="260" t="s">
        <v>587</v>
      </c>
      <c r="AP63" s="254" t="s">
        <v>5</v>
      </c>
      <c r="BU63" s="266"/>
    </row>
    <row r="64" spans="1:74" x14ac:dyDescent="0.25">
      <c r="A64" t="s">
        <v>585</v>
      </c>
      <c r="I64" t="s">
        <v>789</v>
      </c>
      <c r="T64" s="315"/>
      <c r="Z64" s="257"/>
      <c r="AA64" s="257" t="s">
        <v>591</v>
      </c>
      <c r="AL64" s="259" t="s">
        <v>70</v>
      </c>
      <c r="AM64" s="259" t="s">
        <v>62</v>
      </c>
      <c r="AO64" s="260" t="s">
        <v>589</v>
      </c>
      <c r="AP64" s="254" t="s">
        <v>5</v>
      </c>
      <c r="BU64" s="266"/>
    </row>
    <row r="65" spans="1:74" x14ac:dyDescent="0.25">
      <c r="A65" t="s">
        <v>587</v>
      </c>
      <c r="I65" t="s">
        <v>790</v>
      </c>
      <c r="T65" s="315"/>
      <c r="Z65" s="257"/>
      <c r="AA65" s="257" t="s">
        <v>594</v>
      </c>
      <c r="AL65" s="259" t="s">
        <v>69</v>
      </c>
      <c r="AM65" s="259" t="s">
        <v>63</v>
      </c>
      <c r="AO65" s="260" t="s">
        <v>592</v>
      </c>
      <c r="AP65" s="254" t="s">
        <v>5</v>
      </c>
      <c r="BV65" s="267"/>
    </row>
    <row r="66" spans="1:74" x14ac:dyDescent="0.25">
      <c r="A66" t="s">
        <v>589</v>
      </c>
      <c r="I66" t="s">
        <v>791</v>
      </c>
      <c r="T66" s="256"/>
      <c r="Z66" s="257"/>
      <c r="AA66" s="257" t="s">
        <v>597</v>
      </c>
      <c r="AL66" s="259" t="s">
        <v>598</v>
      </c>
      <c r="AM66" s="259" t="s">
        <v>64</v>
      </c>
      <c r="AO66" s="260" t="s">
        <v>595</v>
      </c>
      <c r="AP66" s="254" t="s">
        <v>5</v>
      </c>
      <c r="BU66" s="266"/>
      <c r="BV66" s="267"/>
    </row>
    <row r="67" spans="1:74" x14ac:dyDescent="0.25">
      <c r="A67" t="s">
        <v>592</v>
      </c>
      <c r="I67" t="s">
        <v>567</v>
      </c>
      <c r="T67" s="315"/>
      <c r="Z67" s="257"/>
      <c r="AA67" s="257" t="s">
        <v>601</v>
      </c>
      <c r="AL67" s="259" t="s">
        <v>71</v>
      </c>
      <c r="AM67" s="259" t="s">
        <v>580</v>
      </c>
      <c r="AO67" s="260" t="s">
        <v>599</v>
      </c>
      <c r="AP67" s="254" t="s">
        <v>5</v>
      </c>
      <c r="BU67" s="266"/>
      <c r="BV67" s="267"/>
    </row>
    <row r="68" spans="1:74" x14ac:dyDescent="0.25">
      <c r="A68" t="s">
        <v>595</v>
      </c>
      <c r="I68" t="s">
        <v>577</v>
      </c>
      <c r="T68" s="315"/>
      <c r="Z68" s="257"/>
      <c r="AA68" s="257" t="s">
        <v>604</v>
      </c>
      <c r="AL68" s="259" t="s">
        <v>72</v>
      </c>
      <c r="AM68" s="259" t="s">
        <v>605</v>
      </c>
      <c r="AO68" s="260" t="s">
        <v>602</v>
      </c>
      <c r="AP68" s="254" t="s">
        <v>5</v>
      </c>
      <c r="BV68" s="267"/>
    </row>
    <row r="69" spans="1:74" x14ac:dyDescent="0.25">
      <c r="A69" t="s">
        <v>599</v>
      </c>
      <c r="I69" t="s">
        <v>792</v>
      </c>
      <c r="T69" s="256"/>
      <c r="Z69" s="257"/>
      <c r="AA69" s="257" t="s">
        <v>608</v>
      </c>
      <c r="AL69" s="259" t="s">
        <v>73</v>
      </c>
      <c r="AM69" s="259" t="s">
        <v>609</v>
      </c>
      <c r="AO69" s="260" t="s">
        <v>606</v>
      </c>
      <c r="AP69" s="254" t="s">
        <v>5</v>
      </c>
      <c r="BU69" s="266"/>
      <c r="BV69" s="267"/>
    </row>
    <row r="70" spans="1:74" x14ac:dyDescent="0.25">
      <c r="A70" t="s">
        <v>602</v>
      </c>
      <c r="I70" t="s">
        <v>793</v>
      </c>
      <c r="T70" s="256"/>
      <c r="Z70" s="257"/>
      <c r="AA70" s="257" t="s">
        <v>611</v>
      </c>
      <c r="AL70" s="259" t="s">
        <v>74</v>
      </c>
      <c r="AM70" s="259" t="s">
        <v>66</v>
      </c>
      <c r="AO70" s="260" t="s">
        <v>610</v>
      </c>
      <c r="AP70" s="254" t="s">
        <v>5</v>
      </c>
      <c r="BU70" s="266"/>
      <c r="BV70" s="267"/>
    </row>
    <row r="71" spans="1:74" x14ac:dyDescent="0.25">
      <c r="A71" t="s">
        <v>606</v>
      </c>
      <c r="I71" t="s">
        <v>579</v>
      </c>
      <c r="T71" s="256"/>
      <c r="Z71" s="257"/>
      <c r="AA71" s="257" t="s">
        <v>613</v>
      </c>
      <c r="AL71" s="259" t="s">
        <v>75</v>
      </c>
      <c r="AM71" s="259" t="s">
        <v>67</v>
      </c>
      <c r="AO71" s="260" t="s">
        <v>612</v>
      </c>
      <c r="AP71" s="254" t="s">
        <v>5</v>
      </c>
      <c r="BV71" s="267"/>
    </row>
    <row r="72" spans="1:74" x14ac:dyDescent="0.25">
      <c r="A72" t="s">
        <v>614</v>
      </c>
      <c r="I72" t="s">
        <v>794</v>
      </c>
      <c r="T72" s="256"/>
      <c r="AL72" s="259" t="s">
        <v>615</v>
      </c>
      <c r="AM72" s="259" t="s">
        <v>68</v>
      </c>
      <c r="AO72" s="260" t="s">
        <v>614</v>
      </c>
      <c r="AP72" s="254" t="s">
        <v>5</v>
      </c>
      <c r="BU72" s="266"/>
      <c r="BV72" s="267"/>
    </row>
    <row r="73" spans="1:74" x14ac:dyDescent="0.25">
      <c r="A73" t="s">
        <v>612</v>
      </c>
      <c r="I73" t="s">
        <v>590</v>
      </c>
      <c r="T73" s="256"/>
      <c r="AL73" s="259" t="s">
        <v>76</v>
      </c>
      <c r="AM73" s="259" t="s">
        <v>70</v>
      </c>
      <c r="AO73" s="260" t="s">
        <v>616</v>
      </c>
      <c r="AP73" s="254" t="s">
        <v>5</v>
      </c>
      <c r="BU73" s="266"/>
      <c r="BV73" s="267"/>
    </row>
    <row r="74" spans="1:74" x14ac:dyDescent="0.25">
      <c r="A74" t="s">
        <v>616</v>
      </c>
      <c r="I74" t="s">
        <v>593</v>
      </c>
      <c r="T74" s="256"/>
      <c r="AL74" s="259" t="s">
        <v>77</v>
      </c>
      <c r="AM74" s="259" t="s">
        <v>69</v>
      </c>
      <c r="AO74" s="260" t="s">
        <v>617</v>
      </c>
      <c r="AP74" s="254" t="s">
        <v>5</v>
      </c>
      <c r="BV74" s="267"/>
    </row>
    <row r="75" spans="1:74" x14ac:dyDescent="0.25">
      <c r="A75" t="s">
        <v>617</v>
      </c>
      <c r="I75" t="s">
        <v>596</v>
      </c>
      <c r="T75" s="256"/>
      <c r="AL75" s="259" t="s">
        <v>620</v>
      </c>
      <c r="AM75" s="259" t="s">
        <v>598</v>
      </c>
      <c r="AO75" s="260" t="s">
        <v>619</v>
      </c>
      <c r="AP75" s="254" t="s">
        <v>5</v>
      </c>
      <c r="BU75" s="266"/>
      <c r="BV75" s="267"/>
    </row>
    <row r="76" spans="1:74" x14ac:dyDescent="0.25">
      <c r="A76" t="s">
        <v>619</v>
      </c>
      <c r="I76" t="s">
        <v>600</v>
      </c>
      <c r="T76" s="256"/>
      <c r="AL76" s="259" t="s">
        <v>78</v>
      </c>
      <c r="AM76" s="259" t="s">
        <v>71</v>
      </c>
      <c r="AO76" s="260" t="s">
        <v>621</v>
      </c>
      <c r="AP76" s="254" t="s">
        <v>5</v>
      </c>
      <c r="BU76" s="266"/>
    </row>
    <row r="77" spans="1:74" x14ac:dyDescent="0.25">
      <c r="A77" t="s">
        <v>624</v>
      </c>
      <c r="I77" t="s">
        <v>603</v>
      </c>
      <c r="T77" s="316"/>
      <c r="AL77" s="259" t="s">
        <v>79</v>
      </c>
      <c r="AM77" s="259" t="s">
        <v>72</v>
      </c>
      <c r="AO77" s="260" t="s">
        <v>622</v>
      </c>
      <c r="AP77" s="254" t="s">
        <v>5</v>
      </c>
      <c r="BV77" s="267"/>
    </row>
    <row r="78" spans="1:74" x14ac:dyDescent="0.25">
      <c r="A78" t="s">
        <v>621</v>
      </c>
      <c r="I78" t="s">
        <v>607</v>
      </c>
      <c r="T78" s="256"/>
      <c r="AL78" s="259" t="s">
        <v>80</v>
      </c>
      <c r="AM78" s="259" t="s">
        <v>73</v>
      </c>
      <c r="AO78" s="260" t="s">
        <v>624</v>
      </c>
      <c r="AP78" s="254" t="s">
        <v>5</v>
      </c>
      <c r="BU78" s="266"/>
      <c r="BV78" s="267"/>
    </row>
    <row r="79" spans="1:74" x14ac:dyDescent="0.25">
      <c r="A79" t="s">
        <v>622</v>
      </c>
      <c r="I79" t="s">
        <v>795</v>
      </c>
      <c r="T79" s="256"/>
      <c r="AL79" s="259"/>
      <c r="AM79" s="259" t="s">
        <v>628</v>
      </c>
      <c r="AO79" s="260" t="s">
        <v>626</v>
      </c>
      <c r="AP79" s="254" t="s">
        <v>6</v>
      </c>
      <c r="BU79" s="266"/>
    </row>
    <row r="80" spans="1:74" x14ac:dyDescent="0.25">
      <c r="A80" t="s">
        <v>626</v>
      </c>
      <c r="I80" t="s">
        <v>618</v>
      </c>
      <c r="T80" s="256"/>
      <c r="AL80" s="259"/>
      <c r="AM80" s="259" t="s">
        <v>74</v>
      </c>
      <c r="AO80" s="260" t="s">
        <v>629</v>
      </c>
      <c r="AP80" s="254" t="s">
        <v>6</v>
      </c>
    </row>
    <row r="81" spans="1:74" x14ac:dyDescent="0.25">
      <c r="A81" t="s">
        <v>629</v>
      </c>
      <c r="I81" t="s">
        <v>796</v>
      </c>
      <c r="T81" s="256"/>
      <c r="AL81" s="312"/>
      <c r="AM81" s="259" t="s">
        <v>75</v>
      </c>
      <c r="AO81" s="260" t="s">
        <v>630</v>
      </c>
      <c r="AP81" s="254" t="s">
        <v>6</v>
      </c>
      <c r="BU81" s="266"/>
    </row>
    <row r="82" spans="1:74" x14ac:dyDescent="0.25">
      <c r="A82" t="s">
        <v>630</v>
      </c>
      <c r="I82" t="s">
        <v>797</v>
      </c>
      <c r="T82" s="256"/>
      <c r="AL82" s="312"/>
      <c r="AM82" s="259" t="s">
        <v>615</v>
      </c>
      <c r="AO82" s="260" t="s">
        <v>632</v>
      </c>
      <c r="AP82" s="254" t="s">
        <v>6</v>
      </c>
      <c r="BU82" s="266"/>
    </row>
    <row r="83" spans="1:74" x14ac:dyDescent="0.25">
      <c r="A83" t="s">
        <v>632</v>
      </c>
      <c r="I83" t="s">
        <v>623</v>
      </c>
      <c r="T83" s="256"/>
      <c r="AL83" s="310"/>
      <c r="AM83" s="259" t="s">
        <v>76</v>
      </c>
      <c r="AO83" s="260" t="s">
        <v>634</v>
      </c>
      <c r="AP83" s="254" t="s">
        <v>6</v>
      </c>
      <c r="BV83" s="267"/>
    </row>
    <row r="84" spans="1:74" x14ac:dyDescent="0.25">
      <c r="A84" t="s">
        <v>634</v>
      </c>
      <c r="I84" t="s">
        <v>625</v>
      </c>
      <c r="T84" s="256"/>
      <c r="AL84" s="259"/>
      <c r="AM84" s="259" t="s">
        <v>77</v>
      </c>
      <c r="AO84" s="260" t="s">
        <v>635</v>
      </c>
      <c r="AP84" s="254" t="s">
        <v>6</v>
      </c>
      <c r="BU84" s="266"/>
      <c r="BV84" s="267"/>
    </row>
    <row r="85" spans="1:74" x14ac:dyDescent="0.25">
      <c r="A85" t="s">
        <v>755</v>
      </c>
      <c r="I85" t="s">
        <v>798</v>
      </c>
      <c r="T85" s="256"/>
      <c r="AL85" s="259"/>
      <c r="AM85" s="259" t="s">
        <v>620</v>
      </c>
      <c r="AO85" s="260" t="s">
        <v>637</v>
      </c>
      <c r="AP85" s="254" t="s">
        <v>6</v>
      </c>
      <c r="BU85" s="266"/>
      <c r="BV85" s="267"/>
    </row>
    <row r="86" spans="1:74" x14ac:dyDescent="0.25">
      <c r="A86" t="s">
        <v>635</v>
      </c>
      <c r="I86" t="s">
        <v>627</v>
      </c>
      <c r="T86" s="256"/>
      <c r="AL86" s="259"/>
      <c r="AM86" s="259" t="s">
        <v>78</v>
      </c>
      <c r="AO86" s="260" t="s">
        <v>639</v>
      </c>
      <c r="AP86" s="254" t="s">
        <v>6</v>
      </c>
      <c r="BV86" s="267"/>
    </row>
    <row r="87" spans="1:74" x14ac:dyDescent="0.25">
      <c r="A87" t="s">
        <v>637</v>
      </c>
      <c r="I87" t="s">
        <v>799</v>
      </c>
      <c r="T87" s="256"/>
      <c r="AL87" s="259"/>
      <c r="AM87" s="259" t="s">
        <v>79</v>
      </c>
      <c r="AO87" s="260" t="s">
        <v>640</v>
      </c>
      <c r="AP87" s="254" t="s">
        <v>6</v>
      </c>
      <c r="BU87" s="266"/>
      <c r="BV87" s="267"/>
    </row>
    <row r="88" spans="1:74" x14ac:dyDescent="0.25">
      <c r="A88" t="s">
        <v>639</v>
      </c>
      <c r="I88" t="s">
        <v>800</v>
      </c>
      <c r="T88" s="256"/>
      <c r="AL88" s="259"/>
      <c r="AM88" s="259" t="s">
        <v>80</v>
      </c>
      <c r="AO88" s="260" t="s">
        <v>642</v>
      </c>
      <c r="AP88" s="254" t="s">
        <v>6</v>
      </c>
      <c r="BU88" s="266"/>
      <c r="BV88" s="267"/>
    </row>
    <row r="89" spans="1:74" x14ac:dyDescent="0.25">
      <c r="A89" t="s">
        <v>640</v>
      </c>
      <c r="I89" t="s">
        <v>801</v>
      </c>
      <c r="T89" s="256"/>
      <c r="AO89" s="260" t="s">
        <v>643</v>
      </c>
      <c r="AP89" s="254" t="s">
        <v>6</v>
      </c>
      <c r="BV89" s="267"/>
    </row>
    <row r="90" spans="1:74" x14ac:dyDescent="0.25">
      <c r="A90" t="s">
        <v>642</v>
      </c>
      <c r="I90" t="s">
        <v>802</v>
      </c>
      <c r="T90" s="256"/>
      <c r="AO90" s="260" t="s">
        <v>645</v>
      </c>
      <c r="AP90" s="254" t="s">
        <v>6</v>
      </c>
      <c r="BU90" s="266"/>
      <c r="BV90" s="267"/>
    </row>
    <row r="91" spans="1:74" x14ac:dyDescent="0.25">
      <c r="A91" t="s">
        <v>643</v>
      </c>
      <c r="I91" t="s">
        <v>803</v>
      </c>
      <c r="T91" s="256"/>
      <c r="AO91" s="260" t="s">
        <v>647</v>
      </c>
      <c r="AP91" s="254" t="s">
        <v>6</v>
      </c>
      <c r="BU91" s="266"/>
      <c r="BV91" s="267"/>
    </row>
    <row r="92" spans="1:74" x14ac:dyDescent="0.25">
      <c r="A92" t="s">
        <v>650</v>
      </c>
      <c r="I92" t="s">
        <v>804</v>
      </c>
      <c r="T92" s="256"/>
      <c r="AO92" s="260" t="s">
        <v>648</v>
      </c>
      <c r="AP92" s="254" t="s">
        <v>6</v>
      </c>
      <c r="BV92" s="267"/>
    </row>
    <row r="93" spans="1:74" x14ac:dyDescent="0.25">
      <c r="A93" t="s">
        <v>645</v>
      </c>
      <c r="I93" t="s">
        <v>805</v>
      </c>
      <c r="T93" s="317"/>
      <c r="AO93" s="260" t="s">
        <v>649</v>
      </c>
      <c r="AP93" s="254" t="s">
        <v>6</v>
      </c>
      <c r="BU93" s="266"/>
      <c r="BV93" s="267"/>
    </row>
    <row r="94" spans="1:74" x14ac:dyDescent="0.25">
      <c r="A94" t="s">
        <v>647</v>
      </c>
      <c r="I94" t="s">
        <v>806</v>
      </c>
      <c r="T94" s="256"/>
      <c r="AO94" s="260" t="s">
        <v>650</v>
      </c>
      <c r="AP94" s="254" t="s">
        <v>6</v>
      </c>
      <c r="BU94" s="266"/>
    </row>
    <row r="95" spans="1:74" x14ac:dyDescent="0.25">
      <c r="A95" t="s">
        <v>648</v>
      </c>
      <c r="I95" t="s">
        <v>631</v>
      </c>
      <c r="T95" s="256"/>
      <c r="AO95" s="260" t="s">
        <v>652</v>
      </c>
      <c r="AP95" s="254" t="s">
        <v>5</v>
      </c>
    </row>
    <row r="96" spans="1:74" x14ac:dyDescent="0.25">
      <c r="A96" t="s">
        <v>649</v>
      </c>
      <c r="I96" t="s">
        <v>633</v>
      </c>
      <c r="T96" s="256"/>
      <c r="AO96" s="260" t="s">
        <v>654</v>
      </c>
      <c r="AP96" s="254" t="s">
        <v>6</v>
      </c>
    </row>
    <row r="97" spans="1:42" x14ac:dyDescent="0.25">
      <c r="A97" t="s">
        <v>652</v>
      </c>
      <c r="I97" t="s">
        <v>807</v>
      </c>
      <c r="T97" s="316"/>
      <c r="AO97" s="260" t="s">
        <v>656</v>
      </c>
      <c r="AP97" s="254" t="s">
        <v>5</v>
      </c>
    </row>
    <row r="98" spans="1:42" x14ac:dyDescent="0.25">
      <c r="A98" t="s">
        <v>654</v>
      </c>
      <c r="I98" t="s">
        <v>636</v>
      </c>
      <c r="T98" s="256"/>
      <c r="AO98" s="260" t="s">
        <v>658</v>
      </c>
      <c r="AP98" s="254" t="s">
        <v>6</v>
      </c>
    </row>
    <row r="99" spans="1:42" x14ac:dyDescent="0.25">
      <c r="A99" t="s">
        <v>656</v>
      </c>
      <c r="I99" t="s">
        <v>638</v>
      </c>
      <c r="T99" s="256"/>
      <c r="AO99" s="260" t="s">
        <v>660</v>
      </c>
      <c r="AP99" s="254" t="s">
        <v>5</v>
      </c>
    </row>
    <row r="100" spans="1:42" x14ac:dyDescent="0.25">
      <c r="A100" t="s">
        <v>658</v>
      </c>
      <c r="I100" t="s">
        <v>808</v>
      </c>
      <c r="T100" s="256"/>
      <c r="AO100" s="260" t="s">
        <v>662</v>
      </c>
      <c r="AP100" s="254" t="s">
        <v>6</v>
      </c>
    </row>
    <row r="101" spans="1:42" x14ac:dyDescent="0.25">
      <c r="A101" t="s">
        <v>660</v>
      </c>
      <c r="I101" t="s">
        <v>641</v>
      </c>
      <c r="T101" s="256"/>
      <c r="AO101" s="260" t="s">
        <v>664</v>
      </c>
      <c r="AP101" s="254" t="s">
        <v>5</v>
      </c>
    </row>
    <row r="102" spans="1:42" x14ac:dyDescent="0.25">
      <c r="A102" t="s">
        <v>662</v>
      </c>
      <c r="I102" t="s">
        <v>644</v>
      </c>
      <c r="T102" s="256"/>
    </row>
    <row r="103" spans="1:42" x14ac:dyDescent="0.25">
      <c r="A103" t="s">
        <v>664</v>
      </c>
      <c r="I103" t="s">
        <v>809</v>
      </c>
      <c r="T103" s="256"/>
    </row>
    <row r="104" spans="1:42" x14ac:dyDescent="0.25">
      <c r="I104" t="s">
        <v>646</v>
      </c>
      <c r="T104" s="256"/>
    </row>
    <row r="105" spans="1:42" x14ac:dyDescent="0.25">
      <c r="I105" t="s">
        <v>810</v>
      </c>
      <c r="T105" s="256"/>
    </row>
    <row r="106" spans="1:42" x14ac:dyDescent="0.25">
      <c r="I106" t="s">
        <v>811</v>
      </c>
      <c r="T106" s="256"/>
    </row>
    <row r="107" spans="1:42" x14ac:dyDescent="0.25">
      <c r="I107" t="s">
        <v>651</v>
      </c>
      <c r="T107" s="256"/>
    </row>
    <row r="108" spans="1:42" x14ac:dyDescent="0.25">
      <c r="I108" t="s">
        <v>653</v>
      </c>
      <c r="T108" s="256"/>
    </row>
    <row r="109" spans="1:42" x14ac:dyDescent="0.25">
      <c r="I109" t="s">
        <v>655</v>
      </c>
      <c r="T109" s="256"/>
    </row>
    <row r="110" spans="1:42" x14ac:dyDescent="0.25">
      <c r="I110" t="s">
        <v>657</v>
      </c>
      <c r="T110" s="256"/>
    </row>
    <row r="111" spans="1:42" x14ac:dyDescent="0.25">
      <c r="I111" t="s">
        <v>659</v>
      </c>
      <c r="T111" s="256"/>
    </row>
    <row r="112" spans="1:42" x14ac:dyDescent="0.25">
      <c r="I112" t="s">
        <v>812</v>
      </c>
      <c r="T112" s="256"/>
    </row>
    <row r="113" spans="9:20" x14ac:dyDescent="0.25">
      <c r="I113" t="s">
        <v>661</v>
      </c>
      <c r="T113" s="317"/>
    </row>
    <row r="114" spans="9:20" x14ac:dyDescent="0.25">
      <c r="I114" t="s">
        <v>813</v>
      </c>
      <c r="T114" s="256"/>
    </row>
    <row r="115" spans="9:20" x14ac:dyDescent="0.25">
      <c r="I115" t="s">
        <v>663</v>
      </c>
      <c r="T115" s="256"/>
    </row>
    <row r="116" spans="9:20" x14ac:dyDescent="0.25">
      <c r="I116" t="s">
        <v>814</v>
      </c>
      <c r="T116" s="256"/>
    </row>
    <row r="117" spans="9:20" x14ac:dyDescent="0.25">
      <c r="I117" t="s">
        <v>815</v>
      </c>
      <c r="T117" s="316"/>
    </row>
    <row r="118" spans="9:20" x14ac:dyDescent="0.25">
      <c r="I118" t="s">
        <v>816</v>
      </c>
      <c r="T118" s="256"/>
    </row>
    <row r="119" spans="9:20" x14ac:dyDescent="0.25">
      <c r="I119" t="s">
        <v>817</v>
      </c>
      <c r="T119" s="256"/>
    </row>
    <row r="120" spans="9:20" x14ac:dyDescent="0.25">
      <c r="I120" t="s">
        <v>818</v>
      </c>
      <c r="T120" s="256"/>
    </row>
    <row r="121" spans="9:20" x14ac:dyDescent="0.25">
      <c r="I121" t="s">
        <v>819</v>
      </c>
      <c r="T121" s="256"/>
    </row>
    <row r="122" spans="9:20" x14ac:dyDescent="0.25">
      <c r="I122" t="s">
        <v>820</v>
      </c>
      <c r="T122" s="256"/>
    </row>
    <row r="123" spans="9:20" x14ac:dyDescent="0.25">
      <c r="I123" t="s">
        <v>821</v>
      </c>
      <c r="T123" s="256"/>
    </row>
    <row r="124" spans="9:20" x14ac:dyDescent="0.25">
      <c r="I124" t="s">
        <v>822</v>
      </c>
      <c r="T124" s="256"/>
    </row>
    <row r="125" spans="9:20" x14ac:dyDescent="0.25">
      <c r="I125" t="s">
        <v>665</v>
      </c>
      <c r="T125" s="256"/>
    </row>
    <row r="126" spans="9:20" x14ac:dyDescent="0.25">
      <c r="I126" t="s">
        <v>823</v>
      </c>
      <c r="T126" s="256"/>
    </row>
    <row r="127" spans="9:20" x14ac:dyDescent="0.25">
      <c r="I127" t="s">
        <v>824</v>
      </c>
      <c r="T127" s="256"/>
    </row>
    <row r="128" spans="9:20" x14ac:dyDescent="0.25">
      <c r="I128" t="s">
        <v>825</v>
      </c>
      <c r="T128" s="256"/>
    </row>
    <row r="129" spans="9:20" x14ac:dyDescent="0.25">
      <c r="I129" t="s">
        <v>826</v>
      </c>
      <c r="T129" s="256"/>
    </row>
    <row r="130" spans="9:20" x14ac:dyDescent="0.25">
      <c r="I130" t="s">
        <v>827</v>
      </c>
      <c r="T130" s="256"/>
    </row>
    <row r="131" spans="9:20" x14ac:dyDescent="0.25">
      <c r="I131" t="s">
        <v>828</v>
      </c>
      <c r="T131" s="256"/>
    </row>
    <row r="132" spans="9:20" x14ac:dyDescent="0.25">
      <c r="I132" t="s">
        <v>829</v>
      </c>
      <c r="T132" s="256"/>
    </row>
    <row r="133" spans="9:20" x14ac:dyDescent="0.25">
      <c r="I133" t="s">
        <v>830</v>
      </c>
      <c r="T133" s="317"/>
    </row>
    <row r="134" spans="9:20" x14ac:dyDescent="0.25">
      <c r="I134" t="s">
        <v>666</v>
      </c>
      <c r="T134" s="256"/>
    </row>
    <row r="135" spans="9:20" x14ac:dyDescent="0.25">
      <c r="I135" t="s">
        <v>667</v>
      </c>
      <c r="T135" s="256"/>
    </row>
    <row r="136" spans="9:20" x14ac:dyDescent="0.25">
      <c r="I136" t="s">
        <v>831</v>
      </c>
      <c r="T136" s="256"/>
    </row>
    <row r="137" spans="9:20" x14ac:dyDescent="0.25">
      <c r="I137" t="s">
        <v>668</v>
      </c>
      <c r="T137" s="315"/>
    </row>
    <row r="138" spans="9:20" x14ac:dyDescent="0.25">
      <c r="I138" t="s">
        <v>669</v>
      </c>
      <c r="T138" s="316"/>
    </row>
    <row r="139" spans="9:20" x14ac:dyDescent="0.25">
      <c r="I139" t="s">
        <v>832</v>
      </c>
      <c r="T139" s="256"/>
    </row>
    <row r="140" spans="9:20" x14ac:dyDescent="0.25">
      <c r="I140" t="s">
        <v>833</v>
      </c>
      <c r="T140" s="256"/>
    </row>
    <row r="141" spans="9:20" x14ac:dyDescent="0.25">
      <c r="I141" t="s">
        <v>670</v>
      </c>
      <c r="T141" s="256"/>
    </row>
    <row r="142" spans="9:20" x14ac:dyDescent="0.25">
      <c r="I142" t="s">
        <v>834</v>
      </c>
      <c r="T142" s="256"/>
    </row>
    <row r="143" spans="9:20" x14ac:dyDescent="0.25">
      <c r="I143" t="s">
        <v>835</v>
      </c>
      <c r="T143" s="256"/>
    </row>
    <row r="144" spans="9:20" x14ac:dyDescent="0.25">
      <c r="I144" t="s">
        <v>671</v>
      </c>
      <c r="T144" s="256"/>
    </row>
    <row r="145" spans="9:20" x14ac:dyDescent="0.25">
      <c r="I145" t="s">
        <v>672</v>
      </c>
      <c r="T145" s="256"/>
    </row>
    <row r="146" spans="9:20" x14ac:dyDescent="0.25">
      <c r="I146" t="s">
        <v>673</v>
      </c>
      <c r="T146" s="256"/>
    </row>
    <row r="147" spans="9:20" x14ac:dyDescent="0.25">
      <c r="I147" t="s">
        <v>674</v>
      </c>
      <c r="T147" s="256"/>
    </row>
    <row r="148" spans="9:20" x14ac:dyDescent="0.25">
      <c r="I148" t="s">
        <v>675</v>
      </c>
      <c r="T148" s="256"/>
    </row>
    <row r="149" spans="9:20" x14ac:dyDescent="0.25">
      <c r="I149" t="s">
        <v>676</v>
      </c>
      <c r="T149" s="256"/>
    </row>
    <row r="150" spans="9:20" x14ac:dyDescent="0.25">
      <c r="I150" t="s">
        <v>836</v>
      </c>
      <c r="T150" s="256"/>
    </row>
    <row r="151" spans="9:20" x14ac:dyDescent="0.25">
      <c r="I151" t="s">
        <v>677</v>
      </c>
      <c r="T151" s="256"/>
    </row>
    <row r="152" spans="9:20" x14ac:dyDescent="0.25">
      <c r="I152" t="s">
        <v>837</v>
      </c>
      <c r="T152" s="256"/>
    </row>
    <row r="153" spans="9:20" x14ac:dyDescent="0.25">
      <c r="I153" t="s">
        <v>678</v>
      </c>
      <c r="T153" s="256"/>
    </row>
    <row r="154" spans="9:20" x14ac:dyDescent="0.25">
      <c r="I154" t="s">
        <v>679</v>
      </c>
      <c r="T154" s="317"/>
    </row>
    <row r="155" spans="9:20" x14ac:dyDescent="0.25">
      <c r="I155" t="s">
        <v>838</v>
      </c>
      <c r="T155" s="256"/>
    </row>
    <row r="156" spans="9:20" x14ac:dyDescent="0.25">
      <c r="I156" t="s">
        <v>680</v>
      </c>
      <c r="T156" s="256"/>
    </row>
    <row r="157" spans="9:20" x14ac:dyDescent="0.25">
      <c r="I157" t="s">
        <v>681</v>
      </c>
      <c r="T157" s="256"/>
    </row>
    <row r="158" spans="9:20" x14ac:dyDescent="0.25">
      <c r="I158" t="s">
        <v>682</v>
      </c>
      <c r="T158" s="316"/>
    </row>
    <row r="159" spans="9:20" x14ac:dyDescent="0.25">
      <c r="I159" t="s">
        <v>683</v>
      </c>
      <c r="T159" s="256"/>
    </row>
    <row r="160" spans="9:20" x14ac:dyDescent="0.25">
      <c r="I160" t="s">
        <v>839</v>
      </c>
      <c r="T160" s="256"/>
    </row>
    <row r="161" spans="9:20" x14ac:dyDescent="0.25">
      <c r="I161" t="s">
        <v>684</v>
      </c>
      <c r="T161" s="256"/>
    </row>
    <row r="162" spans="9:20" x14ac:dyDescent="0.25">
      <c r="I162" t="s">
        <v>685</v>
      </c>
      <c r="T162" s="256"/>
    </row>
    <row r="163" spans="9:20" x14ac:dyDescent="0.25">
      <c r="I163" t="s">
        <v>686</v>
      </c>
      <c r="T163" s="256"/>
    </row>
    <row r="164" spans="9:20" x14ac:dyDescent="0.25">
      <c r="I164" t="s">
        <v>687</v>
      </c>
      <c r="T164" s="256"/>
    </row>
    <row r="165" spans="9:20" x14ac:dyDescent="0.25">
      <c r="I165" t="s">
        <v>840</v>
      </c>
      <c r="T165" s="256"/>
    </row>
    <row r="166" spans="9:20" x14ac:dyDescent="0.25">
      <c r="I166" t="s">
        <v>688</v>
      </c>
      <c r="T166" s="256"/>
    </row>
    <row r="167" spans="9:20" x14ac:dyDescent="0.25">
      <c r="I167" t="s">
        <v>841</v>
      </c>
      <c r="T167" s="256"/>
    </row>
    <row r="168" spans="9:20" x14ac:dyDescent="0.25">
      <c r="I168" t="s">
        <v>689</v>
      </c>
      <c r="T168" s="256"/>
    </row>
    <row r="169" spans="9:20" x14ac:dyDescent="0.25">
      <c r="I169" t="s">
        <v>690</v>
      </c>
      <c r="T169" s="256"/>
    </row>
    <row r="170" spans="9:20" x14ac:dyDescent="0.25">
      <c r="I170" t="s">
        <v>691</v>
      </c>
      <c r="T170" s="256"/>
    </row>
    <row r="171" spans="9:20" x14ac:dyDescent="0.25">
      <c r="I171" t="s">
        <v>692</v>
      </c>
      <c r="T171" s="256"/>
    </row>
    <row r="172" spans="9:20" x14ac:dyDescent="0.25">
      <c r="I172" t="s">
        <v>842</v>
      </c>
      <c r="T172" s="256"/>
    </row>
    <row r="173" spans="9:20" x14ac:dyDescent="0.25">
      <c r="I173" t="s">
        <v>693</v>
      </c>
      <c r="T173" s="256"/>
    </row>
    <row r="174" spans="9:20" x14ac:dyDescent="0.25">
      <c r="I174" t="s">
        <v>843</v>
      </c>
      <c r="T174" s="317"/>
    </row>
    <row r="175" spans="9:20" x14ac:dyDescent="0.25">
      <c r="I175" t="s">
        <v>694</v>
      </c>
      <c r="T175" s="256"/>
    </row>
    <row r="176" spans="9:20" x14ac:dyDescent="0.25">
      <c r="I176" t="s">
        <v>695</v>
      </c>
      <c r="T176" s="256"/>
    </row>
    <row r="177" spans="1:20" x14ac:dyDescent="0.25">
      <c r="I177" t="s">
        <v>844</v>
      </c>
      <c r="T177" s="256"/>
    </row>
    <row r="178" spans="1:20" x14ac:dyDescent="0.25">
      <c r="I178" t="s">
        <v>845</v>
      </c>
      <c r="T178" s="316"/>
    </row>
    <row r="179" spans="1:20" x14ac:dyDescent="0.25">
      <c r="I179" t="s">
        <v>846</v>
      </c>
      <c r="T179" s="256"/>
    </row>
    <row r="180" spans="1:20" x14ac:dyDescent="0.25">
      <c r="I180" t="s">
        <v>847</v>
      </c>
      <c r="T180" s="256"/>
    </row>
    <row r="181" spans="1:20" x14ac:dyDescent="0.25">
      <c r="I181" t="s">
        <v>696</v>
      </c>
      <c r="T181" s="256"/>
    </row>
    <row r="182" spans="1:20" x14ac:dyDescent="0.25">
      <c r="I182" t="s">
        <v>697</v>
      </c>
      <c r="T182" s="256"/>
    </row>
    <row r="183" spans="1:20" x14ac:dyDescent="0.25">
      <c r="I183" t="s">
        <v>698</v>
      </c>
      <c r="T183" s="256"/>
    </row>
    <row r="184" spans="1:20" x14ac:dyDescent="0.25">
      <c r="I184" t="s">
        <v>699</v>
      </c>
      <c r="T184" s="256"/>
    </row>
    <row r="185" spans="1:20" x14ac:dyDescent="0.25">
      <c r="I185" t="s">
        <v>700</v>
      </c>
      <c r="T185" s="256"/>
    </row>
    <row r="186" spans="1:20" x14ac:dyDescent="0.25">
      <c r="I186" t="s">
        <v>701</v>
      </c>
      <c r="T186" s="256"/>
    </row>
    <row r="187" spans="1:20" x14ac:dyDescent="0.25">
      <c r="I187" t="s">
        <v>702</v>
      </c>
      <c r="T187" s="256"/>
    </row>
    <row r="188" spans="1:20" x14ac:dyDescent="0.25">
      <c r="I188" t="s">
        <v>703</v>
      </c>
      <c r="T188" s="256"/>
    </row>
    <row r="189" spans="1:20" x14ac:dyDescent="0.25">
      <c r="I189" t="s">
        <v>704</v>
      </c>
      <c r="T189" s="256"/>
    </row>
    <row r="190" spans="1:20" x14ac:dyDescent="0.25">
      <c r="A190" s="398"/>
      <c r="I190" t="s">
        <v>705</v>
      </c>
      <c r="T190" s="256"/>
    </row>
    <row r="191" spans="1:20" x14ac:dyDescent="0.25">
      <c r="A191" s="398"/>
      <c r="I191" t="s">
        <v>706</v>
      </c>
      <c r="T191" s="256"/>
    </row>
    <row r="192" spans="1:20" x14ac:dyDescent="0.25">
      <c r="I192" t="s">
        <v>707</v>
      </c>
      <c r="T192" s="256"/>
    </row>
    <row r="193" spans="1:20" x14ac:dyDescent="0.25">
      <c r="I193" t="s">
        <v>708</v>
      </c>
      <c r="T193" s="256"/>
    </row>
    <row r="194" spans="1:20" x14ac:dyDescent="0.25">
      <c r="I194" t="s">
        <v>709</v>
      </c>
      <c r="T194" s="317"/>
    </row>
    <row r="195" spans="1:20" x14ac:dyDescent="0.25">
      <c r="A195" s="398"/>
      <c r="I195" t="s">
        <v>710</v>
      </c>
      <c r="T195" s="256"/>
    </row>
    <row r="196" spans="1:20" x14ac:dyDescent="0.25">
      <c r="A196" s="398"/>
      <c r="I196" t="s">
        <v>711</v>
      </c>
    </row>
    <row r="197" spans="1:20" x14ac:dyDescent="0.25">
      <c r="I197" t="s">
        <v>712</v>
      </c>
    </row>
    <row r="198" spans="1:20" x14ac:dyDescent="0.25">
      <c r="A198" s="398"/>
      <c r="I198" t="s">
        <v>848</v>
      </c>
    </row>
    <row r="199" spans="1:20" x14ac:dyDescent="0.25">
      <c r="A199" s="399"/>
      <c r="I199" t="s">
        <v>713</v>
      </c>
    </row>
    <row r="200" spans="1:20" x14ac:dyDescent="0.25">
      <c r="I200" t="s">
        <v>714</v>
      </c>
    </row>
    <row r="201" spans="1:20" x14ac:dyDescent="0.25">
      <c r="I201" t="s">
        <v>715</v>
      </c>
    </row>
    <row r="202" spans="1:20" x14ac:dyDescent="0.25">
      <c r="I202" t="s">
        <v>716</v>
      </c>
    </row>
    <row r="203" spans="1:20" x14ac:dyDescent="0.25">
      <c r="I203" t="s">
        <v>849</v>
      </c>
    </row>
    <row r="204" spans="1:20" x14ac:dyDescent="0.25">
      <c r="I204" t="s">
        <v>850</v>
      </c>
    </row>
    <row r="205" spans="1:20" x14ac:dyDescent="0.25">
      <c r="I205" t="s">
        <v>1</v>
      </c>
    </row>
    <row r="206" spans="1:20" x14ac:dyDescent="0.25">
      <c r="I206" t="s">
        <v>81</v>
      </c>
    </row>
    <row r="207" spans="1:20" x14ac:dyDescent="0.25">
      <c r="I207" t="s">
        <v>851</v>
      </c>
    </row>
    <row r="208" spans="1:20" x14ac:dyDescent="0.25">
      <c r="I208" s="232" t="s">
        <v>285</v>
      </c>
    </row>
    <row r="209" spans="9:9" x14ac:dyDescent="0.25">
      <c r="I209" t="s">
        <v>852</v>
      </c>
    </row>
    <row r="210" spans="9:9" x14ac:dyDescent="0.25">
      <c r="I210" t="s">
        <v>717</v>
      </c>
    </row>
    <row r="211" spans="9:9" x14ac:dyDescent="0.25">
      <c r="I211" t="s">
        <v>718</v>
      </c>
    </row>
    <row r="212" spans="9:9" x14ac:dyDescent="0.25">
      <c r="I212" t="s">
        <v>283</v>
      </c>
    </row>
    <row r="213" spans="9:9" x14ac:dyDescent="0.25">
      <c r="I213" s="400"/>
    </row>
    <row r="214" spans="9:9" x14ac:dyDescent="0.25">
      <c r="I214" s="318"/>
    </row>
    <row r="215" spans="9:9" x14ac:dyDescent="0.25">
      <c r="I215" s="400"/>
    </row>
    <row r="216" spans="9:9" x14ac:dyDescent="0.25">
      <c r="I216" s="400"/>
    </row>
    <row r="217" spans="9:9" x14ac:dyDescent="0.25">
      <c r="I217" s="320"/>
    </row>
    <row r="218" spans="9:9" x14ac:dyDescent="0.25">
      <c r="I218" s="318"/>
    </row>
    <row r="219" spans="9:9" x14ac:dyDescent="0.25">
      <c r="I219" s="400"/>
    </row>
    <row r="220" spans="9:9" x14ac:dyDescent="0.25">
      <c r="I220" s="400"/>
    </row>
    <row r="221" spans="9:9" x14ac:dyDescent="0.25">
      <c r="I221" s="400"/>
    </row>
    <row r="222" spans="9:9" x14ac:dyDescent="0.25">
      <c r="I222" s="400"/>
    </row>
    <row r="223" spans="9:9" x14ac:dyDescent="0.25">
      <c r="I223" s="318"/>
    </row>
    <row r="224" spans="9:9" x14ac:dyDescent="0.25">
      <c r="I224" s="318"/>
    </row>
    <row r="225" spans="9:9" x14ac:dyDescent="0.25">
      <c r="I225" s="400"/>
    </row>
    <row r="226" spans="9:9" x14ac:dyDescent="0.25">
      <c r="I226" s="318"/>
    </row>
    <row r="227" spans="9:9" x14ac:dyDescent="0.25">
      <c r="I227" s="286"/>
    </row>
    <row r="228" spans="9:9" x14ac:dyDescent="0.25">
      <c r="I228" s="286"/>
    </row>
    <row r="229" spans="9:9" x14ac:dyDescent="0.25">
      <c r="I229" s="286"/>
    </row>
    <row r="230" spans="9:9" x14ac:dyDescent="0.25">
      <c r="I230" s="286"/>
    </row>
    <row r="231" spans="9:9" x14ac:dyDescent="0.25">
      <c r="I231" s="286"/>
    </row>
    <row r="232" spans="9:9" x14ac:dyDescent="0.25">
      <c r="I232" s="286"/>
    </row>
    <row r="233" spans="9:9" x14ac:dyDescent="0.25">
      <c r="I233" s="286"/>
    </row>
    <row r="234" spans="9:9" x14ac:dyDescent="0.25">
      <c r="I234" s="286"/>
    </row>
    <row r="235" spans="9:9" x14ac:dyDescent="0.25">
      <c r="I235" s="286"/>
    </row>
    <row r="236" spans="9:9" x14ac:dyDescent="0.25">
      <c r="I236" s="286"/>
    </row>
    <row r="237" spans="9:9" x14ac:dyDescent="0.25">
      <c r="I237" s="286"/>
    </row>
    <row r="238" spans="9:9" x14ac:dyDescent="0.25">
      <c r="I238" s="286"/>
    </row>
    <row r="239" spans="9:9" x14ac:dyDescent="0.25">
      <c r="I239" s="286"/>
    </row>
    <row r="240" spans="9:9" x14ac:dyDescent="0.25">
      <c r="I240" s="286"/>
    </row>
    <row r="241" spans="9:9" x14ac:dyDescent="0.25">
      <c r="I241" s="286"/>
    </row>
    <row r="242" spans="9:9" x14ac:dyDescent="0.25">
      <c r="I242" s="286"/>
    </row>
    <row r="243" spans="9:9" x14ac:dyDescent="0.25">
      <c r="I243" s="286"/>
    </row>
    <row r="244" spans="9:9" x14ac:dyDescent="0.25">
      <c r="I244" s="286"/>
    </row>
    <row r="300" spans="2:11" customFormat="1" x14ac:dyDescent="0.25">
      <c r="B300" s="254"/>
      <c r="C300" s="254"/>
      <c r="D300" s="254"/>
      <c r="E300" s="254"/>
      <c r="F300" s="254"/>
      <c r="G300" s="254"/>
      <c r="H300" s="254"/>
      <c r="K300" s="13"/>
    </row>
    <row r="301" spans="2:11" customFormat="1" x14ac:dyDescent="0.25">
      <c r="B301" s="254"/>
      <c r="C301" s="254"/>
      <c r="D301" s="254"/>
      <c r="E301" s="254"/>
      <c r="F301" s="254"/>
      <c r="G301" s="254"/>
      <c r="H301" s="254"/>
    </row>
    <row r="302" spans="2:11" customFormat="1" ht="84" customHeight="1" x14ac:dyDescent="0.25">
      <c r="B302" s="254"/>
      <c r="C302" s="254"/>
      <c r="D302" s="254"/>
      <c r="E302" s="254"/>
      <c r="F302" s="254"/>
      <c r="G302" s="254"/>
      <c r="H302" s="254"/>
    </row>
    <row r="303" spans="2:11" customFormat="1" x14ac:dyDescent="0.25">
      <c r="B303" s="254"/>
      <c r="C303" s="254"/>
      <c r="D303" s="254"/>
      <c r="E303" s="254"/>
      <c r="F303" s="254"/>
      <c r="G303" s="254"/>
      <c r="H303" s="254"/>
    </row>
    <row r="304" spans="2:11" customFormat="1" x14ac:dyDescent="0.25">
      <c r="B304" s="254"/>
      <c r="C304" s="254"/>
      <c r="D304" s="254"/>
      <c r="E304" s="254"/>
      <c r="F304" s="254"/>
      <c r="G304" s="254"/>
      <c r="H304" s="254"/>
    </row>
    <row r="305" spans="2:8" customFormat="1" ht="84.75" customHeight="1" x14ac:dyDescent="0.25">
      <c r="B305" s="254"/>
      <c r="C305" s="254"/>
      <c r="D305" s="254"/>
      <c r="E305" s="254"/>
      <c r="F305" s="254"/>
      <c r="G305" s="254"/>
      <c r="H305" s="254"/>
    </row>
    <row r="306" spans="2:8" customFormat="1" ht="84.75" customHeight="1" x14ac:dyDescent="0.25">
      <c r="B306" s="254"/>
      <c r="C306" s="254"/>
      <c r="D306" s="254"/>
      <c r="E306" s="254"/>
      <c r="F306" s="254"/>
      <c r="G306" s="254"/>
      <c r="H306" s="254"/>
    </row>
    <row r="307" spans="2:8" customFormat="1" ht="84.75" customHeight="1" x14ac:dyDescent="0.25">
      <c r="B307" s="254"/>
      <c r="C307" s="254"/>
      <c r="D307" s="254"/>
      <c r="E307" s="254"/>
      <c r="F307" s="254"/>
      <c r="G307" s="254"/>
      <c r="H307" s="254"/>
    </row>
    <row r="308" spans="2:8" customFormat="1" ht="84.75" customHeight="1" x14ac:dyDescent="0.25">
      <c r="B308" s="254"/>
      <c r="C308" s="254"/>
      <c r="D308" s="254"/>
      <c r="E308" s="254"/>
      <c r="F308" s="254"/>
      <c r="G308" s="254"/>
      <c r="H308" s="254"/>
    </row>
    <row r="309" spans="2:8" customFormat="1" x14ac:dyDescent="0.25">
      <c r="B309" s="254"/>
      <c r="C309" s="254"/>
      <c r="D309" s="254"/>
      <c r="E309" s="254"/>
      <c r="F309" s="254"/>
      <c r="G309" s="254"/>
      <c r="H309" s="254"/>
    </row>
    <row r="310" spans="2:8" customFormat="1" x14ac:dyDescent="0.25">
      <c r="B310" s="254"/>
      <c r="C310" s="254"/>
      <c r="D310" s="254"/>
      <c r="E310" s="254"/>
      <c r="F310" s="254"/>
      <c r="G310" s="254"/>
      <c r="H310" s="254"/>
    </row>
    <row r="311" spans="2:8" customFormat="1" x14ac:dyDescent="0.25">
      <c r="B311" s="254"/>
      <c r="C311" s="254"/>
      <c r="D311" s="254"/>
      <c r="E311" s="254"/>
      <c r="F311" s="254"/>
      <c r="G311" s="254"/>
      <c r="H311" s="254"/>
    </row>
    <row r="312" spans="2:8" customFormat="1" x14ac:dyDescent="0.25">
      <c r="B312" s="254"/>
      <c r="C312" s="254"/>
      <c r="D312" s="254"/>
      <c r="E312" s="254"/>
      <c r="F312" s="254"/>
      <c r="G312" s="254"/>
      <c r="H312" s="254"/>
    </row>
    <row r="313" spans="2:8" customFormat="1" x14ac:dyDescent="0.25">
      <c r="B313" s="254"/>
      <c r="C313" s="254"/>
      <c r="D313" s="254"/>
      <c r="E313" s="254"/>
      <c r="F313" s="254"/>
      <c r="G313" s="254"/>
      <c r="H313" s="254"/>
    </row>
    <row r="314" spans="2:8" customFormat="1" x14ac:dyDescent="0.25">
      <c r="B314" s="254"/>
      <c r="C314" s="254"/>
      <c r="D314" s="254"/>
      <c r="E314" s="254"/>
      <c r="F314" s="254"/>
      <c r="G314" s="254"/>
      <c r="H314" s="254"/>
    </row>
    <row r="315" spans="2:8" customFormat="1" x14ac:dyDescent="0.25">
      <c r="B315" s="254"/>
      <c r="C315" s="254"/>
      <c r="D315" s="254"/>
      <c r="E315" s="254"/>
      <c r="F315" s="254"/>
      <c r="G315" s="254"/>
      <c r="H315" s="254"/>
    </row>
    <row r="316" spans="2:8" customFormat="1" x14ac:dyDescent="0.25">
      <c r="B316" s="254"/>
      <c r="C316" s="254"/>
      <c r="D316" s="254"/>
      <c r="E316" s="254"/>
      <c r="F316" s="254"/>
      <c r="G316" s="254"/>
      <c r="H316" s="254"/>
    </row>
    <row r="317" spans="2:8" customFormat="1" x14ac:dyDescent="0.25">
      <c r="B317" s="254"/>
      <c r="C317" s="254"/>
      <c r="D317" s="254"/>
      <c r="E317" s="254"/>
      <c r="F317" s="254"/>
      <c r="G317" s="254"/>
      <c r="H317" s="254"/>
    </row>
    <row r="318" spans="2:8" customFormat="1" x14ac:dyDescent="0.25">
      <c r="B318" s="254"/>
      <c r="C318" s="254"/>
      <c r="D318" s="254"/>
      <c r="E318" s="254"/>
      <c r="F318" s="254"/>
      <c r="G318" s="254"/>
      <c r="H318" s="254"/>
    </row>
    <row r="319" spans="2:8" customFormat="1" x14ac:dyDescent="0.25">
      <c r="B319" s="254"/>
      <c r="C319" s="254"/>
      <c r="D319" s="254"/>
      <c r="E319" s="254"/>
      <c r="F319" s="254"/>
      <c r="G319" s="254"/>
      <c r="H319" s="254"/>
    </row>
    <row r="320" spans="2:8" customFormat="1" x14ac:dyDescent="0.25">
      <c r="B320" s="254"/>
      <c r="C320" s="254"/>
      <c r="D320" s="254"/>
      <c r="E320" s="254"/>
      <c r="F320" s="254"/>
      <c r="G320" s="254"/>
      <c r="H320" s="254"/>
    </row>
    <row r="321" spans="2:8" customFormat="1" x14ac:dyDescent="0.25">
      <c r="B321" s="254"/>
      <c r="C321" s="254"/>
      <c r="D321" s="254"/>
      <c r="E321" s="254"/>
      <c r="F321" s="254"/>
      <c r="G321" s="254"/>
      <c r="H321" s="254"/>
    </row>
    <row r="322" spans="2:8" customFormat="1" x14ac:dyDescent="0.25">
      <c r="B322" s="254"/>
      <c r="C322" s="254"/>
      <c r="D322" s="254"/>
      <c r="E322" s="254"/>
      <c r="F322" s="254"/>
      <c r="G322" s="254"/>
      <c r="H322" s="254"/>
    </row>
    <row r="323" spans="2:8" customFormat="1" x14ac:dyDescent="0.25">
      <c r="B323" s="254"/>
      <c r="C323" s="254"/>
      <c r="D323" s="254"/>
      <c r="E323" s="254"/>
      <c r="F323" s="254"/>
      <c r="G323" s="254"/>
      <c r="H323" s="254"/>
    </row>
    <row r="324" spans="2:8" customFormat="1" x14ac:dyDescent="0.25">
      <c r="B324" s="254"/>
      <c r="C324" s="254"/>
      <c r="D324" s="254"/>
      <c r="E324" s="254"/>
      <c r="F324" s="254"/>
      <c r="G324" s="254"/>
      <c r="H324" s="254"/>
    </row>
    <row r="325" spans="2:8" customFormat="1" x14ac:dyDescent="0.25">
      <c r="B325" s="254"/>
      <c r="C325" s="254"/>
      <c r="D325" s="254"/>
      <c r="E325" s="254"/>
      <c r="F325" s="254"/>
      <c r="G325" s="254"/>
      <c r="H325" s="254"/>
    </row>
    <row r="326" spans="2:8" customFormat="1" x14ac:dyDescent="0.25">
      <c r="B326" s="254"/>
      <c r="C326" s="254"/>
      <c r="D326" s="254"/>
      <c r="E326" s="254"/>
      <c r="F326" s="254"/>
      <c r="G326" s="254"/>
      <c r="H326" s="254"/>
    </row>
    <row r="327" spans="2:8" customFormat="1" x14ac:dyDescent="0.25">
      <c r="B327" s="254"/>
      <c r="C327" s="254"/>
      <c r="D327" s="254"/>
      <c r="E327" s="254"/>
      <c r="F327" s="254"/>
      <c r="G327" s="254"/>
      <c r="H327" s="254"/>
    </row>
    <row r="328" spans="2:8" customFormat="1" x14ac:dyDescent="0.25">
      <c r="B328" s="254"/>
      <c r="C328" s="254"/>
      <c r="D328" s="254"/>
      <c r="E328" s="254"/>
      <c r="F328" s="254"/>
      <c r="G328" s="254"/>
      <c r="H328" s="254"/>
    </row>
    <row r="329" spans="2:8" customFormat="1" x14ac:dyDescent="0.25">
      <c r="B329" s="254"/>
      <c r="C329" s="254"/>
      <c r="D329" s="254"/>
      <c r="E329" s="254"/>
      <c r="F329" s="254"/>
      <c r="G329" s="254"/>
      <c r="H329" s="254"/>
    </row>
    <row r="330" spans="2:8" customFormat="1" x14ac:dyDescent="0.25">
      <c r="B330" s="254"/>
      <c r="C330" s="254"/>
      <c r="D330" s="254"/>
      <c r="E330" s="254"/>
      <c r="F330" s="254"/>
      <c r="G330" s="254"/>
      <c r="H330" s="254"/>
    </row>
    <row r="331" spans="2:8" customFormat="1" x14ac:dyDescent="0.25">
      <c r="B331" s="254"/>
      <c r="C331" s="254"/>
      <c r="D331" s="254"/>
      <c r="E331" s="254"/>
      <c r="F331" s="254"/>
      <c r="G331" s="254"/>
      <c r="H331" s="254"/>
    </row>
    <row r="332" spans="2:8" customFormat="1" x14ac:dyDescent="0.25">
      <c r="B332" s="254"/>
      <c r="C332" s="254"/>
      <c r="D332" s="254"/>
      <c r="E332" s="254"/>
      <c r="F332" s="254"/>
      <c r="G332" s="254"/>
      <c r="H332" s="254"/>
    </row>
    <row r="333" spans="2:8" customFormat="1" x14ac:dyDescent="0.25">
      <c r="B333" s="254"/>
      <c r="C333" s="254"/>
      <c r="D333" s="254"/>
      <c r="E333" s="254"/>
      <c r="F333" s="254"/>
      <c r="G333" s="254"/>
      <c r="H333" s="254"/>
    </row>
    <row r="334" spans="2:8" customFormat="1" x14ac:dyDescent="0.25">
      <c r="B334" s="254"/>
      <c r="C334" s="254"/>
      <c r="D334" s="254"/>
      <c r="E334" s="254"/>
      <c r="F334" s="254"/>
      <c r="G334" s="254"/>
      <c r="H334" s="254"/>
    </row>
    <row r="335" spans="2:8" customFormat="1" x14ac:dyDescent="0.25">
      <c r="B335" s="254"/>
      <c r="C335" s="254"/>
      <c r="D335" s="254"/>
      <c r="E335" s="254"/>
      <c r="F335" s="254"/>
      <c r="G335" s="254"/>
      <c r="H335" s="254"/>
    </row>
    <row r="336" spans="2:8" customFormat="1" x14ac:dyDescent="0.25">
      <c r="B336" s="254"/>
      <c r="C336" s="254"/>
      <c r="D336" s="254"/>
      <c r="E336" s="254"/>
      <c r="F336" s="254"/>
      <c r="G336" s="254"/>
      <c r="H336" s="254"/>
    </row>
    <row r="337" spans="1:9" customFormat="1" x14ac:dyDescent="0.25">
      <c r="B337" s="254"/>
      <c r="C337" s="254"/>
      <c r="D337" s="254"/>
      <c r="E337" s="254"/>
      <c r="F337" s="254"/>
      <c r="G337" s="254"/>
      <c r="H337" s="254"/>
    </row>
    <row r="338" spans="1:9" customFormat="1" x14ac:dyDescent="0.25">
      <c r="B338" s="254"/>
      <c r="C338" s="254"/>
      <c r="D338" s="254"/>
      <c r="E338" s="254"/>
      <c r="F338" s="254"/>
      <c r="G338" s="254"/>
      <c r="H338" s="254"/>
    </row>
    <row r="339" spans="1:9" customFormat="1" x14ac:dyDescent="0.25">
      <c r="B339" s="254"/>
      <c r="C339" s="254"/>
      <c r="D339" s="254"/>
      <c r="E339" s="254"/>
      <c r="F339" s="254"/>
      <c r="G339" s="254"/>
      <c r="H339" s="254"/>
    </row>
    <row r="340" spans="1:9" customFormat="1" x14ac:dyDescent="0.25">
      <c r="B340" s="254"/>
      <c r="C340" s="254"/>
      <c r="D340" s="254"/>
      <c r="E340" s="254"/>
      <c r="F340" s="254"/>
      <c r="G340" s="254"/>
      <c r="H340" s="254"/>
    </row>
    <row r="341" spans="1:9" customFormat="1" x14ac:dyDescent="0.25">
      <c r="B341" s="254"/>
      <c r="C341" s="254"/>
      <c r="D341" s="254"/>
      <c r="E341" s="254"/>
      <c r="F341" s="254"/>
      <c r="G341" s="254"/>
      <c r="H341" s="254"/>
    </row>
    <row r="342" spans="1:9" customFormat="1" x14ac:dyDescent="0.25">
      <c r="B342" s="254"/>
      <c r="C342" s="254"/>
      <c r="D342" s="254"/>
      <c r="E342" s="254"/>
      <c r="F342" s="254"/>
      <c r="G342" s="254"/>
      <c r="H342" s="254"/>
    </row>
    <row r="343" spans="1:9" customFormat="1" x14ac:dyDescent="0.25">
      <c r="B343" s="254"/>
      <c r="C343" s="254"/>
      <c r="D343" s="254"/>
      <c r="E343" s="254"/>
      <c r="F343" s="254"/>
      <c r="G343" s="254"/>
      <c r="H343" s="254"/>
    </row>
    <row r="344" spans="1:9" customFormat="1" x14ac:dyDescent="0.25">
      <c r="B344" s="254"/>
      <c r="C344" s="254"/>
      <c r="D344" s="254"/>
      <c r="E344" s="254"/>
      <c r="F344" s="254"/>
      <c r="G344" s="254"/>
      <c r="H344" s="254"/>
    </row>
    <row r="345" spans="1:9" customFormat="1" x14ac:dyDescent="0.25">
      <c r="B345" s="254"/>
      <c r="C345" s="254"/>
      <c r="D345" s="254"/>
      <c r="E345" s="254"/>
      <c r="F345" s="254"/>
      <c r="G345" s="254"/>
      <c r="H345" s="254"/>
    </row>
    <row r="346" spans="1:9" customFormat="1" x14ac:dyDescent="0.25">
      <c r="B346" s="254"/>
      <c r="C346" s="254"/>
      <c r="D346" s="254"/>
      <c r="E346" s="254"/>
      <c r="F346" s="254"/>
      <c r="G346" s="254"/>
      <c r="H346" s="254"/>
    </row>
    <row r="347" spans="1:9" customFormat="1" x14ac:dyDescent="0.25">
      <c r="B347" s="254"/>
      <c r="C347" s="254"/>
      <c r="D347" s="254"/>
      <c r="E347" s="254"/>
      <c r="F347" s="254"/>
      <c r="G347" s="254"/>
      <c r="H347" s="254"/>
    </row>
    <row r="349" spans="1:9" s="1" customFormat="1" ht="12.75" x14ac:dyDescent="0.2">
      <c r="A349"/>
      <c r="I349"/>
    </row>
    <row r="350" spans="1:9" s="1" customFormat="1" ht="12.75" x14ac:dyDescent="0.2">
      <c r="A350"/>
      <c r="I350"/>
    </row>
    <row r="351" spans="1:9" s="1" customFormat="1" ht="12.75" x14ac:dyDescent="0.2">
      <c r="A351"/>
      <c r="I351"/>
    </row>
    <row r="352" spans="1:9" s="1" customFormat="1" ht="12.75" x14ac:dyDescent="0.2">
      <c r="A352"/>
      <c r="I352"/>
    </row>
    <row r="353" spans="1:9" s="1" customFormat="1" ht="12.75" x14ac:dyDescent="0.2">
      <c r="A353"/>
      <c r="I353"/>
    </row>
    <row r="354" spans="1:9" s="1" customFormat="1" ht="12.75" x14ac:dyDescent="0.2">
      <c r="A354"/>
      <c r="I354"/>
    </row>
    <row r="355" spans="1:9" s="1" customFormat="1" ht="12.75" x14ac:dyDescent="0.2">
      <c r="A355"/>
      <c r="I355"/>
    </row>
    <row r="356" spans="1:9" s="1" customFormat="1" ht="12.75" x14ac:dyDescent="0.2">
      <c r="A356"/>
      <c r="I356"/>
    </row>
    <row r="357" spans="1:9" s="1" customFormat="1" ht="12.75" x14ac:dyDescent="0.2">
      <c r="A357"/>
      <c r="I357"/>
    </row>
    <row r="358" spans="1:9" s="1" customFormat="1" ht="12.75" x14ac:dyDescent="0.2">
      <c r="A358"/>
      <c r="I358"/>
    </row>
    <row r="359" spans="1:9" s="1" customFormat="1" ht="12.75" x14ac:dyDescent="0.2">
      <c r="A359"/>
      <c r="I359"/>
    </row>
    <row r="360" spans="1:9" s="1" customFormat="1" ht="24" customHeight="1" x14ac:dyDescent="0.2">
      <c r="A360"/>
      <c r="I360"/>
    </row>
    <row r="361" spans="1:9" s="1" customFormat="1" ht="12.75" x14ac:dyDescent="0.2">
      <c r="A361"/>
      <c r="I361"/>
    </row>
    <row r="362" spans="1:9" s="1" customFormat="1" ht="28.5" customHeight="1" x14ac:dyDescent="0.2">
      <c r="A362"/>
      <c r="I362"/>
    </row>
    <row r="363" spans="1:9" s="1" customFormat="1" ht="12.75" x14ac:dyDescent="0.2">
      <c r="A363"/>
      <c r="I363"/>
    </row>
    <row r="364" spans="1:9" s="1" customFormat="1" ht="27" customHeight="1" x14ac:dyDescent="0.2">
      <c r="A364"/>
      <c r="I364"/>
    </row>
    <row r="365" spans="1:9" s="1" customFormat="1" ht="12.75" x14ac:dyDescent="0.2">
      <c r="A365"/>
      <c r="I365"/>
    </row>
    <row r="366" spans="1:9" s="1" customFormat="1" ht="12.75" x14ac:dyDescent="0.2">
      <c r="A366"/>
      <c r="I366"/>
    </row>
    <row r="367" spans="1:9" s="1" customFormat="1" ht="12.75" x14ac:dyDescent="0.2">
      <c r="A367"/>
      <c r="I367"/>
    </row>
    <row r="368" spans="1:9" s="1" customFormat="1" ht="15" customHeight="1" x14ac:dyDescent="0.2">
      <c r="A368"/>
      <c r="I368"/>
    </row>
    <row r="369" spans="1:9" s="1" customFormat="1" ht="15" customHeight="1" x14ac:dyDescent="0.2">
      <c r="A369"/>
      <c r="I369"/>
    </row>
    <row r="370" spans="1:9" s="1" customFormat="1" ht="15" customHeight="1" x14ac:dyDescent="0.2">
      <c r="A370"/>
      <c r="I370"/>
    </row>
    <row r="371" spans="1:9" s="1" customFormat="1" ht="15" customHeight="1" x14ac:dyDescent="0.2">
      <c r="A371"/>
      <c r="I371"/>
    </row>
    <row r="372" spans="1:9" s="1" customFormat="1" ht="15" customHeight="1" x14ac:dyDescent="0.2">
      <c r="A372"/>
      <c r="I372"/>
    </row>
    <row r="373" spans="1:9" s="1" customFormat="1" ht="15" customHeight="1" x14ac:dyDescent="0.2">
      <c r="A373"/>
      <c r="I373"/>
    </row>
    <row r="374" spans="1:9" s="1" customFormat="1" ht="15" customHeight="1" x14ac:dyDescent="0.2">
      <c r="A374"/>
      <c r="I374"/>
    </row>
    <row r="375" spans="1:9" s="1" customFormat="1" ht="15" customHeight="1" x14ac:dyDescent="0.2">
      <c r="A375"/>
      <c r="I375"/>
    </row>
    <row r="376" spans="1:9" s="1" customFormat="1" ht="15" customHeight="1" x14ac:dyDescent="0.2">
      <c r="A376"/>
      <c r="I376"/>
    </row>
    <row r="377" spans="1:9" s="1" customFormat="1" ht="15" customHeight="1" x14ac:dyDescent="0.2">
      <c r="A377"/>
      <c r="I377"/>
    </row>
    <row r="378" spans="1:9" s="1" customFormat="1" ht="15" customHeight="1" x14ac:dyDescent="0.2">
      <c r="A378"/>
      <c r="I378"/>
    </row>
    <row r="379" spans="1:9" s="1" customFormat="1" ht="15" customHeight="1" x14ac:dyDescent="0.2">
      <c r="A379"/>
      <c r="I379"/>
    </row>
    <row r="380" spans="1:9" s="1" customFormat="1" ht="15" customHeight="1" x14ac:dyDescent="0.2">
      <c r="A380"/>
      <c r="I380"/>
    </row>
    <row r="381" spans="1:9" s="1" customFormat="1" ht="15" customHeight="1" x14ac:dyDescent="0.2">
      <c r="A381"/>
      <c r="I381"/>
    </row>
    <row r="382" spans="1:9" s="1" customFormat="1" ht="15" customHeight="1" x14ac:dyDescent="0.2">
      <c r="A382"/>
      <c r="I382"/>
    </row>
    <row r="383" spans="1:9" s="1" customFormat="1" ht="15" customHeight="1" x14ac:dyDescent="0.2">
      <c r="A383"/>
      <c r="I383"/>
    </row>
    <row r="384" spans="1:9" s="1" customFormat="1" ht="15" customHeight="1" x14ac:dyDescent="0.2">
      <c r="A384"/>
      <c r="I384"/>
    </row>
    <row r="385" spans="1:9" s="1" customFormat="1" ht="15" customHeight="1" x14ac:dyDescent="0.2">
      <c r="A385"/>
      <c r="I385"/>
    </row>
    <row r="386" spans="1:9" s="1" customFormat="1" ht="15" customHeight="1" x14ac:dyDescent="0.2">
      <c r="A386"/>
      <c r="I386"/>
    </row>
    <row r="387" spans="1:9" s="1" customFormat="1" ht="15" customHeight="1" x14ac:dyDescent="0.2">
      <c r="A387"/>
      <c r="I387"/>
    </row>
    <row r="388" spans="1:9" s="1" customFormat="1" ht="15" customHeight="1" x14ac:dyDescent="0.2">
      <c r="A388"/>
      <c r="I388"/>
    </row>
    <row r="389" spans="1:9" s="1" customFormat="1" ht="15" customHeight="1" x14ac:dyDescent="0.2">
      <c r="A389"/>
      <c r="I389"/>
    </row>
    <row r="390" spans="1:9" s="1" customFormat="1" ht="15" customHeight="1" x14ac:dyDescent="0.2">
      <c r="A390"/>
      <c r="I390"/>
    </row>
    <row r="391" spans="1:9" s="1" customFormat="1" ht="15" customHeight="1" x14ac:dyDescent="0.2">
      <c r="A391"/>
      <c r="I391"/>
    </row>
    <row r="392" spans="1:9" s="1" customFormat="1" ht="15" customHeight="1" x14ac:dyDescent="0.2">
      <c r="A392"/>
      <c r="I392"/>
    </row>
    <row r="393" spans="1:9" s="1" customFormat="1" ht="15" customHeight="1" x14ac:dyDescent="0.2">
      <c r="A393"/>
      <c r="I393"/>
    </row>
    <row r="394" spans="1:9" s="1" customFormat="1" ht="15" customHeight="1" x14ac:dyDescent="0.2">
      <c r="A394"/>
      <c r="I394"/>
    </row>
    <row r="395" spans="1:9" s="1" customFormat="1" ht="15" customHeight="1" x14ac:dyDescent="0.2">
      <c r="A395"/>
      <c r="I395"/>
    </row>
    <row r="396" spans="1:9" s="1" customFormat="1" ht="15" customHeight="1" x14ac:dyDescent="0.2">
      <c r="A396"/>
      <c r="I396"/>
    </row>
    <row r="397" spans="1:9" s="1" customFormat="1" ht="15" customHeight="1" x14ac:dyDescent="0.2">
      <c r="A397"/>
      <c r="I397"/>
    </row>
    <row r="398" spans="1:9" s="1" customFormat="1" ht="12.75" x14ac:dyDescent="0.2">
      <c r="A398"/>
      <c r="I398"/>
    </row>
    <row r="399" spans="1:9" s="1" customFormat="1" ht="15" customHeight="1" x14ac:dyDescent="0.2">
      <c r="A399"/>
      <c r="I399"/>
    </row>
    <row r="400" spans="1:9" s="1" customFormat="1" ht="15" customHeight="1" x14ac:dyDescent="0.2">
      <c r="A400"/>
      <c r="I400"/>
    </row>
    <row r="401" spans="1:9" s="1" customFormat="1" ht="15" customHeight="1" x14ac:dyDescent="0.2">
      <c r="A401"/>
      <c r="I401"/>
    </row>
    <row r="402" spans="1:9" s="1" customFormat="1" ht="12.75" x14ac:dyDescent="0.2">
      <c r="A402"/>
      <c r="I402"/>
    </row>
    <row r="403" spans="1:9" s="1" customFormat="1" ht="12.75" x14ac:dyDescent="0.2">
      <c r="A403"/>
      <c r="I403"/>
    </row>
    <row r="404" spans="1:9" s="1" customFormat="1" ht="12.75" x14ac:dyDescent="0.2">
      <c r="A404"/>
      <c r="I404"/>
    </row>
    <row r="405" spans="1:9" s="1" customFormat="1" ht="12.75" x14ac:dyDescent="0.2">
      <c r="A405"/>
      <c r="I405"/>
    </row>
    <row r="406" spans="1:9" s="1" customFormat="1" ht="15" customHeight="1" x14ac:dyDescent="0.2">
      <c r="A406"/>
      <c r="I406"/>
    </row>
    <row r="407" spans="1:9" s="1" customFormat="1" ht="15" customHeight="1" x14ac:dyDescent="0.2">
      <c r="A407"/>
      <c r="I407"/>
    </row>
    <row r="408" spans="1:9" s="1" customFormat="1" ht="15" customHeight="1" x14ac:dyDescent="0.2">
      <c r="A408"/>
      <c r="I408"/>
    </row>
    <row r="409" spans="1:9" s="1" customFormat="1" ht="15" customHeight="1" x14ac:dyDescent="0.2">
      <c r="A409"/>
      <c r="I409"/>
    </row>
    <row r="410" spans="1:9" s="1" customFormat="1" ht="15" customHeight="1" x14ac:dyDescent="0.2">
      <c r="A410"/>
      <c r="I410"/>
    </row>
    <row r="411" spans="1:9" s="1" customFormat="1" ht="15" customHeight="1" x14ac:dyDescent="0.2">
      <c r="A411"/>
      <c r="I411"/>
    </row>
    <row r="412" spans="1:9" s="1" customFormat="1" ht="15" customHeight="1" x14ac:dyDescent="0.2">
      <c r="A412"/>
      <c r="I412"/>
    </row>
    <row r="413" spans="1:9" s="1" customFormat="1" ht="15" customHeight="1" x14ac:dyDescent="0.2">
      <c r="A413"/>
      <c r="I413"/>
    </row>
    <row r="414" spans="1:9" s="1" customFormat="1" ht="15" customHeight="1" x14ac:dyDescent="0.2">
      <c r="A414"/>
      <c r="I414"/>
    </row>
    <row r="415" spans="1:9" s="1" customFormat="1" ht="15" customHeight="1" x14ac:dyDescent="0.2">
      <c r="A415"/>
      <c r="I415"/>
    </row>
    <row r="416" spans="1:9" s="1" customFormat="1" ht="15" customHeight="1" x14ac:dyDescent="0.2">
      <c r="A416"/>
      <c r="I416"/>
    </row>
    <row r="417" spans="1:9" s="1" customFormat="1" ht="15" customHeight="1" x14ac:dyDescent="0.2">
      <c r="A417"/>
      <c r="I417"/>
    </row>
    <row r="418" spans="1:9" s="1" customFormat="1" ht="12.75" x14ac:dyDescent="0.2">
      <c r="A418"/>
      <c r="I418"/>
    </row>
    <row r="419" spans="1:9" s="1" customFormat="1" ht="12.75" x14ac:dyDescent="0.2">
      <c r="A419"/>
      <c r="I419"/>
    </row>
    <row r="420" spans="1:9" s="1" customFormat="1" ht="12.75" x14ac:dyDescent="0.2">
      <c r="A420"/>
      <c r="I420"/>
    </row>
    <row r="421" spans="1:9" s="1" customFormat="1" ht="12.75" x14ac:dyDescent="0.2">
      <c r="A421"/>
      <c r="I421"/>
    </row>
    <row r="422" spans="1:9" s="1" customFormat="1" ht="12.75" x14ac:dyDescent="0.2">
      <c r="A422"/>
      <c r="I422"/>
    </row>
    <row r="423" spans="1:9" s="1" customFormat="1" ht="15" customHeight="1" x14ac:dyDescent="0.2">
      <c r="A423"/>
      <c r="I423"/>
    </row>
    <row r="424" spans="1:9" s="1" customFormat="1" ht="12.75" x14ac:dyDescent="0.2">
      <c r="A424"/>
      <c r="I424"/>
    </row>
    <row r="425" spans="1:9" s="1" customFormat="1" ht="12.75" x14ac:dyDescent="0.2">
      <c r="A425"/>
      <c r="I425"/>
    </row>
    <row r="426" spans="1:9" s="1" customFormat="1" ht="12.75" x14ac:dyDescent="0.2">
      <c r="A426"/>
      <c r="I426"/>
    </row>
    <row r="427" spans="1:9" s="1" customFormat="1" ht="12.75" x14ac:dyDescent="0.2">
      <c r="A427"/>
      <c r="I427"/>
    </row>
    <row r="428" spans="1:9" s="1" customFormat="1" ht="12.75" x14ac:dyDescent="0.2">
      <c r="A428"/>
      <c r="I428"/>
    </row>
    <row r="429" spans="1:9" s="1" customFormat="1" ht="12.75" x14ac:dyDescent="0.2">
      <c r="A429"/>
      <c r="I429"/>
    </row>
    <row r="430" spans="1:9" s="1" customFormat="1" ht="12.75" x14ac:dyDescent="0.2">
      <c r="A430"/>
      <c r="I430"/>
    </row>
    <row r="431" spans="1:9" s="1" customFormat="1" ht="12.75" x14ac:dyDescent="0.2">
      <c r="A431"/>
      <c r="I431"/>
    </row>
    <row r="432" spans="1:9" s="1" customFormat="1" ht="12.75" x14ac:dyDescent="0.2">
      <c r="A432"/>
      <c r="I432"/>
    </row>
    <row r="433" spans="1:9" s="1" customFormat="1" ht="15" customHeight="1" x14ac:dyDescent="0.2">
      <c r="A433"/>
      <c r="I433"/>
    </row>
    <row r="434" spans="1:9" s="1" customFormat="1" ht="15" customHeight="1" x14ac:dyDescent="0.2">
      <c r="A434"/>
      <c r="I434"/>
    </row>
    <row r="435" spans="1:9" s="1" customFormat="1" ht="15" customHeight="1" x14ac:dyDescent="0.2">
      <c r="A435"/>
      <c r="I435"/>
    </row>
    <row r="436" spans="1:9" s="1" customFormat="1" ht="15" customHeight="1" x14ac:dyDescent="0.2">
      <c r="A436"/>
      <c r="I436"/>
    </row>
    <row r="437" spans="1:9" s="1" customFormat="1" ht="15" customHeight="1" x14ac:dyDescent="0.2">
      <c r="A437"/>
      <c r="I437"/>
    </row>
    <row r="438" spans="1:9" s="1" customFormat="1" ht="15" customHeight="1" x14ac:dyDescent="0.2">
      <c r="A438"/>
      <c r="I438"/>
    </row>
    <row r="439" spans="1:9" s="1" customFormat="1" ht="15" customHeight="1" x14ac:dyDescent="0.2">
      <c r="A439"/>
      <c r="I439"/>
    </row>
    <row r="440" spans="1:9" s="1" customFormat="1" ht="15" customHeight="1" x14ac:dyDescent="0.2">
      <c r="A440"/>
      <c r="I440"/>
    </row>
    <row r="441" spans="1:9" s="1" customFormat="1" ht="12.75" x14ac:dyDescent="0.2">
      <c r="A441"/>
      <c r="I441"/>
    </row>
    <row r="442" spans="1:9" s="1" customFormat="1" ht="12.75" x14ac:dyDescent="0.2">
      <c r="A442"/>
      <c r="I442"/>
    </row>
    <row r="443" spans="1:9" s="1" customFormat="1" ht="12.75" x14ac:dyDescent="0.2">
      <c r="A443"/>
      <c r="I443"/>
    </row>
    <row r="444" spans="1:9" s="1" customFormat="1" ht="12.75" x14ac:dyDescent="0.2">
      <c r="A444"/>
      <c r="I444"/>
    </row>
    <row r="445" spans="1:9" s="1" customFormat="1" ht="12.75" x14ac:dyDescent="0.2">
      <c r="A445"/>
      <c r="I445"/>
    </row>
    <row r="446" spans="1:9" s="1" customFormat="1" ht="15" customHeight="1" x14ac:dyDescent="0.2">
      <c r="A446"/>
      <c r="I446"/>
    </row>
    <row r="447" spans="1:9" s="1" customFormat="1" ht="12.75" x14ac:dyDescent="0.2">
      <c r="A447"/>
      <c r="I447"/>
    </row>
    <row r="448" spans="1:9" s="1" customFormat="1" ht="15" customHeight="1" x14ac:dyDescent="0.2">
      <c r="A448"/>
      <c r="I448"/>
    </row>
    <row r="449" spans="1:9" s="1" customFormat="1" ht="12.75" x14ac:dyDescent="0.2">
      <c r="A449"/>
      <c r="I449"/>
    </row>
    <row r="450" spans="1:9" s="1" customFormat="1" ht="12.75" x14ac:dyDescent="0.2">
      <c r="A450"/>
      <c r="I450"/>
    </row>
    <row r="451" spans="1:9" s="1" customFormat="1" ht="12.75" x14ac:dyDescent="0.2">
      <c r="A451"/>
      <c r="I451"/>
    </row>
    <row r="452" spans="1:9" s="1" customFormat="1" ht="12.75" x14ac:dyDescent="0.2">
      <c r="A452"/>
      <c r="I452"/>
    </row>
    <row r="453" spans="1:9" s="1" customFormat="1" ht="12.75" x14ac:dyDescent="0.2">
      <c r="A453"/>
      <c r="I453"/>
    </row>
    <row r="454" spans="1:9" s="1" customFormat="1" ht="12.75" x14ac:dyDescent="0.2">
      <c r="A454"/>
      <c r="I454"/>
    </row>
    <row r="455" spans="1:9" s="1" customFormat="1" ht="12.75" x14ac:dyDescent="0.2">
      <c r="A455"/>
      <c r="I455"/>
    </row>
    <row r="456" spans="1:9" s="1" customFormat="1" ht="12.75" x14ac:dyDescent="0.2">
      <c r="A456"/>
      <c r="I456"/>
    </row>
    <row r="457" spans="1:9" s="1" customFormat="1" ht="24.75" customHeight="1" x14ac:dyDescent="0.2">
      <c r="A457"/>
      <c r="I457"/>
    </row>
    <row r="458" spans="1:9" s="1" customFormat="1" ht="12.75" x14ac:dyDescent="0.2">
      <c r="A458"/>
      <c r="I458"/>
    </row>
    <row r="459" spans="1:9" s="1" customFormat="1" ht="24" customHeight="1" x14ac:dyDescent="0.2">
      <c r="A459"/>
      <c r="I459"/>
    </row>
    <row r="460" spans="1:9" s="1" customFormat="1" ht="12.75" x14ac:dyDescent="0.2">
      <c r="A460"/>
      <c r="I460"/>
    </row>
    <row r="461" spans="1:9" s="1" customFormat="1" ht="24.75" customHeight="1" x14ac:dyDescent="0.2">
      <c r="A461"/>
      <c r="I461"/>
    </row>
    <row r="462" spans="1:9" s="1" customFormat="1" ht="12.75" x14ac:dyDescent="0.2">
      <c r="A462"/>
      <c r="I462"/>
    </row>
    <row r="463" spans="1:9" s="1" customFormat="1" ht="25.5" customHeight="1" x14ac:dyDescent="0.2">
      <c r="A463"/>
      <c r="I463"/>
    </row>
    <row r="464" spans="1:9" s="1" customFormat="1" ht="12.75" x14ac:dyDescent="0.2">
      <c r="A464"/>
      <c r="I464"/>
    </row>
    <row r="465" spans="1:9" s="1" customFormat="1" ht="12.75" customHeight="1" x14ac:dyDescent="0.2">
      <c r="A465"/>
      <c r="I465"/>
    </row>
    <row r="466" spans="1:9" s="1" customFormat="1" ht="12.75" x14ac:dyDescent="0.2">
      <c r="A466"/>
      <c r="I466"/>
    </row>
    <row r="467" spans="1:9" s="1" customFormat="1" ht="12.75" x14ac:dyDescent="0.2">
      <c r="A467"/>
      <c r="I467"/>
    </row>
    <row r="468" spans="1:9" s="1" customFormat="1" ht="12.75" x14ac:dyDescent="0.2">
      <c r="A468"/>
      <c r="I468"/>
    </row>
    <row r="469" spans="1:9" s="1" customFormat="1" ht="12.75" x14ac:dyDescent="0.2">
      <c r="A469"/>
      <c r="I469"/>
    </row>
    <row r="470" spans="1:9" s="1" customFormat="1" ht="12.75" x14ac:dyDescent="0.2">
      <c r="A470"/>
      <c r="I470"/>
    </row>
    <row r="471" spans="1:9" s="1" customFormat="1" ht="12.75" x14ac:dyDescent="0.2">
      <c r="A471"/>
      <c r="I471"/>
    </row>
    <row r="472" spans="1:9" s="1" customFormat="1" ht="12.75" x14ac:dyDescent="0.2">
      <c r="A472"/>
      <c r="I472"/>
    </row>
    <row r="473" spans="1:9" s="1" customFormat="1" ht="12.75" x14ac:dyDescent="0.2">
      <c r="A473"/>
      <c r="I473"/>
    </row>
    <row r="474" spans="1:9" s="1" customFormat="1" ht="12.75" x14ac:dyDescent="0.2">
      <c r="A474"/>
      <c r="I474"/>
    </row>
    <row r="475" spans="1:9" s="1" customFormat="1" ht="12.75" x14ac:dyDescent="0.2">
      <c r="A475"/>
      <c r="I475"/>
    </row>
    <row r="476" spans="1:9" s="1" customFormat="1" ht="12.75" x14ac:dyDescent="0.2">
      <c r="A476"/>
      <c r="I476"/>
    </row>
    <row r="477" spans="1:9" s="1" customFormat="1" ht="12.75" x14ac:dyDescent="0.2">
      <c r="A477"/>
      <c r="I477"/>
    </row>
    <row r="478" spans="1:9" s="1" customFormat="1" ht="12.75" x14ac:dyDescent="0.2">
      <c r="A478"/>
      <c r="I478"/>
    </row>
    <row r="479" spans="1:9" s="1" customFormat="1" ht="12.75" x14ac:dyDescent="0.2">
      <c r="A479"/>
      <c r="I479"/>
    </row>
    <row r="480" spans="1:9" s="1" customFormat="1" ht="12.75" x14ac:dyDescent="0.2">
      <c r="A480"/>
      <c r="I480"/>
    </row>
    <row r="481" spans="1:9" s="1" customFormat="1" ht="12.75" x14ac:dyDescent="0.2">
      <c r="A481"/>
      <c r="I481"/>
    </row>
    <row r="482" spans="1:9" s="1" customFormat="1" ht="12.75" x14ac:dyDescent="0.2">
      <c r="A482"/>
      <c r="I482"/>
    </row>
    <row r="483" spans="1:9" s="1" customFormat="1" ht="15" customHeight="1" x14ac:dyDescent="0.2">
      <c r="A483"/>
      <c r="I483"/>
    </row>
    <row r="484" spans="1:9" s="1" customFormat="1" ht="12.75" x14ac:dyDescent="0.2">
      <c r="A484"/>
      <c r="I484"/>
    </row>
    <row r="485" spans="1:9" s="1" customFormat="1" ht="12.75" x14ac:dyDescent="0.2">
      <c r="A485"/>
      <c r="I485"/>
    </row>
    <row r="486" spans="1:9" s="1" customFormat="1" ht="12.75" x14ac:dyDescent="0.2">
      <c r="A486"/>
      <c r="I486"/>
    </row>
    <row r="487" spans="1:9" s="1" customFormat="1" ht="12.75" x14ac:dyDescent="0.2">
      <c r="A487"/>
      <c r="I487"/>
    </row>
    <row r="488" spans="1:9" s="1" customFormat="1" ht="12.75" x14ac:dyDescent="0.2">
      <c r="A488"/>
      <c r="I488"/>
    </row>
    <row r="489" spans="1:9" s="1" customFormat="1" ht="12.75" x14ac:dyDescent="0.2">
      <c r="A489"/>
      <c r="I489"/>
    </row>
    <row r="490" spans="1:9" s="1" customFormat="1" ht="12.75" x14ac:dyDescent="0.2">
      <c r="A490"/>
      <c r="I490"/>
    </row>
    <row r="491" spans="1:9" s="1" customFormat="1" ht="12.75" x14ac:dyDescent="0.2">
      <c r="A491"/>
      <c r="I491"/>
    </row>
  </sheetData>
  <mergeCells count="18">
    <mergeCell ref="AZ14:BA14"/>
    <mergeCell ref="AZ15:BA15"/>
    <mergeCell ref="AZ16:BA16"/>
    <mergeCell ref="AZ17:BA17"/>
    <mergeCell ref="AZ18:BA18"/>
    <mergeCell ref="AZ13:BA13"/>
    <mergeCell ref="AZ12:BA12"/>
    <mergeCell ref="AZ1:BA1"/>
    <mergeCell ref="AZ2:BA2"/>
    <mergeCell ref="AZ3:BA3"/>
    <mergeCell ref="AZ4:BA4"/>
    <mergeCell ref="AZ5:BA5"/>
    <mergeCell ref="AZ6:BA6"/>
    <mergeCell ref="AZ7:BA7"/>
    <mergeCell ref="AZ8:BA8"/>
    <mergeCell ref="AZ9:BA9"/>
    <mergeCell ref="AZ10:BA10"/>
    <mergeCell ref="AZ11:BA11"/>
  </mergeCells>
  <dataValidations count="1">
    <dataValidation allowBlank="1" showInputMessage="1" showErrorMessage="1" sqref="I69"/>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J494"/>
  <sheetViews>
    <sheetView topLeftCell="A10" workbookViewId="0">
      <selection activeCell="A53" sqref="A53:XFD195"/>
    </sheetView>
  </sheetViews>
  <sheetFormatPr defaultRowHeight="15" x14ac:dyDescent="0.25"/>
  <cols>
    <col min="1" max="1" width="58.28515625" style="254" customWidth="1"/>
    <col min="2" max="2" width="16.42578125" style="254" customWidth="1"/>
    <col min="3" max="3" width="5.7109375" style="254" customWidth="1"/>
    <col min="4" max="4" width="8" style="254" customWidth="1"/>
    <col min="5" max="6" width="14.5703125" style="254" customWidth="1"/>
    <col min="7" max="10" width="9.140625" style="254"/>
  </cols>
  <sheetData>
    <row r="1" spans="1:10" ht="18" x14ac:dyDescent="0.25">
      <c r="A1" s="459" t="s">
        <v>280</v>
      </c>
      <c r="B1" s="459"/>
      <c r="C1" s="459"/>
      <c r="D1" s="459"/>
      <c r="E1" s="377"/>
      <c r="F1" s="377"/>
      <c r="G1" s="377"/>
      <c r="H1" s="377"/>
      <c r="I1" s="377"/>
    </row>
    <row r="2" spans="1:10" x14ac:dyDescent="0.25">
      <c r="A2" s="335"/>
      <c r="B2" s="335"/>
      <c r="C2" s="335"/>
      <c r="D2" s="335"/>
      <c r="E2" s="335"/>
      <c r="F2" s="335"/>
      <c r="G2" s="335"/>
      <c r="H2" s="335"/>
      <c r="I2" s="335"/>
      <c r="J2" s="268"/>
    </row>
    <row r="3" spans="1:10" ht="87" customHeight="1" x14ac:dyDescent="0.25">
      <c r="A3" s="464"/>
      <c r="B3" s="464"/>
      <c r="C3" s="464"/>
      <c r="D3" s="464"/>
    </row>
    <row r="4" spans="1:10" x14ac:dyDescent="0.25">
      <c r="A4" s="237" t="s">
        <v>281</v>
      </c>
      <c r="B4" s="236"/>
      <c r="C4" s="236"/>
      <c r="D4" s="236"/>
      <c r="E4" s="236"/>
      <c r="F4" s="236"/>
      <c r="G4" s="236"/>
      <c r="H4" s="236"/>
      <c r="I4" s="236"/>
    </row>
    <row r="5" spans="1:10" x14ac:dyDescent="0.25">
      <c r="A5" s="236"/>
      <c r="B5" s="236"/>
      <c r="C5" s="236"/>
      <c r="D5" s="236"/>
      <c r="E5" s="236"/>
      <c r="F5" s="236"/>
      <c r="G5" s="236"/>
      <c r="H5" s="236"/>
      <c r="I5" s="236"/>
    </row>
    <row r="6" spans="1:10" ht="87" customHeight="1" x14ac:dyDescent="0.25">
      <c r="A6" s="464"/>
      <c r="B6" s="464"/>
      <c r="C6" s="464"/>
      <c r="D6" s="464"/>
    </row>
    <row r="7" spans="1:10" ht="87" customHeight="1" x14ac:dyDescent="0.25">
      <c r="A7" s="464"/>
      <c r="B7" s="464"/>
      <c r="C7" s="464"/>
      <c r="D7" s="464"/>
    </row>
    <row r="8" spans="1:10" ht="87" customHeight="1" x14ac:dyDescent="0.25">
      <c r="A8" s="464"/>
      <c r="B8" s="464"/>
      <c r="C8" s="464"/>
      <c r="D8" s="464"/>
      <c r="H8" s="236"/>
      <c r="I8" s="342"/>
    </row>
    <row r="9" spans="1:10" ht="87" customHeight="1" x14ac:dyDescent="0.25">
      <c r="A9" s="464"/>
      <c r="B9" s="464"/>
      <c r="C9" s="464"/>
      <c r="D9" s="464"/>
      <c r="H9" s="236"/>
      <c r="I9" s="342"/>
    </row>
    <row r="10" spans="1:10" x14ac:dyDescent="0.25">
      <c r="G10" s="268"/>
      <c r="H10" s="236"/>
      <c r="I10" s="342"/>
    </row>
    <row r="11" spans="1:10" x14ac:dyDescent="0.25">
      <c r="A11" s="237" t="s">
        <v>731</v>
      </c>
      <c r="B11" s="236"/>
      <c r="C11" s="236"/>
      <c r="D11" s="236"/>
      <c r="G11" s="236"/>
      <c r="H11" s="236"/>
      <c r="I11" s="342"/>
    </row>
    <row r="12" spans="1:10" x14ac:dyDescent="0.25">
      <c r="A12" s="237"/>
      <c r="B12" s="236"/>
      <c r="C12" s="236"/>
      <c r="D12" s="236"/>
      <c r="G12" s="236"/>
      <c r="H12" s="236"/>
      <c r="I12" s="342"/>
    </row>
    <row r="13" spans="1:10" ht="15.75" thickBot="1" x14ac:dyDescent="0.3">
      <c r="A13" s="467"/>
      <c r="B13" s="467"/>
      <c r="C13" s="370"/>
      <c r="D13" s="371"/>
      <c r="G13" s="336"/>
      <c r="H13" s="236"/>
      <c r="I13" s="342"/>
    </row>
    <row r="14" spans="1:10" ht="16.5" thickTop="1" thickBot="1" x14ac:dyDescent="0.3">
      <c r="A14" s="467"/>
      <c r="B14" s="467"/>
      <c r="C14" s="370"/>
      <c r="D14" s="371"/>
      <c r="G14" s="337"/>
      <c r="H14" s="236"/>
      <c r="I14" s="342"/>
    </row>
    <row r="15" spans="1:10" ht="16.5" thickTop="1" thickBot="1" x14ac:dyDescent="0.3">
      <c r="A15" s="467"/>
      <c r="B15" s="467"/>
      <c r="C15" s="370"/>
      <c r="D15" s="371"/>
      <c r="G15" s="337"/>
      <c r="H15" s="236"/>
      <c r="I15" s="342"/>
    </row>
    <row r="16" spans="1:10" ht="16.5" thickTop="1" thickBot="1" x14ac:dyDescent="0.3">
      <c r="A16" s="467"/>
      <c r="B16" s="467"/>
      <c r="C16" s="370"/>
      <c r="D16" s="371"/>
      <c r="G16" s="337"/>
      <c r="H16" s="236"/>
      <c r="I16" s="342"/>
    </row>
    <row r="17" spans="1:9" ht="16.5" thickTop="1" thickBot="1" x14ac:dyDescent="0.3">
      <c r="A17" s="467"/>
      <c r="B17" s="467"/>
      <c r="C17" s="370"/>
      <c r="D17" s="371"/>
      <c r="G17" s="337"/>
      <c r="H17" s="236"/>
      <c r="I17" s="342"/>
    </row>
    <row r="18" spans="1:9" ht="16.5" thickTop="1" thickBot="1" x14ac:dyDescent="0.3">
      <c r="A18" s="467"/>
      <c r="B18" s="467"/>
      <c r="C18" s="370"/>
      <c r="D18" s="371"/>
      <c r="G18" s="337"/>
      <c r="H18" s="236"/>
      <c r="I18" s="342"/>
    </row>
    <row r="19" spans="1:9" ht="16.5" thickTop="1" thickBot="1" x14ac:dyDescent="0.3">
      <c r="A19" s="467"/>
      <c r="B19" s="467"/>
      <c r="C19" s="370"/>
      <c r="D19" s="371"/>
      <c r="G19" s="337"/>
      <c r="H19" s="236"/>
      <c r="I19" s="342"/>
    </row>
    <row r="20" spans="1:9" ht="16.5" thickTop="1" thickBot="1" x14ac:dyDescent="0.3">
      <c r="A20" s="467"/>
      <c r="B20" s="467"/>
      <c r="C20" s="370"/>
      <c r="D20" s="371"/>
      <c r="G20" s="337"/>
      <c r="H20" s="236"/>
      <c r="I20" s="342"/>
    </row>
    <row r="21" spans="1:9" ht="16.5" thickTop="1" thickBot="1" x14ac:dyDescent="0.3">
      <c r="A21" s="467"/>
      <c r="B21" s="467"/>
      <c r="C21" s="370"/>
      <c r="D21" s="371"/>
      <c r="G21" s="337"/>
      <c r="H21" s="236"/>
      <c r="I21" s="342"/>
    </row>
    <row r="22" spans="1:9" ht="16.5" thickTop="1" thickBot="1" x14ac:dyDescent="0.3">
      <c r="A22" s="467"/>
      <c r="B22" s="467"/>
      <c r="C22" s="370"/>
      <c r="D22" s="371"/>
      <c r="G22" s="337"/>
      <c r="H22" s="236"/>
      <c r="I22" s="342"/>
    </row>
    <row r="23" spans="1:9" ht="16.5" thickTop="1" thickBot="1" x14ac:dyDescent="0.3">
      <c r="A23" s="467"/>
      <c r="B23" s="467"/>
      <c r="C23" s="370"/>
      <c r="D23" s="371"/>
      <c r="G23" s="337"/>
      <c r="H23" s="236"/>
      <c r="I23" s="342"/>
    </row>
    <row r="24" spans="1:9" ht="16.5" thickTop="1" thickBot="1" x14ac:dyDescent="0.3">
      <c r="A24" s="467"/>
      <c r="B24" s="467"/>
      <c r="C24" s="370"/>
      <c r="D24" s="371"/>
      <c r="G24" s="337"/>
      <c r="H24" s="236"/>
      <c r="I24" s="342"/>
    </row>
    <row r="25" spans="1:9" ht="16.5" thickTop="1" thickBot="1" x14ac:dyDescent="0.3">
      <c r="A25" s="467"/>
      <c r="B25" s="467"/>
      <c r="C25" s="370"/>
      <c r="D25" s="371"/>
      <c r="G25" s="337"/>
      <c r="H25" s="236"/>
      <c r="I25" s="342"/>
    </row>
    <row r="26" spans="1:9" ht="16.5" thickTop="1" thickBot="1" x14ac:dyDescent="0.3">
      <c r="A26" s="467"/>
      <c r="B26" s="467"/>
      <c r="C26" s="370"/>
      <c r="D26" s="371"/>
      <c r="G26" s="337"/>
      <c r="H26" s="236"/>
      <c r="I26" s="342"/>
    </row>
    <row r="27" spans="1:9" ht="16.5" thickTop="1" thickBot="1" x14ac:dyDescent="0.3">
      <c r="A27" s="467"/>
      <c r="B27" s="467"/>
      <c r="C27" s="370"/>
      <c r="D27" s="371"/>
      <c r="G27" s="337"/>
      <c r="H27" s="236"/>
      <c r="I27" s="342"/>
    </row>
    <row r="28" spans="1:9" ht="16.5" thickTop="1" thickBot="1" x14ac:dyDescent="0.3">
      <c r="A28" s="467"/>
      <c r="B28" s="467"/>
      <c r="C28" s="370"/>
      <c r="D28" s="371"/>
      <c r="G28" s="337"/>
      <c r="H28" s="236"/>
      <c r="I28" s="342"/>
    </row>
    <row r="29" spans="1:9" ht="16.5" thickTop="1" thickBot="1" x14ac:dyDescent="0.3">
      <c r="A29" s="467"/>
      <c r="B29" s="467"/>
      <c r="C29" s="370"/>
      <c r="D29" s="371"/>
      <c r="G29" s="337"/>
      <c r="H29" s="236"/>
      <c r="I29" s="342"/>
    </row>
    <row r="30" spans="1:9" ht="16.5" thickTop="1" thickBot="1" x14ac:dyDescent="0.3">
      <c r="A30" s="467"/>
      <c r="B30" s="467"/>
      <c r="C30" s="370"/>
      <c r="D30" s="371"/>
      <c r="G30" s="337"/>
      <c r="H30" s="236"/>
      <c r="I30" s="342"/>
    </row>
    <row r="31" spans="1:9" ht="16.5" thickTop="1" thickBot="1" x14ac:dyDescent="0.3">
      <c r="A31" s="467"/>
      <c r="B31" s="467"/>
      <c r="C31" s="370"/>
      <c r="D31" s="371"/>
      <c r="G31" s="337"/>
      <c r="H31" s="236"/>
      <c r="I31" s="342"/>
    </row>
    <row r="32" spans="1:9" ht="16.5" thickTop="1" thickBot="1" x14ac:dyDescent="0.3">
      <c r="A32" s="467"/>
      <c r="B32" s="467"/>
      <c r="C32" s="370"/>
      <c r="D32" s="371"/>
      <c r="G32" s="337"/>
      <c r="H32" s="236"/>
      <c r="I32" s="342"/>
    </row>
    <row r="33" spans="1:9" ht="16.5" thickTop="1" thickBot="1" x14ac:dyDescent="0.3">
      <c r="A33" s="467"/>
      <c r="B33" s="467"/>
      <c r="C33" s="370"/>
      <c r="D33" s="371"/>
      <c r="G33" s="337"/>
      <c r="H33" s="236"/>
      <c r="I33" s="342"/>
    </row>
    <row r="34" spans="1:9" ht="16.5" thickTop="1" thickBot="1" x14ac:dyDescent="0.3">
      <c r="A34" s="467"/>
      <c r="B34" s="467"/>
      <c r="C34" s="370"/>
      <c r="D34" s="371"/>
      <c r="G34" s="337"/>
      <c r="H34" s="236"/>
      <c r="I34" s="342"/>
    </row>
    <row r="35" spans="1:9" ht="16.5" thickTop="1" thickBot="1" x14ac:dyDescent="0.3">
      <c r="A35" s="467"/>
      <c r="B35" s="467"/>
      <c r="C35" s="370"/>
      <c r="D35" s="371"/>
      <c r="G35" s="337"/>
      <c r="H35" s="236"/>
      <c r="I35" s="342"/>
    </row>
    <row r="36" spans="1:9" ht="16.5" thickTop="1" thickBot="1" x14ac:dyDescent="0.3">
      <c r="A36" s="467"/>
      <c r="B36" s="467"/>
      <c r="C36" s="370"/>
      <c r="D36" s="371"/>
      <c r="G36" s="337"/>
      <c r="H36" s="236"/>
      <c r="I36" s="342"/>
    </row>
    <row r="37" spans="1:9" ht="16.5" thickTop="1" thickBot="1" x14ac:dyDescent="0.3">
      <c r="A37" s="465"/>
      <c r="B37" s="465"/>
      <c r="C37" s="370"/>
      <c r="D37" s="371"/>
      <c r="G37" s="337"/>
      <c r="H37" s="236"/>
      <c r="I37" s="342"/>
    </row>
    <row r="38" spans="1:9" ht="16.5" thickTop="1" thickBot="1" x14ac:dyDescent="0.3">
      <c r="A38" s="465"/>
      <c r="B38" s="465"/>
      <c r="C38" s="370"/>
      <c r="D38" s="371"/>
      <c r="G38" s="337"/>
      <c r="H38" s="236"/>
      <c r="I38" s="342"/>
    </row>
    <row r="39" spans="1:9" ht="16.5" thickTop="1" thickBot="1" x14ac:dyDescent="0.3">
      <c r="A39" s="465"/>
      <c r="B39" s="465"/>
      <c r="C39" s="370"/>
      <c r="D39" s="371"/>
      <c r="G39" s="337"/>
      <c r="H39" s="236"/>
      <c r="I39" s="342"/>
    </row>
    <row r="40" spans="1:9" ht="16.5" thickTop="1" thickBot="1" x14ac:dyDescent="0.3">
      <c r="A40" s="465"/>
      <c r="B40" s="465"/>
      <c r="C40" s="370"/>
      <c r="D40" s="371"/>
      <c r="G40" s="337"/>
      <c r="H40" s="236"/>
      <c r="I40" s="342"/>
    </row>
    <row r="41" spans="1:9" ht="16.5" thickTop="1" thickBot="1" x14ac:dyDescent="0.3">
      <c r="A41" s="465"/>
      <c r="B41" s="465"/>
      <c r="C41" s="370"/>
      <c r="D41" s="371"/>
      <c r="G41" s="337"/>
      <c r="H41" s="236"/>
      <c r="I41" s="342"/>
    </row>
    <row r="42" spans="1:9" ht="16.5" thickTop="1" thickBot="1" x14ac:dyDescent="0.3">
      <c r="A42" s="465"/>
      <c r="B42" s="465"/>
      <c r="C42" s="370"/>
      <c r="D42" s="371"/>
      <c r="G42" s="338"/>
      <c r="H42" s="236"/>
      <c r="I42" s="342"/>
    </row>
    <row r="43" spans="1:9" ht="15.75" thickTop="1" x14ac:dyDescent="0.25">
      <c r="A43" s="236"/>
      <c r="B43" s="236"/>
      <c r="C43" s="236"/>
      <c r="D43" s="236"/>
      <c r="G43" s="339"/>
      <c r="H43" s="236"/>
      <c r="I43" s="342"/>
    </row>
    <row r="44" spans="1:9" x14ac:dyDescent="0.25">
      <c r="A44" s="237" t="s">
        <v>282</v>
      </c>
      <c r="B44" s="236"/>
      <c r="C44" s="236"/>
      <c r="D44" s="236"/>
      <c r="G44" s="339"/>
      <c r="H44" s="236"/>
      <c r="I44" s="342"/>
    </row>
    <row r="45" spans="1:9" x14ac:dyDescent="0.25">
      <c r="A45" s="236"/>
      <c r="B45" s="236"/>
      <c r="C45" s="236"/>
      <c r="D45" s="236"/>
      <c r="G45" s="339"/>
      <c r="H45" s="236"/>
      <c r="I45" s="342"/>
    </row>
    <row r="46" spans="1:9" ht="15.75" thickBot="1" x14ac:dyDescent="0.3">
      <c r="A46" s="460" t="s">
        <v>283</v>
      </c>
      <c r="B46" s="466"/>
      <c r="C46" s="349" t="s">
        <v>324</v>
      </c>
      <c r="D46" s="332">
        <v>4.4000000000000003E-3</v>
      </c>
      <c r="G46" s="340"/>
    </row>
    <row r="47" spans="1:9" ht="16.5" thickTop="1" thickBot="1" x14ac:dyDescent="0.3">
      <c r="A47" s="460" t="s">
        <v>284</v>
      </c>
      <c r="B47" s="466"/>
      <c r="C47" s="350" t="s">
        <v>324</v>
      </c>
      <c r="D47" s="333">
        <v>1.1000000000000001E-3</v>
      </c>
      <c r="G47" s="340"/>
    </row>
    <row r="48" spans="1:9" ht="16.5" thickTop="1" thickBot="1" x14ac:dyDescent="0.3">
      <c r="A48" s="460" t="s">
        <v>285</v>
      </c>
      <c r="B48" s="466"/>
      <c r="C48" s="351" t="s">
        <v>11</v>
      </c>
      <c r="D48" s="334">
        <v>0.25</v>
      </c>
      <c r="G48" s="340"/>
    </row>
    <row r="49" spans="1:9" ht="15.75" thickTop="1" x14ac:dyDescent="0.25">
      <c r="A49" s="460"/>
      <c r="B49" s="461"/>
      <c r="C49" s="461"/>
      <c r="D49" s="461"/>
      <c r="E49" s="461"/>
      <c r="F49" s="461"/>
      <c r="G49" s="341"/>
      <c r="H49" s="344"/>
      <c r="I49" s="342"/>
    </row>
    <row r="50" spans="1:9" x14ac:dyDescent="0.25">
      <c r="A50" s="236"/>
      <c r="B50" s="236"/>
      <c r="C50" s="236"/>
      <c r="D50" s="236"/>
      <c r="E50" s="236"/>
      <c r="F50" s="236"/>
      <c r="G50" s="339"/>
      <c r="H50" s="344"/>
      <c r="I50" s="342"/>
    </row>
    <row r="51" spans="1:9" x14ac:dyDescent="0.25">
      <c r="A51" s="236"/>
      <c r="B51" s="236"/>
      <c r="C51" s="236"/>
      <c r="D51" s="236"/>
      <c r="E51" s="236"/>
      <c r="F51" s="236"/>
      <c r="G51" s="339"/>
      <c r="H51" s="344"/>
      <c r="I51" s="342"/>
    </row>
    <row r="52" spans="1:9" x14ac:dyDescent="0.25">
      <c r="G52" s="268"/>
      <c r="H52" s="345"/>
      <c r="I52" s="343"/>
    </row>
    <row r="53" spans="1:9" ht="18" x14ac:dyDescent="0.25">
      <c r="A53" s="238" t="s">
        <v>286</v>
      </c>
      <c r="B53" s="239"/>
      <c r="C53" s="239"/>
      <c r="D53" s="239"/>
      <c r="E53" s="1"/>
      <c r="F53" s="1"/>
      <c r="G53" s="5"/>
      <c r="H53" s="323"/>
      <c r="I53" s="331"/>
    </row>
    <row r="54" spans="1:9" x14ac:dyDescent="0.25">
      <c r="A54" s="240"/>
      <c r="B54" s="239"/>
      <c r="C54" s="239"/>
      <c r="D54" s="239"/>
      <c r="E54" s="1"/>
      <c r="F54" s="1"/>
      <c r="G54" s="5"/>
      <c r="H54" s="323"/>
      <c r="I54" s="331"/>
    </row>
    <row r="55" spans="1:9" x14ac:dyDescent="0.25">
      <c r="A55" s="472" t="s">
        <v>287</v>
      </c>
      <c r="B55" s="473"/>
      <c r="C55" s="372"/>
      <c r="D55" s="354"/>
      <c r="G55" s="353"/>
    </row>
    <row r="56" spans="1:9" x14ac:dyDescent="0.25">
      <c r="A56" s="474"/>
      <c r="B56" s="475"/>
      <c r="C56" s="372"/>
      <c r="D56" s="357"/>
      <c r="G56" s="356"/>
    </row>
    <row r="57" spans="1:9" x14ac:dyDescent="0.25">
      <c r="A57" s="476"/>
      <c r="B57" s="477"/>
      <c r="C57" s="372"/>
      <c r="D57" s="357"/>
      <c r="G57" s="356"/>
    </row>
    <row r="58" spans="1:9" x14ac:dyDescent="0.25">
      <c r="A58" s="472" t="s">
        <v>288</v>
      </c>
      <c r="B58" s="473"/>
      <c r="C58" s="373"/>
      <c r="D58" s="358"/>
      <c r="G58" s="353"/>
    </row>
    <row r="59" spans="1:9" x14ac:dyDescent="0.25">
      <c r="A59" s="240"/>
      <c r="B59" s="239"/>
      <c r="C59" s="239"/>
      <c r="D59" s="242"/>
      <c r="E59" s="1"/>
      <c r="F59" s="1"/>
      <c r="G59" s="1"/>
      <c r="H59" s="352"/>
      <c r="I59" s="321"/>
    </row>
    <row r="60" spans="1:9" ht="18" x14ac:dyDescent="0.25">
      <c r="A60" s="238" t="s">
        <v>289</v>
      </c>
      <c r="B60" s="239"/>
      <c r="C60" s="239"/>
      <c r="D60" s="242"/>
      <c r="E60" s="1"/>
      <c r="F60" s="1"/>
      <c r="G60" s="1"/>
      <c r="H60" s="1"/>
      <c r="I60" s="321"/>
    </row>
    <row r="61" spans="1:9" x14ac:dyDescent="0.25">
      <c r="A61" s="240"/>
      <c r="B61" s="239"/>
      <c r="C61" s="239"/>
      <c r="D61" s="242"/>
      <c r="E61" s="1"/>
      <c r="F61" s="1"/>
      <c r="G61" s="1"/>
      <c r="H61" s="1"/>
      <c r="I61" s="321"/>
    </row>
    <row r="62" spans="1:9" x14ac:dyDescent="0.25">
      <c r="A62" s="240" t="s">
        <v>281</v>
      </c>
      <c r="B62" s="239"/>
      <c r="C62" s="239"/>
      <c r="D62" s="242"/>
      <c r="E62" s="1"/>
      <c r="F62" s="1"/>
      <c r="G62" s="1"/>
      <c r="H62" s="1"/>
      <c r="I62" s="321"/>
    </row>
    <row r="63" spans="1:9" x14ac:dyDescent="0.25">
      <c r="A63" s="240"/>
      <c r="B63" s="239"/>
      <c r="C63" s="239"/>
      <c r="D63" s="242"/>
      <c r="E63" s="1"/>
      <c r="F63" s="1"/>
      <c r="G63" s="1"/>
      <c r="H63" s="1"/>
      <c r="I63" s="321"/>
    </row>
    <row r="64" spans="1:9" ht="38.25" customHeight="1" x14ac:dyDescent="0.25">
      <c r="A64" s="469" t="s">
        <v>719</v>
      </c>
      <c r="B64" s="469"/>
      <c r="C64" s="469"/>
      <c r="D64" s="469"/>
      <c r="E64" s="325"/>
      <c r="F64" s="325"/>
      <c r="G64" s="325"/>
      <c r="H64" s="325"/>
      <c r="I64" s="325"/>
    </row>
    <row r="65" spans="1:9" x14ac:dyDescent="0.25">
      <c r="A65" s="325"/>
      <c r="B65" s="322"/>
      <c r="C65" s="322"/>
      <c r="D65" s="322"/>
      <c r="E65" s="4"/>
      <c r="F65" s="4"/>
      <c r="G65" s="4"/>
      <c r="H65" s="4"/>
      <c r="I65" s="326"/>
    </row>
    <row r="66" spans="1:9" ht="38.25" customHeight="1" x14ac:dyDescent="0.25">
      <c r="A66" s="469" t="s">
        <v>720</v>
      </c>
      <c r="B66" s="469"/>
      <c r="C66" s="469"/>
      <c r="D66" s="469"/>
      <c r="E66" s="469"/>
      <c r="F66" s="469"/>
      <c r="G66" s="469"/>
      <c r="H66" s="469"/>
      <c r="I66" s="324"/>
    </row>
    <row r="67" spans="1:9" x14ac:dyDescent="0.25">
      <c r="A67" s="325"/>
      <c r="B67" s="322"/>
      <c r="C67" s="322"/>
      <c r="D67" s="322"/>
      <c r="E67" s="4"/>
      <c r="F67" s="4"/>
      <c r="G67" s="4"/>
      <c r="H67" s="4"/>
      <c r="I67" s="326"/>
    </row>
    <row r="68" spans="1:9" ht="39" customHeight="1" x14ac:dyDescent="0.25">
      <c r="A68" s="469" t="s">
        <v>721</v>
      </c>
      <c r="B68" s="469"/>
      <c r="C68" s="469"/>
      <c r="D68" s="469"/>
      <c r="E68" s="469"/>
      <c r="F68" s="469"/>
      <c r="G68" s="469"/>
      <c r="H68" s="469"/>
      <c r="I68" s="324"/>
    </row>
    <row r="69" spans="1:9" x14ac:dyDescent="0.25">
      <c r="A69" s="327"/>
      <c r="B69" s="328"/>
      <c r="C69" s="328"/>
      <c r="D69" s="329"/>
      <c r="E69" s="4"/>
      <c r="F69" s="4"/>
      <c r="G69" s="4"/>
      <c r="H69" s="4"/>
      <c r="I69" s="326"/>
    </row>
    <row r="70" spans="1:9" x14ac:dyDescent="0.25">
      <c r="A70" s="240" t="s">
        <v>290</v>
      </c>
      <c r="B70" s="239"/>
      <c r="C70" s="239"/>
      <c r="D70" s="242"/>
      <c r="E70" s="1"/>
      <c r="F70" s="1"/>
      <c r="G70" s="1"/>
      <c r="H70" s="1"/>
      <c r="I70" s="321"/>
    </row>
    <row r="71" spans="1:9" x14ac:dyDescent="0.25">
      <c r="A71" s="240"/>
      <c r="B71" s="239"/>
      <c r="C71" s="239"/>
      <c r="D71" s="242"/>
      <c r="E71" s="1"/>
      <c r="F71" s="1"/>
      <c r="G71" s="1"/>
      <c r="H71" s="1"/>
      <c r="I71" s="321"/>
    </row>
    <row r="72" spans="1:9" x14ac:dyDescent="0.25">
      <c r="A72" s="462"/>
      <c r="B72" s="462"/>
      <c r="C72" s="375"/>
      <c r="D72" s="360"/>
      <c r="E72" s="1"/>
      <c r="F72" s="1"/>
      <c r="G72" s="1"/>
    </row>
    <row r="73" spans="1:9" x14ac:dyDescent="0.25">
      <c r="A73" s="462"/>
      <c r="B73" s="462"/>
      <c r="C73" s="375"/>
      <c r="D73" s="360"/>
      <c r="E73" s="1"/>
      <c r="F73" s="1"/>
      <c r="G73" s="1"/>
    </row>
    <row r="74" spans="1:9" x14ac:dyDescent="0.25">
      <c r="A74" s="462"/>
      <c r="B74" s="462"/>
      <c r="C74" s="375"/>
      <c r="D74" s="360"/>
      <c r="E74" s="1"/>
      <c r="F74" s="1"/>
      <c r="G74" s="1"/>
    </row>
    <row r="75" spans="1:9" x14ac:dyDescent="0.25">
      <c r="A75" s="462"/>
      <c r="B75" s="462"/>
      <c r="C75" s="375"/>
      <c r="D75" s="360"/>
      <c r="E75" s="1"/>
      <c r="F75" s="1"/>
      <c r="G75" s="1"/>
    </row>
    <row r="76" spans="1:9" x14ac:dyDescent="0.25">
      <c r="A76" s="462"/>
      <c r="B76" s="462"/>
      <c r="C76" s="375"/>
      <c r="D76" s="360"/>
      <c r="E76" s="1"/>
      <c r="F76" s="1"/>
      <c r="G76" s="1"/>
    </row>
    <row r="77" spans="1:9" x14ac:dyDescent="0.25">
      <c r="A77" s="462"/>
      <c r="B77" s="462"/>
      <c r="C77" s="375"/>
      <c r="D77" s="360"/>
      <c r="E77" s="1"/>
      <c r="F77" s="1"/>
      <c r="G77" s="1"/>
    </row>
    <row r="78" spans="1:9" x14ac:dyDescent="0.25">
      <c r="A78" s="462"/>
      <c r="B78" s="462"/>
      <c r="C78" s="375"/>
      <c r="D78" s="360"/>
      <c r="E78" s="1"/>
      <c r="F78" s="1"/>
      <c r="G78" s="1"/>
    </row>
    <row r="79" spans="1:9" x14ac:dyDescent="0.25">
      <c r="A79" s="462"/>
      <c r="B79" s="462"/>
      <c r="C79" s="375"/>
      <c r="D79" s="360"/>
      <c r="E79" s="1"/>
      <c r="F79" s="1"/>
      <c r="G79" s="1"/>
    </row>
    <row r="80" spans="1:9" x14ac:dyDescent="0.25">
      <c r="A80" s="462"/>
      <c r="B80" s="462"/>
      <c r="C80" s="375"/>
      <c r="D80" s="360"/>
      <c r="E80" s="1"/>
      <c r="F80" s="1"/>
      <c r="G80" s="1"/>
    </row>
    <row r="81" spans="1:7" x14ac:dyDescent="0.25">
      <c r="A81" s="462"/>
      <c r="B81" s="462"/>
      <c r="C81" s="375"/>
      <c r="D81" s="360"/>
      <c r="E81" s="1"/>
      <c r="F81" s="1"/>
      <c r="G81" s="1"/>
    </row>
    <row r="82" spans="1:7" x14ac:dyDescent="0.25">
      <c r="A82" s="462"/>
      <c r="B82" s="462"/>
      <c r="C82" s="375"/>
      <c r="D82" s="360"/>
      <c r="E82" s="1"/>
      <c r="F82" s="1"/>
      <c r="G82" s="1"/>
    </row>
    <row r="83" spans="1:7" x14ac:dyDescent="0.25">
      <c r="A83" s="462"/>
      <c r="B83" s="462"/>
      <c r="C83" s="375"/>
      <c r="D83" s="360"/>
      <c r="E83" s="1"/>
      <c r="F83" s="1"/>
      <c r="G83" s="1"/>
    </row>
    <row r="84" spans="1:7" x14ac:dyDescent="0.25">
      <c r="A84" s="462"/>
      <c r="B84" s="462"/>
      <c r="C84" s="375"/>
      <c r="D84" s="360"/>
      <c r="E84" s="1"/>
      <c r="F84" s="1"/>
      <c r="G84" s="1"/>
    </row>
    <row r="85" spans="1:7" x14ac:dyDescent="0.25">
      <c r="A85" s="462"/>
      <c r="B85" s="462"/>
      <c r="C85" s="375"/>
      <c r="D85" s="360"/>
      <c r="E85" s="1"/>
      <c r="F85" s="1"/>
      <c r="G85" s="1"/>
    </row>
    <row r="86" spans="1:7" x14ac:dyDescent="0.25">
      <c r="A86" s="462"/>
      <c r="B86" s="462"/>
      <c r="C86" s="375"/>
      <c r="D86" s="360"/>
      <c r="E86" s="1"/>
      <c r="F86" s="1"/>
      <c r="G86" s="1"/>
    </row>
    <row r="87" spans="1:7" x14ac:dyDescent="0.25">
      <c r="A87" s="462"/>
      <c r="B87" s="462"/>
      <c r="C87" s="375"/>
      <c r="D87" s="360"/>
      <c r="E87" s="1"/>
      <c r="F87" s="1"/>
      <c r="G87" s="1"/>
    </row>
    <row r="88" spans="1:7" x14ac:dyDescent="0.25">
      <c r="A88" s="462"/>
      <c r="B88" s="462"/>
      <c r="C88" s="375"/>
      <c r="D88" s="360"/>
      <c r="E88" s="1"/>
      <c r="F88" s="1"/>
      <c r="G88" s="1"/>
    </row>
    <row r="89" spans="1:7" x14ac:dyDescent="0.25">
      <c r="A89" s="462"/>
      <c r="B89" s="462"/>
      <c r="C89" s="375"/>
      <c r="D89" s="360"/>
      <c r="E89" s="1"/>
      <c r="F89" s="1"/>
      <c r="G89" s="1"/>
    </row>
    <row r="90" spans="1:7" x14ac:dyDescent="0.25">
      <c r="A90" s="462"/>
      <c r="B90" s="462"/>
      <c r="C90" s="375"/>
      <c r="D90" s="360"/>
      <c r="E90" s="1"/>
      <c r="F90" s="1"/>
      <c r="G90" s="1"/>
    </row>
    <row r="91" spans="1:7" x14ac:dyDescent="0.25">
      <c r="A91" s="462"/>
      <c r="B91" s="462"/>
      <c r="C91" s="375"/>
      <c r="D91" s="360"/>
      <c r="E91" s="1"/>
      <c r="F91" s="1"/>
      <c r="G91" s="1"/>
    </row>
    <row r="92" spans="1:7" x14ac:dyDescent="0.25">
      <c r="A92" s="462"/>
      <c r="B92" s="462"/>
      <c r="C92" s="375"/>
      <c r="D92" s="360"/>
      <c r="E92" s="1"/>
      <c r="F92" s="1"/>
      <c r="G92" s="1"/>
    </row>
    <row r="93" spans="1:7" x14ac:dyDescent="0.25">
      <c r="A93" s="462"/>
      <c r="B93" s="462"/>
      <c r="C93" s="375"/>
      <c r="D93" s="360"/>
      <c r="E93" s="1"/>
      <c r="F93" s="1"/>
      <c r="G93" s="1"/>
    </row>
    <row r="94" spans="1:7" x14ac:dyDescent="0.25">
      <c r="A94" s="462"/>
      <c r="B94" s="462"/>
      <c r="C94" s="375"/>
      <c r="D94" s="360"/>
      <c r="E94" s="1"/>
      <c r="F94" s="1"/>
      <c r="G94" s="1"/>
    </row>
    <row r="95" spans="1:7" x14ac:dyDescent="0.25">
      <c r="A95" s="462"/>
      <c r="B95" s="462"/>
      <c r="C95" s="375"/>
      <c r="D95" s="360"/>
      <c r="E95" s="1"/>
      <c r="F95" s="1"/>
      <c r="G95" s="1"/>
    </row>
    <row r="96" spans="1:7" x14ac:dyDescent="0.25">
      <c r="A96" s="462"/>
      <c r="B96" s="462"/>
      <c r="C96" s="375"/>
      <c r="D96" s="360"/>
      <c r="E96" s="1"/>
      <c r="F96" s="1"/>
      <c r="G96" s="1"/>
    </row>
    <row r="97" spans="1:9" x14ac:dyDescent="0.25">
      <c r="A97" s="462"/>
      <c r="B97" s="462"/>
      <c r="C97" s="375"/>
      <c r="D97" s="360"/>
      <c r="E97" s="1"/>
      <c r="F97" s="1"/>
      <c r="G97" s="1"/>
    </row>
    <row r="98" spans="1:9" x14ac:dyDescent="0.25">
      <c r="A98" s="462"/>
      <c r="B98" s="462"/>
      <c r="C98" s="375"/>
      <c r="D98" s="360"/>
      <c r="E98" s="1"/>
      <c r="F98" s="1"/>
      <c r="G98" s="1"/>
    </row>
    <row r="99" spans="1:9" x14ac:dyDescent="0.25">
      <c r="A99" s="462"/>
      <c r="B99" s="462"/>
      <c r="C99" s="375"/>
      <c r="D99" s="360"/>
      <c r="E99" s="1"/>
      <c r="F99" s="1"/>
      <c r="G99" s="1"/>
    </row>
    <row r="100" spans="1:9" x14ac:dyDescent="0.25">
      <c r="A100" s="462"/>
      <c r="B100" s="462"/>
      <c r="C100" s="375"/>
      <c r="D100" s="360"/>
      <c r="E100" s="1"/>
      <c r="F100" s="1"/>
      <c r="G100" s="1"/>
    </row>
    <row r="101" spans="1:9" x14ac:dyDescent="0.25">
      <c r="A101" s="478"/>
      <c r="B101" s="479"/>
      <c r="C101" s="375"/>
      <c r="D101" s="360"/>
    </row>
    <row r="102" spans="1:9" x14ac:dyDescent="0.25">
      <c r="A102" s="480"/>
      <c r="B102" s="481"/>
      <c r="C102" s="375"/>
      <c r="D102" s="360"/>
    </row>
    <row r="103" spans="1:9" x14ac:dyDescent="0.25">
      <c r="A103" s="480"/>
      <c r="B103" s="481"/>
      <c r="C103" s="375"/>
      <c r="D103" s="360"/>
    </row>
    <row r="104" spans="1:9" x14ac:dyDescent="0.25">
      <c r="A104" s="480"/>
      <c r="B104" s="481"/>
      <c r="C104" s="375"/>
      <c r="D104" s="360"/>
    </row>
    <row r="105" spans="1:9" x14ac:dyDescent="0.25">
      <c r="A105" s="480"/>
      <c r="B105" s="481"/>
      <c r="C105" s="375"/>
      <c r="D105" s="360"/>
    </row>
    <row r="106" spans="1:9" ht="15.75" thickBot="1" x14ac:dyDescent="0.3">
      <c r="A106" s="482"/>
      <c r="B106" s="483"/>
      <c r="C106" s="375"/>
      <c r="D106" s="360"/>
    </row>
    <row r="107" spans="1:9" ht="15.75" thickTop="1" x14ac:dyDescent="0.25">
      <c r="A107" s="243"/>
      <c r="B107" s="241"/>
      <c r="C107" s="241"/>
      <c r="D107" s="244"/>
      <c r="E107" s="1"/>
      <c r="F107" s="1"/>
      <c r="G107" s="1"/>
      <c r="H107" s="359"/>
      <c r="I107" s="361"/>
    </row>
    <row r="108" spans="1:9" x14ac:dyDescent="0.25">
      <c r="A108" s="240" t="s">
        <v>291</v>
      </c>
      <c r="B108" s="239"/>
      <c r="C108" s="239"/>
      <c r="D108" s="242"/>
      <c r="E108" s="1"/>
      <c r="F108" s="1"/>
      <c r="G108" s="1"/>
      <c r="H108" s="359"/>
      <c r="I108" s="361"/>
    </row>
    <row r="109" spans="1:9" x14ac:dyDescent="0.25">
      <c r="A109" s="245"/>
      <c r="B109" s="246"/>
      <c r="C109" s="246"/>
      <c r="D109" s="247"/>
      <c r="E109" s="1"/>
      <c r="F109" s="1"/>
      <c r="G109" s="1"/>
      <c r="H109" s="359"/>
      <c r="I109" s="361"/>
    </row>
    <row r="110" spans="1:9" x14ac:dyDescent="0.25">
      <c r="A110" s="463"/>
      <c r="B110" s="463"/>
      <c r="C110" s="375"/>
      <c r="D110" s="360"/>
      <c r="E110" s="1"/>
      <c r="F110" s="1"/>
      <c r="G110" s="1"/>
      <c r="H110" s="359"/>
      <c r="I110" s="361"/>
    </row>
    <row r="111" spans="1:9" x14ac:dyDescent="0.25">
      <c r="A111" s="463"/>
      <c r="B111" s="463"/>
      <c r="C111" s="375"/>
      <c r="D111" s="360"/>
      <c r="E111" s="1"/>
      <c r="F111" s="1"/>
      <c r="G111" s="1"/>
      <c r="H111" s="359"/>
      <c r="I111" s="361"/>
    </row>
    <row r="112" spans="1:9" x14ac:dyDescent="0.25">
      <c r="A112" s="463"/>
      <c r="B112" s="463"/>
      <c r="C112" s="375"/>
      <c r="D112" s="360"/>
      <c r="E112" s="1"/>
      <c r="F112" s="1"/>
      <c r="G112" s="1"/>
      <c r="H112" s="359"/>
      <c r="I112" s="361"/>
    </row>
    <row r="113" spans="1:9" x14ac:dyDescent="0.25">
      <c r="A113" s="463"/>
      <c r="B113" s="463"/>
      <c r="C113" s="375"/>
      <c r="D113" s="360"/>
      <c r="E113" s="1"/>
      <c r="F113" s="1"/>
      <c r="G113" s="1"/>
      <c r="H113" s="359"/>
      <c r="I113" s="361"/>
    </row>
    <row r="114" spans="1:9" x14ac:dyDescent="0.25">
      <c r="A114" s="463"/>
      <c r="B114" s="463"/>
      <c r="C114" s="375"/>
      <c r="D114" s="360"/>
      <c r="E114" s="1"/>
      <c r="F114" s="1"/>
      <c r="G114" s="1"/>
      <c r="H114" s="359"/>
      <c r="I114" s="361"/>
    </row>
    <row r="115" spans="1:9" x14ac:dyDescent="0.25">
      <c r="A115" s="463"/>
      <c r="B115" s="463"/>
      <c r="C115" s="375"/>
      <c r="D115" s="360"/>
      <c r="E115" s="1"/>
      <c r="F115" s="1"/>
      <c r="G115" s="1"/>
      <c r="H115" s="359"/>
      <c r="I115" s="361"/>
    </row>
    <row r="116" spans="1:9" x14ac:dyDescent="0.25">
      <c r="A116" s="463"/>
      <c r="B116" s="463"/>
      <c r="C116" s="375"/>
      <c r="D116" s="360"/>
      <c r="E116" s="1"/>
      <c r="F116" s="1"/>
      <c r="G116" s="1"/>
      <c r="H116" s="359"/>
      <c r="I116" s="361"/>
    </row>
    <row r="117" spans="1:9" x14ac:dyDescent="0.25">
      <c r="A117" s="463"/>
      <c r="B117" s="463"/>
      <c r="C117" s="375"/>
      <c r="D117" s="360"/>
      <c r="E117" s="1"/>
      <c r="F117" s="1"/>
      <c r="G117" s="1"/>
      <c r="H117" s="359"/>
      <c r="I117" s="361"/>
    </row>
    <row r="118" spans="1:9" x14ac:dyDescent="0.25">
      <c r="A118" s="463"/>
      <c r="B118" s="463"/>
      <c r="C118" s="375"/>
      <c r="D118" s="360"/>
      <c r="E118" s="1"/>
      <c r="F118" s="1"/>
      <c r="G118" s="1"/>
      <c r="H118" s="359"/>
      <c r="I118" s="361"/>
    </row>
    <row r="119" spans="1:9" x14ac:dyDescent="0.25">
      <c r="A119" s="463"/>
      <c r="B119" s="463"/>
      <c r="C119" s="375"/>
      <c r="D119" s="360"/>
      <c r="E119" s="1"/>
      <c r="F119" s="1"/>
      <c r="G119" s="1"/>
      <c r="H119" s="359"/>
      <c r="I119" s="361"/>
    </row>
    <row r="120" spans="1:9" x14ac:dyDescent="0.25">
      <c r="A120" s="463"/>
      <c r="B120" s="463"/>
      <c r="C120" s="375"/>
      <c r="D120" s="360"/>
      <c r="E120" s="1"/>
      <c r="F120" s="1"/>
      <c r="G120" s="1"/>
      <c r="H120" s="359"/>
      <c r="I120" s="361"/>
    </row>
    <row r="121" spans="1:9" x14ac:dyDescent="0.25">
      <c r="A121" s="463"/>
      <c r="B121" s="463"/>
      <c r="C121" s="375"/>
      <c r="D121" s="360"/>
      <c r="E121" s="1"/>
      <c r="F121" s="1"/>
      <c r="G121" s="1"/>
      <c r="H121" s="359"/>
      <c r="I121" s="361"/>
    </row>
    <row r="122" spans="1:9" x14ac:dyDescent="0.25">
      <c r="A122" s="463"/>
      <c r="B122" s="463"/>
      <c r="C122" s="375"/>
      <c r="D122" s="360"/>
      <c r="E122" s="1"/>
      <c r="F122" s="1"/>
      <c r="G122" s="1"/>
      <c r="H122" s="359"/>
      <c r="I122" s="361"/>
    </row>
    <row r="123" spans="1:9" x14ac:dyDescent="0.25">
      <c r="A123" s="463"/>
      <c r="B123" s="463"/>
      <c r="C123" s="375"/>
      <c r="D123" s="360"/>
      <c r="E123" s="1"/>
      <c r="F123" s="1"/>
      <c r="G123" s="1"/>
      <c r="H123" s="359"/>
      <c r="I123" s="361"/>
    </row>
    <row r="124" spans="1:9" x14ac:dyDescent="0.25">
      <c r="A124" s="463"/>
      <c r="B124" s="463"/>
      <c r="C124" s="375"/>
      <c r="D124" s="360"/>
      <c r="E124" s="1"/>
      <c r="F124" s="1"/>
      <c r="G124" s="1"/>
      <c r="H124" s="359"/>
      <c r="I124" s="361"/>
    </row>
    <row r="125" spans="1:9" x14ac:dyDescent="0.25">
      <c r="A125" s="463"/>
      <c r="B125" s="463"/>
      <c r="C125" s="375"/>
      <c r="D125" s="360"/>
      <c r="E125" s="1"/>
      <c r="F125" s="1"/>
      <c r="G125" s="1"/>
      <c r="H125" s="359"/>
      <c r="I125" s="361"/>
    </row>
    <row r="126" spans="1:9" x14ac:dyDescent="0.25">
      <c r="A126" s="463"/>
      <c r="B126" s="463"/>
      <c r="C126" s="375"/>
      <c r="D126" s="360"/>
      <c r="E126" s="1"/>
      <c r="F126" s="1"/>
      <c r="G126" s="1"/>
      <c r="H126" s="359"/>
      <c r="I126" s="361"/>
    </row>
    <row r="127" spans="1:9" x14ac:dyDescent="0.25">
      <c r="A127" s="463"/>
      <c r="B127" s="463"/>
      <c r="C127" s="375"/>
      <c r="D127" s="360"/>
      <c r="E127" s="1"/>
      <c r="F127" s="1"/>
      <c r="G127" s="1"/>
      <c r="H127" s="359"/>
      <c r="I127" s="361"/>
    </row>
    <row r="128" spans="1:9" x14ac:dyDescent="0.25">
      <c r="A128" s="463"/>
      <c r="B128" s="463"/>
      <c r="C128" s="375"/>
      <c r="D128" s="360"/>
      <c r="E128" s="1"/>
      <c r="F128" s="1"/>
      <c r="G128" s="1"/>
      <c r="H128" s="359"/>
      <c r="I128" s="361"/>
    </row>
    <row r="129" spans="1:9" x14ac:dyDescent="0.25">
      <c r="A129" s="463"/>
      <c r="B129" s="463"/>
      <c r="C129" s="375"/>
      <c r="D129" s="360"/>
      <c r="E129" s="1"/>
      <c r="F129" s="1"/>
      <c r="G129" s="1"/>
      <c r="H129" s="359"/>
      <c r="I129" s="361"/>
    </row>
    <row r="130" spans="1:9" x14ac:dyDescent="0.25">
      <c r="A130" s="480"/>
      <c r="B130" s="481"/>
      <c r="C130" s="375"/>
      <c r="D130" s="330"/>
      <c r="E130" s="1"/>
      <c r="F130" s="1"/>
      <c r="G130" s="1"/>
      <c r="H130" s="359"/>
      <c r="I130" s="361"/>
    </row>
    <row r="131" spans="1:9" x14ac:dyDescent="0.25">
      <c r="A131" s="480"/>
      <c r="B131" s="481"/>
      <c r="C131" s="375"/>
      <c r="D131" s="330"/>
      <c r="E131" s="1"/>
      <c r="F131" s="1"/>
      <c r="G131" s="1"/>
      <c r="H131" s="359"/>
      <c r="I131" s="361"/>
    </row>
    <row r="132" spans="1:9" x14ac:dyDescent="0.25">
      <c r="A132" s="480"/>
      <c r="B132" s="481"/>
      <c r="C132" s="375"/>
      <c r="D132" s="330"/>
      <c r="E132" s="1"/>
      <c r="F132" s="1"/>
      <c r="G132" s="1"/>
      <c r="H132" s="359"/>
      <c r="I132" s="361"/>
    </row>
    <row r="133" spans="1:9" x14ac:dyDescent="0.25">
      <c r="A133" s="480"/>
      <c r="B133" s="481"/>
      <c r="C133" s="375"/>
      <c r="D133" s="330"/>
      <c r="E133" s="1"/>
      <c r="F133" s="1"/>
      <c r="G133" s="1"/>
      <c r="H133" s="359"/>
      <c r="I133" s="361"/>
    </row>
    <row r="134" spans="1:9" x14ac:dyDescent="0.25">
      <c r="A134" s="480"/>
      <c r="B134" s="481"/>
      <c r="C134" s="375"/>
      <c r="D134" s="330"/>
      <c r="E134" s="1"/>
      <c r="F134" s="1"/>
      <c r="G134" s="1"/>
      <c r="H134" s="359"/>
      <c r="I134" s="361"/>
    </row>
    <row r="135" spans="1:9" x14ac:dyDescent="0.25">
      <c r="A135" s="240"/>
      <c r="B135" s="239"/>
      <c r="C135" s="248"/>
      <c r="D135" s="242"/>
      <c r="E135" s="1"/>
      <c r="F135" s="1"/>
      <c r="G135" s="1"/>
      <c r="H135" s="359"/>
      <c r="I135" s="361"/>
    </row>
    <row r="136" spans="1:9" x14ac:dyDescent="0.25">
      <c r="A136" s="240"/>
      <c r="B136" s="239"/>
      <c r="C136" s="239"/>
      <c r="D136" s="242"/>
      <c r="E136" s="1"/>
      <c r="F136" s="1"/>
      <c r="G136" s="1"/>
      <c r="H136" s="359"/>
      <c r="I136" s="361"/>
    </row>
    <row r="137" spans="1:9" x14ac:dyDescent="0.25">
      <c r="A137" s="463"/>
      <c r="B137" s="463"/>
      <c r="C137" s="375"/>
      <c r="D137" s="360"/>
      <c r="E137" s="1"/>
      <c r="F137" s="1"/>
      <c r="G137" s="1"/>
    </row>
    <row r="138" spans="1:9" x14ac:dyDescent="0.25">
      <c r="A138" s="463"/>
      <c r="B138" s="463"/>
      <c r="C138" s="375"/>
      <c r="D138" s="360"/>
      <c r="E138" s="1"/>
      <c r="F138" s="1"/>
      <c r="G138" s="1"/>
    </row>
    <row r="139" spans="1:9" x14ac:dyDescent="0.25">
      <c r="A139" s="463"/>
      <c r="B139" s="463"/>
      <c r="C139" s="375"/>
      <c r="D139" s="360"/>
      <c r="E139" s="1"/>
      <c r="F139" s="1"/>
      <c r="G139" s="1"/>
    </row>
    <row r="140" spans="1:9" x14ac:dyDescent="0.25">
      <c r="A140" s="463"/>
      <c r="B140" s="463"/>
      <c r="C140" s="375"/>
      <c r="D140" s="360"/>
      <c r="E140" s="1"/>
      <c r="F140" s="1"/>
      <c r="G140" s="1"/>
    </row>
    <row r="141" spans="1:9" x14ac:dyDescent="0.25">
      <c r="A141" s="463"/>
      <c r="B141" s="463"/>
      <c r="C141" s="375"/>
      <c r="D141" s="360"/>
      <c r="E141" s="1"/>
      <c r="F141" s="1"/>
      <c r="G141" s="1"/>
    </row>
    <row r="142" spans="1:9" x14ac:dyDescent="0.25">
      <c r="A142" s="463"/>
      <c r="B142" s="463"/>
      <c r="C142" s="375"/>
      <c r="D142" s="360"/>
      <c r="E142" s="1"/>
      <c r="F142" s="1"/>
      <c r="G142" s="1"/>
    </row>
    <row r="143" spans="1:9" x14ac:dyDescent="0.25">
      <c r="A143" s="463"/>
      <c r="B143" s="463"/>
      <c r="C143" s="375"/>
      <c r="D143" s="360"/>
      <c r="E143" s="1"/>
      <c r="F143" s="1"/>
      <c r="G143" s="1"/>
    </row>
    <row r="144" spans="1:9" x14ac:dyDescent="0.25">
      <c r="A144" s="463"/>
      <c r="B144" s="463"/>
      <c r="C144" s="375"/>
      <c r="D144" s="360"/>
      <c r="E144" s="1"/>
      <c r="F144" s="1"/>
      <c r="G144" s="1"/>
    </row>
    <row r="145" spans="1:9" x14ac:dyDescent="0.25">
      <c r="A145" s="463"/>
      <c r="B145" s="463"/>
      <c r="C145" s="375"/>
      <c r="D145" s="360"/>
      <c r="E145" s="1"/>
      <c r="F145" s="1"/>
      <c r="G145" s="1"/>
    </row>
    <row r="146" spans="1:9" x14ac:dyDescent="0.25">
      <c r="A146" s="463"/>
      <c r="B146" s="463"/>
      <c r="C146" s="375"/>
      <c r="D146" s="360"/>
      <c r="E146" s="1"/>
      <c r="F146" s="1"/>
      <c r="G146" s="1"/>
    </row>
    <row r="147" spans="1:9" x14ac:dyDescent="0.25">
      <c r="A147" s="463"/>
      <c r="B147" s="463"/>
      <c r="C147" s="375"/>
      <c r="D147" s="360"/>
      <c r="E147" s="1"/>
      <c r="F147" s="1"/>
      <c r="G147" s="1"/>
    </row>
    <row r="148" spans="1:9" x14ac:dyDescent="0.25">
      <c r="A148" s="463"/>
      <c r="B148" s="463"/>
      <c r="C148" s="375"/>
      <c r="D148" s="360"/>
      <c r="E148" s="1"/>
      <c r="F148" s="1"/>
      <c r="G148" s="1"/>
    </row>
    <row r="149" spans="1:9" x14ac:dyDescent="0.25">
      <c r="A149" s="463"/>
      <c r="B149" s="463"/>
      <c r="C149" s="375"/>
      <c r="D149" s="360"/>
      <c r="E149" s="1"/>
      <c r="F149" s="1"/>
      <c r="G149" s="1"/>
    </row>
    <row r="150" spans="1:9" x14ac:dyDescent="0.25">
      <c r="A150" s="463"/>
      <c r="B150" s="463"/>
      <c r="C150" s="375"/>
      <c r="D150" s="360"/>
      <c r="E150" s="1"/>
      <c r="F150" s="1"/>
      <c r="G150" s="1"/>
    </row>
    <row r="151" spans="1:9" x14ac:dyDescent="0.25">
      <c r="A151" s="463"/>
      <c r="B151" s="463"/>
      <c r="C151" s="375"/>
      <c r="D151" s="360"/>
      <c r="E151" s="1"/>
      <c r="F151" s="1"/>
      <c r="G151" s="1"/>
    </row>
    <row r="152" spans="1:9" x14ac:dyDescent="0.25">
      <c r="A152" s="463"/>
      <c r="B152" s="463"/>
      <c r="C152" s="375"/>
      <c r="D152" s="360"/>
      <c r="E152" s="1"/>
      <c r="F152" s="1"/>
      <c r="G152" s="1"/>
    </row>
    <row r="153" spans="1:9" x14ac:dyDescent="0.25">
      <c r="A153" s="480"/>
      <c r="B153" s="481"/>
      <c r="C153" s="375"/>
      <c r="D153" s="360"/>
      <c r="E153" s="1"/>
      <c r="F153" s="1"/>
      <c r="G153" s="1"/>
    </row>
    <row r="154" spans="1:9" x14ac:dyDescent="0.25">
      <c r="A154" s="480"/>
      <c r="B154" s="481"/>
      <c r="C154" s="375"/>
      <c r="D154" s="360"/>
      <c r="E154" s="1"/>
      <c r="F154" s="1"/>
      <c r="G154" s="1"/>
    </row>
    <row r="155" spans="1:9" x14ac:dyDescent="0.25">
      <c r="A155" s="480"/>
      <c r="B155" s="481"/>
      <c r="C155" s="375"/>
      <c r="D155" s="360"/>
      <c r="E155" s="1"/>
      <c r="F155" s="1"/>
      <c r="G155" s="1"/>
    </row>
    <row r="156" spans="1:9" x14ac:dyDescent="0.25">
      <c r="A156" s="480"/>
      <c r="B156" s="481"/>
      <c r="C156" s="375"/>
      <c r="D156" s="360"/>
      <c r="E156" s="1"/>
      <c r="F156" s="1"/>
      <c r="G156" s="1"/>
    </row>
    <row r="157" spans="1:9" x14ac:dyDescent="0.25">
      <c r="A157" s="480"/>
      <c r="B157" s="481"/>
      <c r="C157" s="375"/>
      <c r="D157" s="360"/>
      <c r="E157" s="1"/>
      <c r="F157" s="1"/>
      <c r="G157" s="1"/>
    </row>
    <row r="158" spans="1:9" x14ac:dyDescent="0.25">
      <c r="A158" s="346"/>
      <c r="B158" s="347"/>
      <c r="C158" s="347"/>
      <c r="D158" s="347"/>
      <c r="E158" s="348"/>
      <c r="F158" s="348"/>
      <c r="G158" s="1"/>
    </row>
    <row r="159" spans="1:9" ht="18" x14ac:dyDescent="0.25">
      <c r="A159" s="238" t="s">
        <v>292</v>
      </c>
      <c r="B159" s="239"/>
      <c r="C159" s="239"/>
      <c r="D159" s="242"/>
      <c r="E159" s="1"/>
      <c r="F159" s="1"/>
      <c r="G159" s="1"/>
      <c r="H159" s="1"/>
      <c r="I159" s="321"/>
    </row>
    <row r="160" spans="1:9" x14ac:dyDescent="0.25">
      <c r="A160" s="240"/>
      <c r="B160" s="239"/>
      <c r="C160" s="239"/>
      <c r="D160" s="242"/>
      <c r="E160" s="1"/>
      <c r="F160" s="1"/>
      <c r="G160" s="1"/>
      <c r="H160" s="1"/>
      <c r="I160" s="321"/>
    </row>
    <row r="161" spans="1:9" ht="36.75" customHeight="1" x14ac:dyDescent="0.25">
      <c r="A161" s="469" t="s">
        <v>719</v>
      </c>
      <c r="B161" s="469"/>
      <c r="C161" s="469"/>
      <c r="D161" s="469"/>
      <c r="E161" s="469"/>
      <c r="F161" s="469"/>
      <c r="G161" s="469"/>
      <c r="H161" s="469"/>
      <c r="I161" s="324"/>
    </row>
    <row r="162" spans="1:9" x14ac:dyDescent="0.25">
      <c r="A162" s="469"/>
      <c r="B162" s="469"/>
      <c r="C162" s="469"/>
      <c r="D162" s="469"/>
      <c r="E162" s="469"/>
      <c r="F162" s="469"/>
      <c r="G162" s="469"/>
      <c r="H162" s="469"/>
      <c r="I162" s="324"/>
    </row>
    <row r="163" spans="1:9" ht="51" customHeight="1" x14ac:dyDescent="0.25">
      <c r="A163" s="469" t="s">
        <v>722</v>
      </c>
      <c r="B163" s="469"/>
      <c r="C163" s="469"/>
      <c r="D163" s="469"/>
      <c r="E163" s="469"/>
      <c r="F163" s="469"/>
      <c r="G163" s="469"/>
      <c r="H163" s="469"/>
      <c r="I163" s="324"/>
    </row>
    <row r="164" spans="1:9" x14ac:dyDescent="0.25">
      <c r="A164" s="469"/>
      <c r="B164" s="469"/>
      <c r="C164" s="469"/>
      <c r="D164" s="469"/>
      <c r="E164" s="469"/>
      <c r="F164" s="469"/>
      <c r="G164" s="469"/>
      <c r="H164" s="469"/>
      <c r="I164" s="324"/>
    </row>
    <row r="165" spans="1:9" ht="27" customHeight="1" x14ac:dyDescent="0.25">
      <c r="A165" s="469" t="s">
        <v>723</v>
      </c>
      <c r="B165" s="469"/>
      <c r="C165" s="469"/>
      <c r="D165" s="469"/>
      <c r="E165" s="469"/>
      <c r="F165" s="469"/>
      <c r="G165" s="469"/>
      <c r="H165" s="469"/>
      <c r="I165" s="324"/>
    </row>
    <row r="166" spans="1:9" x14ac:dyDescent="0.25">
      <c r="A166" s="469"/>
      <c r="B166" s="469"/>
      <c r="C166" s="469"/>
      <c r="D166" s="469"/>
      <c r="E166" s="469"/>
      <c r="F166" s="469"/>
      <c r="G166" s="469"/>
      <c r="H166" s="469"/>
      <c r="I166" s="324"/>
    </row>
    <row r="167" spans="1:9" ht="36.75" customHeight="1" x14ac:dyDescent="0.25">
      <c r="A167" s="469" t="s">
        <v>721</v>
      </c>
      <c r="B167" s="469"/>
      <c r="C167" s="469"/>
      <c r="D167" s="469"/>
      <c r="E167" s="469"/>
      <c r="F167" s="469"/>
      <c r="G167" s="469"/>
      <c r="H167" s="469"/>
      <c r="I167" s="324"/>
    </row>
    <row r="168" spans="1:9" x14ac:dyDescent="0.25">
      <c r="A168" s="469"/>
      <c r="B168" s="469"/>
      <c r="C168" s="469"/>
      <c r="D168" s="469"/>
      <c r="E168" s="469"/>
      <c r="F168" s="469"/>
      <c r="G168" s="469"/>
      <c r="H168" s="469"/>
      <c r="I168" s="324"/>
    </row>
    <row r="169" spans="1:9" ht="24.75" customHeight="1" x14ac:dyDescent="0.25">
      <c r="A169" s="469" t="s">
        <v>724</v>
      </c>
      <c r="B169" s="469"/>
      <c r="C169" s="469"/>
      <c r="D169" s="469"/>
      <c r="E169" s="469"/>
      <c r="F169" s="469"/>
      <c r="G169" s="469"/>
      <c r="H169" s="469"/>
      <c r="I169" s="324"/>
    </row>
    <row r="170" spans="1:9" x14ac:dyDescent="0.25">
      <c r="A170" s="249"/>
      <c r="B170" s="239"/>
      <c r="C170" s="239"/>
      <c r="D170" s="242"/>
      <c r="E170" s="1"/>
      <c r="F170" s="1"/>
      <c r="G170" s="1"/>
      <c r="H170" s="1"/>
      <c r="I170" s="321"/>
    </row>
    <row r="171" spans="1:9" ht="15" customHeight="1" x14ac:dyDescent="0.25">
      <c r="A171" s="460" t="s">
        <v>293</v>
      </c>
      <c r="B171" s="466"/>
      <c r="C171" s="363" t="s">
        <v>11</v>
      </c>
      <c r="D171" s="364">
        <v>100</v>
      </c>
      <c r="E171" s="460"/>
      <c r="F171" s="466"/>
      <c r="G171" s="362"/>
    </row>
    <row r="172" spans="1:9" x14ac:dyDescent="0.25">
      <c r="A172" s="460" t="s">
        <v>294</v>
      </c>
      <c r="B172" s="466"/>
      <c r="C172" s="363" t="s">
        <v>11</v>
      </c>
      <c r="D172" s="364">
        <v>20</v>
      </c>
      <c r="E172" s="376"/>
      <c r="F172" s="374"/>
      <c r="G172" s="362"/>
    </row>
    <row r="173" spans="1:9" x14ac:dyDescent="0.25">
      <c r="A173" s="460" t="s">
        <v>295</v>
      </c>
      <c r="B173" s="466"/>
      <c r="C173" s="363" t="s">
        <v>296</v>
      </c>
      <c r="D173" s="364">
        <v>0.5</v>
      </c>
      <c r="E173" s="376"/>
      <c r="F173" s="374"/>
      <c r="G173" s="362"/>
    </row>
    <row r="174" spans="1:9" x14ac:dyDescent="0.25">
      <c r="A174" s="460" t="s">
        <v>297</v>
      </c>
      <c r="B174" s="466"/>
      <c r="C174" s="363" t="s">
        <v>296</v>
      </c>
      <c r="D174" s="364">
        <v>0.3</v>
      </c>
      <c r="E174" s="376"/>
      <c r="F174" s="374"/>
      <c r="G174" s="362"/>
    </row>
    <row r="175" spans="1:9" x14ac:dyDescent="0.25">
      <c r="A175" s="460" t="s">
        <v>298</v>
      </c>
      <c r="B175" s="466"/>
      <c r="C175" s="363" t="s">
        <v>296</v>
      </c>
      <c r="D175" s="364">
        <v>-0.3</v>
      </c>
      <c r="E175" s="376"/>
      <c r="F175" s="374"/>
      <c r="G175" s="362"/>
    </row>
    <row r="176" spans="1:9" x14ac:dyDescent="0.25">
      <c r="A176" s="460" t="s">
        <v>299</v>
      </c>
      <c r="B176" s="466"/>
      <c r="C176" s="355"/>
      <c r="D176" s="365"/>
      <c r="E176" s="376"/>
      <c r="F176" s="374"/>
      <c r="G176" s="362"/>
    </row>
    <row r="177" spans="1:9" x14ac:dyDescent="0.25">
      <c r="A177" s="470" t="s">
        <v>300</v>
      </c>
      <c r="B177" s="471"/>
      <c r="C177" s="363" t="s">
        <v>11</v>
      </c>
      <c r="D177" s="364">
        <v>0.25</v>
      </c>
      <c r="E177" s="376"/>
      <c r="F177" s="374"/>
      <c r="G177" s="366"/>
    </row>
    <row r="178" spans="1:9" x14ac:dyDescent="0.25">
      <c r="A178" s="470" t="s">
        <v>301</v>
      </c>
      <c r="B178" s="471"/>
      <c r="C178" s="363" t="s">
        <v>11</v>
      </c>
      <c r="D178" s="364">
        <v>0.5</v>
      </c>
      <c r="E178" s="376"/>
      <c r="F178" s="374"/>
      <c r="G178" s="366"/>
    </row>
    <row r="179" spans="1:9" ht="15" customHeight="1" x14ac:dyDescent="0.25">
      <c r="A179" s="460" t="s">
        <v>302</v>
      </c>
      <c r="B179" s="466"/>
      <c r="C179" s="355"/>
      <c r="D179" s="365"/>
      <c r="E179" s="376"/>
      <c r="F179" s="374"/>
      <c r="G179" s="367"/>
    </row>
    <row r="180" spans="1:9" ht="15" customHeight="1" x14ac:dyDescent="0.25">
      <c r="A180" s="460" t="s">
        <v>303</v>
      </c>
      <c r="B180" s="466"/>
      <c r="C180" s="355"/>
      <c r="D180" s="365"/>
      <c r="E180" s="376"/>
      <c r="F180" s="374"/>
      <c r="G180" s="367"/>
    </row>
    <row r="181" spans="1:9" ht="15" customHeight="1" x14ac:dyDescent="0.25">
      <c r="A181" s="460" t="s">
        <v>304</v>
      </c>
      <c r="B181" s="466"/>
      <c r="C181" s="355"/>
      <c r="D181" s="365"/>
      <c r="E181" s="376"/>
      <c r="F181" s="374"/>
      <c r="G181" s="367"/>
    </row>
    <row r="182" spans="1:9" x14ac:dyDescent="0.25">
      <c r="A182" s="470" t="s">
        <v>305</v>
      </c>
      <c r="B182" s="471"/>
      <c r="C182" s="363" t="s">
        <v>11</v>
      </c>
      <c r="D182" s="368" t="s">
        <v>306</v>
      </c>
      <c r="E182" s="376"/>
      <c r="F182" s="374"/>
      <c r="G182" s="366"/>
    </row>
    <row r="183" spans="1:9" ht="15" customHeight="1" x14ac:dyDescent="0.25">
      <c r="A183" s="470" t="s">
        <v>307</v>
      </c>
      <c r="B183" s="471"/>
      <c r="C183" s="363" t="s">
        <v>11</v>
      </c>
      <c r="D183" s="364">
        <v>2</v>
      </c>
      <c r="E183" s="376"/>
      <c r="F183" s="374"/>
      <c r="G183" s="366"/>
    </row>
    <row r="184" spans="1:9" x14ac:dyDescent="0.25">
      <c r="A184" s="240"/>
      <c r="B184" s="239"/>
      <c r="C184" s="248"/>
      <c r="D184" s="242"/>
      <c r="E184" s="1"/>
      <c r="F184" s="1"/>
      <c r="G184" s="1"/>
      <c r="H184" s="1"/>
      <c r="I184" s="321"/>
    </row>
    <row r="185" spans="1:9" ht="20.25" x14ac:dyDescent="0.3">
      <c r="A185" s="250" t="s">
        <v>308</v>
      </c>
      <c r="B185" s="239"/>
      <c r="C185" s="239"/>
      <c r="D185" s="242"/>
      <c r="E185" s="1"/>
      <c r="F185" s="1"/>
      <c r="G185" s="1"/>
      <c r="H185" s="1"/>
      <c r="I185" s="321"/>
    </row>
    <row r="186" spans="1:9" x14ac:dyDescent="0.25">
      <c r="A186" s="1"/>
      <c r="B186" s="1"/>
      <c r="C186" s="1"/>
      <c r="D186" s="1"/>
      <c r="E186" s="1"/>
      <c r="F186" s="1"/>
      <c r="G186" s="1"/>
      <c r="H186" s="1"/>
      <c r="I186" s="321"/>
    </row>
    <row r="187" spans="1:9" ht="27.75" customHeight="1" x14ac:dyDescent="0.25">
      <c r="A187" s="469" t="s">
        <v>309</v>
      </c>
      <c r="B187" s="469"/>
      <c r="C187" s="469"/>
      <c r="D187" s="469"/>
      <c r="E187" s="469"/>
      <c r="F187" s="469"/>
      <c r="G187" s="469"/>
      <c r="H187" s="469"/>
      <c r="I187" s="324"/>
    </row>
    <row r="188" spans="1:9" x14ac:dyDescent="0.25">
      <c r="A188" s="369"/>
      <c r="B188" s="355"/>
      <c r="C188" s="355"/>
      <c r="D188" s="355"/>
      <c r="E188" s="355"/>
      <c r="F188" s="355"/>
      <c r="G188" s="355"/>
      <c r="H188" s="355"/>
      <c r="I188" s="365"/>
    </row>
    <row r="189" spans="1:9" x14ac:dyDescent="0.25">
      <c r="A189" s="355"/>
      <c r="B189" s="355"/>
      <c r="C189" s="355"/>
      <c r="D189" s="355"/>
      <c r="F189" s="355"/>
      <c r="G189" s="355"/>
      <c r="H189" s="355"/>
      <c r="I189" s="365"/>
    </row>
    <row r="190" spans="1:9" x14ac:dyDescent="0.25">
      <c r="A190" s="468"/>
      <c r="B190" s="468"/>
      <c r="C190" s="355"/>
      <c r="D190" s="251"/>
      <c r="F190" s="355"/>
      <c r="G190" s="355"/>
      <c r="H190" s="355"/>
    </row>
    <row r="191" spans="1:9" x14ac:dyDescent="0.25">
      <c r="A191" s="468"/>
      <c r="B191" s="468"/>
      <c r="C191" s="355"/>
      <c r="D191" s="252"/>
      <c r="F191" s="355"/>
      <c r="G191" s="355"/>
      <c r="H191" s="355"/>
    </row>
    <row r="192" spans="1:9" x14ac:dyDescent="0.25">
      <c r="A192" s="468"/>
      <c r="B192" s="468"/>
      <c r="C192" s="355"/>
      <c r="D192" s="252"/>
      <c r="F192" s="355"/>
      <c r="G192" s="355"/>
      <c r="H192" s="355"/>
    </row>
    <row r="193" spans="1:8" x14ac:dyDescent="0.25">
      <c r="A193" s="468"/>
      <c r="B193" s="468"/>
      <c r="C193" s="355"/>
      <c r="D193" s="252"/>
      <c r="F193" s="355"/>
      <c r="G193" s="355"/>
      <c r="H193" s="355"/>
    </row>
    <row r="194" spans="1:8" x14ac:dyDescent="0.25">
      <c r="A194" s="468"/>
      <c r="B194" s="468"/>
      <c r="C194" s="355"/>
      <c r="D194" s="252"/>
      <c r="F194" s="355"/>
      <c r="G194" s="355"/>
      <c r="H194" s="355"/>
    </row>
    <row r="195" spans="1:8" x14ac:dyDescent="0.25">
      <c r="A195" s="468"/>
      <c r="B195" s="468"/>
      <c r="C195" s="355"/>
      <c r="D195" s="253"/>
      <c r="F195" s="355"/>
      <c r="G195" s="355"/>
      <c r="H195" s="355"/>
    </row>
    <row r="196" spans="1:8" x14ac:dyDescent="0.25">
      <c r="C196" s="355"/>
    </row>
    <row r="197" spans="1:8" x14ac:dyDescent="0.25">
      <c r="C197" s="355"/>
    </row>
    <row r="303" spans="1:10" ht="12.75" x14ac:dyDescent="0.2">
      <c r="A303"/>
      <c r="B303"/>
      <c r="C303"/>
      <c r="D303"/>
      <c r="E303"/>
      <c r="F303"/>
      <c r="G303"/>
      <c r="H303"/>
      <c r="I303"/>
      <c r="J303"/>
    </row>
    <row r="304" spans="1:10" ht="12.75" x14ac:dyDescent="0.2">
      <c r="A304"/>
      <c r="B304"/>
      <c r="C304"/>
      <c r="D304"/>
      <c r="E304"/>
      <c r="F304"/>
      <c r="G304"/>
      <c r="H304"/>
      <c r="I304"/>
      <c r="J304"/>
    </row>
    <row r="305" spans="1:10" ht="12.75" x14ac:dyDescent="0.2">
      <c r="A305"/>
      <c r="B305"/>
      <c r="C305"/>
      <c r="D305"/>
      <c r="E305"/>
      <c r="F305"/>
      <c r="G305"/>
      <c r="H305"/>
      <c r="I305"/>
      <c r="J305"/>
    </row>
    <row r="306" spans="1:10" ht="12.75" x14ac:dyDescent="0.2">
      <c r="A306"/>
      <c r="B306"/>
      <c r="C306"/>
      <c r="D306"/>
      <c r="E306"/>
      <c r="F306"/>
      <c r="G306"/>
      <c r="H306"/>
      <c r="I306"/>
      <c r="J306"/>
    </row>
    <row r="307" spans="1:10" ht="12.75" x14ac:dyDescent="0.2">
      <c r="A307"/>
      <c r="B307"/>
      <c r="C307"/>
      <c r="D307"/>
      <c r="E307"/>
      <c r="F307"/>
      <c r="G307"/>
      <c r="H307"/>
      <c r="I307"/>
      <c r="J307"/>
    </row>
    <row r="308" spans="1:10" ht="12.75" x14ac:dyDescent="0.2">
      <c r="A308"/>
      <c r="B308"/>
      <c r="C308"/>
      <c r="D308"/>
      <c r="E308"/>
      <c r="F308"/>
      <c r="G308"/>
      <c r="H308"/>
      <c r="I308"/>
      <c r="J308"/>
    </row>
    <row r="309" spans="1:10" ht="12.75" x14ac:dyDescent="0.2">
      <c r="A309"/>
      <c r="B309"/>
      <c r="C309"/>
      <c r="D309"/>
      <c r="E309"/>
      <c r="F309"/>
      <c r="G309"/>
      <c r="H309"/>
      <c r="I309"/>
      <c r="J309"/>
    </row>
    <row r="310" spans="1:10" ht="12.75" x14ac:dyDescent="0.2">
      <c r="A310"/>
      <c r="B310"/>
      <c r="C310"/>
      <c r="D310"/>
      <c r="E310"/>
      <c r="F310"/>
      <c r="G310"/>
      <c r="H310"/>
      <c r="I310"/>
      <c r="J310"/>
    </row>
    <row r="311" spans="1:10" ht="12.75" x14ac:dyDescent="0.2">
      <c r="A311"/>
      <c r="B311"/>
      <c r="C311"/>
      <c r="D311"/>
      <c r="E311"/>
      <c r="F311"/>
      <c r="G311"/>
      <c r="H311"/>
      <c r="I311"/>
      <c r="J311"/>
    </row>
    <row r="312" spans="1:10" ht="12.75" x14ac:dyDescent="0.2">
      <c r="A312"/>
      <c r="B312"/>
      <c r="C312"/>
      <c r="D312"/>
      <c r="E312"/>
      <c r="F312"/>
      <c r="G312"/>
      <c r="H312"/>
      <c r="I312"/>
      <c r="J312"/>
    </row>
    <row r="313" spans="1:10" ht="12.75" x14ac:dyDescent="0.2">
      <c r="A313"/>
      <c r="B313"/>
      <c r="C313"/>
      <c r="D313"/>
      <c r="E313"/>
      <c r="F313"/>
      <c r="G313"/>
      <c r="H313"/>
      <c r="I313"/>
      <c r="J313"/>
    </row>
    <row r="314" spans="1:10" ht="12.75" x14ac:dyDescent="0.2">
      <c r="A314"/>
      <c r="B314"/>
      <c r="C314"/>
      <c r="D314"/>
      <c r="E314"/>
      <c r="F314"/>
      <c r="G314"/>
      <c r="H314"/>
      <c r="I314"/>
      <c r="J314"/>
    </row>
    <row r="315" spans="1:10" ht="12.75" x14ac:dyDescent="0.2">
      <c r="A315"/>
      <c r="B315"/>
      <c r="C315"/>
      <c r="D315"/>
      <c r="E315"/>
      <c r="F315"/>
      <c r="G315"/>
      <c r="H315"/>
      <c r="I315"/>
      <c r="J315"/>
    </row>
    <row r="316" spans="1:10" ht="12.75" x14ac:dyDescent="0.2">
      <c r="A316"/>
      <c r="B316"/>
      <c r="C316"/>
      <c r="D316"/>
      <c r="E316"/>
      <c r="F316"/>
      <c r="G316"/>
      <c r="H316"/>
      <c r="I316"/>
      <c r="J316"/>
    </row>
    <row r="317" spans="1:10" ht="12.75" x14ac:dyDescent="0.2">
      <c r="A317"/>
      <c r="B317"/>
      <c r="C317"/>
      <c r="D317"/>
      <c r="E317"/>
      <c r="F317"/>
      <c r="G317"/>
      <c r="H317"/>
      <c r="I317"/>
      <c r="J317"/>
    </row>
    <row r="318" spans="1:10" ht="12.75" x14ac:dyDescent="0.2">
      <c r="A318"/>
      <c r="B318"/>
      <c r="C318"/>
      <c r="D318"/>
      <c r="E318"/>
      <c r="F318"/>
      <c r="G318"/>
      <c r="H318"/>
      <c r="I318"/>
      <c r="J318"/>
    </row>
    <row r="319" spans="1:10" ht="12.75" x14ac:dyDescent="0.2">
      <c r="A319"/>
      <c r="B319"/>
      <c r="C319"/>
      <c r="D319"/>
      <c r="E319"/>
      <c r="F319"/>
      <c r="G319"/>
      <c r="H319"/>
      <c r="I319"/>
      <c r="J319"/>
    </row>
    <row r="320" spans="1:10" ht="12.75" x14ac:dyDescent="0.2">
      <c r="A320"/>
      <c r="B320"/>
      <c r="C320"/>
      <c r="D320"/>
      <c r="E320"/>
      <c r="F320"/>
      <c r="G320"/>
      <c r="H320"/>
      <c r="I320"/>
      <c r="J320"/>
    </row>
    <row r="321" spans="1:10" ht="12.75" x14ac:dyDescent="0.2">
      <c r="A321"/>
      <c r="B321"/>
      <c r="C321"/>
      <c r="D321"/>
      <c r="E321"/>
      <c r="F321"/>
      <c r="G321"/>
      <c r="H321"/>
      <c r="I321"/>
      <c r="J321"/>
    </row>
    <row r="322" spans="1:10" ht="12.75" x14ac:dyDescent="0.2">
      <c r="A322"/>
      <c r="B322"/>
      <c r="C322"/>
      <c r="D322"/>
      <c r="E322"/>
      <c r="F322"/>
      <c r="G322"/>
      <c r="H322"/>
      <c r="I322"/>
      <c r="J322"/>
    </row>
    <row r="323" spans="1:10" ht="12.75" x14ac:dyDescent="0.2">
      <c r="A323"/>
      <c r="B323"/>
      <c r="C323"/>
      <c r="D323"/>
      <c r="E323"/>
      <c r="F323"/>
      <c r="G323"/>
      <c r="H323"/>
      <c r="I323"/>
      <c r="J323"/>
    </row>
    <row r="324" spans="1:10" ht="12.75" x14ac:dyDescent="0.2">
      <c r="A324"/>
      <c r="B324"/>
      <c r="C324"/>
      <c r="D324"/>
      <c r="E324"/>
      <c r="F324"/>
      <c r="G324"/>
      <c r="H324"/>
      <c r="I324"/>
      <c r="J324"/>
    </row>
    <row r="325" spans="1:10" ht="12.75" x14ac:dyDescent="0.2">
      <c r="A325"/>
      <c r="B325"/>
      <c r="C325"/>
      <c r="D325"/>
      <c r="E325"/>
      <c r="F325"/>
      <c r="G325"/>
      <c r="H325"/>
      <c r="I325"/>
      <c r="J325"/>
    </row>
    <row r="326" spans="1:10" ht="12.75" x14ac:dyDescent="0.2">
      <c r="A326"/>
      <c r="B326"/>
      <c r="C326"/>
      <c r="D326"/>
      <c r="E326"/>
      <c r="F326"/>
      <c r="G326"/>
      <c r="H326"/>
      <c r="I326"/>
      <c r="J326"/>
    </row>
    <row r="327" spans="1:10" ht="12.75" x14ac:dyDescent="0.2">
      <c r="A327"/>
      <c r="B327"/>
      <c r="C327"/>
      <c r="D327"/>
      <c r="E327"/>
      <c r="F327"/>
      <c r="G327"/>
      <c r="H327"/>
      <c r="I327"/>
      <c r="J327"/>
    </row>
    <row r="328" spans="1:10" ht="12.75" x14ac:dyDescent="0.2">
      <c r="A328"/>
      <c r="B328"/>
      <c r="C328"/>
      <c r="D328"/>
      <c r="E328"/>
      <c r="F328"/>
      <c r="G328"/>
      <c r="H328"/>
      <c r="I328"/>
      <c r="J328"/>
    </row>
    <row r="329" spans="1:10" ht="12.75" x14ac:dyDescent="0.2">
      <c r="A329"/>
      <c r="B329"/>
      <c r="C329"/>
      <c r="D329"/>
      <c r="E329"/>
      <c r="F329"/>
      <c r="G329"/>
      <c r="H329"/>
      <c r="I329"/>
      <c r="J329"/>
    </row>
    <row r="330" spans="1:10" ht="12.75" x14ac:dyDescent="0.2">
      <c r="A330"/>
      <c r="B330"/>
      <c r="C330"/>
      <c r="D330"/>
      <c r="E330"/>
      <c r="F330"/>
      <c r="G330"/>
      <c r="H330"/>
      <c r="I330"/>
      <c r="J330"/>
    </row>
    <row r="331" spans="1:10" ht="12.75" x14ac:dyDescent="0.2">
      <c r="A331"/>
      <c r="B331"/>
      <c r="C331"/>
      <c r="D331"/>
      <c r="E331"/>
      <c r="F331"/>
      <c r="G331"/>
      <c r="H331"/>
      <c r="I331"/>
      <c r="J331"/>
    </row>
    <row r="332" spans="1:10" ht="12.75" x14ac:dyDescent="0.2">
      <c r="A332"/>
      <c r="B332"/>
      <c r="C332"/>
      <c r="D332"/>
      <c r="E332"/>
      <c r="F332"/>
      <c r="G332"/>
      <c r="H332"/>
      <c r="I332"/>
      <c r="J332"/>
    </row>
    <row r="333" spans="1:10" ht="12.75" x14ac:dyDescent="0.2">
      <c r="A333"/>
      <c r="B333"/>
      <c r="C333"/>
      <c r="D333"/>
      <c r="E333"/>
      <c r="F333"/>
      <c r="G333"/>
      <c r="H333"/>
      <c r="I333"/>
      <c r="J333"/>
    </row>
    <row r="334" spans="1:10" ht="12.75" x14ac:dyDescent="0.2">
      <c r="A334"/>
      <c r="B334"/>
      <c r="C334"/>
      <c r="D334"/>
      <c r="E334"/>
      <c r="F334"/>
      <c r="G334"/>
      <c r="H334"/>
      <c r="I334"/>
      <c r="J334"/>
    </row>
    <row r="335" spans="1:10" ht="12.75" x14ac:dyDescent="0.2">
      <c r="A335"/>
      <c r="B335"/>
      <c r="C335"/>
      <c r="D335"/>
      <c r="E335"/>
      <c r="F335"/>
      <c r="G335"/>
      <c r="H335"/>
      <c r="I335"/>
      <c r="J335"/>
    </row>
    <row r="336" spans="1:10" ht="12.75" x14ac:dyDescent="0.2">
      <c r="A336"/>
      <c r="B336"/>
      <c r="C336"/>
      <c r="D336"/>
      <c r="E336"/>
      <c r="F336"/>
      <c r="G336"/>
      <c r="H336"/>
      <c r="I336"/>
      <c r="J336"/>
    </row>
    <row r="337" spans="1:10" ht="12.75" x14ac:dyDescent="0.2">
      <c r="A337"/>
      <c r="B337"/>
      <c r="C337"/>
      <c r="D337"/>
      <c r="E337"/>
      <c r="F337"/>
      <c r="G337"/>
      <c r="H337"/>
      <c r="I337"/>
      <c r="J337"/>
    </row>
    <row r="338" spans="1:10" ht="12.75" x14ac:dyDescent="0.2">
      <c r="A338"/>
      <c r="B338"/>
      <c r="C338"/>
      <c r="D338"/>
      <c r="E338"/>
      <c r="F338"/>
      <c r="G338"/>
      <c r="H338"/>
      <c r="I338"/>
      <c r="J338"/>
    </row>
    <row r="339" spans="1:10" ht="12.75" x14ac:dyDescent="0.2">
      <c r="A339"/>
      <c r="B339"/>
      <c r="C339"/>
      <c r="D339"/>
      <c r="E339"/>
      <c r="F339"/>
      <c r="G339"/>
      <c r="H339"/>
      <c r="I339"/>
      <c r="J339"/>
    </row>
    <row r="340" spans="1:10" ht="12.75" x14ac:dyDescent="0.2">
      <c r="A340"/>
      <c r="B340"/>
      <c r="C340"/>
      <c r="D340"/>
      <c r="E340"/>
      <c r="F340"/>
      <c r="G340"/>
      <c r="H340"/>
      <c r="I340"/>
      <c r="J340"/>
    </row>
    <row r="341" spans="1:10" ht="12.75" x14ac:dyDescent="0.2">
      <c r="A341"/>
      <c r="B341"/>
      <c r="C341"/>
      <c r="D341"/>
      <c r="E341"/>
      <c r="F341"/>
      <c r="G341"/>
      <c r="H341"/>
      <c r="I341"/>
      <c r="J341"/>
    </row>
    <row r="342" spans="1:10" ht="12.75" x14ac:dyDescent="0.2">
      <c r="A342"/>
      <c r="B342"/>
      <c r="C342"/>
      <c r="D342"/>
      <c r="E342"/>
      <c r="F342"/>
      <c r="G342"/>
      <c r="H342"/>
      <c r="I342"/>
      <c r="J342"/>
    </row>
    <row r="343" spans="1:10" ht="12.75" x14ac:dyDescent="0.2">
      <c r="A343"/>
      <c r="B343"/>
      <c r="C343"/>
      <c r="D343"/>
      <c r="E343"/>
      <c r="F343"/>
      <c r="G343"/>
      <c r="H343"/>
      <c r="I343"/>
      <c r="J343"/>
    </row>
    <row r="344" spans="1:10" ht="12.75" x14ac:dyDescent="0.2">
      <c r="A344"/>
      <c r="B344"/>
      <c r="C344"/>
      <c r="D344"/>
      <c r="E344"/>
      <c r="F344"/>
      <c r="G344"/>
      <c r="H344"/>
      <c r="I344"/>
      <c r="J344"/>
    </row>
    <row r="345" spans="1:10" ht="12.75" x14ac:dyDescent="0.2">
      <c r="A345"/>
      <c r="B345"/>
      <c r="C345"/>
      <c r="D345"/>
      <c r="E345"/>
      <c r="F345"/>
      <c r="G345"/>
      <c r="H345"/>
      <c r="I345"/>
      <c r="J345"/>
    </row>
    <row r="346" spans="1:10" ht="12.75" x14ac:dyDescent="0.2">
      <c r="A346"/>
      <c r="B346"/>
      <c r="C346"/>
      <c r="D346"/>
      <c r="E346"/>
      <c r="F346"/>
      <c r="G346"/>
      <c r="H346"/>
      <c r="I346"/>
      <c r="J346"/>
    </row>
    <row r="347" spans="1:10" ht="12.75" x14ac:dyDescent="0.2">
      <c r="A347"/>
      <c r="B347"/>
      <c r="C347"/>
      <c r="D347"/>
      <c r="E347"/>
      <c r="F347"/>
      <c r="G347"/>
      <c r="H347"/>
      <c r="I347"/>
      <c r="J347"/>
    </row>
    <row r="348" spans="1:10" ht="12.75" x14ac:dyDescent="0.2">
      <c r="A348"/>
      <c r="B348"/>
      <c r="C348"/>
      <c r="D348"/>
      <c r="E348"/>
      <c r="F348"/>
      <c r="G348"/>
      <c r="H348"/>
      <c r="I348"/>
      <c r="J348"/>
    </row>
    <row r="349" spans="1:10" ht="12.75" x14ac:dyDescent="0.2">
      <c r="A349"/>
      <c r="B349"/>
      <c r="C349"/>
      <c r="D349"/>
      <c r="E349"/>
      <c r="F349"/>
      <c r="G349"/>
      <c r="H349"/>
      <c r="I349"/>
      <c r="J349"/>
    </row>
    <row r="350" spans="1:10" ht="12.75" x14ac:dyDescent="0.2">
      <c r="A350"/>
      <c r="B350"/>
      <c r="C350"/>
      <c r="D350"/>
      <c r="E350"/>
      <c r="F350"/>
      <c r="G350"/>
      <c r="H350"/>
      <c r="I350"/>
      <c r="J350"/>
    </row>
    <row r="352" spans="1:10" ht="12.75" x14ac:dyDescent="0.2">
      <c r="A352" s="1"/>
      <c r="B352" s="1"/>
      <c r="C352" s="1"/>
      <c r="D352" s="1"/>
      <c r="E352" s="1"/>
      <c r="F352" s="1"/>
      <c r="G352" s="1"/>
      <c r="H352" s="1"/>
      <c r="I352" s="1"/>
      <c r="J352" s="1"/>
    </row>
    <row r="353" spans="1:10" ht="12.75" x14ac:dyDescent="0.2">
      <c r="A353" s="1"/>
      <c r="B353" s="1"/>
      <c r="C353" s="1"/>
      <c r="D353" s="1"/>
      <c r="E353" s="1"/>
      <c r="F353" s="1"/>
      <c r="G353" s="1"/>
      <c r="H353" s="1"/>
      <c r="I353" s="1"/>
      <c r="J353" s="1"/>
    </row>
    <row r="354" spans="1:10" ht="12.75" x14ac:dyDescent="0.2">
      <c r="A354" s="1"/>
      <c r="B354" s="1"/>
      <c r="C354" s="1"/>
      <c r="D354" s="1"/>
      <c r="E354" s="1"/>
      <c r="F354" s="1"/>
      <c r="G354" s="1"/>
      <c r="H354" s="1"/>
      <c r="I354" s="1"/>
      <c r="J354" s="1"/>
    </row>
    <row r="355" spans="1:10" ht="12.75" x14ac:dyDescent="0.2">
      <c r="A355" s="1"/>
      <c r="B355" s="1"/>
      <c r="C355" s="1"/>
      <c r="D355" s="1"/>
      <c r="E355" s="1"/>
      <c r="F355" s="1"/>
      <c r="G355" s="1"/>
      <c r="H355" s="1"/>
      <c r="I355" s="1"/>
      <c r="J355" s="1"/>
    </row>
    <row r="356" spans="1:10" ht="12.75" x14ac:dyDescent="0.2">
      <c r="A356" s="1"/>
      <c r="B356" s="1"/>
      <c r="C356" s="1"/>
      <c r="D356" s="1"/>
      <c r="E356" s="1"/>
      <c r="F356" s="1"/>
      <c r="G356" s="1"/>
      <c r="H356" s="1"/>
      <c r="I356" s="1"/>
      <c r="J356" s="1"/>
    </row>
    <row r="357" spans="1:10" ht="12.75" x14ac:dyDescent="0.2">
      <c r="A357" s="1"/>
      <c r="B357" s="1"/>
      <c r="C357" s="1"/>
      <c r="D357" s="1"/>
      <c r="E357" s="1"/>
      <c r="F357" s="1"/>
      <c r="G357" s="1"/>
      <c r="H357" s="1"/>
      <c r="I357" s="1"/>
      <c r="J357" s="1"/>
    </row>
    <row r="358" spans="1:10" ht="12.75" x14ac:dyDescent="0.2">
      <c r="A358" s="1"/>
      <c r="B358" s="1"/>
      <c r="C358" s="1"/>
      <c r="D358" s="1"/>
      <c r="E358" s="1"/>
      <c r="F358" s="1"/>
      <c r="G358" s="1"/>
      <c r="H358" s="1"/>
      <c r="I358" s="1"/>
      <c r="J358" s="1"/>
    </row>
    <row r="359" spans="1:10" ht="12.75" x14ac:dyDescent="0.2">
      <c r="A359" s="1"/>
      <c r="B359" s="1"/>
      <c r="C359" s="1"/>
      <c r="D359" s="1"/>
      <c r="E359" s="1"/>
      <c r="F359" s="1"/>
      <c r="G359" s="1"/>
      <c r="H359" s="1"/>
      <c r="I359" s="1"/>
      <c r="J359" s="1"/>
    </row>
    <row r="360" spans="1:10" ht="12.75" x14ac:dyDescent="0.2">
      <c r="A360" s="1"/>
      <c r="B360" s="1"/>
      <c r="C360" s="1"/>
      <c r="D360" s="1"/>
      <c r="E360" s="1"/>
      <c r="F360" s="1"/>
      <c r="G360" s="1"/>
      <c r="H360" s="1"/>
      <c r="I360" s="1"/>
      <c r="J360" s="1"/>
    </row>
    <row r="361" spans="1:10" ht="12.75" x14ac:dyDescent="0.2">
      <c r="A361" s="1"/>
      <c r="B361" s="1"/>
      <c r="C361" s="1"/>
      <c r="D361" s="1"/>
      <c r="E361" s="1"/>
      <c r="F361" s="1"/>
      <c r="G361" s="1"/>
      <c r="H361" s="1"/>
      <c r="I361" s="1"/>
      <c r="J361" s="1"/>
    </row>
    <row r="362" spans="1:10" ht="12.75" x14ac:dyDescent="0.2">
      <c r="A362" s="1"/>
      <c r="B362" s="1"/>
      <c r="C362" s="1"/>
      <c r="D362" s="1"/>
      <c r="E362" s="1"/>
      <c r="F362" s="1"/>
      <c r="G362" s="1"/>
      <c r="H362" s="1"/>
      <c r="I362" s="1"/>
      <c r="J362" s="1"/>
    </row>
    <row r="363" spans="1:10" ht="12.75" x14ac:dyDescent="0.2">
      <c r="A363" s="1"/>
      <c r="B363" s="1"/>
      <c r="C363" s="1"/>
      <c r="D363" s="1"/>
      <c r="E363" s="1"/>
      <c r="F363" s="1"/>
      <c r="G363" s="1"/>
      <c r="H363" s="1"/>
      <c r="I363" s="1"/>
      <c r="J363" s="1"/>
    </row>
    <row r="364" spans="1:10" ht="12.75" x14ac:dyDescent="0.2">
      <c r="A364" s="1"/>
      <c r="B364" s="1"/>
      <c r="C364" s="1"/>
      <c r="D364" s="1"/>
      <c r="E364" s="1"/>
      <c r="F364" s="1"/>
      <c r="G364" s="1"/>
      <c r="H364" s="1"/>
      <c r="I364" s="1"/>
      <c r="J364" s="1"/>
    </row>
    <row r="365" spans="1:10" ht="12.75" x14ac:dyDescent="0.2">
      <c r="A365" s="1"/>
      <c r="B365" s="1"/>
      <c r="C365" s="1"/>
      <c r="D365" s="1"/>
      <c r="E365" s="1"/>
      <c r="F365" s="1"/>
      <c r="G365" s="1"/>
      <c r="H365" s="1"/>
      <c r="I365" s="1"/>
      <c r="J365" s="1"/>
    </row>
    <row r="366" spans="1:10" ht="12.75" x14ac:dyDescent="0.2">
      <c r="A366" s="1"/>
      <c r="B366" s="1"/>
      <c r="C366" s="1"/>
      <c r="D366" s="1"/>
      <c r="E366" s="1"/>
      <c r="F366" s="1"/>
      <c r="G366" s="1"/>
      <c r="H366" s="1"/>
      <c r="I366" s="1"/>
      <c r="J366" s="1"/>
    </row>
    <row r="367" spans="1:10" ht="12.75" x14ac:dyDescent="0.2">
      <c r="A367" s="1"/>
      <c r="B367" s="1"/>
      <c r="C367" s="1"/>
      <c r="D367" s="1"/>
      <c r="E367" s="1"/>
      <c r="F367" s="1"/>
      <c r="G367" s="1"/>
      <c r="H367" s="1"/>
      <c r="I367" s="1"/>
      <c r="J367" s="1"/>
    </row>
    <row r="368" spans="1:10" ht="12.75" x14ac:dyDescent="0.2">
      <c r="A368" s="1"/>
      <c r="B368" s="1"/>
      <c r="C368" s="1"/>
      <c r="D368" s="1"/>
      <c r="E368" s="1"/>
      <c r="F368" s="1"/>
      <c r="G368" s="1"/>
      <c r="H368" s="1"/>
      <c r="I368" s="1"/>
      <c r="J368" s="1"/>
    </row>
    <row r="369" spans="1:10" ht="12.75" x14ac:dyDescent="0.2">
      <c r="A369" s="1"/>
      <c r="B369" s="1"/>
      <c r="C369" s="1"/>
      <c r="D369" s="1"/>
      <c r="E369" s="1"/>
      <c r="F369" s="1"/>
      <c r="G369" s="1"/>
      <c r="H369" s="1"/>
      <c r="I369" s="1"/>
      <c r="J369" s="1"/>
    </row>
    <row r="370" spans="1:10" ht="12.75" x14ac:dyDescent="0.2">
      <c r="A370" s="1"/>
      <c r="B370" s="1"/>
      <c r="C370" s="1"/>
      <c r="D370" s="1"/>
      <c r="E370" s="1"/>
      <c r="F370" s="1"/>
      <c r="G370" s="1"/>
      <c r="H370" s="1"/>
      <c r="I370" s="1"/>
      <c r="J370" s="1"/>
    </row>
    <row r="371" spans="1:10" ht="12.75" x14ac:dyDescent="0.2">
      <c r="A371" s="1"/>
      <c r="B371" s="1"/>
      <c r="C371" s="1"/>
      <c r="D371" s="1"/>
      <c r="E371" s="1"/>
      <c r="F371" s="1"/>
      <c r="G371" s="1"/>
      <c r="H371" s="1"/>
      <c r="I371" s="1"/>
      <c r="J371" s="1"/>
    </row>
    <row r="372" spans="1:10" ht="12.75" x14ac:dyDescent="0.2">
      <c r="A372" s="1"/>
      <c r="B372" s="1"/>
      <c r="C372" s="1"/>
      <c r="D372" s="1"/>
      <c r="E372" s="1"/>
      <c r="F372" s="1"/>
      <c r="G372" s="1"/>
      <c r="H372" s="1"/>
      <c r="I372" s="1"/>
      <c r="J372" s="1"/>
    </row>
    <row r="373" spans="1:10" ht="12.75" x14ac:dyDescent="0.2">
      <c r="A373" s="1"/>
      <c r="B373" s="1"/>
      <c r="C373" s="1"/>
      <c r="D373" s="1"/>
      <c r="E373" s="1"/>
      <c r="F373" s="1"/>
      <c r="G373" s="1"/>
      <c r="H373" s="1"/>
      <c r="I373" s="1"/>
      <c r="J373" s="1"/>
    </row>
    <row r="374" spans="1:10" ht="12.75" x14ac:dyDescent="0.2">
      <c r="A374" s="1"/>
      <c r="B374" s="1"/>
      <c r="C374" s="1"/>
      <c r="D374" s="1"/>
      <c r="E374" s="1"/>
      <c r="F374" s="1"/>
      <c r="G374" s="1"/>
      <c r="H374" s="1"/>
      <c r="I374" s="1"/>
      <c r="J374" s="1"/>
    </row>
    <row r="375" spans="1:10" ht="12.75" x14ac:dyDescent="0.2">
      <c r="A375" s="1"/>
      <c r="B375" s="1"/>
      <c r="C375" s="1"/>
      <c r="D375" s="1"/>
      <c r="E375" s="1"/>
      <c r="F375" s="1"/>
      <c r="G375" s="1"/>
      <c r="H375" s="1"/>
      <c r="I375" s="1"/>
      <c r="J375" s="1"/>
    </row>
    <row r="376" spans="1:10" ht="12.75" x14ac:dyDescent="0.2">
      <c r="A376" s="1"/>
      <c r="B376" s="1"/>
      <c r="C376" s="1"/>
      <c r="D376" s="1"/>
      <c r="E376" s="1"/>
      <c r="F376" s="1"/>
      <c r="G376" s="1"/>
      <c r="H376" s="1"/>
      <c r="I376" s="1"/>
      <c r="J376" s="1"/>
    </row>
    <row r="377" spans="1:10" ht="12.75" x14ac:dyDescent="0.2">
      <c r="A377" s="1"/>
      <c r="B377" s="1"/>
      <c r="C377" s="1"/>
      <c r="D377" s="1"/>
      <c r="E377" s="1"/>
      <c r="F377" s="1"/>
      <c r="G377" s="1"/>
      <c r="H377" s="1"/>
      <c r="I377" s="1"/>
      <c r="J377" s="1"/>
    </row>
    <row r="378" spans="1:10" ht="12.75" x14ac:dyDescent="0.2">
      <c r="A378" s="1"/>
      <c r="B378" s="1"/>
      <c r="C378" s="1"/>
      <c r="D378" s="1"/>
      <c r="E378" s="1"/>
      <c r="F378" s="1"/>
      <c r="G378" s="1"/>
      <c r="H378" s="1"/>
      <c r="I378" s="1"/>
      <c r="J378" s="1"/>
    </row>
    <row r="379" spans="1:10" ht="12.75" x14ac:dyDescent="0.2">
      <c r="A379" s="1"/>
      <c r="B379" s="1"/>
      <c r="C379" s="1"/>
      <c r="D379" s="1"/>
      <c r="E379" s="1"/>
      <c r="F379" s="1"/>
      <c r="G379" s="1"/>
      <c r="H379" s="1"/>
      <c r="I379" s="1"/>
      <c r="J379" s="1"/>
    </row>
    <row r="380" spans="1:10" ht="12.75" x14ac:dyDescent="0.2">
      <c r="A380" s="1"/>
      <c r="B380" s="1"/>
      <c r="C380" s="1"/>
      <c r="D380" s="1"/>
      <c r="E380" s="1"/>
      <c r="F380" s="1"/>
      <c r="G380" s="1"/>
      <c r="H380" s="1"/>
      <c r="I380" s="1"/>
      <c r="J380" s="1"/>
    </row>
    <row r="381" spans="1:10" ht="12.75" x14ac:dyDescent="0.2">
      <c r="A381" s="1"/>
      <c r="B381" s="1"/>
      <c r="C381" s="1"/>
      <c r="D381" s="1"/>
      <c r="E381" s="1"/>
      <c r="F381" s="1"/>
      <c r="G381" s="1"/>
      <c r="H381" s="1"/>
      <c r="I381" s="1"/>
      <c r="J381" s="1"/>
    </row>
    <row r="382" spans="1:10" ht="12.75" x14ac:dyDescent="0.2">
      <c r="A382" s="1"/>
      <c r="B382" s="1"/>
      <c r="C382" s="1"/>
      <c r="D382" s="1"/>
      <c r="E382" s="1"/>
      <c r="F382" s="1"/>
      <c r="G382" s="1"/>
      <c r="H382" s="1"/>
      <c r="I382" s="1"/>
      <c r="J382" s="1"/>
    </row>
    <row r="383" spans="1:10" ht="12.75" x14ac:dyDescent="0.2">
      <c r="A383" s="1"/>
      <c r="B383" s="1"/>
      <c r="C383" s="1"/>
      <c r="D383" s="1"/>
      <c r="E383" s="1"/>
      <c r="F383" s="1"/>
      <c r="G383" s="1"/>
      <c r="H383" s="1"/>
      <c r="I383" s="1"/>
      <c r="J383" s="1"/>
    </row>
    <row r="384" spans="1:10" ht="12.75" x14ac:dyDescent="0.2">
      <c r="A384" s="1"/>
      <c r="B384" s="1"/>
      <c r="C384" s="1"/>
      <c r="D384" s="1"/>
      <c r="E384" s="1"/>
      <c r="F384" s="1"/>
      <c r="G384" s="1"/>
      <c r="H384" s="1"/>
      <c r="I384" s="1"/>
      <c r="J384" s="1"/>
    </row>
    <row r="385" spans="1:10" ht="12.75" x14ac:dyDescent="0.2">
      <c r="A385" s="1"/>
      <c r="B385" s="1"/>
      <c r="C385" s="1"/>
      <c r="D385" s="1"/>
      <c r="E385" s="1"/>
      <c r="F385" s="1"/>
      <c r="G385" s="1"/>
      <c r="H385" s="1"/>
      <c r="I385" s="1"/>
      <c r="J385" s="1"/>
    </row>
    <row r="386" spans="1:10" ht="12.75" x14ac:dyDescent="0.2">
      <c r="A386" s="1"/>
      <c r="B386" s="1"/>
      <c r="C386" s="1"/>
      <c r="D386" s="1"/>
      <c r="E386" s="1"/>
      <c r="F386" s="1"/>
      <c r="G386" s="1"/>
      <c r="H386" s="1"/>
      <c r="I386" s="1"/>
      <c r="J386" s="1"/>
    </row>
    <row r="387" spans="1:10" ht="12.75" x14ac:dyDescent="0.2">
      <c r="A387" s="1"/>
      <c r="B387" s="1"/>
      <c r="C387" s="1"/>
      <c r="D387" s="1"/>
      <c r="E387" s="1"/>
      <c r="F387" s="1"/>
      <c r="G387" s="1"/>
      <c r="H387" s="1"/>
      <c r="I387" s="1"/>
      <c r="J387" s="1"/>
    </row>
    <row r="388" spans="1:10" ht="12.75" x14ac:dyDescent="0.2">
      <c r="A388" s="1"/>
      <c r="B388" s="1"/>
      <c r="C388" s="1"/>
      <c r="D388" s="1"/>
      <c r="E388" s="1"/>
      <c r="F388" s="1"/>
      <c r="G388" s="1"/>
      <c r="H388" s="1"/>
      <c r="I388" s="1"/>
      <c r="J388" s="1"/>
    </row>
    <row r="389" spans="1:10" ht="12.75" x14ac:dyDescent="0.2">
      <c r="A389" s="1"/>
      <c r="B389" s="1"/>
      <c r="C389" s="1"/>
      <c r="D389" s="1"/>
      <c r="E389" s="1"/>
      <c r="F389" s="1"/>
      <c r="G389" s="1"/>
      <c r="H389" s="1"/>
      <c r="I389" s="1"/>
      <c r="J389" s="1"/>
    </row>
    <row r="390" spans="1:10" ht="12.75" x14ac:dyDescent="0.2">
      <c r="A390" s="1"/>
      <c r="B390" s="1"/>
      <c r="C390" s="1"/>
      <c r="D390" s="1"/>
      <c r="E390" s="1"/>
      <c r="F390" s="1"/>
      <c r="G390" s="1"/>
      <c r="H390" s="1"/>
      <c r="I390" s="1"/>
      <c r="J390" s="1"/>
    </row>
    <row r="391" spans="1:10" ht="12.75" x14ac:dyDescent="0.2">
      <c r="A391" s="1"/>
      <c r="B391" s="1"/>
      <c r="C391" s="1"/>
      <c r="D391" s="1"/>
      <c r="E391" s="1"/>
      <c r="F391" s="1"/>
      <c r="G391" s="1"/>
      <c r="H391" s="1"/>
      <c r="I391" s="1"/>
      <c r="J391" s="1"/>
    </row>
    <row r="392" spans="1:10" ht="12.75" x14ac:dyDescent="0.2">
      <c r="A392" s="1"/>
      <c r="B392" s="1"/>
      <c r="C392" s="1"/>
      <c r="D392" s="1"/>
      <c r="E392" s="1"/>
      <c r="F392" s="1"/>
      <c r="G392" s="1"/>
      <c r="H392" s="1"/>
      <c r="I392" s="1"/>
      <c r="J392" s="1"/>
    </row>
    <row r="393" spans="1:10" ht="12.75" x14ac:dyDescent="0.2">
      <c r="A393" s="1"/>
      <c r="B393" s="1"/>
      <c r="C393" s="1"/>
      <c r="D393" s="1"/>
      <c r="E393" s="1"/>
      <c r="F393" s="1"/>
      <c r="G393" s="1"/>
      <c r="H393" s="1"/>
      <c r="I393" s="1"/>
      <c r="J393" s="1"/>
    </row>
    <row r="394" spans="1:10" ht="12.75" x14ac:dyDescent="0.2">
      <c r="A394" s="1"/>
      <c r="B394" s="1"/>
      <c r="C394" s="1"/>
      <c r="D394" s="1"/>
      <c r="E394" s="1"/>
      <c r="F394" s="1"/>
      <c r="G394" s="1"/>
      <c r="H394" s="1"/>
      <c r="I394" s="1"/>
      <c r="J394" s="1"/>
    </row>
    <row r="395" spans="1:10" ht="12.75" x14ac:dyDescent="0.2">
      <c r="A395" s="1"/>
      <c r="B395" s="1"/>
      <c r="C395" s="1"/>
      <c r="D395" s="1"/>
      <c r="E395" s="1"/>
      <c r="F395" s="1"/>
      <c r="G395" s="1"/>
      <c r="H395" s="1"/>
      <c r="I395" s="1"/>
      <c r="J395" s="1"/>
    </row>
    <row r="396" spans="1:10" ht="12.75" x14ac:dyDescent="0.2">
      <c r="A396" s="1"/>
      <c r="B396" s="1"/>
      <c r="C396" s="1"/>
      <c r="D396" s="1"/>
      <c r="E396" s="1"/>
      <c r="F396" s="1"/>
      <c r="G396" s="1"/>
      <c r="H396" s="1"/>
      <c r="I396" s="1"/>
      <c r="J396" s="1"/>
    </row>
    <row r="397" spans="1:10" ht="12.75" x14ac:dyDescent="0.2">
      <c r="A397" s="1"/>
      <c r="B397" s="1"/>
      <c r="C397" s="1"/>
      <c r="D397" s="1"/>
      <c r="E397" s="1"/>
      <c r="F397" s="1"/>
      <c r="G397" s="1"/>
      <c r="H397" s="1"/>
      <c r="I397" s="1"/>
      <c r="J397" s="1"/>
    </row>
    <row r="398" spans="1:10" ht="12.75" x14ac:dyDescent="0.2">
      <c r="A398" s="1"/>
      <c r="B398" s="1"/>
      <c r="C398" s="1"/>
      <c r="D398" s="1"/>
      <c r="E398" s="1"/>
      <c r="F398" s="1"/>
      <c r="G398" s="1"/>
      <c r="H398" s="1"/>
      <c r="I398" s="1"/>
      <c r="J398" s="1"/>
    </row>
    <row r="399" spans="1:10" ht="12.75" x14ac:dyDescent="0.2">
      <c r="A399" s="1"/>
      <c r="B399" s="1"/>
      <c r="C399" s="1"/>
      <c r="D399" s="1"/>
      <c r="E399" s="1"/>
      <c r="F399" s="1"/>
      <c r="G399" s="1"/>
      <c r="H399" s="1"/>
      <c r="I399" s="1"/>
      <c r="J399" s="1"/>
    </row>
    <row r="400" spans="1:10" ht="12.75" x14ac:dyDescent="0.2">
      <c r="A400" s="1"/>
      <c r="B400" s="1"/>
      <c r="C400" s="1"/>
      <c r="D400" s="1"/>
      <c r="E400" s="1"/>
      <c r="F400" s="1"/>
      <c r="G400" s="1"/>
      <c r="H400" s="1"/>
      <c r="I400" s="1"/>
      <c r="J400" s="1"/>
    </row>
    <row r="401" spans="1:10" ht="12.75" x14ac:dyDescent="0.2">
      <c r="A401" s="1"/>
      <c r="B401" s="1"/>
      <c r="C401" s="1"/>
      <c r="D401" s="1"/>
      <c r="E401" s="1"/>
      <c r="F401" s="1"/>
      <c r="G401" s="1"/>
      <c r="H401" s="1"/>
      <c r="I401" s="1"/>
      <c r="J401" s="1"/>
    </row>
    <row r="402" spans="1:10" ht="12.75" x14ac:dyDescent="0.2">
      <c r="A402" s="1"/>
      <c r="B402" s="1"/>
      <c r="C402" s="1"/>
      <c r="D402" s="1"/>
      <c r="E402" s="1"/>
      <c r="F402" s="1"/>
      <c r="G402" s="1"/>
      <c r="H402" s="1"/>
      <c r="I402" s="1"/>
      <c r="J402" s="1"/>
    </row>
    <row r="403" spans="1:10" ht="12.75" x14ac:dyDescent="0.2">
      <c r="A403" s="1"/>
      <c r="B403" s="1"/>
      <c r="C403" s="1"/>
      <c r="D403" s="1"/>
      <c r="E403" s="1"/>
      <c r="F403" s="1"/>
      <c r="G403" s="1"/>
      <c r="H403" s="1"/>
      <c r="I403" s="1"/>
      <c r="J403" s="1"/>
    </row>
    <row r="404" spans="1:10" ht="12.75" x14ac:dyDescent="0.2">
      <c r="A404" s="1"/>
      <c r="B404" s="1"/>
      <c r="C404" s="1"/>
      <c r="D404" s="1"/>
      <c r="E404" s="1"/>
      <c r="F404" s="1"/>
      <c r="G404" s="1"/>
      <c r="H404" s="1"/>
      <c r="I404" s="1"/>
      <c r="J404" s="1"/>
    </row>
    <row r="405" spans="1:10" ht="12.75" x14ac:dyDescent="0.2">
      <c r="A405" s="1"/>
      <c r="B405" s="1"/>
      <c r="C405" s="1"/>
      <c r="D405" s="1"/>
      <c r="E405" s="1"/>
      <c r="F405" s="1"/>
      <c r="G405" s="1"/>
      <c r="H405" s="1"/>
      <c r="I405" s="1"/>
      <c r="J405" s="1"/>
    </row>
    <row r="406" spans="1:10" ht="12.75" x14ac:dyDescent="0.2">
      <c r="A406" s="1"/>
      <c r="B406" s="1"/>
      <c r="C406" s="1"/>
      <c r="D406" s="1"/>
      <c r="E406" s="1"/>
      <c r="F406" s="1"/>
      <c r="G406" s="1"/>
      <c r="H406" s="1"/>
      <c r="I406" s="1"/>
      <c r="J406" s="1"/>
    </row>
    <row r="407" spans="1:10" ht="12.75" x14ac:dyDescent="0.2">
      <c r="A407" s="1"/>
      <c r="B407" s="1"/>
      <c r="C407" s="1"/>
      <c r="D407" s="1"/>
      <c r="E407" s="1"/>
      <c r="F407" s="1"/>
      <c r="G407" s="1"/>
      <c r="H407" s="1"/>
      <c r="I407" s="1"/>
      <c r="J407" s="1"/>
    </row>
    <row r="408" spans="1:10" ht="12.75" x14ac:dyDescent="0.2">
      <c r="A408" s="1"/>
      <c r="B408" s="1"/>
      <c r="C408" s="1"/>
      <c r="D408" s="1"/>
      <c r="E408" s="1"/>
      <c r="F408" s="1"/>
      <c r="G408" s="1"/>
      <c r="H408" s="1"/>
      <c r="I408" s="1"/>
      <c r="J408" s="1"/>
    </row>
    <row r="409" spans="1:10" ht="12.75" x14ac:dyDescent="0.2">
      <c r="A409" s="1"/>
      <c r="B409" s="1"/>
      <c r="C409" s="1"/>
      <c r="D409" s="1"/>
      <c r="E409" s="1"/>
      <c r="F409" s="1"/>
      <c r="G409" s="1"/>
      <c r="H409" s="1"/>
      <c r="I409" s="1"/>
      <c r="J409" s="1"/>
    </row>
    <row r="410" spans="1:10" ht="12.75" x14ac:dyDescent="0.2">
      <c r="A410" s="1"/>
      <c r="B410" s="1"/>
      <c r="C410" s="1"/>
      <c r="D410" s="1"/>
      <c r="E410" s="1"/>
      <c r="F410" s="1"/>
      <c r="G410" s="1"/>
      <c r="H410" s="1"/>
      <c r="I410" s="1"/>
      <c r="J410" s="1"/>
    </row>
    <row r="411" spans="1:10" ht="12.75" x14ac:dyDescent="0.2">
      <c r="A411" s="1"/>
      <c r="B411" s="1"/>
      <c r="C411" s="1"/>
      <c r="D411" s="1"/>
      <c r="E411" s="1"/>
      <c r="F411" s="1"/>
      <c r="G411" s="1"/>
      <c r="H411" s="1"/>
      <c r="I411" s="1"/>
      <c r="J411" s="1"/>
    </row>
    <row r="412" spans="1:10" ht="12.75" x14ac:dyDescent="0.2">
      <c r="A412" s="1"/>
      <c r="B412" s="1"/>
      <c r="C412" s="1"/>
      <c r="D412" s="1"/>
      <c r="E412" s="1"/>
      <c r="F412" s="1"/>
      <c r="G412" s="1"/>
      <c r="H412" s="1"/>
      <c r="I412" s="1"/>
      <c r="J412" s="1"/>
    </row>
    <row r="413" spans="1:10" ht="12.75" x14ac:dyDescent="0.2">
      <c r="A413" s="1"/>
      <c r="B413" s="1"/>
      <c r="C413" s="1"/>
      <c r="D413" s="1"/>
      <c r="E413" s="1"/>
      <c r="F413" s="1"/>
      <c r="G413" s="1"/>
      <c r="H413" s="1"/>
      <c r="I413" s="1"/>
      <c r="J413" s="1"/>
    </row>
    <row r="414" spans="1:10" ht="12.75" x14ac:dyDescent="0.2">
      <c r="A414" s="1"/>
      <c r="B414" s="1"/>
      <c r="C414" s="1"/>
      <c r="D414" s="1"/>
      <c r="E414" s="1"/>
      <c r="F414" s="1"/>
      <c r="G414" s="1"/>
      <c r="H414" s="1"/>
      <c r="I414" s="1"/>
      <c r="J414" s="1"/>
    </row>
    <row r="415" spans="1:10" ht="12.75" x14ac:dyDescent="0.2">
      <c r="A415" s="1"/>
      <c r="B415" s="1"/>
      <c r="C415" s="1"/>
      <c r="D415" s="1"/>
      <c r="E415" s="1"/>
      <c r="F415" s="1"/>
      <c r="G415" s="1"/>
      <c r="H415" s="1"/>
      <c r="I415" s="1"/>
      <c r="J415" s="1"/>
    </row>
    <row r="416" spans="1:10" ht="12.75" x14ac:dyDescent="0.2">
      <c r="A416" s="1"/>
      <c r="B416" s="1"/>
      <c r="C416" s="1"/>
      <c r="D416" s="1"/>
      <c r="E416" s="1"/>
      <c r="F416" s="1"/>
      <c r="G416" s="1"/>
      <c r="H416" s="1"/>
      <c r="I416" s="1"/>
      <c r="J416" s="1"/>
    </row>
    <row r="417" spans="1:10" ht="12.75" x14ac:dyDescent="0.2">
      <c r="A417" s="1"/>
      <c r="B417" s="1"/>
      <c r="C417" s="1"/>
      <c r="D417" s="1"/>
      <c r="E417" s="1"/>
      <c r="F417" s="1"/>
      <c r="G417" s="1"/>
      <c r="H417" s="1"/>
      <c r="I417" s="1"/>
      <c r="J417" s="1"/>
    </row>
    <row r="418" spans="1:10" ht="12.75" x14ac:dyDescent="0.2">
      <c r="A418" s="1"/>
      <c r="B418" s="1"/>
      <c r="C418" s="1"/>
      <c r="D418" s="1"/>
      <c r="E418" s="1"/>
      <c r="F418" s="1"/>
      <c r="G418" s="1"/>
      <c r="H418" s="1"/>
      <c r="I418" s="1"/>
      <c r="J418" s="1"/>
    </row>
    <row r="419" spans="1:10" ht="12.75" x14ac:dyDescent="0.2">
      <c r="A419" s="1"/>
      <c r="B419" s="1"/>
      <c r="C419" s="1"/>
      <c r="D419" s="1"/>
      <c r="E419" s="1"/>
      <c r="F419" s="1"/>
      <c r="G419" s="1"/>
      <c r="H419" s="1"/>
      <c r="I419" s="1"/>
      <c r="J419" s="1"/>
    </row>
    <row r="420" spans="1:10" ht="12.75" x14ac:dyDescent="0.2">
      <c r="A420" s="1"/>
      <c r="B420" s="1"/>
      <c r="C420" s="1"/>
      <c r="D420" s="1"/>
      <c r="E420" s="1"/>
      <c r="F420" s="1"/>
      <c r="G420" s="1"/>
      <c r="H420" s="1"/>
      <c r="I420" s="1"/>
      <c r="J420" s="1"/>
    </row>
    <row r="421" spans="1:10" ht="12.75" x14ac:dyDescent="0.2">
      <c r="A421" s="1"/>
      <c r="B421" s="1"/>
      <c r="C421" s="1"/>
      <c r="D421" s="1"/>
      <c r="E421" s="1"/>
      <c r="F421" s="1"/>
      <c r="G421" s="1"/>
      <c r="H421" s="1"/>
      <c r="I421" s="1"/>
      <c r="J421" s="1"/>
    </row>
    <row r="422" spans="1:10" ht="12.75" x14ac:dyDescent="0.2">
      <c r="A422" s="1"/>
      <c r="B422" s="1"/>
      <c r="C422" s="1"/>
      <c r="D422" s="1"/>
      <c r="E422" s="1"/>
      <c r="F422" s="1"/>
      <c r="G422" s="1"/>
      <c r="H422" s="1"/>
      <c r="I422" s="1"/>
      <c r="J422" s="1"/>
    </row>
    <row r="423" spans="1:10" ht="12.75" x14ac:dyDescent="0.2">
      <c r="A423" s="1"/>
      <c r="B423" s="1"/>
      <c r="C423" s="1"/>
      <c r="D423" s="1"/>
      <c r="E423" s="1"/>
      <c r="F423" s="1"/>
      <c r="G423" s="1"/>
      <c r="H423" s="1"/>
      <c r="I423" s="1"/>
      <c r="J423" s="1"/>
    </row>
    <row r="424" spans="1:10" ht="12.75" x14ac:dyDescent="0.2">
      <c r="A424" s="1"/>
      <c r="B424" s="1"/>
      <c r="C424" s="1"/>
      <c r="D424" s="1"/>
      <c r="E424" s="1"/>
      <c r="F424" s="1"/>
      <c r="G424" s="1"/>
      <c r="H424" s="1"/>
      <c r="I424" s="1"/>
      <c r="J424" s="1"/>
    </row>
    <row r="425" spans="1:10" ht="12.75" x14ac:dyDescent="0.2">
      <c r="A425" s="1"/>
      <c r="B425" s="1"/>
      <c r="C425" s="1"/>
      <c r="D425" s="1"/>
      <c r="E425" s="1"/>
      <c r="F425" s="1"/>
      <c r="G425" s="1"/>
      <c r="H425" s="1"/>
      <c r="I425" s="1"/>
      <c r="J425" s="1"/>
    </row>
    <row r="426" spans="1:10" ht="12.75" x14ac:dyDescent="0.2">
      <c r="A426" s="1"/>
      <c r="B426" s="1"/>
      <c r="C426" s="1"/>
      <c r="D426" s="1"/>
      <c r="E426" s="1"/>
      <c r="F426" s="1"/>
      <c r="G426" s="1"/>
      <c r="H426" s="1"/>
      <c r="I426" s="1"/>
      <c r="J426" s="1"/>
    </row>
    <row r="427" spans="1:10" ht="12.75" x14ac:dyDescent="0.2">
      <c r="A427" s="1"/>
      <c r="B427" s="1"/>
      <c r="C427" s="1"/>
      <c r="D427" s="1"/>
      <c r="E427" s="1"/>
      <c r="F427" s="1"/>
      <c r="G427" s="1"/>
      <c r="H427" s="1"/>
      <c r="I427" s="1"/>
      <c r="J427" s="1"/>
    </row>
    <row r="428" spans="1:10" ht="12.75" x14ac:dyDescent="0.2">
      <c r="A428" s="1"/>
      <c r="B428" s="1"/>
      <c r="C428" s="1"/>
      <c r="D428" s="1"/>
      <c r="E428" s="1"/>
      <c r="F428" s="1"/>
      <c r="G428" s="1"/>
      <c r="H428" s="1"/>
      <c r="I428" s="1"/>
      <c r="J428" s="1"/>
    </row>
    <row r="429" spans="1:10" ht="12.75" x14ac:dyDescent="0.2">
      <c r="A429" s="1"/>
      <c r="B429" s="1"/>
      <c r="C429" s="1"/>
      <c r="D429" s="1"/>
      <c r="E429" s="1"/>
      <c r="F429" s="1"/>
      <c r="G429" s="1"/>
      <c r="H429" s="1"/>
      <c r="I429" s="1"/>
      <c r="J429" s="1"/>
    </row>
    <row r="430" spans="1:10" ht="12.75" x14ac:dyDescent="0.2">
      <c r="A430" s="1"/>
      <c r="B430" s="1"/>
      <c r="C430" s="1"/>
      <c r="D430" s="1"/>
      <c r="E430" s="1"/>
      <c r="F430" s="1"/>
      <c r="G430" s="1"/>
      <c r="H430" s="1"/>
      <c r="I430" s="1"/>
      <c r="J430" s="1"/>
    </row>
    <row r="431" spans="1:10" ht="12.75" x14ac:dyDescent="0.2">
      <c r="A431" s="1"/>
      <c r="B431" s="1"/>
      <c r="C431" s="1"/>
      <c r="D431" s="1"/>
      <c r="E431" s="1"/>
      <c r="F431" s="1"/>
      <c r="G431" s="1"/>
      <c r="H431" s="1"/>
      <c r="I431" s="1"/>
      <c r="J431" s="1"/>
    </row>
    <row r="432" spans="1:10" ht="12.75" x14ac:dyDescent="0.2">
      <c r="A432" s="1"/>
      <c r="B432" s="1"/>
      <c r="C432" s="1"/>
      <c r="D432" s="1"/>
      <c r="E432" s="1"/>
      <c r="F432" s="1"/>
      <c r="G432" s="1"/>
      <c r="H432" s="1"/>
      <c r="I432" s="1"/>
      <c r="J432" s="1"/>
    </row>
    <row r="433" spans="1:10" ht="12.75" x14ac:dyDescent="0.2">
      <c r="A433" s="1"/>
      <c r="B433" s="1"/>
      <c r="C433" s="1"/>
      <c r="D433" s="1"/>
      <c r="E433" s="1"/>
      <c r="F433" s="1"/>
      <c r="G433" s="1"/>
      <c r="H433" s="1"/>
      <c r="I433" s="1"/>
      <c r="J433" s="1"/>
    </row>
    <row r="434" spans="1:10" ht="12.75" x14ac:dyDescent="0.2">
      <c r="A434" s="1"/>
      <c r="B434" s="1"/>
      <c r="C434" s="1"/>
      <c r="D434" s="1"/>
      <c r="E434" s="1"/>
      <c r="F434" s="1"/>
      <c r="G434" s="1"/>
      <c r="H434" s="1"/>
      <c r="I434" s="1"/>
      <c r="J434" s="1"/>
    </row>
    <row r="435" spans="1:10" ht="12.75" x14ac:dyDescent="0.2">
      <c r="A435" s="1"/>
      <c r="B435" s="1"/>
      <c r="C435" s="1"/>
      <c r="D435" s="1"/>
      <c r="E435" s="1"/>
      <c r="F435" s="1"/>
      <c r="G435" s="1"/>
      <c r="H435" s="1"/>
      <c r="I435" s="1"/>
      <c r="J435" s="1"/>
    </row>
    <row r="436" spans="1:10" ht="12.75" x14ac:dyDescent="0.2">
      <c r="A436" s="1"/>
      <c r="B436" s="1"/>
      <c r="C436" s="1"/>
      <c r="D436" s="1"/>
      <c r="E436" s="1"/>
      <c r="F436" s="1"/>
      <c r="G436" s="1"/>
      <c r="H436" s="1"/>
      <c r="I436" s="1"/>
      <c r="J436" s="1"/>
    </row>
    <row r="437" spans="1:10" ht="12.75" x14ac:dyDescent="0.2">
      <c r="A437" s="1"/>
      <c r="B437" s="1"/>
      <c r="C437" s="1"/>
      <c r="D437" s="1"/>
      <c r="E437" s="1"/>
      <c r="F437" s="1"/>
      <c r="G437" s="1"/>
      <c r="H437" s="1"/>
      <c r="I437" s="1"/>
      <c r="J437" s="1"/>
    </row>
    <row r="438" spans="1:10" ht="12.75" x14ac:dyDescent="0.2">
      <c r="A438" s="1"/>
      <c r="B438" s="1"/>
      <c r="C438" s="1"/>
      <c r="D438" s="1"/>
      <c r="E438" s="1"/>
      <c r="F438" s="1"/>
      <c r="G438" s="1"/>
      <c r="H438" s="1"/>
      <c r="I438" s="1"/>
      <c r="J438" s="1"/>
    </row>
    <row r="439" spans="1:10" ht="12.75" x14ac:dyDescent="0.2">
      <c r="A439" s="1"/>
      <c r="B439" s="1"/>
      <c r="C439" s="1"/>
      <c r="D439" s="1"/>
      <c r="E439" s="1"/>
      <c r="F439" s="1"/>
      <c r="G439" s="1"/>
      <c r="H439" s="1"/>
      <c r="I439" s="1"/>
      <c r="J439" s="1"/>
    </row>
    <row r="440" spans="1:10" ht="12.75" x14ac:dyDescent="0.2">
      <c r="A440" s="1"/>
      <c r="B440" s="1"/>
      <c r="C440" s="1"/>
      <c r="D440" s="1"/>
      <c r="E440" s="1"/>
      <c r="F440" s="1"/>
      <c r="G440" s="1"/>
      <c r="H440" s="1"/>
      <c r="I440" s="1"/>
      <c r="J440" s="1"/>
    </row>
    <row r="441" spans="1:10" ht="12.75" x14ac:dyDescent="0.2">
      <c r="A441" s="1"/>
      <c r="B441" s="1"/>
      <c r="C441" s="1"/>
      <c r="D441" s="1"/>
      <c r="E441" s="1"/>
      <c r="F441" s="1"/>
      <c r="G441" s="1"/>
      <c r="H441" s="1"/>
      <c r="I441" s="1"/>
      <c r="J441" s="1"/>
    </row>
    <row r="442" spans="1:10" ht="12.75" x14ac:dyDescent="0.2">
      <c r="A442" s="1"/>
      <c r="B442" s="1"/>
      <c r="C442" s="1"/>
      <c r="D442" s="1"/>
      <c r="E442" s="1"/>
      <c r="F442" s="1"/>
      <c r="G442" s="1"/>
      <c r="H442" s="1"/>
      <c r="I442" s="1"/>
      <c r="J442" s="1"/>
    </row>
    <row r="443" spans="1:10" ht="12.75" x14ac:dyDescent="0.2">
      <c r="A443" s="1"/>
      <c r="B443" s="1"/>
      <c r="C443" s="1"/>
      <c r="D443" s="1"/>
      <c r="E443" s="1"/>
      <c r="F443" s="1"/>
      <c r="G443" s="1"/>
      <c r="H443" s="1"/>
      <c r="I443" s="1"/>
      <c r="J443" s="1"/>
    </row>
    <row r="444" spans="1:10" ht="12.75" x14ac:dyDescent="0.2">
      <c r="A444" s="1"/>
      <c r="B444" s="1"/>
      <c r="C444" s="1"/>
      <c r="D444" s="1"/>
      <c r="E444" s="1"/>
      <c r="F444" s="1"/>
      <c r="G444" s="1"/>
      <c r="H444" s="1"/>
      <c r="I444" s="1"/>
      <c r="J444" s="1"/>
    </row>
    <row r="445" spans="1:10" ht="12.75" x14ac:dyDescent="0.2">
      <c r="A445" s="1"/>
      <c r="B445" s="1"/>
      <c r="C445" s="1"/>
      <c r="D445" s="1"/>
      <c r="E445" s="1"/>
      <c r="F445" s="1"/>
      <c r="G445" s="1"/>
      <c r="H445" s="1"/>
      <c r="I445" s="1"/>
      <c r="J445" s="1"/>
    </row>
    <row r="446" spans="1:10" ht="12.75" x14ac:dyDescent="0.2">
      <c r="A446" s="1"/>
      <c r="B446" s="1"/>
      <c r="C446" s="1"/>
      <c r="D446" s="1"/>
      <c r="E446" s="1"/>
      <c r="F446" s="1"/>
      <c r="G446" s="1"/>
      <c r="H446" s="1"/>
      <c r="I446" s="1"/>
      <c r="J446" s="1"/>
    </row>
    <row r="447" spans="1:10" ht="12.75" x14ac:dyDescent="0.2">
      <c r="A447" s="1"/>
      <c r="B447" s="1"/>
      <c r="C447" s="1"/>
      <c r="D447" s="1"/>
      <c r="E447" s="1"/>
      <c r="F447" s="1"/>
      <c r="G447" s="1"/>
      <c r="H447" s="1"/>
      <c r="I447" s="1"/>
      <c r="J447" s="1"/>
    </row>
    <row r="448" spans="1:10" ht="12.75" x14ac:dyDescent="0.2">
      <c r="A448" s="1"/>
      <c r="B448" s="1"/>
      <c r="C448" s="1"/>
      <c r="D448" s="1"/>
      <c r="E448" s="1"/>
      <c r="F448" s="1"/>
      <c r="G448" s="1"/>
      <c r="H448" s="1"/>
      <c r="I448" s="1"/>
      <c r="J448" s="1"/>
    </row>
    <row r="449" spans="1:10" ht="12.75" x14ac:dyDescent="0.2">
      <c r="A449" s="1"/>
      <c r="B449" s="1"/>
      <c r="C449" s="1"/>
      <c r="D449" s="1"/>
      <c r="E449" s="1"/>
      <c r="F449" s="1"/>
      <c r="G449" s="1"/>
      <c r="H449" s="1"/>
      <c r="I449" s="1"/>
      <c r="J449" s="1"/>
    </row>
    <row r="450" spans="1:10" ht="12.75" x14ac:dyDescent="0.2">
      <c r="A450" s="1"/>
      <c r="B450" s="1"/>
      <c r="C450" s="1"/>
      <c r="D450" s="1"/>
      <c r="E450" s="1"/>
      <c r="F450" s="1"/>
      <c r="G450" s="1"/>
      <c r="H450" s="1"/>
      <c r="I450" s="1"/>
      <c r="J450" s="1"/>
    </row>
    <row r="451" spans="1:10" ht="12.75" x14ac:dyDescent="0.2">
      <c r="A451" s="1"/>
      <c r="B451" s="1"/>
      <c r="C451" s="1"/>
      <c r="D451" s="1"/>
      <c r="E451" s="1"/>
      <c r="F451" s="1"/>
      <c r="G451" s="1"/>
      <c r="H451" s="1"/>
      <c r="I451" s="1"/>
      <c r="J451" s="1"/>
    </row>
    <row r="452" spans="1:10" ht="12.75" x14ac:dyDescent="0.2">
      <c r="A452" s="1"/>
      <c r="B452" s="1"/>
      <c r="C452" s="1"/>
      <c r="D452" s="1"/>
      <c r="E452" s="1"/>
      <c r="F452" s="1"/>
      <c r="G452" s="1"/>
      <c r="H452" s="1"/>
      <c r="I452" s="1"/>
      <c r="J452" s="1"/>
    </row>
    <row r="453" spans="1:10" ht="12.75" x14ac:dyDescent="0.2">
      <c r="A453" s="1"/>
      <c r="B453" s="1"/>
      <c r="C453" s="1"/>
      <c r="D453" s="1"/>
      <c r="E453" s="1"/>
      <c r="F453" s="1"/>
      <c r="G453" s="1"/>
      <c r="H453" s="1"/>
      <c r="I453" s="1"/>
      <c r="J453" s="1"/>
    </row>
    <row r="454" spans="1:10" ht="12.75" x14ac:dyDescent="0.2">
      <c r="A454" s="1"/>
      <c r="B454" s="1"/>
      <c r="C454" s="1"/>
      <c r="D454" s="1"/>
      <c r="E454" s="1"/>
      <c r="F454" s="1"/>
      <c r="G454" s="1"/>
      <c r="H454" s="1"/>
      <c r="I454" s="1"/>
      <c r="J454" s="1"/>
    </row>
    <row r="455" spans="1:10" ht="12.75" x14ac:dyDescent="0.2">
      <c r="A455" s="1"/>
      <c r="B455" s="1"/>
      <c r="C455" s="1"/>
      <c r="D455" s="1"/>
      <c r="E455" s="1"/>
      <c r="F455" s="1"/>
      <c r="G455" s="1"/>
      <c r="H455" s="1"/>
      <c r="I455" s="1"/>
      <c r="J455" s="1"/>
    </row>
    <row r="456" spans="1:10" ht="12.75" x14ac:dyDescent="0.2">
      <c r="A456" s="1"/>
      <c r="B456" s="1"/>
      <c r="C456" s="1"/>
      <c r="D456" s="1"/>
      <c r="E456" s="1"/>
      <c r="F456" s="1"/>
      <c r="G456" s="1"/>
      <c r="H456" s="1"/>
      <c r="I456" s="1"/>
      <c r="J456" s="1"/>
    </row>
    <row r="457" spans="1:10" ht="12.75" x14ac:dyDescent="0.2">
      <c r="A457" s="1"/>
      <c r="B457" s="1"/>
      <c r="C457" s="1"/>
      <c r="D457" s="1"/>
      <c r="E457" s="1"/>
      <c r="F457" s="1"/>
      <c r="G457" s="1"/>
      <c r="H457" s="1"/>
      <c r="I457" s="1"/>
      <c r="J457" s="1"/>
    </row>
    <row r="458" spans="1:10" ht="12.75" x14ac:dyDescent="0.2">
      <c r="A458" s="1"/>
      <c r="B458" s="1"/>
      <c r="C458" s="1"/>
      <c r="D458" s="1"/>
      <c r="E458" s="1"/>
      <c r="F458" s="1"/>
      <c r="G458" s="1"/>
      <c r="H458" s="1"/>
      <c r="I458" s="1"/>
      <c r="J458" s="1"/>
    </row>
    <row r="459" spans="1:10" ht="12.75" x14ac:dyDescent="0.2">
      <c r="A459" s="1"/>
      <c r="B459" s="1"/>
      <c r="C459" s="1"/>
      <c r="D459" s="1"/>
      <c r="E459" s="1"/>
      <c r="F459" s="1"/>
      <c r="G459" s="1"/>
      <c r="H459" s="1"/>
      <c r="I459" s="1"/>
      <c r="J459" s="1"/>
    </row>
    <row r="460" spans="1:10" ht="12.75" x14ac:dyDescent="0.2">
      <c r="A460" s="1"/>
      <c r="B460" s="1"/>
      <c r="C460" s="1"/>
      <c r="D460" s="1"/>
      <c r="E460" s="1"/>
      <c r="F460" s="1"/>
      <c r="G460" s="1"/>
      <c r="H460" s="1"/>
      <c r="I460" s="1"/>
      <c r="J460" s="1"/>
    </row>
    <row r="461" spans="1:10" ht="12.75" x14ac:dyDescent="0.2">
      <c r="A461" s="1"/>
      <c r="B461" s="1"/>
      <c r="C461" s="1"/>
      <c r="D461" s="1"/>
      <c r="E461" s="1"/>
      <c r="F461" s="1"/>
      <c r="G461" s="1"/>
      <c r="H461" s="1"/>
      <c r="I461" s="1"/>
      <c r="J461" s="1"/>
    </row>
    <row r="462" spans="1:10" ht="12.75" x14ac:dyDescent="0.2">
      <c r="A462" s="1"/>
      <c r="B462" s="1"/>
      <c r="C462" s="1"/>
      <c r="D462" s="1"/>
      <c r="E462" s="1"/>
      <c r="F462" s="1"/>
      <c r="G462" s="1"/>
      <c r="H462" s="1"/>
      <c r="I462" s="1"/>
      <c r="J462" s="1"/>
    </row>
    <row r="463" spans="1:10" ht="12.75" x14ac:dyDescent="0.2">
      <c r="A463" s="1"/>
      <c r="B463" s="1"/>
      <c r="C463" s="1"/>
      <c r="D463" s="1"/>
      <c r="E463" s="1"/>
      <c r="F463" s="1"/>
      <c r="G463" s="1"/>
      <c r="H463" s="1"/>
      <c r="I463" s="1"/>
      <c r="J463" s="1"/>
    </row>
    <row r="464" spans="1:10" ht="12.75" x14ac:dyDescent="0.2">
      <c r="A464" s="1"/>
      <c r="B464" s="1"/>
      <c r="C464" s="1"/>
      <c r="D464" s="1"/>
      <c r="E464" s="1"/>
      <c r="F464" s="1"/>
      <c r="G464" s="1"/>
      <c r="H464" s="1"/>
      <c r="I464" s="1"/>
      <c r="J464" s="1"/>
    </row>
    <row r="465" spans="1:10" ht="12.75" x14ac:dyDescent="0.2">
      <c r="A465" s="1"/>
      <c r="B465" s="1"/>
      <c r="C465" s="1"/>
      <c r="D465" s="1"/>
      <c r="E465" s="1"/>
      <c r="F465" s="1"/>
      <c r="G465" s="1"/>
      <c r="H465" s="1"/>
      <c r="I465" s="1"/>
      <c r="J465" s="1"/>
    </row>
    <row r="466" spans="1:10" ht="12.75" x14ac:dyDescent="0.2">
      <c r="A466" s="1"/>
      <c r="B466" s="1"/>
      <c r="C466" s="1"/>
      <c r="D466" s="1"/>
      <c r="E466" s="1"/>
      <c r="F466" s="1"/>
      <c r="G466" s="1"/>
      <c r="H466" s="1"/>
      <c r="I466" s="1"/>
      <c r="J466" s="1"/>
    </row>
    <row r="467" spans="1:10" ht="12.75" x14ac:dyDescent="0.2">
      <c r="A467" s="1"/>
      <c r="B467" s="1"/>
      <c r="C467" s="1"/>
      <c r="D467" s="1"/>
      <c r="E467" s="1"/>
      <c r="F467" s="1"/>
      <c r="G467" s="1"/>
      <c r="H467" s="1"/>
      <c r="I467" s="1"/>
      <c r="J467" s="1"/>
    </row>
    <row r="468" spans="1:10" ht="12.75" x14ac:dyDescent="0.2">
      <c r="A468" s="1"/>
      <c r="B468" s="1"/>
      <c r="C468" s="1"/>
      <c r="D468" s="1"/>
      <c r="E468" s="1"/>
      <c r="F468" s="1"/>
      <c r="G468" s="1"/>
      <c r="H468" s="1"/>
      <c r="I468" s="1"/>
      <c r="J468" s="1"/>
    </row>
    <row r="469" spans="1:10" ht="12.75" x14ac:dyDescent="0.2">
      <c r="A469" s="1"/>
      <c r="B469" s="1"/>
      <c r="C469" s="1"/>
      <c r="D469" s="1"/>
      <c r="E469" s="1"/>
      <c r="F469" s="1"/>
      <c r="G469" s="1"/>
      <c r="H469" s="1"/>
      <c r="I469" s="1"/>
      <c r="J469" s="1"/>
    </row>
    <row r="470" spans="1:10" ht="12.75" x14ac:dyDescent="0.2">
      <c r="A470" s="1"/>
      <c r="B470" s="1"/>
      <c r="C470" s="1"/>
      <c r="D470" s="1"/>
      <c r="E470" s="1"/>
      <c r="F470" s="1"/>
      <c r="G470" s="1"/>
      <c r="H470" s="1"/>
      <c r="I470" s="1"/>
      <c r="J470" s="1"/>
    </row>
    <row r="471" spans="1:10" ht="12.75" x14ac:dyDescent="0.2">
      <c r="A471" s="1"/>
      <c r="B471" s="1"/>
      <c r="C471" s="1"/>
      <c r="D471" s="1"/>
      <c r="E471" s="1"/>
      <c r="F471" s="1"/>
      <c r="G471" s="1"/>
      <c r="H471" s="1"/>
      <c r="I471" s="1"/>
      <c r="J471" s="1"/>
    </row>
    <row r="472" spans="1:10" ht="12.75" x14ac:dyDescent="0.2">
      <c r="A472" s="1"/>
      <c r="B472" s="1"/>
      <c r="C472" s="1"/>
      <c r="D472" s="1"/>
      <c r="E472" s="1"/>
      <c r="F472" s="1"/>
      <c r="G472" s="1"/>
      <c r="H472" s="1"/>
      <c r="I472" s="1"/>
      <c r="J472" s="1"/>
    </row>
    <row r="473" spans="1:10" ht="12.75" x14ac:dyDescent="0.2">
      <c r="A473" s="1"/>
      <c r="B473" s="1"/>
      <c r="C473" s="1"/>
      <c r="D473" s="1"/>
      <c r="E473" s="1"/>
      <c r="F473" s="1"/>
      <c r="G473" s="1"/>
      <c r="H473" s="1"/>
      <c r="I473" s="1"/>
      <c r="J473" s="1"/>
    </row>
    <row r="474" spans="1:10" ht="12.75" x14ac:dyDescent="0.2">
      <c r="A474" s="1"/>
      <c r="B474" s="1"/>
      <c r="C474" s="1"/>
      <c r="D474" s="1"/>
      <c r="E474" s="1"/>
      <c r="F474" s="1"/>
      <c r="G474" s="1"/>
      <c r="H474" s="1"/>
      <c r="I474" s="1"/>
      <c r="J474" s="1"/>
    </row>
    <row r="475" spans="1:10" ht="12.75" x14ac:dyDescent="0.2">
      <c r="A475" s="1"/>
      <c r="B475" s="1"/>
      <c r="C475" s="1"/>
      <c r="D475" s="1"/>
      <c r="E475" s="1"/>
      <c r="F475" s="1"/>
      <c r="G475" s="1"/>
      <c r="H475" s="1"/>
      <c r="I475" s="1"/>
      <c r="J475" s="1"/>
    </row>
    <row r="476" spans="1:10" ht="12.75" x14ac:dyDescent="0.2">
      <c r="A476" s="1"/>
      <c r="B476" s="1"/>
      <c r="C476" s="1"/>
      <c r="D476" s="1"/>
      <c r="E476" s="1"/>
      <c r="F476" s="1"/>
      <c r="G476" s="1"/>
      <c r="H476" s="1"/>
      <c r="I476" s="1"/>
      <c r="J476" s="1"/>
    </row>
    <row r="477" spans="1:10" ht="12.75" x14ac:dyDescent="0.2">
      <c r="A477" s="1"/>
      <c r="B477" s="1"/>
      <c r="C477" s="1"/>
      <c r="D477" s="1"/>
      <c r="E477" s="1"/>
      <c r="F477" s="1"/>
      <c r="G477" s="1"/>
      <c r="H477" s="1"/>
      <c r="I477" s="1"/>
      <c r="J477" s="1"/>
    </row>
    <row r="478" spans="1:10" ht="12.75" x14ac:dyDescent="0.2">
      <c r="A478" s="1"/>
      <c r="B478" s="1"/>
      <c r="C478" s="1"/>
      <c r="D478" s="1"/>
      <c r="E478" s="1"/>
      <c r="F478" s="1"/>
      <c r="G478" s="1"/>
      <c r="H478" s="1"/>
      <c r="I478" s="1"/>
      <c r="J478" s="1"/>
    </row>
    <row r="479" spans="1:10" ht="12.75" x14ac:dyDescent="0.2">
      <c r="A479" s="1"/>
      <c r="B479" s="1"/>
      <c r="C479" s="1"/>
      <c r="D479" s="1"/>
      <c r="E479" s="1"/>
      <c r="F479" s="1"/>
      <c r="G479" s="1"/>
      <c r="H479" s="1"/>
      <c r="I479" s="1"/>
      <c r="J479" s="1"/>
    </row>
    <row r="480" spans="1:10" ht="12.75" x14ac:dyDescent="0.2">
      <c r="A480" s="1"/>
      <c r="B480" s="1"/>
      <c r="C480" s="1"/>
      <c r="D480" s="1"/>
      <c r="E480" s="1"/>
      <c r="F480" s="1"/>
      <c r="G480" s="1"/>
      <c r="H480" s="1"/>
      <c r="I480" s="1"/>
      <c r="J480" s="1"/>
    </row>
    <row r="481" spans="1:10" ht="12.75" x14ac:dyDescent="0.2">
      <c r="A481" s="1"/>
      <c r="B481" s="1"/>
      <c r="C481" s="1"/>
      <c r="D481" s="1"/>
      <c r="E481" s="1"/>
      <c r="F481" s="1"/>
      <c r="G481" s="1"/>
      <c r="H481" s="1"/>
      <c r="I481" s="1"/>
      <c r="J481" s="1"/>
    </row>
    <row r="482" spans="1:10" ht="12.75" x14ac:dyDescent="0.2">
      <c r="A482" s="1"/>
      <c r="B482" s="1"/>
      <c r="C482" s="1"/>
      <c r="D482" s="1"/>
      <c r="E482" s="1"/>
      <c r="F482" s="1"/>
      <c r="G482" s="1"/>
      <c r="H482" s="1"/>
      <c r="I482" s="1"/>
      <c r="J482" s="1"/>
    </row>
    <row r="483" spans="1:10" ht="12.75" x14ac:dyDescent="0.2">
      <c r="A483" s="1"/>
      <c r="B483" s="1"/>
      <c r="C483" s="1"/>
      <c r="D483" s="1"/>
      <c r="E483" s="1"/>
      <c r="F483" s="1"/>
      <c r="G483" s="1"/>
      <c r="H483" s="1"/>
      <c r="I483" s="1"/>
      <c r="J483" s="1"/>
    </row>
    <row r="484" spans="1:10" ht="12.75" x14ac:dyDescent="0.2">
      <c r="A484" s="1"/>
      <c r="B484" s="1"/>
      <c r="C484" s="1"/>
      <c r="D484" s="1"/>
      <c r="E484" s="1"/>
      <c r="F484" s="1"/>
      <c r="G484" s="1"/>
      <c r="H484" s="1"/>
      <c r="I484" s="1"/>
      <c r="J484" s="1"/>
    </row>
    <row r="485" spans="1:10" ht="12.75" x14ac:dyDescent="0.2">
      <c r="A485" s="1"/>
      <c r="B485" s="1"/>
      <c r="C485" s="1"/>
      <c r="D485" s="1"/>
      <c r="E485" s="1"/>
      <c r="F485" s="1"/>
      <c r="G485" s="1"/>
      <c r="H485" s="1"/>
      <c r="I485" s="1"/>
      <c r="J485" s="1"/>
    </row>
    <row r="486" spans="1:10" ht="12.75" x14ac:dyDescent="0.2">
      <c r="A486" s="1"/>
      <c r="B486" s="1"/>
      <c r="C486" s="1"/>
      <c r="D486" s="1"/>
      <c r="E486" s="1"/>
      <c r="F486" s="1"/>
      <c r="G486" s="1"/>
      <c r="H486" s="1"/>
      <c r="I486" s="1"/>
      <c r="J486" s="1"/>
    </row>
    <row r="487" spans="1:10" ht="12.75" x14ac:dyDescent="0.2">
      <c r="A487" s="1"/>
      <c r="B487" s="1"/>
      <c r="C487" s="1"/>
      <c r="D487" s="1"/>
      <c r="E487" s="1"/>
      <c r="F487" s="1"/>
      <c r="G487" s="1"/>
      <c r="H487" s="1"/>
      <c r="I487" s="1"/>
      <c r="J487" s="1"/>
    </row>
    <row r="488" spans="1:10" ht="12.75" x14ac:dyDescent="0.2">
      <c r="A488" s="1"/>
      <c r="B488" s="1"/>
      <c r="C488" s="1"/>
      <c r="D488" s="1"/>
      <c r="E488" s="1"/>
      <c r="F488" s="1"/>
      <c r="G488" s="1"/>
      <c r="H488" s="1"/>
      <c r="I488" s="1"/>
      <c r="J488" s="1"/>
    </row>
    <row r="489" spans="1:10" ht="12.75" x14ac:dyDescent="0.2">
      <c r="A489" s="1"/>
      <c r="B489" s="1"/>
      <c r="C489" s="1"/>
      <c r="D489" s="1"/>
      <c r="E489" s="1"/>
      <c r="F489" s="1"/>
      <c r="G489" s="1"/>
      <c r="H489" s="1"/>
      <c r="I489" s="1"/>
      <c r="J489" s="1"/>
    </row>
    <row r="490" spans="1:10" ht="12.75" x14ac:dyDescent="0.2">
      <c r="A490" s="1"/>
      <c r="B490" s="1"/>
      <c r="C490" s="1"/>
      <c r="D490" s="1"/>
      <c r="E490" s="1"/>
      <c r="F490" s="1"/>
      <c r="G490" s="1"/>
      <c r="H490" s="1"/>
      <c r="I490" s="1"/>
      <c r="J490" s="1"/>
    </row>
    <row r="491" spans="1:10" ht="12.75" x14ac:dyDescent="0.2">
      <c r="A491" s="1"/>
      <c r="B491" s="1"/>
      <c r="C491" s="1"/>
      <c r="D491" s="1"/>
      <c r="E491" s="1"/>
      <c r="F491" s="1"/>
      <c r="G491" s="1"/>
      <c r="H491" s="1"/>
      <c r="I491" s="1"/>
      <c r="J491" s="1"/>
    </row>
    <row r="492" spans="1:10" ht="12.75" x14ac:dyDescent="0.2">
      <c r="A492" s="1"/>
      <c r="B492" s="1"/>
      <c r="C492" s="1"/>
      <c r="D492" s="1"/>
      <c r="E492" s="1"/>
      <c r="F492" s="1"/>
      <c r="G492" s="1"/>
      <c r="H492" s="1"/>
      <c r="I492" s="1"/>
      <c r="J492" s="1"/>
    </row>
    <row r="493" spans="1:10" ht="12.75" x14ac:dyDescent="0.2">
      <c r="A493" s="1"/>
      <c r="B493" s="1"/>
      <c r="C493" s="1"/>
      <c r="D493" s="1"/>
      <c r="E493" s="1"/>
      <c r="F493" s="1"/>
      <c r="G493" s="1"/>
      <c r="H493" s="1"/>
      <c r="I493" s="1"/>
      <c r="J493" s="1"/>
    </row>
    <row r="494" spans="1:10" ht="12.75" x14ac:dyDescent="0.2">
      <c r="A494" s="1"/>
      <c r="B494" s="1"/>
      <c r="C494" s="1"/>
      <c r="D494" s="1"/>
      <c r="E494" s="1"/>
      <c r="F494" s="1"/>
      <c r="G494" s="1"/>
      <c r="H494" s="1"/>
      <c r="I494" s="1"/>
      <c r="J494" s="1"/>
    </row>
  </sheetData>
  <mergeCells count="170">
    <mergeCell ref="E169:H169"/>
    <mergeCell ref="A171:B171"/>
    <mergeCell ref="E171:F171"/>
    <mergeCell ref="A172:B172"/>
    <mergeCell ref="A149:B149"/>
    <mergeCell ref="A150:B150"/>
    <mergeCell ref="A151:B151"/>
    <mergeCell ref="A152:B152"/>
    <mergeCell ref="A154:B154"/>
    <mergeCell ref="A155:B155"/>
    <mergeCell ref="A156:B156"/>
    <mergeCell ref="A157:B157"/>
    <mergeCell ref="A153:B153"/>
    <mergeCell ref="A106:B106"/>
    <mergeCell ref="A110:B110"/>
    <mergeCell ref="A138:B138"/>
    <mergeCell ref="A139:B139"/>
    <mergeCell ref="A140:B140"/>
    <mergeCell ref="A141:B141"/>
    <mergeCell ref="A142:B142"/>
    <mergeCell ref="A143:B143"/>
    <mergeCell ref="A144:B144"/>
    <mergeCell ref="A130:B130"/>
    <mergeCell ref="A131:B131"/>
    <mergeCell ref="A133:B133"/>
    <mergeCell ref="A134:B134"/>
    <mergeCell ref="A132:B132"/>
    <mergeCell ref="A129:B129"/>
    <mergeCell ref="A137:B137"/>
    <mergeCell ref="A93:B93"/>
    <mergeCell ref="A94:B94"/>
    <mergeCell ref="A99:B99"/>
    <mergeCell ref="A100:B100"/>
    <mergeCell ref="A101:B101"/>
    <mergeCell ref="A102:B102"/>
    <mergeCell ref="A103:B103"/>
    <mergeCell ref="A104:B104"/>
    <mergeCell ref="A105:B105"/>
    <mergeCell ref="A84:B84"/>
    <mergeCell ref="A85:B85"/>
    <mergeCell ref="A86:B86"/>
    <mergeCell ref="A87:B87"/>
    <mergeCell ref="A88:B88"/>
    <mergeCell ref="A89:B89"/>
    <mergeCell ref="A90:B90"/>
    <mergeCell ref="A91:B91"/>
    <mergeCell ref="A92:B92"/>
    <mergeCell ref="A75:B75"/>
    <mergeCell ref="A76:B76"/>
    <mergeCell ref="A77:B77"/>
    <mergeCell ref="A78:B78"/>
    <mergeCell ref="A79:B79"/>
    <mergeCell ref="A80:B80"/>
    <mergeCell ref="A81:B81"/>
    <mergeCell ref="A82:B82"/>
    <mergeCell ref="A83:B83"/>
    <mergeCell ref="A37:B37"/>
    <mergeCell ref="A47:B47"/>
    <mergeCell ref="A66:D66"/>
    <mergeCell ref="E66:H66"/>
    <mergeCell ref="A68:D68"/>
    <mergeCell ref="E68:H68"/>
    <mergeCell ref="A72:B72"/>
    <mergeCell ref="A73:B73"/>
    <mergeCell ref="A74:B74"/>
    <mergeCell ref="A22:B22"/>
    <mergeCell ref="A23:B23"/>
    <mergeCell ref="A24:B24"/>
    <mergeCell ref="A25:B25"/>
    <mergeCell ref="A26:B26"/>
    <mergeCell ref="A27:B27"/>
    <mergeCell ref="A28:B28"/>
    <mergeCell ref="A29:B29"/>
    <mergeCell ref="A30:B30"/>
    <mergeCell ref="A13:B13"/>
    <mergeCell ref="A14:B14"/>
    <mergeCell ref="A15:B15"/>
    <mergeCell ref="A16:B16"/>
    <mergeCell ref="A17:B17"/>
    <mergeCell ref="A18:B18"/>
    <mergeCell ref="A19:B19"/>
    <mergeCell ref="A20:B20"/>
    <mergeCell ref="A21:B21"/>
    <mergeCell ref="A34:B34"/>
    <mergeCell ref="A35:B35"/>
    <mergeCell ref="A36:B36"/>
    <mergeCell ref="A55:B55"/>
    <mergeCell ref="A191:B191"/>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56:B56"/>
    <mergeCell ref="A57:B57"/>
    <mergeCell ref="A58:B58"/>
    <mergeCell ref="A64:D64"/>
    <mergeCell ref="A192:B192"/>
    <mergeCell ref="A145:B145"/>
    <mergeCell ref="A146:B146"/>
    <mergeCell ref="A147:B147"/>
    <mergeCell ref="A148:B148"/>
    <mergeCell ref="A169:D169"/>
    <mergeCell ref="A179:B179"/>
    <mergeCell ref="A180:B180"/>
    <mergeCell ref="A181:B181"/>
    <mergeCell ref="A176:B176"/>
    <mergeCell ref="A177:B177"/>
    <mergeCell ref="A178:B178"/>
    <mergeCell ref="A173:B173"/>
    <mergeCell ref="A174:B174"/>
    <mergeCell ref="A175:B175"/>
    <mergeCell ref="A193:B193"/>
    <mergeCell ref="A194:B194"/>
    <mergeCell ref="A195:B195"/>
    <mergeCell ref="A187:D187"/>
    <mergeCell ref="E187:H187"/>
    <mergeCell ref="A161:D161"/>
    <mergeCell ref="E161:H161"/>
    <mergeCell ref="A162:D162"/>
    <mergeCell ref="E162:H162"/>
    <mergeCell ref="A163:D163"/>
    <mergeCell ref="E163:H163"/>
    <mergeCell ref="A164:D164"/>
    <mergeCell ref="E164:H164"/>
    <mergeCell ref="A165:D165"/>
    <mergeCell ref="E165:H165"/>
    <mergeCell ref="A166:D166"/>
    <mergeCell ref="E166:H166"/>
    <mergeCell ref="A167:D167"/>
    <mergeCell ref="E167:H167"/>
    <mergeCell ref="A168:D168"/>
    <mergeCell ref="A182:B182"/>
    <mergeCell ref="A183:B183"/>
    <mergeCell ref="A190:B190"/>
    <mergeCell ref="E168:H168"/>
    <mergeCell ref="A1:D1"/>
    <mergeCell ref="A49:F49"/>
    <mergeCell ref="A95:B95"/>
    <mergeCell ref="A96:B96"/>
    <mergeCell ref="A97:B97"/>
    <mergeCell ref="A98:B98"/>
    <mergeCell ref="A126:B126"/>
    <mergeCell ref="A127:B127"/>
    <mergeCell ref="A128:B128"/>
    <mergeCell ref="A3:D3"/>
    <mergeCell ref="A6:D6"/>
    <mergeCell ref="A7:D7"/>
    <mergeCell ref="A8:D8"/>
    <mergeCell ref="A9:D9"/>
    <mergeCell ref="A38:B38"/>
    <mergeCell ref="A39:B39"/>
    <mergeCell ref="A40:B40"/>
    <mergeCell ref="A41:B41"/>
    <mergeCell ref="A42:B42"/>
    <mergeCell ref="A46:B46"/>
    <mergeCell ref="A48:B48"/>
    <mergeCell ref="A31:B31"/>
    <mergeCell ref="A32:B32"/>
    <mergeCell ref="A33:B33"/>
  </mergeCells>
  <dataValidations count="7">
    <dataValidation type="list" allowBlank="1" showInputMessage="1" showErrorMessage="1" sqref="C72:C106 C110:C134 C137:C157">
      <formula1>"$,%"</formula1>
    </dataValidation>
    <dataValidation type="list" allowBlank="1" showInputMessage="1" showErrorMessage="1" sqref="A72:A101">
      <formula1>CustomerAdministration</formula1>
    </dataValidation>
    <dataValidation type="list" allowBlank="1" showInputMessage="1" showErrorMessage="1" sqref="A110:A129 A137:A152">
      <formula1>NonPayment</formula1>
    </dataValidation>
    <dataValidation type="list" allowBlank="1" showInputMessage="1" showErrorMessage="1" sqref="A190:A195">
      <formula1>LossFactors</formula1>
    </dataValidation>
    <dataValidation type="list" showInputMessage="1" showErrorMessage="1" sqref="A13:A36">
      <formula1>Fixed_Charges</formula1>
    </dataValidation>
    <dataValidation type="list" allowBlank="1" showInputMessage="1" showErrorMessage="1" sqref="C46:C48 C13:C42">
      <formula1>Units</formula1>
    </dataValidation>
    <dataValidation allowBlank="1" showInputMessage="1" showErrorMessage="1" sqref="B2:I2 B4:I5 B50:F51 A171:A183 B43:D45 C171:D175 C177:D178 C182:D183 D13:D42 A1:A9 H49:I51 A37:A51 D46:D48 H8:I45 A11:D12 G11:G12 A102:A106"/>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J72"/>
  <sheetViews>
    <sheetView zoomScale="85" zoomScaleNormal="85" workbookViewId="0">
      <pane ySplit="1" topLeftCell="A2" activePane="bottomLeft" state="frozenSplit"/>
      <selection pane="bottomLeft" activeCell="R54" sqref="R1:R54"/>
    </sheetView>
  </sheetViews>
  <sheetFormatPr defaultRowHeight="12.75" x14ac:dyDescent="0.2"/>
  <cols>
    <col min="1" max="1" width="33.5703125" bestFit="1" customWidth="1"/>
    <col min="2" max="9" width="11.85546875" bestFit="1" customWidth="1"/>
    <col min="16" max="16" width="33.5703125" bestFit="1" customWidth="1"/>
  </cols>
  <sheetData>
    <row r="1" spans="1:9" x14ac:dyDescent="0.2">
      <c r="B1" s="234" t="s">
        <v>7</v>
      </c>
      <c r="C1" s="234" t="s">
        <v>7</v>
      </c>
      <c r="D1" s="234" t="s">
        <v>7</v>
      </c>
      <c r="E1" s="234" t="s">
        <v>8</v>
      </c>
      <c r="F1" s="234" t="s">
        <v>186</v>
      </c>
      <c r="G1" s="234" t="s">
        <v>277</v>
      </c>
      <c r="H1" s="234" t="s">
        <v>277</v>
      </c>
      <c r="I1" s="234" t="s">
        <v>277</v>
      </c>
    </row>
    <row r="2" spans="1:9" x14ac:dyDescent="0.2">
      <c r="B2" s="234" t="s">
        <v>14</v>
      </c>
      <c r="C2" s="234">
        <v>2012</v>
      </c>
      <c r="D2" s="234">
        <v>2013</v>
      </c>
      <c r="E2" s="234"/>
      <c r="F2" s="234"/>
      <c r="G2" s="234" t="s">
        <v>14</v>
      </c>
      <c r="H2" s="234">
        <v>2012</v>
      </c>
      <c r="I2" s="234">
        <v>2013</v>
      </c>
    </row>
    <row r="3" spans="1:9" x14ac:dyDescent="0.2">
      <c r="A3" s="233" t="s">
        <v>129</v>
      </c>
      <c r="B3" s="22" t="s">
        <v>183</v>
      </c>
      <c r="C3" s="22" t="s">
        <v>183</v>
      </c>
      <c r="D3" s="22" t="s">
        <v>183</v>
      </c>
      <c r="E3" s="22" t="s">
        <v>183</v>
      </c>
      <c r="F3" s="22" t="s">
        <v>183</v>
      </c>
      <c r="G3" s="22" t="s">
        <v>183</v>
      </c>
      <c r="H3" s="22" t="s">
        <v>183</v>
      </c>
      <c r="I3" s="22" t="s">
        <v>183</v>
      </c>
    </row>
    <row r="4" spans="1:9" x14ac:dyDescent="0.2">
      <c r="A4" s="233" t="s">
        <v>272</v>
      </c>
      <c r="B4" s="22" t="s">
        <v>183</v>
      </c>
      <c r="C4" s="22" t="s">
        <v>183</v>
      </c>
      <c r="D4" s="22" t="s">
        <v>183</v>
      </c>
      <c r="E4" s="22" t="s">
        <v>183</v>
      </c>
      <c r="F4" s="22" t="s">
        <v>183</v>
      </c>
      <c r="G4" s="22" t="s">
        <v>183</v>
      </c>
      <c r="H4" s="22" t="s">
        <v>183</v>
      </c>
      <c r="I4" s="22" t="s">
        <v>183</v>
      </c>
    </row>
    <row r="5" spans="1:9" x14ac:dyDescent="0.2">
      <c r="A5" s="233" t="s">
        <v>188</v>
      </c>
      <c r="B5" s="22" t="s">
        <v>183</v>
      </c>
      <c r="C5" s="22" t="s">
        <v>183</v>
      </c>
      <c r="D5" s="22" t="s">
        <v>183</v>
      </c>
      <c r="E5" s="22" t="s">
        <v>183</v>
      </c>
      <c r="F5" s="22" t="s">
        <v>183</v>
      </c>
      <c r="G5" s="22" t="s">
        <v>183</v>
      </c>
      <c r="H5" s="22" t="s">
        <v>183</v>
      </c>
      <c r="I5" s="22" t="s">
        <v>183</v>
      </c>
    </row>
    <row r="6" spans="1:9" x14ac:dyDescent="0.2">
      <c r="A6" s="233" t="s">
        <v>189</v>
      </c>
      <c r="B6" s="22" t="s">
        <v>183</v>
      </c>
      <c r="C6" s="22" t="s">
        <v>183</v>
      </c>
      <c r="D6" s="22" t="s">
        <v>183</v>
      </c>
      <c r="E6" s="22" t="s">
        <v>183</v>
      </c>
      <c r="F6" s="22" t="s">
        <v>183</v>
      </c>
      <c r="G6" s="22" t="s">
        <v>183</v>
      </c>
      <c r="H6" s="22" t="s">
        <v>183</v>
      </c>
      <c r="I6" s="22" t="s">
        <v>183</v>
      </c>
    </row>
    <row r="7" spans="1:9" x14ac:dyDescent="0.2">
      <c r="A7" s="233" t="s">
        <v>273</v>
      </c>
      <c r="B7" s="22" t="s">
        <v>183</v>
      </c>
      <c r="C7" s="22" t="s">
        <v>183</v>
      </c>
      <c r="D7" s="22" t="s">
        <v>183</v>
      </c>
      <c r="E7" s="22" t="s">
        <v>183</v>
      </c>
      <c r="F7" s="22" t="s">
        <v>183</v>
      </c>
      <c r="G7" s="22" t="s">
        <v>183</v>
      </c>
      <c r="H7" s="22" t="s">
        <v>183</v>
      </c>
      <c r="I7" s="22" t="s">
        <v>183</v>
      </c>
    </row>
    <row r="8" spans="1:9" x14ac:dyDescent="0.2">
      <c r="A8" s="233" t="s">
        <v>274</v>
      </c>
      <c r="B8" s="22" t="s">
        <v>183</v>
      </c>
      <c r="C8" s="22" t="s">
        <v>183</v>
      </c>
      <c r="D8" s="22" t="s">
        <v>183</v>
      </c>
      <c r="E8" s="22" t="s">
        <v>183</v>
      </c>
      <c r="F8" s="22" t="s">
        <v>183</v>
      </c>
      <c r="G8" s="22" t="s">
        <v>183</v>
      </c>
      <c r="H8" s="22" t="s">
        <v>183</v>
      </c>
      <c r="I8" s="22" t="s">
        <v>183</v>
      </c>
    </row>
    <row r="9" spans="1:9" x14ac:dyDescent="0.2">
      <c r="A9" s="233" t="s">
        <v>275</v>
      </c>
      <c r="B9" s="22" t="s">
        <v>183</v>
      </c>
      <c r="C9" s="22" t="s">
        <v>183</v>
      </c>
      <c r="D9" s="22" t="s">
        <v>183</v>
      </c>
      <c r="E9" s="22" t="s">
        <v>185</v>
      </c>
      <c r="F9" s="22" t="s">
        <v>183</v>
      </c>
      <c r="G9" s="22" t="s">
        <v>183</v>
      </c>
      <c r="H9" s="22" t="s">
        <v>183</v>
      </c>
      <c r="I9" s="22" t="s">
        <v>183</v>
      </c>
    </row>
    <row r="10" spans="1:9" x14ac:dyDescent="0.2">
      <c r="A10" s="233" t="s">
        <v>276</v>
      </c>
      <c r="B10" s="22" t="s">
        <v>185</v>
      </c>
      <c r="C10" s="22" t="s">
        <v>185</v>
      </c>
      <c r="D10" s="22" t="s">
        <v>185</v>
      </c>
      <c r="E10" s="22" t="s">
        <v>183</v>
      </c>
      <c r="F10" s="22" t="s">
        <v>185</v>
      </c>
      <c r="G10" s="22" t="s">
        <v>185</v>
      </c>
      <c r="H10" s="22" t="s">
        <v>185</v>
      </c>
      <c r="I10" s="22" t="s">
        <v>185</v>
      </c>
    </row>
    <row r="11" spans="1:9" x14ac:dyDescent="0.2">
      <c r="A11" s="233" t="s">
        <v>130</v>
      </c>
      <c r="B11" s="22" t="s">
        <v>183</v>
      </c>
      <c r="C11" s="22" t="s">
        <v>183</v>
      </c>
      <c r="D11" s="22" t="s">
        <v>183</v>
      </c>
      <c r="E11" s="22" t="s">
        <v>183</v>
      </c>
      <c r="F11" s="22" t="s">
        <v>183</v>
      </c>
      <c r="G11" s="22" t="s">
        <v>183</v>
      </c>
      <c r="H11" s="22" t="s">
        <v>183</v>
      </c>
      <c r="I11" s="22" t="s">
        <v>183</v>
      </c>
    </row>
    <row r="12" spans="1:9" x14ac:dyDescent="0.2">
      <c r="A12" s="233" t="s">
        <v>131</v>
      </c>
      <c r="B12" s="22" t="s">
        <v>185</v>
      </c>
      <c r="C12" s="22" t="s">
        <v>185</v>
      </c>
      <c r="D12" s="22" t="s">
        <v>185</v>
      </c>
      <c r="E12" s="22" t="s">
        <v>183</v>
      </c>
      <c r="F12" s="22" t="s">
        <v>185</v>
      </c>
      <c r="G12" s="22" t="s">
        <v>185</v>
      </c>
      <c r="H12" s="22" t="s">
        <v>185</v>
      </c>
      <c r="I12" s="22" t="s">
        <v>185</v>
      </c>
    </row>
    <row r="13" spans="1:9" x14ac:dyDescent="0.2">
      <c r="A13" s="233" t="s">
        <v>132</v>
      </c>
      <c r="B13" s="22" t="s">
        <v>185</v>
      </c>
      <c r="C13" s="22" t="s">
        <v>185</v>
      </c>
      <c r="D13" s="22" t="s">
        <v>185</v>
      </c>
      <c r="E13" s="22" t="s">
        <v>183</v>
      </c>
      <c r="F13" s="22" t="s">
        <v>185</v>
      </c>
      <c r="G13" s="22" t="s">
        <v>185</v>
      </c>
      <c r="H13" s="22" t="s">
        <v>185</v>
      </c>
      <c r="I13" s="22" t="s">
        <v>185</v>
      </c>
    </row>
    <row r="14" spans="1:9" x14ac:dyDescent="0.2">
      <c r="A14" s="233" t="s">
        <v>133</v>
      </c>
      <c r="B14" s="22" t="s">
        <v>185</v>
      </c>
      <c r="C14" s="22" t="s">
        <v>185</v>
      </c>
      <c r="D14" s="22" t="s">
        <v>185</v>
      </c>
      <c r="E14" s="22" t="s">
        <v>183</v>
      </c>
      <c r="F14" s="22" t="s">
        <v>185</v>
      </c>
      <c r="G14" s="22" t="s">
        <v>185</v>
      </c>
      <c r="H14" s="22" t="s">
        <v>185</v>
      </c>
      <c r="I14" s="22" t="s">
        <v>185</v>
      </c>
    </row>
    <row r="15" spans="1:9" x14ac:dyDescent="0.2">
      <c r="A15" s="233" t="s">
        <v>134</v>
      </c>
      <c r="B15" s="22" t="s">
        <v>185</v>
      </c>
      <c r="C15" s="22" t="s">
        <v>185</v>
      </c>
      <c r="D15" s="22" t="s">
        <v>185</v>
      </c>
      <c r="E15" s="22" t="s">
        <v>183</v>
      </c>
      <c r="F15" s="22" t="s">
        <v>185</v>
      </c>
      <c r="G15" s="22" t="s">
        <v>185</v>
      </c>
      <c r="H15" s="22" t="s">
        <v>185</v>
      </c>
      <c r="I15" s="22" t="s">
        <v>185</v>
      </c>
    </row>
    <row r="16" spans="1:9" x14ac:dyDescent="0.2">
      <c r="A16" s="233" t="s">
        <v>135</v>
      </c>
      <c r="B16" s="22" t="s">
        <v>185</v>
      </c>
      <c r="C16" s="22" t="s">
        <v>185</v>
      </c>
      <c r="D16" s="22" t="s">
        <v>185</v>
      </c>
      <c r="E16" s="22" t="s">
        <v>183</v>
      </c>
      <c r="F16" s="22" t="s">
        <v>185</v>
      </c>
      <c r="G16" s="22" t="s">
        <v>185</v>
      </c>
      <c r="H16" s="22" t="s">
        <v>185</v>
      </c>
      <c r="I16" s="22" t="s">
        <v>185</v>
      </c>
    </row>
    <row r="17" spans="1:9" x14ac:dyDescent="0.2">
      <c r="A17" s="233" t="s">
        <v>136</v>
      </c>
      <c r="B17" s="22" t="s">
        <v>185</v>
      </c>
      <c r="C17" s="22" t="s">
        <v>185</v>
      </c>
      <c r="D17" s="22" t="s">
        <v>185</v>
      </c>
      <c r="E17" s="22" t="s">
        <v>183</v>
      </c>
      <c r="F17" s="22" t="s">
        <v>185</v>
      </c>
      <c r="G17" s="22" t="s">
        <v>185</v>
      </c>
      <c r="H17" s="22" t="s">
        <v>185</v>
      </c>
      <c r="I17" s="22" t="s">
        <v>185</v>
      </c>
    </row>
    <row r="18" spans="1:9" x14ac:dyDescent="0.2">
      <c r="A18" s="233" t="s">
        <v>137</v>
      </c>
      <c r="B18" s="22" t="s">
        <v>185</v>
      </c>
      <c r="C18" s="22" t="s">
        <v>185</v>
      </c>
      <c r="D18" s="22" t="s">
        <v>185</v>
      </c>
      <c r="E18" s="22" t="s">
        <v>183</v>
      </c>
      <c r="F18" s="22" t="s">
        <v>185</v>
      </c>
      <c r="G18" s="22" t="s">
        <v>185</v>
      </c>
      <c r="H18" s="22" t="s">
        <v>185</v>
      </c>
      <c r="I18" s="22" t="s">
        <v>185</v>
      </c>
    </row>
    <row r="19" spans="1:9" x14ac:dyDescent="0.2">
      <c r="A19" s="233" t="s">
        <v>138</v>
      </c>
      <c r="B19" s="22" t="s">
        <v>185</v>
      </c>
      <c r="C19" s="22" t="s">
        <v>185</v>
      </c>
      <c r="D19" s="22" t="s">
        <v>185</v>
      </c>
      <c r="E19" s="22" t="s">
        <v>183</v>
      </c>
      <c r="F19" s="22" t="s">
        <v>185</v>
      </c>
      <c r="G19" s="22" t="s">
        <v>185</v>
      </c>
      <c r="H19" s="22" t="s">
        <v>185</v>
      </c>
      <c r="I19" s="22" t="s">
        <v>185</v>
      </c>
    </row>
    <row r="20" spans="1:9" x14ac:dyDescent="0.2">
      <c r="A20" s="233" t="s">
        <v>139</v>
      </c>
      <c r="B20" s="22" t="s">
        <v>185</v>
      </c>
      <c r="C20" s="22" t="s">
        <v>185</v>
      </c>
      <c r="D20" s="22" t="s">
        <v>185</v>
      </c>
      <c r="E20" s="22" t="s">
        <v>183</v>
      </c>
      <c r="F20" s="22" t="s">
        <v>185</v>
      </c>
      <c r="G20" s="22" t="s">
        <v>185</v>
      </c>
      <c r="H20" s="22" t="s">
        <v>185</v>
      </c>
      <c r="I20" s="22" t="s">
        <v>185</v>
      </c>
    </row>
    <row r="21" spans="1:9" x14ac:dyDescent="0.2">
      <c r="A21" s="233" t="s">
        <v>140</v>
      </c>
      <c r="B21" s="22" t="s">
        <v>185</v>
      </c>
      <c r="C21" s="22" t="s">
        <v>185</v>
      </c>
      <c r="D21" s="22" t="s">
        <v>185</v>
      </c>
      <c r="E21" s="22" t="s">
        <v>183</v>
      </c>
      <c r="F21" s="22" t="s">
        <v>185</v>
      </c>
      <c r="G21" s="22" t="s">
        <v>185</v>
      </c>
      <c r="H21" s="22" t="s">
        <v>185</v>
      </c>
      <c r="I21" s="22" t="s">
        <v>185</v>
      </c>
    </row>
    <row r="22" spans="1:9" x14ac:dyDescent="0.2">
      <c r="A22" s="233" t="s">
        <v>141</v>
      </c>
      <c r="B22" s="22" t="s">
        <v>185</v>
      </c>
      <c r="C22" s="22" t="s">
        <v>185</v>
      </c>
      <c r="D22" s="22" t="s">
        <v>185</v>
      </c>
      <c r="E22" s="22" t="s">
        <v>183</v>
      </c>
      <c r="F22" s="22" t="s">
        <v>185</v>
      </c>
      <c r="G22" s="22" t="s">
        <v>185</v>
      </c>
      <c r="H22" s="22" t="s">
        <v>185</v>
      </c>
      <c r="I22" s="22" t="s">
        <v>185</v>
      </c>
    </row>
    <row r="23" spans="1:9" x14ac:dyDescent="0.2">
      <c r="A23" s="233" t="s">
        <v>142</v>
      </c>
      <c r="B23" s="22" t="s">
        <v>185</v>
      </c>
      <c r="C23" s="22" t="s">
        <v>185</v>
      </c>
      <c r="D23" s="22" t="s">
        <v>185</v>
      </c>
      <c r="E23" s="22" t="s">
        <v>183</v>
      </c>
      <c r="F23" s="22" t="s">
        <v>185</v>
      </c>
      <c r="G23" s="22" t="s">
        <v>185</v>
      </c>
      <c r="H23" s="22" t="s">
        <v>185</v>
      </c>
      <c r="I23" s="22" t="s">
        <v>185</v>
      </c>
    </row>
    <row r="24" spans="1:9" x14ac:dyDescent="0.2">
      <c r="A24" s="233" t="s">
        <v>143</v>
      </c>
      <c r="B24" s="22" t="s">
        <v>185</v>
      </c>
      <c r="C24" s="22" t="s">
        <v>185</v>
      </c>
      <c r="D24" s="22" t="s">
        <v>185</v>
      </c>
      <c r="E24" s="22" t="s">
        <v>183</v>
      </c>
      <c r="F24" s="22" t="s">
        <v>185</v>
      </c>
      <c r="G24" s="22" t="s">
        <v>185</v>
      </c>
      <c r="H24" s="22" t="s">
        <v>185</v>
      </c>
      <c r="I24" s="22" t="s">
        <v>185</v>
      </c>
    </row>
    <row r="25" spans="1:9" x14ac:dyDescent="0.2">
      <c r="A25" s="233" t="s">
        <v>144</v>
      </c>
      <c r="B25" s="22" t="s">
        <v>185</v>
      </c>
      <c r="C25" s="22" t="s">
        <v>185</v>
      </c>
      <c r="D25" s="22" t="s">
        <v>185</v>
      </c>
      <c r="E25" s="22" t="s">
        <v>183</v>
      </c>
      <c r="F25" s="22" t="s">
        <v>185</v>
      </c>
      <c r="G25" s="22" t="s">
        <v>185</v>
      </c>
      <c r="H25" s="22" t="s">
        <v>185</v>
      </c>
      <c r="I25" s="22" t="s">
        <v>185</v>
      </c>
    </row>
    <row r="26" spans="1:9" x14ac:dyDescent="0.2">
      <c r="A26" s="233" t="s">
        <v>145</v>
      </c>
      <c r="B26" s="22" t="s">
        <v>183</v>
      </c>
      <c r="C26" s="22" t="s">
        <v>183</v>
      </c>
      <c r="D26" s="22" t="s">
        <v>183</v>
      </c>
      <c r="E26" s="22" t="s">
        <v>185</v>
      </c>
      <c r="F26" s="22" t="s">
        <v>185</v>
      </c>
      <c r="G26" s="22" t="s">
        <v>183</v>
      </c>
      <c r="H26" s="22" t="s">
        <v>183</v>
      </c>
      <c r="I26" s="22" t="s">
        <v>183</v>
      </c>
    </row>
    <row r="27" spans="1:9" x14ac:dyDescent="0.2">
      <c r="A27" s="233" t="s">
        <v>146</v>
      </c>
      <c r="B27" s="22" t="s">
        <v>183</v>
      </c>
      <c r="C27" s="22" t="s">
        <v>183</v>
      </c>
      <c r="D27" s="22" t="s">
        <v>185</v>
      </c>
      <c r="E27" s="22" t="s">
        <v>185</v>
      </c>
      <c r="F27" s="22" t="s">
        <v>185</v>
      </c>
      <c r="G27" s="22" t="s">
        <v>183</v>
      </c>
      <c r="H27" s="22" t="s">
        <v>183</v>
      </c>
      <c r="I27" s="22" t="s">
        <v>185</v>
      </c>
    </row>
    <row r="28" spans="1:9" x14ac:dyDescent="0.2">
      <c r="A28" s="233" t="s">
        <v>147</v>
      </c>
      <c r="B28" s="22" t="s">
        <v>183</v>
      </c>
      <c r="C28" s="22" t="s">
        <v>183</v>
      </c>
      <c r="D28" s="22" t="s">
        <v>185</v>
      </c>
      <c r="E28" s="22" t="s">
        <v>185</v>
      </c>
      <c r="F28" s="22" t="s">
        <v>185</v>
      </c>
      <c r="G28" s="22" t="s">
        <v>183</v>
      </c>
      <c r="H28" s="22" t="s">
        <v>183</v>
      </c>
      <c r="I28" s="22" t="s">
        <v>185</v>
      </c>
    </row>
    <row r="29" spans="1:9" x14ac:dyDescent="0.2">
      <c r="A29" s="233" t="s">
        <v>148</v>
      </c>
      <c r="B29" s="22" t="s">
        <v>183</v>
      </c>
      <c r="C29" s="22" t="s">
        <v>183</v>
      </c>
      <c r="D29" s="22" t="s">
        <v>185</v>
      </c>
      <c r="E29" s="22" t="s">
        <v>185</v>
      </c>
      <c r="F29" s="22" t="s">
        <v>185</v>
      </c>
      <c r="G29" s="22" t="s">
        <v>183</v>
      </c>
      <c r="H29" s="22" t="s">
        <v>183</v>
      </c>
      <c r="I29" s="22" t="s">
        <v>185</v>
      </c>
    </row>
    <row r="30" spans="1:9" x14ac:dyDescent="0.2">
      <c r="A30" s="233" t="s">
        <v>149</v>
      </c>
      <c r="B30" s="22" t="s">
        <v>183</v>
      </c>
      <c r="C30" s="22" t="s">
        <v>183</v>
      </c>
      <c r="D30" s="22" t="s">
        <v>185</v>
      </c>
      <c r="E30" s="22" t="s">
        <v>185</v>
      </c>
      <c r="F30" s="22" t="s">
        <v>185</v>
      </c>
      <c r="G30" s="22" t="s">
        <v>183</v>
      </c>
      <c r="H30" s="22" t="s">
        <v>183</v>
      </c>
      <c r="I30" s="22" t="s">
        <v>185</v>
      </c>
    </row>
    <row r="31" spans="1:9" x14ac:dyDescent="0.2">
      <c r="A31" s="233" t="s">
        <v>150</v>
      </c>
      <c r="B31" s="22" t="s">
        <v>183</v>
      </c>
      <c r="C31" s="22" t="s">
        <v>185</v>
      </c>
      <c r="D31" s="22" t="s">
        <v>183</v>
      </c>
      <c r="E31" s="22" t="s">
        <v>185</v>
      </c>
      <c r="F31" s="22" t="s">
        <v>185</v>
      </c>
      <c r="G31" s="22" t="s">
        <v>183</v>
      </c>
      <c r="H31" s="22" t="s">
        <v>185</v>
      </c>
      <c r="I31" s="22" t="s">
        <v>183</v>
      </c>
    </row>
    <row r="32" spans="1:9" x14ac:dyDescent="0.2">
      <c r="A32" s="233" t="s">
        <v>151</v>
      </c>
      <c r="B32" s="22" t="s">
        <v>183</v>
      </c>
      <c r="C32" s="22" t="s">
        <v>185</v>
      </c>
      <c r="D32" s="22" t="s">
        <v>183</v>
      </c>
      <c r="E32" s="22" t="s">
        <v>185</v>
      </c>
      <c r="F32" s="22" t="s">
        <v>185</v>
      </c>
      <c r="G32" s="22" t="s">
        <v>183</v>
      </c>
      <c r="H32" s="22" t="s">
        <v>185</v>
      </c>
      <c r="I32" s="22" t="s">
        <v>183</v>
      </c>
    </row>
    <row r="33" spans="1:10" x14ac:dyDescent="0.2">
      <c r="A33" s="233" t="s">
        <v>152</v>
      </c>
      <c r="B33" s="22" t="s">
        <v>183</v>
      </c>
      <c r="C33" s="22" t="s">
        <v>185</v>
      </c>
      <c r="D33" s="22" t="s">
        <v>183</v>
      </c>
      <c r="E33" s="22" t="s">
        <v>185</v>
      </c>
      <c r="F33" s="22" t="s">
        <v>185</v>
      </c>
      <c r="G33" s="22" t="s">
        <v>183</v>
      </c>
      <c r="H33" s="22" t="s">
        <v>185</v>
      </c>
      <c r="I33" s="22" t="s">
        <v>183</v>
      </c>
    </row>
    <row r="34" spans="1:10" x14ac:dyDescent="0.2">
      <c r="A34" s="233" t="s">
        <v>153</v>
      </c>
      <c r="B34" s="22" t="s">
        <v>183</v>
      </c>
      <c r="C34" s="22" t="s">
        <v>185</v>
      </c>
      <c r="D34" s="22" t="s">
        <v>183</v>
      </c>
      <c r="E34" s="22" t="s">
        <v>185</v>
      </c>
      <c r="F34" s="22" t="s">
        <v>185</v>
      </c>
      <c r="G34" s="22" t="s">
        <v>183</v>
      </c>
      <c r="H34" s="22" t="s">
        <v>185</v>
      </c>
      <c r="I34" s="22" t="s">
        <v>183</v>
      </c>
    </row>
    <row r="35" spans="1:10" x14ac:dyDescent="0.2">
      <c r="A35" s="233" t="s">
        <v>187</v>
      </c>
      <c r="B35" s="22" t="s">
        <v>185</v>
      </c>
      <c r="C35" s="22" t="s">
        <v>185</v>
      </c>
      <c r="D35" s="22" t="s">
        <v>185</v>
      </c>
      <c r="E35" s="22" t="s">
        <v>185</v>
      </c>
      <c r="F35" s="22" t="s">
        <v>183</v>
      </c>
      <c r="G35" s="22" t="s">
        <v>185</v>
      </c>
      <c r="H35" s="22" t="s">
        <v>185</v>
      </c>
      <c r="I35" s="22" t="s">
        <v>185</v>
      </c>
    </row>
    <row r="36" spans="1:10" x14ac:dyDescent="0.2">
      <c r="A36" s="233" t="s">
        <v>154</v>
      </c>
      <c r="B36" s="22" t="s">
        <v>185</v>
      </c>
      <c r="C36" s="22" t="s">
        <v>185</v>
      </c>
      <c r="D36" s="22" t="s">
        <v>185</v>
      </c>
      <c r="E36" s="22" t="s">
        <v>183</v>
      </c>
      <c r="F36" s="22" t="s">
        <v>185</v>
      </c>
      <c r="G36" s="22" t="s">
        <v>185</v>
      </c>
      <c r="H36" s="22" t="s">
        <v>185</v>
      </c>
      <c r="I36" s="22" t="s">
        <v>185</v>
      </c>
    </row>
    <row r="37" spans="1:10" x14ac:dyDescent="0.2">
      <c r="A37" s="233" t="s">
        <v>155</v>
      </c>
      <c r="B37" s="22" t="s">
        <v>183</v>
      </c>
      <c r="C37" s="22" t="s">
        <v>183</v>
      </c>
      <c r="D37" s="22" t="s">
        <v>183</v>
      </c>
      <c r="E37" s="22" t="s">
        <v>185</v>
      </c>
      <c r="F37" s="22" t="s">
        <v>185</v>
      </c>
      <c r="G37" s="22" t="s">
        <v>183</v>
      </c>
      <c r="H37" s="22" t="s">
        <v>183</v>
      </c>
      <c r="I37" s="22" t="s">
        <v>183</v>
      </c>
    </row>
    <row r="38" spans="1:10" x14ac:dyDescent="0.2">
      <c r="A38" s="233" t="s">
        <v>156</v>
      </c>
      <c r="B38" s="22" t="s">
        <v>185</v>
      </c>
      <c r="C38" s="22" t="s">
        <v>185</v>
      </c>
      <c r="D38" s="22" t="s">
        <v>185</v>
      </c>
      <c r="E38" s="22" t="s">
        <v>183</v>
      </c>
      <c r="F38" s="22" t="s">
        <v>183</v>
      </c>
      <c r="G38" s="22" t="s">
        <v>185</v>
      </c>
      <c r="H38" s="22" t="s">
        <v>185</v>
      </c>
      <c r="I38" s="22" t="s">
        <v>185</v>
      </c>
    </row>
    <row r="39" spans="1:10" x14ac:dyDescent="0.2">
      <c r="A39" s="233" t="s">
        <v>157</v>
      </c>
      <c r="B39" s="22" t="s">
        <v>185</v>
      </c>
      <c r="C39" s="22" t="s">
        <v>185</v>
      </c>
      <c r="D39" s="22" t="s">
        <v>185</v>
      </c>
      <c r="E39" s="22" t="s">
        <v>183</v>
      </c>
      <c r="F39" s="22" t="s">
        <v>183</v>
      </c>
      <c r="G39" s="22" t="s">
        <v>185</v>
      </c>
      <c r="H39" s="22" t="s">
        <v>185</v>
      </c>
      <c r="I39" s="22" t="s">
        <v>185</v>
      </c>
    </row>
    <row r="40" spans="1:10" x14ac:dyDescent="0.2">
      <c r="A40" s="233" t="s">
        <v>158</v>
      </c>
      <c r="B40" s="22" t="s">
        <v>185</v>
      </c>
      <c r="C40" s="22" t="s">
        <v>185</v>
      </c>
      <c r="D40" s="22" t="s">
        <v>185</v>
      </c>
      <c r="E40" s="22" t="s">
        <v>183</v>
      </c>
      <c r="F40" s="22" t="s">
        <v>183</v>
      </c>
      <c r="G40" s="22" t="s">
        <v>185</v>
      </c>
      <c r="H40" s="22" t="s">
        <v>185</v>
      </c>
      <c r="I40" s="22" t="s">
        <v>185</v>
      </c>
    </row>
    <row r="41" spans="1:10" x14ac:dyDescent="0.2">
      <c r="A41" s="233" t="s">
        <v>159</v>
      </c>
      <c r="B41" s="22" t="s">
        <v>183</v>
      </c>
      <c r="C41" s="22" t="s">
        <v>183</v>
      </c>
      <c r="D41" s="22" t="s">
        <v>185</v>
      </c>
      <c r="E41" s="22" t="s">
        <v>183</v>
      </c>
      <c r="F41" s="22" t="s">
        <v>183</v>
      </c>
      <c r="G41" s="22" t="s">
        <v>183</v>
      </c>
      <c r="H41" s="22" t="s">
        <v>183</v>
      </c>
      <c r="I41" s="22" t="s">
        <v>185</v>
      </c>
    </row>
    <row r="42" spans="1:10" x14ac:dyDescent="0.2">
      <c r="A42" s="233" t="s">
        <v>160</v>
      </c>
      <c r="B42" s="22" t="s">
        <v>183</v>
      </c>
      <c r="C42" s="22" t="s">
        <v>185</v>
      </c>
      <c r="D42" s="22" t="s">
        <v>183</v>
      </c>
      <c r="E42" s="22" t="s">
        <v>183</v>
      </c>
      <c r="F42" s="22" t="s">
        <v>183</v>
      </c>
      <c r="G42" s="22" t="s">
        <v>183</v>
      </c>
      <c r="H42" s="22" t="s">
        <v>185</v>
      </c>
      <c r="I42" s="22" t="s">
        <v>183</v>
      </c>
    </row>
    <row r="43" spans="1:10" x14ac:dyDescent="0.2">
      <c r="A43" s="233" t="s">
        <v>161</v>
      </c>
      <c r="B43" s="22" t="s">
        <v>184</v>
      </c>
      <c r="C43" s="22" t="s">
        <v>184</v>
      </c>
      <c r="D43" s="22" t="s">
        <v>184</v>
      </c>
      <c r="E43" s="22" t="s">
        <v>184</v>
      </c>
      <c r="F43" s="22" t="s">
        <v>184</v>
      </c>
      <c r="G43" s="22" t="s">
        <v>184</v>
      </c>
      <c r="H43" s="22" t="s">
        <v>184</v>
      </c>
      <c r="I43" s="22" t="s">
        <v>184</v>
      </c>
    </row>
    <row r="44" spans="1:10" x14ac:dyDescent="0.2">
      <c r="A44" s="233" t="s">
        <v>279</v>
      </c>
      <c r="B44" s="22" t="s">
        <v>184</v>
      </c>
      <c r="C44" s="22" t="s">
        <v>184</v>
      </c>
      <c r="D44" s="22" t="s">
        <v>184</v>
      </c>
      <c r="E44" s="22" t="s">
        <v>184</v>
      </c>
      <c r="F44" s="22" t="s">
        <v>184</v>
      </c>
      <c r="G44" s="22" t="s">
        <v>184</v>
      </c>
      <c r="H44" s="22" t="s">
        <v>184</v>
      </c>
      <c r="I44" s="22" t="s">
        <v>184</v>
      </c>
    </row>
    <row r="45" spans="1:10" x14ac:dyDescent="0.2">
      <c r="A45" s="233" t="s">
        <v>278</v>
      </c>
      <c r="B45" s="22" t="s">
        <v>184</v>
      </c>
      <c r="C45" s="22" t="s">
        <v>184</v>
      </c>
      <c r="D45" s="22" t="s">
        <v>184</v>
      </c>
      <c r="E45" s="22" t="s">
        <v>184</v>
      </c>
      <c r="F45" s="22" t="s">
        <v>184</v>
      </c>
      <c r="G45" s="22" t="s">
        <v>184</v>
      </c>
      <c r="H45" s="22" t="s">
        <v>184</v>
      </c>
      <c r="I45" s="22" t="s">
        <v>184</v>
      </c>
    </row>
    <row r="46" spans="1:10" x14ac:dyDescent="0.2">
      <c r="A46" s="233" t="s">
        <v>162</v>
      </c>
      <c r="B46" s="22" t="s">
        <v>183</v>
      </c>
      <c r="C46" s="22" t="s">
        <v>183</v>
      </c>
      <c r="D46" s="22" t="s">
        <v>183</v>
      </c>
      <c r="E46" s="22" t="s">
        <v>183</v>
      </c>
      <c r="F46" s="22" t="s">
        <v>183</v>
      </c>
      <c r="G46" s="22" t="s">
        <v>183</v>
      </c>
      <c r="H46" s="22" t="s">
        <v>183</v>
      </c>
      <c r="I46" s="22" t="s">
        <v>183</v>
      </c>
      <c r="J46" s="18"/>
    </row>
    <row r="47" spans="1:10" x14ac:dyDescent="0.2">
      <c r="A47" s="233" t="s">
        <v>163</v>
      </c>
      <c r="B47" s="22" t="s">
        <v>183</v>
      </c>
      <c r="C47" s="22" t="s">
        <v>183</v>
      </c>
      <c r="D47" s="22" t="s">
        <v>183</v>
      </c>
      <c r="E47" s="22" t="s">
        <v>183</v>
      </c>
      <c r="F47" s="22" t="s">
        <v>183</v>
      </c>
      <c r="G47" s="22" t="s">
        <v>183</v>
      </c>
      <c r="H47" s="22" t="s">
        <v>183</v>
      </c>
      <c r="I47" s="22" t="s">
        <v>183</v>
      </c>
      <c r="J47" s="18"/>
    </row>
    <row r="48" spans="1:10" x14ac:dyDescent="0.2">
      <c r="A48" s="233" t="s">
        <v>164</v>
      </c>
      <c r="B48" s="22" t="s">
        <v>183</v>
      </c>
      <c r="C48" s="22" t="s">
        <v>183</v>
      </c>
      <c r="D48" s="22" t="s">
        <v>183</v>
      </c>
      <c r="E48" s="22" t="s">
        <v>183</v>
      </c>
      <c r="F48" s="22" t="s">
        <v>183</v>
      </c>
      <c r="G48" s="22" t="s">
        <v>183</v>
      </c>
      <c r="H48" s="22" t="s">
        <v>183</v>
      </c>
      <c r="I48" s="22" t="s">
        <v>183</v>
      </c>
      <c r="J48" s="18"/>
    </row>
    <row r="49" spans="1:10" x14ac:dyDescent="0.2">
      <c r="A49" s="233" t="s">
        <v>726</v>
      </c>
      <c r="B49" s="22" t="s">
        <v>183</v>
      </c>
      <c r="C49" s="22" t="s">
        <v>183</v>
      </c>
      <c r="D49" s="22" t="s">
        <v>183</v>
      </c>
      <c r="E49" s="22" t="s">
        <v>183</v>
      </c>
      <c r="F49" s="22" t="s">
        <v>183</v>
      </c>
      <c r="G49" s="22" t="s">
        <v>183</v>
      </c>
      <c r="H49" s="22" t="s">
        <v>183</v>
      </c>
      <c r="I49" s="22" t="s">
        <v>183</v>
      </c>
      <c r="J49" s="111"/>
    </row>
    <row r="50" spans="1:10" x14ac:dyDescent="0.2">
      <c r="A50" s="233" t="s">
        <v>727</v>
      </c>
      <c r="B50" s="22" t="s">
        <v>183</v>
      </c>
      <c r="C50" s="22" t="s">
        <v>183</v>
      </c>
      <c r="D50" s="22" t="s">
        <v>183</v>
      </c>
      <c r="E50" s="22" t="s">
        <v>183</v>
      </c>
      <c r="F50" s="22" t="s">
        <v>183</v>
      </c>
      <c r="G50" s="22" t="s">
        <v>183</v>
      </c>
      <c r="H50" s="22" t="s">
        <v>183</v>
      </c>
      <c r="I50" s="22" t="s">
        <v>183</v>
      </c>
      <c r="J50" s="111"/>
    </row>
    <row r="51" spans="1:10" x14ac:dyDescent="0.2">
      <c r="A51" s="233" t="s">
        <v>728</v>
      </c>
      <c r="B51" s="22" t="s">
        <v>183</v>
      </c>
      <c r="C51" s="22" t="s">
        <v>183</v>
      </c>
      <c r="D51" s="22" t="s">
        <v>183</v>
      </c>
      <c r="E51" s="22" t="s">
        <v>183</v>
      </c>
      <c r="F51" s="22" t="s">
        <v>183</v>
      </c>
      <c r="G51" s="22" t="s">
        <v>183</v>
      </c>
      <c r="H51" s="22" t="s">
        <v>183</v>
      </c>
      <c r="I51" s="22" t="s">
        <v>183</v>
      </c>
    </row>
    <row r="52" spans="1:10" x14ac:dyDescent="0.2">
      <c r="A52" s="233" t="s">
        <v>165</v>
      </c>
      <c r="B52" s="22" t="s">
        <v>183</v>
      </c>
      <c r="C52" s="22" t="s">
        <v>183</v>
      </c>
      <c r="D52" s="22" t="s">
        <v>183</v>
      </c>
      <c r="E52" s="22" t="s">
        <v>183</v>
      </c>
      <c r="F52" s="22" t="s">
        <v>183</v>
      </c>
      <c r="G52" s="22" t="s">
        <v>183</v>
      </c>
      <c r="H52" s="22" t="s">
        <v>183</v>
      </c>
      <c r="I52" s="22" t="s">
        <v>183</v>
      </c>
    </row>
    <row r="53" spans="1:10" x14ac:dyDescent="0.2">
      <c r="A53" s="233" t="s">
        <v>166</v>
      </c>
      <c r="B53" s="22" t="s">
        <v>183</v>
      </c>
      <c r="C53" s="22" t="s">
        <v>183</v>
      </c>
      <c r="D53" s="22" t="s">
        <v>183</v>
      </c>
      <c r="E53" s="22" t="s">
        <v>183</v>
      </c>
      <c r="F53" s="22" t="s">
        <v>183</v>
      </c>
      <c r="G53" s="22" t="s">
        <v>183</v>
      </c>
      <c r="H53" s="22" t="s">
        <v>183</v>
      </c>
      <c r="I53" s="22" t="s">
        <v>183</v>
      </c>
    </row>
    <row r="54" spans="1:10" x14ac:dyDescent="0.2">
      <c r="A54" s="233" t="s">
        <v>167</v>
      </c>
      <c r="B54" s="22" t="s">
        <v>183</v>
      </c>
      <c r="C54" s="22" t="s">
        <v>183</v>
      </c>
      <c r="D54" s="22" t="s">
        <v>183</v>
      </c>
      <c r="E54" s="22" t="s">
        <v>183</v>
      </c>
      <c r="F54" s="22" t="s">
        <v>183</v>
      </c>
      <c r="G54" s="22" t="s">
        <v>183</v>
      </c>
      <c r="H54" s="22" t="s">
        <v>183</v>
      </c>
      <c r="I54" s="22" t="s">
        <v>183</v>
      </c>
    </row>
    <row r="55" spans="1:10" x14ac:dyDescent="0.2">
      <c r="A55" s="233" t="s">
        <v>168</v>
      </c>
      <c r="B55" s="22" t="s">
        <v>183</v>
      </c>
      <c r="C55" s="22" t="s">
        <v>183</v>
      </c>
      <c r="D55" s="22" t="s">
        <v>183</v>
      </c>
      <c r="E55" s="22" t="s">
        <v>183</v>
      </c>
      <c r="F55" s="22" t="s">
        <v>183</v>
      </c>
      <c r="G55" s="22" t="s">
        <v>183</v>
      </c>
      <c r="H55" s="22" t="s">
        <v>183</v>
      </c>
      <c r="I55" s="22" t="s">
        <v>183</v>
      </c>
    </row>
    <row r="56" spans="1:10" x14ac:dyDescent="0.2">
      <c r="A56" s="233" t="s">
        <v>169</v>
      </c>
      <c r="B56" s="22" t="s">
        <v>183</v>
      </c>
      <c r="C56" s="22" t="s">
        <v>183</v>
      </c>
      <c r="D56" s="22" t="s">
        <v>183</v>
      </c>
      <c r="E56" s="22" t="s">
        <v>183</v>
      </c>
      <c r="F56" s="22" t="s">
        <v>183</v>
      </c>
      <c r="G56" s="22" t="s">
        <v>183</v>
      </c>
      <c r="H56" s="22" t="s">
        <v>183</v>
      </c>
      <c r="I56" s="22" t="s">
        <v>183</v>
      </c>
    </row>
    <row r="57" spans="1:10" x14ac:dyDescent="0.2">
      <c r="A57" s="233" t="s">
        <v>170</v>
      </c>
      <c r="B57" s="22" t="s">
        <v>183</v>
      </c>
      <c r="C57" s="22" t="s">
        <v>183</v>
      </c>
      <c r="D57" s="22" t="s">
        <v>183</v>
      </c>
      <c r="E57" s="22" t="s">
        <v>183</v>
      </c>
      <c r="F57" s="22" t="s">
        <v>183</v>
      </c>
      <c r="G57" s="22" t="s">
        <v>183</v>
      </c>
      <c r="H57" s="22" t="s">
        <v>183</v>
      </c>
      <c r="I57" s="22" t="s">
        <v>183</v>
      </c>
    </row>
    <row r="58" spans="1:10" x14ac:dyDescent="0.2">
      <c r="A58" s="233" t="s">
        <v>171</v>
      </c>
      <c r="B58" s="22" t="s">
        <v>183</v>
      </c>
      <c r="C58" s="22" t="s">
        <v>183</v>
      </c>
      <c r="D58" s="22" t="s">
        <v>183</v>
      </c>
      <c r="E58" s="22" t="s">
        <v>183</v>
      </c>
      <c r="F58" s="22" t="s">
        <v>183</v>
      </c>
      <c r="G58" s="22" t="s">
        <v>183</v>
      </c>
      <c r="H58" s="22" t="s">
        <v>183</v>
      </c>
      <c r="I58" s="22" t="s">
        <v>183</v>
      </c>
    </row>
    <row r="59" spans="1:10" x14ac:dyDescent="0.2">
      <c r="A59" s="233" t="s">
        <v>172</v>
      </c>
      <c r="B59" s="22" t="s">
        <v>730</v>
      </c>
      <c r="C59" s="22" t="s">
        <v>730</v>
      </c>
      <c r="D59" s="22" t="s">
        <v>730</v>
      </c>
      <c r="E59" s="22" t="s">
        <v>730</v>
      </c>
      <c r="F59" s="22" t="s">
        <v>730</v>
      </c>
      <c r="G59" s="22" t="s">
        <v>730</v>
      </c>
      <c r="H59" s="22" t="s">
        <v>730</v>
      </c>
      <c r="I59" s="22" t="s">
        <v>730</v>
      </c>
    </row>
    <row r="60" spans="1:10" x14ac:dyDescent="0.2">
      <c r="A60" s="233" t="s">
        <v>173</v>
      </c>
      <c r="B60" s="22" t="s">
        <v>183</v>
      </c>
      <c r="C60" s="22" t="s">
        <v>183</v>
      </c>
      <c r="D60" s="22" t="s">
        <v>183</v>
      </c>
      <c r="E60" s="22" t="s">
        <v>183</v>
      </c>
      <c r="F60" s="22" t="s">
        <v>183</v>
      </c>
      <c r="G60" s="22" t="s">
        <v>183</v>
      </c>
      <c r="H60" s="22" t="s">
        <v>183</v>
      </c>
      <c r="I60" s="22" t="s">
        <v>183</v>
      </c>
    </row>
    <row r="61" spans="1:10" x14ac:dyDescent="0.2">
      <c r="A61" s="233" t="s">
        <v>174</v>
      </c>
      <c r="B61" s="22" t="s">
        <v>183</v>
      </c>
      <c r="C61" s="22" t="s">
        <v>183</v>
      </c>
      <c r="D61" s="22" t="s">
        <v>183</v>
      </c>
      <c r="E61" s="22" t="s">
        <v>183</v>
      </c>
      <c r="F61" s="22" t="s">
        <v>183</v>
      </c>
      <c r="G61" s="22" t="s">
        <v>183</v>
      </c>
      <c r="H61" s="22" t="s">
        <v>183</v>
      </c>
      <c r="I61" s="22" t="s">
        <v>183</v>
      </c>
    </row>
    <row r="62" spans="1:10" x14ac:dyDescent="0.2">
      <c r="A62" s="233" t="s">
        <v>175</v>
      </c>
      <c r="B62" s="22" t="s">
        <v>183</v>
      </c>
      <c r="C62" s="22" t="s">
        <v>183</v>
      </c>
      <c r="D62" s="22" t="s">
        <v>183</v>
      </c>
      <c r="E62" s="22" t="s">
        <v>183</v>
      </c>
      <c r="F62" s="22" t="s">
        <v>183</v>
      </c>
      <c r="G62" s="22" t="s">
        <v>183</v>
      </c>
      <c r="H62" s="22" t="s">
        <v>183</v>
      </c>
      <c r="I62" s="22" t="s">
        <v>183</v>
      </c>
    </row>
    <row r="63" spans="1:10" x14ac:dyDescent="0.2">
      <c r="A63" s="233" t="s">
        <v>176</v>
      </c>
      <c r="B63" s="22" t="s">
        <v>183</v>
      </c>
      <c r="C63" s="22" t="s">
        <v>183</v>
      </c>
      <c r="D63" s="22" t="s">
        <v>183</v>
      </c>
      <c r="E63" s="22" t="s">
        <v>183</v>
      </c>
      <c r="F63" s="22" t="s">
        <v>183</v>
      </c>
      <c r="G63" s="22" t="s">
        <v>183</v>
      </c>
      <c r="H63" s="22" t="s">
        <v>183</v>
      </c>
      <c r="I63" s="22" t="s">
        <v>183</v>
      </c>
    </row>
    <row r="64" spans="1:10" x14ac:dyDescent="0.2">
      <c r="A64" s="233" t="s">
        <v>177</v>
      </c>
      <c r="B64" s="22" t="s">
        <v>183</v>
      </c>
      <c r="C64" s="22" t="s">
        <v>183</v>
      </c>
      <c r="D64" s="22" t="s">
        <v>183</v>
      </c>
      <c r="E64" s="22" t="s">
        <v>183</v>
      </c>
      <c r="F64" s="22" t="s">
        <v>183</v>
      </c>
      <c r="G64" s="22" t="s">
        <v>183</v>
      </c>
      <c r="H64" s="22" t="s">
        <v>183</v>
      </c>
      <c r="I64" s="22" t="s">
        <v>183</v>
      </c>
    </row>
    <row r="65" spans="1:9" x14ac:dyDescent="0.2">
      <c r="A65" s="233" t="s">
        <v>178</v>
      </c>
      <c r="B65" s="22" t="s">
        <v>183</v>
      </c>
      <c r="C65" s="22" t="s">
        <v>183</v>
      </c>
      <c r="D65" s="22" t="s">
        <v>183</v>
      </c>
      <c r="E65" s="22" t="s">
        <v>183</v>
      </c>
      <c r="F65" s="22" t="s">
        <v>183</v>
      </c>
      <c r="G65" s="22" t="s">
        <v>183</v>
      </c>
      <c r="H65" s="22" t="s">
        <v>183</v>
      </c>
      <c r="I65" s="22" t="s">
        <v>183</v>
      </c>
    </row>
    <row r="66" spans="1:9" x14ac:dyDescent="0.2">
      <c r="A66" s="12" t="s">
        <v>179</v>
      </c>
      <c r="B66" s="22" t="s">
        <v>183</v>
      </c>
      <c r="C66" s="22" t="s">
        <v>183</v>
      </c>
      <c r="D66" s="22" t="s">
        <v>183</v>
      </c>
      <c r="E66" s="22" t="s">
        <v>183</v>
      </c>
      <c r="F66" s="22" t="s">
        <v>183</v>
      </c>
      <c r="G66" s="22" t="s">
        <v>183</v>
      </c>
      <c r="H66" s="22" t="s">
        <v>183</v>
      </c>
      <c r="I66" s="22" t="s">
        <v>183</v>
      </c>
    </row>
    <row r="67" spans="1:9" x14ac:dyDescent="0.2">
      <c r="A67" s="233" t="s">
        <v>180</v>
      </c>
      <c r="B67" s="22" t="s">
        <v>185</v>
      </c>
      <c r="C67" s="22" t="s">
        <v>185</v>
      </c>
      <c r="D67" s="22" t="s">
        <v>185</v>
      </c>
      <c r="E67" s="22" t="s">
        <v>183</v>
      </c>
      <c r="F67" s="22" t="s">
        <v>185</v>
      </c>
      <c r="G67" s="22" t="s">
        <v>185</v>
      </c>
      <c r="H67" s="22" t="s">
        <v>185</v>
      </c>
      <c r="I67" s="22" t="s">
        <v>185</v>
      </c>
    </row>
    <row r="68" spans="1:9" x14ac:dyDescent="0.2">
      <c r="A68" s="233" t="s">
        <v>181</v>
      </c>
      <c r="B68" s="22" t="s">
        <v>183</v>
      </c>
      <c r="C68" s="22" t="s">
        <v>183</v>
      </c>
      <c r="D68" s="22" t="s">
        <v>183</v>
      </c>
      <c r="E68" s="22" t="s">
        <v>185</v>
      </c>
      <c r="F68" s="22" t="s">
        <v>185</v>
      </c>
      <c r="G68" s="22" t="s">
        <v>183</v>
      </c>
      <c r="H68" s="22" t="s">
        <v>183</v>
      </c>
      <c r="I68" s="22" t="s">
        <v>183</v>
      </c>
    </row>
    <row r="69" spans="1:9" x14ac:dyDescent="0.2">
      <c r="A69" s="233" t="s">
        <v>190</v>
      </c>
      <c r="B69" s="22" t="s">
        <v>183</v>
      </c>
      <c r="C69" s="22" t="s">
        <v>183</v>
      </c>
      <c r="D69" s="22" t="s">
        <v>183</v>
      </c>
      <c r="E69" s="22" t="s">
        <v>183</v>
      </c>
      <c r="F69" s="22" t="s">
        <v>183</v>
      </c>
      <c r="G69" s="22" t="s">
        <v>183</v>
      </c>
      <c r="H69" s="22" t="s">
        <v>183</v>
      </c>
      <c r="I69" s="22" t="s">
        <v>183</v>
      </c>
    </row>
    <row r="70" spans="1:9" x14ac:dyDescent="0.2">
      <c r="A70" s="233" t="s">
        <v>725</v>
      </c>
      <c r="B70" s="22" t="s">
        <v>185</v>
      </c>
      <c r="C70" s="22" t="s">
        <v>185</v>
      </c>
      <c r="D70" s="22" t="s">
        <v>185</v>
      </c>
      <c r="E70" s="22" t="s">
        <v>185</v>
      </c>
      <c r="F70" s="22" t="s">
        <v>185</v>
      </c>
      <c r="G70" s="22" t="s">
        <v>185</v>
      </c>
      <c r="H70" s="22" t="s">
        <v>185</v>
      </c>
      <c r="I70" s="22" t="s">
        <v>185</v>
      </c>
    </row>
    <row r="71" spans="1:9" x14ac:dyDescent="0.2">
      <c r="A71" s="233" t="s">
        <v>729</v>
      </c>
      <c r="B71" s="22" t="s">
        <v>185</v>
      </c>
      <c r="C71" s="22" t="s">
        <v>185</v>
      </c>
      <c r="D71" s="22" t="s">
        <v>185</v>
      </c>
      <c r="E71" s="22" t="s">
        <v>185</v>
      </c>
      <c r="F71" s="22" t="s">
        <v>185</v>
      </c>
      <c r="G71" s="22" t="s">
        <v>185</v>
      </c>
      <c r="H71" s="22" t="s">
        <v>185</v>
      </c>
      <c r="I71" s="22" t="s">
        <v>185</v>
      </c>
    </row>
    <row r="72" spans="1:9" x14ac:dyDescent="0.2">
      <c r="A72" s="233" t="s">
        <v>182</v>
      </c>
      <c r="B72" s="235" t="s">
        <v>185</v>
      </c>
      <c r="C72" s="235" t="s">
        <v>185</v>
      </c>
      <c r="D72" s="235" t="s">
        <v>185</v>
      </c>
      <c r="E72" s="235" t="s">
        <v>185</v>
      </c>
      <c r="F72" s="235" t="s">
        <v>185</v>
      </c>
      <c r="G72" s="235" t="s">
        <v>185</v>
      </c>
      <c r="H72" s="235" t="s">
        <v>185</v>
      </c>
      <c r="I72" s="235" t="s">
        <v>185</v>
      </c>
    </row>
  </sheetData>
  <conditionalFormatting sqref="B3:B11 B26:B35 B37 B41:B66 B68:B80 E3:F80">
    <cfRule type="cellIs" dxfId="59" priority="62" operator="equal">
      <formula>"o"</formula>
    </cfRule>
    <cfRule type="cellIs" dxfId="58" priority="63" operator="equal">
      <formula>"x"</formula>
    </cfRule>
  </conditionalFormatting>
  <conditionalFormatting sqref="B3:B11 B26:B35 B37 B41:B66 B68:B72 E3:F72">
    <cfRule type="cellIs" dxfId="57" priority="61" operator="equal">
      <formula>"e"</formula>
    </cfRule>
  </conditionalFormatting>
  <conditionalFormatting sqref="C3:D11 C26:D26 C37:D37 D31:D34 C27:C30 C43:D66 D42 C41 C68:D80">
    <cfRule type="cellIs" dxfId="56" priority="59" operator="equal">
      <formula>"o"</formula>
    </cfRule>
    <cfRule type="cellIs" dxfId="55" priority="60" operator="equal">
      <formula>"x"</formula>
    </cfRule>
  </conditionalFormatting>
  <conditionalFormatting sqref="C3:D11 C26:D26 C37:D37 D31:D34 C27:C30 C43:D66 D42 C41 C68:D72">
    <cfRule type="cellIs" dxfId="54" priority="58" operator="equal">
      <formula>"e"</formula>
    </cfRule>
  </conditionalFormatting>
  <conditionalFormatting sqref="H3:I26 H37:I37 H27:H30 I31:I34 H43:I66 H41 I42 H68:I80">
    <cfRule type="cellIs" dxfId="53" priority="50" operator="equal">
      <formula>"o"</formula>
    </cfRule>
    <cfRule type="cellIs" dxfId="52" priority="51" operator="equal">
      <formula>"x"</formula>
    </cfRule>
  </conditionalFormatting>
  <conditionalFormatting sqref="H3:I26 H37:I37 H27:H30 I31:I34 H43:I66 H41 I42 H68:I72">
    <cfRule type="cellIs" dxfId="51" priority="49" operator="equal">
      <formula>"e"</formula>
    </cfRule>
  </conditionalFormatting>
  <conditionalFormatting sqref="G3:G34 G37 G41:G66 G68:G80">
    <cfRule type="cellIs" dxfId="50" priority="53" operator="equal">
      <formula>"o"</formula>
    </cfRule>
    <cfRule type="cellIs" dxfId="49" priority="54" operator="equal">
      <formula>"x"</formula>
    </cfRule>
  </conditionalFormatting>
  <conditionalFormatting sqref="G3:G34 G37 G41:G66 G68:G72">
    <cfRule type="cellIs" dxfId="48" priority="52" operator="equal">
      <formula>"e"</formula>
    </cfRule>
  </conditionalFormatting>
  <conditionalFormatting sqref="B12:D25">
    <cfRule type="cellIs" dxfId="47" priority="47" operator="equal">
      <formula>"o"</formula>
    </cfRule>
    <cfRule type="cellIs" dxfId="46" priority="48" operator="equal">
      <formula>"x"</formula>
    </cfRule>
  </conditionalFormatting>
  <conditionalFormatting sqref="B12:D25">
    <cfRule type="cellIs" dxfId="45" priority="46" operator="equal">
      <formula>"e"</formula>
    </cfRule>
  </conditionalFormatting>
  <conditionalFormatting sqref="B36:D36">
    <cfRule type="cellIs" dxfId="44" priority="44" operator="equal">
      <formula>"o"</formula>
    </cfRule>
    <cfRule type="cellIs" dxfId="43" priority="45" operator="equal">
      <formula>"x"</formula>
    </cfRule>
  </conditionalFormatting>
  <conditionalFormatting sqref="B36:D36">
    <cfRule type="cellIs" dxfId="42" priority="43" operator="equal">
      <formula>"e"</formula>
    </cfRule>
  </conditionalFormatting>
  <conditionalFormatting sqref="C31:C35">
    <cfRule type="cellIs" dxfId="41" priority="41" operator="equal">
      <formula>"o"</formula>
    </cfRule>
    <cfRule type="cellIs" dxfId="40" priority="42" operator="equal">
      <formula>"x"</formula>
    </cfRule>
  </conditionalFormatting>
  <conditionalFormatting sqref="C31:C35">
    <cfRule type="cellIs" dxfId="39" priority="40" operator="equal">
      <formula>"e"</formula>
    </cfRule>
  </conditionalFormatting>
  <conditionalFormatting sqref="D35">
    <cfRule type="cellIs" dxfId="38" priority="38" operator="equal">
      <formula>"o"</formula>
    </cfRule>
    <cfRule type="cellIs" dxfId="37" priority="39" operator="equal">
      <formula>"x"</formula>
    </cfRule>
  </conditionalFormatting>
  <conditionalFormatting sqref="D35">
    <cfRule type="cellIs" dxfId="36" priority="37" operator="equal">
      <formula>"e"</formula>
    </cfRule>
  </conditionalFormatting>
  <conditionalFormatting sqref="D27:D30">
    <cfRule type="cellIs" dxfId="35" priority="35" operator="equal">
      <formula>"o"</formula>
    </cfRule>
    <cfRule type="cellIs" dxfId="34" priority="36" operator="equal">
      <formula>"x"</formula>
    </cfRule>
  </conditionalFormatting>
  <conditionalFormatting sqref="D27:D30">
    <cfRule type="cellIs" dxfId="33" priority="34" operator="equal">
      <formula>"e"</formula>
    </cfRule>
  </conditionalFormatting>
  <conditionalFormatting sqref="I27:I30">
    <cfRule type="cellIs" dxfId="32" priority="32" operator="equal">
      <formula>"o"</formula>
    </cfRule>
    <cfRule type="cellIs" dxfId="31" priority="33" operator="equal">
      <formula>"x"</formula>
    </cfRule>
  </conditionalFormatting>
  <conditionalFormatting sqref="I27:I30">
    <cfRule type="cellIs" dxfId="30" priority="31" operator="equal">
      <formula>"e"</formula>
    </cfRule>
  </conditionalFormatting>
  <conditionalFormatting sqref="H31:H34">
    <cfRule type="cellIs" dxfId="29" priority="29" operator="equal">
      <formula>"o"</formula>
    </cfRule>
    <cfRule type="cellIs" dxfId="28" priority="30" operator="equal">
      <formula>"x"</formula>
    </cfRule>
  </conditionalFormatting>
  <conditionalFormatting sqref="H31:H34">
    <cfRule type="cellIs" dxfId="27" priority="28" operator="equal">
      <formula>"e"</formula>
    </cfRule>
  </conditionalFormatting>
  <conditionalFormatting sqref="G35:I36">
    <cfRule type="cellIs" dxfId="26" priority="26" operator="equal">
      <formula>"o"</formula>
    </cfRule>
    <cfRule type="cellIs" dxfId="25" priority="27" operator="equal">
      <formula>"x"</formula>
    </cfRule>
  </conditionalFormatting>
  <conditionalFormatting sqref="G35:I36">
    <cfRule type="cellIs" dxfId="24" priority="25" operator="equal">
      <formula>"e"</formula>
    </cfRule>
  </conditionalFormatting>
  <conditionalFormatting sqref="G38:I40">
    <cfRule type="cellIs" dxfId="23" priority="23" operator="equal">
      <formula>"o"</formula>
    </cfRule>
    <cfRule type="cellIs" dxfId="22" priority="24" operator="equal">
      <formula>"x"</formula>
    </cfRule>
  </conditionalFormatting>
  <conditionalFormatting sqref="G38:I40">
    <cfRule type="cellIs" dxfId="21" priority="22" operator="equal">
      <formula>"e"</formula>
    </cfRule>
  </conditionalFormatting>
  <conditionalFormatting sqref="I41">
    <cfRule type="cellIs" dxfId="20" priority="20" operator="equal">
      <formula>"o"</formula>
    </cfRule>
    <cfRule type="cellIs" dxfId="19" priority="21" operator="equal">
      <formula>"x"</formula>
    </cfRule>
  </conditionalFormatting>
  <conditionalFormatting sqref="I41">
    <cfRule type="cellIs" dxfId="18" priority="19" operator="equal">
      <formula>"e"</formula>
    </cfRule>
  </conditionalFormatting>
  <conditionalFormatting sqref="H42">
    <cfRule type="cellIs" dxfId="17" priority="17" operator="equal">
      <formula>"o"</formula>
    </cfRule>
    <cfRule type="cellIs" dxfId="16" priority="18" operator="equal">
      <formula>"x"</formula>
    </cfRule>
  </conditionalFormatting>
  <conditionalFormatting sqref="H42">
    <cfRule type="cellIs" dxfId="15" priority="16" operator="equal">
      <formula>"e"</formula>
    </cfRule>
  </conditionalFormatting>
  <conditionalFormatting sqref="C42">
    <cfRule type="cellIs" dxfId="14" priority="14" operator="equal">
      <formula>"o"</formula>
    </cfRule>
    <cfRule type="cellIs" dxfId="13" priority="15" operator="equal">
      <formula>"x"</formula>
    </cfRule>
  </conditionalFormatting>
  <conditionalFormatting sqref="C42">
    <cfRule type="cellIs" dxfId="12" priority="13" operator="equal">
      <formula>"e"</formula>
    </cfRule>
  </conditionalFormatting>
  <conditionalFormatting sqref="D38:D41">
    <cfRule type="cellIs" dxfId="11" priority="11" operator="equal">
      <formula>"o"</formula>
    </cfRule>
    <cfRule type="cellIs" dxfId="10" priority="12" operator="equal">
      <formula>"x"</formula>
    </cfRule>
  </conditionalFormatting>
  <conditionalFormatting sqref="D38:D41">
    <cfRule type="cellIs" dxfId="9" priority="10" operator="equal">
      <formula>"e"</formula>
    </cfRule>
  </conditionalFormatting>
  <conditionalFormatting sqref="B38:C40">
    <cfRule type="cellIs" dxfId="8" priority="8" operator="equal">
      <formula>"o"</formula>
    </cfRule>
    <cfRule type="cellIs" dxfId="7" priority="9" operator="equal">
      <formula>"x"</formula>
    </cfRule>
  </conditionalFormatting>
  <conditionalFormatting sqref="B38:C40">
    <cfRule type="cellIs" dxfId="6" priority="7" operator="equal">
      <formula>"e"</formula>
    </cfRule>
  </conditionalFormatting>
  <conditionalFormatting sqref="B67:D67">
    <cfRule type="cellIs" dxfId="5" priority="5" operator="equal">
      <formula>"o"</formula>
    </cfRule>
    <cfRule type="cellIs" dxfId="4" priority="6" operator="equal">
      <formula>"x"</formula>
    </cfRule>
  </conditionalFormatting>
  <conditionalFormatting sqref="B67:D67">
    <cfRule type="cellIs" dxfId="3" priority="4" operator="equal">
      <formula>"e"</formula>
    </cfRule>
  </conditionalFormatting>
  <conditionalFormatting sqref="G67:I67">
    <cfRule type="cellIs" dxfId="2" priority="2" operator="equal">
      <formula>"o"</formula>
    </cfRule>
    <cfRule type="cellIs" dxfId="1" priority="3" operator="equal">
      <formula>"x"</formula>
    </cfRule>
  </conditionalFormatting>
  <conditionalFormatting sqref="G67:I67">
    <cfRule type="cellIs" dxfId="0" priority="1" operator="equal">
      <formula>"e"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54:A56"/>
  <sheetViews>
    <sheetView workbookViewId="0">
      <selection activeCell="B53" sqref="A1:B53"/>
    </sheetView>
  </sheetViews>
  <sheetFormatPr defaultRowHeight="12.75" x14ac:dyDescent="0.2"/>
  <sheetData>
    <row r="54" spans="1:1" x14ac:dyDescent="0.2">
      <c r="A54" s="27"/>
    </row>
    <row r="55" spans="1:1" x14ac:dyDescent="0.2">
      <c r="A55" s="27"/>
    </row>
    <row r="56" spans="1:1" x14ac:dyDescent="0.2">
      <c r="A56"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App. 2-AC_Customer Engagement</vt:lpstr>
      <vt:lpstr>App.2-FA Proposed REG Inves (2</vt:lpstr>
      <vt:lpstr>App.2-FB Calc of REG Improv (2</vt:lpstr>
      <vt:lpstr>App.2-FC Calc of REG Expans (2</vt:lpstr>
      <vt:lpstr>App.2-I LF_CDM_WF_OLD</vt:lpstr>
      <vt:lpstr>lists</vt:lpstr>
      <vt:lpstr>lists2</vt:lpstr>
      <vt:lpstr>Sheet19</vt:lpstr>
      <vt:lpstr>Sheet1</vt:lpstr>
      <vt:lpstr>CustomerAdministration</vt:lpstr>
      <vt:lpstr>Fixed_Charges</vt:lpstr>
      <vt:lpstr>lists!LDC_LIST</vt:lpstr>
      <vt:lpstr>LDCNAMES</vt:lpstr>
      <vt:lpstr>LossFactors</vt:lpstr>
      <vt:lpstr>NonPayment</vt:lpstr>
      <vt:lpstr>Rate_Class</vt:lpstr>
      <vt:lpstr>Units</vt:lpstr>
      <vt:lpstr>Units1</vt:lpstr>
      <vt:lpstr>Units2</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ArmstrBi</dc:creator>
  <cp:lastModifiedBy>Alison Price</cp:lastModifiedBy>
  <cp:lastPrinted>2015-05-12T14:52:50Z</cp:lastPrinted>
  <dcterms:created xsi:type="dcterms:W3CDTF">2009-03-26T15:32:04Z</dcterms:created>
  <dcterms:modified xsi:type="dcterms:W3CDTF">2015-05-14T13:56:35Z</dcterms:modified>
</cp:coreProperties>
</file>