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408" windowWidth="8844" windowHeight="9240" tabRatio="837"/>
  </bookViews>
  <sheets>
    <sheet name="Low Income 2016" sheetId="13" r:id="rId1"/>
    <sheet name="Low Income 2017" sheetId="14" r:id="rId2"/>
    <sheet name="Low Income 2018" sheetId="15" r:id="rId3"/>
    <sheet name="Low Income 2019" sheetId="16" r:id="rId4"/>
    <sheet name="Low Income 2020" sheetId="17" r:id="rId5"/>
  </sheets>
  <definedNames>
    <definedName name="gas2010ac">#REF!</definedName>
    <definedName name="we2010ac">#REF!</definedName>
  </definedNames>
  <calcPr calcId="144525"/>
</workbook>
</file>

<file path=xl/calcChain.xml><?xml version="1.0" encoding="utf-8"?>
<calcChain xmlns="http://schemas.openxmlformats.org/spreadsheetml/2006/main">
  <c r="H25" i="17" l="1"/>
  <c r="M24" i="17"/>
  <c r="H24" i="17" s="1"/>
  <c r="M23" i="17"/>
  <c r="F23" i="17" s="1"/>
  <c r="M22" i="17"/>
  <c r="F22" i="17" s="1"/>
  <c r="H22" i="17"/>
  <c r="M21" i="17"/>
  <c r="H21" i="17" s="1"/>
  <c r="M20" i="17"/>
  <c r="H20" i="17" s="1"/>
  <c r="M19" i="17"/>
  <c r="F19" i="17" s="1"/>
  <c r="M18" i="17"/>
  <c r="F18" i="17" s="1"/>
  <c r="M17" i="17"/>
  <c r="H17" i="17" s="1"/>
  <c r="M16" i="17"/>
  <c r="F16" i="17" s="1"/>
  <c r="M15" i="17"/>
  <c r="F15" i="17" s="1"/>
  <c r="H18" i="17" l="1"/>
  <c r="H23" i="17"/>
  <c r="H15" i="17"/>
  <c r="H19" i="17"/>
  <c r="F25" i="17"/>
  <c r="F21" i="17"/>
  <c r="H16" i="17"/>
  <c r="F17" i="17"/>
  <c r="F20" i="17"/>
  <c r="F24" i="17"/>
  <c r="H26" i="16"/>
  <c r="F26" i="16"/>
  <c r="M25" i="16"/>
  <c r="M24" i="16"/>
  <c r="H24" i="16" s="1"/>
  <c r="M23" i="16"/>
  <c r="F23" i="16" s="1"/>
  <c r="M22" i="16"/>
  <c r="H22" i="16" s="1"/>
  <c r="F22" i="16"/>
  <c r="M21" i="16"/>
  <c r="H21" i="16" s="1"/>
  <c r="M20" i="16"/>
  <c r="F20" i="16" s="1"/>
  <c r="M19" i="16"/>
  <c r="H19" i="16" s="1"/>
  <c r="M18" i="16"/>
  <c r="M17" i="16"/>
  <c r="H17" i="16" s="1"/>
  <c r="M16" i="16"/>
  <c r="M15" i="16"/>
  <c r="H15" i="16" s="1"/>
  <c r="F15" i="16"/>
  <c r="M21" i="15"/>
  <c r="F21" i="15" s="1"/>
  <c r="H27" i="15"/>
  <c r="F27" i="15"/>
  <c r="M26" i="15"/>
  <c r="F26" i="15" s="1"/>
  <c r="H26" i="15"/>
  <c r="M25" i="15"/>
  <c r="H25" i="15" s="1"/>
  <c r="F25" i="15"/>
  <c r="M24" i="15"/>
  <c r="H24" i="15" s="1"/>
  <c r="M23" i="15"/>
  <c r="H23" i="15" s="1"/>
  <c r="M22" i="15"/>
  <c r="F22" i="15" s="1"/>
  <c r="M20" i="15"/>
  <c r="F20" i="15" s="1"/>
  <c r="M19" i="15"/>
  <c r="H19" i="15" s="1"/>
  <c r="M18" i="15"/>
  <c r="H18" i="15" s="1"/>
  <c r="M17" i="15"/>
  <c r="F17" i="15" s="1"/>
  <c r="M16" i="15"/>
  <c r="F16" i="15" s="1"/>
  <c r="M15" i="15"/>
  <c r="H15" i="15" s="1"/>
  <c r="F27" i="14"/>
  <c r="M22" i="14"/>
  <c r="F22" i="14" s="1"/>
  <c r="M19" i="14"/>
  <c r="F19" i="14" s="1"/>
  <c r="H27" i="14"/>
  <c r="M26" i="14"/>
  <c r="H26" i="14" s="1"/>
  <c r="M25" i="14"/>
  <c r="F25" i="14" s="1"/>
  <c r="M24" i="14"/>
  <c r="H24" i="14" s="1"/>
  <c r="M23" i="14"/>
  <c r="F23" i="14" s="1"/>
  <c r="M21" i="14"/>
  <c r="H21" i="14" s="1"/>
  <c r="M20" i="14"/>
  <c r="F20" i="14" s="1"/>
  <c r="H20" i="14"/>
  <c r="M18" i="14"/>
  <c r="H18" i="14" s="1"/>
  <c r="M17" i="14"/>
  <c r="H17" i="14" s="1"/>
  <c r="M16" i="14"/>
  <c r="H16" i="14" s="1"/>
  <c r="H15" i="14"/>
  <c r="F15" i="14"/>
  <c r="F18" i="14" l="1"/>
  <c r="H16" i="15"/>
  <c r="F25" i="16"/>
  <c r="H25" i="16"/>
  <c r="H23" i="16"/>
  <c r="F21" i="16"/>
  <c r="H20" i="16"/>
  <c r="F19" i="16"/>
  <c r="F18" i="16"/>
  <c r="H18" i="16"/>
  <c r="F16" i="16"/>
  <c r="H16" i="16"/>
  <c r="F24" i="16"/>
  <c r="F17" i="16"/>
  <c r="F15" i="15"/>
  <c r="F24" i="15"/>
  <c r="H22" i="15"/>
  <c r="H21" i="15"/>
  <c r="H20" i="15"/>
  <c r="F19" i="15"/>
  <c r="H17" i="15"/>
  <c r="F18" i="15"/>
  <c r="F23" i="15"/>
  <c r="H25" i="14"/>
  <c r="H23" i="14"/>
  <c r="H22" i="14"/>
  <c r="H19" i="14"/>
  <c r="F17" i="14"/>
  <c r="F24" i="14"/>
  <c r="F16" i="14"/>
  <c r="F21" i="14"/>
  <c r="F26" i="14"/>
  <c r="M15" i="13"/>
  <c r="H15" i="13" s="1"/>
  <c r="M20" i="13"/>
  <c r="H20" i="13" s="1"/>
  <c r="F20" i="13" l="1"/>
  <c r="H23" i="13"/>
  <c r="H13" i="13"/>
  <c r="F13" i="13"/>
  <c r="M14" i="13"/>
  <c r="H14" i="13" s="1"/>
  <c r="M22" i="13"/>
  <c r="H22" i="13" s="1"/>
  <c r="M21" i="13"/>
  <c r="H21" i="13" s="1"/>
  <c r="M19" i="13"/>
  <c r="H19" i="13" s="1"/>
  <c r="M16" i="13"/>
  <c r="H16" i="13" s="1"/>
  <c r="F15" i="13"/>
  <c r="M18" i="13"/>
  <c r="H18" i="13" s="1"/>
  <c r="M17" i="13"/>
  <c r="F17" i="13" s="1"/>
  <c r="H12" i="17"/>
  <c r="F12" i="17"/>
  <c r="H11" i="17"/>
  <c r="F11" i="17"/>
  <c r="H10" i="17"/>
  <c r="F10" i="17"/>
  <c r="H9" i="17"/>
  <c r="F9" i="17"/>
  <c r="H8" i="17"/>
  <c r="F8" i="17"/>
  <c r="H7" i="17"/>
  <c r="F7" i="17"/>
  <c r="H6" i="17"/>
  <c r="F6" i="17"/>
  <c r="H5" i="17"/>
  <c r="F5" i="17"/>
  <c r="H12" i="16"/>
  <c r="F12" i="16"/>
  <c r="H11" i="16"/>
  <c r="F11" i="16"/>
  <c r="H10" i="16"/>
  <c r="F10" i="16"/>
  <c r="H9" i="16"/>
  <c r="F9" i="16"/>
  <c r="H8" i="16"/>
  <c r="F8" i="16"/>
  <c r="H7" i="16"/>
  <c r="F7" i="16"/>
  <c r="H6" i="16"/>
  <c r="F6" i="16"/>
  <c r="F27" i="16" s="1"/>
  <c r="H5" i="16"/>
  <c r="F5" i="16"/>
  <c r="H12" i="15"/>
  <c r="F12" i="15"/>
  <c r="H11" i="15"/>
  <c r="F11" i="15"/>
  <c r="H10" i="15"/>
  <c r="F10" i="15"/>
  <c r="H9" i="15"/>
  <c r="F9" i="15"/>
  <c r="H8" i="15"/>
  <c r="F8" i="15"/>
  <c r="H7" i="15"/>
  <c r="F7" i="15"/>
  <c r="H6" i="15"/>
  <c r="H28" i="15" s="1"/>
  <c r="F6" i="15"/>
  <c r="H5" i="15"/>
  <c r="F5" i="15"/>
  <c r="F28" i="15" s="1"/>
  <c r="F26" i="17" l="1"/>
  <c r="H27" i="16"/>
  <c r="H26" i="17"/>
  <c r="F23" i="13"/>
  <c r="H17" i="13"/>
  <c r="H24" i="13" s="1"/>
  <c r="F22" i="13"/>
  <c r="F21" i="13"/>
  <c r="F19" i="13"/>
  <c r="F14" i="13"/>
  <c r="F24" i="13" s="1"/>
  <c r="F16" i="13"/>
  <c r="F18" i="13"/>
  <c r="H10" i="14"/>
  <c r="F12" i="14"/>
  <c r="H12" i="14"/>
  <c r="H11" i="14"/>
  <c r="H8" i="14"/>
  <c r="F8" i="14"/>
  <c r="F11" i="14"/>
  <c r="F10" i="14"/>
  <c r="H9" i="14"/>
  <c r="F9" i="14"/>
  <c r="H7" i="14"/>
  <c r="F7" i="14"/>
  <c r="H6" i="14"/>
  <c r="F6" i="14"/>
  <c r="H5" i="14"/>
  <c r="H28" i="14" s="1"/>
  <c r="F5" i="14"/>
  <c r="F8" i="13"/>
  <c r="H9" i="13"/>
  <c r="H6" i="13"/>
  <c r="H7" i="13"/>
  <c r="H10" i="13"/>
  <c r="H11" i="13"/>
  <c r="H8" i="13"/>
  <c r="H5" i="13"/>
  <c r="F6" i="13"/>
  <c r="F7" i="13"/>
  <c r="F9" i="13"/>
  <c r="F10" i="13"/>
  <c r="F11" i="13"/>
  <c r="F5" i="13"/>
  <c r="F28" i="14" l="1"/>
</calcChain>
</file>

<file path=xl/sharedStrings.xml><?xml version="1.0" encoding="utf-8"?>
<sst xmlns="http://schemas.openxmlformats.org/spreadsheetml/2006/main" count="653" uniqueCount="42">
  <si>
    <t>Equipment Life</t>
  </si>
  <si>
    <t>Free Rider Rate</t>
  </si>
  <si>
    <t>Adjustment Factor</t>
  </si>
  <si>
    <t>Total</t>
  </si>
  <si>
    <t>Units</t>
  </si>
  <si>
    <t>Measure/Offering</t>
  </si>
  <si>
    <t>Condensing Boiler - Space Heating (200 to 299 Mbtu/h)-90% AFUE-Existing</t>
  </si>
  <si>
    <t>Condensing Boilers  - Space Heating, 1,000 and above MBTUH-88% seasonal efficiency-New/Existing</t>
  </si>
  <si>
    <t>Condensing Rooftop Units (MUA) All other Commercial Efficiency + VFDs &gt;1000 -4999 cfm--New/Existing</t>
  </si>
  <si>
    <t>Condensing Rooftop Units (MUA) All other Commercial Efficiency + VFDs  ≥ 5000 cfm ¹⁵--New/Existing</t>
  </si>
  <si>
    <t>Condensing Boiler - DHW (300 to 599 Mbtu/h)-90% or greater AFUE-New/Existing</t>
  </si>
  <si>
    <t xml:space="preserve">Condensing Gas Water Heater (1,000gal/day)- 95% thermal efficiency - New/Existing </t>
  </si>
  <si>
    <t>Average Capacity per unit</t>
  </si>
  <si>
    <t>Natural Gas Savings (m3) per unit</t>
  </si>
  <si>
    <t>Total Cumulative Gas Savings (m3)</t>
  </si>
  <si>
    <t>Total  Annual Gas Savings (m3)</t>
  </si>
  <si>
    <t>Input Assumptions</t>
  </si>
  <si>
    <t>Input Assumptions Source</t>
  </si>
  <si>
    <t>Natural Gas Savings (m3) per capacity</t>
  </si>
  <si>
    <t>Home Weatherization - Municipal</t>
  </si>
  <si>
    <t>Home Weatherization - Independent</t>
  </si>
  <si>
    <t>Home Weatherization - Private</t>
  </si>
  <si>
    <t>Furnace Replacement in Weatherized Homes</t>
  </si>
  <si>
    <t>Furnace Replacement in Non-Weatherized Homes</t>
  </si>
  <si>
    <t>Attic Weatherization</t>
  </si>
  <si>
    <t>Attic Weatherization - Private</t>
  </si>
  <si>
    <t>Attic Weatherization - Aboriginal</t>
  </si>
  <si>
    <t>Single Family</t>
  </si>
  <si>
    <t>Home Weatherization - Aboriginal</t>
  </si>
  <si>
    <t>HRV - Multi Family, Health Care, Nursing - Ventilation with HRV - Retrofit</t>
  </si>
  <si>
    <t>Custom</t>
  </si>
  <si>
    <t>Condensing Boilers  - Space Heating, 300 to 599 MBTUH-88% seasonal efficiency-New/Existing</t>
  </si>
  <si>
    <t>Condensing Boilers  - Space Heating, 600 to 999 MBTUH-88% seasonal efficiency-New/Existing</t>
  </si>
  <si>
    <t>Multi-Family</t>
  </si>
  <si>
    <t>Condensing Boiler - DHW (200 to 299 Mbtu/h)-90% or greater AFUE-Existing</t>
  </si>
  <si>
    <t>Condensing Boiler - Space Heating (100 to 199 Mbtu/h)-90% AFUE-Existing</t>
  </si>
  <si>
    <t>Condensing Boiler - Space Heating (&lt; 100 Mbtu/h)-90% AFUE-Existing</t>
  </si>
  <si>
    <t>Condensing Boiler - DHW (&gt; 1000 Mbtu/h)-90% or greater AFUE-New/Existing</t>
  </si>
  <si>
    <t>Not Applicable</t>
  </si>
  <si>
    <t>Estimate, based on results and forecasts</t>
  </si>
  <si>
    <t>Estimate, based on third party research</t>
  </si>
  <si>
    <t>Exhibit A, Tab 3, Appendix 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</si>
</sst>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_-;\-* #,##0.00_-;_-* &quot;-&quot;??_-;_-@_-"/>
    <numFmt numFmtId="165" formatCode="0.00000"/>
    <numFmt numFmtId="166" formatCode="_-* #,##0_-;\-* #,##0_-;_-* &quot;-&quot;??_-;_-@_-"/>
    <numFmt numFmtId="167" formatCode="#,##0_ ;\-#,##0\ "/>
    <numFmt numFmtId="168" formatCode="_-* #,##0.0_-;\-* #,##0.0_-;_-* &quot;-&quot;??_-;_-@_-"/>
    <numFmt numFmtId="169" formatCode="0.0000"/>
    <numFmt numFmtId="170" formatCode="_-* #,##0.000_-;\-* #,##0.000_-;_-* &quot;-&quot;??_-;_-@_-"/>
  </numFmts>
  <fonts count="5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9">
    <xf numFmtId="0" fontId="0" fillId="0" borderId="0" xfId="0"/>
    <xf numFmtId="0" fontId="2" fillId="3" borderId="0" xfId="0" applyFont="1" applyFill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9" fontId="2" fillId="3" borderId="0" xfId="0" applyNumberFormat="1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 wrapText="1"/>
    </xf>
    <xf numFmtId="167" fontId="1" fillId="3" borderId="0" xfId="0" applyNumberFormat="1" applyFont="1" applyFill="1" applyBorder="1" applyAlignment="1">
      <alignment horizontal="center" vertical="center" wrapText="1"/>
    </xf>
    <xf numFmtId="166" fontId="2" fillId="3" borderId="0" xfId="0" applyNumberFormat="1" applyFont="1" applyFill="1" applyAlignment="1">
      <alignment horizontal="center" vertical="center" wrapText="1"/>
    </xf>
    <xf numFmtId="168" fontId="2" fillId="3" borderId="0" xfId="0" applyNumberFormat="1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166" fontId="2" fillId="3" borderId="1" xfId="0" applyNumberFormat="1" applyFont="1" applyFill="1" applyBorder="1" applyAlignment="1">
      <alignment vertical="center" wrapText="1"/>
    </xf>
    <xf numFmtId="166" fontId="2" fillId="3" borderId="0" xfId="0" applyNumberFormat="1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0" xfId="0" applyFont="1" applyFill="1" applyAlignment="1">
      <alignment vertical="center" wrapText="1"/>
    </xf>
    <xf numFmtId="166" fontId="2" fillId="0" borderId="1" xfId="0" applyNumberFormat="1" applyFont="1" applyFill="1" applyBorder="1" applyAlignment="1">
      <alignment horizontal="right" vertical="center" wrapText="1"/>
    </xf>
    <xf numFmtId="166" fontId="2" fillId="0" borderId="1" xfId="0" applyNumberFormat="1" applyFont="1" applyFill="1" applyBorder="1" applyAlignment="1">
      <alignment vertical="center" wrapText="1"/>
    </xf>
    <xf numFmtId="166" fontId="2" fillId="0" borderId="0" xfId="0" applyNumberFormat="1" applyFont="1" applyFill="1" applyBorder="1" applyAlignment="1">
      <alignment vertical="center" wrapText="1"/>
    </xf>
    <xf numFmtId="166" fontId="2" fillId="0" borderId="0" xfId="0" applyNumberFormat="1" applyFont="1" applyAlignment="1">
      <alignment vertical="center" wrapText="1"/>
    </xf>
    <xf numFmtId="0" fontId="2" fillId="3" borderId="0" xfId="0" applyFont="1" applyFill="1" applyAlignment="1">
      <alignment horizontal="left" vertical="center" wrapText="1"/>
    </xf>
    <xf numFmtId="0" fontId="2" fillId="3" borderId="0" xfId="0" applyFont="1" applyFill="1" applyBorder="1" applyAlignment="1">
      <alignment horizontal="left" vertical="center" wrapText="1"/>
    </xf>
    <xf numFmtId="166" fontId="1" fillId="5" borderId="1" xfId="0" applyNumberFormat="1" applyFont="1" applyFill="1" applyBorder="1" applyAlignment="1">
      <alignment horizontal="center" vertical="center" wrapText="1"/>
    </xf>
    <xf numFmtId="166" fontId="1" fillId="5" borderId="1" xfId="0" applyNumberFormat="1" applyFont="1" applyFill="1" applyBorder="1" applyAlignment="1">
      <alignment horizontal="right" vertical="center" wrapText="1"/>
    </xf>
    <xf numFmtId="166" fontId="2" fillId="3" borderId="1" xfId="0" applyNumberFormat="1" applyFont="1" applyFill="1" applyBorder="1" applyAlignment="1">
      <alignment horizontal="center" vertical="center" wrapText="1"/>
    </xf>
    <xf numFmtId="9" fontId="2" fillId="3" borderId="1" xfId="0" applyNumberFormat="1" applyFont="1" applyFill="1" applyBorder="1" applyAlignment="1">
      <alignment horizontal="center" vertical="center" wrapText="1"/>
    </xf>
    <xf numFmtId="9" fontId="2" fillId="0" borderId="1" xfId="0" applyNumberFormat="1" applyFont="1" applyFill="1" applyBorder="1" applyAlignment="1">
      <alignment horizontal="center" vertical="center" wrapText="1"/>
    </xf>
    <xf numFmtId="169" fontId="2" fillId="3" borderId="0" xfId="0" applyNumberFormat="1" applyFont="1" applyFill="1" applyAlignment="1">
      <alignment horizontal="center" vertical="center" wrapText="1"/>
    </xf>
    <xf numFmtId="169" fontId="3" fillId="2" borderId="1" xfId="0" applyNumberFormat="1" applyFont="1" applyFill="1" applyBorder="1" applyAlignment="1">
      <alignment horizontal="center" vertical="center" wrapText="1"/>
    </xf>
    <xf numFmtId="169" fontId="2" fillId="3" borderId="1" xfId="0" applyNumberFormat="1" applyFont="1" applyFill="1" applyBorder="1" applyAlignment="1">
      <alignment horizontal="right" vertical="center" wrapText="1"/>
    </xf>
    <xf numFmtId="169" fontId="2" fillId="0" borderId="1" xfId="0" applyNumberFormat="1" applyFont="1" applyFill="1" applyBorder="1" applyAlignment="1">
      <alignment horizontal="right" vertical="center" wrapText="1"/>
    </xf>
    <xf numFmtId="169" fontId="2" fillId="3" borderId="0" xfId="0" applyNumberFormat="1" applyFont="1" applyFill="1" applyBorder="1" applyAlignment="1">
      <alignment horizontal="center" vertical="center" wrapText="1"/>
    </xf>
    <xf numFmtId="43" fontId="2" fillId="3" borderId="0" xfId="0" applyNumberFormat="1" applyFont="1" applyFill="1" applyAlignment="1">
      <alignment horizontal="center" vertical="center" wrapText="1"/>
    </xf>
    <xf numFmtId="3" fontId="2" fillId="3" borderId="0" xfId="0" applyNumberFormat="1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169" fontId="1" fillId="0" borderId="1" xfId="0" applyNumberFormat="1" applyFont="1" applyFill="1" applyBorder="1" applyAlignment="1">
      <alignment horizontal="center" vertical="center" wrapText="1"/>
    </xf>
    <xf numFmtId="166" fontId="0" fillId="0" borderId="0" xfId="0" applyNumberFormat="1"/>
    <xf numFmtId="9" fontId="2" fillId="3" borderId="1" xfId="0" applyNumberFormat="1" applyFont="1" applyFill="1" applyBorder="1" applyAlignment="1">
      <alignment vertical="center" wrapText="1"/>
    </xf>
    <xf numFmtId="0" fontId="0" fillId="0" borderId="0" xfId="0" applyFill="1"/>
    <xf numFmtId="0" fontId="1" fillId="2" borderId="6" xfId="0" applyFont="1" applyFill="1" applyBorder="1" applyAlignment="1">
      <alignment horizontal="center" vertical="center" wrapText="1"/>
    </xf>
    <xf numFmtId="169" fontId="1" fillId="2" borderId="6" xfId="0" applyNumberFormat="1" applyFont="1" applyFill="1" applyBorder="1" applyAlignment="1">
      <alignment horizontal="center" vertical="center" wrapText="1"/>
    </xf>
    <xf numFmtId="166" fontId="2" fillId="0" borderId="1" xfId="0" applyNumberFormat="1" applyFont="1" applyFill="1" applyBorder="1" applyAlignment="1">
      <alignment horizontal="center" vertical="center" wrapText="1"/>
    </xf>
    <xf numFmtId="166" fontId="2" fillId="0" borderId="2" xfId="0" applyNumberFormat="1" applyFont="1" applyFill="1" applyBorder="1"/>
    <xf numFmtId="165" fontId="2" fillId="0" borderId="1" xfId="0" applyNumberFormat="1" applyFont="1" applyFill="1" applyBorder="1" applyAlignment="1">
      <alignment horizontal="right" vertical="center" wrapText="1"/>
    </xf>
    <xf numFmtId="166" fontId="2" fillId="0" borderId="2" xfId="0" applyNumberFormat="1" applyFont="1" applyFill="1" applyBorder="1" applyAlignment="1">
      <alignment vertical="center" wrapText="1"/>
    </xf>
    <xf numFmtId="166" fontId="2" fillId="0" borderId="2" xfId="0" applyNumberFormat="1" applyFont="1" applyFill="1" applyBorder="1" applyAlignment="1">
      <alignment horizontal="right" vertical="center" wrapText="1"/>
    </xf>
    <xf numFmtId="166" fontId="2" fillId="3" borderId="1" xfId="0" applyNumberFormat="1" applyFont="1" applyFill="1" applyBorder="1" applyAlignment="1">
      <alignment vertical="center" wrapText="1"/>
    </xf>
    <xf numFmtId="166" fontId="2" fillId="3" borderId="0" xfId="0" applyNumberFormat="1" applyFont="1" applyFill="1" applyAlignment="1">
      <alignment horizontal="center" vertical="center" wrapText="1"/>
    </xf>
    <xf numFmtId="166" fontId="2" fillId="3" borderId="2" xfId="0" applyNumberFormat="1" applyFont="1" applyFill="1" applyBorder="1" applyAlignment="1">
      <alignment vertical="center" wrapText="1"/>
    </xf>
    <xf numFmtId="166" fontId="2" fillId="3" borderId="2" xfId="0" applyNumberFormat="1" applyFont="1" applyFill="1" applyBorder="1" applyAlignment="1">
      <alignment horizontal="center" vertical="center" wrapText="1"/>
    </xf>
    <xf numFmtId="165" fontId="2" fillId="3" borderId="2" xfId="0" applyNumberFormat="1" applyFont="1" applyFill="1" applyBorder="1" applyAlignment="1">
      <alignment horizontal="right" vertical="center" wrapText="1"/>
    </xf>
    <xf numFmtId="166" fontId="0" fillId="0" borderId="0" xfId="0" applyNumberFormat="1" applyFont="1"/>
    <xf numFmtId="170" fontId="0" fillId="0" borderId="0" xfId="0" applyNumberFormat="1" applyFont="1"/>
    <xf numFmtId="0" fontId="0" fillId="0" borderId="0" xfId="0" applyBorder="1"/>
    <xf numFmtId="169" fontId="1" fillId="0" borderId="0" xfId="0" applyNumberFormat="1" applyFont="1" applyFill="1" applyBorder="1" applyAlignment="1">
      <alignment horizontal="center" vertical="center" wrapText="1"/>
    </xf>
    <xf numFmtId="166" fontId="4" fillId="0" borderId="1" xfId="0" applyNumberFormat="1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166" fontId="2" fillId="3" borderId="2" xfId="0" applyNumberFormat="1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166" fontId="3" fillId="2" borderId="5" xfId="0" applyNumberFormat="1" applyFont="1" applyFill="1" applyBorder="1" applyAlignment="1">
      <alignment horizontal="center" vertical="center" wrapText="1"/>
    </xf>
    <xf numFmtId="166" fontId="3" fillId="2" borderId="3" xfId="0" applyNumberFormat="1" applyFont="1" applyFill="1" applyBorder="1" applyAlignment="1">
      <alignment horizontal="center" vertical="center" wrapText="1"/>
    </xf>
    <xf numFmtId="166" fontId="3" fillId="2" borderId="4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2" borderId="2" xfId="0" applyFill="1" applyBorder="1"/>
    <xf numFmtId="0" fontId="2" fillId="0" borderId="0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left" vertical="center" wrapText="1"/>
    </xf>
    <xf numFmtId="9" fontId="2" fillId="3" borderId="2" xfId="0" applyNumberFormat="1" applyFont="1" applyFill="1" applyBorder="1" applyAlignment="1">
      <alignment vertical="center" wrapText="1"/>
    </xf>
    <xf numFmtId="169" fontId="3" fillId="2" borderId="2" xfId="0" applyNumberFormat="1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169" fontId="1" fillId="5" borderId="2" xfId="0" applyNumberFormat="1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left" vertical="center" wrapText="1"/>
    </xf>
    <xf numFmtId="166" fontId="2" fillId="0" borderId="0" xfId="0" applyNumberFormat="1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169" fontId="1" fillId="2" borderId="2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166" fontId="1" fillId="0" borderId="0" xfId="0" applyNumberFormat="1" applyFont="1" applyFill="1" applyBorder="1" applyAlignment="1">
      <alignment horizontal="center" vertical="center" wrapText="1"/>
    </xf>
    <xf numFmtId="0" fontId="0" fillId="0" borderId="0" xfId="0" applyFill="1" applyBorder="1"/>
    <xf numFmtId="0" fontId="3" fillId="2" borderId="2" xfId="0" applyFont="1" applyFill="1" applyBorder="1" applyAlignment="1">
      <alignment horizontal="center" vertical="center" wrapText="1"/>
    </xf>
    <xf numFmtId="166" fontId="3" fillId="2" borderId="2" xfId="0" applyNumberFormat="1" applyFont="1" applyFill="1" applyBorder="1" applyAlignment="1">
      <alignment horizontal="center" vertical="center" wrapText="1"/>
    </xf>
    <xf numFmtId="9" fontId="2" fillId="3" borderId="1" xfId="0" applyNumberFormat="1" applyFont="1" applyFill="1" applyBorder="1" applyAlignment="1">
      <alignment horizontal="right" vertical="center" wrapText="1"/>
    </xf>
    <xf numFmtId="9" fontId="2" fillId="0" borderId="1" xfId="0" applyNumberFormat="1" applyFont="1" applyFill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CCCC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V32"/>
  <sheetViews>
    <sheetView showGridLines="0" tabSelected="1" zoomScale="70" zoomScaleNormal="70" workbookViewId="0">
      <selection activeCell="E34" sqref="E34"/>
    </sheetView>
  </sheetViews>
  <sheetFormatPr defaultRowHeight="15.6" x14ac:dyDescent="0.3"/>
  <cols>
    <col min="1" max="1" width="2.77734375" style="1" customWidth="1"/>
    <col min="2" max="2" width="94.88671875" style="1" customWidth="1"/>
    <col min="3" max="3" width="2.77734375" style="9" customWidth="1"/>
    <col min="4" max="4" width="7.77734375" style="1" customWidth="1"/>
    <col min="5" max="5" width="2.77734375" style="9" customWidth="1"/>
    <col min="6" max="6" width="13.21875" style="1" customWidth="1"/>
    <col min="7" max="7" width="2.77734375" style="9" customWidth="1"/>
    <col min="8" max="8" width="15.33203125" style="1" customWidth="1"/>
    <col min="9" max="9" width="2.77734375" style="1" customWidth="1"/>
    <col min="10" max="10" width="15.5546875" style="1" customWidth="1"/>
    <col min="11" max="11" width="14.33203125" style="1" customWidth="1"/>
    <col min="12" max="12" width="15.88671875" style="1" customWidth="1"/>
    <col min="13" max="13" width="15.77734375" style="1" customWidth="1"/>
    <col min="14" max="14" width="19.21875" style="1" customWidth="1"/>
    <col min="15" max="15" width="19" style="27" customWidth="1"/>
    <col min="16" max="16" width="3.33203125" style="1" customWidth="1"/>
    <col min="17" max="17" width="37.109375" style="20" customWidth="1"/>
    <col min="18" max="18" width="27.33203125" style="20" customWidth="1"/>
    <col min="19" max="19" width="17.88671875" style="20" customWidth="1"/>
    <col min="20" max="20" width="37.109375" style="20" customWidth="1"/>
    <col min="21" max="21" width="37.88671875" style="20" customWidth="1"/>
    <col min="22" max="22" width="36.77734375" style="20" customWidth="1"/>
    <col min="23" max="23" width="12.109375" style="1" customWidth="1"/>
    <col min="24" max="24" width="14.33203125" style="1" customWidth="1"/>
    <col min="25" max="26" width="10.6640625" style="1" customWidth="1"/>
    <col min="27" max="27" width="13.33203125" style="1" customWidth="1"/>
    <col min="28" max="28" width="13.5546875" style="1" customWidth="1"/>
    <col min="29" max="29" width="12" style="1" customWidth="1"/>
    <col min="30" max="30" width="15.109375" style="1" customWidth="1"/>
    <col min="31" max="16384" width="8.88671875" style="1"/>
  </cols>
  <sheetData>
    <row r="1" spans="2:22" x14ac:dyDescent="0.3">
      <c r="L1" s="33"/>
      <c r="M1" s="32"/>
    </row>
    <row r="2" spans="2:22" ht="62.4" x14ac:dyDescent="0.3">
      <c r="C2" s="10"/>
      <c r="D2" s="34" t="s">
        <v>4</v>
      </c>
      <c r="E2" s="10"/>
      <c r="F2" s="35" t="s">
        <v>15</v>
      </c>
      <c r="G2" s="10"/>
      <c r="H2" s="35" t="s">
        <v>14</v>
      </c>
      <c r="J2" s="68" t="s">
        <v>16</v>
      </c>
      <c r="K2" s="68"/>
      <c r="L2" s="68"/>
      <c r="M2" s="68"/>
      <c r="N2" s="68"/>
      <c r="O2" s="68"/>
      <c r="Q2" s="65" t="s">
        <v>17</v>
      </c>
      <c r="R2" s="66"/>
      <c r="S2" s="66"/>
      <c r="T2" s="66"/>
      <c r="U2" s="66"/>
      <c r="V2" s="67"/>
    </row>
    <row r="3" spans="2:22" s="2" customFormat="1" ht="46.8" x14ac:dyDescent="0.3">
      <c r="B3" s="74" t="s">
        <v>5</v>
      </c>
      <c r="C3" s="10"/>
      <c r="D3" s="74">
        <v>2016</v>
      </c>
      <c r="E3" s="10"/>
      <c r="F3" s="74">
        <v>2016</v>
      </c>
      <c r="G3" s="10"/>
      <c r="H3" s="74">
        <v>2016</v>
      </c>
      <c r="I3" s="4"/>
      <c r="J3" s="74" t="s">
        <v>0</v>
      </c>
      <c r="K3" s="74" t="s">
        <v>1</v>
      </c>
      <c r="L3" s="74" t="s">
        <v>2</v>
      </c>
      <c r="M3" s="74" t="s">
        <v>13</v>
      </c>
      <c r="N3" s="74" t="s">
        <v>12</v>
      </c>
      <c r="O3" s="75" t="s">
        <v>18</v>
      </c>
      <c r="Q3" s="82" t="s">
        <v>0</v>
      </c>
      <c r="R3" s="82" t="s">
        <v>1</v>
      </c>
      <c r="S3" s="82" t="s">
        <v>2</v>
      </c>
      <c r="T3" s="82" t="s">
        <v>13</v>
      </c>
      <c r="U3" s="82" t="s">
        <v>12</v>
      </c>
      <c r="V3" s="82" t="s">
        <v>18</v>
      </c>
    </row>
    <row r="4" spans="2:22" s="36" customFormat="1" x14ac:dyDescent="0.3">
      <c r="B4" s="38" t="s">
        <v>27</v>
      </c>
      <c r="C4" s="70"/>
      <c r="D4" s="38"/>
      <c r="E4" s="70"/>
      <c r="F4" s="83"/>
      <c r="G4" s="70"/>
      <c r="H4" s="38"/>
      <c r="I4" s="38"/>
      <c r="J4" s="38"/>
      <c r="K4" s="38"/>
      <c r="L4" s="38"/>
      <c r="M4" s="38"/>
      <c r="N4" s="38"/>
      <c r="O4" s="58"/>
      <c r="P4" s="38"/>
      <c r="Q4" s="61"/>
      <c r="R4" s="70"/>
      <c r="S4" s="77"/>
      <c r="T4" s="61"/>
      <c r="U4" s="61"/>
      <c r="V4" s="61"/>
    </row>
    <row r="5" spans="2:22" s="36" customFormat="1" ht="15" customHeight="1" x14ac:dyDescent="0.3">
      <c r="B5" s="71" t="s">
        <v>19</v>
      </c>
      <c r="C5" s="15"/>
      <c r="D5" s="52">
        <v>280</v>
      </c>
      <c r="E5" s="15"/>
      <c r="F5" s="52">
        <f>D5*((1-$K5)*$L5*$M5)</f>
        <v>163833.60000000001</v>
      </c>
      <c r="G5" s="15"/>
      <c r="H5" s="52">
        <f>D5*(J5*(1-K5)*L5*M5)</f>
        <v>4095840</v>
      </c>
      <c r="I5" s="38"/>
      <c r="J5" s="52">
        <v>25</v>
      </c>
      <c r="K5" s="72">
        <v>0</v>
      </c>
      <c r="L5" s="72">
        <v>1</v>
      </c>
      <c r="M5" s="52">
        <v>585.12</v>
      </c>
      <c r="N5" s="73"/>
      <c r="O5" s="73"/>
      <c r="Q5" s="11" t="s">
        <v>41</v>
      </c>
      <c r="R5" s="78" t="s">
        <v>41</v>
      </c>
      <c r="S5" s="63" t="s">
        <v>38</v>
      </c>
      <c r="T5" s="11" t="s">
        <v>39</v>
      </c>
      <c r="U5" s="62"/>
      <c r="V5" s="62"/>
    </row>
    <row r="6" spans="2:22" s="36" customFormat="1" ht="15" customHeight="1" x14ac:dyDescent="0.3">
      <c r="B6" s="8" t="s">
        <v>20</v>
      </c>
      <c r="C6" s="15"/>
      <c r="D6" s="12">
        <v>80</v>
      </c>
      <c r="E6" s="15"/>
      <c r="F6" s="50">
        <f t="shared" ref="F6:F7" si="0">D6*((1-$K6)*$L6*$M6)</f>
        <v>46809.599999999999</v>
      </c>
      <c r="G6" s="15"/>
      <c r="H6" s="17">
        <f t="shared" ref="H6:H7" si="1">D6*(J6*(1-K6)*L6*M6)</f>
        <v>1170240</v>
      </c>
      <c r="I6" s="38"/>
      <c r="J6" s="52">
        <v>25</v>
      </c>
      <c r="K6" s="72">
        <v>0</v>
      </c>
      <c r="L6" s="72">
        <v>1</v>
      </c>
      <c r="M6" s="52">
        <v>585.12</v>
      </c>
      <c r="N6" s="73"/>
      <c r="O6" s="73"/>
      <c r="Q6" s="11" t="s">
        <v>41</v>
      </c>
      <c r="R6" s="78" t="s">
        <v>41</v>
      </c>
      <c r="S6" s="63" t="s">
        <v>38</v>
      </c>
      <c r="T6" s="11" t="s">
        <v>39</v>
      </c>
      <c r="U6" s="62"/>
      <c r="V6" s="62"/>
    </row>
    <row r="7" spans="2:22" s="36" customFormat="1" ht="15" customHeight="1" x14ac:dyDescent="0.3">
      <c r="B7" s="8" t="s">
        <v>21</v>
      </c>
      <c r="C7" s="15"/>
      <c r="D7" s="12">
        <v>900</v>
      </c>
      <c r="E7" s="15"/>
      <c r="F7" s="50">
        <f t="shared" si="0"/>
        <v>1079298</v>
      </c>
      <c r="G7" s="15"/>
      <c r="H7" s="17">
        <f t="shared" si="1"/>
        <v>26982450</v>
      </c>
      <c r="I7" s="38"/>
      <c r="J7" s="12">
        <v>25</v>
      </c>
      <c r="K7" s="41">
        <v>0</v>
      </c>
      <c r="L7" s="41">
        <v>1</v>
      </c>
      <c r="M7" s="12">
        <v>1199.22</v>
      </c>
      <c r="N7" s="28"/>
      <c r="O7" s="28"/>
      <c r="Q7" s="11" t="s">
        <v>41</v>
      </c>
      <c r="R7" s="78" t="s">
        <v>41</v>
      </c>
      <c r="S7" s="63" t="s">
        <v>38</v>
      </c>
      <c r="T7" s="11" t="s">
        <v>39</v>
      </c>
      <c r="U7" s="62"/>
      <c r="V7" s="62"/>
    </row>
    <row r="8" spans="2:22" s="36" customFormat="1" ht="15" customHeight="1" x14ac:dyDescent="0.3">
      <c r="B8" s="8" t="s">
        <v>28</v>
      </c>
      <c r="C8" s="15"/>
      <c r="D8" s="12">
        <v>0</v>
      </c>
      <c r="E8" s="15"/>
      <c r="F8" s="50">
        <f>D8*((1-$K8)*$L8*$M8)</f>
        <v>0</v>
      </c>
      <c r="G8" s="15"/>
      <c r="H8" s="17">
        <f>D8*(J8*(1-K8)*L8*M8)</f>
        <v>0</v>
      </c>
      <c r="I8" s="38"/>
      <c r="J8" s="12">
        <v>25</v>
      </c>
      <c r="K8" s="41">
        <v>0</v>
      </c>
      <c r="L8" s="41">
        <v>1</v>
      </c>
      <c r="M8" s="12">
        <v>585.12</v>
      </c>
      <c r="N8" s="28"/>
      <c r="O8" s="28"/>
      <c r="Q8" s="11" t="s">
        <v>41</v>
      </c>
      <c r="R8" s="11" t="s">
        <v>41</v>
      </c>
      <c r="S8" s="63" t="s">
        <v>38</v>
      </c>
      <c r="T8" s="11" t="s">
        <v>39</v>
      </c>
      <c r="U8" s="60"/>
      <c r="V8" s="60"/>
    </row>
    <row r="9" spans="2:22" s="36" customFormat="1" ht="15" customHeight="1" x14ac:dyDescent="0.3">
      <c r="B9" s="8" t="s">
        <v>22</v>
      </c>
      <c r="C9" s="15"/>
      <c r="D9" s="12">
        <v>36.6</v>
      </c>
      <c r="E9" s="15"/>
      <c r="F9" s="50">
        <f>D9*((1-$K9)*$L9*$M9)</f>
        <v>4721.4000000000005</v>
      </c>
      <c r="G9" s="15"/>
      <c r="H9" s="17">
        <f>D9*(J9*(1-K9)*L9*M9)</f>
        <v>84985.2</v>
      </c>
      <c r="I9" s="38"/>
      <c r="J9" s="12">
        <v>18</v>
      </c>
      <c r="K9" s="41">
        <v>0</v>
      </c>
      <c r="L9" s="41">
        <v>1</v>
      </c>
      <c r="M9" s="12">
        <v>129</v>
      </c>
      <c r="N9" s="28"/>
      <c r="O9" s="28"/>
      <c r="Q9" s="11" t="s">
        <v>41</v>
      </c>
      <c r="R9" s="11" t="s">
        <v>41</v>
      </c>
      <c r="S9" s="63" t="s">
        <v>38</v>
      </c>
      <c r="T9" s="11" t="s">
        <v>41</v>
      </c>
      <c r="U9" s="60"/>
      <c r="V9" s="60"/>
    </row>
    <row r="10" spans="2:22" s="36" customFormat="1" ht="15" customHeight="1" x14ac:dyDescent="0.3">
      <c r="B10" s="8" t="s">
        <v>23</v>
      </c>
      <c r="C10" s="15"/>
      <c r="D10" s="12">
        <v>680</v>
      </c>
      <c r="E10" s="15"/>
      <c r="F10" s="50">
        <f>D10*((1-$K10)*$L10*$M10)</f>
        <v>87720</v>
      </c>
      <c r="G10" s="15"/>
      <c r="H10" s="17">
        <f>D10*(J10*(1-K10)*L10*M10)</f>
        <v>1578960</v>
      </c>
      <c r="I10" s="38"/>
      <c r="J10" s="12">
        <v>18</v>
      </c>
      <c r="K10" s="41">
        <v>0</v>
      </c>
      <c r="L10" s="41">
        <v>1</v>
      </c>
      <c r="M10" s="12">
        <v>129</v>
      </c>
      <c r="N10" s="28"/>
      <c r="O10" s="28"/>
      <c r="Q10" s="11" t="s">
        <v>41</v>
      </c>
      <c r="R10" s="11" t="s">
        <v>41</v>
      </c>
      <c r="S10" s="63" t="s">
        <v>38</v>
      </c>
      <c r="T10" s="11" t="s">
        <v>41</v>
      </c>
      <c r="U10" s="60"/>
      <c r="V10" s="60"/>
    </row>
    <row r="11" spans="2:22" s="36" customFormat="1" ht="15" customHeight="1" x14ac:dyDescent="0.3">
      <c r="B11" s="8" t="s">
        <v>24</v>
      </c>
      <c r="C11" s="15"/>
      <c r="D11" s="12">
        <v>90</v>
      </c>
      <c r="E11" s="15"/>
      <c r="F11" s="50">
        <f>D11*((1-$K11)*$L11*$M11)</f>
        <v>17550</v>
      </c>
      <c r="G11" s="15"/>
      <c r="H11" s="17">
        <f>D11*(J11*(1-K11)*L11*M11)</f>
        <v>438750</v>
      </c>
      <c r="I11" s="38"/>
      <c r="J11" s="12">
        <v>25</v>
      </c>
      <c r="K11" s="41">
        <v>0</v>
      </c>
      <c r="L11" s="41">
        <v>1</v>
      </c>
      <c r="M11" s="12">
        <v>195</v>
      </c>
      <c r="N11" s="28"/>
      <c r="O11" s="28"/>
      <c r="Q11" s="11" t="s">
        <v>41</v>
      </c>
      <c r="R11" s="11" t="s">
        <v>41</v>
      </c>
      <c r="S11" s="63" t="s">
        <v>38</v>
      </c>
      <c r="T11" s="11" t="s">
        <v>39</v>
      </c>
      <c r="U11" s="62"/>
      <c r="V11" s="62"/>
    </row>
    <row r="12" spans="2:22" s="36" customFormat="1" x14ac:dyDescent="0.3">
      <c r="B12" s="36" t="s">
        <v>33</v>
      </c>
      <c r="N12" s="37"/>
      <c r="O12" s="39"/>
      <c r="Q12" s="61"/>
      <c r="R12" s="61"/>
      <c r="S12" s="61"/>
      <c r="T12" s="61"/>
      <c r="U12" s="61"/>
      <c r="V12" s="61"/>
    </row>
    <row r="13" spans="2:22" s="36" customFormat="1" ht="17.399999999999999" customHeight="1" x14ac:dyDescent="0.3">
      <c r="B13" s="11" t="s">
        <v>11</v>
      </c>
      <c r="C13" s="10"/>
      <c r="D13" s="12">
        <v>1</v>
      </c>
      <c r="E13" s="15"/>
      <c r="F13" s="12">
        <f t="shared" ref="F13" si="2">D13*((1-$K13)*$L13*$M13)</f>
        <v>1473.4499999999998</v>
      </c>
      <c r="G13" s="15"/>
      <c r="H13" s="17">
        <f t="shared" ref="H13:H23" si="3">D13*(J13*(1-K13)*L13*M13)</f>
        <v>19154.849999999999</v>
      </c>
      <c r="I13" s="13"/>
      <c r="J13" s="24">
        <v>13</v>
      </c>
      <c r="K13" s="87">
        <v>0.05</v>
      </c>
      <c r="L13" s="87">
        <v>1</v>
      </c>
      <c r="M13" s="12">
        <v>1551</v>
      </c>
      <c r="N13" s="28"/>
      <c r="O13" s="28"/>
      <c r="Q13" s="11" t="s">
        <v>41</v>
      </c>
      <c r="R13" s="11" t="s">
        <v>41</v>
      </c>
      <c r="S13" s="63" t="s">
        <v>38</v>
      </c>
      <c r="T13" s="11" t="s">
        <v>41</v>
      </c>
      <c r="U13" s="60"/>
      <c r="V13" s="60"/>
    </row>
    <row r="14" spans="2:22" s="36" customFormat="1" ht="17.399999999999999" customHeight="1" x14ac:dyDescent="0.3">
      <c r="B14" s="14" t="s">
        <v>29</v>
      </c>
      <c r="C14" s="15"/>
      <c r="D14" s="12">
        <v>25</v>
      </c>
      <c r="E14" s="15"/>
      <c r="F14" s="12">
        <f t="shared" ref="F14" si="4">D14*((1-$K14)*$L14*$M14)</f>
        <v>173683.75</v>
      </c>
      <c r="G14" s="15"/>
      <c r="H14" s="17">
        <f t="shared" si="3"/>
        <v>2431572.5</v>
      </c>
      <c r="I14" s="18"/>
      <c r="J14" s="24">
        <v>14</v>
      </c>
      <c r="K14" s="88">
        <v>0.05</v>
      </c>
      <c r="L14" s="88">
        <v>1</v>
      </c>
      <c r="M14" s="12">
        <f>N14*O14</f>
        <v>7313</v>
      </c>
      <c r="N14" s="46">
        <v>1555.9574468085107</v>
      </c>
      <c r="O14" s="30">
        <v>4.7</v>
      </c>
      <c r="Q14" s="11" t="s">
        <v>41</v>
      </c>
      <c r="R14" s="11" t="s">
        <v>41</v>
      </c>
      <c r="S14" s="63" t="s">
        <v>38</v>
      </c>
      <c r="T14" s="60"/>
      <c r="U14" s="64" t="s">
        <v>39</v>
      </c>
      <c r="V14" s="11" t="s">
        <v>41</v>
      </c>
    </row>
    <row r="15" spans="2:22" s="36" customFormat="1" ht="17.399999999999999" customHeight="1" x14ac:dyDescent="0.3">
      <c r="B15" s="11" t="s">
        <v>8</v>
      </c>
      <c r="C15" s="10"/>
      <c r="D15" s="12">
        <v>55</v>
      </c>
      <c r="E15" s="10"/>
      <c r="F15" s="12">
        <f t="shared" ref="F15:F16" si="5">D15*((1-$K15)*$L15*$M15)</f>
        <v>161556.99999999997</v>
      </c>
      <c r="G15" s="10"/>
      <c r="H15" s="17">
        <f>D15*(J15*(1-K15)*L15*M15)</f>
        <v>2423355</v>
      </c>
      <c r="I15" s="13"/>
      <c r="J15" s="24">
        <v>15</v>
      </c>
      <c r="K15" s="87">
        <v>0.05</v>
      </c>
      <c r="L15" s="87">
        <v>1</v>
      </c>
      <c r="M15" s="12">
        <f>N15*O15</f>
        <v>3092</v>
      </c>
      <c r="N15" s="46">
        <v>1058.9041095890411</v>
      </c>
      <c r="O15" s="29">
        <v>2.92</v>
      </c>
      <c r="Q15" s="11" t="s">
        <v>41</v>
      </c>
      <c r="R15" s="11" t="s">
        <v>41</v>
      </c>
      <c r="S15" s="63" t="s">
        <v>38</v>
      </c>
      <c r="T15" s="60"/>
      <c r="U15" s="64" t="s">
        <v>39</v>
      </c>
      <c r="V15" s="11" t="s">
        <v>41</v>
      </c>
    </row>
    <row r="16" spans="2:22" s="36" customFormat="1" ht="17.399999999999999" customHeight="1" x14ac:dyDescent="0.3">
      <c r="B16" s="11" t="s">
        <v>9</v>
      </c>
      <c r="C16" s="10"/>
      <c r="D16" s="12">
        <v>14</v>
      </c>
      <c r="E16" s="10"/>
      <c r="F16" s="12">
        <f t="shared" si="5"/>
        <v>237484.7999999999</v>
      </c>
      <c r="G16" s="10"/>
      <c r="H16" s="17">
        <f t="shared" si="3"/>
        <v>3562271.9999999981</v>
      </c>
      <c r="I16" s="13"/>
      <c r="J16" s="24">
        <v>15</v>
      </c>
      <c r="K16" s="87">
        <v>0.05</v>
      </c>
      <c r="L16" s="87">
        <v>1</v>
      </c>
      <c r="M16" s="12">
        <f t="shared" ref="M16" si="6">N16*O16</f>
        <v>17855.999999999993</v>
      </c>
      <c r="N16" s="46">
        <v>6115.068493150683</v>
      </c>
      <c r="O16" s="29">
        <v>2.92</v>
      </c>
      <c r="Q16" s="11" t="s">
        <v>41</v>
      </c>
      <c r="R16" s="11" t="s">
        <v>41</v>
      </c>
      <c r="S16" s="63" t="s">
        <v>38</v>
      </c>
      <c r="T16" s="60"/>
      <c r="U16" s="64" t="s">
        <v>39</v>
      </c>
      <c r="V16" s="11" t="s">
        <v>41</v>
      </c>
    </row>
    <row r="17" spans="2:22" s="36" customFormat="1" ht="17.399999999999999" customHeight="1" x14ac:dyDescent="0.3">
      <c r="B17" s="11" t="s">
        <v>10</v>
      </c>
      <c r="C17" s="10"/>
      <c r="D17" s="17">
        <v>3</v>
      </c>
      <c r="E17" s="15"/>
      <c r="F17" s="17">
        <f t="shared" ref="F17:F21" si="7">D17*((1-$K17)*$L17*$M17)</f>
        <v>8834.9999999999964</v>
      </c>
      <c r="G17" s="15"/>
      <c r="H17" s="17">
        <f t="shared" si="3"/>
        <v>220874.99999999991</v>
      </c>
      <c r="I17" s="18"/>
      <c r="J17" s="45">
        <v>25</v>
      </c>
      <c r="K17" s="88">
        <v>0.05</v>
      </c>
      <c r="L17" s="88">
        <v>1</v>
      </c>
      <c r="M17" s="17">
        <f t="shared" ref="M17:M21" si="8">N17*O17</f>
        <v>3099.9999999999986</v>
      </c>
      <c r="N17" s="16">
        <v>421768.70748299302</v>
      </c>
      <c r="O17" s="47">
        <v>7.3499999999999998E-3</v>
      </c>
      <c r="Q17" s="11" t="s">
        <v>41</v>
      </c>
      <c r="R17" s="11" t="s">
        <v>41</v>
      </c>
      <c r="S17" s="63" t="s">
        <v>38</v>
      </c>
      <c r="T17" s="60"/>
      <c r="U17" s="64" t="s">
        <v>39</v>
      </c>
      <c r="V17" s="11" t="s">
        <v>40</v>
      </c>
    </row>
    <row r="18" spans="2:22" s="36" customFormat="1" ht="17.399999999999999" customHeight="1" x14ac:dyDescent="0.3">
      <c r="B18" s="11" t="s">
        <v>37</v>
      </c>
      <c r="C18" s="10"/>
      <c r="D18" s="17">
        <v>1</v>
      </c>
      <c r="E18" s="15"/>
      <c r="F18" s="17">
        <f t="shared" si="7"/>
        <v>9241.5999999999876</v>
      </c>
      <c r="G18" s="15"/>
      <c r="H18" s="17">
        <f t="shared" si="3"/>
        <v>231039.99999999971</v>
      </c>
      <c r="I18" s="18"/>
      <c r="J18" s="45">
        <v>25</v>
      </c>
      <c r="K18" s="88">
        <v>0.05</v>
      </c>
      <c r="L18" s="88">
        <v>1</v>
      </c>
      <c r="M18" s="17">
        <f t="shared" si="8"/>
        <v>9727.9999999999873</v>
      </c>
      <c r="N18" s="16">
        <v>1510559.0062111781</v>
      </c>
      <c r="O18" s="47">
        <v>6.4400000000000004E-3</v>
      </c>
      <c r="Q18" s="11" t="s">
        <v>41</v>
      </c>
      <c r="R18" s="11" t="s">
        <v>41</v>
      </c>
      <c r="S18" s="63" t="s">
        <v>38</v>
      </c>
      <c r="T18" s="60"/>
      <c r="U18" s="64" t="s">
        <v>39</v>
      </c>
      <c r="V18" s="11" t="s">
        <v>40</v>
      </c>
    </row>
    <row r="19" spans="2:22" s="36" customFormat="1" ht="17.399999999999999" customHeight="1" x14ac:dyDescent="0.3">
      <c r="B19" s="11" t="s">
        <v>6</v>
      </c>
      <c r="C19" s="10"/>
      <c r="D19" s="17">
        <v>12</v>
      </c>
      <c r="E19" s="15"/>
      <c r="F19" s="17">
        <f t="shared" si="7"/>
        <v>26402.400000000031</v>
      </c>
      <c r="G19" s="15"/>
      <c r="H19" s="17">
        <f t="shared" si="3"/>
        <v>660060.00000000081</v>
      </c>
      <c r="I19" s="18"/>
      <c r="J19" s="45">
        <v>25</v>
      </c>
      <c r="K19" s="88">
        <v>0.05</v>
      </c>
      <c r="L19" s="88">
        <v>1</v>
      </c>
      <c r="M19" s="17">
        <f t="shared" si="8"/>
        <v>2316.0000000000027</v>
      </c>
      <c r="N19" s="16">
        <v>227281.64867517201</v>
      </c>
      <c r="O19" s="47">
        <v>1.0189999999999999E-2</v>
      </c>
      <c r="Q19" s="11" t="s">
        <v>41</v>
      </c>
      <c r="R19" s="11" t="s">
        <v>41</v>
      </c>
      <c r="S19" s="63" t="s">
        <v>38</v>
      </c>
      <c r="T19" s="60"/>
      <c r="U19" s="64" t="s">
        <v>39</v>
      </c>
      <c r="V19" s="11" t="s">
        <v>41</v>
      </c>
    </row>
    <row r="20" spans="2:22" s="36" customFormat="1" ht="17.399999999999999" customHeight="1" x14ac:dyDescent="0.3">
      <c r="B20" s="11" t="s">
        <v>31</v>
      </c>
      <c r="C20" s="10"/>
      <c r="D20" s="48">
        <v>20</v>
      </c>
      <c r="E20" s="15"/>
      <c r="F20" s="17">
        <f t="shared" ref="F20" si="9">D20*((1-$K20)*$L20*$M20)</f>
        <v>77216.000000000044</v>
      </c>
      <c r="G20" s="15"/>
      <c r="H20" s="17">
        <f t="shared" ref="H20" si="10">D20*(J20*(1-K20)*L20*M20)</f>
        <v>1930400.0000000012</v>
      </c>
      <c r="I20" s="18"/>
      <c r="J20" s="45">
        <v>25</v>
      </c>
      <c r="K20" s="88">
        <v>0.05</v>
      </c>
      <c r="L20" s="88">
        <v>1</v>
      </c>
      <c r="M20" s="17">
        <f t="shared" ref="M20" si="11">N20*O20</f>
        <v>4064.0000000000023</v>
      </c>
      <c r="N20" s="49">
        <v>390769.23076923098</v>
      </c>
      <c r="O20" s="30">
        <v>1.04E-2</v>
      </c>
      <c r="Q20" s="11" t="s">
        <v>41</v>
      </c>
      <c r="R20" s="11" t="s">
        <v>41</v>
      </c>
      <c r="S20" s="63" t="s">
        <v>38</v>
      </c>
      <c r="T20" s="62"/>
      <c r="U20" s="64" t="s">
        <v>39</v>
      </c>
      <c r="V20" s="11" t="s">
        <v>41</v>
      </c>
    </row>
    <row r="21" spans="2:22" s="36" customFormat="1" ht="17.399999999999999" customHeight="1" x14ac:dyDescent="0.3">
      <c r="B21" s="11" t="s">
        <v>32</v>
      </c>
      <c r="C21" s="10"/>
      <c r="D21" s="17">
        <v>3</v>
      </c>
      <c r="E21" s="15"/>
      <c r="F21" s="17">
        <f t="shared" si="7"/>
        <v>29070.000000000007</v>
      </c>
      <c r="G21" s="15"/>
      <c r="H21" s="17">
        <f t="shared" si="3"/>
        <v>726750.00000000012</v>
      </c>
      <c r="I21" s="18"/>
      <c r="J21" s="45">
        <v>25</v>
      </c>
      <c r="K21" s="88">
        <v>0.05</v>
      </c>
      <c r="L21" s="88">
        <v>1</v>
      </c>
      <c r="M21" s="17">
        <f t="shared" si="8"/>
        <v>10200.000000000002</v>
      </c>
      <c r="N21" s="16">
        <v>980769.23076923098</v>
      </c>
      <c r="O21" s="30">
        <v>1.04E-2</v>
      </c>
      <c r="Q21" s="11" t="s">
        <v>41</v>
      </c>
      <c r="R21" s="11" t="s">
        <v>41</v>
      </c>
      <c r="S21" s="63" t="s">
        <v>38</v>
      </c>
      <c r="T21" s="60"/>
      <c r="U21" s="64" t="s">
        <v>39</v>
      </c>
      <c r="V21" s="11" t="s">
        <v>41</v>
      </c>
    </row>
    <row r="22" spans="2:22" s="36" customFormat="1" ht="17.399999999999999" customHeight="1" x14ac:dyDescent="0.3">
      <c r="B22" s="11" t="s">
        <v>7</v>
      </c>
      <c r="C22" s="15"/>
      <c r="D22" s="17">
        <v>2</v>
      </c>
      <c r="E22" s="15"/>
      <c r="F22" s="17">
        <f t="shared" ref="F22" si="12">D22*((1-$K22)*$L22*$M22)</f>
        <v>23407.999999999909</v>
      </c>
      <c r="G22" s="15"/>
      <c r="H22" s="17">
        <f t="shared" si="3"/>
        <v>585199.99999999779</v>
      </c>
      <c r="I22" s="38"/>
      <c r="J22" s="45">
        <v>25</v>
      </c>
      <c r="K22" s="88">
        <v>0.05</v>
      </c>
      <c r="L22" s="88">
        <v>1</v>
      </c>
      <c r="M22" s="17">
        <f t="shared" ref="M22" si="13">N22*O22</f>
        <v>12319.999999999953</v>
      </c>
      <c r="N22" s="16">
        <v>1184615.3846153801</v>
      </c>
      <c r="O22" s="30">
        <v>1.04E-2</v>
      </c>
      <c r="Q22" s="11" t="s">
        <v>41</v>
      </c>
      <c r="R22" s="11" t="s">
        <v>41</v>
      </c>
      <c r="S22" s="63" t="s">
        <v>38</v>
      </c>
      <c r="T22" s="60"/>
      <c r="U22" s="64" t="s">
        <v>39</v>
      </c>
      <c r="V22" s="11" t="s">
        <v>41</v>
      </c>
    </row>
    <row r="23" spans="2:22" s="36" customFormat="1" ht="17.399999999999999" customHeight="1" x14ac:dyDescent="0.3">
      <c r="B23" s="11" t="s">
        <v>30</v>
      </c>
      <c r="C23" s="15"/>
      <c r="D23" s="12">
        <v>42</v>
      </c>
      <c r="E23" s="15"/>
      <c r="F23" s="12">
        <f t="shared" ref="F23" si="14">D23*((1-$K23)*$L23*$M23)</f>
        <v>258845.40000017729</v>
      </c>
      <c r="G23" s="10"/>
      <c r="H23" s="17">
        <f t="shared" si="3"/>
        <v>4350993</v>
      </c>
      <c r="I23" s="38"/>
      <c r="J23" s="24">
        <v>16.8092343924096</v>
      </c>
      <c r="K23" s="87">
        <v>0.05</v>
      </c>
      <c r="L23" s="87">
        <v>1</v>
      </c>
      <c r="M23" s="17">
        <v>6487.3533834630907</v>
      </c>
      <c r="N23" s="43"/>
      <c r="O23" s="44"/>
      <c r="Q23" s="11" t="s">
        <v>39</v>
      </c>
      <c r="R23" s="11" t="s">
        <v>41</v>
      </c>
      <c r="S23" s="63" t="s">
        <v>38</v>
      </c>
      <c r="T23" s="64" t="s">
        <v>39</v>
      </c>
      <c r="U23" s="62"/>
      <c r="V23" s="62"/>
    </row>
    <row r="24" spans="2:22" x14ac:dyDescent="0.3">
      <c r="B24" s="22" t="s">
        <v>3</v>
      </c>
      <c r="C24" s="10"/>
      <c r="D24" s="19"/>
      <c r="E24" s="10"/>
      <c r="F24" s="23">
        <f>SUM(F13:F23,F4:F11)</f>
        <v>2407150.0000001774</v>
      </c>
      <c r="G24" s="10"/>
      <c r="H24" s="23">
        <f>SUM(H13:H23,H4:H11)</f>
        <v>51492897.549999997</v>
      </c>
      <c r="I24" s="5"/>
      <c r="N24" s="3"/>
      <c r="O24" s="31"/>
      <c r="P24" s="3"/>
      <c r="Q24" s="21"/>
      <c r="R24" s="21"/>
    </row>
    <row r="25" spans="2:22" x14ac:dyDescent="0.3">
      <c r="F25" s="51"/>
    </row>
    <row r="26" spans="2:22" x14ac:dyDescent="0.3">
      <c r="F26" s="51"/>
    </row>
    <row r="27" spans="2:22" x14ac:dyDescent="0.3">
      <c r="F27" s="51"/>
      <c r="G27" s="7"/>
      <c r="H27" s="7"/>
    </row>
    <row r="28" spans="2:22" x14ac:dyDescent="0.3">
      <c r="F28" s="51"/>
    </row>
    <row r="32" spans="2:22" x14ac:dyDescent="0.3">
      <c r="F32" s="6"/>
    </row>
  </sheetData>
  <mergeCells count="2">
    <mergeCell ref="Q2:V2"/>
    <mergeCell ref="J2:O2"/>
  </mergeCells>
  <pageMargins left="0.70866141732283472" right="0.70866141732283472" top="0.74803149606299213" bottom="0.74803149606299213" header="0.31496062992125984" footer="0.31496062992125984"/>
  <pageSetup paperSize="5" scale="2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V39"/>
  <sheetViews>
    <sheetView showGridLines="0" zoomScale="70" zoomScaleNormal="70" workbookViewId="0">
      <selection activeCell="K36" sqref="A27:K36"/>
    </sheetView>
  </sheetViews>
  <sheetFormatPr defaultRowHeight="14.4" x14ac:dyDescent="0.3"/>
  <cols>
    <col min="1" max="1" width="3" customWidth="1"/>
    <col min="2" max="2" width="95.77734375" customWidth="1"/>
    <col min="3" max="3" width="4.44140625" customWidth="1"/>
    <col min="4" max="4" width="6.77734375" customWidth="1"/>
    <col min="5" max="5" width="2.21875" customWidth="1"/>
    <col min="6" max="6" width="14.5546875" customWidth="1"/>
    <col min="7" max="7" width="2.5546875" customWidth="1"/>
    <col min="8" max="8" width="14.5546875" customWidth="1"/>
    <col min="9" max="9" width="2.88671875" customWidth="1"/>
    <col min="10" max="15" width="17.6640625" customWidth="1"/>
    <col min="16" max="16" width="2" customWidth="1"/>
    <col min="17" max="17" width="37.109375" customWidth="1"/>
    <col min="18" max="18" width="27.33203125" customWidth="1"/>
    <col min="19" max="19" width="16" customWidth="1"/>
    <col min="20" max="20" width="39.109375" customWidth="1"/>
    <col min="21" max="21" width="38.21875" customWidth="1"/>
    <col min="22" max="22" width="37.88671875" customWidth="1"/>
  </cols>
  <sheetData>
    <row r="2" spans="2:22" ht="62.4" x14ac:dyDescent="0.3">
      <c r="D2" s="34" t="s">
        <v>4</v>
      </c>
      <c r="E2" s="10"/>
      <c r="F2" s="35" t="s">
        <v>15</v>
      </c>
      <c r="G2" s="10"/>
      <c r="H2" s="35" t="s">
        <v>14</v>
      </c>
      <c r="I2" s="1"/>
      <c r="J2" s="68" t="s">
        <v>16</v>
      </c>
      <c r="K2" s="68"/>
      <c r="L2" s="68"/>
      <c r="M2" s="68"/>
      <c r="N2" s="68"/>
      <c r="O2" s="68"/>
      <c r="P2" s="1"/>
      <c r="Q2" s="65" t="s">
        <v>17</v>
      </c>
      <c r="R2" s="66"/>
      <c r="S2" s="66"/>
      <c r="T2" s="66"/>
      <c r="U2" s="66"/>
      <c r="V2" s="67"/>
    </row>
    <row r="3" spans="2:22" ht="46.8" x14ac:dyDescent="0.3">
      <c r="B3" s="74" t="s">
        <v>5</v>
      </c>
      <c r="C3" s="10"/>
      <c r="D3" s="74">
        <v>2017</v>
      </c>
      <c r="E3" s="10"/>
      <c r="F3" s="74">
        <v>2017</v>
      </c>
      <c r="G3" s="10"/>
      <c r="H3" s="74">
        <v>2017</v>
      </c>
      <c r="I3" s="4"/>
      <c r="J3" s="74" t="s">
        <v>0</v>
      </c>
      <c r="K3" s="74" t="s">
        <v>1</v>
      </c>
      <c r="L3" s="74" t="s">
        <v>2</v>
      </c>
      <c r="M3" s="74" t="s">
        <v>13</v>
      </c>
      <c r="N3" s="74" t="s">
        <v>12</v>
      </c>
      <c r="O3" s="75" t="s">
        <v>18</v>
      </c>
      <c r="P3" s="2"/>
      <c r="Q3" s="82" t="s">
        <v>0</v>
      </c>
      <c r="R3" s="82" t="s">
        <v>1</v>
      </c>
      <c r="S3" s="82" t="s">
        <v>2</v>
      </c>
      <c r="T3" s="82" t="s">
        <v>13</v>
      </c>
      <c r="U3" s="82" t="s">
        <v>12</v>
      </c>
      <c r="V3" s="82" t="s">
        <v>18</v>
      </c>
    </row>
    <row r="4" spans="2:22" s="42" customFormat="1" ht="15.6" x14ac:dyDescent="0.3">
      <c r="B4" s="38" t="s">
        <v>27</v>
      </c>
      <c r="C4" s="70"/>
      <c r="D4" s="38"/>
      <c r="E4" s="70"/>
      <c r="F4" s="38"/>
      <c r="G4" s="70"/>
      <c r="H4" s="38"/>
      <c r="I4" s="38"/>
      <c r="J4" s="38"/>
      <c r="K4" s="38"/>
      <c r="L4" s="38"/>
      <c r="M4" s="38"/>
      <c r="N4" s="38"/>
      <c r="O4" s="58"/>
      <c r="P4" s="38"/>
      <c r="Q4" s="61"/>
      <c r="R4" s="70"/>
      <c r="S4" s="77"/>
      <c r="T4" s="61"/>
      <c r="U4" s="61"/>
      <c r="V4" s="61"/>
    </row>
    <row r="5" spans="2:22" ht="15.6" customHeight="1" x14ac:dyDescent="0.3">
      <c r="B5" s="71" t="s">
        <v>19</v>
      </c>
      <c r="C5" s="15"/>
      <c r="D5" s="52">
        <v>0</v>
      </c>
      <c r="E5" s="15"/>
      <c r="F5" s="52">
        <f>D5*((1-$K5)*$L5*$M5)</f>
        <v>0</v>
      </c>
      <c r="G5" s="15"/>
      <c r="H5" s="52">
        <f>D5*(J5*(1-K5)*L5*M5)</f>
        <v>0</v>
      </c>
      <c r="I5" s="38"/>
      <c r="J5" s="52">
        <v>25</v>
      </c>
      <c r="K5" s="72">
        <v>0</v>
      </c>
      <c r="L5" s="72">
        <v>1</v>
      </c>
      <c r="M5" s="52">
        <v>585.12</v>
      </c>
      <c r="N5" s="73"/>
      <c r="O5" s="73"/>
      <c r="P5" s="36"/>
      <c r="Q5" s="11" t="s">
        <v>41</v>
      </c>
      <c r="R5" s="78" t="s">
        <v>41</v>
      </c>
      <c r="S5" s="63" t="s">
        <v>38</v>
      </c>
      <c r="T5" s="11" t="s">
        <v>39</v>
      </c>
      <c r="U5" s="62"/>
      <c r="V5" s="62"/>
    </row>
    <row r="6" spans="2:22" ht="15.6" customHeight="1" x14ac:dyDescent="0.3">
      <c r="B6" s="8" t="s">
        <v>20</v>
      </c>
      <c r="C6" s="15"/>
      <c r="D6" s="12">
        <v>80</v>
      </c>
      <c r="E6" s="15"/>
      <c r="F6" s="12">
        <f t="shared" ref="F6:F7" si="0">D6*((1-$K6)*$L6*$M6)</f>
        <v>46809.599999999999</v>
      </c>
      <c r="G6" s="15"/>
      <c r="H6" s="17">
        <f t="shared" ref="H6:H7" si="1">D6*(J6*(1-K6)*L6*M6)</f>
        <v>1170240</v>
      </c>
      <c r="I6" s="38"/>
      <c r="J6" s="52">
        <v>25</v>
      </c>
      <c r="K6" s="72">
        <v>0</v>
      </c>
      <c r="L6" s="72">
        <v>1</v>
      </c>
      <c r="M6" s="52">
        <v>585.12</v>
      </c>
      <c r="N6" s="73"/>
      <c r="O6" s="73"/>
      <c r="P6" s="36"/>
      <c r="Q6" s="11" t="s">
        <v>41</v>
      </c>
      <c r="R6" s="78" t="s">
        <v>41</v>
      </c>
      <c r="S6" s="63" t="s">
        <v>38</v>
      </c>
      <c r="T6" s="11" t="s">
        <v>39</v>
      </c>
      <c r="U6" s="62"/>
      <c r="V6" s="60"/>
    </row>
    <row r="7" spans="2:22" ht="15.6" customHeight="1" x14ac:dyDescent="0.3">
      <c r="B7" s="8" t="s">
        <v>21</v>
      </c>
      <c r="C7" s="15"/>
      <c r="D7" s="12">
        <v>990</v>
      </c>
      <c r="E7" s="15"/>
      <c r="F7" s="12">
        <f t="shared" si="0"/>
        <v>1187227.8</v>
      </c>
      <c r="G7" s="15"/>
      <c r="H7" s="17">
        <f t="shared" si="1"/>
        <v>29680695</v>
      </c>
      <c r="I7" s="38"/>
      <c r="J7" s="52">
        <v>25</v>
      </c>
      <c r="K7" s="72">
        <v>0</v>
      </c>
      <c r="L7" s="72">
        <v>1</v>
      </c>
      <c r="M7" s="52">
        <v>1199.22</v>
      </c>
      <c r="N7" s="73"/>
      <c r="O7" s="73"/>
      <c r="P7" s="36"/>
      <c r="Q7" s="11" t="s">
        <v>41</v>
      </c>
      <c r="R7" s="78" t="s">
        <v>41</v>
      </c>
      <c r="S7" s="63" t="s">
        <v>38</v>
      </c>
      <c r="T7" s="11" t="s">
        <v>39</v>
      </c>
      <c r="U7" s="62"/>
      <c r="V7" s="60"/>
    </row>
    <row r="8" spans="2:22" ht="15.6" customHeight="1" x14ac:dyDescent="0.3">
      <c r="B8" s="8" t="s">
        <v>28</v>
      </c>
      <c r="C8" s="15"/>
      <c r="D8" s="12">
        <v>94</v>
      </c>
      <c r="E8" s="15"/>
      <c r="F8" s="12">
        <f>D8*((1-$K8)*$L8*$M8)</f>
        <v>55001.279999999999</v>
      </c>
      <c r="G8" s="15"/>
      <c r="H8" s="17">
        <f>D8*(J8*(1-K8)*L8*M8)</f>
        <v>1375032</v>
      </c>
      <c r="I8" s="38"/>
      <c r="J8" s="52">
        <v>25</v>
      </c>
      <c r="K8" s="72">
        <v>0</v>
      </c>
      <c r="L8" s="72">
        <v>1</v>
      </c>
      <c r="M8" s="52">
        <v>585.12</v>
      </c>
      <c r="N8" s="73"/>
      <c r="O8" s="73"/>
      <c r="P8" s="36"/>
      <c r="Q8" s="11" t="s">
        <v>41</v>
      </c>
      <c r="R8" s="78" t="s">
        <v>41</v>
      </c>
      <c r="S8" s="63" t="s">
        <v>38</v>
      </c>
      <c r="T8" s="11" t="s">
        <v>39</v>
      </c>
      <c r="U8" s="62"/>
      <c r="V8" s="60"/>
    </row>
    <row r="9" spans="2:22" ht="15.6" customHeight="1" x14ac:dyDescent="0.3">
      <c r="B9" s="8" t="s">
        <v>22</v>
      </c>
      <c r="C9" s="15"/>
      <c r="D9" s="12">
        <v>321.60000000000002</v>
      </c>
      <c r="E9" s="15"/>
      <c r="F9" s="12">
        <f>D9*((1-$K9)*$L9*$M9)</f>
        <v>41486.400000000001</v>
      </c>
      <c r="G9" s="15"/>
      <c r="H9" s="17">
        <f>D9*(J9*(1-K9)*L9*M9)</f>
        <v>746755.20000000007</v>
      </c>
      <c r="I9" s="38"/>
      <c r="J9" s="52">
        <v>18</v>
      </c>
      <c r="K9" s="72">
        <v>0</v>
      </c>
      <c r="L9" s="72">
        <v>1</v>
      </c>
      <c r="M9" s="52">
        <v>129</v>
      </c>
      <c r="N9" s="73"/>
      <c r="O9" s="73"/>
      <c r="P9" s="36"/>
      <c r="Q9" s="11" t="s">
        <v>41</v>
      </c>
      <c r="R9" s="11" t="s">
        <v>41</v>
      </c>
      <c r="S9" s="63" t="s">
        <v>38</v>
      </c>
      <c r="T9" s="11" t="s">
        <v>41</v>
      </c>
      <c r="U9" s="60"/>
      <c r="V9" s="60"/>
    </row>
    <row r="10" spans="2:22" ht="15.6" customHeight="1" x14ac:dyDescent="0.3">
      <c r="B10" s="8" t="s">
        <v>23</v>
      </c>
      <c r="C10" s="15"/>
      <c r="D10" s="12">
        <v>404</v>
      </c>
      <c r="E10" s="15"/>
      <c r="F10" s="12">
        <f>D10*((1-$K10)*$L10*$M10)</f>
        <v>52116</v>
      </c>
      <c r="G10" s="15"/>
      <c r="H10" s="17">
        <f>D10*(J10*(1-K10)*L10*M10)</f>
        <v>938088</v>
      </c>
      <c r="I10" s="38"/>
      <c r="J10" s="52">
        <v>18</v>
      </c>
      <c r="K10" s="72">
        <v>0</v>
      </c>
      <c r="L10" s="72">
        <v>1</v>
      </c>
      <c r="M10" s="52">
        <v>129</v>
      </c>
      <c r="N10" s="73"/>
      <c r="O10" s="73"/>
      <c r="P10" s="36"/>
      <c r="Q10" s="11" t="s">
        <v>41</v>
      </c>
      <c r="R10" s="11" t="s">
        <v>41</v>
      </c>
      <c r="S10" s="63" t="s">
        <v>38</v>
      </c>
      <c r="T10" s="11" t="s">
        <v>41</v>
      </c>
      <c r="U10" s="60"/>
      <c r="V10" s="60"/>
    </row>
    <row r="11" spans="2:22" ht="15.6" customHeight="1" x14ac:dyDescent="0.3">
      <c r="B11" s="8" t="s">
        <v>25</v>
      </c>
      <c r="C11" s="15"/>
      <c r="D11" s="12">
        <v>99</v>
      </c>
      <c r="E11" s="15"/>
      <c r="F11" s="12">
        <f>D11*((1-$K11)*$L11*$M11)</f>
        <v>19305</v>
      </c>
      <c r="G11" s="15"/>
      <c r="H11" s="17">
        <f>D11*(J11*(1-K11)*L11*M11)</f>
        <v>482625</v>
      </c>
      <c r="I11" s="38"/>
      <c r="J11" s="12">
        <v>25</v>
      </c>
      <c r="K11" s="41">
        <v>0</v>
      </c>
      <c r="L11" s="41">
        <v>1</v>
      </c>
      <c r="M11" s="12">
        <v>195</v>
      </c>
      <c r="N11" s="28"/>
      <c r="O11" s="28"/>
      <c r="P11" s="36"/>
      <c r="Q11" s="11" t="s">
        <v>41</v>
      </c>
      <c r="R11" s="11" t="s">
        <v>41</v>
      </c>
      <c r="S11" s="63" t="s">
        <v>38</v>
      </c>
      <c r="T11" s="11" t="s">
        <v>39</v>
      </c>
      <c r="U11" s="60"/>
      <c r="V11" s="60"/>
    </row>
    <row r="12" spans="2:22" ht="15.6" customHeight="1" x14ac:dyDescent="0.3">
      <c r="B12" s="8" t="s">
        <v>26</v>
      </c>
      <c r="D12" s="12">
        <v>5</v>
      </c>
      <c r="F12" s="12">
        <f>D12*((1-$K12)*$L12*$M12)</f>
        <v>350</v>
      </c>
      <c r="G12" s="15"/>
      <c r="H12" s="17">
        <f>D12*(J12*(1-K12)*L12*M12)</f>
        <v>8750</v>
      </c>
      <c r="J12" s="12">
        <v>25</v>
      </c>
      <c r="K12" s="41">
        <v>0</v>
      </c>
      <c r="L12" s="41">
        <v>1</v>
      </c>
      <c r="M12" s="12">
        <v>70</v>
      </c>
      <c r="N12" s="28"/>
      <c r="O12" s="28"/>
      <c r="P12" s="36"/>
      <c r="Q12" s="11" t="s">
        <v>41</v>
      </c>
      <c r="R12" s="11" t="s">
        <v>41</v>
      </c>
      <c r="S12" s="63" t="s">
        <v>38</v>
      </c>
      <c r="T12" s="11" t="s">
        <v>39</v>
      </c>
      <c r="U12" s="60"/>
      <c r="V12" s="60"/>
    </row>
    <row r="14" spans="2:22" ht="15.6" x14ac:dyDescent="0.3">
      <c r="B14" s="36" t="s">
        <v>33</v>
      </c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8"/>
      <c r="O14" s="58"/>
    </row>
    <row r="15" spans="2:22" ht="15.6" x14ac:dyDescent="0.3">
      <c r="B15" s="11" t="s">
        <v>11</v>
      </c>
      <c r="C15" s="10"/>
      <c r="D15" s="12">
        <v>1</v>
      </c>
      <c r="E15" s="15"/>
      <c r="F15" s="17">
        <f t="shared" ref="F15:F27" si="2">D15*((1-$K15)*$L15*$M15)</f>
        <v>1473.4499999999998</v>
      </c>
      <c r="G15" s="15"/>
      <c r="H15" s="17">
        <f t="shared" ref="H15:H27" si="3">D15*(J15*(1-K15)*L15*M15)</f>
        <v>19154.849999999999</v>
      </c>
      <c r="I15" s="13"/>
      <c r="J15" s="24">
        <v>13</v>
      </c>
      <c r="K15" s="25">
        <v>0.05</v>
      </c>
      <c r="L15" s="25">
        <v>1</v>
      </c>
      <c r="M15" s="12">
        <v>1551</v>
      </c>
      <c r="N15" s="28"/>
      <c r="O15" s="28"/>
      <c r="Q15" s="11" t="s">
        <v>41</v>
      </c>
      <c r="R15" s="11" t="s">
        <v>41</v>
      </c>
      <c r="S15" s="63" t="s">
        <v>38</v>
      </c>
      <c r="T15" s="11" t="s">
        <v>41</v>
      </c>
      <c r="U15" s="69"/>
      <c r="V15" s="69"/>
    </row>
    <row r="16" spans="2:22" ht="15.6" x14ac:dyDescent="0.3">
      <c r="B16" s="14" t="s">
        <v>29</v>
      </c>
      <c r="C16" s="15"/>
      <c r="D16" s="12">
        <v>11</v>
      </c>
      <c r="E16" s="15"/>
      <c r="F16" s="17">
        <f t="shared" si="2"/>
        <v>75294.28571428571</v>
      </c>
      <c r="G16" s="15"/>
      <c r="H16" s="17">
        <f t="shared" si="3"/>
        <v>1054119.9999999998</v>
      </c>
      <c r="I16" s="18"/>
      <c r="J16" s="24">
        <v>14</v>
      </c>
      <c r="K16" s="26">
        <v>0.05</v>
      </c>
      <c r="L16" s="26">
        <v>1</v>
      </c>
      <c r="M16" s="12">
        <f>N16*O16</f>
        <v>7205.1948051948048</v>
      </c>
      <c r="N16" s="46">
        <v>1533.0201713180436</v>
      </c>
      <c r="O16" s="30">
        <v>4.7</v>
      </c>
      <c r="Q16" s="11" t="s">
        <v>41</v>
      </c>
      <c r="R16" s="11" t="s">
        <v>41</v>
      </c>
      <c r="S16" s="63" t="s">
        <v>38</v>
      </c>
      <c r="T16" s="69"/>
      <c r="U16" s="64" t="s">
        <v>39</v>
      </c>
      <c r="V16" s="11" t="s">
        <v>41</v>
      </c>
    </row>
    <row r="17" spans="2:22" ht="15.6" x14ac:dyDescent="0.3">
      <c r="B17" s="11" t="s">
        <v>8</v>
      </c>
      <c r="C17" s="10"/>
      <c r="D17" s="12">
        <v>59</v>
      </c>
      <c r="E17" s="10"/>
      <c r="F17" s="17">
        <f t="shared" si="2"/>
        <v>174170.66933333332</v>
      </c>
      <c r="G17" s="15"/>
      <c r="H17" s="17">
        <f>D17*(J17*(1-K17)*L17*M17)</f>
        <v>2612560.04</v>
      </c>
      <c r="I17" s="13"/>
      <c r="J17" s="24">
        <v>15</v>
      </c>
      <c r="K17" s="25">
        <v>0.05</v>
      </c>
      <c r="L17" s="25">
        <v>1</v>
      </c>
      <c r="M17" s="12">
        <f>N17*O17</f>
        <v>3107.41604519774</v>
      </c>
      <c r="N17" s="46">
        <v>1064.1835771225137</v>
      </c>
      <c r="O17" s="29">
        <v>2.92</v>
      </c>
      <c r="Q17" s="11" t="s">
        <v>41</v>
      </c>
      <c r="R17" s="11" t="s">
        <v>41</v>
      </c>
      <c r="S17" s="63" t="s">
        <v>38</v>
      </c>
      <c r="T17" s="69"/>
      <c r="U17" s="64" t="s">
        <v>39</v>
      </c>
      <c r="V17" s="11" t="s">
        <v>41</v>
      </c>
    </row>
    <row r="18" spans="2:22" ht="15.6" x14ac:dyDescent="0.3">
      <c r="B18" s="11" t="s">
        <v>9</v>
      </c>
      <c r="C18" s="10"/>
      <c r="D18" s="12">
        <v>13</v>
      </c>
      <c r="E18" s="10"/>
      <c r="F18" s="17">
        <f t="shared" si="2"/>
        <v>225821.33333333326</v>
      </c>
      <c r="G18" s="15"/>
      <c r="H18" s="17">
        <f t="shared" si="3"/>
        <v>3387319.9999999991</v>
      </c>
      <c r="I18" s="13"/>
      <c r="J18" s="24">
        <v>15</v>
      </c>
      <c r="K18" s="25">
        <v>0.05</v>
      </c>
      <c r="L18" s="25">
        <v>1</v>
      </c>
      <c r="M18" s="12">
        <f t="shared" ref="M18:M26" si="4">N18*O18</f>
        <v>18285.1282051282</v>
      </c>
      <c r="N18" s="46">
        <v>6262.0302072356853</v>
      </c>
      <c r="O18" s="29">
        <v>2.92</v>
      </c>
      <c r="Q18" s="11" t="s">
        <v>41</v>
      </c>
      <c r="R18" s="11" t="s">
        <v>41</v>
      </c>
      <c r="S18" s="63" t="s">
        <v>38</v>
      </c>
      <c r="T18" s="69"/>
      <c r="U18" s="64" t="s">
        <v>39</v>
      </c>
      <c r="V18" s="11" t="s">
        <v>41</v>
      </c>
    </row>
    <row r="19" spans="2:22" ht="15.6" x14ac:dyDescent="0.3">
      <c r="B19" s="11" t="s">
        <v>34</v>
      </c>
      <c r="C19" s="10"/>
      <c r="D19" s="52">
        <v>10</v>
      </c>
      <c r="E19" s="10"/>
      <c r="F19" s="17">
        <f t="shared" ref="F19" si="5">D19*((1-$K19)*$L19*$M19)</f>
        <v>20492.639999999996</v>
      </c>
      <c r="G19" s="15"/>
      <c r="H19" s="17">
        <f t="shared" ref="H19" si="6">D19*(J19*(1-K19)*L19*M19)</f>
        <v>512316</v>
      </c>
      <c r="I19" s="13"/>
      <c r="J19" s="53">
        <v>25</v>
      </c>
      <c r="K19" s="25">
        <v>0.05</v>
      </c>
      <c r="L19" s="25">
        <v>1</v>
      </c>
      <c r="M19" s="12">
        <f t="shared" si="4"/>
        <v>2157.12</v>
      </c>
      <c r="N19" s="46">
        <v>216578.31325301205</v>
      </c>
      <c r="O19" s="54">
        <v>9.9600000000000001E-3</v>
      </c>
      <c r="Q19" s="11" t="s">
        <v>41</v>
      </c>
      <c r="R19" s="11" t="s">
        <v>41</v>
      </c>
      <c r="S19" s="63" t="s">
        <v>38</v>
      </c>
      <c r="T19" s="69"/>
      <c r="U19" s="64" t="s">
        <v>39</v>
      </c>
      <c r="V19" s="11" t="s">
        <v>41</v>
      </c>
    </row>
    <row r="20" spans="2:22" ht="15.6" x14ac:dyDescent="0.3">
      <c r="B20" s="11" t="s">
        <v>10</v>
      </c>
      <c r="C20" s="10"/>
      <c r="D20" s="17">
        <v>5</v>
      </c>
      <c r="E20" s="15"/>
      <c r="F20" s="17">
        <f t="shared" si="2"/>
        <v>15937.093999999997</v>
      </c>
      <c r="G20" s="15"/>
      <c r="H20" s="17">
        <f t="shared" si="3"/>
        <v>398427.34999999992</v>
      </c>
      <c r="I20" s="18"/>
      <c r="J20" s="45">
        <v>25</v>
      </c>
      <c r="K20" s="26">
        <v>0.05</v>
      </c>
      <c r="L20" s="26">
        <v>1</v>
      </c>
      <c r="M20" s="17">
        <f t="shared" si="4"/>
        <v>3355.177684210526</v>
      </c>
      <c r="N20" s="16">
        <v>456486.75975653419</v>
      </c>
      <c r="O20" s="47">
        <v>7.3499999999999998E-3</v>
      </c>
      <c r="Q20" s="11" t="s">
        <v>41</v>
      </c>
      <c r="R20" s="11" t="s">
        <v>41</v>
      </c>
      <c r="S20" s="63" t="s">
        <v>38</v>
      </c>
      <c r="T20" s="69"/>
      <c r="U20" s="64" t="s">
        <v>39</v>
      </c>
      <c r="V20" s="11" t="s">
        <v>40</v>
      </c>
    </row>
    <row r="21" spans="2:22" ht="15.6" x14ac:dyDescent="0.3">
      <c r="B21" s="11" t="s">
        <v>37</v>
      </c>
      <c r="C21" s="10"/>
      <c r="D21" s="17">
        <v>4</v>
      </c>
      <c r="E21" s="15"/>
      <c r="F21" s="17">
        <f t="shared" si="2"/>
        <v>32720.268799999994</v>
      </c>
      <c r="G21" s="15"/>
      <c r="H21" s="17">
        <f t="shared" si="3"/>
        <v>818006.71999999986</v>
      </c>
      <c r="I21" s="18"/>
      <c r="J21" s="45">
        <v>25</v>
      </c>
      <c r="K21" s="26">
        <v>0.05</v>
      </c>
      <c r="L21" s="26">
        <v>1</v>
      </c>
      <c r="M21" s="17">
        <f t="shared" si="4"/>
        <v>8610.5970526315778</v>
      </c>
      <c r="N21" s="16">
        <v>1337049.2317750896</v>
      </c>
      <c r="O21" s="47">
        <v>6.4400000000000004E-3</v>
      </c>
      <c r="Q21" s="11" t="s">
        <v>41</v>
      </c>
      <c r="R21" s="11" t="s">
        <v>41</v>
      </c>
      <c r="S21" s="63" t="s">
        <v>38</v>
      </c>
      <c r="T21" s="69"/>
      <c r="U21" s="64" t="s">
        <v>39</v>
      </c>
      <c r="V21" s="11" t="s">
        <v>40</v>
      </c>
    </row>
    <row r="22" spans="2:22" s="42" customFormat="1" ht="15.6" x14ac:dyDescent="0.3">
      <c r="B22" s="14" t="s">
        <v>35</v>
      </c>
      <c r="C22" s="15"/>
      <c r="D22" s="48">
        <v>11</v>
      </c>
      <c r="E22" s="15"/>
      <c r="F22" s="17">
        <f t="shared" ref="F22" si="7">D22*((1-$K22)*$L22*$M22)</f>
        <v>16467.254400000005</v>
      </c>
      <c r="G22" s="17"/>
      <c r="H22" s="17">
        <f t="shared" ref="H22" si="8">D22*(J22*(1-K22)*L22*M22)</f>
        <v>411681.3600000001</v>
      </c>
      <c r="I22" s="18"/>
      <c r="J22" s="45">
        <v>25</v>
      </c>
      <c r="K22" s="26">
        <v>0.05</v>
      </c>
      <c r="L22" s="26">
        <v>1</v>
      </c>
      <c r="M22" s="17">
        <f t="shared" si="4"/>
        <v>1575.8138181818188</v>
      </c>
      <c r="N22" s="49">
        <v>154643.16174502639</v>
      </c>
      <c r="O22" s="47">
        <v>1.0189999999999999E-2</v>
      </c>
      <c r="Q22" s="11" t="s">
        <v>41</v>
      </c>
      <c r="R22" s="11" t="s">
        <v>41</v>
      </c>
      <c r="S22" s="63" t="s">
        <v>38</v>
      </c>
      <c r="T22" s="69"/>
      <c r="U22" s="64" t="s">
        <v>39</v>
      </c>
      <c r="V22" s="11" t="s">
        <v>41</v>
      </c>
    </row>
    <row r="23" spans="2:22" ht="15.6" x14ac:dyDescent="0.3">
      <c r="B23" s="11" t="s">
        <v>6</v>
      </c>
      <c r="C23" s="10"/>
      <c r="D23" s="17">
        <v>24</v>
      </c>
      <c r="E23" s="15"/>
      <c r="F23" s="17">
        <f t="shared" si="2"/>
        <v>50790.390640000056</v>
      </c>
      <c r="G23" s="15"/>
      <c r="H23" s="17">
        <f t="shared" si="3"/>
        <v>1269759.7660000015</v>
      </c>
      <c r="I23" s="18"/>
      <c r="J23" s="45">
        <v>25</v>
      </c>
      <c r="K23" s="26">
        <v>0.05</v>
      </c>
      <c r="L23" s="26">
        <v>1</v>
      </c>
      <c r="M23" s="17">
        <f t="shared" si="4"/>
        <v>2227.6487122807043</v>
      </c>
      <c r="N23" s="16">
        <v>218611.25733863635</v>
      </c>
      <c r="O23" s="47">
        <v>1.0189999999999999E-2</v>
      </c>
      <c r="Q23" s="11" t="s">
        <v>41</v>
      </c>
      <c r="R23" s="11" t="s">
        <v>41</v>
      </c>
      <c r="S23" s="63" t="s">
        <v>38</v>
      </c>
      <c r="T23" s="69"/>
      <c r="U23" s="64" t="s">
        <v>39</v>
      </c>
      <c r="V23" s="11" t="s">
        <v>41</v>
      </c>
    </row>
    <row r="24" spans="2:22" ht="15.6" x14ac:dyDescent="0.3">
      <c r="B24" s="11" t="s">
        <v>31</v>
      </c>
      <c r="C24" s="10"/>
      <c r="D24" s="48">
        <v>9</v>
      </c>
      <c r="E24" s="15"/>
      <c r="F24" s="17">
        <f t="shared" si="2"/>
        <v>34230.400000000001</v>
      </c>
      <c r="G24" s="15"/>
      <c r="H24" s="17">
        <f t="shared" si="3"/>
        <v>855760.00000000012</v>
      </c>
      <c r="I24" s="18"/>
      <c r="J24" s="45">
        <v>25</v>
      </c>
      <c r="K24" s="26">
        <v>0.05</v>
      </c>
      <c r="L24" s="26">
        <v>1</v>
      </c>
      <c r="M24" s="17">
        <f t="shared" si="4"/>
        <v>4003.5555555555557</v>
      </c>
      <c r="N24" s="49">
        <v>384957.264957265</v>
      </c>
      <c r="O24" s="30">
        <v>1.04E-2</v>
      </c>
      <c r="Q24" s="11" t="s">
        <v>41</v>
      </c>
      <c r="R24" s="11" t="s">
        <v>41</v>
      </c>
      <c r="S24" s="63" t="s">
        <v>38</v>
      </c>
      <c r="T24" s="69"/>
      <c r="U24" s="64" t="s">
        <v>39</v>
      </c>
      <c r="V24" s="11" t="s">
        <v>41</v>
      </c>
    </row>
    <row r="25" spans="2:22" ht="15.6" x14ac:dyDescent="0.3">
      <c r="B25" s="11" t="s">
        <v>32</v>
      </c>
      <c r="C25" s="10"/>
      <c r="D25" s="17">
        <v>5</v>
      </c>
      <c r="E25" s="15"/>
      <c r="F25" s="17">
        <f t="shared" si="2"/>
        <v>41080.334200004567</v>
      </c>
      <c r="G25" s="15"/>
      <c r="H25" s="17">
        <f t="shared" si="3"/>
        <v>1027008.3550001141</v>
      </c>
      <c r="I25" s="18"/>
      <c r="J25" s="45">
        <v>25</v>
      </c>
      <c r="K25" s="26">
        <v>0.05</v>
      </c>
      <c r="L25" s="26">
        <v>1</v>
      </c>
      <c r="M25" s="17">
        <f t="shared" si="4"/>
        <v>8648.4914105272765</v>
      </c>
      <c r="N25" s="16">
        <v>831585.71255069971</v>
      </c>
      <c r="O25" s="30">
        <v>1.04E-2</v>
      </c>
      <c r="Q25" s="11" t="s">
        <v>41</v>
      </c>
      <c r="R25" s="11" t="s">
        <v>41</v>
      </c>
      <c r="S25" s="63" t="s">
        <v>38</v>
      </c>
      <c r="T25" s="69"/>
      <c r="U25" s="64" t="s">
        <v>39</v>
      </c>
      <c r="V25" s="11" t="s">
        <v>41</v>
      </c>
    </row>
    <row r="26" spans="2:22" ht="15.6" x14ac:dyDescent="0.3">
      <c r="B26" s="11" t="s">
        <v>7</v>
      </c>
      <c r="C26" s="15"/>
      <c r="D26" s="17">
        <v>3</v>
      </c>
      <c r="E26" s="15"/>
      <c r="F26" s="17">
        <f t="shared" si="2"/>
        <v>37939.200000000041</v>
      </c>
      <c r="G26" s="15"/>
      <c r="H26" s="17">
        <f t="shared" si="3"/>
        <v>948480.00000000116</v>
      </c>
      <c r="I26" s="38"/>
      <c r="J26" s="45">
        <v>25</v>
      </c>
      <c r="K26" s="26">
        <v>0.05</v>
      </c>
      <c r="L26" s="26">
        <v>1</v>
      </c>
      <c r="M26" s="17">
        <f t="shared" si="4"/>
        <v>13312.000000000016</v>
      </c>
      <c r="N26" s="16">
        <v>1280000.0000000016</v>
      </c>
      <c r="O26" s="30">
        <v>1.04E-2</v>
      </c>
      <c r="Q26" s="11" t="s">
        <v>41</v>
      </c>
      <c r="R26" s="11" t="s">
        <v>41</v>
      </c>
      <c r="S26" s="63" t="s">
        <v>38</v>
      </c>
      <c r="T26" s="69"/>
      <c r="U26" s="64" t="s">
        <v>39</v>
      </c>
      <c r="V26" s="11" t="s">
        <v>41</v>
      </c>
    </row>
    <row r="27" spans="2:22" ht="15.6" x14ac:dyDescent="0.3">
      <c r="B27" s="11" t="s">
        <v>30</v>
      </c>
      <c r="C27" s="15"/>
      <c r="D27" s="12">
        <v>55</v>
      </c>
      <c r="E27" s="15"/>
      <c r="F27" s="17">
        <f t="shared" si="2"/>
        <v>337956.75028276292</v>
      </c>
      <c r="G27" s="15"/>
      <c r="H27" s="17">
        <f t="shared" si="3"/>
        <v>5680794.2300000004</v>
      </c>
      <c r="I27" s="38"/>
      <c r="J27" s="24">
        <v>16.809234392409596</v>
      </c>
      <c r="K27" s="25">
        <v>0.05</v>
      </c>
      <c r="L27" s="25">
        <v>1</v>
      </c>
      <c r="M27" s="17">
        <v>6468.0717757466591</v>
      </c>
      <c r="N27" s="43"/>
      <c r="O27" s="44"/>
      <c r="Q27" s="11" t="s">
        <v>39</v>
      </c>
      <c r="R27" s="11" t="s">
        <v>41</v>
      </c>
      <c r="S27" s="63" t="s">
        <v>38</v>
      </c>
      <c r="T27" s="64" t="s">
        <v>39</v>
      </c>
      <c r="U27" s="69"/>
      <c r="V27" s="69"/>
    </row>
    <row r="28" spans="2:22" ht="15.6" x14ac:dyDescent="0.3">
      <c r="B28" s="22" t="s">
        <v>3</v>
      </c>
      <c r="C28" s="10"/>
      <c r="D28" s="19"/>
      <c r="E28" s="10"/>
      <c r="F28" s="23">
        <f>SUM(F15:F27,F5:F12)</f>
        <v>2466670.1507037198</v>
      </c>
      <c r="G28" s="10"/>
      <c r="H28" s="23">
        <f>SUM(H15:H27,H5:H12)</f>
        <v>53397573.871000119</v>
      </c>
      <c r="I28" s="5"/>
      <c r="J28" s="1"/>
      <c r="K28" s="1"/>
      <c r="L28" s="1"/>
      <c r="M28" s="1"/>
      <c r="N28" s="3"/>
      <c r="O28" s="31"/>
    </row>
    <row r="30" spans="2:22" ht="15.6" x14ac:dyDescent="0.3">
      <c r="M30" s="12"/>
    </row>
    <row r="32" spans="2:22" x14ac:dyDescent="0.3">
      <c r="F32" s="55"/>
    </row>
    <row r="33" spans="6:6" x14ac:dyDescent="0.3">
      <c r="F33" s="55"/>
    </row>
    <row r="34" spans="6:6" x14ac:dyDescent="0.3">
      <c r="F34" s="55"/>
    </row>
    <row r="35" spans="6:6" x14ac:dyDescent="0.3">
      <c r="F35" s="55"/>
    </row>
    <row r="36" spans="6:6" x14ac:dyDescent="0.3">
      <c r="F36" s="55"/>
    </row>
    <row r="38" spans="6:6" x14ac:dyDescent="0.3">
      <c r="F38" s="40"/>
    </row>
    <row r="39" spans="6:6" x14ac:dyDescent="0.3">
      <c r="F39" s="56"/>
    </row>
  </sheetData>
  <mergeCells count="2">
    <mergeCell ref="J2:O2"/>
    <mergeCell ref="Q2:V2"/>
  </mergeCells>
  <pageMargins left="0.7" right="0.7" top="0.75" bottom="0.75" header="0.3" footer="0.3"/>
  <pageSetup orientation="portrait" horizontalDpi="90" verticalDpi="9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28"/>
  <sheetViews>
    <sheetView showGridLines="0" topLeftCell="O1" zoomScale="70" zoomScaleNormal="70" workbookViewId="0">
      <selection activeCell="Q5" sqref="Q5"/>
    </sheetView>
  </sheetViews>
  <sheetFormatPr defaultRowHeight="14.4" x14ac:dyDescent="0.3"/>
  <cols>
    <col min="1" max="1" width="3.6640625" customWidth="1"/>
    <col min="2" max="2" width="94.6640625" customWidth="1"/>
    <col min="3" max="3" width="3.33203125" customWidth="1"/>
    <col min="4" max="4" width="9.109375" customWidth="1"/>
    <col min="5" max="5" width="2.5546875" customWidth="1"/>
    <col min="6" max="6" width="15.44140625" customWidth="1"/>
    <col min="7" max="7" width="2.5546875" customWidth="1"/>
    <col min="8" max="8" width="14.88671875" customWidth="1"/>
    <col min="9" max="9" width="3.44140625" customWidth="1"/>
    <col min="10" max="14" width="17.109375" customWidth="1"/>
    <col min="15" max="15" width="19.77734375" customWidth="1"/>
    <col min="16" max="16" width="3.6640625" customWidth="1"/>
    <col min="17" max="17" width="38" customWidth="1"/>
    <col min="18" max="18" width="28.5546875" customWidth="1"/>
    <col min="19" max="19" width="17.44140625" customWidth="1"/>
    <col min="20" max="20" width="38.5546875" customWidth="1"/>
    <col min="21" max="21" width="38.109375" customWidth="1"/>
    <col min="22" max="22" width="36.33203125" customWidth="1"/>
  </cols>
  <sheetData>
    <row r="2" spans="1:22" ht="62.4" x14ac:dyDescent="0.3">
      <c r="D2" s="34" t="s">
        <v>4</v>
      </c>
      <c r="E2" s="10"/>
      <c r="F2" s="35" t="s">
        <v>15</v>
      </c>
      <c r="G2" s="10"/>
      <c r="H2" s="35" t="s">
        <v>14</v>
      </c>
      <c r="I2" s="1"/>
      <c r="J2" s="85" t="s">
        <v>16</v>
      </c>
      <c r="K2" s="85"/>
      <c r="L2" s="85"/>
      <c r="M2" s="85"/>
      <c r="N2" s="85"/>
      <c r="O2" s="85"/>
      <c r="P2" s="1"/>
      <c r="Q2" s="86" t="s">
        <v>17</v>
      </c>
      <c r="R2" s="86"/>
      <c r="S2" s="86"/>
      <c r="T2" s="86"/>
      <c r="U2" s="86"/>
      <c r="V2" s="86"/>
    </row>
    <row r="3" spans="1:22" ht="46.8" x14ac:dyDescent="0.3">
      <c r="B3" s="74" t="s">
        <v>5</v>
      </c>
      <c r="C3" s="10"/>
      <c r="D3" s="74">
        <v>2018</v>
      </c>
      <c r="E3" s="10"/>
      <c r="F3" s="74">
        <v>2018</v>
      </c>
      <c r="G3" s="10"/>
      <c r="H3" s="74">
        <v>2018</v>
      </c>
      <c r="I3" s="4"/>
      <c r="J3" s="74" t="s">
        <v>0</v>
      </c>
      <c r="K3" s="74" t="s">
        <v>1</v>
      </c>
      <c r="L3" s="74" t="s">
        <v>2</v>
      </c>
      <c r="M3" s="74" t="s">
        <v>13</v>
      </c>
      <c r="N3" s="74" t="s">
        <v>12</v>
      </c>
      <c r="O3" s="75" t="s">
        <v>18</v>
      </c>
      <c r="P3" s="2"/>
      <c r="Q3" s="76" t="s">
        <v>0</v>
      </c>
      <c r="R3" s="76" t="s">
        <v>1</v>
      </c>
      <c r="S3" s="76" t="s">
        <v>2</v>
      </c>
      <c r="T3" s="76" t="s">
        <v>13</v>
      </c>
      <c r="U3" s="76" t="s">
        <v>12</v>
      </c>
      <c r="V3" s="76" t="s">
        <v>18</v>
      </c>
    </row>
    <row r="4" spans="1:22" s="42" customFormat="1" ht="15.6" x14ac:dyDescent="0.3">
      <c r="A4" s="84"/>
      <c r="B4" s="38" t="s">
        <v>27</v>
      </c>
      <c r="C4" s="70"/>
      <c r="D4" s="38"/>
      <c r="E4" s="70"/>
      <c r="F4" s="38"/>
      <c r="G4" s="70"/>
      <c r="H4" s="38"/>
      <c r="I4" s="38"/>
      <c r="J4" s="38"/>
      <c r="K4" s="38"/>
      <c r="L4" s="38"/>
      <c r="M4" s="38"/>
      <c r="N4" s="38"/>
      <c r="O4" s="58"/>
      <c r="P4" s="38"/>
      <c r="Q4" s="61"/>
      <c r="R4" s="70"/>
      <c r="S4" s="77"/>
      <c r="T4" s="61"/>
      <c r="U4" s="61"/>
      <c r="V4" s="61"/>
    </row>
    <row r="5" spans="1:22" ht="15.6" x14ac:dyDescent="0.3">
      <c r="B5" s="71" t="s">
        <v>19</v>
      </c>
      <c r="C5" s="15"/>
      <c r="D5" s="52">
        <v>0</v>
      </c>
      <c r="E5" s="15"/>
      <c r="F5" s="52">
        <f>D5*((1-$K5)*$L5*$M5)</f>
        <v>0</v>
      </c>
      <c r="G5" s="15"/>
      <c r="H5" s="52">
        <f>D5*(J5*(1-K5)*L5*M5)</f>
        <v>0</v>
      </c>
      <c r="I5" s="38"/>
      <c r="J5" s="52">
        <v>25</v>
      </c>
      <c r="K5" s="72">
        <v>0</v>
      </c>
      <c r="L5" s="72">
        <v>1</v>
      </c>
      <c r="M5" s="52">
        <v>585.12</v>
      </c>
      <c r="N5" s="73"/>
      <c r="O5" s="73"/>
      <c r="P5" s="36"/>
      <c r="Q5" s="11" t="s">
        <v>41</v>
      </c>
      <c r="R5" s="78" t="s">
        <v>41</v>
      </c>
      <c r="S5" s="63" t="s">
        <v>38</v>
      </c>
      <c r="T5" s="11" t="s">
        <v>39</v>
      </c>
      <c r="U5" s="62"/>
      <c r="V5" s="62"/>
    </row>
    <row r="6" spans="1:22" ht="15.6" x14ac:dyDescent="0.3">
      <c r="B6" s="8" t="s">
        <v>20</v>
      </c>
      <c r="C6" s="15"/>
      <c r="D6" s="12">
        <v>80</v>
      </c>
      <c r="E6" s="15"/>
      <c r="F6" s="12">
        <f t="shared" ref="F6:F7" si="0">D6*((1-$K6)*$L6*$M6)</f>
        <v>46809.599999999999</v>
      </c>
      <c r="G6" s="15"/>
      <c r="H6" s="17">
        <f t="shared" ref="H6:H7" si="1">D6*(J6*(1-K6)*L6*M6)</f>
        <v>1170240</v>
      </c>
      <c r="I6" s="38"/>
      <c r="J6" s="52">
        <v>25</v>
      </c>
      <c r="K6" s="72">
        <v>0</v>
      </c>
      <c r="L6" s="72">
        <v>1</v>
      </c>
      <c r="M6" s="52">
        <v>585.12</v>
      </c>
      <c r="N6" s="73"/>
      <c r="O6" s="73"/>
      <c r="P6" s="36"/>
      <c r="Q6" s="11" t="s">
        <v>41</v>
      </c>
      <c r="R6" s="78" t="s">
        <v>41</v>
      </c>
      <c r="S6" s="63" t="s">
        <v>38</v>
      </c>
      <c r="T6" s="11" t="s">
        <v>39</v>
      </c>
      <c r="U6" s="62"/>
      <c r="V6" s="62"/>
    </row>
    <row r="7" spans="1:22" ht="15.6" x14ac:dyDescent="0.3">
      <c r="B7" s="8" t="s">
        <v>21</v>
      </c>
      <c r="C7" s="15"/>
      <c r="D7" s="12">
        <v>1090</v>
      </c>
      <c r="E7" s="15"/>
      <c r="F7" s="12">
        <f t="shared" si="0"/>
        <v>1307149.8</v>
      </c>
      <c r="G7" s="15"/>
      <c r="H7" s="17">
        <f t="shared" si="1"/>
        <v>32678745</v>
      </c>
      <c r="I7" s="38"/>
      <c r="J7" s="12">
        <v>25</v>
      </c>
      <c r="K7" s="41">
        <v>0</v>
      </c>
      <c r="L7" s="41">
        <v>1</v>
      </c>
      <c r="M7" s="12">
        <v>1199.22</v>
      </c>
      <c r="N7" s="28"/>
      <c r="O7" s="28"/>
      <c r="P7" s="36"/>
      <c r="Q7" s="11" t="s">
        <v>41</v>
      </c>
      <c r="R7" s="78" t="s">
        <v>41</v>
      </c>
      <c r="S7" s="63" t="s">
        <v>38</v>
      </c>
      <c r="T7" s="11" t="s">
        <v>39</v>
      </c>
      <c r="U7" s="62"/>
      <c r="V7" s="62"/>
    </row>
    <row r="8" spans="1:22" ht="15.6" x14ac:dyDescent="0.3">
      <c r="B8" s="8" t="s">
        <v>28</v>
      </c>
      <c r="C8" s="15"/>
      <c r="D8" s="12">
        <v>101</v>
      </c>
      <c r="E8" s="15"/>
      <c r="F8" s="12">
        <f>D8*((1-$K8)*$L8*$M8)</f>
        <v>59097.120000000003</v>
      </c>
      <c r="G8" s="15"/>
      <c r="H8" s="17">
        <f>D8*(J8*(1-K8)*L8*M8)</f>
        <v>1477428</v>
      </c>
      <c r="I8" s="38"/>
      <c r="J8" s="12">
        <v>25</v>
      </c>
      <c r="K8" s="41">
        <v>0</v>
      </c>
      <c r="L8" s="41">
        <v>1</v>
      </c>
      <c r="M8" s="12">
        <v>585.12</v>
      </c>
      <c r="N8" s="28"/>
      <c r="O8" s="28"/>
      <c r="P8" s="36"/>
      <c r="Q8" s="11" t="s">
        <v>41</v>
      </c>
      <c r="R8" s="11" t="s">
        <v>41</v>
      </c>
      <c r="S8" s="63" t="s">
        <v>38</v>
      </c>
      <c r="T8" s="11" t="s">
        <v>39</v>
      </c>
      <c r="U8" s="60"/>
      <c r="V8" s="60"/>
    </row>
    <row r="9" spans="1:22" ht="15.6" x14ac:dyDescent="0.3">
      <c r="B9" s="8" t="s">
        <v>22</v>
      </c>
      <c r="C9" s="15"/>
      <c r="D9" s="12">
        <v>21.6</v>
      </c>
      <c r="E9" s="15"/>
      <c r="F9" s="12">
        <f>D9*((1-$K9)*$L9*$M9)</f>
        <v>2786.4</v>
      </c>
      <c r="G9" s="15"/>
      <c r="H9" s="17">
        <f>D9*(J9*(1-K9)*L9*M9)</f>
        <v>50155.200000000004</v>
      </c>
      <c r="I9" s="38"/>
      <c r="J9" s="12">
        <v>18</v>
      </c>
      <c r="K9" s="41">
        <v>0</v>
      </c>
      <c r="L9" s="41">
        <v>1</v>
      </c>
      <c r="M9" s="12">
        <v>129</v>
      </c>
      <c r="N9" s="28"/>
      <c r="O9" s="28"/>
      <c r="P9" s="36"/>
      <c r="Q9" s="11" t="s">
        <v>41</v>
      </c>
      <c r="R9" s="11" t="s">
        <v>41</v>
      </c>
      <c r="S9" s="63" t="s">
        <v>38</v>
      </c>
      <c r="T9" s="11" t="s">
        <v>41</v>
      </c>
      <c r="U9" s="60"/>
      <c r="V9" s="60"/>
    </row>
    <row r="10" spans="1:22" ht="15.6" x14ac:dyDescent="0.3">
      <c r="B10" s="8" t="s">
        <v>23</v>
      </c>
      <c r="C10" s="15"/>
      <c r="D10" s="12">
        <v>709</v>
      </c>
      <c r="E10" s="15"/>
      <c r="F10" s="12">
        <f>D10*((1-$K10)*$L10*$M10)</f>
        <v>91461</v>
      </c>
      <c r="G10" s="15"/>
      <c r="H10" s="17">
        <f>D10*(J10*(1-K10)*L10*M10)</f>
        <v>1646298</v>
      </c>
      <c r="I10" s="38"/>
      <c r="J10" s="12">
        <v>18</v>
      </c>
      <c r="K10" s="41">
        <v>0</v>
      </c>
      <c r="L10" s="41">
        <v>1</v>
      </c>
      <c r="M10" s="12">
        <v>129</v>
      </c>
      <c r="N10" s="28"/>
      <c r="O10" s="28"/>
      <c r="P10" s="36"/>
      <c r="Q10" s="11" t="s">
        <v>41</v>
      </c>
      <c r="R10" s="11" t="s">
        <v>41</v>
      </c>
      <c r="S10" s="63" t="s">
        <v>38</v>
      </c>
      <c r="T10" s="11" t="s">
        <v>41</v>
      </c>
      <c r="U10" s="60"/>
      <c r="V10" s="60"/>
    </row>
    <row r="11" spans="1:22" ht="15.6" x14ac:dyDescent="0.3">
      <c r="B11" s="8" t="s">
        <v>25</v>
      </c>
      <c r="C11" s="15"/>
      <c r="D11" s="12">
        <v>109</v>
      </c>
      <c r="E11" s="15"/>
      <c r="F11" s="12">
        <f>D11*((1-$K11)*$L11*$M11)</f>
        <v>21255</v>
      </c>
      <c r="G11" s="15"/>
      <c r="H11" s="17">
        <f>D11*(J11*(1-K11)*L11*M11)</f>
        <v>531375</v>
      </c>
      <c r="I11" s="38"/>
      <c r="J11" s="12">
        <v>25</v>
      </c>
      <c r="K11" s="41">
        <v>0</v>
      </c>
      <c r="L11" s="41">
        <v>1</v>
      </c>
      <c r="M11" s="12">
        <v>195</v>
      </c>
      <c r="N11" s="28"/>
      <c r="O11" s="28"/>
      <c r="P11" s="36"/>
      <c r="Q11" s="11" t="s">
        <v>41</v>
      </c>
      <c r="R11" s="11" t="s">
        <v>41</v>
      </c>
      <c r="S11" s="63" t="s">
        <v>38</v>
      </c>
      <c r="T11" s="11" t="s">
        <v>39</v>
      </c>
      <c r="U11" s="60"/>
      <c r="V11" s="60"/>
    </row>
    <row r="12" spans="1:22" ht="15.6" x14ac:dyDescent="0.3">
      <c r="B12" s="8" t="s">
        <v>26</v>
      </c>
      <c r="D12" s="12">
        <v>5</v>
      </c>
      <c r="F12" s="12">
        <f>D12*((1-$K12)*$L12*$M12)</f>
        <v>350</v>
      </c>
      <c r="G12" s="15"/>
      <c r="H12" s="17">
        <f>D12*(J12*(1-K12)*L12*M12)</f>
        <v>8750</v>
      </c>
      <c r="J12" s="12">
        <v>25</v>
      </c>
      <c r="K12" s="41">
        <v>0</v>
      </c>
      <c r="L12" s="41">
        <v>1</v>
      </c>
      <c r="M12" s="12">
        <v>70</v>
      </c>
      <c r="N12" s="28"/>
      <c r="O12" s="28"/>
      <c r="P12" s="36"/>
      <c r="Q12" s="11" t="s">
        <v>41</v>
      </c>
      <c r="R12" s="11" t="s">
        <v>41</v>
      </c>
      <c r="S12" s="63" t="s">
        <v>38</v>
      </c>
      <c r="T12" s="11" t="s">
        <v>39</v>
      </c>
      <c r="U12" s="60"/>
      <c r="V12" s="60"/>
    </row>
    <row r="14" spans="1:22" ht="15.6" x14ac:dyDescent="0.3">
      <c r="B14" s="36" t="s">
        <v>33</v>
      </c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8"/>
      <c r="O14" s="58"/>
    </row>
    <row r="15" spans="1:22" ht="16.2" customHeight="1" x14ac:dyDescent="0.3">
      <c r="B15" s="14" t="s">
        <v>29</v>
      </c>
      <c r="C15" s="15"/>
      <c r="D15" s="12">
        <v>27</v>
      </c>
      <c r="E15" s="15"/>
      <c r="F15" s="17">
        <f t="shared" ref="F15:F27" si="2">D15*((1-$K15)*$L15*$M15)</f>
        <v>183865.71428571429</v>
      </c>
      <c r="G15" s="15"/>
      <c r="H15" s="17">
        <f t="shared" ref="H15:H27" si="3">D15*(J15*(1-K15)*L15*M15)</f>
        <v>2574120</v>
      </c>
      <c r="I15" s="18"/>
      <c r="J15" s="24">
        <v>14</v>
      </c>
      <c r="K15" s="88">
        <v>0.05</v>
      </c>
      <c r="L15" s="88">
        <v>1</v>
      </c>
      <c r="M15" s="12">
        <f>N15*O15</f>
        <v>7168.2539682539691</v>
      </c>
      <c r="N15" s="46">
        <v>1525.1604187774401</v>
      </c>
      <c r="O15" s="30">
        <v>4.7</v>
      </c>
      <c r="Q15" s="11" t="s">
        <v>41</v>
      </c>
      <c r="R15" s="11" t="s">
        <v>41</v>
      </c>
      <c r="S15" s="63" t="s">
        <v>38</v>
      </c>
      <c r="T15" s="69"/>
      <c r="U15" s="64" t="s">
        <v>39</v>
      </c>
      <c r="V15" s="11" t="s">
        <v>41</v>
      </c>
    </row>
    <row r="16" spans="1:22" ht="16.2" customHeight="1" x14ac:dyDescent="0.3">
      <c r="B16" s="11" t="s">
        <v>8</v>
      </c>
      <c r="C16" s="10"/>
      <c r="D16" s="12">
        <v>50</v>
      </c>
      <c r="E16" s="10"/>
      <c r="F16" s="17">
        <f t="shared" si="2"/>
        <v>151999.99999999994</v>
      </c>
      <c r="G16" s="15"/>
      <c r="H16" s="17">
        <f>D16*(J16*(1-K16)*L16*M16)</f>
        <v>2279999.9999999991</v>
      </c>
      <c r="I16" s="13"/>
      <c r="J16" s="24">
        <v>15</v>
      </c>
      <c r="K16" s="87">
        <v>0.05</v>
      </c>
      <c r="L16" s="87">
        <v>1</v>
      </c>
      <c r="M16" s="12">
        <f>N16*O16</f>
        <v>3199.9999999999991</v>
      </c>
      <c r="N16" s="46">
        <v>1095.8904109589039</v>
      </c>
      <c r="O16" s="29">
        <v>2.92</v>
      </c>
      <c r="Q16" s="11" t="s">
        <v>41</v>
      </c>
      <c r="R16" s="11" t="s">
        <v>41</v>
      </c>
      <c r="S16" s="63" t="s">
        <v>38</v>
      </c>
      <c r="T16" s="69"/>
      <c r="U16" s="64" t="s">
        <v>39</v>
      </c>
      <c r="V16" s="11" t="s">
        <v>41</v>
      </c>
    </row>
    <row r="17" spans="2:22" ht="16.2" customHeight="1" x14ac:dyDescent="0.3">
      <c r="B17" s="11" t="s">
        <v>9</v>
      </c>
      <c r="C17" s="10"/>
      <c r="D17" s="17">
        <v>7</v>
      </c>
      <c r="E17" s="15"/>
      <c r="F17" s="17">
        <f t="shared" si="2"/>
        <v>119421.33333333331</v>
      </c>
      <c r="G17" s="15"/>
      <c r="H17" s="17">
        <f t="shared" si="3"/>
        <v>1791320</v>
      </c>
      <c r="I17" s="13"/>
      <c r="J17" s="24">
        <v>15</v>
      </c>
      <c r="K17" s="87">
        <v>0.05</v>
      </c>
      <c r="L17" s="87">
        <v>1</v>
      </c>
      <c r="M17" s="12">
        <f t="shared" ref="M17:M26" si="4">N17*O17</f>
        <v>17958.095238095237</v>
      </c>
      <c r="N17" s="46">
        <v>6150.03261578604</v>
      </c>
      <c r="O17" s="29">
        <v>2.92</v>
      </c>
      <c r="Q17" s="11" t="s">
        <v>41</v>
      </c>
      <c r="R17" s="11" t="s">
        <v>41</v>
      </c>
      <c r="S17" s="63" t="s">
        <v>38</v>
      </c>
      <c r="T17" s="69"/>
      <c r="U17" s="64" t="s">
        <v>39</v>
      </c>
      <c r="V17" s="11" t="s">
        <v>41</v>
      </c>
    </row>
    <row r="18" spans="2:22" ht="16.2" customHeight="1" x14ac:dyDescent="0.3">
      <c r="B18" s="11" t="s">
        <v>34</v>
      </c>
      <c r="C18" s="10"/>
      <c r="D18" s="48">
        <v>3</v>
      </c>
      <c r="E18" s="15"/>
      <c r="F18" s="17">
        <f t="shared" si="2"/>
        <v>7752.0000000000027</v>
      </c>
      <c r="G18" s="15"/>
      <c r="H18" s="17">
        <f t="shared" si="3"/>
        <v>193800.00000000006</v>
      </c>
      <c r="I18" s="13"/>
      <c r="J18" s="53">
        <v>25</v>
      </c>
      <c r="K18" s="87">
        <v>0.05</v>
      </c>
      <c r="L18" s="87">
        <v>1</v>
      </c>
      <c r="M18" s="12">
        <f t="shared" si="4"/>
        <v>2720.0000000000009</v>
      </c>
      <c r="N18" s="46">
        <v>273092.36947791174</v>
      </c>
      <c r="O18" s="54">
        <v>9.9600000000000001E-3</v>
      </c>
      <c r="Q18" s="11" t="s">
        <v>41</v>
      </c>
      <c r="R18" s="11" t="s">
        <v>41</v>
      </c>
      <c r="S18" s="63" t="s">
        <v>38</v>
      </c>
      <c r="T18" s="69"/>
      <c r="U18" s="64" t="s">
        <v>39</v>
      </c>
      <c r="V18" s="11" t="s">
        <v>41</v>
      </c>
    </row>
    <row r="19" spans="2:22" ht="16.2" customHeight="1" x14ac:dyDescent="0.3">
      <c r="B19" s="11" t="s">
        <v>10</v>
      </c>
      <c r="C19" s="10"/>
      <c r="D19" s="17">
        <v>7</v>
      </c>
      <c r="E19" s="15"/>
      <c r="F19" s="17">
        <f t="shared" si="2"/>
        <v>20132.279999999977</v>
      </c>
      <c r="G19" s="15"/>
      <c r="H19" s="17">
        <f t="shared" si="3"/>
        <v>503306.99999999948</v>
      </c>
      <c r="I19" s="18"/>
      <c r="J19" s="45">
        <v>25</v>
      </c>
      <c r="K19" s="88">
        <v>0.05</v>
      </c>
      <c r="L19" s="88">
        <v>1</v>
      </c>
      <c r="M19" s="17">
        <f t="shared" si="4"/>
        <v>3027.4105263157862</v>
      </c>
      <c r="N19" s="16">
        <v>411892.58861439268</v>
      </c>
      <c r="O19" s="47">
        <v>7.3499999999999998E-3</v>
      </c>
      <c r="Q19" s="11" t="s">
        <v>41</v>
      </c>
      <c r="R19" s="11" t="s">
        <v>41</v>
      </c>
      <c r="S19" s="63" t="s">
        <v>38</v>
      </c>
      <c r="T19" s="69"/>
      <c r="U19" s="64" t="s">
        <v>39</v>
      </c>
      <c r="V19" s="11" t="s">
        <v>40</v>
      </c>
    </row>
    <row r="20" spans="2:22" ht="16.2" customHeight="1" x14ac:dyDescent="0.3">
      <c r="B20" s="11" t="s">
        <v>37</v>
      </c>
      <c r="C20" s="10"/>
      <c r="D20" s="17">
        <v>5</v>
      </c>
      <c r="E20" s="15"/>
      <c r="F20" s="17">
        <f t="shared" si="2"/>
        <v>43360.279999999955</v>
      </c>
      <c r="G20" s="15"/>
      <c r="H20" s="17">
        <f>D20*(J20*(1-K20)*L20*M20)</f>
        <v>1084006.9999999988</v>
      </c>
      <c r="I20" s="18"/>
      <c r="J20" s="45">
        <v>25</v>
      </c>
      <c r="K20" s="88">
        <v>0.05</v>
      </c>
      <c r="L20" s="88">
        <v>1</v>
      </c>
      <c r="M20" s="17">
        <f t="shared" si="4"/>
        <v>9128.4799999999905</v>
      </c>
      <c r="N20" s="16">
        <v>1417465.8385093152</v>
      </c>
      <c r="O20" s="47">
        <v>6.4400000000000004E-3</v>
      </c>
      <c r="Q20" s="11" t="s">
        <v>41</v>
      </c>
      <c r="R20" s="11" t="s">
        <v>41</v>
      </c>
      <c r="S20" s="63" t="s">
        <v>38</v>
      </c>
      <c r="T20" s="69"/>
      <c r="U20" s="64" t="s">
        <v>39</v>
      </c>
      <c r="V20" s="11" t="s">
        <v>40</v>
      </c>
    </row>
    <row r="21" spans="2:22" ht="16.2" customHeight="1" x14ac:dyDescent="0.3">
      <c r="B21" s="14" t="s">
        <v>36</v>
      </c>
      <c r="C21" s="10"/>
      <c r="D21" s="48">
        <v>5</v>
      </c>
      <c r="E21" s="15"/>
      <c r="F21" s="17">
        <f t="shared" ref="F21" si="5">D21*((1-$K21)*$L21*$M21)</f>
        <v>4238.4615384615399</v>
      </c>
      <c r="G21" s="15"/>
      <c r="H21" s="17">
        <f>D21*(J21*(1-K21)*L21*M21)</f>
        <v>110200.00000000003</v>
      </c>
      <c r="I21" s="18"/>
      <c r="J21" s="45">
        <v>26</v>
      </c>
      <c r="K21" s="88">
        <v>0.05</v>
      </c>
      <c r="L21" s="88">
        <v>1</v>
      </c>
      <c r="M21" s="17">
        <f t="shared" ref="M21" si="6">N21*O21</f>
        <v>892.30769230769261</v>
      </c>
      <c r="N21" s="49">
        <v>87566.996301049323</v>
      </c>
      <c r="O21" s="47">
        <v>1.0189999999999999E-2</v>
      </c>
      <c r="Q21" s="11" t="s">
        <v>41</v>
      </c>
      <c r="R21" s="11" t="s">
        <v>41</v>
      </c>
      <c r="S21" s="63" t="s">
        <v>38</v>
      </c>
      <c r="T21" s="69"/>
      <c r="U21" s="64" t="s">
        <v>39</v>
      </c>
      <c r="V21" s="11" t="s">
        <v>41</v>
      </c>
    </row>
    <row r="22" spans="2:22" ht="16.2" customHeight="1" x14ac:dyDescent="0.3">
      <c r="B22" s="14" t="s">
        <v>35</v>
      </c>
      <c r="C22" s="15"/>
      <c r="D22" s="48">
        <v>4</v>
      </c>
      <c r="E22" s="15"/>
      <c r="F22" s="17">
        <f t="shared" si="2"/>
        <v>6080.0000000000009</v>
      </c>
      <c r="G22" s="17"/>
      <c r="H22" s="17">
        <f t="shared" si="3"/>
        <v>152000.00000000003</v>
      </c>
      <c r="I22" s="18"/>
      <c r="J22" s="45">
        <v>25</v>
      </c>
      <c r="K22" s="88">
        <v>0.05</v>
      </c>
      <c r="L22" s="88">
        <v>1</v>
      </c>
      <c r="M22" s="17">
        <f t="shared" si="4"/>
        <v>1600.0000000000002</v>
      </c>
      <c r="N22" s="49">
        <v>157016.68302257117</v>
      </c>
      <c r="O22" s="47">
        <v>1.0189999999999999E-2</v>
      </c>
      <c r="Q22" s="11" t="s">
        <v>41</v>
      </c>
      <c r="R22" s="11" t="s">
        <v>41</v>
      </c>
      <c r="S22" s="63" t="s">
        <v>38</v>
      </c>
      <c r="T22" s="69"/>
      <c r="U22" s="64" t="s">
        <v>39</v>
      </c>
      <c r="V22" s="11" t="s">
        <v>41</v>
      </c>
    </row>
    <row r="23" spans="2:22" ht="16.2" customHeight="1" x14ac:dyDescent="0.3">
      <c r="B23" s="11" t="s">
        <v>6</v>
      </c>
      <c r="C23" s="10"/>
      <c r="D23" s="17">
        <v>10</v>
      </c>
      <c r="E23" s="15"/>
      <c r="F23" s="17">
        <f t="shared" si="2"/>
        <v>20207.999999999989</v>
      </c>
      <c r="G23" s="15"/>
      <c r="H23" s="17">
        <f t="shared" si="3"/>
        <v>505199.99999999977</v>
      </c>
      <c r="I23" s="18"/>
      <c r="J23" s="45">
        <v>25</v>
      </c>
      <c r="K23" s="88">
        <v>0.05</v>
      </c>
      <c r="L23" s="88">
        <v>1</v>
      </c>
      <c r="M23" s="17">
        <f t="shared" si="4"/>
        <v>2127.1578947368412</v>
      </c>
      <c r="N23" s="16">
        <v>208749.548060534</v>
      </c>
      <c r="O23" s="47">
        <v>1.0189999999999999E-2</v>
      </c>
      <c r="Q23" s="11" t="s">
        <v>41</v>
      </c>
      <c r="R23" s="11" t="s">
        <v>41</v>
      </c>
      <c r="S23" s="63" t="s">
        <v>38</v>
      </c>
      <c r="T23" s="69"/>
      <c r="U23" s="64" t="s">
        <v>39</v>
      </c>
      <c r="V23" s="11" t="s">
        <v>41</v>
      </c>
    </row>
    <row r="24" spans="2:22" ht="16.2" customHeight="1" x14ac:dyDescent="0.3">
      <c r="B24" s="11" t="s">
        <v>31</v>
      </c>
      <c r="C24" s="10"/>
      <c r="D24" s="48">
        <v>9</v>
      </c>
      <c r="E24" s="15"/>
      <c r="F24" s="17">
        <f t="shared" si="2"/>
        <v>33441.040000000008</v>
      </c>
      <c r="G24" s="15"/>
      <c r="H24" s="45">
        <f t="shared" si="3"/>
        <v>836026.00000000023</v>
      </c>
      <c r="I24" s="18"/>
      <c r="J24" s="45">
        <v>25</v>
      </c>
      <c r="K24" s="88">
        <v>0.05</v>
      </c>
      <c r="L24" s="88">
        <v>1</v>
      </c>
      <c r="M24" s="17">
        <f t="shared" si="4"/>
        <v>3911.2327485380129</v>
      </c>
      <c r="N24" s="49">
        <v>376080.07197480893</v>
      </c>
      <c r="O24" s="30">
        <v>1.04E-2</v>
      </c>
      <c r="Q24" s="11" t="s">
        <v>41</v>
      </c>
      <c r="R24" s="11" t="s">
        <v>41</v>
      </c>
      <c r="S24" s="63" t="s">
        <v>38</v>
      </c>
      <c r="T24" s="69"/>
      <c r="U24" s="64" t="s">
        <v>39</v>
      </c>
      <c r="V24" s="11" t="s">
        <v>41</v>
      </c>
    </row>
    <row r="25" spans="2:22" ht="16.2" customHeight="1" x14ac:dyDescent="0.3">
      <c r="B25" s="11" t="s">
        <v>32</v>
      </c>
      <c r="C25" s="10"/>
      <c r="D25" s="17">
        <v>7</v>
      </c>
      <c r="E25" s="15"/>
      <c r="F25" s="17">
        <f t="shared" si="2"/>
        <v>55489.919999999991</v>
      </c>
      <c r="G25" s="15"/>
      <c r="H25" s="17">
        <f>D25*(J25*(1-K25)*L25*M25)</f>
        <v>1387247.9999999998</v>
      </c>
      <c r="I25" s="18"/>
      <c r="J25" s="45">
        <v>25</v>
      </c>
      <c r="K25" s="88">
        <v>0.05</v>
      </c>
      <c r="L25" s="88">
        <v>1</v>
      </c>
      <c r="M25" s="17">
        <f t="shared" si="4"/>
        <v>8344.3488721804497</v>
      </c>
      <c r="N25" s="16">
        <v>802341.23770965869</v>
      </c>
      <c r="O25" s="30">
        <v>1.04E-2</v>
      </c>
      <c r="Q25" s="11" t="s">
        <v>41</v>
      </c>
      <c r="R25" s="11" t="s">
        <v>41</v>
      </c>
      <c r="S25" s="63" t="s">
        <v>38</v>
      </c>
      <c r="T25" s="69"/>
      <c r="U25" s="64" t="s">
        <v>39</v>
      </c>
      <c r="V25" s="11" t="s">
        <v>41</v>
      </c>
    </row>
    <row r="26" spans="2:22" ht="16.2" customHeight="1" x14ac:dyDescent="0.3">
      <c r="B26" s="11" t="s">
        <v>7</v>
      </c>
      <c r="C26" s="15"/>
      <c r="D26" s="17">
        <v>3</v>
      </c>
      <c r="E26" s="15"/>
      <c r="F26" s="17">
        <f t="shared" si="2"/>
        <v>37939.200000000041</v>
      </c>
      <c r="G26" s="15"/>
      <c r="H26" s="17">
        <f t="shared" si="3"/>
        <v>948480.00000000116</v>
      </c>
      <c r="I26" s="38"/>
      <c r="J26" s="45">
        <v>25</v>
      </c>
      <c r="K26" s="88">
        <v>0.05</v>
      </c>
      <c r="L26" s="88">
        <v>1</v>
      </c>
      <c r="M26" s="17">
        <f t="shared" si="4"/>
        <v>13312.000000000016</v>
      </c>
      <c r="N26" s="16">
        <v>1280000.0000000016</v>
      </c>
      <c r="O26" s="30">
        <v>1.04E-2</v>
      </c>
      <c r="Q26" s="11" t="s">
        <v>41</v>
      </c>
      <c r="R26" s="11" t="s">
        <v>41</v>
      </c>
      <c r="S26" s="63" t="s">
        <v>38</v>
      </c>
      <c r="T26" s="69"/>
      <c r="U26" s="64" t="s">
        <v>39</v>
      </c>
      <c r="V26" s="11" t="s">
        <v>41</v>
      </c>
    </row>
    <row r="27" spans="2:22" ht="16.2" customHeight="1" x14ac:dyDescent="0.3">
      <c r="B27" s="11" t="s">
        <v>30</v>
      </c>
      <c r="C27" s="15"/>
      <c r="D27" s="17">
        <v>57</v>
      </c>
      <c r="E27" s="15"/>
      <c r="F27" s="17">
        <f t="shared" si="2"/>
        <v>355688.71612021909</v>
      </c>
      <c r="G27" s="15"/>
      <c r="H27" s="17">
        <f t="shared" si="3"/>
        <v>5978855.0000000009</v>
      </c>
      <c r="I27" s="38"/>
      <c r="J27" s="24">
        <v>16.809234392409596</v>
      </c>
      <c r="K27" s="87">
        <v>0.05</v>
      </c>
      <c r="L27" s="87">
        <v>1</v>
      </c>
      <c r="M27" s="17">
        <v>6568.5820151471671</v>
      </c>
      <c r="N27" s="79"/>
      <c r="O27" s="80"/>
      <c r="Q27" s="11" t="s">
        <v>39</v>
      </c>
      <c r="R27" s="11" t="s">
        <v>41</v>
      </c>
      <c r="S27" s="63" t="s">
        <v>38</v>
      </c>
      <c r="T27" s="64" t="s">
        <v>39</v>
      </c>
      <c r="U27" s="69"/>
      <c r="V27" s="69"/>
    </row>
    <row r="28" spans="2:22" ht="16.2" customHeight="1" x14ac:dyDescent="0.3">
      <c r="B28" s="22" t="s">
        <v>3</v>
      </c>
      <c r="C28" s="10"/>
      <c r="D28" s="19"/>
      <c r="E28" s="10"/>
      <c r="F28" s="23">
        <f>SUM(F15:F27,F5:F12)</f>
        <v>2568525.8652777285</v>
      </c>
      <c r="G28" s="10"/>
      <c r="H28" s="23">
        <f>SUM(H15:H27,H5:H12)</f>
        <v>55907554.200000003</v>
      </c>
      <c r="I28" s="5"/>
      <c r="J28" s="1"/>
      <c r="K28" s="1"/>
      <c r="L28" s="1"/>
      <c r="M28" s="1"/>
      <c r="N28" s="3"/>
      <c r="O28" s="31"/>
    </row>
  </sheetData>
  <mergeCells count="2">
    <mergeCell ref="J2:O2"/>
    <mergeCell ref="Q2:V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V37"/>
  <sheetViews>
    <sheetView showGridLines="0" topLeftCell="L1" zoomScale="70" zoomScaleNormal="70" workbookViewId="0">
      <selection activeCell="Q5" sqref="Q5"/>
    </sheetView>
  </sheetViews>
  <sheetFormatPr defaultRowHeight="14.4" x14ac:dyDescent="0.3"/>
  <cols>
    <col min="1" max="1" width="3" customWidth="1"/>
    <col min="2" max="2" width="93.88671875" customWidth="1"/>
    <col min="3" max="3" width="2.44140625" customWidth="1"/>
    <col min="4" max="4" width="13.109375" customWidth="1"/>
    <col min="5" max="5" width="2.21875" customWidth="1"/>
    <col min="6" max="6" width="14.6640625" customWidth="1"/>
    <col min="7" max="7" width="2.77734375" customWidth="1"/>
    <col min="8" max="8" width="14.44140625" customWidth="1"/>
    <col min="9" max="9" width="4.33203125" customWidth="1"/>
    <col min="10" max="15" width="12.77734375" customWidth="1"/>
    <col min="17" max="17" width="37.44140625" customWidth="1"/>
    <col min="18" max="18" width="28.5546875" customWidth="1"/>
    <col min="19" max="19" width="17" customWidth="1"/>
    <col min="20" max="20" width="38.6640625" customWidth="1"/>
    <col min="21" max="21" width="37.88671875" customWidth="1"/>
    <col min="22" max="22" width="36.21875" customWidth="1"/>
  </cols>
  <sheetData>
    <row r="2" spans="2:22" ht="62.4" x14ac:dyDescent="0.3">
      <c r="D2" s="34" t="s">
        <v>4</v>
      </c>
      <c r="E2" s="10"/>
      <c r="F2" s="35" t="s">
        <v>15</v>
      </c>
      <c r="G2" s="10"/>
      <c r="H2" s="35" t="s">
        <v>14</v>
      </c>
      <c r="I2" s="1"/>
      <c r="J2" s="68" t="s">
        <v>16</v>
      </c>
      <c r="K2" s="68"/>
      <c r="L2" s="68"/>
      <c r="M2" s="68"/>
      <c r="N2" s="68"/>
      <c r="O2" s="68"/>
      <c r="P2" s="1"/>
      <c r="Q2" s="65" t="s">
        <v>17</v>
      </c>
      <c r="R2" s="66"/>
      <c r="S2" s="66"/>
      <c r="T2" s="66"/>
      <c r="U2" s="66"/>
      <c r="V2" s="67"/>
    </row>
    <row r="3" spans="2:22" ht="62.4" x14ac:dyDescent="0.3">
      <c r="B3" s="74" t="s">
        <v>5</v>
      </c>
      <c r="C3" s="81"/>
      <c r="D3" s="74">
        <v>2019</v>
      </c>
      <c r="E3" s="81"/>
      <c r="F3" s="74">
        <v>2019</v>
      </c>
      <c r="G3" s="81"/>
      <c r="H3" s="74">
        <v>2019</v>
      </c>
      <c r="I3" s="4"/>
      <c r="J3" s="74" t="s">
        <v>0</v>
      </c>
      <c r="K3" s="74" t="s">
        <v>1</v>
      </c>
      <c r="L3" s="74" t="s">
        <v>2</v>
      </c>
      <c r="M3" s="74" t="s">
        <v>13</v>
      </c>
      <c r="N3" s="74" t="s">
        <v>12</v>
      </c>
      <c r="O3" s="75" t="s">
        <v>18</v>
      </c>
      <c r="P3" s="2"/>
      <c r="Q3" s="76" t="s">
        <v>0</v>
      </c>
      <c r="R3" s="76" t="s">
        <v>1</v>
      </c>
      <c r="S3" s="76" t="s">
        <v>2</v>
      </c>
      <c r="T3" s="76" t="s">
        <v>13</v>
      </c>
      <c r="U3" s="76" t="s">
        <v>12</v>
      </c>
      <c r="V3" s="76" t="s">
        <v>18</v>
      </c>
    </row>
    <row r="4" spans="2:22" s="42" customFormat="1" ht="15.6" x14ac:dyDescent="0.3">
      <c r="B4" s="38" t="s">
        <v>27</v>
      </c>
      <c r="C4" s="70"/>
      <c r="D4" s="38"/>
      <c r="E4" s="70"/>
      <c r="F4" s="38"/>
      <c r="G4" s="70"/>
      <c r="H4" s="38"/>
      <c r="I4" s="38"/>
      <c r="J4" s="38"/>
      <c r="K4" s="38"/>
      <c r="L4" s="38"/>
      <c r="M4" s="38"/>
      <c r="N4" s="38"/>
      <c r="O4" s="58"/>
      <c r="P4" s="38"/>
      <c r="Q4" s="61"/>
      <c r="R4" s="70"/>
      <c r="S4" s="77"/>
      <c r="T4" s="61"/>
      <c r="U4" s="61"/>
      <c r="V4" s="61"/>
    </row>
    <row r="5" spans="2:22" ht="15.6" customHeight="1" x14ac:dyDescent="0.3">
      <c r="B5" s="71" t="s">
        <v>19</v>
      </c>
      <c r="C5" s="15"/>
      <c r="D5" s="52">
        <v>0</v>
      </c>
      <c r="E5" s="15"/>
      <c r="F5" s="52">
        <f>D5*((1-$K5)*$L5*$M5)</f>
        <v>0</v>
      </c>
      <c r="G5" s="15"/>
      <c r="H5" s="52">
        <f>D5*(J5*(1-K5)*L5*M5)</f>
        <v>0</v>
      </c>
      <c r="I5" s="38"/>
      <c r="J5" s="52">
        <v>25</v>
      </c>
      <c r="K5" s="72">
        <v>0</v>
      </c>
      <c r="L5" s="72">
        <v>1</v>
      </c>
      <c r="M5" s="52">
        <v>585.12</v>
      </c>
      <c r="N5" s="73"/>
      <c r="O5" s="73"/>
      <c r="P5" s="36"/>
      <c r="Q5" s="11" t="s">
        <v>41</v>
      </c>
      <c r="R5" s="78" t="s">
        <v>41</v>
      </c>
      <c r="S5" s="63" t="s">
        <v>38</v>
      </c>
      <c r="T5" s="11" t="s">
        <v>39</v>
      </c>
      <c r="U5" s="62"/>
      <c r="V5" s="62"/>
    </row>
    <row r="6" spans="2:22" ht="15.6" customHeight="1" x14ac:dyDescent="0.3">
      <c r="B6" s="8" t="s">
        <v>20</v>
      </c>
      <c r="C6" s="15"/>
      <c r="D6" s="12">
        <v>80</v>
      </c>
      <c r="E6" s="15"/>
      <c r="F6" s="12">
        <f t="shared" ref="F6:F7" si="0">D6*((1-$K6)*$L6*$M6)</f>
        <v>46809.599999999999</v>
      </c>
      <c r="G6" s="15"/>
      <c r="H6" s="17">
        <f t="shared" ref="H6:H7" si="1">D6*(J6*(1-K6)*L6*M6)</f>
        <v>1170240</v>
      </c>
      <c r="I6" s="38"/>
      <c r="J6" s="52">
        <v>25</v>
      </c>
      <c r="K6" s="72">
        <v>0</v>
      </c>
      <c r="L6" s="72">
        <v>1</v>
      </c>
      <c r="M6" s="52">
        <v>585.12</v>
      </c>
      <c r="N6" s="73"/>
      <c r="O6" s="73"/>
      <c r="P6" s="36"/>
      <c r="Q6" s="11" t="s">
        <v>41</v>
      </c>
      <c r="R6" s="78" t="s">
        <v>41</v>
      </c>
      <c r="S6" s="63" t="s">
        <v>38</v>
      </c>
      <c r="T6" s="11" t="s">
        <v>39</v>
      </c>
      <c r="U6" s="62"/>
      <c r="V6" s="62"/>
    </row>
    <row r="7" spans="2:22" ht="15.6" customHeight="1" x14ac:dyDescent="0.3">
      <c r="B7" s="8" t="s">
        <v>21</v>
      </c>
      <c r="C7" s="15"/>
      <c r="D7" s="12">
        <v>1177</v>
      </c>
      <c r="E7" s="15"/>
      <c r="F7" s="12">
        <f t="shared" si="0"/>
        <v>1411481.94</v>
      </c>
      <c r="G7" s="15"/>
      <c r="H7" s="17">
        <f t="shared" si="1"/>
        <v>35287048.5</v>
      </c>
      <c r="I7" s="38"/>
      <c r="J7" s="52">
        <v>25</v>
      </c>
      <c r="K7" s="72">
        <v>0</v>
      </c>
      <c r="L7" s="72">
        <v>1</v>
      </c>
      <c r="M7" s="52">
        <v>1199.22</v>
      </c>
      <c r="N7" s="73"/>
      <c r="O7" s="73"/>
      <c r="P7" s="36"/>
      <c r="Q7" s="11" t="s">
        <v>41</v>
      </c>
      <c r="R7" s="78" t="s">
        <v>41</v>
      </c>
      <c r="S7" s="63" t="s">
        <v>38</v>
      </c>
      <c r="T7" s="11" t="s">
        <v>39</v>
      </c>
      <c r="U7" s="62"/>
      <c r="V7" s="62"/>
    </row>
    <row r="8" spans="2:22" ht="15.6" customHeight="1" x14ac:dyDescent="0.3">
      <c r="B8" s="8" t="s">
        <v>28</v>
      </c>
      <c r="C8" s="15"/>
      <c r="D8" s="12">
        <v>100</v>
      </c>
      <c r="E8" s="15"/>
      <c r="F8" s="12">
        <f>D8*((1-$K8)*$L8*$M8)</f>
        <v>58512</v>
      </c>
      <c r="G8" s="15"/>
      <c r="H8" s="17">
        <f>D8*(J8*(1-K8)*L8*M8)</f>
        <v>1462800</v>
      </c>
      <c r="I8" s="38"/>
      <c r="J8" s="52">
        <v>25</v>
      </c>
      <c r="K8" s="72">
        <v>0</v>
      </c>
      <c r="L8" s="72">
        <v>1</v>
      </c>
      <c r="M8" s="52">
        <v>585.12</v>
      </c>
      <c r="N8" s="73"/>
      <c r="O8" s="73"/>
      <c r="P8" s="36"/>
      <c r="Q8" s="11" t="s">
        <v>41</v>
      </c>
      <c r="R8" s="78" t="s">
        <v>41</v>
      </c>
      <c r="S8" s="63" t="s">
        <v>38</v>
      </c>
      <c r="T8" s="11" t="s">
        <v>39</v>
      </c>
      <c r="U8" s="62"/>
      <c r="V8" s="62"/>
    </row>
    <row r="9" spans="2:22" ht="15.6" customHeight="1" x14ac:dyDescent="0.3">
      <c r="B9" s="8" t="s">
        <v>22</v>
      </c>
      <c r="C9" s="15"/>
      <c r="D9" s="17">
        <v>24.8</v>
      </c>
      <c r="E9" s="15"/>
      <c r="F9" s="12">
        <f>D9*((1-$K9)*$L9*$M9)</f>
        <v>3199.2000000000003</v>
      </c>
      <c r="G9" s="15"/>
      <c r="H9" s="17">
        <f>D9*(J9*(1-K9)*L9*M9)</f>
        <v>57585.599999999999</v>
      </c>
      <c r="I9" s="38"/>
      <c r="J9" s="52">
        <v>18</v>
      </c>
      <c r="K9" s="72">
        <v>0</v>
      </c>
      <c r="L9" s="72">
        <v>1</v>
      </c>
      <c r="M9" s="52">
        <v>129</v>
      </c>
      <c r="N9" s="73"/>
      <c r="O9" s="73"/>
      <c r="P9" s="36"/>
      <c r="Q9" s="11" t="s">
        <v>41</v>
      </c>
      <c r="R9" s="78" t="s">
        <v>41</v>
      </c>
      <c r="S9" s="63" t="s">
        <v>38</v>
      </c>
      <c r="T9" s="78" t="s">
        <v>41</v>
      </c>
      <c r="U9" s="62"/>
      <c r="V9" s="62"/>
    </row>
    <row r="10" spans="2:22" ht="15.6" customHeight="1" x14ac:dyDescent="0.3">
      <c r="B10" s="8" t="s">
        <v>23</v>
      </c>
      <c r="C10" s="15"/>
      <c r="D10" s="17">
        <v>634</v>
      </c>
      <c r="E10" s="15"/>
      <c r="F10" s="12">
        <f>D10*((1-$K10)*$L10*$M10)</f>
        <v>81786</v>
      </c>
      <c r="G10" s="15"/>
      <c r="H10" s="17">
        <f>D10*(J10*(1-K10)*L10*M10)</f>
        <v>1472148</v>
      </c>
      <c r="I10" s="38"/>
      <c r="J10" s="52">
        <v>18</v>
      </c>
      <c r="K10" s="72">
        <v>0</v>
      </c>
      <c r="L10" s="72">
        <v>1</v>
      </c>
      <c r="M10" s="52">
        <v>129</v>
      </c>
      <c r="N10" s="73"/>
      <c r="O10" s="73"/>
      <c r="P10" s="36"/>
      <c r="Q10" s="11" t="s">
        <v>41</v>
      </c>
      <c r="R10" s="78" t="s">
        <v>41</v>
      </c>
      <c r="S10" s="63" t="s">
        <v>38</v>
      </c>
      <c r="T10" s="78" t="s">
        <v>41</v>
      </c>
      <c r="U10" s="62"/>
      <c r="V10" s="62"/>
    </row>
    <row r="11" spans="2:22" ht="15.6" customHeight="1" x14ac:dyDescent="0.3">
      <c r="B11" s="8" t="s">
        <v>25</v>
      </c>
      <c r="C11" s="15"/>
      <c r="D11" s="12">
        <v>118</v>
      </c>
      <c r="E11" s="15"/>
      <c r="F11" s="12">
        <f>D11*((1-$K11)*$L11*$M11)</f>
        <v>23010</v>
      </c>
      <c r="G11" s="15"/>
      <c r="H11" s="17">
        <f>D11*(J11*(1-K11)*L11*M11)</f>
        <v>575250</v>
      </c>
      <c r="I11" s="38"/>
      <c r="J11" s="52">
        <v>25</v>
      </c>
      <c r="K11" s="72">
        <v>0</v>
      </c>
      <c r="L11" s="72">
        <v>1</v>
      </c>
      <c r="M11" s="52">
        <v>195</v>
      </c>
      <c r="N11" s="73"/>
      <c r="O11" s="73"/>
      <c r="P11" s="36"/>
      <c r="Q11" s="11" t="s">
        <v>41</v>
      </c>
      <c r="R11" s="78" t="s">
        <v>41</v>
      </c>
      <c r="S11" s="63" t="s">
        <v>38</v>
      </c>
      <c r="T11" s="11" t="s">
        <v>39</v>
      </c>
      <c r="U11" s="62"/>
      <c r="V11" s="62"/>
    </row>
    <row r="12" spans="2:22" ht="15.6" customHeight="1" x14ac:dyDescent="0.3">
      <c r="B12" s="8" t="s">
        <v>26</v>
      </c>
      <c r="D12" s="12">
        <v>5</v>
      </c>
      <c r="F12" s="12">
        <f>D12*((1-$K12)*$L12*$M12)</f>
        <v>350</v>
      </c>
      <c r="G12" s="15"/>
      <c r="H12" s="17">
        <f>D12*(J12*(1-K12)*L12*M12)</f>
        <v>8750</v>
      </c>
      <c r="J12" s="52">
        <v>25</v>
      </c>
      <c r="K12" s="72">
        <v>0</v>
      </c>
      <c r="L12" s="72">
        <v>1</v>
      </c>
      <c r="M12" s="52">
        <v>70</v>
      </c>
      <c r="N12" s="73"/>
      <c r="O12" s="73"/>
      <c r="P12" s="36"/>
      <c r="Q12" s="11" t="s">
        <v>41</v>
      </c>
      <c r="R12" s="78" t="s">
        <v>41</v>
      </c>
      <c r="S12" s="63" t="s">
        <v>38</v>
      </c>
      <c r="T12" s="11" t="s">
        <v>39</v>
      </c>
      <c r="U12" s="62"/>
      <c r="V12" s="62"/>
    </row>
    <row r="14" spans="2:22" ht="15.6" x14ac:dyDescent="0.3">
      <c r="B14" s="36" t="s">
        <v>33</v>
      </c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8"/>
      <c r="O14" s="58"/>
    </row>
    <row r="15" spans="2:22" ht="15.6" x14ac:dyDescent="0.3">
      <c r="B15" s="14" t="s">
        <v>29</v>
      </c>
      <c r="C15" s="15"/>
      <c r="D15" s="12">
        <v>11</v>
      </c>
      <c r="E15" s="15"/>
      <c r="F15" s="17">
        <f t="shared" ref="F15:F26" si="2">D15*((1-$K15)*$L15*$M15)</f>
        <v>73651.57142857142</v>
      </c>
      <c r="G15" s="15"/>
      <c r="H15" s="17">
        <f t="shared" ref="H15:H26" si="3">D15*(J15*(1-K15)*L15*M15)</f>
        <v>1031121.9999999998</v>
      </c>
      <c r="I15" s="18"/>
      <c r="J15" s="24">
        <v>14</v>
      </c>
      <c r="K15" s="88">
        <v>0.05</v>
      </c>
      <c r="L15" s="88">
        <v>1</v>
      </c>
      <c r="M15" s="12">
        <f>N15*O15</f>
        <v>7047.9972658920024</v>
      </c>
      <c r="N15" s="46">
        <v>1499.5738863600004</v>
      </c>
      <c r="O15" s="30">
        <v>4.7</v>
      </c>
      <c r="Q15" s="11" t="s">
        <v>41</v>
      </c>
      <c r="R15" s="11" t="s">
        <v>41</v>
      </c>
      <c r="S15" s="63" t="s">
        <v>38</v>
      </c>
      <c r="T15" s="60"/>
      <c r="U15" s="64" t="s">
        <v>39</v>
      </c>
      <c r="V15" s="11" t="s">
        <v>41</v>
      </c>
    </row>
    <row r="16" spans="2:22" ht="15.6" customHeight="1" x14ac:dyDescent="0.3">
      <c r="B16" s="11" t="s">
        <v>8</v>
      </c>
      <c r="C16" s="10"/>
      <c r="D16" s="12">
        <v>70</v>
      </c>
      <c r="E16" s="10"/>
      <c r="F16" s="17">
        <f t="shared" si="2"/>
        <v>394612.26666666666</v>
      </c>
      <c r="G16" s="15"/>
      <c r="H16" s="17">
        <f>D16*(J16*(1-K16)*L16*M16)</f>
        <v>5919184</v>
      </c>
      <c r="I16" s="13"/>
      <c r="J16" s="24">
        <v>15</v>
      </c>
      <c r="K16" s="87">
        <v>0.05</v>
      </c>
      <c r="L16" s="87">
        <v>1</v>
      </c>
      <c r="M16" s="12">
        <f>N16*O16</f>
        <v>5934.0190476190483</v>
      </c>
      <c r="N16" s="46">
        <v>2032.1983039791262</v>
      </c>
      <c r="O16" s="29">
        <v>2.92</v>
      </c>
      <c r="Q16" s="11" t="s">
        <v>41</v>
      </c>
      <c r="R16" s="11" t="s">
        <v>41</v>
      </c>
      <c r="S16" s="63" t="s">
        <v>38</v>
      </c>
      <c r="T16" s="60"/>
      <c r="U16" s="64" t="s">
        <v>39</v>
      </c>
      <c r="V16" s="11" t="s">
        <v>41</v>
      </c>
    </row>
    <row r="17" spans="2:22" ht="15.6" customHeight="1" x14ac:dyDescent="0.3">
      <c r="B17" s="11" t="s">
        <v>9</v>
      </c>
      <c r="C17" s="10"/>
      <c r="D17" s="17">
        <v>15</v>
      </c>
      <c r="E17" s="15"/>
      <c r="F17" s="17">
        <f t="shared" si="2"/>
        <v>254350.79999999996</v>
      </c>
      <c r="G17" s="15"/>
      <c r="H17" s="17">
        <f t="shared" si="3"/>
        <v>3815261.9999999995</v>
      </c>
      <c r="I17" s="13"/>
      <c r="J17" s="24">
        <v>15</v>
      </c>
      <c r="K17" s="87">
        <v>0.05</v>
      </c>
      <c r="L17" s="87">
        <v>1</v>
      </c>
      <c r="M17" s="12">
        <f t="shared" ref="M17:M25" si="4">N17*O17</f>
        <v>17849.178947368418</v>
      </c>
      <c r="N17" s="46">
        <v>6112.7325162220613</v>
      </c>
      <c r="O17" s="29">
        <v>2.92</v>
      </c>
      <c r="Q17" s="11" t="s">
        <v>41</v>
      </c>
      <c r="R17" s="11" t="s">
        <v>41</v>
      </c>
      <c r="S17" s="63" t="s">
        <v>38</v>
      </c>
      <c r="T17" s="60"/>
      <c r="U17" s="64" t="s">
        <v>39</v>
      </c>
      <c r="V17" s="11" t="s">
        <v>41</v>
      </c>
    </row>
    <row r="18" spans="2:22" ht="15.6" customHeight="1" x14ac:dyDescent="0.3">
      <c r="B18" s="11" t="s">
        <v>34</v>
      </c>
      <c r="C18" s="10"/>
      <c r="D18" s="48">
        <v>3</v>
      </c>
      <c r="E18" s="15"/>
      <c r="F18" s="17">
        <f t="shared" si="2"/>
        <v>7295.9999999999945</v>
      </c>
      <c r="G18" s="15"/>
      <c r="H18" s="17">
        <f>D18*(J18*(1-K18)*L18*M18)</f>
        <v>182399.99999999988</v>
      </c>
      <c r="I18" s="13"/>
      <c r="J18" s="53">
        <v>25</v>
      </c>
      <c r="K18" s="87">
        <v>0.05</v>
      </c>
      <c r="L18" s="87">
        <v>1</v>
      </c>
      <c r="M18" s="12">
        <f t="shared" si="4"/>
        <v>2559.9999999999982</v>
      </c>
      <c r="N18" s="46">
        <v>257028.11244979902</v>
      </c>
      <c r="O18" s="54">
        <v>9.9600000000000001E-3</v>
      </c>
      <c r="Q18" s="11" t="s">
        <v>41</v>
      </c>
      <c r="R18" s="11" t="s">
        <v>41</v>
      </c>
      <c r="S18" s="63" t="s">
        <v>38</v>
      </c>
      <c r="T18" s="60"/>
      <c r="U18" s="64" t="s">
        <v>39</v>
      </c>
      <c r="V18" s="11" t="s">
        <v>41</v>
      </c>
    </row>
    <row r="19" spans="2:22" ht="15.6" customHeight="1" x14ac:dyDescent="0.3">
      <c r="B19" s="11" t="s">
        <v>10</v>
      </c>
      <c r="C19" s="10"/>
      <c r="D19" s="17">
        <v>6</v>
      </c>
      <c r="E19" s="15"/>
      <c r="F19" s="17">
        <f t="shared" si="2"/>
        <v>17092.28</v>
      </c>
      <c r="G19" s="15"/>
      <c r="H19" s="17">
        <f t="shared" si="3"/>
        <v>427307.00000000006</v>
      </c>
      <c r="I19" s="18"/>
      <c r="J19" s="45">
        <v>25</v>
      </c>
      <c r="K19" s="88">
        <v>0.05</v>
      </c>
      <c r="L19" s="88">
        <v>1</v>
      </c>
      <c r="M19" s="17">
        <f t="shared" si="4"/>
        <v>2998.6456140350879</v>
      </c>
      <c r="N19" s="16">
        <v>407978.99510681472</v>
      </c>
      <c r="O19" s="47">
        <v>7.3499999999999998E-3</v>
      </c>
      <c r="Q19" s="11" t="s">
        <v>41</v>
      </c>
      <c r="R19" s="11" t="s">
        <v>41</v>
      </c>
      <c r="S19" s="63" t="s">
        <v>38</v>
      </c>
      <c r="T19" s="60"/>
      <c r="U19" s="64" t="s">
        <v>39</v>
      </c>
      <c r="V19" s="11" t="s">
        <v>40</v>
      </c>
    </row>
    <row r="20" spans="2:22" ht="15.6" customHeight="1" x14ac:dyDescent="0.3">
      <c r="B20" s="11" t="s">
        <v>37</v>
      </c>
      <c r="C20" s="10"/>
      <c r="D20" s="17">
        <v>1</v>
      </c>
      <c r="E20" s="15"/>
      <c r="F20" s="17">
        <f t="shared" si="2"/>
        <v>9920.279999999997</v>
      </c>
      <c r="G20" s="15"/>
      <c r="H20" s="17">
        <f>D20*(J20*(1-K20)*L20*M20)</f>
        <v>248006.99999999994</v>
      </c>
      <c r="I20" s="18"/>
      <c r="J20" s="45">
        <v>25</v>
      </c>
      <c r="K20" s="88">
        <v>0.05</v>
      </c>
      <c r="L20" s="88">
        <v>1</v>
      </c>
      <c r="M20" s="17">
        <f t="shared" si="4"/>
        <v>10442.399999999998</v>
      </c>
      <c r="N20" s="16">
        <v>1621490.6832298134</v>
      </c>
      <c r="O20" s="47">
        <v>6.4400000000000004E-3</v>
      </c>
      <c r="Q20" s="11" t="s">
        <v>41</v>
      </c>
      <c r="R20" s="11" t="s">
        <v>41</v>
      </c>
      <c r="S20" s="63" t="s">
        <v>38</v>
      </c>
      <c r="T20" s="60"/>
      <c r="U20" s="64" t="s">
        <v>39</v>
      </c>
      <c r="V20" s="11" t="s">
        <v>40</v>
      </c>
    </row>
    <row r="21" spans="2:22" ht="15.6" customHeight="1" x14ac:dyDescent="0.3">
      <c r="B21" s="14" t="s">
        <v>35</v>
      </c>
      <c r="C21" s="15"/>
      <c r="D21" s="48">
        <v>5</v>
      </c>
      <c r="E21" s="15"/>
      <c r="F21" s="17">
        <f t="shared" si="2"/>
        <v>6991.9999999999991</v>
      </c>
      <c r="G21" s="17"/>
      <c r="H21" s="17">
        <f>D21*(J21*(1-K21)*L21*M21)</f>
        <v>174800</v>
      </c>
      <c r="I21" s="18"/>
      <c r="J21" s="45">
        <v>25</v>
      </c>
      <c r="K21" s="88">
        <v>0.05</v>
      </c>
      <c r="L21" s="88">
        <v>1</v>
      </c>
      <c r="M21" s="17">
        <f t="shared" si="4"/>
        <v>1472</v>
      </c>
      <c r="N21" s="49">
        <v>144455.34838076547</v>
      </c>
      <c r="O21" s="47">
        <v>1.0189999999999999E-2</v>
      </c>
      <c r="Q21" s="11" t="s">
        <v>41</v>
      </c>
      <c r="R21" s="11" t="s">
        <v>41</v>
      </c>
      <c r="S21" s="63" t="s">
        <v>38</v>
      </c>
      <c r="T21" s="60"/>
      <c r="U21" s="64" t="s">
        <v>39</v>
      </c>
      <c r="V21" s="11" t="s">
        <v>41</v>
      </c>
    </row>
    <row r="22" spans="2:22" ht="15.6" customHeight="1" x14ac:dyDescent="0.3">
      <c r="B22" s="11" t="s">
        <v>6</v>
      </c>
      <c r="C22" s="10"/>
      <c r="D22" s="17">
        <v>6</v>
      </c>
      <c r="E22" s="15"/>
      <c r="F22" s="17">
        <f t="shared" si="2"/>
        <v>13063.999999999998</v>
      </c>
      <c r="G22" s="15"/>
      <c r="H22" s="17">
        <f>D22*(J22*(1-K22)*L22*M22)</f>
        <v>326600</v>
      </c>
      <c r="I22" s="18"/>
      <c r="J22" s="45">
        <v>25</v>
      </c>
      <c r="K22" s="88">
        <v>0.05</v>
      </c>
      <c r="L22" s="88">
        <v>1</v>
      </c>
      <c r="M22" s="17">
        <f t="shared" si="4"/>
        <v>2291.9298245614032</v>
      </c>
      <c r="N22" s="16">
        <v>224919.51173320937</v>
      </c>
      <c r="O22" s="47">
        <v>1.0189999999999999E-2</v>
      </c>
      <c r="Q22" s="11" t="s">
        <v>41</v>
      </c>
      <c r="R22" s="11" t="s">
        <v>41</v>
      </c>
      <c r="S22" s="63" t="s">
        <v>38</v>
      </c>
      <c r="T22" s="60"/>
      <c r="U22" s="64" t="s">
        <v>39</v>
      </c>
      <c r="V22" s="11" t="s">
        <v>41</v>
      </c>
    </row>
    <row r="23" spans="2:22" ht="15.6" customHeight="1" x14ac:dyDescent="0.3">
      <c r="B23" s="11" t="s">
        <v>31</v>
      </c>
      <c r="C23" s="10"/>
      <c r="D23" s="48">
        <v>6</v>
      </c>
      <c r="E23" s="15"/>
      <c r="F23" s="17">
        <f t="shared" si="2"/>
        <v>24320.000000000018</v>
      </c>
      <c r="G23" s="15"/>
      <c r="H23" s="45">
        <f t="shared" si="3"/>
        <v>608000.00000000047</v>
      </c>
      <c r="I23" s="18"/>
      <c r="J23" s="45">
        <v>25</v>
      </c>
      <c r="K23" s="88">
        <v>0.05</v>
      </c>
      <c r="L23" s="88">
        <v>1</v>
      </c>
      <c r="M23" s="17">
        <f t="shared" si="4"/>
        <v>4266.6666666666697</v>
      </c>
      <c r="N23" s="49">
        <v>410256.4102564106</v>
      </c>
      <c r="O23" s="30">
        <v>1.04E-2</v>
      </c>
      <c r="Q23" s="11" t="s">
        <v>41</v>
      </c>
      <c r="R23" s="11" t="s">
        <v>41</v>
      </c>
      <c r="S23" s="63" t="s">
        <v>38</v>
      </c>
      <c r="T23" s="60"/>
      <c r="U23" s="64" t="s">
        <v>39</v>
      </c>
      <c r="V23" s="11" t="s">
        <v>41</v>
      </c>
    </row>
    <row r="24" spans="2:22" ht="15.6" customHeight="1" x14ac:dyDescent="0.3">
      <c r="B24" s="11" t="s">
        <v>32</v>
      </c>
      <c r="C24" s="10"/>
      <c r="D24" s="17">
        <v>4</v>
      </c>
      <c r="E24" s="15"/>
      <c r="F24" s="17">
        <f t="shared" si="2"/>
        <v>28129.919999999998</v>
      </c>
      <c r="G24" s="15"/>
      <c r="H24" s="17">
        <f>D24*(J24*(1-K24)*L24*M24)</f>
        <v>703248</v>
      </c>
      <c r="I24" s="18"/>
      <c r="J24" s="45">
        <v>25</v>
      </c>
      <c r="K24" s="88">
        <v>0.05</v>
      </c>
      <c r="L24" s="88">
        <v>1</v>
      </c>
      <c r="M24" s="17">
        <f t="shared" si="4"/>
        <v>7402.6105263157897</v>
      </c>
      <c r="N24" s="16">
        <v>711789.47368421056</v>
      </c>
      <c r="O24" s="30">
        <v>1.04E-2</v>
      </c>
      <c r="Q24" s="11" t="s">
        <v>41</v>
      </c>
      <c r="R24" s="11" t="s">
        <v>41</v>
      </c>
      <c r="S24" s="63" t="s">
        <v>38</v>
      </c>
      <c r="T24" s="60"/>
      <c r="U24" s="64" t="s">
        <v>39</v>
      </c>
      <c r="V24" s="11" t="s">
        <v>41</v>
      </c>
    </row>
    <row r="25" spans="2:22" ht="15.6" customHeight="1" x14ac:dyDescent="0.3">
      <c r="B25" s="11" t="s">
        <v>7</v>
      </c>
      <c r="C25" s="15"/>
      <c r="D25" s="17">
        <v>3</v>
      </c>
      <c r="E25" s="15"/>
      <c r="F25" s="17">
        <f t="shared" si="2"/>
        <v>37939.200000000041</v>
      </c>
      <c r="G25" s="15"/>
      <c r="H25" s="17">
        <f>D25*(J25*(1-K25)*L25*M25)</f>
        <v>948480.00000000116</v>
      </c>
      <c r="I25" s="38"/>
      <c r="J25" s="45">
        <v>25</v>
      </c>
      <c r="K25" s="88">
        <v>0.05</v>
      </c>
      <c r="L25" s="88">
        <v>1</v>
      </c>
      <c r="M25" s="17">
        <f t="shared" si="4"/>
        <v>13312.000000000016</v>
      </c>
      <c r="N25" s="16">
        <v>1280000.0000000016</v>
      </c>
      <c r="O25" s="30">
        <v>1.04E-2</v>
      </c>
      <c r="Q25" s="11" t="s">
        <v>41</v>
      </c>
      <c r="R25" s="11" t="s">
        <v>41</v>
      </c>
      <c r="S25" s="63" t="s">
        <v>38</v>
      </c>
      <c r="T25" s="60"/>
      <c r="U25" s="64" t="s">
        <v>39</v>
      </c>
      <c r="V25" s="11" t="s">
        <v>41</v>
      </c>
    </row>
    <row r="26" spans="2:22" ht="15.6" customHeight="1" x14ac:dyDescent="0.3">
      <c r="B26" s="11" t="s">
        <v>30</v>
      </c>
      <c r="C26" s="15"/>
      <c r="D26" s="17">
        <v>52</v>
      </c>
      <c r="E26" s="15"/>
      <c r="F26" s="17">
        <f t="shared" si="2"/>
        <v>335965.94190477754</v>
      </c>
      <c r="G26" s="15"/>
      <c r="H26" s="17">
        <f t="shared" si="3"/>
        <v>5644227.671968854</v>
      </c>
      <c r="I26" s="38"/>
      <c r="J26" s="24">
        <v>16.7999995474797</v>
      </c>
      <c r="K26" s="87">
        <v>0.05</v>
      </c>
      <c r="L26" s="87">
        <v>1</v>
      </c>
      <c r="M26" s="17">
        <v>6800.9299980724199</v>
      </c>
      <c r="N26" s="79"/>
      <c r="O26" s="80"/>
      <c r="Q26" s="11" t="s">
        <v>39</v>
      </c>
      <c r="R26" s="11" t="s">
        <v>41</v>
      </c>
      <c r="S26" s="63" t="s">
        <v>38</v>
      </c>
      <c r="T26" s="64" t="s">
        <v>39</v>
      </c>
      <c r="U26" s="60"/>
      <c r="V26" s="60"/>
    </row>
    <row r="27" spans="2:22" ht="15.6" customHeight="1" x14ac:dyDescent="0.3">
      <c r="B27" s="22" t="s">
        <v>3</v>
      </c>
      <c r="C27" s="10"/>
      <c r="D27" s="19"/>
      <c r="E27" s="10"/>
      <c r="F27" s="23">
        <f>SUM(F15:F26,F6:F12)</f>
        <v>2828483.0000000158</v>
      </c>
      <c r="G27" s="10"/>
      <c r="H27" s="23">
        <f>SUM(H15:H26,H5:H12)</f>
        <v>60062459.771968856</v>
      </c>
      <c r="I27" s="5"/>
      <c r="J27" s="1"/>
      <c r="K27" s="1"/>
      <c r="L27" s="1"/>
      <c r="M27" s="1"/>
      <c r="N27" s="3"/>
      <c r="O27" s="31"/>
    </row>
    <row r="29" spans="2:22" x14ac:dyDescent="0.3">
      <c r="M29" s="57"/>
    </row>
    <row r="30" spans="2:22" ht="15.6" x14ac:dyDescent="0.3">
      <c r="F30" s="40"/>
      <c r="M30" s="18"/>
    </row>
    <row r="31" spans="2:22" x14ac:dyDescent="0.3">
      <c r="M31" s="57"/>
    </row>
    <row r="32" spans="2:22" x14ac:dyDescent="0.3">
      <c r="M32" s="57"/>
    </row>
    <row r="35" spans="6:6" x14ac:dyDescent="0.3">
      <c r="F35" s="55"/>
    </row>
    <row r="37" spans="6:6" x14ac:dyDescent="0.3">
      <c r="F37" s="40"/>
    </row>
  </sheetData>
  <mergeCells count="2">
    <mergeCell ref="J2:O2"/>
    <mergeCell ref="Q2:V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V34"/>
  <sheetViews>
    <sheetView showGridLines="0" topLeftCell="I1" zoomScale="70" zoomScaleNormal="70" workbookViewId="0">
      <selection activeCell="H35" sqref="H34:T35"/>
    </sheetView>
  </sheetViews>
  <sheetFormatPr defaultRowHeight="14.4" x14ac:dyDescent="0.3"/>
  <cols>
    <col min="1" max="1" width="3.21875" customWidth="1"/>
    <col min="2" max="2" width="93.44140625" customWidth="1"/>
    <col min="3" max="3" width="2.88671875" customWidth="1"/>
    <col min="4" max="4" width="11.6640625" customWidth="1"/>
    <col min="5" max="5" width="2.88671875" customWidth="1"/>
    <col min="6" max="6" width="13.6640625" customWidth="1"/>
    <col min="7" max="7" width="2.88671875" customWidth="1"/>
    <col min="8" max="8" width="14.88671875" customWidth="1"/>
    <col min="9" max="9" width="2.88671875" customWidth="1"/>
    <col min="10" max="10" width="15.44140625" customWidth="1"/>
    <col min="11" max="11" width="12.33203125" customWidth="1"/>
    <col min="12" max="12" width="14.5546875" bestFit="1" customWidth="1"/>
    <col min="13" max="13" width="15.109375" customWidth="1"/>
    <col min="14" max="14" width="14.77734375" customWidth="1"/>
    <col min="15" max="15" width="14.33203125" customWidth="1"/>
    <col min="16" max="16" width="2.88671875" customWidth="1"/>
    <col min="17" max="17" width="37.5546875" customWidth="1"/>
    <col min="18" max="18" width="28.21875" customWidth="1"/>
    <col min="19" max="19" width="18.33203125" customWidth="1"/>
    <col min="20" max="20" width="37.6640625" customWidth="1"/>
    <col min="21" max="22" width="37.21875" customWidth="1"/>
  </cols>
  <sheetData>
    <row r="2" spans="2:22" ht="67.8" customHeight="1" x14ac:dyDescent="0.3">
      <c r="D2" s="34" t="s">
        <v>4</v>
      </c>
      <c r="E2" s="10"/>
      <c r="F2" s="35" t="s">
        <v>15</v>
      </c>
      <c r="G2" s="10"/>
      <c r="H2" s="35" t="s">
        <v>14</v>
      </c>
      <c r="I2" s="1"/>
      <c r="J2" s="68" t="s">
        <v>16</v>
      </c>
      <c r="K2" s="68"/>
      <c r="L2" s="68"/>
      <c r="M2" s="68"/>
      <c r="N2" s="68"/>
      <c r="O2" s="68"/>
      <c r="P2" s="1"/>
      <c r="Q2" s="65" t="s">
        <v>17</v>
      </c>
      <c r="R2" s="66"/>
      <c r="S2" s="66"/>
      <c r="T2" s="66"/>
      <c r="U2" s="66"/>
      <c r="V2" s="67"/>
    </row>
    <row r="3" spans="2:22" ht="46.8" x14ac:dyDescent="0.3">
      <c r="B3" s="74" t="s">
        <v>5</v>
      </c>
      <c r="C3" s="10"/>
      <c r="D3" s="74">
        <v>2020</v>
      </c>
      <c r="E3" s="10"/>
      <c r="F3" s="74">
        <v>2020</v>
      </c>
      <c r="G3" s="10"/>
      <c r="H3" s="74">
        <v>2020</v>
      </c>
      <c r="I3" s="4"/>
      <c r="J3" s="74" t="s">
        <v>0</v>
      </c>
      <c r="K3" s="74" t="s">
        <v>1</v>
      </c>
      <c r="L3" s="74" t="s">
        <v>2</v>
      </c>
      <c r="M3" s="74" t="s">
        <v>13</v>
      </c>
      <c r="N3" s="74" t="s">
        <v>12</v>
      </c>
      <c r="O3" s="75" t="s">
        <v>18</v>
      </c>
      <c r="P3" s="2"/>
      <c r="Q3" s="76" t="s">
        <v>0</v>
      </c>
      <c r="R3" s="76" t="s">
        <v>1</v>
      </c>
      <c r="S3" s="76" t="s">
        <v>2</v>
      </c>
      <c r="T3" s="76" t="s">
        <v>13</v>
      </c>
      <c r="U3" s="76" t="s">
        <v>12</v>
      </c>
      <c r="V3" s="76" t="s">
        <v>18</v>
      </c>
    </row>
    <row r="4" spans="2:22" s="42" customFormat="1" ht="15.6" x14ac:dyDescent="0.3">
      <c r="B4" s="38" t="s">
        <v>27</v>
      </c>
      <c r="C4" s="15"/>
      <c r="D4" s="38"/>
      <c r="E4" s="70"/>
      <c r="F4" s="38"/>
      <c r="G4" s="70"/>
      <c r="H4" s="38"/>
      <c r="I4" s="38"/>
      <c r="J4" s="38"/>
      <c r="K4" s="38"/>
      <c r="L4" s="38"/>
      <c r="M4" s="38"/>
      <c r="N4" s="38"/>
      <c r="O4" s="58"/>
      <c r="P4" s="38"/>
      <c r="Q4" s="61"/>
      <c r="R4" s="61"/>
      <c r="S4" s="61"/>
      <c r="T4" s="61"/>
      <c r="U4" s="61"/>
      <c r="V4" s="61"/>
    </row>
    <row r="5" spans="2:22" ht="15.6" customHeight="1" x14ac:dyDescent="0.3">
      <c r="B5" s="71" t="s">
        <v>19</v>
      </c>
      <c r="C5" s="15"/>
      <c r="D5" s="52">
        <v>0</v>
      </c>
      <c r="E5" s="15"/>
      <c r="F5" s="52">
        <f>D5*((1-$K5)*$L5*$M5)</f>
        <v>0</v>
      </c>
      <c r="G5" s="15"/>
      <c r="H5" s="52">
        <f>D5*(J5*(1-K5)*L5*M5)</f>
        <v>0</v>
      </c>
      <c r="I5" s="38"/>
      <c r="J5" s="52">
        <v>25</v>
      </c>
      <c r="K5" s="72">
        <v>0</v>
      </c>
      <c r="L5" s="72">
        <v>1</v>
      </c>
      <c r="M5" s="52">
        <v>585.12</v>
      </c>
      <c r="N5" s="73"/>
      <c r="O5" s="73"/>
      <c r="P5" s="36"/>
      <c r="Q5" s="11" t="s">
        <v>41</v>
      </c>
      <c r="R5" s="11" t="s">
        <v>41</v>
      </c>
      <c r="S5" s="63" t="s">
        <v>38</v>
      </c>
      <c r="T5" s="11" t="s">
        <v>39</v>
      </c>
      <c r="U5" s="62"/>
      <c r="V5" s="62"/>
    </row>
    <row r="6" spans="2:22" ht="15.6" customHeight="1" x14ac:dyDescent="0.3">
      <c r="B6" s="71" t="s">
        <v>20</v>
      </c>
      <c r="C6" s="15"/>
      <c r="D6" s="52">
        <v>80</v>
      </c>
      <c r="E6" s="15"/>
      <c r="F6" s="52">
        <f t="shared" ref="F6:F7" si="0">D6*((1-$K6)*$L6*$M6)</f>
        <v>46809.599999999999</v>
      </c>
      <c r="G6" s="15"/>
      <c r="H6" s="52">
        <f t="shared" ref="H6:H7" si="1">D6*(J6*(1-K6)*L6*M6)</f>
        <v>1170240</v>
      </c>
      <c r="I6" s="38"/>
      <c r="J6" s="52">
        <v>25</v>
      </c>
      <c r="K6" s="72">
        <v>0</v>
      </c>
      <c r="L6" s="72">
        <v>1</v>
      </c>
      <c r="M6" s="52">
        <v>585.12</v>
      </c>
      <c r="N6" s="73"/>
      <c r="O6" s="73"/>
      <c r="P6" s="36"/>
      <c r="Q6" s="11" t="s">
        <v>41</v>
      </c>
      <c r="R6" s="11" t="s">
        <v>41</v>
      </c>
      <c r="S6" s="63" t="s">
        <v>38</v>
      </c>
      <c r="T6" s="11" t="s">
        <v>39</v>
      </c>
      <c r="U6" s="62"/>
      <c r="V6" s="62"/>
    </row>
    <row r="7" spans="2:22" ht="15.6" customHeight="1" x14ac:dyDescent="0.3">
      <c r="B7" s="71" t="s">
        <v>21</v>
      </c>
      <c r="C7" s="15"/>
      <c r="D7" s="52">
        <v>1224</v>
      </c>
      <c r="E7" s="15"/>
      <c r="F7" s="52">
        <f t="shared" si="0"/>
        <v>1467845.28</v>
      </c>
      <c r="G7" s="15"/>
      <c r="H7" s="52">
        <f t="shared" si="1"/>
        <v>36696132</v>
      </c>
      <c r="I7" s="38"/>
      <c r="J7" s="52">
        <v>25</v>
      </c>
      <c r="K7" s="72">
        <v>0</v>
      </c>
      <c r="L7" s="72">
        <v>1</v>
      </c>
      <c r="M7" s="52">
        <v>1199.22</v>
      </c>
      <c r="N7" s="73"/>
      <c r="O7" s="73"/>
      <c r="P7" s="36"/>
      <c r="Q7" s="11" t="s">
        <v>41</v>
      </c>
      <c r="R7" s="11" t="s">
        <v>41</v>
      </c>
      <c r="S7" s="63" t="s">
        <v>38</v>
      </c>
      <c r="T7" s="11" t="s">
        <v>39</v>
      </c>
      <c r="U7" s="62"/>
      <c r="V7" s="62"/>
    </row>
    <row r="8" spans="2:22" ht="15.6" customHeight="1" x14ac:dyDescent="0.3">
      <c r="B8" s="71" t="s">
        <v>28</v>
      </c>
      <c r="C8" s="15"/>
      <c r="D8" s="52">
        <v>101</v>
      </c>
      <c r="E8" s="15"/>
      <c r="F8" s="52">
        <f>D8*((1-$K8)*$L8*$M8)</f>
        <v>59097.120000000003</v>
      </c>
      <c r="G8" s="15"/>
      <c r="H8" s="52">
        <f>D8*(J8*(1-K8)*L8*M8)</f>
        <v>1477428</v>
      </c>
      <c r="I8" s="38"/>
      <c r="J8" s="52">
        <v>25</v>
      </c>
      <c r="K8" s="72">
        <v>0</v>
      </c>
      <c r="L8" s="72">
        <v>1</v>
      </c>
      <c r="M8" s="52">
        <v>585.12</v>
      </c>
      <c r="N8" s="73"/>
      <c r="O8" s="73"/>
      <c r="P8" s="36"/>
      <c r="Q8" s="11" t="s">
        <v>41</v>
      </c>
      <c r="R8" s="11" t="s">
        <v>41</v>
      </c>
      <c r="S8" s="63" t="s">
        <v>38</v>
      </c>
      <c r="T8" s="11" t="s">
        <v>39</v>
      </c>
      <c r="U8" s="60"/>
      <c r="V8" s="60"/>
    </row>
    <row r="9" spans="2:22" ht="15.6" customHeight="1" x14ac:dyDescent="0.3">
      <c r="B9" s="71" t="s">
        <v>22</v>
      </c>
      <c r="C9" s="15"/>
      <c r="D9" s="48">
        <v>27.2</v>
      </c>
      <c r="E9" s="15"/>
      <c r="F9" s="48">
        <f>D9*((1-$K9)*$L9*$M9)</f>
        <v>3508.7999999999997</v>
      </c>
      <c r="G9" s="15"/>
      <c r="H9" s="48">
        <f>D9*(J9*(1-K9)*L9*M9)</f>
        <v>63158.400000000001</v>
      </c>
      <c r="I9" s="38"/>
      <c r="J9" s="12">
        <v>18</v>
      </c>
      <c r="K9" s="41">
        <v>0</v>
      </c>
      <c r="L9" s="41">
        <v>1</v>
      </c>
      <c r="M9" s="12">
        <v>129</v>
      </c>
      <c r="N9" s="28"/>
      <c r="O9" s="28"/>
      <c r="P9" s="36"/>
      <c r="Q9" s="11" t="s">
        <v>41</v>
      </c>
      <c r="R9" s="11" t="s">
        <v>41</v>
      </c>
      <c r="S9" s="63" t="s">
        <v>38</v>
      </c>
      <c r="T9" s="11" t="s">
        <v>41</v>
      </c>
      <c r="U9" s="60"/>
      <c r="V9" s="60"/>
    </row>
    <row r="10" spans="2:22" ht="15.6" customHeight="1" x14ac:dyDescent="0.3">
      <c r="B10" s="71" t="s">
        <v>23</v>
      </c>
      <c r="C10" s="15"/>
      <c r="D10" s="48">
        <v>529</v>
      </c>
      <c r="E10" s="15"/>
      <c r="F10" s="48">
        <f>D10*((1-$K10)*$L10*$M10)</f>
        <v>68241</v>
      </c>
      <c r="G10" s="15"/>
      <c r="H10" s="48">
        <f>D10*(J10*(1-K10)*L10*M10)</f>
        <v>1228338</v>
      </c>
      <c r="I10" s="38"/>
      <c r="J10" s="12">
        <v>18</v>
      </c>
      <c r="K10" s="41">
        <v>0</v>
      </c>
      <c r="L10" s="41">
        <v>1</v>
      </c>
      <c r="M10" s="12">
        <v>129</v>
      </c>
      <c r="N10" s="28"/>
      <c r="O10" s="28"/>
      <c r="P10" s="36"/>
      <c r="Q10" s="11" t="s">
        <v>41</v>
      </c>
      <c r="R10" s="11" t="s">
        <v>41</v>
      </c>
      <c r="S10" s="63" t="s">
        <v>38</v>
      </c>
      <c r="T10" s="11" t="s">
        <v>41</v>
      </c>
      <c r="U10" s="60"/>
      <c r="V10" s="60"/>
    </row>
    <row r="11" spans="2:22" ht="15.6" customHeight="1" x14ac:dyDescent="0.3">
      <c r="B11" s="71" t="s">
        <v>25</v>
      </c>
      <c r="C11" s="15"/>
      <c r="D11" s="52">
        <v>122</v>
      </c>
      <c r="E11" s="15"/>
      <c r="F11" s="52">
        <f>D11*((1-$K11)*$L11*$M11)</f>
        <v>23790</v>
      </c>
      <c r="G11" s="15"/>
      <c r="H11" s="52">
        <f>D11*(J11*(1-K11)*L11*M11)</f>
        <v>594750</v>
      </c>
      <c r="I11" s="38"/>
      <c r="J11" s="12">
        <v>25</v>
      </c>
      <c r="K11" s="41">
        <v>0</v>
      </c>
      <c r="L11" s="41">
        <v>1</v>
      </c>
      <c r="M11" s="12">
        <v>195</v>
      </c>
      <c r="N11" s="28"/>
      <c r="O11" s="28"/>
      <c r="P11" s="36"/>
      <c r="Q11" s="11" t="s">
        <v>41</v>
      </c>
      <c r="R11" s="11" t="s">
        <v>41</v>
      </c>
      <c r="S11" s="63" t="s">
        <v>38</v>
      </c>
      <c r="T11" s="11" t="s">
        <v>39</v>
      </c>
      <c r="U11" s="60"/>
      <c r="V11" s="60"/>
    </row>
    <row r="12" spans="2:22" ht="15.6" customHeight="1" x14ac:dyDescent="0.3">
      <c r="B12" s="71" t="s">
        <v>26</v>
      </c>
      <c r="D12" s="52">
        <v>5</v>
      </c>
      <c r="F12" s="52">
        <f>D12*((1-$K12)*$L12*$M12)</f>
        <v>350</v>
      </c>
      <c r="G12" s="15"/>
      <c r="H12" s="52">
        <f>D12*(J12*(1-K12)*L12*M12)</f>
        <v>8750</v>
      </c>
      <c r="J12" s="12">
        <v>25</v>
      </c>
      <c r="K12" s="41">
        <v>0</v>
      </c>
      <c r="L12" s="41">
        <v>1</v>
      </c>
      <c r="M12" s="12">
        <v>70</v>
      </c>
      <c r="N12" s="28"/>
      <c r="O12" s="28"/>
      <c r="P12" s="36"/>
      <c r="Q12" s="11" t="s">
        <v>41</v>
      </c>
      <c r="R12" s="11" t="s">
        <v>41</v>
      </c>
      <c r="S12" s="63" t="s">
        <v>38</v>
      </c>
      <c r="T12" s="11" t="s">
        <v>39</v>
      </c>
      <c r="U12" s="60"/>
      <c r="V12" s="60"/>
    </row>
    <row r="14" spans="2:22" ht="15.6" x14ac:dyDescent="0.3">
      <c r="B14" s="36" t="s">
        <v>33</v>
      </c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8"/>
      <c r="O14" s="58"/>
    </row>
    <row r="15" spans="2:22" ht="15.6" x14ac:dyDescent="0.3">
      <c r="B15" s="14" t="s">
        <v>29</v>
      </c>
      <c r="C15" s="15"/>
      <c r="D15" s="12">
        <v>10</v>
      </c>
      <c r="E15" s="15"/>
      <c r="F15" s="17">
        <f t="shared" ref="F15:F25" si="2">D15*((1-$K15)*$L15*$M15)</f>
        <v>64437.142857142862</v>
      </c>
      <c r="G15" s="15"/>
      <c r="H15" s="59">
        <f t="shared" ref="H15:H25" si="3">D15*(J15*(1-K15)*L15*M15)</f>
        <v>902120.00000000012</v>
      </c>
      <c r="I15" s="18"/>
      <c r="J15" s="24">
        <v>14</v>
      </c>
      <c r="K15" s="26">
        <v>0.05</v>
      </c>
      <c r="L15" s="26">
        <v>1</v>
      </c>
      <c r="M15" s="12">
        <f>N15*O15</f>
        <v>6782.857142857144</v>
      </c>
      <c r="N15" s="46">
        <v>1443.1610942249242</v>
      </c>
      <c r="O15" s="30">
        <v>4.7</v>
      </c>
      <c r="Q15" s="11" t="s">
        <v>41</v>
      </c>
      <c r="R15" s="11" t="s">
        <v>41</v>
      </c>
      <c r="S15" s="63" t="s">
        <v>38</v>
      </c>
      <c r="T15" s="69"/>
      <c r="U15" s="11" t="s">
        <v>39</v>
      </c>
      <c r="V15" s="11" t="s">
        <v>41</v>
      </c>
    </row>
    <row r="16" spans="2:22" ht="15.6" x14ac:dyDescent="0.3">
      <c r="B16" s="11" t="s">
        <v>8</v>
      </c>
      <c r="C16" s="10"/>
      <c r="D16" s="12">
        <v>66</v>
      </c>
      <c r="E16" s="10"/>
      <c r="F16" s="17">
        <f t="shared" si="2"/>
        <v>369278.93333333335</v>
      </c>
      <c r="G16" s="15"/>
      <c r="H16" s="59">
        <f>D16*(J16*(1-K16)*L16*M16)</f>
        <v>5539184</v>
      </c>
      <c r="I16" s="13"/>
      <c r="J16" s="24">
        <v>15</v>
      </c>
      <c r="K16" s="25">
        <v>0.05</v>
      </c>
      <c r="L16" s="25">
        <v>1</v>
      </c>
      <c r="M16" s="12">
        <f>N16*O16</f>
        <v>5889.6161616161617</v>
      </c>
      <c r="N16" s="46">
        <v>2016.9918361699183</v>
      </c>
      <c r="O16" s="29">
        <v>2.92</v>
      </c>
      <c r="Q16" s="11" t="s">
        <v>41</v>
      </c>
      <c r="R16" s="11" t="s">
        <v>41</v>
      </c>
      <c r="S16" s="63" t="s">
        <v>38</v>
      </c>
      <c r="T16" s="69"/>
      <c r="U16" s="11" t="s">
        <v>39</v>
      </c>
      <c r="V16" s="11" t="s">
        <v>41</v>
      </c>
    </row>
    <row r="17" spans="2:22" ht="15.6" x14ac:dyDescent="0.3">
      <c r="B17" s="11" t="s">
        <v>9</v>
      </c>
      <c r="C17" s="10"/>
      <c r="D17" s="17">
        <v>15</v>
      </c>
      <c r="E17" s="15"/>
      <c r="F17" s="17">
        <f t="shared" si="2"/>
        <v>259109.33333333334</v>
      </c>
      <c r="G17" s="15"/>
      <c r="H17" s="17">
        <f t="shared" si="3"/>
        <v>3886640.0000000005</v>
      </c>
      <c r="I17" s="13"/>
      <c r="J17" s="24">
        <v>15</v>
      </c>
      <c r="K17" s="25">
        <v>0.05</v>
      </c>
      <c r="L17" s="25">
        <v>1</v>
      </c>
      <c r="M17" s="12">
        <f t="shared" ref="M17:M24" si="4">N17*O17</f>
        <v>18183.111111111113</v>
      </c>
      <c r="N17" s="46">
        <v>6227.0928462709298</v>
      </c>
      <c r="O17" s="29">
        <v>2.92</v>
      </c>
      <c r="Q17" s="11" t="s">
        <v>41</v>
      </c>
      <c r="R17" s="11" t="s">
        <v>41</v>
      </c>
      <c r="S17" s="63" t="s">
        <v>38</v>
      </c>
      <c r="T17" s="69"/>
      <c r="U17" s="11" t="s">
        <v>39</v>
      </c>
      <c r="V17" s="11" t="s">
        <v>41</v>
      </c>
    </row>
    <row r="18" spans="2:22" ht="15.6" x14ac:dyDescent="0.3">
      <c r="B18" s="11" t="s">
        <v>10</v>
      </c>
      <c r="C18" s="10"/>
      <c r="D18" s="17">
        <v>7</v>
      </c>
      <c r="E18" s="15"/>
      <c r="F18" s="17">
        <f t="shared" si="2"/>
        <v>20132.280000000002</v>
      </c>
      <c r="G18" s="15"/>
      <c r="H18" s="17">
        <f t="shared" si="3"/>
        <v>503307.00000000012</v>
      </c>
      <c r="I18" s="18"/>
      <c r="J18" s="45">
        <v>25</v>
      </c>
      <c r="K18" s="26">
        <v>0.05</v>
      </c>
      <c r="L18" s="26">
        <v>1</v>
      </c>
      <c r="M18" s="17">
        <f t="shared" si="4"/>
        <v>3027.4105263157899</v>
      </c>
      <c r="N18" s="16">
        <v>411892.5886143932</v>
      </c>
      <c r="O18" s="47">
        <v>7.3499999999999998E-3</v>
      </c>
      <c r="Q18" s="11" t="s">
        <v>41</v>
      </c>
      <c r="R18" s="11" t="s">
        <v>41</v>
      </c>
      <c r="S18" s="63" t="s">
        <v>38</v>
      </c>
      <c r="T18" s="69"/>
      <c r="U18" s="11" t="s">
        <v>39</v>
      </c>
      <c r="V18" s="11" t="s">
        <v>40</v>
      </c>
    </row>
    <row r="19" spans="2:22" ht="15.6" x14ac:dyDescent="0.3">
      <c r="B19" s="11" t="s">
        <v>37</v>
      </c>
      <c r="C19" s="10"/>
      <c r="D19" s="17">
        <v>1</v>
      </c>
      <c r="E19" s="15"/>
      <c r="F19" s="17">
        <f t="shared" si="2"/>
        <v>9920.279999999997</v>
      </c>
      <c r="G19" s="15"/>
      <c r="H19" s="17">
        <f>D19*(J19*(1-K19)*L19*M19)</f>
        <v>248006.99999999994</v>
      </c>
      <c r="I19" s="18"/>
      <c r="J19" s="45">
        <v>25</v>
      </c>
      <c r="K19" s="26">
        <v>0.05</v>
      </c>
      <c r="L19" s="26">
        <v>1</v>
      </c>
      <c r="M19" s="17">
        <f t="shared" si="4"/>
        <v>10442.399999999998</v>
      </c>
      <c r="N19" s="16">
        <v>1621490.6832298134</v>
      </c>
      <c r="O19" s="47">
        <v>6.4400000000000004E-3</v>
      </c>
      <c r="Q19" s="11" t="s">
        <v>41</v>
      </c>
      <c r="R19" s="11" t="s">
        <v>41</v>
      </c>
      <c r="S19" s="63" t="s">
        <v>38</v>
      </c>
      <c r="T19" s="69"/>
      <c r="U19" s="11" t="s">
        <v>39</v>
      </c>
      <c r="V19" s="11" t="s">
        <v>40</v>
      </c>
    </row>
    <row r="20" spans="2:22" ht="15.6" x14ac:dyDescent="0.3">
      <c r="B20" s="14" t="s">
        <v>35</v>
      </c>
      <c r="C20" s="15"/>
      <c r="D20" s="48">
        <v>3</v>
      </c>
      <c r="E20" s="15"/>
      <c r="F20" s="17">
        <f t="shared" si="2"/>
        <v>4560.0000000000036</v>
      </c>
      <c r="G20" s="17"/>
      <c r="H20" s="17">
        <f>D20*(J20*(1-K20)*L20*M20)</f>
        <v>114000.00000000012</v>
      </c>
      <c r="I20" s="18"/>
      <c r="J20" s="45">
        <v>25</v>
      </c>
      <c r="K20" s="26">
        <v>0.05</v>
      </c>
      <c r="L20" s="26">
        <v>1</v>
      </c>
      <c r="M20" s="17">
        <f t="shared" si="4"/>
        <v>1600.0000000000016</v>
      </c>
      <c r="N20" s="49">
        <v>157016.68302257132</v>
      </c>
      <c r="O20" s="47">
        <v>1.0189999999999999E-2</v>
      </c>
      <c r="Q20" s="11" t="s">
        <v>41</v>
      </c>
      <c r="R20" s="11" t="s">
        <v>41</v>
      </c>
      <c r="S20" s="63" t="s">
        <v>38</v>
      </c>
      <c r="T20" s="69"/>
      <c r="U20" s="11" t="s">
        <v>39</v>
      </c>
      <c r="V20" s="11" t="s">
        <v>41</v>
      </c>
    </row>
    <row r="21" spans="2:22" ht="15.6" x14ac:dyDescent="0.3">
      <c r="B21" s="11" t="s">
        <v>6</v>
      </c>
      <c r="C21" s="10"/>
      <c r="D21" s="17">
        <v>3</v>
      </c>
      <c r="E21" s="15"/>
      <c r="F21" s="17">
        <f t="shared" si="2"/>
        <v>7440</v>
      </c>
      <c r="G21" s="15"/>
      <c r="H21" s="17">
        <f>D21*(J21*(1-K21)*L21*M21)</f>
        <v>186000</v>
      </c>
      <c r="I21" s="18"/>
      <c r="J21" s="45">
        <v>25</v>
      </c>
      <c r="K21" s="26">
        <v>0.05</v>
      </c>
      <c r="L21" s="26">
        <v>1</v>
      </c>
      <c r="M21" s="17">
        <f t="shared" si="4"/>
        <v>2610.5263157894738</v>
      </c>
      <c r="N21" s="16">
        <v>256185.1144052477</v>
      </c>
      <c r="O21" s="47">
        <v>1.0189999999999999E-2</v>
      </c>
      <c r="Q21" s="11" t="s">
        <v>41</v>
      </c>
      <c r="R21" s="11" t="s">
        <v>41</v>
      </c>
      <c r="S21" s="63" t="s">
        <v>38</v>
      </c>
      <c r="T21" s="69"/>
      <c r="U21" s="11" t="s">
        <v>39</v>
      </c>
      <c r="V21" s="11" t="s">
        <v>41</v>
      </c>
    </row>
    <row r="22" spans="2:22" ht="15.6" x14ac:dyDescent="0.3">
      <c r="B22" s="11" t="s">
        <v>31</v>
      </c>
      <c r="C22" s="10"/>
      <c r="D22" s="48">
        <v>6</v>
      </c>
      <c r="E22" s="15"/>
      <c r="F22" s="17">
        <f t="shared" si="2"/>
        <v>24320.000000000018</v>
      </c>
      <c r="G22" s="15"/>
      <c r="H22" s="45">
        <f t="shared" si="3"/>
        <v>608000.00000000047</v>
      </c>
      <c r="I22" s="18"/>
      <c r="J22" s="45">
        <v>25</v>
      </c>
      <c r="K22" s="26">
        <v>0.05</v>
      </c>
      <c r="L22" s="26">
        <v>1</v>
      </c>
      <c r="M22" s="17">
        <f t="shared" si="4"/>
        <v>4266.6666666666697</v>
      </c>
      <c r="N22" s="49">
        <v>410256.4102564106</v>
      </c>
      <c r="O22" s="30">
        <v>1.04E-2</v>
      </c>
      <c r="Q22" s="11" t="s">
        <v>41</v>
      </c>
      <c r="R22" s="11" t="s">
        <v>41</v>
      </c>
      <c r="S22" s="63" t="s">
        <v>38</v>
      </c>
      <c r="T22" s="69"/>
      <c r="U22" s="11" t="s">
        <v>39</v>
      </c>
      <c r="V22" s="11" t="s">
        <v>41</v>
      </c>
    </row>
    <row r="23" spans="2:22" ht="15.6" x14ac:dyDescent="0.3">
      <c r="B23" s="11" t="s">
        <v>32</v>
      </c>
      <c r="C23" s="10"/>
      <c r="D23" s="17">
        <v>4</v>
      </c>
      <c r="E23" s="15"/>
      <c r="F23" s="17">
        <f t="shared" si="2"/>
        <v>28129.919999999998</v>
      </c>
      <c r="G23" s="15"/>
      <c r="H23" s="17">
        <f>D23*(J23*(1-K23)*L23*M23)</f>
        <v>703248</v>
      </c>
      <c r="I23" s="18"/>
      <c r="J23" s="45">
        <v>25</v>
      </c>
      <c r="K23" s="26">
        <v>0.05</v>
      </c>
      <c r="L23" s="26">
        <v>1</v>
      </c>
      <c r="M23" s="17">
        <f t="shared" si="4"/>
        <v>7402.6105263157897</v>
      </c>
      <c r="N23" s="16">
        <v>711789.47368421056</v>
      </c>
      <c r="O23" s="30">
        <v>1.04E-2</v>
      </c>
      <c r="Q23" s="11" t="s">
        <v>41</v>
      </c>
      <c r="R23" s="11" t="s">
        <v>41</v>
      </c>
      <c r="S23" s="63" t="s">
        <v>38</v>
      </c>
      <c r="T23" s="69"/>
      <c r="U23" s="11" t="s">
        <v>39</v>
      </c>
      <c r="V23" s="11" t="s">
        <v>41</v>
      </c>
    </row>
    <row r="24" spans="2:22" ht="15.6" x14ac:dyDescent="0.3">
      <c r="B24" s="11" t="s">
        <v>7</v>
      </c>
      <c r="C24" s="15"/>
      <c r="D24" s="17">
        <v>3</v>
      </c>
      <c r="E24" s="15"/>
      <c r="F24" s="17">
        <f t="shared" si="2"/>
        <v>37939.200000000041</v>
      </c>
      <c r="G24" s="15"/>
      <c r="H24" s="17">
        <f>D24*(J24*(1-K24)*L24*M24)</f>
        <v>948480.00000000116</v>
      </c>
      <c r="I24" s="38"/>
      <c r="J24" s="45">
        <v>25</v>
      </c>
      <c r="K24" s="26">
        <v>0.05</v>
      </c>
      <c r="L24" s="26">
        <v>1</v>
      </c>
      <c r="M24" s="17">
        <f t="shared" si="4"/>
        <v>13312.000000000016</v>
      </c>
      <c r="N24" s="16">
        <v>1280000.0000000016</v>
      </c>
      <c r="O24" s="30">
        <v>1.04E-2</v>
      </c>
      <c r="Q24" s="11" t="s">
        <v>41</v>
      </c>
      <c r="R24" s="11" t="s">
        <v>41</v>
      </c>
      <c r="S24" s="63" t="s">
        <v>38</v>
      </c>
      <c r="T24" s="69"/>
      <c r="U24" s="11" t="s">
        <v>39</v>
      </c>
      <c r="V24" s="11" t="s">
        <v>41</v>
      </c>
    </row>
    <row r="25" spans="2:22" ht="15.6" x14ac:dyDescent="0.3">
      <c r="B25" s="11" t="s">
        <v>30</v>
      </c>
      <c r="C25" s="15"/>
      <c r="D25" s="17">
        <v>58</v>
      </c>
      <c r="E25" s="15"/>
      <c r="F25" s="17">
        <f t="shared" si="2"/>
        <v>366366.1104749114</v>
      </c>
      <c r="G25" s="15"/>
      <c r="H25" s="17">
        <f t="shared" si="3"/>
        <v>6385226.9999999991</v>
      </c>
      <c r="I25" s="38"/>
      <c r="J25" s="24">
        <v>17.428541607527471</v>
      </c>
      <c r="K25" s="25">
        <v>0.05</v>
      </c>
      <c r="L25" s="25">
        <v>1</v>
      </c>
      <c r="M25" s="17">
        <v>6649.1127127933105</v>
      </c>
      <c r="N25" s="43"/>
      <c r="O25" s="44"/>
      <c r="Q25" s="11" t="s">
        <v>39</v>
      </c>
      <c r="R25" s="11" t="s">
        <v>41</v>
      </c>
      <c r="S25" s="63" t="s">
        <v>38</v>
      </c>
      <c r="T25" s="11" t="s">
        <v>39</v>
      </c>
      <c r="U25" s="69"/>
      <c r="V25" s="69"/>
    </row>
    <row r="26" spans="2:22" ht="15.6" x14ac:dyDescent="0.3">
      <c r="B26" s="22" t="s">
        <v>3</v>
      </c>
      <c r="C26" s="10"/>
      <c r="D26" s="19"/>
      <c r="E26" s="10"/>
      <c r="F26" s="23">
        <f>SUM(F15:F25,F5:F12)</f>
        <v>2861274.9999987213</v>
      </c>
      <c r="G26" s="10"/>
      <c r="H26" s="23">
        <f>SUM(H15:H25,H5:H12)</f>
        <v>61263009.399999999</v>
      </c>
      <c r="I26" s="5"/>
      <c r="J26" s="1"/>
      <c r="K26" s="1"/>
      <c r="L26" s="1"/>
      <c r="M26" s="1"/>
      <c r="N26" s="3"/>
      <c r="O26" s="31"/>
    </row>
    <row r="28" spans="2:22" x14ac:dyDescent="0.3">
      <c r="F28" s="55"/>
    </row>
    <row r="29" spans="2:22" x14ac:dyDescent="0.3">
      <c r="F29" s="55"/>
    </row>
    <row r="30" spans="2:22" x14ac:dyDescent="0.3">
      <c r="F30" s="55"/>
    </row>
    <row r="31" spans="2:22" x14ac:dyDescent="0.3">
      <c r="F31" s="55"/>
    </row>
    <row r="33" spans="6:6" x14ac:dyDescent="0.3">
      <c r="F33" s="40"/>
    </row>
    <row r="34" spans="6:6" x14ac:dyDescent="0.3">
      <c r="F34" s="40"/>
    </row>
  </sheetData>
  <mergeCells count="2">
    <mergeCell ref="J2:O2"/>
    <mergeCell ref="Q2:V2"/>
  </mergeCells>
  <pageMargins left="0.7" right="0.7" top="0.75" bottom="0.75" header="0.3" footer="0.3"/>
  <pageSetup orientation="portrait" horizontalDpi="90" verticalDpi="9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Low Income 2016</vt:lpstr>
      <vt:lpstr>Low Income 2017</vt:lpstr>
      <vt:lpstr>Low Income 2018</vt:lpstr>
      <vt:lpstr>Low Income 2019</vt:lpstr>
      <vt:lpstr>Low Income 2020</vt:lpstr>
    </vt:vector>
  </TitlesOfParts>
  <Company>Spectra Energy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Ginis, Haris</dc:creator>
  <cp:lastModifiedBy>Dibaji, Ehsan</cp:lastModifiedBy>
  <cp:lastPrinted>2015-06-19T18:51:54Z</cp:lastPrinted>
  <dcterms:created xsi:type="dcterms:W3CDTF">2010-03-15T14:47:54Z</dcterms:created>
  <dcterms:modified xsi:type="dcterms:W3CDTF">2015-06-23T13:08:20Z</dcterms:modified>
</cp:coreProperties>
</file>