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0" windowWidth="16605" windowHeight="9300" tabRatio="818" firstSheet="1" activeTab="1"/>
  </bookViews>
  <sheets>
    <sheet name="2010 Avoided Costs" sheetId="4" state="hidden" r:id="rId1"/>
    <sheet name="Residential" sheetId="13" r:id="rId2"/>
    <sheet name="Savings - Behavioural" sheetId="14" r:id="rId3"/>
  </sheets>
  <externalReferences>
    <externalReference r:id="rId4"/>
  </externalReferences>
  <definedNames>
    <definedName name="gas">'[1]2010 Avoided Costs'!$B$9:$H$38</definedName>
    <definedName name="gas2010ac">'2010 Avoided Costs'!$B$9:$H$38</definedName>
    <definedName name="gas2011ac">#REF!</definedName>
    <definedName name="we2010ac">'2010 Avoided Costs'!$J$9:$N$38</definedName>
    <definedName name="we2011ac">#REF!</definedName>
  </definedNames>
  <calcPr calcId="145621"/>
</workbook>
</file>

<file path=xl/calcChain.xml><?xml version="1.0" encoding="utf-8"?>
<calcChain xmlns="http://schemas.openxmlformats.org/spreadsheetml/2006/main">
  <c r="J4" i="13" l="1"/>
  <c r="J6" i="13" l="1"/>
  <c r="K6" i="13"/>
  <c r="L6" i="13"/>
  <c r="M6" i="13"/>
  <c r="N6" i="13"/>
  <c r="N8" i="13"/>
  <c r="M8" i="13"/>
  <c r="L8" i="13"/>
  <c r="J8" i="13"/>
  <c r="K8" i="13"/>
  <c r="T8" i="13"/>
  <c r="S8" i="13"/>
  <c r="R8" i="13"/>
  <c r="Q8" i="13"/>
  <c r="P8" i="13"/>
  <c r="P6" i="13"/>
  <c r="Q6" i="13"/>
  <c r="R6" i="13"/>
  <c r="S6" i="13"/>
  <c r="T6" i="13"/>
  <c r="P7" i="13"/>
  <c r="Q7" i="13"/>
  <c r="R7" i="13"/>
  <c r="S7" i="13"/>
  <c r="T7" i="13"/>
  <c r="T5" i="13"/>
  <c r="S5" i="13"/>
  <c r="R5" i="13"/>
  <c r="Q5" i="13"/>
  <c r="P5" i="13"/>
  <c r="N5" i="13"/>
  <c r="M5" i="13"/>
  <c r="L5" i="13"/>
  <c r="K5" i="13"/>
  <c r="J5" i="13"/>
  <c r="N7" i="13" l="1"/>
  <c r="M7" i="13"/>
  <c r="L7" i="13"/>
  <c r="K7" i="13"/>
  <c r="J7" i="13"/>
  <c r="N4" i="13"/>
  <c r="N9" i="13" s="1"/>
  <c r="M4" i="13"/>
  <c r="L4" i="13"/>
  <c r="K4" i="13"/>
  <c r="M9" i="13" l="1"/>
  <c r="K9" i="13"/>
  <c r="L9" i="13"/>
  <c r="J9" i="13"/>
  <c r="T4" i="13"/>
  <c r="T9" i="13" s="1"/>
  <c r="S4" i="13"/>
  <c r="S9" i="13" s="1"/>
  <c r="R4" i="13"/>
  <c r="R9" i="13" s="1"/>
  <c r="Q4" i="13"/>
  <c r="Q9" i="13" s="1"/>
  <c r="P4" i="13"/>
  <c r="P9" i="13" s="1"/>
  <c r="G12" i="4" l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E12" i="4"/>
  <c r="E13" i="4" s="1"/>
  <c r="C12" i="4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M9" i="4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K9" i="4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H9" i="4"/>
  <c r="H10" i="4" s="1"/>
  <c r="F9" i="4"/>
  <c r="F11" i="4" s="1"/>
  <c r="D9" i="4"/>
  <c r="D10" i="4" s="1"/>
  <c r="N9" i="4" l="1"/>
  <c r="N10" i="4" s="1"/>
  <c r="F10" i="4"/>
  <c r="L9" i="4"/>
  <c r="L10" i="4" s="1"/>
  <c r="F12" i="4"/>
  <c r="E14" i="4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F13" i="4"/>
  <c r="H12" i="4"/>
  <c r="D13" i="4"/>
  <c r="H13" i="4"/>
  <c r="N13" i="4"/>
  <c r="D14" i="4"/>
  <c r="H14" i="4"/>
  <c r="D15" i="4"/>
  <c r="H15" i="4"/>
  <c r="H16" i="4"/>
  <c r="D17" i="4"/>
  <c r="H18" i="4"/>
  <c r="L18" i="4"/>
  <c r="D19" i="4"/>
  <c r="H19" i="4"/>
  <c r="N19" i="4"/>
  <c r="D20" i="4"/>
  <c r="F20" i="4"/>
  <c r="H20" i="4"/>
  <c r="N20" i="4"/>
  <c r="D21" i="4"/>
  <c r="F21" i="4"/>
  <c r="H21" i="4"/>
  <c r="N21" i="4"/>
  <c r="D22" i="4"/>
  <c r="F22" i="4"/>
  <c r="H22" i="4"/>
  <c r="L22" i="4"/>
  <c r="N22" i="4"/>
  <c r="D23" i="4"/>
  <c r="H23" i="4"/>
  <c r="L23" i="4"/>
  <c r="N23" i="4"/>
  <c r="D24" i="4"/>
  <c r="F24" i="4"/>
  <c r="H24" i="4"/>
  <c r="N24" i="4"/>
  <c r="D25" i="4"/>
  <c r="F25" i="4"/>
  <c r="H25" i="4"/>
  <c r="N25" i="4"/>
  <c r="D26" i="4"/>
  <c r="F26" i="4"/>
  <c r="H26" i="4"/>
  <c r="L26" i="4"/>
  <c r="N26" i="4"/>
  <c r="D27" i="4"/>
  <c r="F27" i="4"/>
  <c r="H27" i="4"/>
  <c r="L27" i="4"/>
  <c r="N27" i="4"/>
  <c r="D28" i="4"/>
  <c r="F28" i="4"/>
  <c r="H28" i="4"/>
  <c r="N28" i="4"/>
  <c r="D29" i="4"/>
  <c r="F29" i="4"/>
  <c r="H29" i="4"/>
  <c r="N29" i="4"/>
  <c r="D30" i="4"/>
  <c r="F30" i="4"/>
  <c r="H30" i="4"/>
  <c r="L30" i="4"/>
  <c r="N30" i="4"/>
  <c r="D31" i="4"/>
  <c r="F31" i="4"/>
  <c r="H31" i="4"/>
  <c r="L31" i="4"/>
  <c r="N31" i="4"/>
  <c r="D32" i="4"/>
  <c r="F32" i="4"/>
  <c r="H32" i="4"/>
  <c r="N32" i="4"/>
  <c r="D33" i="4"/>
  <c r="F33" i="4"/>
  <c r="H33" i="4"/>
  <c r="N33" i="4"/>
  <c r="D34" i="4"/>
  <c r="F34" i="4"/>
  <c r="H34" i="4"/>
  <c r="L34" i="4"/>
  <c r="N34" i="4"/>
  <c r="D35" i="4"/>
  <c r="F35" i="4"/>
  <c r="H35" i="4"/>
  <c r="L35" i="4"/>
  <c r="N35" i="4"/>
  <c r="D36" i="4"/>
  <c r="F36" i="4"/>
  <c r="H36" i="4"/>
  <c r="N36" i="4"/>
  <c r="D37" i="4"/>
  <c r="F37" i="4"/>
  <c r="H37" i="4"/>
  <c r="N37" i="4"/>
  <c r="D38" i="4"/>
  <c r="F38" i="4"/>
  <c r="H38" i="4"/>
  <c r="L38" i="4"/>
  <c r="N38" i="4"/>
  <c r="D11" i="4"/>
  <c r="H11" i="4"/>
  <c r="L11" i="4"/>
  <c r="N11" i="4"/>
  <c r="D12" i="4"/>
  <c r="L13" i="4"/>
  <c r="L14" i="4"/>
  <c r="N15" i="4"/>
  <c r="D16" i="4"/>
  <c r="L16" i="4"/>
  <c r="H17" i="4"/>
  <c r="N17" i="4"/>
  <c r="D18" i="4"/>
  <c r="F19" i="4" l="1"/>
  <c r="N12" i="4"/>
  <c r="F23" i="4"/>
  <c r="L19" i="4"/>
  <c r="N18" i="4"/>
  <c r="N16" i="4"/>
  <c r="N14" i="4"/>
  <c r="F18" i="4"/>
  <c r="L12" i="4"/>
  <c r="L37" i="4"/>
  <c r="L33" i="4"/>
  <c r="L29" i="4"/>
  <c r="L25" i="4"/>
  <c r="L21" i="4"/>
  <c r="F17" i="4"/>
  <c r="L17" i="4"/>
  <c r="L15" i="4"/>
  <c r="L36" i="4"/>
  <c r="L32" i="4"/>
  <c r="L28" i="4"/>
  <c r="L24" i="4"/>
  <c r="L20" i="4"/>
  <c r="F14" i="4"/>
  <c r="F16" i="4"/>
  <c r="F15" i="4"/>
</calcChain>
</file>

<file path=xl/sharedStrings.xml><?xml version="1.0" encoding="utf-8"?>
<sst xmlns="http://schemas.openxmlformats.org/spreadsheetml/2006/main" count="65" uniqueCount="39">
  <si>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</si>
  <si>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</si>
  <si>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</si>
  <si>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</si>
  <si>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</si>
  <si>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</si>
  <si>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</si>
  <si>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</si>
  <si>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</si>
  <si>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</si>
  <si>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</si>
  <si>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</si>
  <si>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</si>
  <si>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</si>
  <si>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</si>
  <si>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</si>
  <si>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</si>
  <si>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Total</t>
  </si>
  <si>
    <t>Units</t>
  </si>
  <si>
    <t>Measure/Offering</t>
  </si>
  <si>
    <t>Natural Gas Savings (m3) per unit</t>
  </si>
  <si>
    <t>Not Applicable</t>
  </si>
  <si>
    <t>Total Cumulative Gas Savings (m3)</t>
  </si>
  <si>
    <t>Total  Annual Gas Savings (m3)</t>
  </si>
  <si>
    <t>Home Reno Rebate</t>
  </si>
  <si>
    <t>Behavioural</t>
  </si>
  <si>
    <t>Programmable Thermostats</t>
  </si>
  <si>
    <t>ESK - Push - Door to Door</t>
  </si>
  <si>
    <t>ESK - Pull - Online</t>
  </si>
  <si>
    <t>Input Assumptions</t>
  </si>
  <si>
    <t>Input Assumptions Source</t>
  </si>
  <si>
    <t>Exhibit A, Tab 3, Appendix D</t>
  </si>
  <si>
    <t>Based on historical results</t>
  </si>
  <si>
    <t>Combination of ESK components; Exhibit A, Tab 3, Appendix D</t>
  </si>
  <si>
    <t>Combination of ESK components; Historical verification results</t>
  </si>
  <si>
    <t>Draft substantiation document</t>
  </si>
  <si>
    <t>Based on vendor estimates and Union's customer consumption profiles</t>
  </si>
  <si>
    <t>See Next Tab for Behavioural Savings</t>
  </si>
  <si>
    <t>Natural Gas Savings (m3) per Participant - Behavioural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</si>
</sst>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\ _D_M_-;\-* #,##0.00\ _D_M_-;_-* &quot;-&quot;??\ _D_M_-;_-@_-"/>
    <numFmt numFmtId="170" formatCode="_-* #,##0.00\ &quot;DM&quot;_-;\-* #,##0.00\ &quot;DM&quot;_-;_-* &quot;-&quot;??\ &quot;DM&quot;_-;_-@_-"/>
    <numFmt numFmtId="171" formatCode="_-* #,##0.0_-;\-* #,##0.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5" applyNumberFormat="0" applyFill="0" applyAlignment="0" applyProtection="0"/>
    <xf numFmtId="0" fontId="13" fillId="0" borderId="16" applyNumberFormat="0" applyFill="0" applyAlignment="0" applyProtection="0"/>
    <xf numFmtId="0" fontId="14" fillId="0" borderId="17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8" applyNumberFormat="0" applyAlignment="0" applyProtection="0"/>
    <xf numFmtId="0" fontId="19" fillId="10" borderId="19" applyNumberFormat="0" applyAlignment="0" applyProtection="0"/>
    <xf numFmtId="0" fontId="20" fillId="10" borderId="18" applyNumberFormat="0" applyAlignment="0" applyProtection="0"/>
    <xf numFmtId="0" fontId="21" fillId="0" borderId="20" applyNumberFormat="0" applyFill="0" applyAlignment="0" applyProtection="0"/>
    <xf numFmtId="0" fontId="22" fillId="11" borderId="21" applyNumberFormat="0" applyAlignment="0" applyProtection="0"/>
    <xf numFmtId="0" fontId="23" fillId="0" borderId="0" applyNumberFormat="0" applyFill="0" applyBorder="0" applyAlignment="0" applyProtection="0"/>
    <xf numFmtId="0" fontId="1" fillId="12" borderId="22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3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2" fillId="56" borderId="26" applyNumberFormat="0" applyAlignment="0" applyProtection="0"/>
    <xf numFmtId="0" fontId="32" fillId="5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9" fillId="0" borderId="30" applyNumberFormat="0" applyFill="0" applyAlignment="0" applyProtection="0"/>
    <xf numFmtId="0" fontId="39" fillId="0" borderId="30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4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4" fontId="45" fillId="0" borderId="0" applyFont="0" applyFill="0" applyBorder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7" fontId="48" fillId="0" borderId="0" applyFont="0" applyFill="0" applyBorder="0" applyAlignment="0" applyProtection="0"/>
    <xf numFmtId="0" fontId="48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41" fillId="55" borderId="36" applyNumberForma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44" fontId="1" fillId="0" borderId="0" applyFont="0" applyFill="0" applyBorder="0" applyAlignment="0" applyProtection="0"/>
    <xf numFmtId="0" fontId="2" fillId="58" borderId="42" applyNumberFormat="0" applyFon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31" fillId="55" borderId="45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45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6" applyNumberFormat="0" applyFont="0" applyAlignment="0" applyProtection="0"/>
    <xf numFmtId="0" fontId="27" fillId="0" borderId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31" fillId="55" borderId="38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38" fillId="42" borderId="50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31" fillId="55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6" fillId="0" borderId="54">
      <alignment horizontal="center"/>
    </xf>
    <xf numFmtId="0" fontId="9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168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3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6" fillId="0" borderId="54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43" fontId="1" fillId="0" borderId="0" applyFont="0" applyFill="0" applyBorder="0" applyAlignment="0" applyProtection="0"/>
    <xf numFmtId="0" fontId="31" fillId="55" borderId="50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</cellStyleXfs>
  <cellXfs count="65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0" xfId="0" applyFont="1" applyFill="1" applyAlignment="1">
      <alignment horizontal="center" vertical="center" wrapText="1"/>
    </xf>
    <xf numFmtId="0" fontId="50" fillId="5" borderId="0" xfId="0" applyFont="1" applyFill="1" applyAlignment="1">
      <alignment horizontal="center" vertical="center" wrapText="1"/>
    </xf>
    <xf numFmtId="9" fontId="51" fillId="5" borderId="0" xfId="2" applyFont="1" applyFill="1" applyBorder="1" applyAlignment="1">
      <alignment horizontal="center" vertical="center" wrapText="1"/>
    </xf>
    <xf numFmtId="0" fontId="51" fillId="5" borderId="0" xfId="0" applyFont="1" applyFill="1" applyBorder="1" applyAlignment="1">
      <alignment horizontal="center" vertical="center" wrapText="1"/>
    </xf>
    <xf numFmtId="166" fontId="50" fillId="61" borderId="14" xfId="1" applyNumberFormat="1" applyFont="1" applyFill="1" applyBorder="1" applyAlignment="1">
      <alignment horizontal="center" vertical="center" wrapText="1"/>
    </xf>
    <xf numFmtId="0" fontId="51" fillId="5" borderId="14" xfId="0" applyFont="1" applyFill="1" applyBorder="1" applyAlignment="1">
      <alignment horizontal="center" vertical="center" wrapText="1"/>
    </xf>
    <xf numFmtId="171" fontId="51" fillId="5" borderId="0" xfId="0" applyNumberFormat="1" applyFont="1" applyFill="1" applyAlignment="1">
      <alignment horizontal="center" vertical="center" wrapText="1"/>
    </xf>
    <xf numFmtId="166" fontId="51" fillId="5" borderId="0" xfId="1" applyNumberFormat="1" applyFont="1" applyFill="1" applyAlignment="1">
      <alignment horizontal="center" vertical="center" wrapText="1"/>
    </xf>
    <xf numFmtId="166" fontId="0" fillId="0" borderId="0" xfId="1" applyNumberFormat="1" applyFont="1"/>
    <xf numFmtId="2" fontId="51" fillId="5" borderId="14" xfId="0" applyNumberFormat="1" applyFont="1" applyFill="1" applyBorder="1" applyAlignment="1">
      <alignment horizontal="center" vertical="center" wrapText="1"/>
    </xf>
    <xf numFmtId="0" fontId="50" fillId="60" borderId="14" xfId="0" applyFont="1" applyFill="1" applyBorder="1" applyAlignment="1">
      <alignment horizontal="center" vertical="center" wrapText="1"/>
    </xf>
    <xf numFmtId="0" fontId="51" fillId="5" borderId="14" xfId="0" applyFont="1" applyFill="1" applyBorder="1" applyAlignment="1">
      <alignment vertical="center" wrapText="1"/>
    </xf>
    <xf numFmtId="166" fontId="51" fillId="5" borderId="14" xfId="1" applyNumberFormat="1" applyFont="1" applyFill="1" applyBorder="1" applyAlignment="1">
      <alignment horizontal="center" vertical="center"/>
    </xf>
    <xf numFmtId="166" fontId="51" fillId="5" borderId="14" xfId="1" applyNumberFormat="1" applyFont="1" applyFill="1" applyBorder="1" applyAlignment="1">
      <alignment horizontal="center" vertical="center" wrapText="1"/>
    </xf>
    <xf numFmtId="2" fontId="51" fillId="5" borderId="0" xfId="0" applyNumberFormat="1" applyFont="1" applyFill="1" applyAlignment="1">
      <alignment horizontal="center" vertical="center" wrapText="1"/>
    </xf>
    <xf numFmtId="2" fontId="50" fillId="5" borderId="0" xfId="0" applyNumberFormat="1" applyFont="1" applyFill="1" applyBorder="1" applyAlignment="1">
      <alignment horizontal="center" vertical="center" wrapText="1"/>
    </xf>
    <xf numFmtId="2" fontId="50" fillId="5" borderId="0" xfId="1" applyNumberFormat="1" applyFont="1" applyFill="1" applyBorder="1" applyAlignment="1">
      <alignment horizontal="center" vertical="center" wrapText="1"/>
    </xf>
    <xf numFmtId="166" fontId="51" fillId="5" borderId="14" xfId="1" applyNumberFormat="1" applyFont="1" applyFill="1" applyBorder="1" applyAlignment="1">
      <alignment horizontal="left" vertical="center"/>
    </xf>
    <xf numFmtId="166" fontId="51" fillId="5" borderId="14" xfId="1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166" fontId="51" fillId="5" borderId="49" xfId="1" applyNumberFormat="1" applyFont="1" applyFill="1" applyBorder="1" applyAlignment="1">
      <alignment horizontal="center" vertical="center"/>
    </xf>
    <xf numFmtId="166" fontId="51" fillId="5" borderId="14" xfId="1" applyNumberFormat="1" applyFont="1" applyFill="1" applyBorder="1" applyAlignment="1">
      <alignment vertical="center"/>
    </xf>
    <xf numFmtId="2" fontId="51" fillId="5" borderId="0" xfId="1" applyNumberFormat="1" applyFont="1" applyFill="1" applyBorder="1" applyAlignment="1">
      <alignment vertical="center"/>
    </xf>
    <xf numFmtId="0" fontId="51" fillId="5" borderId="14" xfId="0" applyFont="1" applyFill="1" applyBorder="1" applyAlignment="1">
      <alignment horizontal="center" vertical="center"/>
    </xf>
    <xf numFmtId="9" fontId="51" fillId="5" borderId="14" xfId="0" applyNumberFormat="1" applyFont="1" applyFill="1" applyBorder="1" applyAlignment="1">
      <alignment horizontal="center" vertical="center"/>
    </xf>
    <xf numFmtId="166" fontId="51" fillId="5" borderId="14" xfId="1" applyNumberFormat="1" applyFont="1" applyFill="1" applyBorder="1" applyAlignment="1">
      <alignment horizontal="right" vertical="center"/>
    </xf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0" fontId="52" fillId="4" borderId="55" xfId="0" applyFont="1" applyFill="1" applyBorder="1" applyAlignment="1">
      <alignment horizontal="center" vertical="center" wrapText="1"/>
    </xf>
    <xf numFmtId="0" fontId="52" fillId="4" borderId="49" xfId="0" applyFont="1" applyFill="1" applyBorder="1" applyAlignment="1">
      <alignment horizontal="center" vertical="center" wrapText="1"/>
    </xf>
    <xf numFmtId="0" fontId="50" fillId="60" borderId="14" xfId="0" applyFont="1" applyFill="1" applyBorder="1" applyAlignment="1">
      <alignment horizontal="center" vertical="center" wrapText="1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40625" defaultRowHeight="12.75" x14ac:dyDescent="0.2"/>
  <cols>
    <col min="1" max="1" width="3.140625" style="3" customWidth="1"/>
    <col min="2" max="2" width="3" style="3" bestFit="1" customWidth="1"/>
    <col min="3" max="8" width="10.5703125" style="3" bestFit="1" customWidth="1"/>
    <col min="9" max="9" width="2.5703125" style="3" customWidth="1"/>
    <col min="10" max="10" width="3" style="3" bestFit="1" customWidth="1"/>
    <col min="11" max="11" width="10.5703125" style="3" bestFit="1" customWidth="1"/>
    <col min="12" max="12" width="11.5703125" style="3" bestFit="1" customWidth="1"/>
    <col min="13" max="14" width="10.5703125" style="3" bestFit="1" customWidth="1"/>
    <col min="15" max="16384" width="9.140625" style="3"/>
  </cols>
  <sheetData>
    <row r="1" spans="1:14" ht="16.5" thickBot="1" x14ac:dyDescent="0.3">
      <c r="A1" s="1" t="s">
        <v>3</v>
      </c>
      <c r="B1" s="2"/>
    </row>
    <row r="2" spans="1:14" ht="15.75" thickBot="1" x14ac:dyDescent="0.3">
      <c r="C2" s="51" t="s">
        <v>4</v>
      </c>
      <c r="D2" s="51"/>
      <c r="E2" s="4">
        <v>1.9E-2</v>
      </c>
    </row>
    <row r="3" spans="1:14" ht="15.75" thickBot="1" x14ac:dyDescent="0.3">
      <c r="C3" s="51" t="s">
        <v>5</v>
      </c>
      <c r="D3" s="51"/>
      <c r="E3" s="5">
        <v>0.1</v>
      </c>
    </row>
    <row r="4" spans="1:14" ht="13.5" thickBot="1" x14ac:dyDescent="0.25"/>
    <row r="5" spans="1:14" ht="13.5" thickBot="1" x14ac:dyDescent="0.25">
      <c r="B5" s="52" t="s">
        <v>6</v>
      </c>
      <c r="C5" s="53"/>
      <c r="D5" s="53"/>
      <c r="E5" s="53"/>
      <c r="F5" s="53"/>
      <c r="G5" s="53"/>
      <c r="H5" s="54"/>
      <c r="I5" s="6"/>
      <c r="J5" s="52" t="s">
        <v>7</v>
      </c>
      <c r="K5" s="53"/>
      <c r="L5" s="53"/>
      <c r="M5" s="53"/>
      <c r="N5" s="54"/>
    </row>
    <row r="6" spans="1:14" ht="13.5" thickBot="1" x14ac:dyDescent="0.25">
      <c r="B6" s="7"/>
      <c r="C6" s="55" t="s">
        <v>8</v>
      </c>
      <c r="D6" s="56"/>
      <c r="E6" s="56"/>
      <c r="F6" s="57"/>
      <c r="G6" s="56" t="s">
        <v>9</v>
      </c>
      <c r="H6" s="57"/>
      <c r="I6" s="8"/>
      <c r="J6" s="7"/>
      <c r="K6" s="56" t="s">
        <v>10</v>
      </c>
      <c r="L6" s="56"/>
      <c r="M6" s="56"/>
      <c r="N6" s="57"/>
    </row>
    <row r="7" spans="1:14" ht="13.5" thickBot="1" x14ac:dyDescent="0.25">
      <c r="B7" s="9"/>
      <c r="C7" s="58" t="s">
        <v>11</v>
      </c>
      <c r="D7" s="59"/>
      <c r="E7" s="59" t="s">
        <v>12</v>
      </c>
      <c r="F7" s="59"/>
      <c r="G7" s="59" t="s">
        <v>11</v>
      </c>
      <c r="H7" s="59"/>
      <c r="I7" s="10"/>
      <c r="J7" s="11"/>
      <c r="K7" s="60" t="s">
        <v>13</v>
      </c>
      <c r="L7" s="58"/>
      <c r="M7" s="61" t="s">
        <v>14</v>
      </c>
      <c r="N7" s="58"/>
    </row>
    <row r="8" spans="1:14" ht="13.5" thickBot="1" x14ac:dyDescent="0.25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 x14ac:dyDescent="0.2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 x14ac:dyDescent="0.2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 x14ac:dyDescent="0.2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 x14ac:dyDescent="0.2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 x14ac:dyDescent="0.2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 x14ac:dyDescent="0.2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 x14ac:dyDescent="0.2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 x14ac:dyDescent="0.2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 x14ac:dyDescent="0.2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 x14ac:dyDescent="0.2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 x14ac:dyDescent="0.2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 x14ac:dyDescent="0.2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 x14ac:dyDescent="0.2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 x14ac:dyDescent="0.2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 x14ac:dyDescent="0.2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 x14ac:dyDescent="0.2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 x14ac:dyDescent="0.2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 x14ac:dyDescent="0.2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 x14ac:dyDescent="0.2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 x14ac:dyDescent="0.2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 x14ac:dyDescent="0.2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 x14ac:dyDescent="0.2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 x14ac:dyDescent="0.2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 x14ac:dyDescent="0.2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 x14ac:dyDescent="0.2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 x14ac:dyDescent="0.2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 x14ac:dyDescent="0.2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 x14ac:dyDescent="0.2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 x14ac:dyDescent="0.2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5" thickBot="1" x14ac:dyDescent="0.25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7:D7"/>
    <mergeCell ref="E7:F7"/>
    <mergeCell ref="G7:H7"/>
    <mergeCell ref="K7:L7"/>
    <mergeCell ref="M7:N7"/>
    <mergeCell ref="C2:D2"/>
    <mergeCell ref="C3:D3"/>
    <mergeCell ref="B5:H5"/>
    <mergeCell ref="J5:N5"/>
    <mergeCell ref="C6:F6"/>
    <mergeCell ref="G6:H6"/>
    <mergeCell ref="K6:N6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12"/>
  <sheetViews>
    <sheetView showGridLines="0" tabSelected="1" zoomScale="65" zoomScaleNormal="65" workbookViewId="0">
      <selection activeCell="AA11" sqref="AA11"/>
    </sheetView>
  </sheetViews>
  <sheetFormatPr defaultColWidth="9.140625" defaultRowHeight="33" customHeight="1" x14ac:dyDescent="0.25"/>
  <cols>
    <col min="1" max="1" width="2.7109375" style="24" customWidth="1"/>
    <col min="2" max="2" width="67.28515625" style="24" customWidth="1"/>
    <col min="3" max="3" width="2.7109375" customWidth="1"/>
    <col min="4" max="8" width="9.85546875" style="24" customWidth="1"/>
    <col min="9" max="9" width="2.7109375" customWidth="1"/>
    <col min="10" max="14" width="15.7109375" style="24" customWidth="1"/>
    <col min="15" max="15" width="2.7109375" customWidth="1"/>
    <col min="16" max="20" width="15.7109375" style="24" customWidth="1"/>
    <col min="21" max="21" width="2.7109375" style="38" customWidth="1"/>
    <col min="22" max="24" width="15.7109375" style="24" customWidth="1"/>
    <col min="25" max="25" width="25.42578125" style="24" customWidth="1"/>
    <col min="26" max="26" width="2.7109375" style="24" customWidth="1"/>
    <col min="27" max="27" width="34.7109375" style="24" customWidth="1"/>
    <col min="28" max="28" width="36.28515625" style="24" customWidth="1"/>
    <col min="29" max="29" width="36.140625" style="24" customWidth="1"/>
    <col min="30" max="30" width="37.28515625" style="24" customWidth="1"/>
    <col min="31" max="31" width="30.7109375" style="24" customWidth="1"/>
    <col min="32" max="32" width="38.28515625" style="24" customWidth="1"/>
    <col min="33" max="33" width="1.85546875" style="24" customWidth="1"/>
    <col min="34" max="34" width="13.42578125" style="24" customWidth="1"/>
    <col min="35" max="35" width="12.140625" style="24" customWidth="1"/>
    <col min="36" max="36" width="14.28515625" style="24" customWidth="1"/>
    <col min="37" max="38" width="10.7109375" style="24" customWidth="1"/>
    <col min="39" max="39" width="13.28515625" style="24" customWidth="1"/>
    <col min="40" max="40" width="13.5703125" style="24" customWidth="1"/>
    <col min="41" max="41" width="12" style="24" customWidth="1"/>
    <col min="42" max="42" width="15.140625" style="24" customWidth="1"/>
    <col min="43" max="16384" width="9.140625" style="24"/>
  </cols>
  <sheetData>
    <row r="2" spans="2:30" ht="33" customHeight="1" x14ac:dyDescent="0.25">
      <c r="C2" s="43"/>
      <c r="D2" s="63" t="s">
        <v>18</v>
      </c>
      <c r="E2" s="63"/>
      <c r="F2" s="63"/>
      <c r="G2" s="63"/>
      <c r="H2" s="63"/>
      <c r="I2" s="44"/>
      <c r="J2" s="63" t="s">
        <v>23</v>
      </c>
      <c r="K2" s="63"/>
      <c r="L2" s="63"/>
      <c r="M2" s="63"/>
      <c r="N2" s="63"/>
      <c r="O2" s="44"/>
      <c r="P2" s="63" t="s">
        <v>22</v>
      </c>
      <c r="Q2" s="63"/>
      <c r="R2" s="63"/>
      <c r="S2" s="63"/>
      <c r="T2" s="63"/>
      <c r="V2" s="62" t="s">
        <v>29</v>
      </c>
      <c r="W2" s="62"/>
      <c r="X2" s="62"/>
      <c r="Y2" s="62"/>
      <c r="AA2" s="62" t="s">
        <v>30</v>
      </c>
      <c r="AB2" s="62"/>
      <c r="AC2" s="62"/>
      <c r="AD2" s="62"/>
    </row>
    <row r="3" spans="2:30" s="25" customFormat="1" ht="33" customHeight="1" x14ac:dyDescent="0.25">
      <c r="B3" s="34" t="s">
        <v>19</v>
      </c>
      <c r="C3" s="43"/>
      <c r="D3" s="34">
        <v>2016</v>
      </c>
      <c r="E3" s="34">
        <v>2017</v>
      </c>
      <c r="F3" s="34">
        <v>2018</v>
      </c>
      <c r="G3" s="34">
        <v>2019</v>
      </c>
      <c r="H3" s="34">
        <v>2020</v>
      </c>
      <c r="I3" s="43"/>
      <c r="J3" s="34">
        <v>2016</v>
      </c>
      <c r="K3" s="34">
        <v>2017</v>
      </c>
      <c r="L3" s="34">
        <v>2018</v>
      </c>
      <c r="M3" s="34">
        <v>2019</v>
      </c>
      <c r="N3" s="34">
        <v>2020</v>
      </c>
      <c r="O3" s="43"/>
      <c r="P3" s="34">
        <v>2016</v>
      </c>
      <c r="Q3" s="34">
        <v>2017</v>
      </c>
      <c r="R3" s="34">
        <v>2018</v>
      </c>
      <c r="S3" s="34">
        <v>2019</v>
      </c>
      <c r="T3" s="34">
        <v>2020</v>
      </c>
      <c r="U3" s="39"/>
      <c r="V3" s="34" t="s">
        <v>0</v>
      </c>
      <c r="W3" s="34" t="s">
        <v>1</v>
      </c>
      <c r="X3" s="34" t="s">
        <v>2</v>
      </c>
      <c r="Y3" s="34" t="s">
        <v>20</v>
      </c>
      <c r="AA3" s="34" t="s">
        <v>0</v>
      </c>
      <c r="AB3" s="34" t="s">
        <v>1</v>
      </c>
      <c r="AC3" s="34" t="s">
        <v>2</v>
      </c>
      <c r="AD3" s="34" t="s">
        <v>20</v>
      </c>
    </row>
    <row r="4" spans="2:30" s="25" customFormat="1" ht="33" customHeight="1" x14ac:dyDescent="0.25">
      <c r="B4" s="35" t="s">
        <v>24</v>
      </c>
      <c r="C4" s="43"/>
      <c r="D4" s="36">
        <v>3000</v>
      </c>
      <c r="E4" s="45">
        <v>4000</v>
      </c>
      <c r="F4" s="45">
        <v>5000</v>
      </c>
      <c r="G4" s="45">
        <v>5000</v>
      </c>
      <c r="H4" s="45">
        <v>5000</v>
      </c>
      <c r="I4" s="43"/>
      <c r="J4" s="45">
        <f>D4*((1-$W4)*$X4*$Y4)</f>
        <v>3118019.9999909997</v>
      </c>
      <c r="K4" s="45">
        <f t="shared" ref="K4:K7" si="0">E4*((1-$W4)*$X4*$Y4)</f>
        <v>4157359.9999879999</v>
      </c>
      <c r="L4" s="45">
        <f t="shared" ref="L4:L7" si="1">F4*((1-$W4)*$X4*$Y4)</f>
        <v>5196699.9999850001</v>
      </c>
      <c r="M4" s="45">
        <f t="shared" ref="M4:M7" si="2">G4*((1-$W4)*$X4*$Y4)</f>
        <v>5196699.9999850001</v>
      </c>
      <c r="N4" s="45">
        <f t="shared" ref="N4:N7" si="3">H4*((1-$W4)*$X4*$Y4)</f>
        <v>5196699.9999850001</v>
      </c>
      <c r="O4" s="43"/>
      <c r="P4" s="46">
        <f t="shared" ref="P4:P5" si="4">D4*(V4*(1-W4)*X4*Y4)</f>
        <v>77950499.999774992</v>
      </c>
      <c r="Q4" s="46">
        <f t="shared" ref="Q4:Q5" si="5">E4*(V4*(1-W4)*X4*Y4)</f>
        <v>103933999.99969999</v>
      </c>
      <c r="R4" s="46">
        <f t="shared" ref="R4:R5" si="6">F4*(V4*(1-W4)*X4*Y4)</f>
        <v>129917499.999625</v>
      </c>
      <c r="S4" s="46">
        <f t="shared" ref="S4:S5" si="7">G4*(V4*(1-W4)*X4*Y4)</f>
        <v>129917499.999625</v>
      </c>
      <c r="T4" s="46">
        <f t="shared" ref="T4:T5" si="8">H4*(V4*(1-W4)*X4*Y4)</f>
        <v>129917499.999625</v>
      </c>
      <c r="U4" s="47"/>
      <c r="V4" s="48">
        <v>25</v>
      </c>
      <c r="W4" s="49">
        <v>0.05</v>
      </c>
      <c r="X4" s="49">
        <v>1</v>
      </c>
      <c r="Y4" s="50">
        <v>1094.04210526</v>
      </c>
      <c r="AA4" s="41" t="s">
        <v>31</v>
      </c>
      <c r="AB4" s="41" t="s">
        <v>31</v>
      </c>
      <c r="AC4" s="41" t="s">
        <v>21</v>
      </c>
      <c r="AD4" s="41" t="s">
        <v>32</v>
      </c>
    </row>
    <row r="5" spans="2:30" s="25" customFormat="1" ht="33" customHeight="1" x14ac:dyDescent="0.25">
      <c r="B5" s="35" t="s">
        <v>26</v>
      </c>
      <c r="C5" s="43"/>
      <c r="D5" s="36">
        <v>3000</v>
      </c>
      <c r="E5" s="36">
        <v>3000</v>
      </c>
      <c r="F5" s="36">
        <v>3000</v>
      </c>
      <c r="G5" s="36">
        <v>3000</v>
      </c>
      <c r="H5" s="36">
        <v>3000</v>
      </c>
      <c r="I5" s="43"/>
      <c r="J5" s="45">
        <f t="shared" ref="J5:J7" si="9">D5*((1-$W5)*$X5*$Y5)</f>
        <v>76950</v>
      </c>
      <c r="K5" s="45">
        <f t="shared" si="0"/>
        <v>76950</v>
      </c>
      <c r="L5" s="45">
        <f t="shared" si="1"/>
        <v>76950</v>
      </c>
      <c r="M5" s="45">
        <f t="shared" si="2"/>
        <v>76950</v>
      </c>
      <c r="N5" s="45">
        <f t="shared" si="3"/>
        <v>76950</v>
      </c>
      <c r="O5" s="43"/>
      <c r="P5" s="46">
        <f t="shared" si="4"/>
        <v>1154250.0000000002</v>
      </c>
      <c r="Q5" s="46">
        <f t="shared" si="5"/>
        <v>1154250.0000000002</v>
      </c>
      <c r="R5" s="46">
        <f t="shared" si="6"/>
        <v>1154250.0000000002</v>
      </c>
      <c r="S5" s="46">
        <f t="shared" si="7"/>
        <v>1154250.0000000002</v>
      </c>
      <c r="T5" s="46">
        <f t="shared" si="8"/>
        <v>1154250.0000000002</v>
      </c>
      <c r="U5" s="47"/>
      <c r="V5" s="48">
        <v>15</v>
      </c>
      <c r="W5" s="49">
        <v>0.43</v>
      </c>
      <c r="X5" s="49">
        <v>1</v>
      </c>
      <c r="Y5" s="50">
        <v>45</v>
      </c>
      <c r="AA5" s="41" t="s">
        <v>31</v>
      </c>
      <c r="AB5" s="41" t="s">
        <v>31</v>
      </c>
      <c r="AC5" s="41" t="s">
        <v>21</v>
      </c>
      <c r="AD5" s="41" t="s">
        <v>35</v>
      </c>
    </row>
    <row r="6" spans="2:30" s="25" customFormat="1" ht="33" customHeight="1" x14ac:dyDescent="0.25">
      <c r="B6" s="35" t="s">
        <v>27</v>
      </c>
      <c r="C6" s="43"/>
      <c r="D6" s="36">
        <v>9195</v>
      </c>
      <c r="E6" s="36">
        <v>6427</v>
      </c>
      <c r="F6" s="36">
        <v>6159</v>
      </c>
      <c r="G6" s="36">
        <v>6159</v>
      </c>
      <c r="H6" s="36">
        <v>6159</v>
      </c>
      <c r="I6" s="43"/>
      <c r="J6" s="45">
        <f t="shared" ref="J6" si="10">D6*((1-$W6)*$X6*$Y6)</f>
        <v>651496.50337632</v>
      </c>
      <c r="K6" s="45">
        <f t="shared" ref="K6" si="11">E6*((1-$W6)*$X6*$Y6)</f>
        <v>455374.445589952</v>
      </c>
      <c r="L6" s="45">
        <f t="shared" ref="L6" si="12">F6*((1-$W6)*$X6*$Y6)</f>
        <v>436385.749243584</v>
      </c>
      <c r="M6" s="45">
        <f t="shared" ref="M6" si="13">G6*((1-$W6)*$X6*$Y6)</f>
        <v>436385.749243584</v>
      </c>
      <c r="N6" s="45">
        <f t="shared" ref="N6" si="14">H6*((1-$W6)*$X6*$Y6)</f>
        <v>436385.749243584</v>
      </c>
      <c r="O6" s="43"/>
      <c r="P6" s="46">
        <f t="shared" ref="P6:P7" si="15">D6*(V6*(1-W6)*X6*Y6)</f>
        <v>6514965.033763201</v>
      </c>
      <c r="Q6" s="46">
        <f t="shared" ref="Q6:Q7" si="16">E6*(V6*(1-W6)*X6*Y6)</f>
        <v>4553744.4558995208</v>
      </c>
      <c r="R6" s="46">
        <f t="shared" ref="R6:R7" si="17">F6*(V6*(1-W6)*X6*Y6)</f>
        <v>4363857.49243584</v>
      </c>
      <c r="S6" s="46">
        <f t="shared" ref="S6:S7" si="18">G6*(V6*(1-W6)*X6*Y6)</f>
        <v>4363857.49243584</v>
      </c>
      <c r="T6" s="46">
        <f t="shared" ref="T6:T7" si="19">H6*(V6*(1-W6)*X6*Y6)</f>
        <v>4363857.49243584</v>
      </c>
      <c r="U6" s="47"/>
      <c r="V6" s="48">
        <v>10</v>
      </c>
      <c r="W6" s="49">
        <v>0.1124</v>
      </c>
      <c r="X6" s="49">
        <v>0.73640000000000005</v>
      </c>
      <c r="Y6" s="50">
        <v>108.4</v>
      </c>
      <c r="AA6" s="42" t="s">
        <v>33</v>
      </c>
      <c r="AB6" s="42" t="s">
        <v>33</v>
      </c>
      <c r="AC6" s="42" t="s">
        <v>34</v>
      </c>
      <c r="AD6" s="42" t="s">
        <v>33</v>
      </c>
    </row>
    <row r="7" spans="2:30" s="25" customFormat="1" ht="33" customHeight="1" x14ac:dyDescent="0.25">
      <c r="B7" s="35" t="s">
        <v>28</v>
      </c>
      <c r="C7" s="43"/>
      <c r="D7" s="36">
        <v>5805</v>
      </c>
      <c r="E7" s="45">
        <v>8573</v>
      </c>
      <c r="F7" s="45">
        <v>8841</v>
      </c>
      <c r="G7" s="45">
        <v>8841</v>
      </c>
      <c r="H7" s="45">
        <v>8841</v>
      </c>
      <c r="I7" s="43"/>
      <c r="J7" s="45">
        <f t="shared" si="9"/>
        <v>432136.94434344</v>
      </c>
      <c r="K7" s="45">
        <f t="shared" si="0"/>
        <v>638192.94123278407</v>
      </c>
      <c r="L7" s="45">
        <f t="shared" si="1"/>
        <v>658143.44960212801</v>
      </c>
      <c r="M7" s="45">
        <f t="shared" si="2"/>
        <v>658143.44960212801</v>
      </c>
      <c r="N7" s="45">
        <f t="shared" si="3"/>
        <v>658143.44960212801</v>
      </c>
      <c r="O7" s="43"/>
      <c r="P7" s="46">
        <f t="shared" si="15"/>
        <v>4321369.4434344005</v>
      </c>
      <c r="Q7" s="46">
        <f t="shared" si="16"/>
        <v>6381929.4123278409</v>
      </c>
      <c r="R7" s="46">
        <f t="shared" si="17"/>
        <v>6581434.496021281</v>
      </c>
      <c r="S7" s="46">
        <f t="shared" si="18"/>
        <v>6581434.496021281</v>
      </c>
      <c r="T7" s="46">
        <f t="shared" si="19"/>
        <v>6581434.496021281</v>
      </c>
      <c r="U7" s="47"/>
      <c r="V7" s="48">
        <v>10</v>
      </c>
      <c r="W7" s="49">
        <v>0.1124</v>
      </c>
      <c r="X7" s="49">
        <v>0.77370000000000005</v>
      </c>
      <c r="Y7" s="50">
        <v>108.4</v>
      </c>
      <c r="AA7" s="42" t="s">
        <v>33</v>
      </c>
      <c r="AB7" s="42" t="s">
        <v>33</v>
      </c>
      <c r="AC7" s="42" t="s">
        <v>34</v>
      </c>
      <c r="AD7" s="42" t="s">
        <v>33</v>
      </c>
    </row>
    <row r="8" spans="2:30" s="25" customFormat="1" ht="33" customHeight="1" x14ac:dyDescent="0.25">
      <c r="B8" s="35" t="s">
        <v>25</v>
      </c>
      <c r="C8" s="43"/>
      <c r="D8" s="36">
        <v>0</v>
      </c>
      <c r="E8" s="45">
        <v>300000</v>
      </c>
      <c r="F8" s="45">
        <v>300000</v>
      </c>
      <c r="G8" s="45">
        <v>300000</v>
      </c>
      <c r="H8" s="45">
        <v>300000</v>
      </c>
      <c r="I8" s="43"/>
      <c r="J8" s="45">
        <f>D8*((1-$W8)*$X8*'Savings - Behavioural'!$A3)</f>
        <v>0</v>
      </c>
      <c r="K8" s="45">
        <f>E8*((1-$W8)*$X8*'Savings - Behavioural'!$B3)</f>
        <v>4051007</v>
      </c>
      <c r="L8" s="45">
        <f>F8*((1-$W8)*$X8*'Savings - Behavioural'!$C3)</f>
        <v>5570133.9999999991</v>
      </c>
      <c r="M8" s="45">
        <f>G8*((1-$W8)*$X8*'Savings - Behavioural'!$D3)</f>
        <v>5823322</v>
      </c>
      <c r="N8" s="45">
        <f>H8*((1-$W8)*$X8*'Savings - Behavioural'!$E3)</f>
        <v>5823322</v>
      </c>
      <c r="O8" s="43"/>
      <c r="P8" s="46">
        <f>D8*(V8*(1-W8)*X8*'Savings - Behavioural'!A3)</f>
        <v>0</v>
      </c>
      <c r="Q8" s="46">
        <f>E8*(V8*(1-W8)*X8*'Savings - Behavioural'!B3)</f>
        <v>4051007</v>
      </c>
      <c r="R8" s="46">
        <f>F8*(V8*(1-W8)*X8*'Savings - Behavioural'!C3)</f>
        <v>5570133.9999999991</v>
      </c>
      <c r="S8" s="46">
        <f>G8*(V8*(1-W8)*X8*'Savings - Behavioural'!D3)</f>
        <v>5823322</v>
      </c>
      <c r="T8" s="46">
        <f>H8*(V8*(1-W8)*X8*'Savings - Behavioural'!E3)</f>
        <v>5823322</v>
      </c>
      <c r="U8" s="47"/>
      <c r="V8" s="48">
        <v>1</v>
      </c>
      <c r="W8" s="49">
        <v>0</v>
      </c>
      <c r="X8" s="49">
        <v>1</v>
      </c>
      <c r="Y8" s="37" t="s">
        <v>37</v>
      </c>
      <c r="AA8" s="41" t="s">
        <v>31</v>
      </c>
      <c r="AB8" s="41" t="s">
        <v>21</v>
      </c>
      <c r="AC8" s="41" t="s">
        <v>21</v>
      </c>
      <c r="AD8" s="42" t="s">
        <v>36</v>
      </c>
    </row>
    <row r="9" spans="2:30" ht="33" customHeight="1" x14ac:dyDescent="0.25">
      <c r="B9" s="28" t="s">
        <v>17</v>
      </c>
      <c r="C9" s="43"/>
      <c r="D9" s="43"/>
      <c r="E9" s="43"/>
      <c r="F9" s="43"/>
      <c r="G9" s="43"/>
      <c r="H9" s="43"/>
      <c r="I9" s="43"/>
      <c r="J9" s="28">
        <f>SUM(J4:J8)</f>
        <v>4278603.4477107599</v>
      </c>
      <c r="K9" s="28">
        <f>SUM(K4:K8)</f>
        <v>9378884.3868107349</v>
      </c>
      <c r="L9" s="28">
        <f t="shared" ref="L9:N9" si="20">SUM(L4:L8)</f>
        <v>11938313.198830711</v>
      </c>
      <c r="M9" s="28">
        <f t="shared" si="20"/>
        <v>12191501.198830713</v>
      </c>
      <c r="N9" s="28">
        <f t="shared" si="20"/>
        <v>12191501.198830713</v>
      </c>
      <c r="O9" s="43"/>
      <c r="P9" s="28">
        <f>SUM(P4:P8)</f>
        <v>89941084.476972595</v>
      </c>
      <c r="Q9" s="28">
        <f t="shared" ref="Q9:T9" si="21">SUM(Q4:Q8)</f>
        <v>120074930.86792736</v>
      </c>
      <c r="R9" s="28">
        <f t="shared" si="21"/>
        <v>147587175.98808211</v>
      </c>
      <c r="S9" s="28">
        <f t="shared" si="21"/>
        <v>147840363.98808211</v>
      </c>
      <c r="T9" s="28">
        <f t="shared" si="21"/>
        <v>147840363.98808211</v>
      </c>
      <c r="U9" s="40"/>
      <c r="Z9" s="26"/>
      <c r="AA9" s="27"/>
      <c r="AB9" s="26"/>
      <c r="AC9" s="27"/>
      <c r="AD9" s="27"/>
    </row>
    <row r="10" spans="2:30" ht="33" customHeight="1" x14ac:dyDescent="0.25">
      <c r="J10" s="31"/>
      <c r="K10" s="31"/>
      <c r="L10" s="31"/>
      <c r="M10" s="31"/>
      <c r="N10" s="31"/>
      <c r="O10" s="32"/>
      <c r="P10" s="31"/>
      <c r="Q10" s="31"/>
      <c r="R10" s="31"/>
      <c r="S10" s="31"/>
      <c r="T10" s="31"/>
    </row>
    <row r="12" spans="2:30" ht="33" customHeight="1" x14ac:dyDescent="0.25"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</row>
  </sheetData>
  <mergeCells count="5">
    <mergeCell ref="AA2:AD2"/>
    <mergeCell ref="D2:H2"/>
    <mergeCell ref="P2:T2"/>
    <mergeCell ref="J2:N2"/>
    <mergeCell ref="V2:Y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zoomScale="70" zoomScaleNormal="70" workbookViewId="0">
      <selection activeCell="B22" sqref="B22"/>
    </sheetView>
  </sheetViews>
  <sheetFormatPr defaultRowHeight="15" x14ac:dyDescent="0.25"/>
  <cols>
    <col min="1" max="5" width="13.5703125" customWidth="1"/>
  </cols>
  <sheetData>
    <row r="1" spans="1:5" ht="26.45" customHeight="1" x14ac:dyDescent="0.25">
      <c r="A1" s="64" t="s">
        <v>38</v>
      </c>
      <c r="B1" s="64"/>
      <c r="C1" s="64"/>
      <c r="D1" s="64"/>
      <c r="E1" s="64"/>
    </row>
    <row r="2" spans="1:5" ht="15.75" x14ac:dyDescent="0.25">
      <c r="A2" s="29">
        <v>2016</v>
      </c>
      <c r="B2" s="29">
        <v>2017</v>
      </c>
      <c r="C2" s="29">
        <v>2018</v>
      </c>
      <c r="D2" s="29">
        <v>2019</v>
      </c>
      <c r="E2" s="29">
        <v>2020</v>
      </c>
    </row>
    <row r="3" spans="1:5" ht="15.75" x14ac:dyDescent="0.25">
      <c r="A3" s="29">
        <v>0</v>
      </c>
      <c r="B3" s="33">
        <v>13.503356666666667</v>
      </c>
      <c r="C3" s="33">
        <v>18.567113333333332</v>
      </c>
      <c r="D3" s="33">
        <v>19.411073333333334</v>
      </c>
      <c r="E3" s="33">
        <v>19.411073333333334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2010 Avoided Costs</vt:lpstr>
      <vt:lpstr>Residential</vt:lpstr>
      <vt:lpstr>Savings - Behavioural</vt:lpstr>
      <vt:lpstr>gas2010ac</vt:lpstr>
      <vt:lpstr>we2010ac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Susi Vogt</cp:lastModifiedBy>
  <cp:lastPrinted>2011-08-25T20:38:39Z</cp:lastPrinted>
  <dcterms:created xsi:type="dcterms:W3CDTF">2010-03-15T14:47:54Z</dcterms:created>
  <dcterms:modified xsi:type="dcterms:W3CDTF">2015-06-24T15:42:03Z</dcterms:modified>
</cp:coreProperties>
</file>