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50" windowWidth="17490" windowHeight="6525" tabRatio="818" firstSheet="1" activeTab="1"/>
  </bookViews>
  <sheets>
    <sheet name="2010 Avoided Costs" sheetId="4" state="hidden" r:id="rId1"/>
    <sheet name="Low Income Inputs" sheetId="11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45621"/>
</workbook>
</file>

<file path=xl/calcChain.xml><?xml version="1.0" encoding="utf-8"?>
<calcChain xmlns="http://schemas.openxmlformats.org/spreadsheetml/2006/main">
  <c r="E5" i="11" l="1"/>
  <c r="E6" i="11"/>
  <c r="E7" i="11"/>
  <c r="E8" i="11"/>
  <c r="E9" i="11"/>
  <c r="E10" i="11"/>
  <c r="E11" i="11"/>
  <c r="E12" i="11"/>
  <c r="E13" i="11"/>
  <c r="E14" i="11"/>
  <c r="E15" i="11"/>
  <c r="E16" i="11"/>
  <c r="E4" i="11"/>
  <c r="J8" i="11" l="1"/>
  <c r="F8" i="11" s="1"/>
  <c r="J9" i="11"/>
  <c r="F9" i="11" s="1"/>
  <c r="J10" i="11"/>
  <c r="F10" i="11" s="1"/>
  <c r="J11" i="11"/>
  <c r="F11" i="11" s="1"/>
  <c r="J12" i="11"/>
  <c r="F12" i="11" s="1"/>
  <c r="J13" i="11"/>
  <c r="J14" i="11"/>
  <c r="J15" i="11"/>
  <c r="F15" i="11" s="1"/>
  <c r="J7" i="11"/>
  <c r="F7" i="11" s="1"/>
  <c r="F16" i="11"/>
  <c r="F14" i="11"/>
  <c r="F13" i="11"/>
  <c r="F5" i="11"/>
  <c r="F4" i="11"/>
  <c r="F6" i="11"/>
  <c r="G12" i="4"/>
  <c r="G13" i="4" s="1"/>
  <c r="G14" i="4" s="1"/>
  <c r="G15" i="4" s="1"/>
  <c r="G16" i="4" s="1"/>
  <c r="G17" i="4" s="1"/>
  <c r="E12" i="4"/>
  <c r="E13" i="4"/>
  <c r="C12" i="4"/>
  <c r="C13" i="4" s="1"/>
  <c r="C14" i="4" s="1"/>
  <c r="C15" i="4" s="1"/>
  <c r="C16" i="4" s="1"/>
  <c r="M9" i="4"/>
  <c r="N9" i="4" s="1"/>
  <c r="K9" i="4"/>
  <c r="K10" i="4" s="1"/>
  <c r="K11" i="4"/>
  <c r="K12" i="4" s="1"/>
  <c r="K13" i="4" s="1"/>
  <c r="K14" i="4" s="1"/>
  <c r="K15" i="4" s="1"/>
  <c r="H9" i="4"/>
  <c r="H10" i="4" s="1"/>
  <c r="F9" i="4"/>
  <c r="F11" i="4" s="1"/>
  <c r="D9" i="4"/>
  <c r="F12" i="4"/>
  <c r="E14" i="4"/>
  <c r="E15" i="4" s="1"/>
  <c r="F14" i="4"/>
  <c r="H15" i="4" l="1"/>
  <c r="M10" i="4"/>
  <c r="F13" i="4"/>
  <c r="L9" i="4"/>
  <c r="L12" i="4" s="1"/>
  <c r="F10" i="4"/>
  <c r="K16" i="4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L25" i="4"/>
  <c r="E16" i="4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F26" i="4"/>
  <c r="F34" i="4"/>
  <c r="F27" i="4"/>
  <c r="F30" i="4"/>
  <c r="F38" i="4"/>
  <c r="F19" i="4"/>
  <c r="F35" i="4"/>
  <c r="G18" i="4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H29" i="4"/>
  <c r="H37" i="4"/>
  <c r="H22" i="4"/>
  <c r="H30" i="4"/>
  <c r="H38" i="4"/>
  <c r="C17" i="4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D24" i="4"/>
  <c r="D13" i="4"/>
  <c r="D33" i="4"/>
  <c r="D37" i="4"/>
  <c r="D16" i="4"/>
  <c r="D26" i="4"/>
  <c r="D30" i="4"/>
  <c r="N10" i="4"/>
  <c r="H17" i="4"/>
  <c r="D12" i="4"/>
  <c r="L36" i="4"/>
  <c r="D35" i="4"/>
  <c r="H33" i="4"/>
  <c r="D27" i="4"/>
  <c r="H25" i="4"/>
  <c r="F22" i="4"/>
  <c r="D19" i="4"/>
  <c r="D15" i="4"/>
  <c r="H12" i="4"/>
  <c r="L18" i="4"/>
  <c r="L22" i="4"/>
  <c r="L34" i="4"/>
  <c r="L38" i="4"/>
  <c r="L19" i="4"/>
  <c r="L23" i="4"/>
  <c r="L35" i="4"/>
  <c r="L14" i="4"/>
  <c r="F16" i="4"/>
  <c r="H11" i="4"/>
  <c r="H34" i="4"/>
  <c r="F31" i="4"/>
  <c r="H26" i="4"/>
  <c r="F23" i="4"/>
  <c r="H18" i="4"/>
  <c r="D14" i="4"/>
  <c r="F17" i="4"/>
  <c r="D11" i="4"/>
  <c r="L32" i="4"/>
  <c r="D31" i="4"/>
  <c r="D23" i="4"/>
  <c r="H21" i="4"/>
  <c r="D10" i="4"/>
  <c r="H14" i="4"/>
  <c r="H16" i="4"/>
  <c r="H19" i="4"/>
  <c r="H23" i="4"/>
  <c r="H27" i="4"/>
  <c r="H31" i="4"/>
  <c r="H35" i="4"/>
  <c r="H13" i="4"/>
  <c r="H20" i="4"/>
  <c r="H24" i="4"/>
  <c r="H28" i="4"/>
  <c r="H32" i="4"/>
  <c r="H36" i="4"/>
  <c r="F17" i="11"/>
  <c r="F37" i="4"/>
  <c r="F33" i="4"/>
  <c r="F29" i="4"/>
  <c r="F25" i="4"/>
  <c r="F21" i="4"/>
  <c r="F18" i="4"/>
  <c r="F15" i="4"/>
  <c r="F36" i="4"/>
  <c r="F32" i="4"/>
  <c r="F28" i="4"/>
  <c r="F24" i="4"/>
  <c r="F20" i="4"/>
  <c r="D17" i="4" l="1"/>
  <c r="L24" i="4"/>
  <c r="L21" i="4"/>
  <c r="D28" i="4"/>
  <c r="D36" i="4"/>
  <c r="L31" i="4"/>
  <c r="L13" i="4"/>
  <c r="L30" i="4"/>
  <c r="L10" i="4"/>
  <c r="L20" i="4"/>
  <c r="L28" i="4"/>
  <c r="D18" i="4"/>
  <c r="D22" i="4"/>
  <c r="D29" i="4"/>
  <c r="L17" i="4"/>
  <c r="L29" i="4"/>
  <c r="L37" i="4"/>
  <c r="L16" i="4"/>
  <c r="L27" i="4"/>
  <c r="L11" i="4"/>
  <c r="L26" i="4"/>
  <c r="D38" i="4"/>
  <c r="D21" i="4"/>
  <c r="L15" i="4"/>
  <c r="M11" i="4"/>
  <c r="D20" i="4"/>
  <c r="D34" i="4"/>
  <c r="D25" i="4"/>
  <c r="D32" i="4"/>
  <c r="L33" i="4"/>
  <c r="M12" i="4" l="1"/>
  <c r="N11" i="4"/>
  <c r="M13" i="4" l="1"/>
  <c r="N12" i="4"/>
  <c r="M14" i="4" l="1"/>
  <c r="N13" i="4"/>
  <c r="N14" i="4"/>
  <c r="M15" i="4" l="1"/>
  <c r="M16" i="4" l="1"/>
  <c r="N16" i="4"/>
  <c r="N15" i="4"/>
  <c r="M17" i="4" l="1"/>
  <c r="N17" i="4"/>
  <c r="M18" i="4" l="1"/>
  <c r="M19" i="4" l="1"/>
  <c r="N18" i="4"/>
  <c r="M20" i="4" l="1"/>
  <c r="N20" i="4"/>
  <c r="N19" i="4"/>
  <c r="M21" i="4" l="1"/>
  <c r="M22" i="4" l="1"/>
  <c r="N21" i="4"/>
  <c r="M23" i="4" l="1"/>
  <c r="N22" i="4"/>
  <c r="M24" i="4" l="1"/>
  <c r="N23" i="4"/>
  <c r="M25" i="4" l="1"/>
  <c r="N24" i="4"/>
  <c r="M26" i="4" l="1"/>
  <c r="N25" i="4"/>
  <c r="M27" i="4" l="1"/>
  <c r="N26" i="4"/>
  <c r="M28" i="4" l="1"/>
  <c r="N27" i="4"/>
  <c r="M29" i="4" l="1"/>
  <c r="N28" i="4"/>
  <c r="M30" i="4" l="1"/>
  <c r="N29" i="4"/>
  <c r="M31" i="4" l="1"/>
  <c r="N30" i="4"/>
  <c r="M32" i="4" l="1"/>
  <c r="N31" i="4"/>
  <c r="M33" i="4" l="1"/>
  <c r="N32" i="4"/>
  <c r="M34" i="4" l="1"/>
  <c r="N33" i="4"/>
  <c r="M35" i="4" l="1"/>
  <c r="N34" i="4"/>
  <c r="M36" i="4" l="1"/>
  <c r="N35" i="4"/>
  <c r="M37" i="4" l="1"/>
  <c r="N36" i="4"/>
  <c r="M38" i="4" l="1"/>
  <c r="N38" i="4" s="1"/>
  <c r="N37" i="4"/>
</calcChain>
</file>

<file path=xl/sharedStrings.xml><?xml version="1.0" encoding="utf-8"?>
<sst xmlns="http://schemas.openxmlformats.org/spreadsheetml/2006/main" count="62" uniqueCount="41">
  <si>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</si>
  <si>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</si>
  <si>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</si>
  <si>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</si>
  <si>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</si>
  <si>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</si>
  <si>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</si>
  <si>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</si>
  <si>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</si>
  <si>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</si>
  <si>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</si>
  <si>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</si>
  <si>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</si>
  <si>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</si>
  <si>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</si>
  <si>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</si>
  <si>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</si>
  <si>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Condensing Gas Water Heater 2- 1000gal/day</t>
  </si>
  <si>
    <t>Units</t>
  </si>
  <si>
    <t>Measure/Offering</t>
  </si>
  <si>
    <t>Home Weatherization</t>
  </si>
  <si>
    <t>Furnace Replacement</t>
  </si>
  <si>
    <t>HRV 5- MURB,Healthcare,Nursing</t>
  </si>
  <si>
    <t>MUA 11- Other Comm Effic + VFD 1000-4999 cfm</t>
  </si>
  <si>
    <t>MUA 12- Other Comm Effic + VFD =&gt;5000 cfm</t>
  </si>
  <si>
    <t>Condensing Boiler DHW- 300 to 599 MBtu/h</t>
  </si>
  <si>
    <t>Condensing Boiler SH - 200 to 299 MBtu/h</t>
  </si>
  <si>
    <t>Condensing Boiler SH- 300 to 599 MBtu/h</t>
  </si>
  <si>
    <t>Condensing Boiler SH- 600 to 999 MBtu/h</t>
  </si>
  <si>
    <t>Condensing Boiler SH- 1,000 to 1,499 MBtu/h</t>
  </si>
  <si>
    <t>Multi Family Custom Offering</t>
  </si>
  <si>
    <t>Condensing Boiler DHW- =&gt; 1,500 MBtu/h</t>
  </si>
  <si>
    <t>Low Income</t>
  </si>
  <si>
    <t>Program</t>
  </si>
  <si>
    <t>Total Net Cumulative (m3)</t>
  </si>
  <si>
    <t>Natural Gas Savings per unit (m3)</t>
  </si>
  <si>
    <t>Average Capacity per unit</t>
  </si>
  <si>
    <t>Natural Gas Savings per Capacity</t>
  </si>
  <si>
    <t>Low Income Total</t>
  </si>
  <si>
    <t>Input Assumptions</t>
  </si>
  <si>
    <t>GEC #33b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</si>
</sst>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D_M_-;\-* #,##0.00\ _D_M_-;_-* &quot;-&quot;??\ _D_M_-;_-@_-"/>
    <numFmt numFmtId="170" formatCode="_-* #,##0.00\ &quot;DM&quot;_-;\-* #,##0.00\ &quot;DM&quot;_-;_-* &quot;-&quot;??\ &quot;DM&quot;_-;_-@_-"/>
    <numFmt numFmtId="171" formatCode="_-* #,##0.0000_-;\-* #,##0.0000_-;_-* &quot;-&quot;??_-;_-@_-"/>
    <numFmt numFmtId="172" formatCode="_-* #,##0.00000_-;\-* #,##0.000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9" applyNumberFormat="0" applyAlignment="0" applyProtection="0"/>
    <xf numFmtId="0" fontId="19" fillId="10" borderId="20" applyNumberFormat="0" applyAlignment="0" applyProtection="0"/>
    <xf numFmtId="0" fontId="20" fillId="10" borderId="19" applyNumberFormat="0" applyAlignment="0" applyProtection="0"/>
    <xf numFmtId="0" fontId="21" fillId="0" borderId="21" applyNumberFormat="0" applyFill="0" applyAlignment="0" applyProtection="0"/>
    <xf numFmtId="0" fontId="22" fillId="11" borderId="22" applyNumberFormat="0" applyAlignment="0" applyProtection="0"/>
    <xf numFmtId="0" fontId="23" fillId="0" borderId="0" applyNumberFormat="0" applyFill="0" applyBorder="0" applyAlignment="0" applyProtection="0"/>
    <xf numFmtId="0" fontId="1" fillId="12" borderId="23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2" fillId="56" borderId="27" applyNumberFormat="0" applyAlignment="0" applyProtection="0"/>
    <xf numFmtId="0" fontId="32" fillId="56" borderId="2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5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4" fontId="45" fillId="0" borderId="0" applyFont="0" applyFill="0" applyBorder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7" fontId="48" fillId="0" borderId="0" applyFont="0" applyFill="0" applyBorder="0" applyAlignment="0" applyProtection="0"/>
    <xf numFmtId="0" fontId="48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41" fillId="55" borderId="37" applyNumberForma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44" fontId="1" fillId="0" borderId="0" applyFont="0" applyFill="0" applyBorder="0" applyAlignment="0" applyProtection="0"/>
    <xf numFmtId="0" fontId="2" fillId="58" borderId="44" applyNumberFormat="0" applyFon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31" fillId="55" borderId="47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48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47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8" applyNumberFormat="0" applyFont="0" applyAlignment="0" applyProtection="0"/>
    <xf numFmtId="0" fontId="27" fillId="0" borderId="0"/>
    <xf numFmtId="0" fontId="2" fillId="58" borderId="48" applyNumberFormat="0" applyFont="0" applyAlignment="0" applyProtection="0"/>
    <xf numFmtId="0" fontId="31" fillId="55" borderId="52" applyNumberFormat="0" applyAlignment="0" applyProtection="0"/>
    <xf numFmtId="0" fontId="31" fillId="55" borderId="39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38" fillId="42" borderId="52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31" fillId="55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6" fillId="0" borderId="56">
      <alignment horizontal="center"/>
    </xf>
    <xf numFmtId="0" fontId="9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168" fontId="1" fillId="0" borderId="0" applyFont="0" applyFill="0" applyBorder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43" fontId="1" fillId="0" borderId="0" applyFont="0" applyFill="0" applyBorder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6" fillId="0" borderId="56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43" fontId="1" fillId="0" borderId="0" applyFont="0" applyFill="0" applyBorder="0" applyAlignment="0" applyProtection="0"/>
    <xf numFmtId="0" fontId="31" fillId="55" borderId="52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</cellStyleXfs>
  <cellXfs count="69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14" xfId="0" applyFont="1" applyFill="1" applyBorder="1"/>
    <xf numFmtId="166" fontId="51" fillId="5" borderId="14" xfId="1" applyNumberFormat="1" applyFont="1" applyFill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14" xfId="2" applyFont="1" applyFill="1" applyBorder="1"/>
    <xf numFmtId="166" fontId="51" fillId="5" borderId="0" xfId="0" applyNumberFormat="1" applyFont="1" applyFill="1" applyAlignment="1">
      <alignment horizontal="center" vertical="center" wrapText="1"/>
    </xf>
    <xf numFmtId="43" fontId="51" fillId="5" borderId="0" xfId="0" applyNumberFormat="1" applyFont="1" applyFill="1" applyAlignment="1">
      <alignment horizontal="center" vertical="center" wrapText="1"/>
    </xf>
    <xf numFmtId="3" fontId="51" fillId="5" borderId="0" xfId="0" applyNumberFormat="1" applyFont="1" applyFill="1" applyAlignment="1">
      <alignment horizontal="center" vertical="center" wrapText="1"/>
    </xf>
    <xf numFmtId="166" fontId="51" fillId="0" borderId="14" xfId="1" applyNumberFormat="1" applyFont="1" applyFill="1" applyBorder="1"/>
    <xf numFmtId="166" fontId="51" fillId="5" borderId="43" xfId="1" applyNumberFormat="1" applyFont="1" applyFill="1" applyBorder="1"/>
    <xf numFmtId="9" fontId="51" fillId="5" borderId="43" xfId="2" applyFont="1" applyFill="1" applyBorder="1"/>
    <xf numFmtId="0" fontId="50" fillId="60" borderId="14" xfId="0" applyFont="1" applyFill="1" applyBorder="1" applyAlignment="1">
      <alignment horizontal="center" vertical="center" wrapText="1"/>
    </xf>
    <xf numFmtId="9" fontId="51" fillId="5" borderId="15" xfId="2" applyFont="1" applyFill="1" applyBorder="1"/>
    <xf numFmtId="1" fontId="50" fillId="5" borderId="0" xfId="0" applyNumberFormat="1" applyFont="1" applyFill="1" applyAlignment="1">
      <alignment horizontal="center" vertical="center" wrapText="1"/>
    </xf>
    <xf numFmtId="172" fontId="51" fillId="5" borderId="14" xfId="1" applyNumberFormat="1" applyFont="1" applyFill="1" applyBorder="1"/>
    <xf numFmtId="171" fontId="51" fillId="0" borderId="14" xfId="1" applyNumberFormat="1" applyFont="1" applyFill="1" applyBorder="1"/>
    <xf numFmtId="0" fontId="50" fillId="60" borderId="57" xfId="0" applyFont="1" applyFill="1" applyBorder="1" applyAlignment="1">
      <alignment horizontal="center" vertical="center" wrapText="1"/>
    </xf>
    <xf numFmtId="166" fontId="51" fillId="4" borderId="43" xfId="1" applyNumberFormat="1" applyFont="1" applyFill="1" applyBorder="1"/>
    <xf numFmtId="166" fontId="51" fillId="4" borderId="14" xfId="1" applyNumberFormat="1" applyFont="1" applyFill="1" applyBorder="1"/>
    <xf numFmtId="166" fontId="51" fillId="4" borderId="57" xfId="1" applyNumberFormat="1" applyFont="1" applyFill="1" applyBorder="1"/>
    <xf numFmtId="172" fontId="51" fillId="4" borderId="57" xfId="1" applyNumberFormat="1" applyFont="1" applyFill="1" applyBorder="1"/>
    <xf numFmtId="0" fontId="50" fillId="5" borderId="57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2" fillId="4" borderId="0" xfId="0" applyFont="1" applyFill="1" applyAlignment="1">
      <alignment horizontal="center" vertical="center" wrapText="1"/>
    </xf>
    <xf numFmtId="166" fontId="52" fillId="4" borderId="0" xfId="1" applyNumberFormat="1" applyFont="1" applyFill="1" applyAlignment="1">
      <alignment horizontal="center" vertical="center" wrapText="1"/>
    </xf>
    <xf numFmtId="166" fontId="51" fillId="0" borderId="43" xfId="1" applyNumberFormat="1" applyFont="1" applyFill="1" applyBorder="1"/>
    <xf numFmtId="43" fontId="51" fillId="5" borderId="14" xfId="1" applyNumberFormat="1" applyFont="1" applyFill="1" applyBorder="1"/>
    <xf numFmtId="166" fontId="51" fillId="0" borderId="57" xfId="0" applyNumberFormat="1" applyFont="1" applyFill="1" applyBorder="1"/>
    <xf numFmtId="166" fontId="51" fillId="0" borderId="57" xfId="0" applyNumberFormat="1" applyFont="1" applyFill="1" applyBorder="1" applyAlignment="1">
      <alignment horizontal="right" vertical="center" wrapText="1"/>
    </xf>
    <xf numFmtId="166" fontId="51" fillId="5" borderId="57" xfId="0" applyNumberFormat="1" applyFont="1" applyFill="1" applyBorder="1" applyAlignment="1">
      <alignment horizontal="center" vertical="center" wrapText="1"/>
    </xf>
    <xf numFmtId="166" fontId="51" fillId="5" borderId="57" xfId="0" applyNumberFormat="1" applyFont="1" applyFill="1" applyBorder="1" applyAlignment="1">
      <alignment vertical="center" wrapText="1"/>
    </xf>
    <xf numFmtId="172" fontId="51" fillId="0" borderId="14" xfId="1" applyNumberFormat="1" applyFont="1" applyFill="1" applyBorder="1"/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52" fillId="4" borderId="58" xfId="0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40625" defaultRowHeight="12.75" x14ac:dyDescent="0.2"/>
  <cols>
    <col min="1" max="1" width="3.140625" style="3" customWidth="1"/>
    <col min="2" max="2" width="3" style="3" bestFit="1" customWidth="1"/>
    <col min="3" max="8" width="10.5703125" style="3" bestFit="1" customWidth="1"/>
    <col min="9" max="9" width="2.5703125" style="3" customWidth="1"/>
    <col min="10" max="10" width="3" style="3" bestFit="1" customWidth="1"/>
    <col min="11" max="11" width="10.5703125" style="3" bestFit="1" customWidth="1"/>
    <col min="12" max="12" width="11.5703125" style="3" bestFit="1" customWidth="1"/>
    <col min="13" max="14" width="10.5703125" style="3" bestFit="1" customWidth="1"/>
    <col min="15" max="16384" width="9.140625" style="3"/>
  </cols>
  <sheetData>
    <row r="1" spans="1:14" ht="16.149999999999999" thickBot="1" x14ac:dyDescent="0.35">
      <c r="A1" s="1" t="s">
        <v>3</v>
      </c>
      <c r="B1" s="2"/>
    </row>
    <row r="2" spans="1:14" ht="15" thickBot="1" x14ac:dyDescent="0.35">
      <c r="C2" s="60" t="s">
        <v>4</v>
      </c>
      <c r="D2" s="60"/>
      <c r="E2" s="4">
        <v>1.9E-2</v>
      </c>
    </row>
    <row r="3" spans="1:14" ht="15" thickBot="1" x14ac:dyDescent="0.35">
      <c r="C3" s="60" t="s">
        <v>5</v>
      </c>
      <c r="D3" s="60"/>
      <c r="E3" s="5">
        <v>0.1</v>
      </c>
    </row>
    <row r="4" spans="1:14" ht="13.9" thickBot="1" x14ac:dyDescent="0.3"/>
    <row r="5" spans="1:14" ht="13.9" thickBot="1" x14ac:dyDescent="0.3">
      <c r="B5" s="61" t="s">
        <v>6</v>
      </c>
      <c r="C5" s="62"/>
      <c r="D5" s="62"/>
      <c r="E5" s="62"/>
      <c r="F5" s="62"/>
      <c r="G5" s="62"/>
      <c r="H5" s="63"/>
      <c r="I5" s="6"/>
      <c r="J5" s="61" t="s">
        <v>7</v>
      </c>
      <c r="K5" s="62"/>
      <c r="L5" s="62"/>
      <c r="M5" s="62"/>
      <c r="N5" s="63"/>
    </row>
    <row r="6" spans="1:14" ht="13.9" thickBot="1" x14ac:dyDescent="0.3">
      <c r="B6" s="7"/>
      <c r="C6" s="64" t="s">
        <v>8</v>
      </c>
      <c r="D6" s="65"/>
      <c r="E6" s="65"/>
      <c r="F6" s="66"/>
      <c r="G6" s="65" t="s">
        <v>9</v>
      </c>
      <c r="H6" s="66"/>
      <c r="I6" s="8"/>
      <c r="J6" s="7"/>
      <c r="K6" s="65" t="s">
        <v>10</v>
      </c>
      <c r="L6" s="65"/>
      <c r="M6" s="65"/>
      <c r="N6" s="66"/>
    </row>
    <row r="7" spans="1:14" ht="13.9" thickBot="1" x14ac:dyDescent="0.3">
      <c r="B7" s="9"/>
      <c r="C7" s="56" t="s">
        <v>11</v>
      </c>
      <c r="D7" s="57"/>
      <c r="E7" s="57" t="s">
        <v>12</v>
      </c>
      <c r="F7" s="57"/>
      <c r="G7" s="57" t="s">
        <v>11</v>
      </c>
      <c r="H7" s="57"/>
      <c r="I7" s="10"/>
      <c r="J7" s="11"/>
      <c r="K7" s="58" t="s">
        <v>13</v>
      </c>
      <c r="L7" s="56"/>
      <c r="M7" s="59" t="s">
        <v>14</v>
      </c>
      <c r="N7" s="56"/>
    </row>
    <row r="8" spans="1:14" ht="13.9" thickBot="1" x14ac:dyDescent="0.3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ht="13.15" x14ac:dyDescent="0.25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ht="13.15" x14ac:dyDescent="0.25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ht="13.15" x14ac:dyDescent="0.25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ht="13.15" x14ac:dyDescent="0.25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ht="13.15" x14ac:dyDescent="0.25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ht="13.15" x14ac:dyDescent="0.25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ht="13.15" x14ac:dyDescent="0.25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ht="13.15" x14ac:dyDescent="0.25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ht="13.15" x14ac:dyDescent="0.25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ht="13.15" x14ac:dyDescent="0.25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ht="13.15" x14ac:dyDescent="0.25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ht="13.15" x14ac:dyDescent="0.25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ht="13.15" x14ac:dyDescent="0.25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ht="13.15" x14ac:dyDescent="0.25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ht="13.15" x14ac:dyDescent="0.25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ht="13.15" x14ac:dyDescent="0.25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ht="13.15" x14ac:dyDescent="0.25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ht="13.15" x14ac:dyDescent="0.25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ht="13.15" x14ac:dyDescent="0.25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ht="13.15" x14ac:dyDescent="0.25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ht="13.15" x14ac:dyDescent="0.25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ht="13.15" x14ac:dyDescent="0.25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ht="13.15" x14ac:dyDescent="0.25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ht="13.15" x14ac:dyDescent="0.25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ht="13.15" x14ac:dyDescent="0.25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ht="13.15" x14ac:dyDescent="0.25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ht="13.15" x14ac:dyDescent="0.25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ht="13.15" x14ac:dyDescent="0.25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ht="13.15" x14ac:dyDescent="0.25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5" thickBot="1" x14ac:dyDescent="0.25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2:D2"/>
    <mergeCell ref="C3:D3"/>
    <mergeCell ref="B5:H5"/>
    <mergeCell ref="J5:N5"/>
    <mergeCell ref="C6:F6"/>
    <mergeCell ref="G6:H6"/>
    <mergeCell ref="K6:N6"/>
    <mergeCell ref="C7:D7"/>
    <mergeCell ref="E7:F7"/>
    <mergeCell ref="G7:H7"/>
    <mergeCell ref="K7:L7"/>
    <mergeCell ref="M7:N7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zoomScale="70" zoomScaleNormal="70" workbookViewId="0">
      <selection activeCell="G10" sqref="G10"/>
    </sheetView>
  </sheetViews>
  <sheetFormatPr defaultColWidth="8.85546875" defaultRowHeight="15.75" x14ac:dyDescent="0.25"/>
  <cols>
    <col min="1" max="1" width="2.5703125" style="26" customWidth="1"/>
    <col min="2" max="2" width="12.28515625" style="26" bestFit="1" customWidth="1"/>
    <col min="3" max="3" width="50" style="26" bestFit="1" customWidth="1"/>
    <col min="4" max="4" width="9.85546875" style="26" bestFit="1" customWidth="1"/>
    <col min="5" max="5" width="14.42578125" style="26" bestFit="1" customWidth="1"/>
    <col min="6" max="6" width="14.140625" style="26" customWidth="1"/>
    <col min="7" max="7" width="12.28515625" style="26" customWidth="1"/>
    <col min="8" max="8" width="11.42578125" style="26" bestFit="1" customWidth="1"/>
    <col min="9" max="9" width="12.85546875" style="26" bestFit="1" customWidth="1"/>
    <col min="10" max="10" width="13.5703125" style="26" customWidth="1"/>
    <col min="11" max="11" width="11.7109375" style="26" customWidth="1"/>
    <col min="12" max="12" width="12.28515625" style="26" customWidth="1"/>
    <col min="13" max="13" width="11.7109375" style="26" customWidth="1"/>
    <col min="14" max="14" width="13" style="26" customWidth="1"/>
    <col min="15" max="16" width="9.140625" style="26"/>
    <col min="17" max="17" width="13" style="26" bestFit="1" customWidth="1"/>
    <col min="18" max="18" width="12" style="26" bestFit="1" customWidth="1"/>
    <col min="19" max="19" width="11.85546875" style="26" customWidth="1"/>
    <col min="20" max="20" width="12.42578125" style="26" customWidth="1"/>
    <col min="21" max="16384" width="8.85546875" style="26"/>
  </cols>
  <sheetData>
    <row r="1" spans="2:13" ht="15.6" x14ac:dyDescent="0.3">
      <c r="B1" s="27" t="s">
        <v>40</v>
      </c>
    </row>
    <row r="2" spans="2:13" ht="15.6" x14ac:dyDescent="0.3">
      <c r="G2" s="67" t="s">
        <v>39</v>
      </c>
      <c r="H2" s="68"/>
      <c r="I2" s="68"/>
      <c r="J2" s="68"/>
      <c r="K2" s="68"/>
      <c r="L2" s="68"/>
    </row>
    <row r="3" spans="2:13" s="27" customFormat="1" ht="49.5" customHeight="1" x14ac:dyDescent="0.3">
      <c r="B3" s="40" t="s">
        <v>33</v>
      </c>
      <c r="C3" s="35" t="s">
        <v>19</v>
      </c>
      <c r="D3" s="40" t="s">
        <v>18</v>
      </c>
      <c r="E3" s="40"/>
      <c r="F3" s="40" t="s">
        <v>34</v>
      </c>
      <c r="G3" s="40" t="s">
        <v>0</v>
      </c>
      <c r="H3" s="40" t="s">
        <v>1</v>
      </c>
      <c r="I3" s="40" t="s">
        <v>2</v>
      </c>
      <c r="J3" s="40" t="s">
        <v>35</v>
      </c>
      <c r="K3" s="40" t="s">
        <v>36</v>
      </c>
      <c r="L3" s="40" t="s">
        <v>37</v>
      </c>
    </row>
    <row r="4" spans="2:13" s="27" customFormat="1" ht="15.6" x14ac:dyDescent="0.3">
      <c r="B4" s="45" t="s">
        <v>32</v>
      </c>
      <c r="C4" s="24" t="s">
        <v>20</v>
      </c>
      <c r="D4" s="25">
        <v>1350</v>
      </c>
      <c r="E4" s="25">
        <f>D4*((1-$H$4)*$I$4*$J$4)</f>
        <v>1310890.5999999999</v>
      </c>
      <c r="F4" s="25">
        <f>D4*($G$4*(1-$H$4)*$I$4*$J$4)</f>
        <v>32772265</v>
      </c>
      <c r="G4" s="33">
        <v>25</v>
      </c>
      <c r="H4" s="34">
        <v>0</v>
      </c>
      <c r="I4" s="34">
        <v>1</v>
      </c>
      <c r="J4" s="49">
        <v>971.03007407407404</v>
      </c>
      <c r="K4" s="41"/>
      <c r="L4" s="41"/>
    </row>
    <row r="5" spans="2:13" s="27" customFormat="1" ht="15.6" x14ac:dyDescent="0.3">
      <c r="B5" s="45" t="s">
        <v>32</v>
      </c>
      <c r="C5" s="24" t="s">
        <v>21</v>
      </c>
      <c r="D5" s="25">
        <v>680</v>
      </c>
      <c r="E5" s="25">
        <f t="shared" ref="E5:E16" si="0">D5*((1-$H$4)*$I$4*$J$4)</f>
        <v>660300.45037037029</v>
      </c>
      <c r="F5" s="25">
        <f>D5*($G$5*(1-$H$5)*$I$5*$J$5)</f>
        <v>1578960</v>
      </c>
      <c r="G5" s="25">
        <v>18</v>
      </c>
      <c r="H5" s="28">
        <v>0</v>
      </c>
      <c r="I5" s="28">
        <v>1</v>
      </c>
      <c r="J5" s="32">
        <v>129</v>
      </c>
      <c r="K5" s="42"/>
      <c r="L5" s="42"/>
    </row>
    <row r="6" spans="2:13" s="27" customFormat="1" ht="15.6" x14ac:dyDescent="0.3">
      <c r="B6" s="45" t="s">
        <v>32</v>
      </c>
      <c r="C6" s="24" t="s">
        <v>17</v>
      </c>
      <c r="D6" s="25">
        <v>1</v>
      </c>
      <c r="E6" s="25">
        <f t="shared" si="0"/>
        <v>971.03007407407404</v>
      </c>
      <c r="F6" s="25">
        <f>D6*($G$6*(1-$H$6)*$I$6*J6)</f>
        <v>19154.849999999999</v>
      </c>
      <c r="G6" s="25">
        <v>13</v>
      </c>
      <c r="H6" s="28">
        <v>0.05</v>
      </c>
      <c r="I6" s="28">
        <v>1</v>
      </c>
      <c r="J6" s="32">
        <v>1551</v>
      </c>
      <c r="K6" s="42"/>
      <c r="L6" s="42"/>
    </row>
    <row r="7" spans="2:13" s="27" customFormat="1" ht="15.6" x14ac:dyDescent="0.3">
      <c r="B7" s="45" t="s">
        <v>32</v>
      </c>
      <c r="C7" s="24" t="s">
        <v>22</v>
      </c>
      <c r="D7" s="25">
        <v>25</v>
      </c>
      <c r="E7" s="25">
        <f t="shared" si="0"/>
        <v>24275.751851851852</v>
      </c>
      <c r="F7" s="25">
        <f>D7*($G$7*(1-$H$7)*$I$7*J7)</f>
        <v>2431572.5</v>
      </c>
      <c r="G7" s="25">
        <v>14</v>
      </c>
      <c r="H7" s="28">
        <v>0.05</v>
      </c>
      <c r="I7" s="28">
        <v>1</v>
      </c>
      <c r="J7" s="32">
        <f>K7*L7</f>
        <v>7313</v>
      </c>
      <c r="K7" s="32">
        <v>1555.9574468085107</v>
      </c>
      <c r="L7" s="39">
        <v>4.7</v>
      </c>
      <c r="M7" s="37"/>
    </row>
    <row r="8" spans="2:13" s="27" customFormat="1" ht="15.6" x14ac:dyDescent="0.3">
      <c r="B8" s="45" t="s">
        <v>32</v>
      </c>
      <c r="C8" s="24" t="s">
        <v>23</v>
      </c>
      <c r="D8" s="25">
        <v>55</v>
      </c>
      <c r="E8" s="25">
        <f t="shared" si="0"/>
        <v>53406.654074074075</v>
      </c>
      <c r="F8" s="50">
        <f>D8*($G$8*(1-$H$8)*$I$8*J8)</f>
        <v>2423355</v>
      </c>
      <c r="G8" s="25">
        <v>15</v>
      </c>
      <c r="H8" s="28">
        <v>0.05</v>
      </c>
      <c r="I8" s="28">
        <v>1</v>
      </c>
      <c r="J8" s="32">
        <f t="shared" ref="J8:J15" si="1">K8*L8</f>
        <v>3092</v>
      </c>
      <c r="K8" s="51">
        <v>1058.9041095890411</v>
      </c>
      <c r="L8" s="39">
        <v>2.92</v>
      </c>
      <c r="M8" s="37"/>
    </row>
    <row r="9" spans="2:13" s="27" customFormat="1" ht="15.6" x14ac:dyDescent="0.3">
      <c r="B9" s="45" t="s">
        <v>32</v>
      </c>
      <c r="C9" s="24" t="s">
        <v>24</v>
      </c>
      <c r="D9" s="25">
        <v>14</v>
      </c>
      <c r="E9" s="25">
        <f t="shared" si="0"/>
        <v>13594.421037037037</v>
      </c>
      <c r="F9" s="50">
        <f>D9*($G$9*(1-$H$9)*$I$9*J9)</f>
        <v>3562271.9999999981</v>
      </c>
      <c r="G9" s="25">
        <v>15</v>
      </c>
      <c r="H9" s="28">
        <v>0.05</v>
      </c>
      <c r="I9" s="28">
        <v>1</v>
      </c>
      <c r="J9" s="32">
        <f t="shared" si="1"/>
        <v>17855.999999999993</v>
      </c>
      <c r="K9" s="51">
        <v>6115.068493150683</v>
      </c>
      <c r="L9" s="39">
        <v>2.92</v>
      </c>
      <c r="M9" s="37"/>
    </row>
    <row r="10" spans="2:13" s="27" customFormat="1" ht="15.6" x14ac:dyDescent="0.3">
      <c r="B10" s="45" t="s">
        <v>32</v>
      </c>
      <c r="C10" s="24" t="s">
        <v>25</v>
      </c>
      <c r="D10" s="25">
        <v>3</v>
      </c>
      <c r="E10" s="25">
        <f t="shared" si="0"/>
        <v>2913.0902222222221</v>
      </c>
      <c r="F10" s="25">
        <f>D10*($G$10*(1-$H$10)*$I$10*J10)</f>
        <v>220874.99999999991</v>
      </c>
      <c r="G10" s="25">
        <v>25</v>
      </c>
      <c r="H10" s="28">
        <v>0.05</v>
      </c>
      <c r="I10" s="28">
        <v>1</v>
      </c>
      <c r="J10" s="32">
        <f t="shared" si="1"/>
        <v>3099.9999999999986</v>
      </c>
      <c r="K10" s="32">
        <v>421768.70748299302</v>
      </c>
      <c r="L10" s="55">
        <v>7.3499999999999998E-3</v>
      </c>
      <c r="M10" s="37"/>
    </row>
    <row r="11" spans="2:13" s="27" customFormat="1" ht="15.6" x14ac:dyDescent="0.3">
      <c r="B11" s="45" t="s">
        <v>32</v>
      </c>
      <c r="C11" s="24" t="s">
        <v>31</v>
      </c>
      <c r="D11" s="25">
        <v>1</v>
      </c>
      <c r="E11" s="25">
        <f t="shared" si="0"/>
        <v>971.03007407407404</v>
      </c>
      <c r="F11" s="25">
        <f>D11*($G$11*(1-$H$11)*$I$11*J11)</f>
        <v>231039.99999999971</v>
      </c>
      <c r="G11" s="25">
        <v>25</v>
      </c>
      <c r="H11" s="28">
        <v>0.05</v>
      </c>
      <c r="I11" s="28">
        <v>1</v>
      </c>
      <c r="J11" s="32">
        <f t="shared" si="1"/>
        <v>9727.9999999999873</v>
      </c>
      <c r="K11" s="52">
        <v>1510559.0062111781</v>
      </c>
      <c r="L11" s="55">
        <v>6.4400000000000004E-3</v>
      </c>
      <c r="M11" s="37"/>
    </row>
    <row r="12" spans="2:13" s="27" customFormat="1" ht="15.6" x14ac:dyDescent="0.3">
      <c r="B12" s="45" t="s">
        <v>32</v>
      </c>
      <c r="C12" s="24" t="s">
        <v>26</v>
      </c>
      <c r="D12" s="25">
        <v>12</v>
      </c>
      <c r="E12" s="25">
        <f t="shared" si="0"/>
        <v>11652.360888888888</v>
      </c>
      <c r="F12" s="25">
        <f>D12*($G$12*(1-$H$12)*$I$12*J12)</f>
        <v>660060.00000000081</v>
      </c>
      <c r="G12" s="25">
        <v>25</v>
      </c>
      <c r="H12" s="28">
        <v>0.05</v>
      </c>
      <c r="I12" s="28">
        <v>1</v>
      </c>
      <c r="J12" s="32">
        <f t="shared" si="1"/>
        <v>2316.0000000000027</v>
      </c>
      <c r="K12" s="32">
        <v>227281.64867517201</v>
      </c>
      <c r="L12" s="38">
        <v>1.0189999999999999E-2</v>
      </c>
      <c r="M12" s="37"/>
    </row>
    <row r="13" spans="2:13" s="27" customFormat="1" ht="15.6" x14ac:dyDescent="0.3">
      <c r="B13" s="45" t="s">
        <v>32</v>
      </c>
      <c r="C13" s="24" t="s">
        <v>27</v>
      </c>
      <c r="D13" s="25">
        <v>20</v>
      </c>
      <c r="E13" s="25">
        <f t="shared" si="0"/>
        <v>19420.601481481481</v>
      </c>
      <c r="F13" s="25">
        <f>D13*($G$13*(1-$H$13)*$I$13*J13)</f>
        <v>1930400.0000000012</v>
      </c>
      <c r="G13" s="25">
        <v>25</v>
      </c>
      <c r="H13" s="28">
        <v>0.05</v>
      </c>
      <c r="I13" s="28">
        <v>1</v>
      </c>
      <c r="J13" s="32">
        <f t="shared" si="1"/>
        <v>4064.0000000000023</v>
      </c>
      <c r="K13" s="25">
        <v>390769.23076923098</v>
      </c>
      <c r="L13" s="38">
        <v>1.04E-2</v>
      </c>
      <c r="M13" s="37"/>
    </row>
    <row r="14" spans="2:13" s="27" customFormat="1" ht="15.6" x14ac:dyDescent="0.3">
      <c r="B14" s="45" t="s">
        <v>32</v>
      </c>
      <c r="C14" s="24" t="s">
        <v>28</v>
      </c>
      <c r="D14" s="25">
        <v>3</v>
      </c>
      <c r="E14" s="25">
        <f t="shared" si="0"/>
        <v>2913.0902222222221</v>
      </c>
      <c r="F14" s="25">
        <f>D14*($G$14*(1-$H$14)*$I$14*J14)</f>
        <v>726750.00000000012</v>
      </c>
      <c r="G14" s="25">
        <v>25</v>
      </c>
      <c r="H14" s="28">
        <v>0.05</v>
      </c>
      <c r="I14" s="28">
        <v>1</v>
      </c>
      <c r="J14" s="32">
        <f t="shared" si="1"/>
        <v>10200.000000000002</v>
      </c>
      <c r="K14" s="25">
        <v>980769.23076923098</v>
      </c>
      <c r="L14" s="38">
        <v>1.04E-2</v>
      </c>
      <c r="M14" s="37"/>
    </row>
    <row r="15" spans="2:13" s="27" customFormat="1" ht="15.6" x14ac:dyDescent="0.3">
      <c r="B15" s="45" t="s">
        <v>32</v>
      </c>
      <c r="C15" s="24" t="s">
        <v>29</v>
      </c>
      <c r="D15" s="25">
        <v>2</v>
      </c>
      <c r="E15" s="25">
        <f t="shared" si="0"/>
        <v>1942.0601481481481</v>
      </c>
      <c r="F15" s="25">
        <f>D15*($G$15*(1-$H$15)*$I$15*J15)</f>
        <v>585199.99999999779</v>
      </c>
      <c r="G15" s="25">
        <v>25</v>
      </c>
      <c r="H15" s="28">
        <v>0.05</v>
      </c>
      <c r="I15" s="28">
        <v>1</v>
      </c>
      <c r="J15" s="32">
        <f t="shared" si="1"/>
        <v>12319.999999999953</v>
      </c>
      <c r="K15" s="25">
        <v>1184615.3846153801</v>
      </c>
      <c r="L15" s="38">
        <v>1.04E-2</v>
      </c>
      <c r="M15" s="37"/>
    </row>
    <row r="16" spans="2:13" s="27" customFormat="1" ht="15.6" x14ac:dyDescent="0.3">
      <c r="B16" s="45" t="s">
        <v>32</v>
      </c>
      <c r="C16" s="24" t="s">
        <v>30</v>
      </c>
      <c r="D16" s="25">
        <v>42</v>
      </c>
      <c r="E16" s="25">
        <f t="shared" si="0"/>
        <v>40783.263111111111</v>
      </c>
      <c r="F16" s="25">
        <f>D16*($G$16*(1-$H$16)*$I$16*J16)</f>
        <v>4350993</v>
      </c>
      <c r="G16" s="53">
        <v>16.809234392409596</v>
      </c>
      <c r="H16" s="36">
        <v>0.05</v>
      </c>
      <c r="I16" s="36">
        <v>1</v>
      </c>
      <c r="J16" s="54">
        <v>6487.3533834630907</v>
      </c>
      <c r="K16" s="43"/>
      <c r="L16" s="44"/>
    </row>
    <row r="17" spans="1:12" ht="15.6" x14ac:dyDescent="0.3">
      <c r="A17" s="27"/>
      <c r="B17" s="46"/>
      <c r="C17" s="47" t="s">
        <v>38</v>
      </c>
      <c r="D17" s="48"/>
      <c r="E17" s="48"/>
      <c r="F17" s="48">
        <f>SUM(F4:F16)</f>
        <v>51492897.350000001</v>
      </c>
      <c r="G17" s="46"/>
      <c r="H17" s="46"/>
      <c r="I17" s="46"/>
      <c r="J17" s="46"/>
      <c r="K17" s="46"/>
      <c r="L17" s="46"/>
    </row>
    <row r="18" spans="1:12" ht="15.6" x14ac:dyDescent="0.3">
      <c r="F18" s="29"/>
    </row>
    <row r="19" spans="1:12" ht="15.6" x14ac:dyDescent="0.3">
      <c r="F19" s="31"/>
    </row>
    <row r="20" spans="1:12" ht="15.6" x14ac:dyDescent="0.3">
      <c r="F20" s="30"/>
    </row>
  </sheetData>
  <mergeCells count="1">
    <mergeCell ref="G2:L2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2010 Avoided Costs</vt:lpstr>
      <vt:lpstr>Low Income Inputs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Susi Vogt</cp:lastModifiedBy>
  <cp:lastPrinted>2015-06-16T23:13:16Z</cp:lastPrinted>
  <dcterms:created xsi:type="dcterms:W3CDTF">2010-03-15T14:47:54Z</dcterms:created>
  <dcterms:modified xsi:type="dcterms:W3CDTF">2015-06-24T15:43:11Z</dcterms:modified>
</cp:coreProperties>
</file>