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55" windowWidth="6405" windowHeight="5040" tabRatio="818" firstSheet="1" activeTab="1"/>
  </bookViews>
  <sheets>
    <sheet name="2010 Avoided Costs" sheetId="4" state="hidden" r:id="rId1"/>
    <sheet name="Commercial Industrial" sheetId="13" r:id="rId2"/>
  </sheets>
  <externalReferences>
    <externalReference r:id="rId3"/>
  </externalReferences>
  <definedNames>
    <definedName name="gas">'[1]2010 Avoided Costs'!$B$9:$H$38</definedName>
    <definedName name="gas2010ac">'2010 Avoided Costs'!$B$9:$H$38</definedName>
    <definedName name="gas2011ac">#REF!</definedName>
    <definedName name="we2010ac">'2010 Avoided Costs'!$J$9:$N$38</definedName>
    <definedName name="we2011ac">#REF!</definedName>
  </definedNames>
  <calcPr calcId="145621" concurrentCalc="0"/>
</workbook>
</file>

<file path=xl/calcChain.xml><?xml version="1.0" encoding="utf-8"?>
<calcChain xmlns="http://schemas.openxmlformats.org/spreadsheetml/2006/main">
  <c r="P4" i="13" l="1"/>
  <c r="J4" i="13"/>
  <c r="Y111" i="13"/>
  <c r="Y110" i="13"/>
  <c r="Y109" i="13"/>
  <c r="Y108" i="13"/>
  <c r="Y107" i="13"/>
  <c r="Y106" i="13"/>
  <c r="Y105" i="13"/>
  <c r="Y104" i="13"/>
  <c r="Y97" i="13"/>
  <c r="Y96" i="13"/>
  <c r="Y95" i="13"/>
  <c r="Y94" i="13"/>
  <c r="Y93" i="13"/>
  <c r="Y92" i="13"/>
  <c r="Y91" i="13"/>
  <c r="Y90" i="13"/>
  <c r="Y74" i="13"/>
  <c r="Y73" i="13"/>
  <c r="Y72" i="13"/>
  <c r="Y71" i="13"/>
  <c r="Y70" i="13"/>
  <c r="Y69" i="13"/>
  <c r="Y68" i="13"/>
  <c r="Y67" i="13"/>
  <c r="Y66" i="13"/>
  <c r="Y65" i="13"/>
  <c r="Y64" i="13"/>
  <c r="Y63" i="13"/>
  <c r="Y62" i="13"/>
  <c r="Y61" i="13"/>
  <c r="Y60" i="13"/>
  <c r="Y59" i="13"/>
  <c r="Y58" i="13"/>
  <c r="Y57" i="13"/>
  <c r="Y56" i="13"/>
  <c r="Y55" i="13"/>
  <c r="Y54" i="13"/>
  <c r="Y53" i="13"/>
  <c r="Y52" i="13"/>
  <c r="Y51" i="13"/>
  <c r="Y50" i="13"/>
  <c r="Y49" i="13"/>
  <c r="Y48" i="13"/>
  <c r="Y47" i="13"/>
  <c r="Y46" i="13"/>
  <c r="Y45" i="13"/>
  <c r="Y44" i="13"/>
  <c r="Y43" i="13"/>
  <c r="Y42" i="13"/>
  <c r="Y41" i="13"/>
  <c r="Y40" i="13"/>
  <c r="Y39" i="13"/>
  <c r="Y38" i="13"/>
  <c r="Y34" i="13"/>
  <c r="Y33" i="13"/>
  <c r="Y32" i="13"/>
  <c r="Y31" i="13"/>
  <c r="Y30" i="13"/>
  <c r="Y29" i="13"/>
  <c r="Y28" i="13"/>
  <c r="Y27" i="13"/>
  <c r="Y26" i="13"/>
  <c r="Y25" i="13"/>
  <c r="Y24" i="13"/>
  <c r="Y23" i="13"/>
  <c r="Y22" i="13"/>
  <c r="Y21" i="13"/>
  <c r="Y20" i="13"/>
  <c r="Y19" i="13"/>
  <c r="Y18" i="13"/>
  <c r="Y17" i="13"/>
  <c r="Y16" i="13"/>
  <c r="Y15" i="13"/>
  <c r="Y14" i="13"/>
  <c r="Y13" i="13"/>
  <c r="Y12" i="13"/>
  <c r="N114" i="13"/>
  <c r="M114" i="13"/>
  <c r="L114" i="13"/>
  <c r="K114" i="13"/>
  <c r="J114" i="13"/>
  <c r="N113" i="13"/>
  <c r="M113" i="13"/>
  <c r="L113" i="13"/>
  <c r="K113" i="13"/>
  <c r="J113" i="13"/>
  <c r="N112" i="13"/>
  <c r="M112" i="13"/>
  <c r="L112" i="13"/>
  <c r="K112" i="13"/>
  <c r="J112" i="13"/>
  <c r="N111" i="13"/>
  <c r="M111" i="13"/>
  <c r="L111" i="13"/>
  <c r="K111" i="13"/>
  <c r="J111" i="13"/>
  <c r="N110" i="13"/>
  <c r="M110" i="13"/>
  <c r="L110" i="13"/>
  <c r="K110" i="13"/>
  <c r="J110" i="13"/>
  <c r="N109" i="13"/>
  <c r="M109" i="13"/>
  <c r="L109" i="13"/>
  <c r="K109" i="13"/>
  <c r="J109" i="13"/>
  <c r="N108" i="13"/>
  <c r="M108" i="13"/>
  <c r="L108" i="13"/>
  <c r="K108" i="13"/>
  <c r="J108" i="13"/>
  <c r="N107" i="13"/>
  <c r="M107" i="13"/>
  <c r="L107" i="13"/>
  <c r="K107" i="13"/>
  <c r="J107" i="13"/>
  <c r="N106" i="13"/>
  <c r="M106" i="13"/>
  <c r="L106" i="13"/>
  <c r="K106" i="13"/>
  <c r="J106" i="13"/>
  <c r="N105" i="13"/>
  <c r="M105" i="13"/>
  <c r="L105" i="13"/>
  <c r="K105" i="13"/>
  <c r="J105" i="13"/>
  <c r="N104" i="13"/>
  <c r="M104" i="13"/>
  <c r="L104" i="13"/>
  <c r="K104" i="13"/>
  <c r="J104" i="13"/>
  <c r="N103" i="13"/>
  <c r="M103" i="13"/>
  <c r="L103" i="13"/>
  <c r="K103" i="13"/>
  <c r="J103" i="13"/>
  <c r="N102" i="13"/>
  <c r="M102" i="13"/>
  <c r="L102" i="13"/>
  <c r="K102" i="13"/>
  <c r="J102" i="13"/>
  <c r="N101" i="13"/>
  <c r="M101" i="13"/>
  <c r="L101" i="13"/>
  <c r="K101" i="13"/>
  <c r="J101" i="13"/>
  <c r="N100" i="13"/>
  <c r="M100" i="13"/>
  <c r="L100" i="13"/>
  <c r="K100" i="13"/>
  <c r="J100" i="13"/>
  <c r="N99" i="13"/>
  <c r="M99" i="13"/>
  <c r="L99" i="13"/>
  <c r="K99" i="13"/>
  <c r="J99" i="13"/>
  <c r="N98" i="13"/>
  <c r="M98" i="13"/>
  <c r="L98" i="13"/>
  <c r="K98" i="13"/>
  <c r="J98" i="13"/>
  <c r="N97" i="13"/>
  <c r="M97" i="13"/>
  <c r="L97" i="13"/>
  <c r="K97" i="13"/>
  <c r="J97" i="13"/>
  <c r="N96" i="13"/>
  <c r="M96" i="13"/>
  <c r="L96" i="13"/>
  <c r="K96" i="13"/>
  <c r="J96" i="13"/>
  <c r="N95" i="13"/>
  <c r="M95" i="13"/>
  <c r="L95" i="13"/>
  <c r="K95" i="13"/>
  <c r="J95" i="13"/>
  <c r="N94" i="13"/>
  <c r="M94" i="13"/>
  <c r="L94" i="13"/>
  <c r="K94" i="13"/>
  <c r="J94" i="13"/>
  <c r="N93" i="13"/>
  <c r="M93" i="13"/>
  <c r="L93" i="13"/>
  <c r="K93" i="13"/>
  <c r="J93" i="13"/>
  <c r="N92" i="13"/>
  <c r="M92" i="13"/>
  <c r="L92" i="13"/>
  <c r="K92" i="13"/>
  <c r="J92" i="13"/>
  <c r="N91" i="13"/>
  <c r="M91" i="13"/>
  <c r="L91" i="13"/>
  <c r="K91" i="13"/>
  <c r="J91" i="13"/>
  <c r="N90" i="13"/>
  <c r="M90" i="13"/>
  <c r="L90" i="13"/>
  <c r="K90" i="13"/>
  <c r="J90" i="13"/>
  <c r="N89" i="13"/>
  <c r="M89" i="13"/>
  <c r="L89" i="13"/>
  <c r="K89" i="13"/>
  <c r="J89" i="13"/>
  <c r="N88" i="13"/>
  <c r="M88" i="13"/>
  <c r="L88" i="13"/>
  <c r="K88" i="13"/>
  <c r="J88" i="13"/>
  <c r="N87" i="13"/>
  <c r="M87" i="13"/>
  <c r="L87" i="13"/>
  <c r="K87" i="13"/>
  <c r="J87" i="13"/>
  <c r="N86" i="13"/>
  <c r="M86" i="13"/>
  <c r="L86" i="13"/>
  <c r="K86" i="13"/>
  <c r="J86" i="13"/>
  <c r="N85" i="13"/>
  <c r="M85" i="13"/>
  <c r="L85" i="13"/>
  <c r="K85" i="13"/>
  <c r="J85" i="13"/>
  <c r="N84" i="13"/>
  <c r="M84" i="13"/>
  <c r="L84" i="13"/>
  <c r="K84" i="13"/>
  <c r="J84" i="13"/>
  <c r="N83" i="13"/>
  <c r="M83" i="13"/>
  <c r="L83" i="13"/>
  <c r="K83" i="13"/>
  <c r="J83" i="13"/>
  <c r="N82" i="13"/>
  <c r="M82" i="13"/>
  <c r="L82" i="13"/>
  <c r="K82" i="13"/>
  <c r="J82" i="13"/>
  <c r="N81" i="13"/>
  <c r="M81" i="13"/>
  <c r="L81" i="13"/>
  <c r="K81" i="13"/>
  <c r="J81" i="13"/>
  <c r="N80" i="13"/>
  <c r="M80" i="13"/>
  <c r="L80" i="13"/>
  <c r="K80" i="13"/>
  <c r="J80" i="13"/>
  <c r="N79" i="13"/>
  <c r="M79" i="13"/>
  <c r="L79" i="13"/>
  <c r="K79" i="13"/>
  <c r="J79" i="13"/>
  <c r="N78" i="13"/>
  <c r="M78" i="13"/>
  <c r="L78" i="13"/>
  <c r="K78" i="13"/>
  <c r="J78" i="13"/>
  <c r="N77" i="13"/>
  <c r="M77" i="13"/>
  <c r="L77" i="13"/>
  <c r="K77" i="13"/>
  <c r="J77" i="13"/>
  <c r="N76" i="13"/>
  <c r="M76" i="13"/>
  <c r="L76" i="13"/>
  <c r="K76" i="13"/>
  <c r="J76" i="13"/>
  <c r="N75" i="13"/>
  <c r="M75" i="13"/>
  <c r="L75" i="13"/>
  <c r="K75" i="13"/>
  <c r="J75" i="13"/>
  <c r="N74" i="13"/>
  <c r="M74" i="13"/>
  <c r="L74" i="13"/>
  <c r="K74" i="13"/>
  <c r="J74" i="13"/>
  <c r="N73" i="13"/>
  <c r="M73" i="13"/>
  <c r="L73" i="13"/>
  <c r="K73" i="13"/>
  <c r="J73" i="13"/>
  <c r="N72" i="13"/>
  <c r="M72" i="13"/>
  <c r="L72" i="13"/>
  <c r="K72" i="13"/>
  <c r="J72" i="13"/>
  <c r="N71" i="13"/>
  <c r="M71" i="13"/>
  <c r="L71" i="13"/>
  <c r="K71" i="13"/>
  <c r="J71" i="13"/>
  <c r="N70" i="13"/>
  <c r="M70" i="13"/>
  <c r="L70" i="13"/>
  <c r="K70" i="13"/>
  <c r="J70" i="13"/>
  <c r="N69" i="13"/>
  <c r="M69" i="13"/>
  <c r="L69" i="13"/>
  <c r="K69" i="13"/>
  <c r="J69" i="13"/>
  <c r="N68" i="13"/>
  <c r="M68" i="13"/>
  <c r="L68" i="13"/>
  <c r="K68" i="13"/>
  <c r="J68" i="13"/>
  <c r="N67" i="13"/>
  <c r="M67" i="13"/>
  <c r="L67" i="13"/>
  <c r="K67" i="13"/>
  <c r="J67" i="13"/>
  <c r="N66" i="13"/>
  <c r="M66" i="13"/>
  <c r="L66" i="13"/>
  <c r="K66" i="13"/>
  <c r="J66" i="13"/>
  <c r="N65" i="13"/>
  <c r="M65" i="13"/>
  <c r="L65" i="13"/>
  <c r="K65" i="13"/>
  <c r="J65" i="13"/>
  <c r="N64" i="13"/>
  <c r="M64" i="13"/>
  <c r="L64" i="13"/>
  <c r="K64" i="13"/>
  <c r="J64" i="13"/>
  <c r="N63" i="13"/>
  <c r="M63" i="13"/>
  <c r="L63" i="13"/>
  <c r="K63" i="13"/>
  <c r="J63" i="13"/>
  <c r="N62" i="13"/>
  <c r="M62" i="13"/>
  <c r="L62" i="13"/>
  <c r="K62" i="13"/>
  <c r="J62" i="13"/>
  <c r="N61" i="13"/>
  <c r="M61" i="13"/>
  <c r="L61" i="13"/>
  <c r="K61" i="13"/>
  <c r="J61" i="13"/>
  <c r="N60" i="13"/>
  <c r="M60" i="13"/>
  <c r="L60" i="13"/>
  <c r="K60" i="13"/>
  <c r="J60" i="13"/>
  <c r="N59" i="13"/>
  <c r="M59" i="13"/>
  <c r="L59" i="13"/>
  <c r="K59" i="13"/>
  <c r="J59" i="13"/>
  <c r="N58" i="13"/>
  <c r="M58" i="13"/>
  <c r="L58" i="13"/>
  <c r="K58" i="13"/>
  <c r="J58" i="13"/>
  <c r="N57" i="13"/>
  <c r="M57" i="13"/>
  <c r="L57" i="13"/>
  <c r="K57" i="13"/>
  <c r="J57" i="13"/>
  <c r="N56" i="13"/>
  <c r="M56" i="13"/>
  <c r="L56" i="13"/>
  <c r="K56" i="13"/>
  <c r="J56" i="13"/>
  <c r="N55" i="13"/>
  <c r="M55" i="13"/>
  <c r="L55" i="13"/>
  <c r="K55" i="13"/>
  <c r="J55" i="13"/>
  <c r="N54" i="13"/>
  <c r="M54" i="13"/>
  <c r="L54" i="13"/>
  <c r="K54" i="13"/>
  <c r="J54" i="13"/>
  <c r="N53" i="13"/>
  <c r="M53" i="13"/>
  <c r="L53" i="13"/>
  <c r="K53" i="13"/>
  <c r="J53" i="13"/>
  <c r="N52" i="13"/>
  <c r="M52" i="13"/>
  <c r="L52" i="13"/>
  <c r="K52" i="13"/>
  <c r="J52" i="13"/>
  <c r="N51" i="13"/>
  <c r="M51" i="13"/>
  <c r="L51" i="13"/>
  <c r="K51" i="13"/>
  <c r="J51" i="13"/>
  <c r="N50" i="13"/>
  <c r="M50" i="13"/>
  <c r="L50" i="13"/>
  <c r="K50" i="13"/>
  <c r="J50" i="13"/>
  <c r="N49" i="13"/>
  <c r="M49" i="13"/>
  <c r="L49" i="13"/>
  <c r="K49" i="13"/>
  <c r="J49" i="13"/>
  <c r="N48" i="13"/>
  <c r="M48" i="13"/>
  <c r="L48" i="13"/>
  <c r="K48" i="13"/>
  <c r="J48" i="13"/>
  <c r="N47" i="13"/>
  <c r="M47" i="13"/>
  <c r="L47" i="13"/>
  <c r="K47" i="13"/>
  <c r="J47" i="13"/>
  <c r="N46" i="13"/>
  <c r="M46" i="13"/>
  <c r="L46" i="13"/>
  <c r="K46" i="13"/>
  <c r="J46" i="13"/>
  <c r="N45" i="13"/>
  <c r="M45" i="13"/>
  <c r="L45" i="13"/>
  <c r="K45" i="13"/>
  <c r="J45" i="13"/>
  <c r="N44" i="13"/>
  <c r="M44" i="13"/>
  <c r="L44" i="13"/>
  <c r="K44" i="13"/>
  <c r="J44" i="13"/>
  <c r="N43" i="13"/>
  <c r="M43" i="13"/>
  <c r="L43" i="13"/>
  <c r="K43" i="13"/>
  <c r="J43" i="13"/>
  <c r="N42" i="13"/>
  <c r="M42" i="13"/>
  <c r="L42" i="13"/>
  <c r="K42" i="13"/>
  <c r="J42" i="13"/>
  <c r="N41" i="13"/>
  <c r="M41" i="13"/>
  <c r="L41" i="13"/>
  <c r="K41" i="13"/>
  <c r="J41" i="13"/>
  <c r="N40" i="13"/>
  <c r="M40" i="13"/>
  <c r="L40" i="13"/>
  <c r="K40" i="13"/>
  <c r="J40" i="13"/>
  <c r="N39" i="13"/>
  <c r="M39" i="13"/>
  <c r="L39" i="13"/>
  <c r="K39" i="13"/>
  <c r="J39" i="13"/>
  <c r="N38" i="13"/>
  <c r="M38" i="13"/>
  <c r="L38" i="13"/>
  <c r="K38" i="13"/>
  <c r="J38" i="13"/>
  <c r="N37" i="13"/>
  <c r="M37" i="13"/>
  <c r="L37" i="13"/>
  <c r="K37" i="13"/>
  <c r="J37" i="13"/>
  <c r="N36" i="13"/>
  <c r="M36" i="13"/>
  <c r="L36" i="13"/>
  <c r="K36" i="13"/>
  <c r="J36" i="13"/>
  <c r="N35" i="13"/>
  <c r="M35" i="13"/>
  <c r="L35" i="13"/>
  <c r="K35" i="13"/>
  <c r="J35" i="13"/>
  <c r="N34" i="13"/>
  <c r="M34" i="13"/>
  <c r="L34" i="13"/>
  <c r="K34" i="13"/>
  <c r="J34" i="13"/>
  <c r="N33" i="13"/>
  <c r="M33" i="13"/>
  <c r="L33" i="13"/>
  <c r="K33" i="13"/>
  <c r="J33" i="13"/>
  <c r="N32" i="13"/>
  <c r="M32" i="13"/>
  <c r="L32" i="13"/>
  <c r="K32" i="13"/>
  <c r="J32" i="13"/>
  <c r="N31" i="13"/>
  <c r="M31" i="13"/>
  <c r="L31" i="13"/>
  <c r="K31" i="13"/>
  <c r="J31" i="13"/>
  <c r="N30" i="13"/>
  <c r="M30" i="13"/>
  <c r="L30" i="13"/>
  <c r="K30" i="13"/>
  <c r="J30" i="13"/>
  <c r="N29" i="13"/>
  <c r="M29" i="13"/>
  <c r="L29" i="13"/>
  <c r="K29" i="13"/>
  <c r="J29" i="13"/>
  <c r="N28" i="13"/>
  <c r="M28" i="13"/>
  <c r="L28" i="13"/>
  <c r="K28" i="13"/>
  <c r="J28" i="13"/>
  <c r="N27" i="13"/>
  <c r="M27" i="13"/>
  <c r="L27" i="13"/>
  <c r="K27" i="13"/>
  <c r="J27" i="13"/>
  <c r="N26" i="13"/>
  <c r="M26" i="13"/>
  <c r="L26" i="13"/>
  <c r="K26" i="13"/>
  <c r="J26" i="13"/>
  <c r="N25" i="13"/>
  <c r="M25" i="13"/>
  <c r="L25" i="13"/>
  <c r="K25" i="13"/>
  <c r="J25" i="13"/>
  <c r="N24" i="13"/>
  <c r="M24" i="13"/>
  <c r="L24" i="13"/>
  <c r="K24" i="13"/>
  <c r="J24" i="13"/>
  <c r="N23" i="13"/>
  <c r="M23" i="13"/>
  <c r="L23" i="13"/>
  <c r="K23" i="13"/>
  <c r="J23" i="13"/>
  <c r="N22" i="13"/>
  <c r="M22" i="13"/>
  <c r="L22" i="13"/>
  <c r="K22" i="13"/>
  <c r="J22" i="13"/>
  <c r="N21" i="13"/>
  <c r="M21" i="13"/>
  <c r="L21" i="13"/>
  <c r="K21" i="13"/>
  <c r="J21" i="13"/>
  <c r="N20" i="13"/>
  <c r="M20" i="13"/>
  <c r="L20" i="13"/>
  <c r="K20" i="13"/>
  <c r="J20" i="13"/>
  <c r="N19" i="13"/>
  <c r="M19" i="13"/>
  <c r="L19" i="13"/>
  <c r="K19" i="13"/>
  <c r="J19" i="13"/>
  <c r="N18" i="13"/>
  <c r="M18" i="13"/>
  <c r="L18" i="13"/>
  <c r="K18" i="13"/>
  <c r="J18" i="13"/>
  <c r="N17" i="13"/>
  <c r="M17" i="13"/>
  <c r="L17" i="13"/>
  <c r="K17" i="13"/>
  <c r="J17" i="13"/>
  <c r="N16" i="13"/>
  <c r="M16" i="13"/>
  <c r="L16" i="13"/>
  <c r="K16" i="13"/>
  <c r="J16" i="13"/>
  <c r="N15" i="13"/>
  <c r="M15" i="13"/>
  <c r="L15" i="13"/>
  <c r="K15" i="13"/>
  <c r="J15" i="13"/>
  <c r="N14" i="13"/>
  <c r="M14" i="13"/>
  <c r="L14" i="13"/>
  <c r="K14" i="13"/>
  <c r="J14" i="13"/>
  <c r="N13" i="13"/>
  <c r="M13" i="13"/>
  <c r="L13" i="13"/>
  <c r="K13" i="13"/>
  <c r="J13" i="13"/>
  <c r="N12" i="13"/>
  <c r="M12" i="13"/>
  <c r="L12" i="13"/>
  <c r="K12" i="13"/>
  <c r="J12" i="13"/>
  <c r="N11" i="13"/>
  <c r="M11" i="13"/>
  <c r="L11" i="13"/>
  <c r="K11" i="13"/>
  <c r="J11" i="13"/>
  <c r="N10" i="13"/>
  <c r="M10" i="13"/>
  <c r="L10" i="13"/>
  <c r="K10" i="13"/>
  <c r="J10" i="13"/>
  <c r="N9" i="13"/>
  <c r="M9" i="13"/>
  <c r="L9" i="13"/>
  <c r="K9" i="13"/>
  <c r="J9" i="13"/>
  <c r="N8" i="13"/>
  <c r="M8" i="13"/>
  <c r="L8" i="13"/>
  <c r="K8" i="13"/>
  <c r="J8" i="13"/>
  <c r="N7" i="13"/>
  <c r="M7" i="13"/>
  <c r="L7" i="13"/>
  <c r="K7" i="13"/>
  <c r="J7" i="13"/>
  <c r="N6" i="13"/>
  <c r="M6" i="13"/>
  <c r="L6" i="13"/>
  <c r="K6" i="13"/>
  <c r="J6" i="13"/>
  <c r="N5" i="13"/>
  <c r="M5" i="13"/>
  <c r="L5" i="13"/>
  <c r="K5" i="13"/>
  <c r="J5" i="13"/>
  <c r="N4" i="13"/>
  <c r="M4" i="13"/>
  <c r="L4" i="13"/>
  <c r="K4" i="13"/>
  <c r="L115" i="13"/>
  <c r="M115" i="13"/>
  <c r="J115" i="13"/>
  <c r="N115" i="13"/>
  <c r="K115" i="13"/>
  <c r="P113" i="13"/>
  <c r="Q113" i="13"/>
  <c r="R113" i="13"/>
  <c r="S113" i="13"/>
  <c r="T113" i="13"/>
  <c r="P114" i="13"/>
  <c r="Q114" i="13"/>
  <c r="R114" i="13"/>
  <c r="S114" i="13"/>
  <c r="T114" i="13"/>
  <c r="Q5" i="13"/>
  <c r="R5" i="13"/>
  <c r="S5" i="13"/>
  <c r="T5" i="13"/>
  <c r="Q6" i="13"/>
  <c r="R6" i="13"/>
  <c r="S6" i="13"/>
  <c r="T6" i="13"/>
  <c r="Q7" i="13"/>
  <c r="R7" i="13"/>
  <c r="S7" i="13"/>
  <c r="T7" i="13"/>
  <c r="Q8" i="13"/>
  <c r="R8" i="13"/>
  <c r="S8" i="13"/>
  <c r="T8" i="13"/>
  <c r="Q9" i="13"/>
  <c r="R9" i="13"/>
  <c r="S9" i="13"/>
  <c r="T9" i="13"/>
  <c r="Q10" i="13"/>
  <c r="R10" i="13"/>
  <c r="S10" i="13"/>
  <c r="T10" i="13"/>
  <c r="Q11" i="13"/>
  <c r="R11" i="13"/>
  <c r="S11" i="13"/>
  <c r="T11" i="13"/>
  <c r="Q12" i="13"/>
  <c r="R12" i="13"/>
  <c r="S12" i="13"/>
  <c r="T12" i="13"/>
  <c r="Q13" i="13"/>
  <c r="R13" i="13"/>
  <c r="S13" i="13"/>
  <c r="T13" i="13"/>
  <c r="Q14" i="13"/>
  <c r="R14" i="13"/>
  <c r="S14" i="13"/>
  <c r="T14" i="13"/>
  <c r="Q15" i="13"/>
  <c r="R15" i="13"/>
  <c r="S15" i="13"/>
  <c r="T15" i="13"/>
  <c r="Q16" i="13"/>
  <c r="R16" i="13"/>
  <c r="S16" i="13"/>
  <c r="T16" i="13"/>
  <c r="Q17" i="13"/>
  <c r="R17" i="13"/>
  <c r="S17" i="13"/>
  <c r="T17" i="13"/>
  <c r="Q18" i="13"/>
  <c r="R18" i="13"/>
  <c r="S18" i="13"/>
  <c r="T18" i="13"/>
  <c r="Q19" i="13"/>
  <c r="R19" i="13"/>
  <c r="S19" i="13"/>
  <c r="T19" i="13"/>
  <c r="Q20" i="13"/>
  <c r="R20" i="13"/>
  <c r="S20" i="13"/>
  <c r="T20" i="13"/>
  <c r="Q21" i="13"/>
  <c r="R21" i="13"/>
  <c r="S21" i="13"/>
  <c r="T21" i="13"/>
  <c r="Q22" i="13"/>
  <c r="R22" i="13"/>
  <c r="S22" i="13"/>
  <c r="T22" i="13"/>
  <c r="Q23" i="13"/>
  <c r="R23" i="13"/>
  <c r="S23" i="13"/>
  <c r="T23" i="13"/>
  <c r="Q24" i="13"/>
  <c r="R24" i="13"/>
  <c r="S24" i="13"/>
  <c r="T24" i="13"/>
  <c r="Q25" i="13"/>
  <c r="R25" i="13"/>
  <c r="S25" i="13"/>
  <c r="T25" i="13"/>
  <c r="Q26" i="13"/>
  <c r="R26" i="13"/>
  <c r="S26" i="13"/>
  <c r="T26" i="13"/>
  <c r="Q27" i="13"/>
  <c r="R27" i="13"/>
  <c r="S27" i="13"/>
  <c r="T27" i="13"/>
  <c r="Q28" i="13"/>
  <c r="R28" i="13"/>
  <c r="S28" i="13"/>
  <c r="T28" i="13"/>
  <c r="Q29" i="13"/>
  <c r="R29" i="13"/>
  <c r="S29" i="13"/>
  <c r="T29" i="13"/>
  <c r="Q30" i="13"/>
  <c r="R30" i="13"/>
  <c r="S30" i="13"/>
  <c r="T30" i="13"/>
  <c r="Q31" i="13"/>
  <c r="R31" i="13"/>
  <c r="S31" i="13"/>
  <c r="T31" i="13"/>
  <c r="Q32" i="13"/>
  <c r="R32" i="13"/>
  <c r="S32" i="13"/>
  <c r="T32" i="13"/>
  <c r="Q33" i="13"/>
  <c r="R33" i="13"/>
  <c r="S33" i="13"/>
  <c r="T33" i="13"/>
  <c r="Q34" i="13"/>
  <c r="R34" i="13"/>
  <c r="S34" i="13"/>
  <c r="T34" i="13"/>
  <c r="Q35" i="13"/>
  <c r="R35" i="13"/>
  <c r="S35" i="13"/>
  <c r="T35" i="13"/>
  <c r="Q36" i="13"/>
  <c r="R36" i="13"/>
  <c r="S36" i="13"/>
  <c r="T36" i="13"/>
  <c r="Q37" i="13"/>
  <c r="R37" i="13"/>
  <c r="S37" i="13"/>
  <c r="T37" i="13"/>
  <c r="Q38" i="13"/>
  <c r="R38" i="13"/>
  <c r="S38" i="13"/>
  <c r="T38" i="13"/>
  <c r="Q39" i="13"/>
  <c r="R39" i="13"/>
  <c r="S39" i="13"/>
  <c r="T39" i="13"/>
  <c r="Q40" i="13"/>
  <c r="R40" i="13"/>
  <c r="S40" i="13"/>
  <c r="T40" i="13"/>
  <c r="Q41" i="13"/>
  <c r="R41" i="13"/>
  <c r="S41" i="13"/>
  <c r="T41" i="13"/>
  <c r="Q42" i="13"/>
  <c r="R42" i="13"/>
  <c r="S42" i="13"/>
  <c r="T42" i="13"/>
  <c r="Q43" i="13"/>
  <c r="R43" i="13"/>
  <c r="S43" i="13"/>
  <c r="T43" i="13"/>
  <c r="Q44" i="13"/>
  <c r="R44" i="13"/>
  <c r="S44" i="13"/>
  <c r="T44" i="13"/>
  <c r="Q45" i="13"/>
  <c r="R45" i="13"/>
  <c r="S45" i="13"/>
  <c r="T45" i="13"/>
  <c r="Q46" i="13"/>
  <c r="R46" i="13"/>
  <c r="S46" i="13"/>
  <c r="T46" i="13"/>
  <c r="Q47" i="13"/>
  <c r="R47" i="13"/>
  <c r="S47" i="13"/>
  <c r="T47" i="13"/>
  <c r="Q48" i="13"/>
  <c r="R48" i="13"/>
  <c r="S48" i="13"/>
  <c r="T48" i="13"/>
  <c r="Q49" i="13"/>
  <c r="R49" i="13"/>
  <c r="S49" i="13"/>
  <c r="T49" i="13"/>
  <c r="Q50" i="13"/>
  <c r="R50" i="13"/>
  <c r="S50" i="13"/>
  <c r="T50" i="13"/>
  <c r="Q51" i="13"/>
  <c r="R51" i="13"/>
  <c r="S51" i="13"/>
  <c r="T51" i="13"/>
  <c r="Q52" i="13"/>
  <c r="R52" i="13"/>
  <c r="S52" i="13"/>
  <c r="T52" i="13"/>
  <c r="Q53" i="13"/>
  <c r="R53" i="13"/>
  <c r="S53" i="13"/>
  <c r="T53" i="13"/>
  <c r="Q54" i="13"/>
  <c r="R54" i="13"/>
  <c r="S54" i="13"/>
  <c r="T54" i="13"/>
  <c r="Q55" i="13"/>
  <c r="R55" i="13"/>
  <c r="S55" i="13"/>
  <c r="T55" i="13"/>
  <c r="Q56" i="13"/>
  <c r="R56" i="13"/>
  <c r="S56" i="13"/>
  <c r="T56" i="13"/>
  <c r="Q57" i="13"/>
  <c r="R57" i="13"/>
  <c r="S57" i="13"/>
  <c r="T57" i="13"/>
  <c r="Q58" i="13"/>
  <c r="R58" i="13"/>
  <c r="S58" i="13"/>
  <c r="T58" i="13"/>
  <c r="Q59" i="13"/>
  <c r="R59" i="13"/>
  <c r="S59" i="13"/>
  <c r="T59" i="13"/>
  <c r="Q60" i="13"/>
  <c r="R60" i="13"/>
  <c r="S60" i="13"/>
  <c r="T60" i="13"/>
  <c r="Q61" i="13"/>
  <c r="R61" i="13"/>
  <c r="S61" i="13"/>
  <c r="T61" i="13"/>
  <c r="Q62" i="13"/>
  <c r="R62" i="13"/>
  <c r="S62" i="13"/>
  <c r="T62" i="13"/>
  <c r="Q63" i="13"/>
  <c r="R63" i="13"/>
  <c r="S63" i="13"/>
  <c r="T63" i="13"/>
  <c r="Q64" i="13"/>
  <c r="R64" i="13"/>
  <c r="S64" i="13"/>
  <c r="T64" i="13"/>
  <c r="Q65" i="13"/>
  <c r="R65" i="13"/>
  <c r="S65" i="13"/>
  <c r="T65" i="13"/>
  <c r="Q66" i="13"/>
  <c r="R66" i="13"/>
  <c r="S66" i="13"/>
  <c r="T66" i="13"/>
  <c r="Q67" i="13"/>
  <c r="R67" i="13"/>
  <c r="S67" i="13"/>
  <c r="T67" i="13"/>
  <c r="Q68" i="13"/>
  <c r="R68" i="13"/>
  <c r="S68" i="13"/>
  <c r="T68" i="13"/>
  <c r="Q69" i="13"/>
  <c r="R69" i="13"/>
  <c r="S69" i="13"/>
  <c r="T69" i="13"/>
  <c r="Q70" i="13"/>
  <c r="R70" i="13"/>
  <c r="S70" i="13"/>
  <c r="T70" i="13"/>
  <c r="Q71" i="13"/>
  <c r="R71" i="13"/>
  <c r="S71" i="13"/>
  <c r="T71" i="13"/>
  <c r="Q72" i="13"/>
  <c r="R72" i="13"/>
  <c r="S72" i="13"/>
  <c r="T72" i="13"/>
  <c r="Q73" i="13"/>
  <c r="R73" i="13"/>
  <c r="S73" i="13"/>
  <c r="T73" i="13"/>
  <c r="Q74" i="13"/>
  <c r="R74" i="13"/>
  <c r="S74" i="13"/>
  <c r="T74" i="13"/>
  <c r="Q75" i="13"/>
  <c r="R75" i="13"/>
  <c r="S75" i="13"/>
  <c r="T75" i="13"/>
  <c r="Q76" i="13"/>
  <c r="R76" i="13"/>
  <c r="S76" i="13"/>
  <c r="T76" i="13"/>
  <c r="Q77" i="13"/>
  <c r="R77" i="13"/>
  <c r="S77" i="13"/>
  <c r="T77" i="13"/>
  <c r="Q78" i="13"/>
  <c r="R78" i="13"/>
  <c r="S78" i="13"/>
  <c r="T78" i="13"/>
  <c r="Q79" i="13"/>
  <c r="R79" i="13"/>
  <c r="S79" i="13"/>
  <c r="T79" i="13"/>
  <c r="Q80" i="13"/>
  <c r="R80" i="13"/>
  <c r="S80" i="13"/>
  <c r="T80" i="13"/>
  <c r="Q81" i="13"/>
  <c r="R81" i="13"/>
  <c r="S81" i="13"/>
  <c r="T81" i="13"/>
  <c r="Q82" i="13"/>
  <c r="R82" i="13"/>
  <c r="S82" i="13"/>
  <c r="T82" i="13"/>
  <c r="Q83" i="13"/>
  <c r="R83" i="13"/>
  <c r="S83" i="13"/>
  <c r="T83" i="13"/>
  <c r="Q84" i="13"/>
  <c r="R84" i="13"/>
  <c r="S84" i="13"/>
  <c r="T84" i="13"/>
  <c r="Q85" i="13"/>
  <c r="R85" i="13"/>
  <c r="S85" i="13"/>
  <c r="T85" i="13"/>
  <c r="Q86" i="13"/>
  <c r="R86" i="13"/>
  <c r="S86" i="13"/>
  <c r="T86" i="13"/>
  <c r="Q87" i="13"/>
  <c r="R87" i="13"/>
  <c r="S87" i="13"/>
  <c r="T87" i="13"/>
  <c r="Q88" i="13"/>
  <c r="R88" i="13"/>
  <c r="S88" i="13"/>
  <c r="T88" i="13"/>
  <c r="Q89" i="13"/>
  <c r="R89" i="13"/>
  <c r="S89" i="13"/>
  <c r="T89" i="13"/>
  <c r="Q90" i="13"/>
  <c r="R90" i="13"/>
  <c r="S90" i="13"/>
  <c r="T90" i="13"/>
  <c r="Q91" i="13"/>
  <c r="R91" i="13"/>
  <c r="S91" i="13"/>
  <c r="T91" i="13"/>
  <c r="Q92" i="13"/>
  <c r="R92" i="13"/>
  <c r="S92" i="13"/>
  <c r="T92" i="13"/>
  <c r="Q93" i="13"/>
  <c r="R93" i="13"/>
  <c r="S93" i="13"/>
  <c r="T93" i="13"/>
  <c r="Q94" i="13"/>
  <c r="R94" i="13"/>
  <c r="S94" i="13"/>
  <c r="T94" i="13"/>
  <c r="Q95" i="13"/>
  <c r="R95" i="13"/>
  <c r="S95" i="13"/>
  <c r="T95" i="13"/>
  <c r="Q96" i="13"/>
  <c r="R96" i="13"/>
  <c r="S96" i="13"/>
  <c r="T96" i="13"/>
  <c r="Q97" i="13"/>
  <c r="R97" i="13"/>
  <c r="S97" i="13"/>
  <c r="T97" i="13"/>
  <c r="Q98" i="13"/>
  <c r="R98" i="13"/>
  <c r="S98" i="13"/>
  <c r="T98" i="13"/>
  <c r="Q99" i="13"/>
  <c r="R99" i="13"/>
  <c r="S99" i="13"/>
  <c r="T99" i="13"/>
  <c r="Q100" i="13"/>
  <c r="R100" i="13"/>
  <c r="S100" i="13"/>
  <c r="T100" i="13"/>
  <c r="Q101" i="13"/>
  <c r="R101" i="13"/>
  <c r="S101" i="13"/>
  <c r="T101" i="13"/>
  <c r="Q102" i="13"/>
  <c r="R102" i="13"/>
  <c r="S102" i="13"/>
  <c r="T102" i="13"/>
  <c r="Q103" i="13"/>
  <c r="R103" i="13"/>
  <c r="S103" i="13"/>
  <c r="T103" i="13"/>
  <c r="Q104" i="13"/>
  <c r="R104" i="13"/>
  <c r="S104" i="13"/>
  <c r="T104" i="13"/>
  <c r="Q105" i="13"/>
  <c r="R105" i="13"/>
  <c r="S105" i="13"/>
  <c r="T105" i="13"/>
  <c r="Q106" i="13"/>
  <c r="R106" i="13"/>
  <c r="S106" i="13"/>
  <c r="T106" i="13"/>
  <c r="Q107" i="13"/>
  <c r="R107" i="13"/>
  <c r="S107" i="13"/>
  <c r="T107" i="13"/>
  <c r="Q108" i="13"/>
  <c r="R108" i="13"/>
  <c r="S108" i="13"/>
  <c r="T108" i="13"/>
  <c r="Q109" i="13"/>
  <c r="R109" i="13"/>
  <c r="S109" i="13"/>
  <c r="T109" i="13"/>
  <c r="Q110" i="13"/>
  <c r="R110" i="13"/>
  <c r="S110" i="13"/>
  <c r="T110" i="13"/>
  <c r="Q111" i="13"/>
  <c r="R111" i="13"/>
  <c r="S111" i="13"/>
  <c r="T111" i="13"/>
  <c r="Q112" i="13"/>
  <c r="R112" i="13"/>
  <c r="S112" i="13"/>
  <c r="T112" i="13"/>
  <c r="T4" i="13"/>
  <c r="S4" i="13"/>
  <c r="R4" i="13"/>
  <c r="Q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5" i="13"/>
  <c r="S115" i="13"/>
  <c r="T115" i="13"/>
  <c r="Q115" i="13"/>
  <c r="R115" i="13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E12" i="4"/>
  <c r="E13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H9" i="4"/>
  <c r="H10" i="4"/>
  <c r="F9" i="4"/>
  <c r="F11" i="4"/>
  <c r="D9" i="4"/>
  <c r="D10" i="4"/>
  <c r="N9" i="4"/>
  <c r="N10" i="4"/>
  <c r="F10" i="4"/>
  <c r="L9" i="4"/>
  <c r="L10" i="4"/>
  <c r="F12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F13" i="4"/>
  <c r="H12" i="4"/>
  <c r="N12" i="4"/>
  <c r="D13" i="4"/>
  <c r="H13" i="4"/>
  <c r="N13" i="4"/>
  <c r="D14" i="4"/>
  <c r="H14" i="4"/>
  <c r="N14" i="4"/>
  <c r="D15" i="4"/>
  <c r="H15" i="4"/>
  <c r="H16" i="4"/>
  <c r="N16" i="4"/>
  <c r="D17" i="4"/>
  <c r="H18" i="4"/>
  <c r="L18" i="4"/>
  <c r="N18" i="4"/>
  <c r="D19" i="4"/>
  <c r="F19" i="4"/>
  <c r="H19" i="4"/>
  <c r="L19" i="4"/>
  <c r="N19" i="4"/>
  <c r="D20" i="4"/>
  <c r="F20" i="4"/>
  <c r="H20" i="4"/>
  <c r="N20" i="4"/>
  <c r="D21" i="4"/>
  <c r="F21" i="4"/>
  <c r="H21" i="4"/>
  <c r="N21" i="4"/>
  <c r="D22" i="4"/>
  <c r="F22" i="4"/>
  <c r="H22" i="4"/>
  <c r="L22" i="4"/>
  <c r="N22" i="4"/>
  <c r="D23" i="4"/>
  <c r="F23" i="4"/>
  <c r="H23" i="4"/>
  <c r="L23" i="4"/>
  <c r="N23" i="4"/>
  <c r="D24" i="4"/>
  <c r="F24" i="4"/>
  <c r="H24" i="4"/>
  <c r="N24" i="4"/>
  <c r="D25" i="4"/>
  <c r="F25" i="4"/>
  <c r="H25" i="4"/>
  <c r="N25" i="4"/>
  <c r="D26" i="4"/>
  <c r="F26" i="4"/>
  <c r="H26" i="4"/>
  <c r="L26" i="4"/>
  <c r="N26" i="4"/>
  <c r="D27" i="4"/>
  <c r="F27" i="4"/>
  <c r="H27" i="4"/>
  <c r="L27" i="4"/>
  <c r="N27" i="4"/>
  <c r="D28" i="4"/>
  <c r="F28" i="4"/>
  <c r="H28" i="4"/>
  <c r="N28" i="4"/>
  <c r="D29" i="4"/>
  <c r="F29" i="4"/>
  <c r="H29" i="4"/>
  <c r="N29" i="4"/>
  <c r="D30" i="4"/>
  <c r="F30" i="4"/>
  <c r="H30" i="4"/>
  <c r="L30" i="4"/>
  <c r="N30" i="4"/>
  <c r="D31" i="4"/>
  <c r="F31" i="4"/>
  <c r="H31" i="4"/>
  <c r="L31" i="4"/>
  <c r="N31" i="4"/>
  <c r="D32" i="4"/>
  <c r="F32" i="4"/>
  <c r="H32" i="4"/>
  <c r="N32" i="4"/>
  <c r="D33" i="4"/>
  <c r="F33" i="4"/>
  <c r="H33" i="4"/>
  <c r="N33" i="4"/>
  <c r="D34" i="4"/>
  <c r="F34" i="4"/>
  <c r="H34" i="4"/>
  <c r="L34" i="4"/>
  <c r="N34" i="4"/>
  <c r="D35" i="4"/>
  <c r="F35" i="4"/>
  <c r="H35" i="4"/>
  <c r="L35" i="4"/>
  <c r="N35" i="4"/>
  <c r="D36" i="4"/>
  <c r="F36" i="4"/>
  <c r="H36" i="4"/>
  <c r="N36" i="4"/>
  <c r="D37" i="4"/>
  <c r="F37" i="4"/>
  <c r="H37" i="4"/>
  <c r="N37" i="4"/>
  <c r="D38" i="4"/>
  <c r="F38" i="4"/>
  <c r="H38" i="4"/>
  <c r="L38" i="4"/>
  <c r="N38" i="4"/>
  <c r="D11" i="4"/>
  <c r="H11" i="4"/>
  <c r="L11" i="4"/>
  <c r="N11" i="4"/>
  <c r="D12" i="4"/>
  <c r="L13" i="4"/>
  <c r="L14" i="4"/>
  <c r="N15" i="4"/>
  <c r="D16" i="4"/>
  <c r="L16" i="4"/>
  <c r="H17" i="4"/>
  <c r="N17" i="4"/>
  <c r="D18" i="4"/>
  <c r="F18" i="4"/>
  <c r="L12" i="4"/>
  <c r="L37" i="4"/>
  <c r="L33" i="4"/>
  <c r="L29" i="4"/>
  <c r="L25" i="4"/>
  <c r="L21" i="4"/>
  <c r="F17" i="4"/>
  <c r="L17" i="4"/>
  <c r="L15" i="4"/>
  <c r="L36" i="4"/>
  <c r="L32" i="4"/>
  <c r="L28" i="4"/>
  <c r="L24" i="4"/>
  <c r="L20" i="4"/>
  <c r="F14" i="4"/>
  <c r="F16" i="4"/>
  <c r="F15" i="4"/>
</calcChain>
</file>

<file path=xl/sharedStrings.xml><?xml version="1.0" encoding="utf-8"?>
<sst xmlns="http://schemas.openxmlformats.org/spreadsheetml/2006/main" count="673" uniqueCount="139">
  <si>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</si>
  <si>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</si>
  <si>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</si>
  <si>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</si>
  <si>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</si>
  <si>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</si>
  <si>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</si>
  <si>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</si>
  <si>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</si>
  <si>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</si>
  <si>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</si>
  <si>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</si>
  <si>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</si>
  <si>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</si>
  <si>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</si>
  <si>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</si>
  <si>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</si>
  <si>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Total</t>
  </si>
  <si>
    <t>Energy Star Dishwasher - Rack Conveyor - Multi Tank - High Temperature - Purchase</t>
  </si>
  <si>
    <t>Energy Star Dishwasher - Rack Conveyor - Single Tank - High Temperature - Purchase</t>
  </si>
  <si>
    <t>Energy Star Dishwasher - Stationary Rack - Door Type - High Temperature - Purchase</t>
  </si>
  <si>
    <t>Energy Star Dishwasher - Stationary Rack - Door Type - Low Temperature - Purchase</t>
  </si>
  <si>
    <t>Energy Star Dishwasher - Stationary Rack - Single Rack - High Temperature - Purchase</t>
  </si>
  <si>
    <t>Energy Star Dishwasher - Stationary Rack - Single Rack - Low Temperature - Purchase</t>
  </si>
  <si>
    <t>Energy Star Dishwasher - Undercounter - High Temperature - Purchase</t>
  </si>
  <si>
    <t>Energy Star Dishwasher - Undercounter - Low Temperature - Purchase</t>
  </si>
  <si>
    <t>Units</t>
  </si>
  <si>
    <t>High Efficiency Condensing Furnace - Replacement</t>
  </si>
  <si>
    <t>Boiler Load Controls - Basic - CI (Purchase)</t>
  </si>
  <si>
    <t>Boiler Load Controls - Basic - MURBs (Purchase)</t>
  </si>
  <si>
    <t>Boiler Load Controls - Temp Sensor - MURBs (Existing Buildings)</t>
  </si>
  <si>
    <t>Boiler Load Controls - Temp Sensor - MURBs (New Buildings)</t>
  </si>
  <si>
    <t>Combination Boiler - Multi Family Residential</t>
  </si>
  <si>
    <t>Measure/Offering</t>
  </si>
  <si>
    <t>High Efficiency Under-Fired Broiler - Three Foot - New/Replace</t>
  </si>
  <si>
    <t>Condensing Unit Heaters - New/Replace</t>
  </si>
  <si>
    <t xml:space="preserve">Energy Star Fryer -Energy Star- New/Existing </t>
  </si>
  <si>
    <t xml:space="preserve">Energy Star Convection Ovens - Full Size-Energy Star- New/Existing </t>
  </si>
  <si>
    <t xml:space="preserve">Energy Star Steam Cookers-Energy Star- New/Existing </t>
  </si>
  <si>
    <t>Air Curtains-Double door-Existing</t>
  </si>
  <si>
    <t>Air Curtains-Shipping and Receiving Doors (10 x 10)-New/Existing</t>
  </si>
  <si>
    <t>Air Curtains-Shipping and Receiving Doors (8 x 10)-New/Existing</t>
  </si>
  <si>
    <t>Air Curtains-Shipping and Receiving Doors (8 x 8)-New/Existing</t>
  </si>
  <si>
    <t>Air Curtains-Single door-Existing</t>
  </si>
  <si>
    <t>Condensing Boiler - Space Heating (200 to 299 Mbtu/h)-90% AFUE-New</t>
  </si>
  <si>
    <t>Condensing Boiler - Space Heating (200 to 299 Mbtu/h)-90% AFUE-Existing</t>
  </si>
  <si>
    <t>Condensing Boilers  - Space Heating, 300 to 999 MBTUH-88% seasonal efficiency-New/Existing</t>
  </si>
  <si>
    <t>Condensing Boilers  - Space Heating, 1,000 and above MBTUH-88% seasonal efficiency-New/Existing</t>
  </si>
  <si>
    <t>Condensing Rooftop Units (MUA) All other Commercial Efficiency + VFDs &gt;1000 -4999 cfm--New/Existing</t>
  </si>
  <si>
    <t>Condensing Rooftop Units (MUA) All other Commercial Efficiency + VFDs  ≥ 5000 cfm ¹⁵--New/Existing</t>
  </si>
  <si>
    <t>Condensing Rooftop Units (MUA) Multifamily &amp; Healthcare Efficiency + 2 speed 1000 -4999 cfm--New/Existing</t>
  </si>
  <si>
    <t>Condensing Rooftop Units (MUA) Multifamily &amp; Healthcare Efficiency + VFDs  1000 -4999 cfm--New/Existing</t>
  </si>
  <si>
    <t>Condensing Rooftop Units (MUA) Multifamily &amp; Healthcare Improved efficiency 1000 -4999 cfm--New/Existing</t>
  </si>
  <si>
    <t>DCV Office – RTU/MUA  &lt; 2,500 sq ft ventilated with CO2 Sensor -Demand Controlled Ventilation (DCV) controls with CO2 sensors -New w/o maintenance plan</t>
  </si>
  <si>
    <t>DCV Retail -  RTU/MUA &lt; 5,000 sq ft ventilated with CO2 Sensor-Demand Controlled Ventilation (DCV) controls with CO2 sensors -New w/o maintenance plan</t>
  </si>
  <si>
    <t>DCV Retail – RTU/MUA  ≥ 5,000 sq ft ventilated with CO2 Sensor-Demand Controlled Ventilation (DCV) controls with CO2 sensors -New w/o maintenance plan</t>
  </si>
  <si>
    <t>DCV Office – RTU/MUA  &lt; 2,500 sq ft ventilated with CO2 Sensor -Demand Controlled Ventilation (DCV) controls with CO2 sensors -Retrofit w/o maintenance plan</t>
  </si>
  <si>
    <t>DCV Office – RTU/MUA  ≥ 2,500 sq ft with CO2 Sensor -Demand Controlled Ventilation (DCV) controls with CO2 sensors -Retrofit w/o maintenance plan</t>
  </si>
  <si>
    <t>DCV Retail -  RTU/MUA &lt; 5,000 sq ft ventilated with CO2 Sensor-Demand Controlled Ventilation (DCV) controls with CO2 sensors -Retrofit w/o maintenance plan</t>
  </si>
  <si>
    <t>DCV Retail – RTU/MUA  ≥ 5,000 sq ft ventilated with CO2 Sensor-Demand Controlled Ventilation (DCV) controls with CO2 sensors -Retrofit w/o maintenance plan</t>
  </si>
  <si>
    <t>Demand Control Kitchen Ventilation -0 - 4,999 CFM-New/Existing</t>
  </si>
  <si>
    <t>Demand Control Kitchen Ventilation -10,000 - 15,000 CFM-New/Existing</t>
  </si>
  <si>
    <t>Demand Control Kitchen Ventilation -5,000 - 9,999 CFM-New/Existing</t>
  </si>
  <si>
    <t>Destratification Fans - -New/Existing</t>
  </si>
  <si>
    <t>ERV 1- up to 1999 cfm MURB,Healthcare,Nursing- Ventilation with ERV -New Construction</t>
  </si>
  <si>
    <t>ERV 1- up to 1999 cfm MURB,Healthcare,Nursing- Ventilation with ERV -Retrofit</t>
  </si>
  <si>
    <t>ERV 2- =&gt; 2000 cfm MURB,Healthcare,Nursing- Ventilation with ERV -New Construction</t>
  </si>
  <si>
    <t>ERV 2- =&gt; 2000 cfm MURB,Healthcare,Nursing- Ventilation with ERV -Retrofit</t>
  </si>
  <si>
    <t>ERV 3- up to 1999 cfm Hotel,Restaurant,Retail- Ventilation with ERV -New Construction</t>
  </si>
  <si>
    <t>ERV 3- up to 1999 cfm Hotel,Restaurant,Retail- Ventilation with ERV -Retrofit</t>
  </si>
  <si>
    <t>ERV 4- =&gt; 2000 cfm Hotel,Restaurant,Retail- Ventilation with ERV -New Construction</t>
  </si>
  <si>
    <t>ERV 4- =&gt; 2000 cfm Hotel,Restaurant,Retail- Ventilation with ERV -Retrofit</t>
  </si>
  <si>
    <t>ERV 5- up to 1999 cfm All Other Commercial-New Construction</t>
  </si>
  <si>
    <t>ERV 5- up to 1999 cfm All Other Commercial -Retrofit</t>
  </si>
  <si>
    <t>ERV 6- =&gt; 2000 cfm All Other Commercial -New Construction</t>
  </si>
  <si>
    <t>ERV 6- =&gt; 2000 cfm All Other Commercial -Retrofit</t>
  </si>
  <si>
    <t>HRV ≥2,000cfm- All Other Commercial -New Construction</t>
  </si>
  <si>
    <t>HRV ≥2,000cfm-All Other Commercial -Retrofit</t>
  </si>
  <si>
    <t>HRV 500 to 2,000cfm - All Other Commercial -New Construction</t>
  </si>
  <si>
    <t>HRV 500 to 2,000cfm - All Other Commercial -Retrofit</t>
  </si>
  <si>
    <t>Single Stage &amp; High Intensity Infrared Heaters-20,000 - 99,999 BTU/hr-New/Existing</t>
  </si>
  <si>
    <t>2-Stage Infrared Heaters-20,000 - 99,999 BTU/hr-New/Existing</t>
  </si>
  <si>
    <t>Single Stage &amp; High Intensity Infrared Heaters-100,000 - 300,000 BTU/hr-New/Existing</t>
  </si>
  <si>
    <t>2-Stage Infrared Heaters-100,000 - 300,000 BTU/hr-New/Existing</t>
  </si>
  <si>
    <t>Ozone WE =&lt; 60 lbs cap &amp; 100,000 to 199,999lbs/yr. Used 2014 avg of 111,600 lbs/yr. - New/Retrofit</t>
  </si>
  <si>
    <t>Ozone WE =&lt; 60 lbs cap &amp; =&gt; 200,000 lbs/yr. Used 2014 avg of 251,300 lbs/yr. - New/Retrofit</t>
  </si>
  <si>
    <t>Ozone WE &gt;60 lbs &amp; =&lt; 120lbs &amp; =&gt; 200,000 lbs/yr. Used 2014 avg of 328,500 lbs/yr. - New/Retrofit</t>
  </si>
  <si>
    <t>Ozone WE &gt; 120lbs &amp; &lt;500lbs &amp; =&gt; 260,000 lbs/yr. Used 2014 avg of 463,283 lbs/yr. - New/Retrofit</t>
  </si>
  <si>
    <t xml:space="preserve">Condensing Boiler - DHW (200 to 299 Mbtu/h)-90% or greater AFUE- Existing </t>
  </si>
  <si>
    <t>Condensing Boiler - DHW (100 to 199 Mbtu/h)-90% or greater AFUE-New</t>
  </si>
  <si>
    <t>Condensing Boiler - DHW (300 to 599 Mbtu/h)-90% or greater AFUE-New/Existing</t>
  </si>
  <si>
    <t>Condensing Boiler - DHW (1000 to 1499 Mbtu/h)-90% or greater AFUE-New/Existing</t>
  </si>
  <si>
    <t xml:space="preserve">Condensing Gas Water Heater (1,000gal/day)- 95% thermal efficiency - New/Existing </t>
  </si>
  <si>
    <t xml:space="preserve">Condensing Gas Water Heater (100gal/day)- 95% thermal efficiency - New/Existing </t>
  </si>
  <si>
    <t xml:space="preserve">Condensing Gas Water Heater (500gal/day)- 95% thermal efficiency - New/Existing </t>
  </si>
  <si>
    <t>High Efficiency Under-Fired Broiler  - Four Foot - New/Replace</t>
  </si>
  <si>
    <t>High Efficiency Under-Fired Broiler  - Five Foot - New/Replace</t>
  </si>
  <si>
    <t>High Efficiency Under-Fired Broiler  - Six Foot - New/Replace</t>
  </si>
  <si>
    <t>DCV Office – RTU/MUA  ≥ 2,500 sq ft with CO2 Sensor -Demand Controlled Ventilation (DCV) controls with CO2 sensors -New w/o maintenance plan</t>
  </si>
  <si>
    <t>General Services Custom</t>
  </si>
  <si>
    <t>Contract Custom</t>
  </si>
  <si>
    <t>Average Capacity per unit</t>
  </si>
  <si>
    <t>Exhibit A, Tab 3, Appendix D</t>
  </si>
  <si>
    <t>Natural Gas Savings (m3) per unit</t>
  </si>
  <si>
    <t>Not Applicable</t>
  </si>
  <si>
    <t>Total Cumulative Gas Savings (m3)</t>
  </si>
  <si>
    <t>Total  Annual Gas Savings (m3)</t>
  </si>
  <si>
    <t>Commercial Condensing Tankless Gas Water Heater - Low &lt;200 kBtu/hr - Elementary schools, office, retail, churches - New/Replacement</t>
  </si>
  <si>
    <t>Commercial Condensing Tankless Gas Water Heater - Low &gt;200 kBtu/hr - Elementary schools, office, retail, churches - New/Replacement</t>
  </si>
  <si>
    <t>Commercial Condensing Tankless Gas Water Heater - Medium &lt;200 kBtu/hr - Secondary schools, fast food restaurant, dormitories, other - New/Replacement</t>
  </si>
  <si>
    <t>Commercial Condensing Tankless Gas Water Heater - Medium &gt;200 kBtu/hr - Secondary schools, fast food restaurant, dormitories, other - New/Replacement</t>
  </si>
  <si>
    <t>Commercial Condensing Tankless Gas Water Heater - High &lt;200 kBtu/hr - Fitness center, full service restaurant, hotels, in patient health care - New/Replacement</t>
  </si>
  <si>
    <t>Commercial Condensing Tankless Gas Water Heater - High &gt;200 kBtu/hr - Fitness center, full service restaurant, hotels, in patient health care - New/Replacement</t>
  </si>
  <si>
    <t>CEE Tier 2 Front-Loading Clothes Washer. Multi-Family - New/Replacement</t>
  </si>
  <si>
    <t>Energy Star Front-Loading Clothes Washer. Multi-Family - New/Replacement</t>
  </si>
  <si>
    <t>Estimate, based on preliminary research</t>
  </si>
  <si>
    <t>Estimate, based on third party research</t>
  </si>
  <si>
    <t>Estimate, based on draft substantiation document</t>
  </si>
  <si>
    <t>Estimate, based on results and forecasts</t>
  </si>
  <si>
    <t>Input Assumptions</t>
  </si>
  <si>
    <t>Input Assumptions Source</t>
  </si>
  <si>
    <t>Natural Gas Savings (m3) per capacity</t>
  </si>
  <si>
    <t>See Exhibit A, Tab 3, Appendix A, Page 45</t>
  </si>
  <si>
    <t>Condensing Rooftop Units (MUA) All other Commercial Efficiency + 2 speed 1000 -4999 cfm--New/Existing</t>
  </si>
  <si>
    <t>Condensing Rooftop Units (MUA) All other Commercial Efficiency + 2 speed  ≥ 5000 cfm --New/Existing</t>
  </si>
  <si>
    <t>Condensing Rooftop Units (MUA) All other Commercial Efficiency Improved efficiency  1000 -4999 cfm --New/Existing</t>
  </si>
  <si>
    <t>Condensing Rooftop Units (MUA) All other Commercial Efficiency Improved efficiency≥ 5000 cfm --New/Existing</t>
  </si>
  <si>
    <t>Condensing Rooftop Units (MUA) Multifamily &amp; Healthcare Efficiency + 2 speed  ≥ 5000 cfm --New/Existing</t>
  </si>
  <si>
    <t>Condensing Rooftop Units (MUA) Multifamily &amp; Healthcare Efficiency + VFDs  ≥ 5000 cfm --New/Existing</t>
  </si>
  <si>
    <t>Condensing Rooftop Units (MUA) Multifamily &amp; Healthcare Improved efficiency ≥ 5000 cfm --New/Existing</t>
  </si>
  <si>
    <t>HRV &gt;2,000cfm-Hotel, Restaurant, Retail, Rec - Ventilation with HRV -New Construction</t>
  </si>
  <si>
    <t>HRV &gt;2,000cfm-Hotel, Restaurant, Retail, Rec - Ventilation with HRV -Retrofit</t>
  </si>
  <si>
    <t>HRV 500 to 2,000cfm-Hotel, Restaurant, Retail, Rec - Ventilation with HRV -New Construction</t>
  </si>
  <si>
    <t>HRV 500 to 2,000cfm-Hotel, Restaurant, Retail, Rec - Ventilation with HRV -Retrofit</t>
  </si>
  <si>
    <t>HRV ≥2,000cfm Multi Family, Health Care, Nursing - Ventilation with HRV -New Construction</t>
  </si>
  <si>
    <t>HRV ≥2,000cfm Multi Family, Health Care, Nursing - Ventilation with HRV - Retrofit</t>
  </si>
  <si>
    <t>HRV 500 to 2,000cfm Multi Family, Health Care, Nursing - Ventilation with HRV -New Construction</t>
  </si>
  <si>
    <t>HRV 500 to 2,000cfm Multi Family, Health Care, Nursing - Ventilation with HRV -Retrofit</t>
  </si>
  <si>
    <t>Draft substantiation document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</si>
</sst>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#,##0_ ;\-#,##0\ 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-* #,##0.00\ _D_M_-;\-* #,##0.00\ _D_M_-;_-* &quot;-&quot;??\ _D_M_-;_-@_-"/>
    <numFmt numFmtId="171" formatCode="_-* #,##0.00\ &quot;DM&quot;_-;\-* #,##0.00\ &quot;DM&quot;_-;_-* &quot;-&quot;??\ &quot;DM&quot;_-;_-@_-"/>
    <numFmt numFmtId="172" formatCode="_-* #,##0.00000_-;\-* #,##0.00000_-;_-* &quot;-&quot;??_-;_-@_-"/>
    <numFmt numFmtId="173" formatCode="_-* #,##0.0_-;\-* #,##0.0_-;_-* &quot;-&quot;??_-;_-@_-"/>
    <numFmt numFmtId="174" formatCode="0.00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5" applyNumberFormat="0" applyFill="0" applyAlignment="0" applyProtection="0"/>
    <xf numFmtId="0" fontId="13" fillId="0" borderId="16" applyNumberFormat="0" applyFill="0" applyAlignment="0" applyProtection="0"/>
    <xf numFmtId="0" fontId="14" fillId="0" borderId="17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8" applyNumberFormat="0" applyAlignment="0" applyProtection="0"/>
    <xf numFmtId="0" fontId="19" fillId="10" borderId="19" applyNumberFormat="0" applyAlignment="0" applyProtection="0"/>
    <xf numFmtId="0" fontId="20" fillId="10" borderId="18" applyNumberFormat="0" applyAlignment="0" applyProtection="0"/>
    <xf numFmtId="0" fontId="21" fillId="0" borderId="20" applyNumberFormat="0" applyFill="0" applyAlignment="0" applyProtection="0"/>
    <xf numFmtId="0" fontId="22" fillId="11" borderId="21" applyNumberFormat="0" applyAlignment="0" applyProtection="0"/>
    <xf numFmtId="0" fontId="23" fillId="0" borderId="0" applyNumberFormat="0" applyFill="0" applyBorder="0" applyAlignment="0" applyProtection="0"/>
    <xf numFmtId="0" fontId="1" fillId="12" borderId="22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3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2" fillId="56" borderId="26" applyNumberFormat="0" applyAlignment="0" applyProtection="0"/>
    <xf numFmtId="0" fontId="32" fillId="5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9" fillId="0" borderId="30" applyNumberFormat="0" applyFill="0" applyAlignment="0" applyProtection="0"/>
    <xf numFmtId="0" fontId="39" fillId="0" borderId="30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4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8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4" fontId="45" fillId="0" borderId="0" applyFont="0" applyFill="0" applyBorder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8" fontId="48" fillId="0" borderId="0" applyFont="0" applyFill="0" applyBorder="0" applyAlignment="0" applyProtection="0"/>
    <xf numFmtId="0" fontId="48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41" fillId="55" borderId="36" applyNumberForma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44" fontId="1" fillId="0" borderId="0" applyFont="0" applyFill="0" applyBorder="0" applyAlignment="0" applyProtection="0"/>
    <xf numFmtId="0" fontId="2" fillId="58" borderId="42" applyNumberFormat="0" applyFon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31" fillId="55" borderId="45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45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6" applyNumberFormat="0" applyFont="0" applyAlignment="0" applyProtection="0"/>
    <xf numFmtId="0" fontId="27" fillId="0" borderId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31" fillId="55" borderId="38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38" fillId="42" borderId="50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31" fillId="55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6" fillId="0" borderId="54">
      <alignment horizontal="center"/>
    </xf>
    <xf numFmtId="0" fontId="9" fillId="0" borderId="0"/>
    <xf numFmtId="168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16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3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6" fillId="0" borderId="54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43" fontId="1" fillId="0" borderId="0" applyFont="0" applyFill="0" applyBorder="0" applyAlignment="0" applyProtection="0"/>
    <xf numFmtId="0" fontId="31" fillId="55" borderId="50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</cellStyleXfs>
  <cellXfs count="89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0" xfId="0" applyFont="1" applyFill="1" applyAlignment="1">
      <alignment horizontal="center" vertical="center" wrapText="1"/>
    </xf>
    <xf numFmtId="0" fontId="50" fillId="5" borderId="0" xfId="0" applyFont="1" applyFill="1" applyAlignment="1">
      <alignment horizontal="center" vertical="center" wrapText="1"/>
    </xf>
    <xf numFmtId="9" fontId="51" fillId="5" borderId="0" xfId="2" applyFont="1" applyFill="1" applyBorder="1" applyAlignment="1">
      <alignment horizontal="center" vertical="center" wrapText="1"/>
    </xf>
    <xf numFmtId="0" fontId="50" fillId="5" borderId="0" xfId="0" applyFont="1" applyFill="1" applyBorder="1" applyAlignment="1">
      <alignment horizontal="center" vertical="center" wrapText="1"/>
    </xf>
    <xf numFmtId="167" fontId="50" fillId="5" borderId="0" xfId="1" applyNumberFormat="1" applyFont="1" applyFill="1" applyBorder="1" applyAlignment="1">
      <alignment horizontal="center" vertical="center" wrapText="1"/>
    </xf>
    <xf numFmtId="166" fontId="51" fillId="5" borderId="0" xfId="0" applyNumberFormat="1" applyFont="1" applyFill="1" applyAlignment="1">
      <alignment horizontal="center" vertical="center" wrapText="1"/>
    </xf>
    <xf numFmtId="0" fontId="51" fillId="5" borderId="14" xfId="0" applyFont="1" applyFill="1" applyBorder="1" applyAlignment="1">
      <alignment horizontal="left" vertical="center" wrapText="1"/>
    </xf>
    <xf numFmtId="173" fontId="51" fillId="5" borderId="0" xfId="0" applyNumberFormat="1" applyFont="1" applyFill="1" applyAlignment="1">
      <alignment horizontal="center" vertical="center" wrapText="1"/>
    </xf>
    <xf numFmtId="0" fontId="51" fillId="0" borderId="14" xfId="0" applyFont="1" applyFill="1" applyBorder="1" applyAlignment="1">
      <alignment horizontal="left" vertical="center" wrapText="1"/>
    </xf>
    <xf numFmtId="172" fontId="51" fillId="5" borderId="14" xfId="1" applyNumberFormat="1" applyFont="1" applyFill="1" applyBorder="1" applyAlignment="1">
      <alignment horizontal="left" vertical="center" wrapText="1"/>
    </xf>
    <xf numFmtId="166" fontId="51" fillId="0" borderId="14" xfId="1" applyNumberFormat="1" applyFont="1" applyFill="1" applyBorder="1" applyAlignment="1">
      <alignment horizontal="left" vertical="center" wrapText="1"/>
    </xf>
    <xf numFmtId="166" fontId="51" fillId="5" borderId="14" xfId="1" applyNumberFormat="1" applyFont="1" applyFill="1" applyBorder="1" applyAlignment="1">
      <alignment horizontal="left" vertical="center" wrapText="1"/>
    </xf>
    <xf numFmtId="172" fontId="51" fillId="4" borderId="14" xfId="1" applyNumberFormat="1" applyFont="1" applyFill="1" applyBorder="1" applyAlignment="1">
      <alignment horizontal="left" vertical="center" wrapText="1"/>
    </xf>
    <xf numFmtId="166" fontId="51" fillId="4" borderId="14" xfId="1" applyNumberFormat="1" applyFont="1" applyFill="1" applyBorder="1" applyAlignment="1">
      <alignment horizontal="left" vertical="center" wrapText="1"/>
    </xf>
    <xf numFmtId="0" fontId="52" fillId="4" borderId="14" xfId="0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  <xf numFmtId="0" fontId="51" fillId="0" borderId="0" xfId="0" applyFont="1" applyAlignment="1">
      <alignment vertical="center" wrapText="1"/>
    </xf>
    <xf numFmtId="0" fontId="51" fillId="5" borderId="14" xfId="0" applyFont="1" applyFill="1" applyBorder="1" applyAlignment="1">
      <alignment vertical="center" wrapText="1"/>
    </xf>
    <xf numFmtId="166" fontId="51" fillId="5" borderId="14" xfId="1" applyNumberFormat="1" applyFont="1" applyFill="1" applyBorder="1" applyAlignment="1">
      <alignment horizontal="right" vertical="center" wrapText="1"/>
    </xf>
    <xf numFmtId="166" fontId="51" fillId="5" borderId="14" xfId="1" applyNumberFormat="1" applyFont="1" applyFill="1" applyBorder="1" applyAlignment="1">
      <alignment vertical="center" wrapText="1"/>
    </xf>
    <xf numFmtId="166" fontId="51" fillId="5" borderId="0" xfId="1" applyNumberFormat="1" applyFont="1" applyFill="1" applyBorder="1" applyAlignment="1">
      <alignment vertical="center" wrapText="1"/>
    </xf>
    <xf numFmtId="0" fontId="51" fillId="0" borderId="14" xfId="0" applyFont="1" applyFill="1" applyBorder="1" applyAlignment="1">
      <alignment vertical="center" wrapText="1"/>
    </xf>
    <xf numFmtId="0" fontId="51" fillId="0" borderId="0" xfId="0" applyFont="1" applyFill="1" applyAlignment="1">
      <alignment vertical="center" wrapText="1"/>
    </xf>
    <xf numFmtId="166" fontId="51" fillId="0" borderId="14" xfId="1" applyNumberFormat="1" applyFont="1" applyFill="1" applyBorder="1" applyAlignment="1">
      <alignment horizontal="right" vertical="center" wrapText="1"/>
    </xf>
    <xf numFmtId="166" fontId="51" fillId="0" borderId="14" xfId="1" applyNumberFormat="1" applyFont="1" applyFill="1" applyBorder="1" applyAlignment="1">
      <alignment vertical="center" wrapText="1"/>
    </xf>
    <xf numFmtId="166" fontId="51" fillId="0" borderId="0" xfId="1" applyNumberFormat="1" applyFont="1" applyFill="1" applyBorder="1" applyAlignment="1">
      <alignment vertical="center" wrapText="1"/>
    </xf>
    <xf numFmtId="166" fontId="51" fillId="4" borderId="14" xfId="1" applyNumberFormat="1" applyFont="1" applyFill="1" applyBorder="1" applyAlignment="1">
      <alignment horizontal="center" vertical="center" wrapText="1"/>
    </xf>
    <xf numFmtId="166" fontId="51" fillId="0" borderId="0" xfId="0" applyNumberFormat="1" applyFont="1" applyAlignment="1">
      <alignment vertical="center" wrapText="1"/>
    </xf>
    <xf numFmtId="0" fontId="51" fillId="5" borderId="0" xfId="0" applyFont="1" applyFill="1" applyAlignment="1">
      <alignment horizontal="left" vertical="center" wrapText="1"/>
    </xf>
    <xf numFmtId="0" fontId="50" fillId="60" borderId="14" xfId="0" applyFont="1" applyFill="1" applyBorder="1" applyAlignment="1">
      <alignment horizontal="left" vertical="center" wrapText="1"/>
    </xf>
    <xf numFmtId="0" fontId="51" fillId="5" borderId="0" xfId="0" applyFont="1" applyFill="1" applyBorder="1" applyAlignment="1">
      <alignment horizontal="left" vertical="center" wrapText="1"/>
    </xf>
    <xf numFmtId="172" fontId="53" fillId="4" borderId="14" xfId="1" applyNumberFormat="1" applyFont="1" applyFill="1" applyBorder="1" applyAlignment="1">
      <alignment horizontal="left" vertical="center" wrapText="1"/>
    </xf>
    <xf numFmtId="166" fontId="50" fillId="61" borderId="14" xfId="1" applyNumberFormat="1" applyFont="1" applyFill="1" applyBorder="1" applyAlignment="1">
      <alignment horizontal="center" vertical="center" wrapText="1"/>
    </xf>
    <xf numFmtId="166" fontId="50" fillId="61" borderId="14" xfId="1" applyNumberFormat="1" applyFont="1" applyFill="1" applyBorder="1" applyAlignment="1">
      <alignment horizontal="right" vertical="center" wrapText="1"/>
    </xf>
    <xf numFmtId="0" fontId="50" fillId="61" borderId="14" xfId="0" applyFont="1" applyFill="1" applyBorder="1" applyAlignment="1">
      <alignment horizontal="center" vertical="center" wrapText="1"/>
    </xf>
    <xf numFmtId="166" fontId="51" fillId="5" borderId="14" xfId="1" applyNumberFormat="1" applyFont="1" applyFill="1" applyBorder="1" applyAlignment="1">
      <alignment horizontal="center" vertical="center" wrapText="1"/>
    </xf>
    <xf numFmtId="9" fontId="51" fillId="5" borderId="14" xfId="0" applyNumberFormat="1" applyFont="1" applyFill="1" applyBorder="1" applyAlignment="1">
      <alignment horizontal="center" vertical="center" wrapText="1"/>
    </xf>
    <xf numFmtId="9" fontId="51" fillId="5" borderId="14" xfId="2" applyFont="1" applyFill="1" applyBorder="1" applyAlignment="1">
      <alignment horizontal="center" vertical="center" wrapText="1"/>
    </xf>
    <xf numFmtId="9" fontId="51" fillId="0" borderId="14" xfId="2" applyFont="1" applyFill="1" applyBorder="1" applyAlignment="1">
      <alignment horizontal="center" vertical="center" wrapText="1"/>
    </xf>
    <xf numFmtId="164" fontId="51" fillId="5" borderId="14" xfId="2" applyNumberFormat="1" applyFont="1" applyFill="1" applyBorder="1" applyAlignment="1">
      <alignment horizontal="center" vertical="center" wrapText="1"/>
    </xf>
    <xf numFmtId="174" fontId="51" fillId="5" borderId="0" xfId="0" applyNumberFormat="1" applyFont="1" applyFill="1" applyAlignment="1">
      <alignment horizontal="center" vertical="center" wrapText="1"/>
    </xf>
    <xf numFmtId="174" fontId="50" fillId="61" borderId="14" xfId="0" applyNumberFormat="1" applyFont="1" applyFill="1" applyBorder="1" applyAlignment="1">
      <alignment horizontal="center" vertical="center" wrapText="1"/>
    </xf>
    <xf numFmtId="174" fontId="52" fillId="4" borderId="14" xfId="0" applyNumberFormat="1" applyFont="1" applyFill="1" applyBorder="1" applyAlignment="1">
      <alignment horizontal="center" vertical="center" wrapText="1"/>
    </xf>
    <xf numFmtId="174" fontId="51" fillId="5" borderId="14" xfId="1" applyNumberFormat="1" applyFont="1" applyFill="1" applyBorder="1" applyAlignment="1">
      <alignment horizontal="right" vertical="center" wrapText="1"/>
    </xf>
    <xf numFmtId="174" fontId="51" fillId="0" borderId="14" xfId="1" applyNumberFormat="1" applyFont="1" applyFill="1" applyBorder="1" applyAlignment="1">
      <alignment horizontal="right" vertical="center" wrapText="1"/>
    </xf>
    <xf numFmtId="174" fontId="51" fillId="4" borderId="14" xfId="1" applyNumberFormat="1" applyFont="1" applyFill="1" applyBorder="1" applyAlignment="1">
      <alignment horizontal="center" vertical="center" wrapText="1"/>
    </xf>
    <xf numFmtId="174" fontId="51" fillId="5" borderId="0" xfId="0" applyNumberFormat="1" applyFont="1" applyFill="1" applyBorder="1" applyAlignment="1">
      <alignment horizontal="center" vertical="center" wrapText="1"/>
    </xf>
    <xf numFmtId="43" fontId="51" fillId="5" borderId="0" xfId="0" applyNumberFormat="1" applyFont="1" applyFill="1" applyAlignment="1">
      <alignment horizontal="center" vertical="center" wrapText="1"/>
    </xf>
    <xf numFmtId="3" fontId="51" fillId="5" borderId="0" xfId="0" applyNumberFormat="1" applyFont="1" applyFill="1" applyAlignment="1">
      <alignment horizontal="center" vertical="center" wrapText="1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166" fontId="52" fillId="4" borderId="57" xfId="1" applyNumberFormat="1" applyFont="1" applyFill="1" applyBorder="1" applyAlignment="1">
      <alignment horizontal="center" vertical="center" wrapText="1"/>
    </xf>
    <xf numFmtId="166" fontId="52" fillId="4" borderId="55" xfId="1" applyNumberFormat="1" applyFont="1" applyFill="1" applyBorder="1" applyAlignment="1">
      <alignment horizontal="center" vertical="center" wrapText="1"/>
    </xf>
    <xf numFmtId="166" fontId="52" fillId="4" borderId="56" xfId="1" applyNumberFormat="1" applyFont="1" applyFill="1" applyBorder="1" applyAlignment="1">
      <alignment horizontal="center" vertical="center" wrapText="1"/>
    </xf>
    <xf numFmtId="0" fontId="52" fillId="4" borderId="14" xfId="0" applyFont="1" applyFill="1" applyBorder="1" applyAlignment="1">
      <alignment horizontal="center" vertical="center" wrapText="1"/>
    </xf>
    <xf numFmtId="0" fontId="52" fillId="4" borderId="49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40625" defaultRowHeight="12.75" x14ac:dyDescent="0.2"/>
  <cols>
    <col min="1" max="1" width="3.140625" style="3" customWidth="1"/>
    <col min="2" max="2" width="3" style="3" bestFit="1" customWidth="1"/>
    <col min="3" max="8" width="10.5703125" style="3" bestFit="1" customWidth="1"/>
    <col min="9" max="9" width="2.5703125" style="3" customWidth="1"/>
    <col min="10" max="10" width="3" style="3" bestFit="1" customWidth="1"/>
    <col min="11" max="11" width="10.5703125" style="3" bestFit="1" customWidth="1"/>
    <col min="12" max="12" width="11.5703125" style="3" bestFit="1" customWidth="1"/>
    <col min="13" max="14" width="10.5703125" style="3" bestFit="1" customWidth="1"/>
    <col min="15" max="16384" width="9.140625" style="3"/>
  </cols>
  <sheetData>
    <row r="1" spans="1:14" ht="16.5" thickBot="1" x14ac:dyDescent="0.3">
      <c r="A1" s="1" t="s">
        <v>3</v>
      </c>
      <c r="B1" s="2"/>
    </row>
    <row r="2" spans="1:14" ht="15.75" thickBot="1" x14ac:dyDescent="0.3">
      <c r="C2" s="77" t="s">
        <v>4</v>
      </c>
      <c r="D2" s="77"/>
      <c r="E2" s="4">
        <v>1.9E-2</v>
      </c>
    </row>
    <row r="3" spans="1:14" ht="15.75" thickBot="1" x14ac:dyDescent="0.3">
      <c r="C3" s="77" t="s">
        <v>5</v>
      </c>
      <c r="D3" s="77"/>
      <c r="E3" s="5">
        <v>0.1</v>
      </c>
    </row>
    <row r="4" spans="1:14" ht="13.5" thickBot="1" x14ac:dyDescent="0.25"/>
    <row r="5" spans="1:14" ht="13.5" thickBot="1" x14ac:dyDescent="0.25">
      <c r="B5" s="78" t="s">
        <v>6</v>
      </c>
      <c r="C5" s="79"/>
      <c r="D5" s="79"/>
      <c r="E5" s="79"/>
      <c r="F5" s="79"/>
      <c r="G5" s="79"/>
      <c r="H5" s="80"/>
      <c r="I5" s="6"/>
      <c r="J5" s="78" t="s">
        <v>7</v>
      </c>
      <c r="K5" s="79"/>
      <c r="L5" s="79"/>
      <c r="M5" s="79"/>
      <c r="N5" s="80"/>
    </row>
    <row r="6" spans="1:14" ht="13.5" thickBot="1" x14ac:dyDescent="0.25">
      <c r="B6" s="7"/>
      <c r="C6" s="81" t="s">
        <v>8</v>
      </c>
      <c r="D6" s="82"/>
      <c r="E6" s="82"/>
      <c r="F6" s="83"/>
      <c r="G6" s="82" t="s">
        <v>9</v>
      </c>
      <c r="H6" s="83"/>
      <c r="I6" s="8"/>
      <c r="J6" s="7"/>
      <c r="K6" s="82" t="s">
        <v>10</v>
      </c>
      <c r="L6" s="82"/>
      <c r="M6" s="82"/>
      <c r="N6" s="83"/>
    </row>
    <row r="7" spans="1:14" ht="13.5" thickBot="1" x14ac:dyDescent="0.25">
      <c r="B7" s="9"/>
      <c r="C7" s="73" t="s">
        <v>11</v>
      </c>
      <c r="D7" s="74"/>
      <c r="E7" s="74" t="s">
        <v>12</v>
      </c>
      <c r="F7" s="74"/>
      <c r="G7" s="74" t="s">
        <v>11</v>
      </c>
      <c r="H7" s="74"/>
      <c r="I7" s="10"/>
      <c r="J7" s="11"/>
      <c r="K7" s="75" t="s">
        <v>13</v>
      </c>
      <c r="L7" s="73"/>
      <c r="M7" s="76" t="s">
        <v>14</v>
      </c>
      <c r="N7" s="73"/>
    </row>
    <row r="8" spans="1:14" ht="13.5" thickBot="1" x14ac:dyDescent="0.25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 x14ac:dyDescent="0.2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 x14ac:dyDescent="0.2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 x14ac:dyDescent="0.2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 x14ac:dyDescent="0.2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 x14ac:dyDescent="0.2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 x14ac:dyDescent="0.2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 x14ac:dyDescent="0.2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 x14ac:dyDescent="0.2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 x14ac:dyDescent="0.2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 x14ac:dyDescent="0.2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 x14ac:dyDescent="0.2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 x14ac:dyDescent="0.2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 x14ac:dyDescent="0.2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 x14ac:dyDescent="0.2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 x14ac:dyDescent="0.2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 x14ac:dyDescent="0.2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 x14ac:dyDescent="0.2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 x14ac:dyDescent="0.2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 x14ac:dyDescent="0.2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 x14ac:dyDescent="0.2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 x14ac:dyDescent="0.2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 x14ac:dyDescent="0.2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 x14ac:dyDescent="0.2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 x14ac:dyDescent="0.2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 x14ac:dyDescent="0.2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 x14ac:dyDescent="0.2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 x14ac:dyDescent="0.2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 x14ac:dyDescent="0.2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 x14ac:dyDescent="0.2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5" thickBot="1" x14ac:dyDescent="0.25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2:D2"/>
    <mergeCell ref="C3:D3"/>
    <mergeCell ref="B5:H5"/>
    <mergeCell ref="J5:N5"/>
    <mergeCell ref="C6:F6"/>
    <mergeCell ref="G6:H6"/>
    <mergeCell ref="K6:N6"/>
    <mergeCell ref="C7:D7"/>
    <mergeCell ref="E7:F7"/>
    <mergeCell ref="G7:H7"/>
    <mergeCell ref="K7:L7"/>
    <mergeCell ref="M7:N7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118"/>
  <sheetViews>
    <sheetView showGridLines="0" tabSelected="1" zoomScale="50" zoomScaleNormal="50" workbookViewId="0">
      <selection activeCell="K23" sqref="K23"/>
    </sheetView>
  </sheetViews>
  <sheetFormatPr defaultColWidth="9.140625" defaultRowHeight="15.75" x14ac:dyDescent="0.25"/>
  <cols>
    <col min="1" max="1" width="2.7109375" style="24" customWidth="1"/>
    <col min="2" max="2" width="83.28515625" style="24" customWidth="1"/>
    <col min="3" max="3" width="2.7109375" style="39" customWidth="1"/>
    <col min="4" max="4" width="8.85546875" style="24" customWidth="1"/>
    <col min="5" max="5" width="7.7109375" style="24" customWidth="1"/>
    <col min="6" max="6" width="9.42578125" style="24" customWidth="1"/>
    <col min="7" max="8" width="8.85546875" style="24" customWidth="1"/>
    <col min="9" max="9" width="2.7109375" style="39" customWidth="1"/>
    <col min="10" max="10" width="17.28515625" style="24" bestFit="1" customWidth="1"/>
    <col min="11" max="11" width="16.7109375" style="24" bestFit="1" customWidth="1"/>
    <col min="12" max="14" width="17.28515625" style="24" bestFit="1" customWidth="1"/>
    <col min="15" max="15" width="2.7109375" style="39" customWidth="1"/>
    <col min="16" max="16" width="21" style="24" bestFit="1" customWidth="1"/>
    <col min="17" max="20" width="21.42578125" style="24" bestFit="1" customWidth="1"/>
    <col min="21" max="21" width="2.7109375" style="24" customWidth="1"/>
    <col min="22" max="22" width="15.5703125" style="24" customWidth="1"/>
    <col min="23" max="23" width="14.28515625" style="24" customWidth="1"/>
    <col min="24" max="24" width="15.85546875" style="24" customWidth="1"/>
    <col min="25" max="25" width="27.7109375" style="24" customWidth="1"/>
    <col min="26" max="26" width="32.28515625" style="24" bestFit="1" customWidth="1"/>
    <col min="27" max="27" width="28.7109375" style="64" customWidth="1"/>
    <col min="28" max="28" width="3.28515625" style="24" customWidth="1"/>
    <col min="29" max="29" width="40.7109375" style="52" customWidth="1"/>
    <col min="30" max="30" width="43.7109375" style="52" bestFit="1" customWidth="1"/>
    <col min="31" max="31" width="25" style="52" customWidth="1"/>
    <col min="32" max="32" width="33.7109375" style="52" customWidth="1"/>
    <col min="33" max="33" width="46.5703125" style="52" customWidth="1"/>
    <col min="34" max="34" width="33.7109375" style="52" customWidth="1"/>
    <col min="35" max="35" width="12.140625" style="24" customWidth="1"/>
    <col min="36" max="36" width="14.28515625" style="24" customWidth="1"/>
    <col min="37" max="38" width="10.7109375" style="24" customWidth="1"/>
    <col min="39" max="39" width="13.28515625" style="24" customWidth="1"/>
    <col min="40" max="40" width="13.5703125" style="24" customWidth="1"/>
    <col min="41" max="41" width="12" style="24" customWidth="1"/>
    <col min="42" max="42" width="15.140625" style="24" customWidth="1"/>
    <col min="43" max="16384" width="9.140625" style="24"/>
  </cols>
  <sheetData>
    <row r="1" spans="2:34" ht="33" customHeight="1" x14ac:dyDescent="0.25">
      <c r="X1" s="72"/>
      <c r="Y1" s="71"/>
    </row>
    <row r="2" spans="2:34" ht="33" customHeight="1" x14ac:dyDescent="0.25">
      <c r="C2" s="40"/>
      <c r="D2" s="87" t="s">
        <v>26</v>
      </c>
      <c r="E2" s="87"/>
      <c r="F2" s="87"/>
      <c r="G2" s="87"/>
      <c r="H2" s="87"/>
      <c r="I2" s="40"/>
      <c r="J2" s="88" t="s">
        <v>106</v>
      </c>
      <c r="K2" s="88"/>
      <c r="L2" s="88"/>
      <c r="M2" s="88"/>
      <c r="N2" s="88"/>
      <c r="O2" s="40"/>
      <c r="P2" s="88" t="s">
        <v>105</v>
      </c>
      <c r="Q2" s="88"/>
      <c r="R2" s="88"/>
      <c r="S2" s="88"/>
      <c r="T2" s="88"/>
      <c r="V2" s="87" t="s">
        <v>119</v>
      </c>
      <c r="W2" s="87"/>
      <c r="X2" s="87"/>
      <c r="Y2" s="87"/>
      <c r="Z2" s="87"/>
      <c r="AA2" s="87"/>
      <c r="AC2" s="84" t="s">
        <v>120</v>
      </c>
      <c r="AD2" s="85"/>
      <c r="AE2" s="85"/>
      <c r="AF2" s="85"/>
      <c r="AG2" s="85"/>
      <c r="AH2" s="86"/>
    </row>
    <row r="3" spans="2:34" s="25" customFormat="1" ht="33" customHeight="1" x14ac:dyDescent="0.25">
      <c r="B3" s="58" t="s">
        <v>33</v>
      </c>
      <c r="C3" s="40"/>
      <c r="D3" s="58">
        <v>2016</v>
      </c>
      <c r="E3" s="58">
        <v>2017</v>
      </c>
      <c r="F3" s="58">
        <v>2018</v>
      </c>
      <c r="G3" s="58">
        <v>2019</v>
      </c>
      <c r="H3" s="58">
        <v>2020</v>
      </c>
      <c r="I3" s="40"/>
      <c r="J3" s="58">
        <v>2016</v>
      </c>
      <c r="K3" s="58">
        <v>2017</v>
      </c>
      <c r="L3" s="58">
        <v>2018</v>
      </c>
      <c r="M3" s="58">
        <v>2019</v>
      </c>
      <c r="N3" s="58">
        <v>2020</v>
      </c>
      <c r="O3" s="40"/>
      <c r="P3" s="58">
        <v>2016</v>
      </c>
      <c r="Q3" s="58">
        <v>2017</v>
      </c>
      <c r="R3" s="58">
        <v>2018</v>
      </c>
      <c r="S3" s="58">
        <v>2019</v>
      </c>
      <c r="T3" s="58">
        <v>2020</v>
      </c>
      <c r="U3" s="27"/>
      <c r="V3" s="58" t="s">
        <v>0</v>
      </c>
      <c r="W3" s="58" t="s">
        <v>1</v>
      </c>
      <c r="X3" s="58" t="s">
        <v>2</v>
      </c>
      <c r="Y3" s="58" t="s">
        <v>103</v>
      </c>
      <c r="Z3" s="58" t="s">
        <v>101</v>
      </c>
      <c r="AA3" s="65" t="s">
        <v>121</v>
      </c>
      <c r="AC3" s="53" t="s">
        <v>0</v>
      </c>
      <c r="AD3" s="53" t="s">
        <v>1</v>
      </c>
      <c r="AE3" s="53" t="s">
        <v>2</v>
      </c>
      <c r="AF3" s="53" t="s">
        <v>103</v>
      </c>
      <c r="AG3" s="53" t="s">
        <v>101</v>
      </c>
      <c r="AH3" s="53" t="s">
        <v>121</v>
      </c>
    </row>
    <row r="4" spans="2:34" s="25" customFormat="1" ht="33" customHeight="1" x14ac:dyDescent="0.25">
      <c r="B4" s="41" t="s">
        <v>36</v>
      </c>
      <c r="C4" s="40"/>
      <c r="D4" s="43">
        <v>100</v>
      </c>
      <c r="E4" s="43">
        <v>110</v>
      </c>
      <c r="F4" s="43">
        <v>120</v>
      </c>
      <c r="G4" s="43">
        <v>120</v>
      </c>
      <c r="H4" s="43">
        <v>120</v>
      </c>
      <c r="I4" s="40"/>
      <c r="J4" s="43">
        <f>D4*((1-$W4)*$X4*$Y4)</f>
        <v>112640.00000000001</v>
      </c>
      <c r="K4" s="43">
        <f t="shared" ref="K4:K35" si="0">E4*((1-$W4)*$X4*$Y4)</f>
        <v>123904.00000000001</v>
      </c>
      <c r="L4" s="43">
        <f t="shared" ref="L4:L35" si="1">F4*((1-$W4)*$X4*$Y4)</f>
        <v>135168</v>
      </c>
      <c r="M4" s="43">
        <f t="shared" ref="M4:M35" si="2">G4*((1-$W4)*$X4*$Y4)</f>
        <v>135168</v>
      </c>
      <c r="N4" s="43">
        <f t="shared" ref="N4:N35" si="3">H4*((1-$W4)*$X4*$Y4)</f>
        <v>135168</v>
      </c>
      <c r="O4" s="40"/>
      <c r="P4" s="43">
        <f>D4*(V4*(1-W4)*X4*Y4)</f>
        <v>1351680.0000000002</v>
      </c>
      <c r="Q4" s="43">
        <f t="shared" ref="Q4:Q35" si="4">E4*(V4*(1-W4)*X4*Y4)</f>
        <v>1486848.0000000002</v>
      </c>
      <c r="R4" s="43">
        <f t="shared" ref="R4:R35" si="5">F4*(V4*(1-W4)*X4*Y4)</f>
        <v>1622016.0000000005</v>
      </c>
      <c r="S4" s="43">
        <f t="shared" ref="S4:S35" si="6">G4*(V4*(1-W4)*X4*Y4)</f>
        <v>1622016.0000000005</v>
      </c>
      <c r="T4" s="43">
        <f t="shared" ref="T4:T35" si="7">H4*(V4*(1-W4)*X4*Y4)</f>
        <v>1622016.0000000005</v>
      </c>
      <c r="U4" s="44"/>
      <c r="V4" s="59">
        <v>12</v>
      </c>
      <c r="W4" s="60">
        <v>0.2</v>
      </c>
      <c r="X4" s="60">
        <v>1</v>
      </c>
      <c r="Y4" s="43">
        <v>1408</v>
      </c>
      <c r="Z4" s="38"/>
      <c r="AA4" s="66"/>
      <c r="AC4" s="30" t="s">
        <v>102</v>
      </c>
      <c r="AD4" s="30" t="s">
        <v>102</v>
      </c>
      <c r="AE4" s="35" t="s">
        <v>104</v>
      </c>
      <c r="AF4" s="30" t="s">
        <v>102</v>
      </c>
      <c r="AG4" s="36"/>
      <c r="AH4" s="55"/>
    </row>
    <row r="5" spans="2:34" s="25" customFormat="1" ht="33" customHeight="1" x14ac:dyDescent="0.25">
      <c r="B5" s="41" t="s">
        <v>37</v>
      </c>
      <c r="C5" s="40"/>
      <c r="D5" s="43">
        <v>15</v>
      </c>
      <c r="E5" s="43">
        <v>20</v>
      </c>
      <c r="F5" s="43">
        <v>40</v>
      </c>
      <c r="G5" s="43">
        <v>40</v>
      </c>
      <c r="H5" s="43">
        <v>40</v>
      </c>
      <c r="I5" s="40"/>
      <c r="J5" s="43">
        <f t="shared" ref="J5:J35" si="8">D5*((1-$W5)*$X5*$Y5)</f>
        <v>10272.000000000002</v>
      </c>
      <c r="K5" s="43">
        <f t="shared" si="0"/>
        <v>13696.000000000002</v>
      </c>
      <c r="L5" s="43">
        <f t="shared" si="1"/>
        <v>27392.000000000004</v>
      </c>
      <c r="M5" s="43">
        <f t="shared" si="2"/>
        <v>27392.000000000004</v>
      </c>
      <c r="N5" s="43">
        <f t="shared" si="3"/>
        <v>27392.000000000004</v>
      </c>
      <c r="O5" s="40"/>
      <c r="P5" s="43">
        <f t="shared" ref="P5:P35" si="9">D5*(V5*(1-W5)*X5*Y5)</f>
        <v>123264</v>
      </c>
      <c r="Q5" s="43">
        <f t="shared" si="4"/>
        <v>164352</v>
      </c>
      <c r="R5" s="43">
        <f t="shared" si="5"/>
        <v>328704</v>
      </c>
      <c r="S5" s="43">
        <f t="shared" si="6"/>
        <v>328704</v>
      </c>
      <c r="T5" s="43">
        <f t="shared" si="7"/>
        <v>328704</v>
      </c>
      <c r="U5" s="44"/>
      <c r="V5" s="59">
        <v>12</v>
      </c>
      <c r="W5" s="60">
        <v>0.2</v>
      </c>
      <c r="X5" s="60">
        <v>1</v>
      </c>
      <c r="Y5" s="43">
        <v>856</v>
      </c>
      <c r="Z5" s="38"/>
      <c r="AA5" s="66"/>
      <c r="AC5" s="30" t="s">
        <v>102</v>
      </c>
      <c r="AD5" s="30" t="s">
        <v>102</v>
      </c>
      <c r="AE5" s="35" t="s">
        <v>104</v>
      </c>
      <c r="AF5" s="30" t="s">
        <v>102</v>
      </c>
      <c r="AG5" s="36"/>
      <c r="AH5" s="55"/>
    </row>
    <row r="6" spans="2:34" s="25" customFormat="1" ht="33" customHeight="1" x14ac:dyDescent="0.25">
      <c r="B6" s="41" t="s">
        <v>38</v>
      </c>
      <c r="C6" s="40"/>
      <c r="D6" s="43">
        <v>5</v>
      </c>
      <c r="E6" s="43">
        <v>10</v>
      </c>
      <c r="F6" s="43">
        <v>20</v>
      </c>
      <c r="G6" s="43">
        <v>20</v>
      </c>
      <c r="H6" s="43">
        <v>20</v>
      </c>
      <c r="I6" s="40"/>
      <c r="J6" s="43">
        <f t="shared" si="8"/>
        <v>35556</v>
      </c>
      <c r="K6" s="43">
        <f t="shared" si="0"/>
        <v>71112</v>
      </c>
      <c r="L6" s="43">
        <f t="shared" si="1"/>
        <v>142224</v>
      </c>
      <c r="M6" s="43">
        <f t="shared" si="2"/>
        <v>142224</v>
      </c>
      <c r="N6" s="43">
        <f t="shared" si="3"/>
        <v>142224</v>
      </c>
      <c r="O6" s="40"/>
      <c r="P6" s="43">
        <f t="shared" si="9"/>
        <v>426672.00000000006</v>
      </c>
      <c r="Q6" s="43">
        <f t="shared" si="4"/>
        <v>853344.00000000012</v>
      </c>
      <c r="R6" s="43">
        <f t="shared" si="5"/>
        <v>1706688.0000000002</v>
      </c>
      <c r="S6" s="43">
        <f t="shared" si="6"/>
        <v>1706688.0000000002</v>
      </c>
      <c r="T6" s="43">
        <f t="shared" si="7"/>
        <v>1706688.0000000002</v>
      </c>
      <c r="U6" s="44"/>
      <c r="V6" s="59">
        <v>12</v>
      </c>
      <c r="W6" s="60">
        <v>0.2</v>
      </c>
      <c r="X6" s="60">
        <v>1</v>
      </c>
      <c r="Y6" s="43">
        <v>8889</v>
      </c>
      <c r="Z6" s="38"/>
      <c r="AA6" s="66"/>
      <c r="AC6" s="30" t="s">
        <v>102</v>
      </c>
      <c r="AD6" s="30" t="s">
        <v>102</v>
      </c>
      <c r="AE6" s="35" t="s">
        <v>104</v>
      </c>
      <c r="AF6" s="30" t="s">
        <v>102</v>
      </c>
      <c r="AG6" s="36"/>
      <c r="AH6" s="55"/>
    </row>
    <row r="7" spans="2:34" s="25" customFormat="1" ht="33" customHeight="1" x14ac:dyDescent="0.25">
      <c r="B7" s="41" t="s">
        <v>39</v>
      </c>
      <c r="C7" s="40"/>
      <c r="D7" s="43">
        <v>8</v>
      </c>
      <c r="E7" s="43">
        <v>15</v>
      </c>
      <c r="F7" s="43">
        <v>15</v>
      </c>
      <c r="G7" s="43">
        <v>15</v>
      </c>
      <c r="H7" s="43">
        <v>15</v>
      </c>
      <c r="I7" s="40"/>
      <c r="J7" s="43">
        <f t="shared" si="8"/>
        <v>11620.4</v>
      </c>
      <c r="K7" s="43">
        <f t="shared" si="0"/>
        <v>21788.25</v>
      </c>
      <c r="L7" s="43">
        <f t="shared" si="1"/>
        <v>21788.25</v>
      </c>
      <c r="M7" s="43">
        <f t="shared" si="2"/>
        <v>21788.25</v>
      </c>
      <c r="N7" s="43">
        <f t="shared" si="3"/>
        <v>21788.25</v>
      </c>
      <c r="O7" s="40"/>
      <c r="P7" s="43">
        <f t="shared" si="9"/>
        <v>174306</v>
      </c>
      <c r="Q7" s="43">
        <f t="shared" si="4"/>
        <v>326823.75</v>
      </c>
      <c r="R7" s="43">
        <f t="shared" si="5"/>
        <v>326823.75</v>
      </c>
      <c r="S7" s="43">
        <f t="shared" si="6"/>
        <v>326823.75</v>
      </c>
      <c r="T7" s="43">
        <f t="shared" si="7"/>
        <v>326823.75</v>
      </c>
      <c r="U7" s="44"/>
      <c r="V7" s="59">
        <v>15</v>
      </c>
      <c r="W7" s="60">
        <v>0.05</v>
      </c>
      <c r="X7" s="60">
        <v>1</v>
      </c>
      <c r="Y7" s="43">
        <v>1529</v>
      </c>
      <c r="Z7" s="38"/>
      <c r="AA7" s="66"/>
      <c r="AC7" s="30" t="s">
        <v>102</v>
      </c>
      <c r="AD7" s="30" t="s">
        <v>102</v>
      </c>
      <c r="AE7" s="35" t="s">
        <v>104</v>
      </c>
      <c r="AF7" s="30" t="s">
        <v>102</v>
      </c>
      <c r="AG7" s="36"/>
      <c r="AH7" s="55"/>
    </row>
    <row r="8" spans="2:34" s="25" customFormat="1" ht="33" customHeight="1" x14ac:dyDescent="0.25">
      <c r="B8" s="41" t="s">
        <v>40</v>
      </c>
      <c r="C8" s="40"/>
      <c r="D8" s="43">
        <v>13</v>
      </c>
      <c r="E8" s="43">
        <v>14</v>
      </c>
      <c r="F8" s="43">
        <v>14</v>
      </c>
      <c r="G8" s="43">
        <v>14</v>
      </c>
      <c r="H8" s="43">
        <v>14</v>
      </c>
      <c r="I8" s="40"/>
      <c r="J8" s="43">
        <f t="shared" si="8"/>
        <v>254471.75</v>
      </c>
      <c r="K8" s="43">
        <f t="shared" si="0"/>
        <v>274046.5</v>
      </c>
      <c r="L8" s="43">
        <f t="shared" si="1"/>
        <v>274046.5</v>
      </c>
      <c r="M8" s="43">
        <f t="shared" si="2"/>
        <v>274046.5</v>
      </c>
      <c r="N8" s="43">
        <f t="shared" si="3"/>
        <v>274046.5</v>
      </c>
      <c r="O8" s="40"/>
      <c r="P8" s="43">
        <f t="shared" si="9"/>
        <v>3817076.25</v>
      </c>
      <c r="Q8" s="43">
        <f t="shared" si="4"/>
        <v>4110697.5</v>
      </c>
      <c r="R8" s="43">
        <f t="shared" si="5"/>
        <v>4110697.5</v>
      </c>
      <c r="S8" s="43">
        <f t="shared" si="6"/>
        <v>4110697.5</v>
      </c>
      <c r="T8" s="43">
        <f t="shared" si="7"/>
        <v>4110697.5</v>
      </c>
      <c r="U8" s="44"/>
      <c r="V8" s="59">
        <v>15</v>
      </c>
      <c r="W8" s="60">
        <v>0.05</v>
      </c>
      <c r="X8" s="60">
        <v>1</v>
      </c>
      <c r="Y8" s="43">
        <v>20605</v>
      </c>
      <c r="Z8" s="38"/>
      <c r="AA8" s="66"/>
      <c r="AC8" s="30" t="s">
        <v>102</v>
      </c>
      <c r="AD8" s="30" t="s">
        <v>102</v>
      </c>
      <c r="AE8" s="35" t="s">
        <v>104</v>
      </c>
      <c r="AF8" s="30" t="s">
        <v>102</v>
      </c>
      <c r="AG8" s="36"/>
      <c r="AH8" s="55"/>
    </row>
    <row r="9" spans="2:34" s="25" customFormat="1" ht="33" customHeight="1" x14ac:dyDescent="0.25">
      <c r="B9" s="41" t="s">
        <v>41</v>
      </c>
      <c r="C9" s="40"/>
      <c r="D9" s="43">
        <v>1</v>
      </c>
      <c r="E9" s="43">
        <v>2</v>
      </c>
      <c r="F9" s="43">
        <v>3</v>
      </c>
      <c r="G9" s="43">
        <v>3</v>
      </c>
      <c r="H9" s="43">
        <v>3</v>
      </c>
      <c r="I9" s="40"/>
      <c r="J9" s="43">
        <f t="shared" si="8"/>
        <v>8984.15</v>
      </c>
      <c r="K9" s="43">
        <f t="shared" si="0"/>
        <v>17968.3</v>
      </c>
      <c r="L9" s="43">
        <f t="shared" si="1"/>
        <v>26952.449999999997</v>
      </c>
      <c r="M9" s="43">
        <f t="shared" si="2"/>
        <v>26952.449999999997</v>
      </c>
      <c r="N9" s="43">
        <f t="shared" si="3"/>
        <v>26952.449999999997</v>
      </c>
      <c r="O9" s="40"/>
      <c r="P9" s="43">
        <f t="shared" si="9"/>
        <v>134762.25</v>
      </c>
      <c r="Q9" s="43">
        <f t="shared" si="4"/>
        <v>269524.5</v>
      </c>
      <c r="R9" s="43">
        <f t="shared" si="5"/>
        <v>404286.75</v>
      </c>
      <c r="S9" s="43">
        <f t="shared" si="6"/>
        <v>404286.75</v>
      </c>
      <c r="T9" s="43">
        <f t="shared" si="7"/>
        <v>404286.75</v>
      </c>
      <c r="U9" s="44"/>
      <c r="V9" s="59">
        <v>15</v>
      </c>
      <c r="W9" s="61">
        <v>0.05</v>
      </c>
      <c r="X9" s="61">
        <v>1</v>
      </c>
      <c r="Y9" s="43">
        <v>9457</v>
      </c>
      <c r="Z9" s="38"/>
      <c r="AA9" s="66"/>
      <c r="AC9" s="30" t="s">
        <v>102</v>
      </c>
      <c r="AD9" s="30" t="s">
        <v>102</v>
      </c>
      <c r="AE9" s="35" t="s">
        <v>104</v>
      </c>
      <c r="AF9" s="30" t="s">
        <v>102</v>
      </c>
      <c r="AG9" s="36"/>
      <c r="AH9" s="55"/>
    </row>
    <row r="10" spans="2:34" s="25" customFormat="1" ht="33" customHeight="1" x14ac:dyDescent="0.25">
      <c r="B10" s="41" t="s">
        <v>42</v>
      </c>
      <c r="C10" s="40"/>
      <c r="D10" s="43">
        <v>3</v>
      </c>
      <c r="E10" s="43">
        <v>3</v>
      </c>
      <c r="F10" s="43">
        <v>3</v>
      </c>
      <c r="G10" s="43">
        <v>3</v>
      </c>
      <c r="H10" s="43">
        <v>3</v>
      </c>
      <c r="I10" s="40"/>
      <c r="J10" s="43">
        <f t="shared" si="8"/>
        <v>21560.25</v>
      </c>
      <c r="K10" s="43">
        <f t="shared" si="0"/>
        <v>21560.25</v>
      </c>
      <c r="L10" s="43">
        <f t="shared" si="1"/>
        <v>21560.25</v>
      </c>
      <c r="M10" s="43">
        <f t="shared" si="2"/>
        <v>21560.25</v>
      </c>
      <c r="N10" s="43">
        <f t="shared" si="3"/>
        <v>21560.25</v>
      </c>
      <c r="O10" s="40"/>
      <c r="P10" s="43">
        <f t="shared" si="9"/>
        <v>323403.75</v>
      </c>
      <c r="Q10" s="43">
        <f t="shared" si="4"/>
        <v>323403.75</v>
      </c>
      <c r="R10" s="43">
        <f t="shared" si="5"/>
        <v>323403.75</v>
      </c>
      <c r="S10" s="43">
        <f t="shared" si="6"/>
        <v>323403.75</v>
      </c>
      <c r="T10" s="43">
        <f t="shared" si="7"/>
        <v>323403.75</v>
      </c>
      <c r="U10" s="44"/>
      <c r="V10" s="59">
        <v>15</v>
      </c>
      <c r="W10" s="61">
        <v>0.05</v>
      </c>
      <c r="X10" s="61">
        <v>1</v>
      </c>
      <c r="Y10" s="43">
        <v>7565</v>
      </c>
      <c r="Z10" s="38"/>
      <c r="AA10" s="66"/>
      <c r="AC10" s="30" t="s">
        <v>102</v>
      </c>
      <c r="AD10" s="30" t="s">
        <v>102</v>
      </c>
      <c r="AE10" s="35" t="s">
        <v>104</v>
      </c>
      <c r="AF10" s="30" t="s">
        <v>102</v>
      </c>
      <c r="AG10" s="36"/>
      <c r="AH10" s="55"/>
    </row>
    <row r="11" spans="2:34" s="25" customFormat="1" ht="33" customHeight="1" x14ac:dyDescent="0.25">
      <c r="B11" s="41" t="s">
        <v>43</v>
      </c>
      <c r="C11" s="40"/>
      <c r="D11" s="43">
        <v>30</v>
      </c>
      <c r="E11" s="43">
        <v>46</v>
      </c>
      <c r="F11" s="43">
        <v>65</v>
      </c>
      <c r="G11" s="43">
        <v>65</v>
      </c>
      <c r="H11" s="43">
        <v>65</v>
      </c>
      <c r="I11" s="40"/>
      <c r="J11" s="43">
        <f t="shared" si="8"/>
        <v>19009.5</v>
      </c>
      <c r="K11" s="43">
        <f t="shared" si="0"/>
        <v>29147.899999999998</v>
      </c>
      <c r="L11" s="43">
        <f t="shared" si="1"/>
        <v>41187.25</v>
      </c>
      <c r="M11" s="43">
        <f t="shared" si="2"/>
        <v>41187.25</v>
      </c>
      <c r="N11" s="43">
        <f t="shared" si="3"/>
        <v>41187.25</v>
      </c>
      <c r="O11" s="40"/>
      <c r="P11" s="43">
        <f t="shared" si="9"/>
        <v>285142.5</v>
      </c>
      <c r="Q11" s="43">
        <f t="shared" si="4"/>
        <v>437218.5</v>
      </c>
      <c r="R11" s="43">
        <f t="shared" si="5"/>
        <v>617808.75</v>
      </c>
      <c r="S11" s="43">
        <f t="shared" si="6"/>
        <v>617808.75</v>
      </c>
      <c r="T11" s="43">
        <f t="shared" si="7"/>
        <v>617808.75</v>
      </c>
      <c r="U11" s="44"/>
      <c r="V11" s="59">
        <v>15</v>
      </c>
      <c r="W11" s="61">
        <v>0.05</v>
      </c>
      <c r="X11" s="61">
        <v>1</v>
      </c>
      <c r="Y11" s="43">
        <v>667</v>
      </c>
      <c r="Z11" s="38"/>
      <c r="AA11" s="66"/>
      <c r="AC11" s="30" t="s">
        <v>102</v>
      </c>
      <c r="AD11" s="30" t="s">
        <v>102</v>
      </c>
      <c r="AE11" s="35" t="s">
        <v>104</v>
      </c>
      <c r="AF11" s="30" t="s">
        <v>102</v>
      </c>
      <c r="AG11" s="36"/>
      <c r="AH11" s="55"/>
    </row>
    <row r="12" spans="2:34" s="25" customFormat="1" ht="33" customHeight="1" x14ac:dyDescent="0.25">
      <c r="B12" s="41" t="s">
        <v>44</v>
      </c>
      <c r="C12" s="40"/>
      <c r="D12" s="43">
        <v>32</v>
      </c>
      <c r="E12" s="43">
        <v>32</v>
      </c>
      <c r="F12" s="43">
        <v>32</v>
      </c>
      <c r="G12" s="43">
        <v>32</v>
      </c>
      <c r="H12" s="43">
        <v>32</v>
      </c>
      <c r="I12" s="40"/>
      <c r="J12" s="43">
        <f t="shared" si="8"/>
        <v>81980.049967999992</v>
      </c>
      <c r="K12" s="43">
        <f t="shared" si="0"/>
        <v>81980.049967999992</v>
      </c>
      <c r="L12" s="43">
        <f t="shared" si="1"/>
        <v>81980.049967999992</v>
      </c>
      <c r="M12" s="43">
        <f t="shared" si="2"/>
        <v>81980.049967999992</v>
      </c>
      <c r="N12" s="43">
        <f t="shared" si="3"/>
        <v>81980.049967999992</v>
      </c>
      <c r="O12" s="40"/>
      <c r="P12" s="43">
        <f t="shared" si="9"/>
        <v>2049501.2491999997</v>
      </c>
      <c r="Q12" s="43">
        <f t="shared" si="4"/>
        <v>2049501.2491999997</v>
      </c>
      <c r="R12" s="43">
        <f t="shared" si="5"/>
        <v>2049501.2491999997</v>
      </c>
      <c r="S12" s="43">
        <f t="shared" si="6"/>
        <v>2049501.2491999997</v>
      </c>
      <c r="T12" s="43">
        <f t="shared" si="7"/>
        <v>2049501.2491999997</v>
      </c>
      <c r="U12" s="44"/>
      <c r="V12" s="59">
        <v>25</v>
      </c>
      <c r="W12" s="61">
        <v>0.05</v>
      </c>
      <c r="X12" s="61">
        <v>1</v>
      </c>
      <c r="Y12" s="43">
        <f>Z12*AA12</f>
        <v>2696.7121699999998</v>
      </c>
      <c r="Z12" s="42">
        <v>264643</v>
      </c>
      <c r="AA12" s="67">
        <v>1.0189999999999999E-2</v>
      </c>
      <c r="AC12" s="30" t="s">
        <v>102</v>
      </c>
      <c r="AD12" s="30" t="s">
        <v>102</v>
      </c>
      <c r="AE12" s="35" t="s">
        <v>104</v>
      </c>
      <c r="AF12" s="37"/>
      <c r="AG12" s="30" t="s">
        <v>118</v>
      </c>
      <c r="AH12" s="30" t="s">
        <v>102</v>
      </c>
    </row>
    <row r="13" spans="2:34" s="25" customFormat="1" ht="33" customHeight="1" x14ac:dyDescent="0.25">
      <c r="B13" s="41" t="s">
        <v>45</v>
      </c>
      <c r="C13" s="40"/>
      <c r="D13" s="43">
        <v>100</v>
      </c>
      <c r="E13" s="43">
        <v>100</v>
      </c>
      <c r="F13" s="43">
        <v>100</v>
      </c>
      <c r="G13" s="43">
        <v>100</v>
      </c>
      <c r="H13" s="43">
        <v>100</v>
      </c>
      <c r="I13" s="40"/>
      <c r="J13" s="43">
        <f t="shared" si="8"/>
        <v>250334.82584999996</v>
      </c>
      <c r="K13" s="43">
        <f t="shared" si="0"/>
        <v>250334.82584999996</v>
      </c>
      <c r="L13" s="43">
        <f t="shared" si="1"/>
        <v>250334.82584999996</v>
      </c>
      <c r="M13" s="43">
        <f t="shared" si="2"/>
        <v>250334.82584999996</v>
      </c>
      <c r="N13" s="43">
        <f t="shared" si="3"/>
        <v>250334.82584999996</v>
      </c>
      <c r="O13" s="40"/>
      <c r="P13" s="43">
        <f t="shared" si="9"/>
        <v>6258370.6462499993</v>
      </c>
      <c r="Q13" s="43">
        <f t="shared" si="4"/>
        <v>6258370.6462499993</v>
      </c>
      <c r="R13" s="43">
        <f t="shared" si="5"/>
        <v>6258370.6462499993</v>
      </c>
      <c r="S13" s="43">
        <f t="shared" si="6"/>
        <v>6258370.6462499993</v>
      </c>
      <c r="T13" s="43">
        <f t="shared" si="7"/>
        <v>6258370.6462499993</v>
      </c>
      <c r="U13" s="44"/>
      <c r="V13" s="59">
        <v>25</v>
      </c>
      <c r="W13" s="61">
        <v>0.05</v>
      </c>
      <c r="X13" s="61">
        <v>1</v>
      </c>
      <c r="Y13" s="43">
        <f t="shared" ref="Y13:Y34" si="10">Z13*AA13</f>
        <v>2635.1034299999997</v>
      </c>
      <c r="Z13" s="42">
        <v>258597</v>
      </c>
      <c r="AA13" s="67">
        <v>1.0189999999999999E-2</v>
      </c>
      <c r="AC13" s="30" t="s">
        <v>102</v>
      </c>
      <c r="AD13" s="30" t="s">
        <v>102</v>
      </c>
      <c r="AE13" s="35" t="s">
        <v>104</v>
      </c>
      <c r="AF13" s="37"/>
      <c r="AG13" s="30" t="s">
        <v>118</v>
      </c>
      <c r="AH13" s="30" t="s">
        <v>102</v>
      </c>
    </row>
    <row r="14" spans="2:34" s="25" customFormat="1" ht="33" customHeight="1" x14ac:dyDescent="0.25">
      <c r="B14" s="41" t="s">
        <v>46</v>
      </c>
      <c r="C14" s="40"/>
      <c r="D14" s="43">
        <v>245</v>
      </c>
      <c r="E14" s="43">
        <v>245</v>
      </c>
      <c r="F14" s="43">
        <v>245</v>
      </c>
      <c r="G14" s="43">
        <v>245</v>
      </c>
      <c r="H14" s="43">
        <v>245</v>
      </c>
      <c r="I14" s="40"/>
      <c r="J14" s="43">
        <f t="shared" si="8"/>
        <v>1220393.9019999998</v>
      </c>
      <c r="K14" s="43">
        <f t="shared" si="0"/>
        <v>1220393.9019999998</v>
      </c>
      <c r="L14" s="43">
        <f t="shared" si="1"/>
        <v>1220393.9019999998</v>
      </c>
      <c r="M14" s="43">
        <f t="shared" si="2"/>
        <v>1220393.9019999998</v>
      </c>
      <c r="N14" s="43">
        <f t="shared" si="3"/>
        <v>1220393.9019999998</v>
      </c>
      <c r="O14" s="40"/>
      <c r="P14" s="43">
        <f t="shared" si="9"/>
        <v>30509847.549999997</v>
      </c>
      <c r="Q14" s="43">
        <f t="shared" si="4"/>
        <v>30509847.549999997</v>
      </c>
      <c r="R14" s="43">
        <f t="shared" si="5"/>
        <v>30509847.549999997</v>
      </c>
      <c r="S14" s="43">
        <f t="shared" si="6"/>
        <v>30509847.549999997</v>
      </c>
      <c r="T14" s="43">
        <f t="shared" si="7"/>
        <v>30509847.549999997</v>
      </c>
      <c r="U14" s="44"/>
      <c r="V14" s="59">
        <v>25</v>
      </c>
      <c r="W14" s="61">
        <v>0.05</v>
      </c>
      <c r="X14" s="61">
        <v>1</v>
      </c>
      <c r="Y14" s="43">
        <f t="shared" si="10"/>
        <v>5243.3679999999995</v>
      </c>
      <c r="Z14" s="42">
        <v>504170</v>
      </c>
      <c r="AA14" s="67">
        <v>1.04E-2</v>
      </c>
      <c r="AC14" s="30" t="s">
        <v>102</v>
      </c>
      <c r="AD14" s="30" t="s">
        <v>102</v>
      </c>
      <c r="AE14" s="35" t="s">
        <v>104</v>
      </c>
      <c r="AF14" s="37"/>
      <c r="AG14" s="30" t="s">
        <v>118</v>
      </c>
      <c r="AH14" s="30" t="s">
        <v>102</v>
      </c>
    </row>
    <row r="15" spans="2:34" s="25" customFormat="1" ht="33" customHeight="1" x14ac:dyDescent="0.25">
      <c r="B15" s="41" t="s">
        <v>47</v>
      </c>
      <c r="C15" s="40"/>
      <c r="D15" s="43">
        <v>135</v>
      </c>
      <c r="E15" s="43">
        <v>135</v>
      </c>
      <c r="F15" s="43">
        <v>135</v>
      </c>
      <c r="G15" s="43">
        <v>135</v>
      </c>
      <c r="H15" s="43">
        <v>135</v>
      </c>
      <c r="I15" s="40"/>
      <c r="J15" s="43">
        <f t="shared" si="8"/>
        <v>2389688.0981999994</v>
      </c>
      <c r="K15" s="43">
        <f t="shared" si="0"/>
        <v>2389688.0981999994</v>
      </c>
      <c r="L15" s="43">
        <f t="shared" si="1"/>
        <v>2389688.0981999994</v>
      </c>
      <c r="M15" s="43">
        <f t="shared" si="2"/>
        <v>2389688.0981999994</v>
      </c>
      <c r="N15" s="43">
        <f t="shared" si="3"/>
        <v>2389688.0981999994</v>
      </c>
      <c r="O15" s="40"/>
      <c r="P15" s="43">
        <f t="shared" si="9"/>
        <v>59742202.454999991</v>
      </c>
      <c r="Q15" s="43">
        <f t="shared" si="4"/>
        <v>59742202.454999991</v>
      </c>
      <c r="R15" s="43">
        <f t="shared" si="5"/>
        <v>59742202.454999991</v>
      </c>
      <c r="S15" s="43">
        <f t="shared" si="6"/>
        <v>59742202.454999991</v>
      </c>
      <c r="T15" s="43">
        <f t="shared" si="7"/>
        <v>59742202.454999991</v>
      </c>
      <c r="U15" s="44"/>
      <c r="V15" s="59">
        <v>25</v>
      </c>
      <c r="W15" s="61">
        <v>0.05</v>
      </c>
      <c r="X15" s="61">
        <v>1</v>
      </c>
      <c r="Y15" s="43">
        <f t="shared" si="10"/>
        <v>18633.045599999998</v>
      </c>
      <c r="Z15" s="42">
        <v>1791639</v>
      </c>
      <c r="AA15" s="67">
        <v>1.04E-2</v>
      </c>
      <c r="AC15" s="30" t="s">
        <v>102</v>
      </c>
      <c r="AD15" s="30" t="s">
        <v>102</v>
      </c>
      <c r="AE15" s="35" t="s">
        <v>104</v>
      </c>
      <c r="AF15" s="37"/>
      <c r="AG15" s="30" t="s">
        <v>118</v>
      </c>
      <c r="AH15" s="30" t="s">
        <v>102</v>
      </c>
    </row>
    <row r="16" spans="2:34" s="25" customFormat="1" ht="33" customHeight="1" x14ac:dyDescent="0.25">
      <c r="B16" s="41" t="s">
        <v>123</v>
      </c>
      <c r="C16" s="40"/>
      <c r="D16" s="43">
        <v>3</v>
      </c>
      <c r="E16" s="43">
        <v>5</v>
      </c>
      <c r="F16" s="43">
        <v>7</v>
      </c>
      <c r="G16" s="43">
        <v>7</v>
      </c>
      <c r="H16" s="43">
        <v>7</v>
      </c>
      <c r="I16" s="40"/>
      <c r="J16" s="43">
        <f t="shared" si="8"/>
        <v>17100</v>
      </c>
      <c r="K16" s="43">
        <f t="shared" si="0"/>
        <v>28500</v>
      </c>
      <c r="L16" s="43">
        <f t="shared" si="1"/>
        <v>39900</v>
      </c>
      <c r="M16" s="43">
        <f t="shared" si="2"/>
        <v>39900</v>
      </c>
      <c r="N16" s="43">
        <f t="shared" si="3"/>
        <v>39900</v>
      </c>
      <c r="O16" s="40"/>
      <c r="P16" s="43">
        <f t="shared" si="9"/>
        <v>256500</v>
      </c>
      <c r="Q16" s="43">
        <f t="shared" si="4"/>
        <v>427500</v>
      </c>
      <c r="R16" s="43">
        <f t="shared" si="5"/>
        <v>598500</v>
      </c>
      <c r="S16" s="43">
        <f t="shared" si="6"/>
        <v>598500</v>
      </c>
      <c r="T16" s="43">
        <f t="shared" si="7"/>
        <v>598500</v>
      </c>
      <c r="U16" s="44"/>
      <c r="V16" s="59">
        <v>15</v>
      </c>
      <c r="W16" s="61">
        <v>0.05</v>
      </c>
      <c r="X16" s="61">
        <v>1</v>
      </c>
      <c r="Y16" s="43">
        <f t="shared" si="10"/>
        <v>6000</v>
      </c>
      <c r="Z16" s="42">
        <v>4800</v>
      </c>
      <c r="AA16" s="67">
        <v>1.25</v>
      </c>
      <c r="AC16" s="30" t="s">
        <v>102</v>
      </c>
      <c r="AD16" s="30" t="s">
        <v>102</v>
      </c>
      <c r="AE16" s="35" t="s">
        <v>104</v>
      </c>
      <c r="AF16" s="37"/>
      <c r="AG16" s="30" t="s">
        <v>118</v>
      </c>
      <c r="AH16" s="30" t="s">
        <v>102</v>
      </c>
    </row>
    <row r="17" spans="2:34" s="25" customFormat="1" ht="33" customHeight="1" x14ac:dyDescent="0.25">
      <c r="B17" s="41" t="s">
        <v>124</v>
      </c>
      <c r="C17" s="40"/>
      <c r="D17" s="43">
        <v>1</v>
      </c>
      <c r="E17" s="43">
        <v>4</v>
      </c>
      <c r="F17" s="43">
        <v>7</v>
      </c>
      <c r="G17" s="43">
        <v>7</v>
      </c>
      <c r="H17" s="43">
        <v>7</v>
      </c>
      <c r="I17" s="40"/>
      <c r="J17" s="43">
        <f t="shared" si="8"/>
        <v>7122.625</v>
      </c>
      <c r="K17" s="43">
        <f t="shared" si="0"/>
        <v>28490.5</v>
      </c>
      <c r="L17" s="43">
        <f t="shared" si="1"/>
        <v>49858.375</v>
      </c>
      <c r="M17" s="43">
        <f t="shared" si="2"/>
        <v>49858.375</v>
      </c>
      <c r="N17" s="43">
        <f t="shared" si="3"/>
        <v>49858.375</v>
      </c>
      <c r="O17" s="40"/>
      <c r="P17" s="43">
        <f t="shared" si="9"/>
        <v>106839.375</v>
      </c>
      <c r="Q17" s="43">
        <f t="shared" si="4"/>
        <v>427357.5</v>
      </c>
      <c r="R17" s="43">
        <f t="shared" si="5"/>
        <v>747875.625</v>
      </c>
      <c r="S17" s="43">
        <f t="shared" si="6"/>
        <v>747875.625</v>
      </c>
      <c r="T17" s="43">
        <f t="shared" si="7"/>
        <v>747875.625</v>
      </c>
      <c r="U17" s="44"/>
      <c r="V17" s="59">
        <v>15</v>
      </c>
      <c r="W17" s="61">
        <v>0.05</v>
      </c>
      <c r="X17" s="61">
        <v>1</v>
      </c>
      <c r="Y17" s="43">
        <f t="shared" si="10"/>
        <v>7497.5</v>
      </c>
      <c r="Z17" s="42">
        <v>5998</v>
      </c>
      <c r="AA17" s="67">
        <v>1.25</v>
      </c>
      <c r="AC17" s="30" t="s">
        <v>102</v>
      </c>
      <c r="AD17" s="30" t="s">
        <v>102</v>
      </c>
      <c r="AE17" s="35" t="s">
        <v>104</v>
      </c>
      <c r="AF17" s="37"/>
      <c r="AG17" s="30" t="s">
        <v>118</v>
      </c>
      <c r="AH17" s="30" t="s">
        <v>102</v>
      </c>
    </row>
    <row r="18" spans="2:34" s="25" customFormat="1" ht="33" customHeight="1" x14ac:dyDescent="0.25">
      <c r="B18" s="41" t="s">
        <v>48</v>
      </c>
      <c r="C18" s="40"/>
      <c r="D18" s="43">
        <v>13</v>
      </c>
      <c r="E18" s="43">
        <v>14</v>
      </c>
      <c r="F18" s="43">
        <v>16</v>
      </c>
      <c r="G18" s="43">
        <v>16</v>
      </c>
      <c r="H18" s="43">
        <v>16</v>
      </c>
      <c r="I18" s="40"/>
      <c r="J18" s="43">
        <f t="shared" si="8"/>
        <v>64729.313999999998</v>
      </c>
      <c r="K18" s="43">
        <f t="shared" si="0"/>
        <v>69708.491999999998</v>
      </c>
      <c r="L18" s="43">
        <f t="shared" si="1"/>
        <v>79666.847999999998</v>
      </c>
      <c r="M18" s="43">
        <f t="shared" si="2"/>
        <v>79666.847999999998</v>
      </c>
      <c r="N18" s="43">
        <f t="shared" si="3"/>
        <v>79666.847999999998</v>
      </c>
      <c r="O18" s="40"/>
      <c r="P18" s="43">
        <f t="shared" si="9"/>
        <v>970939.71</v>
      </c>
      <c r="Q18" s="43">
        <f t="shared" si="4"/>
        <v>1045627.38</v>
      </c>
      <c r="R18" s="43">
        <f t="shared" si="5"/>
        <v>1195002.72</v>
      </c>
      <c r="S18" s="43">
        <f t="shared" si="6"/>
        <v>1195002.72</v>
      </c>
      <c r="T18" s="43">
        <f t="shared" si="7"/>
        <v>1195002.72</v>
      </c>
      <c r="U18" s="44"/>
      <c r="V18" s="59">
        <v>15</v>
      </c>
      <c r="W18" s="61">
        <v>0.05</v>
      </c>
      <c r="X18" s="61">
        <v>1</v>
      </c>
      <c r="Y18" s="43">
        <f t="shared" si="10"/>
        <v>5241.24</v>
      </c>
      <c r="Z18" s="42">
        <v>2532</v>
      </c>
      <c r="AA18" s="67">
        <v>2.0699999999999998</v>
      </c>
      <c r="AC18" s="30" t="s">
        <v>102</v>
      </c>
      <c r="AD18" s="30" t="s">
        <v>102</v>
      </c>
      <c r="AE18" s="35" t="s">
        <v>104</v>
      </c>
      <c r="AF18" s="37"/>
      <c r="AG18" s="30" t="s">
        <v>118</v>
      </c>
      <c r="AH18" s="30" t="s">
        <v>102</v>
      </c>
    </row>
    <row r="19" spans="2:34" s="25" customFormat="1" ht="33" customHeight="1" x14ac:dyDescent="0.25">
      <c r="B19" s="41" t="s">
        <v>49</v>
      </c>
      <c r="C19" s="40"/>
      <c r="D19" s="43">
        <v>7</v>
      </c>
      <c r="E19" s="43">
        <v>10</v>
      </c>
      <c r="F19" s="43">
        <v>13</v>
      </c>
      <c r="G19" s="43">
        <v>13</v>
      </c>
      <c r="H19" s="43">
        <v>13</v>
      </c>
      <c r="I19" s="40"/>
      <c r="J19" s="43">
        <f t="shared" si="8"/>
        <v>148681.1655</v>
      </c>
      <c r="K19" s="43">
        <f t="shared" si="0"/>
        <v>212401.66499999998</v>
      </c>
      <c r="L19" s="43">
        <f t="shared" si="1"/>
        <v>276122.16450000001</v>
      </c>
      <c r="M19" s="43">
        <f t="shared" si="2"/>
        <v>276122.16450000001</v>
      </c>
      <c r="N19" s="43">
        <f t="shared" si="3"/>
        <v>276122.16450000001</v>
      </c>
      <c r="O19" s="40"/>
      <c r="P19" s="43">
        <f t="shared" si="9"/>
        <v>2230217.4824999999</v>
      </c>
      <c r="Q19" s="43">
        <f t="shared" si="4"/>
        <v>3186024.9750000001</v>
      </c>
      <c r="R19" s="43">
        <f t="shared" si="5"/>
        <v>4141832.4674999998</v>
      </c>
      <c r="S19" s="43">
        <f t="shared" si="6"/>
        <v>4141832.4674999998</v>
      </c>
      <c r="T19" s="43">
        <f t="shared" si="7"/>
        <v>4141832.4674999998</v>
      </c>
      <c r="U19" s="44"/>
      <c r="V19" s="59">
        <v>15</v>
      </c>
      <c r="W19" s="61">
        <v>0.05</v>
      </c>
      <c r="X19" s="61">
        <v>1</v>
      </c>
      <c r="Y19" s="43">
        <f t="shared" si="10"/>
        <v>22358.07</v>
      </c>
      <c r="Z19" s="42">
        <v>10801</v>
      </c>
      <c r="AA19" s="67">
        <v>2.0699999999999998</v>
      </c>
      <c r="AC19" s="30" t="s">
        <v>102</v>
      </c>
      <c r="AD19" s="30" t="s">
        <v>102</v>
      </c>
      <c r="AE19" s="35" t="s">
        <v>104</v>
      </c>
      <c r="AF19" s="37"/>
      <c r="AG19" s="30" t="s">
        <v>118</v>
      </c>
      <c r="AH19" s="30" t="s">
        <v>102</v>
      </c>
    </row>
    <row r="20" spans="2:34" s="25" customFormat="1" ht="33" customHeight="1" x14ac:dyDescent="0.25">
      <c r="B20" s="41" t="s">
        <v>125</v>
      </c>
      <c r="C20" s="40"/>
      <c r="D20" s="43">
        <v>8</v>
      </c>
      <c r="E20" s="43">
        <v>9</v>
      </c>
      <c r="F20" s="43">
        <v>10</v>
      </c>
      <c r="G20" s="43">
        <v>10</v>
      </c>
      <c r="H20" s="43">
        <v>10</v>
      </c>
      <c r="I20" s="40"/>
      <c r="J20" s="43">
        <f t="shared" si="8"/>
        <v>9319.9559999999983</v>
      </c>
      <c r="K20" s="43">
        <f t="shared" si="0"/>
        <v>10484.950499999999</v>
      </c>
      <c r="L20" s="43">
        <f t="shared" si="1"/>
        <v>11649.944999999998</v>
      </c>
      <c r="M20" s="43">
        <f t="shared" si="2"/>
        <v>11649.944999999998</v>
      </c>
      <c r="N20" s="43">
        <f t="shared" si="3"/>
        <v>11649.944999999998</v>
      </c>
      <c r="O20" s="40"/>
      <c r="P20" s="43">
        <f t="shared" si="9"/>
        <v>139799.34</v>
      </c>
      <c r="Q20" s="43">
        <f t="shared" si="4"/>
        <v>157274.25750000001</v>
      </c>
      <c r="R20" s="43">
        <f t="shared" si="5"/>
        <v>174749.17499999999</v>
      </c>
      <c r="S20" s="43">
        <f t="shared" si="6"/>
        <v>174749.17499999999</v>
      </c>
      <c r="T20" s="43">
        <f t="shared" si="7"/>
        <v>174749.17499999999</v>
      </c>
      <c r="U20" s="44"/>
      <c r="V20" s="59">
        <v>15</v>
      </c>
      <c r="W20" s="61">
        <v>0.05</v>
      </c>
      <c r="X20" s="61">
        <v>1</v>
      </c>
      <c r="Y20" s="43">
        <f t="shared" si="10"/>
        <v>1226.31</v>
      </c>
      <c r="Z20" s="42">
        <v>2991</v>
      </c>
      <c r="AA20" s="67">
        <v>0.41</v>
      </c>
      <c r="AC20" s="30" t="s">
        <v>102</v>
      </c>
      <c r="AD20" s="30" t="s">
        <v>102</v>
      </c>
      <c r="AE20" s="35" t="s">
        <v>104</v>
      </c>
      <c r="AF20" s="37"/>
      <c r="AG20" s="30" t="s">
        <v>118</v>
      </c>
      <c r="AH20" s="30" t="s">
        <v>102</v>
      </c>
    </row>
    <row r="21" spans="2:34" s="25" customFormat="1" ht="33" customHeight="1" x14ac:dyDescent="0.25">
      <c r="B21" s="41" t="s">
        <v>126</v>
      </c>
      <c r="C21" s="40"/>
      <c r="D21" s="43">
        <v>3</v>
      </c>
      <c r="E21" s="43">
        <v>6</v>
      </c>
      <c r="F21" s="43">
        <v>9</v>
      </c>
      <c r="G21" s="43">
        <v>9</v>
      </c>
      <c r="H21" s="43">
        <v>9</v>
      </c>
      <c r="I21" s="40"/>
      <c r="J21" s="43">
        <f t="shared" si="8"/>
        <v>14644.810499999998</v>
      </c>
      <c r="K21" s="43">
        <f t="shared" si="0"/>
        <v>29289.620999999996</v>
      </c>
      <c r="L21" s="43">
        <f t="shared" si="1"/>
        <v>43934.431499999992</v>
      </c>
      <c r="M21" s="43">
        <f t="shared" si="2"/>
        <v>43934.431499999992</v>
      </c>
      <c r="N21" s="43">
        <f t="shared" si="3"/>
        <v>43934.431499999992</v>
      </c>
      <c r="O21" s="40"/>
      <c r="P21" s="43">
        <f t="shared" si="9"/>
        <v>219672.15749999997</v>
      </c>
      <c r="Q21" s="43">
        <f t="shared" si="4"/>
        <v>439344.31499999994</v>
      </c>
      <c r="R21" s="43">
        <f t="shared" si="5"/>
        <v>659016.47249999992</v>
      </c>
      <c r="S21" s="43">
        <f t="shared" si="6"/>
        <v>659016.47249999992</v>
      </c>
      <c r="T21" s="43">
        <f t="shared" si="7"/>
        <v>659016.47249999992</v>
      </c>
      <c r="U21" s="44"/>
      <c r="V21" s="59">
        <v>15</v>
      </c>
      <c r="W21" s="61">
        <v>0.05</v>
      </c>
      <c r="X21" s="61">
        <v>1</v>
      </c>
      <c r="Y21" s="43">
        <f t="shared" si="10"/>
        <v>5138.53</v>
      </c>
      <c r="Z21" s="42">
        <v>12533</v>
      </c>
      <c r="AA21" s="67">
        <v>0.41</v>
      </c>
      <c r="AC21" s="30" t="s">
        <v>102</v>
      </c>
      <c r="AD21" s="30" t="s">
        <v>102</v>
      </c>
      <c r="AE21" s="35" t="s">
        <v>104</v>
      </c>
      <c r="AF21" s="37"/>
      <c r="AG21" s="30" t="s">
        <v>118</v>
      </c>
      <c r="AH21" s="30" t="s">
        <v>102</v>
      </c>
    </row>
    <row r="22" spans="2:34" s="25" customFormat="1" ht="33" customHeight="1" x14ac:dyDescent="0.25">
      <c r="B22" s="41" t="s">
        <v>50</v>
      </c>
      <c r="C22" s="40"/>
      <c r="D22" s="43">
        <v>5</v>
      </c>
      <c r="E22" s="43">
        <v>5</v>
      </c>
      <c r="F22" s="43">
        <v>6</v>
      </c>
      <c r="G22" s="43">
        <v>6</v>
      </c>
      <c r="H22" s="43">
        <v>6</v>
      </c>
      <c r="I22" s="40"/>
      <c r="J22" s="43">
        <f t="shared" si="8"/>
        <v>33174</v>
      </c>
      <c r="K22" s="43">
        <f t="shared" si="0"/>
        <v>33174</v>
      </c>
      <c r="L22" s="43">
        <f t="shared" si="1"/>
        <v>39808.799999999996</v>
      </c>
      <c r="M22" s="43">
        <f t="shared" si="2"/>
        <v>39808.799999999996</v>
      </c>
      <c r="N22" s="43">
        <f t="shared" si="3"/>
        <v>39808.799999999996</v>
      </c>
      <c r="O22" s="40"/>
      <c r="P22" s="43">
        <f t="shared" si="9"/>
        <v>497610</v>
      </c>
      <c r="Q22" s="43">
        <f t="shared" si="4"/>
        <v>497610</v>
      </c>
      <c r="R22" s="43">
        <f t="shared" si="5"/>
        <v>597132</v>
      </c>
      <c r="S22" s="43">
        <f t="shared" si="6"/>
        <v>597132</v>
      </c>
      <c r="T22" s="43">
        <f t="shared" si="7"/>
        <v>597132</v>
      </c>
      <c r="U22" s="44"/>
      <c r="V22" s="59">
        <v>15</v>
      </c>
      <c r="W22" s="61">
        <v>0.05</v>
      </c>
      <c r="X22" s="61">
        <v>1</v>
      </c>
      <c r="Y22" s="43">
        <f t="shared" si="10"/>
        <v>6984</v>
      </c>
      <c r="Z22" s="42">
        <v>3600</v>
      </c>
      <c r="AA22" s="67">
        <v>1.94</v>
      </c>
      <c r="AC22" s="30" t="s">
        <v>102</v>
      </c>
      <c r="AD22" s="30" t="s">
        <v>102</v>
      </c>
      <c r="AE22" s="35" t="s">
        <v>104</v>
      </c>
      <c r="AF22" s="37"/>
      <c r="AG22" s="30" t="s">
        <v>118</v>
      </c>
      <c r="AH22" s="30" t="s">
        <v>102</v>
      </c>
    </row>
    <row r="23" spans="2:34" s="25" customFormat="1" ht="33" customHeight="1" x14ac:dyDescent="0.25">
      <c r="B23" s="41" t="s">
        <v>127</v>
      </c>
      <c r="C23" s="40"/>
      <c r="D23" s="43">
        <v>1</v>
      </c>
      <c r="E23" s="43">
        <v>1</v>
      </c>
      <c r="F23" s="43">
        <v>1</v>
      </c>
      <c r="G23" s="43">
        <v>1</v>
      </c>
      <c r="H23" s="43">
        <v>1</v>
      </c>
      <c r="I23" s="40"/>
      <c r="J23" s="43">
        <f t="shared" si="8"/>
        <v>14744</v>
      </c>
      <c r="K23" s="43">
        <f t="shared" si="0"/>
        <v>14744</v>
      </c>
      <c r="L23" s="43">
        <f t="shared" si="1"/>
        <v>14744</v>
      </c>
      <c r="M23" s="43">
        <f t="shared" si="2"/>
        <v>14744</v>
      </c>
      <c r="N23" s="43">
        <f t="shared" si="3"/>
        <v>14744</v>
      </c>
      <c r="O23" s="40"/>
      <c r="P23" s="43">
        <f t="shared" si="9"/>
        <v>221160</v>
      </c>
      <c r="Q23" s="43">
        <f t="shared" si="4"/>
        <v>221160</v>
      </c>
      <c r="R23" s="43">
        <f t="shared" si="5"/>
        <v>221160</v>
      </c>
      <c r="S23" s="43">
        <f t="shared" si="6"/>
        <v>221160</v>
      </c>
      <c r="T23" s="43">
        <f t="shared" si="7"/>
        <v>221160</v>
      </c>
      <c r="U23" s="44"/>
      <c r="V23" s="59">
        <v>15</v>
      </c>
      <c r="W23" s="61">
        <v>0.05</v>
      </c>
      <c r="X23" s="61">
        <v>1</v>
      </c>
      <c r="Y23" s="43">
        <f t="shared" si="10"/>
        <v>15520</v>
      </c>
      <c r="Z23" s="42">
        <v>8000</v>
      </c>
      <c r="AA23" s="67">
        <v>1.94</v>
      </c>
      <c r="AC23" s="30" t="s">
        <v>102</v>
      </c>
      <c r="AD23" s="30" t="s">
        <v>102</v>
      </c>
      <c r="AE23" s="35" t="s">
        <v>104</v>
      </c>
      <c r="AF23" s="37"/>
      <c r="AG23" s="30" t="s">
        <v>118</v>
      </c>
      <c r="AH23" s="30" t="s">
        <v>102</v>
      </c>
    </row>
    <row r="24" spans="2:34" s="25" customFormat="1" ht="33" customHeight="1" x14ac:dyDescent="0.25">
      <c r="B24" s="41" t="s">
        <v>51</v>
      </c>
      <c r="C24" s="40"/>
      <c r="D24" s="43">
        <v>12</v>
      </c>
      <c r="E24" s="43">
        <v>13</v>
      </c>
      <c r="F24" s="43">
        <v>14</v>
      </c>
      <c r="G24" s="43">
        <v>14</v>
      </c>
      <c r="H24" s="43">
        <v>14</v>
      </c>
      <c r="I24" s="40"/>
      <c r="J24" s="43">
        <f t="shared" si="8"/>
        <v>119836.79999999999</v>
      </c>
      <c r="K24" s="43">
        <f t="shared" si="0"/>
        <v>129823.2</v>
      </c>
      <c r="L24" s="43">
        <f t="shared" si="1"/>
        <v>139809.60000000001</v>
      </c>
      <c r="M24" s="43">
        <f t="shared" si="2"/>
        <v>139809.60000000001</v>
      </c>
      <c r="N24" s="43">
        <f t="shared" si="3"/>
        <v>139809.60000000001</v>
      </c>
      <c r="O24" s="40"/>
      <c r="P24" s="43">
        <f t="shared" si="9"/>
        <v>1797552</v>
      </c>
      <c r="Q24" s="43">
        <f t="shared" si="4"/>
        <v>1947348</v>
      </c>
      <c r="R24" s="43">
        <f t="shared" si="5"/>
        <v>2097144</v>
      </c>
      <c r="S24" s="43">
        <f t="shared" si="6"/>
        <v>2097144</v>
      </c>
      <c r="T24" s="43">
        <f t="shared" si="7"/>
        <v>2097144</v>
      </c>
      <c r="U24" s="44"/>
      <c r="V24" s="59">
        <v>15</v>
      </c>
      <c r="W24" s="61">
        <v>0.05</v>
      </c>
      <c r="X24" s="61">
        <v>1</v>
      </c>
      <c r="Y24" s="43">
        <f t="shared" si="10"/>
        <v>10512</v>
      </c>
      <c r="Z24" s="42">
        <v>3600</v>
      </c>
      <c r="AA24" s="67">
        <v>2.92</v>
      </c>
      <c r="AC24" s="30" t="s">
        <v>102</v>
      </c>
      <c r="AD24" s="30" t="s">
        <v>102</v>
      </c>
      <c r="AE24" s="35" t="s">
        <v>104</v>
      </c>
      <c r="AF24" s="37"/>
      <c r="AG24" s="30" t="s">
        <v>118</v>
      </c>
      <c r="AH24" s="30" t="s">
        <v>102</v>
      </c>
    </row>
    <row r="25" spans="2:34" s="25" customFormat="1" ht="33" customHeight="1" x14ac:dyDescent="0.25">
      <c r="B25" s="41" t="s">
        <v>128</v>
      </c>
      <c r="C25" s="40"/>
      <c r="D25" s="43">
        <v>4</v>
      </c>
      <c r="E25" s="43">
        <v>5</v>
      </c>
      <c r="F25" s="43">
        <v>6</v>
      </c>
      <c r="G25" s="43">
        <v>6</v>
      </c>
      <c r="H25" s="43">
        <v>6</v>
      </c>
      <c r="I25" s="40"/>
      <c r="J25" s="43">
        <f t="shared" si="8"/>
        <v>110960</v>
      </c>
      <c r="K25" s="43">
        <f t="shared" si="0"/>
        <v>138700</v>
      </c>
      <c r="L25" s="43">
        <f t="shared" si="1"/>
        <v>166440</v>
      </c>
      <c r="M25" s="43">
        <f t="shared" si="2"/>
        <v>166440</v>
      </c>
      <c r="N25" s="43">
        <f t="shared" si="3"/>
        <v>166440</v>
      </c>
      <c r="O25" s="40"/>
      <c r="P25" s="43">
        <f t="shared" si="9"/>
        <v>1664400</v>
      </c>
      <c r="Q25" s="43">
        <f t="shared" si="4"/>
        <v>2080500</v>
      </c>
      <c r="R25" s="43">
        <f t="shared" si="5"/>
        <v>2496600</v>
      </c>
      <c r="S25" s="43">
        <f t="shared" si="6"/>
        <v>2496600</v>
      </c>
      <c r="T25" s="43">
        <f t="shared" si="7"/>
        <v>2496600</v>
      </c>
      <c r="U25" s="44"/>
      <c r="V25" s="59">
        <v>15</v>
      </c>
      <c r="W25" s="61">
        <v>0.05</v>
      </c>
      <c r="X25" s="61">
        <v>1</v>
      </c>
      <c r="Y25" s="43">
        <f t="shared" si="10"/>
        <v>29200</v>
      </c>
      <c r="Z25" s="42">
        <v>10000</v>
      </c>
      <c r="AA25" s="67">
        <v>2.92</v>
      </c>
      <c r="AC25" s="30" t="s">
        <v>102</v>
      </c>
      <c r="AD25" s="30" t="s">
        <v>102</v>
      </c>
      <c r="AE25" s="35" t="s">
        <v>104</v>
      </c>
      <c r="AF25" s="37"/>
      <c r="AG25" s="30" t="s">
        <v>118</v>
      </c>
      <c r="AH25" s="30" t="s">
        <v>102</v>
      </c>
    </row>
    <row r="26" spans="2:34" s="25" customFormat="1" ht="33" customHeight="1" x14ac:dyDescent="0.25">
      <c r="B26" s="41" t="s">
        <v>52</v>
      </c>
      <c r="C26" s="40"/>
      <c r="D26" s="43">
        <v>10</v>
      </c>
      <c r="E26" s="43">
        <v>11</v>
      </c>
      <c r="F26" s="43">
        <v>12</v>
      </c>
      <c r="G26" s="43">
        <v>12</v>
      </c>
      <c r="H26" s="43">
        <v>12</v>
      </c>
      <c r="I26" s="40"/>
      <c r="J26" s="43">
        <f t="shared" si="8"/>
        <v>27818.279999999995</v>
      </c>
      <c r="K26" s="43">
        <f t="shared" si="0"/>
        <v>30600.107999999993</v>
      </c>
      <c r="L26" s="43">
        <f t="shared" si="1"/>
        <v>33381.935999999994</v>
      </c>
      <c r="M26" s="43">
        <f t="shared" si="2"/>
        <v>33381.935999999994</v>
      </c>
      <c r="N26" s="43">
        <f t="shared" si="3"/>
        <v>33381.935999999994</v>
      </c>
      <c r="O26" s="40"/>
      <c r="P26" s="43">
        <f t="shared" si="9"/>
        <v>417274.19999999995</v>
      </c>
      <c r="Q26" s="43">
        <f t="shared" si="4"/>
        <v>459001.62</v>
      </c>
      <c r="R26" s="43">
        <f t="shared" si="5"/>
        <v>500729.04</v>
      </c>
      <c r="S26" s="43">
        <f t="shared" si="6"/>
        <v>500729.04</v>
      </c>
      <c r="T26" s="43">
        <f t="shared" si="7"/>
        <v>500729.04</v>
      </c>
      <c r="U26" s="44"/>
      <c r="V26" s="59">
        <v>15</v>
      </c>
      <c r="W26" s="61">
        <v>0.05</v>
      </c>
      <c r="X26" s="61">
        <v>1</v>
      </c>
      <c r="Y26" s="43">
        <f t="shared" si="10"/>
        <v>2928.24</v>
      </c>
      <c r="Z26" s="42">
        <v>3486</v>
      </c>
      <c r="AA26" s="67">
        <v>0.84</v>
      </c>
      <c r="AC26" s="30" t="s">
        <v>102</v>
      </c>
      <c r="AD26" s="30" t="s">
        <v>102</v>
      </c>
      <c r="AE26" s="35" t="s">
        <v>104</v>
      </c>
      <c r="AF26" s="37"/>
      <c r="AG26" s="30" t="s">
        <v>118</v>
      </c>
      <c r="AH26" s="30" t="s">
        <v>102</v>
      </c>
    </row>
    <row r="27" spans="2:34" s="25" customFormat="1" ht="33" customHeight="1" x14ac:dyDescent="0.25">
      <c r="B27" s="41" t="s">
        <v>129</v>
      </c>
      <c r="C27" s="40"/>
      <c r="D27" s="43">
        <v>3</v>
      </c>
      <c r="E27" s="43">
        <v>3</v>
      </c>
      <c r="F27" s="43">
        <v>4</v>
      </c>
      <c r="G27" s="43">
        <v>4</v>
      </c>
      <c r="H27" s="43">
        <v>4</v>
      </c>
      <c r="I27" s="40"/>
      <c r="J27" s="43">
        <f t="shared" si="8"/>
        <v>16798.698</v>
      </c>
      <c r="K27" s="43">
        <f t="shared" si="0"/>
        <v>16798.698</v>
      </c>
      <c r="L27" s="43">
        <f t="shared" si="1"/>
        <v>22398.263999999999</v>
      </c>
      <c r="M27" s="43">
        <f t="shared" si="2"/>
        <v>22398.263999999999</v>
      </c>
      <c r="N27" s="43">
        <f t="shared" si="3"/>
        <v>22398.263999999999</v>
      </c>
      <c r="O27" s="40"/>
      <c r="P27" s="43">
        <f t="shared" si="9"/>
        <v>251980.46999999997</v>
      </c>
      <c r="Q27" s="43">
        <f t="shared" si="4"/>
        <v>251980.46999999997</v>
      </c>
      <c r="R27" s="43">
        <f t="shared" si="5"/>
        <v>335973.95999999996</v>
      </c>
      <c r="S27" s="43">
        <f t="shared" si="6"/>
        <v>335973.95999999996</v>
      </c>
      <c r="T27" s="43">
        <f t="shared" si="7"/>
        <v>335973.95999999996</v>
      </c>
      <c r="U27" s="44"/>
      <c r="V27" s="59">
        <v>15</v>
      </c>
      <c r="W27" s="61">
        <v>0.05</v>
      </c>
      <c r="X27" s="61">
        <v>1</v>
      </c>
      <c r="Y27" s="43">
        <f t="shared" si="10"/>
        <v>5894.28</v>
      </c>
      <c r="Z27" s="42">
        <v>7017</v>
      </c>
      <c r="AA27" s="67">
        <v>0.84</v>
      </c>
      <c r="AC27" s="30" t="s">
        <v>102</v>
      </c>
      <c r="AD27" s="30" t="s">
        <v>102</v>
      </c>
      <c r="AE27" s="35" t="s">
        <v>104</v>
      </c>
      <c r="AF27" s="37"/>
      <c r="AG27" s="30" t="s">
        <v>118</v>
      </c>
      <c r="AH27" s="30" t="s">
        <v>102</v>
      </c>
    </row>
    <row r="28" spans="2:34" s="25" customFormat="1" ht="33" customHeight="1" x14ac:dyDescent="0.25">
      <c r="B28" s="45" t="s">
        <v>53</v>
      </c>
      <c r="C28" s="40"/>
      <c r="D28" s="43">
        <v>4</v>
      </c>
      <c r="E28" s="43">
        <v>4</v>
      </c>
      <c r="F28" s="43">
        <v>5</v>
      </c>
      <c r="G28" s="43">
        <v>5</v>
      </c>
      <c r="H28" s="43">
        <v>5</v>
      </c>
      <c r="I28" s="40"/>
      <c r="J28" s="43">
        <f t="shared" si="8"/>
        <v>358.40000000000003</v>
      </c>
      <c r="K28" s="43">
        <f t="shared" si="0"/>
        <v>358.40000000000003</v>
      </c>
      <c r="L28" s="43">
        <f t="shared" si="1"/>
        <v>448.00000000000006</v>
      </c>
      <c r="M28" s="43">
        <f t="shared" si="2"/>
        <v>448.00000000000006</v>
      </c>
      <c r="N28" s="43">
        <f t="shared" si="3"/>
        <v>448.00000000000006</v>
      </c>
      <c r="O28" s="40"/>
      <c r="P28" s="43">
        <f t="shared" si="9"/>
        <v>3584</v>
      </c>
      <c r="Q28" s="43">
        <f t="shared" si="4"/>
        <v>3584</v>
      </c>
      <c r="R28" s="43">
        <f t="shared" si="5"/>
        <v>4480</v>
      </c>
      <c r="S28" s="43">
        <f t="shared" si="6"/>
        <v>4480</v>
      </c>
      <c r="T28" s="43">
        <f t="shared" si="7"/>
        <v>4480</v>
      </c>
      <c r="U28" s="44"/>
      <c r="V28" s="59">
        <v>10</v>
      </c>
      <c r="W28" s="61">
        <v>0.2</v>
      </c>
      <c r="X28" s="61">
        <v>1</v>
      </c>
      <c r="Y28" s="43">
        <f t="shared" si="10"/>
        <v>112</v>
      </c>
      <c r="Z28" s="42">
        <v>1000</v>
      </c>
      <c r="AA28" s="67">
        <v>0.112</v>
      </c>
      <c r="AC28" s="30" t="s">
        <v>102</v>
      </c>
      <c r="AD28" s="30" t="s">
        <v>102</v>
      </c>
      <c r="AE28" s="35" t="s">
        <v>104</v>
      </c>
      <c r="AF28" s="37"/>
      <c r="AG28" s="30" t="s">
        <v>118</v>
      </c>
      <c r="AH28" s="30" t="s">
        <v>102</v>
      </c>
    </row>
    <row r="29" spans="2:34" s="25" customFormat="1" ht="33" customHeight="1" x14ac:dyDescent="0.25">
      <c r="B29" s="45" t="s">
        <v>54</v>
      </c>
      <c r="C29" s="40"/>
      <c r="D29" s="43">
        <v>30</v>
      </c>
      <c r="E29" s="43">
        <v>34</v>
      </c>
      <c r="F29" s="43">
        <v>39</v>
      </c>
      <c r="G29" s="43">
        <v>39</v>
      </c>
      <c r="H29" s="43">
        <v>39</v>
      </c>
      <c r="I29" s="40"/>
      <c r="J29" s="43">
        <f t="shared" si="8"/>
        <v>16416.960000000003</v>
      </c>
      <c r="K29" s="43">
        <f t="shared" si="0"/>
        <v>18605.888000000003</v>
      </c>
      <c r="L29" s="43">
        <f t="shared" si="1"/>
        <v>21342.048000000003</v>
      </c>
      <c r="M29" s="43">
        <f t="shared" si="2"/>
        <v>21342.048000000003</v>
      </c>
      <c r="N29" s="43">
        <f t="shared" si="3"/>
        <v>21342.048000000003</v>
      </c>
      <c r="O29" s="40"/>
      <c r="P29" s="43">
        <f t="shared" si="9"/>
        <v>164169.60000000001</v>
      </c>
      <c r="Q29" s="43">
        <f t="shared" si="4"/>
        <v>186058.88000000003</v>
      </c>
      <c r="R29" s="43">
        <f t="shared" si="5"/>
        <v>213420.48</v>
      </c>
      <c r="S29" s="43">
        <f t="shared" si="6"/>
        <v>213420.48</v>
      </c>
      <c r="T29" s="43">
        <f t="shared" si="7"/>
        <v>213420.48</v>
      </c>
      <c r="U29" s="44"/>
      <c r="V29" s="59">
        <v>10</v>
      </c>
      <c r="W29" s="61">
        <v>0.2</v>
      </c>
      <c r="X29" s="61">
        <v>1</v>
      </c>
      <c r="Y29" s="43">
        <f t="shared" si="10"/>
        <v>684.04000000000008</v>
      </c>
      <c r="Z29" s="42">
        <v>1745</v>
      </c>
      <c r="AA29" s="67">
        <v>0.39200000000000002</v>
      </c>
      <c r="AC29" s="30" t="s">
        <v>102</v>
      </c>
      <c r="AD29" s="30" t="s">
        <v>102</v>
      </c>
      <c r="AE29" s="35" t="s">
        <v>104</v>
      </c>
      <c r="AF29" s="37"/>
      <c r="AG29" s="30" t="s">
        <v>118</v>
      </c>
      <c r="AH29" s="30" t="s">
        <v>102</v>
      </c>
    </row>
    <row r="30" spans="2:34" s="25" customFormat="1" ht="33" customHeight="1" x14ac:dyDescent="0.25">
      <c r="B30" s="45" t="s">
        <v>55</v>
      </c>
      <c r="C30" s="40"/>
      <c r="D30" s="43">
        <v>40</v>
      </c>
      <c r="E30" s="43">
        <v>44</v>
      </c>
      <c r="F30" s="43">
        <v>49</v>
      </c>
      <c r="G30" s="43">
        <v>49</v>
      </c>
      <c r="H30" s="43">
        <v>49</v>
      </c>
      <c r="I30" s="40"/>
      <c r="J30" s="43">
        <f t="shared" si="8"/>
        <v>112820.73600000002</v>
      </c>
      <c r="K30" s="43">
        <f t="shared" si="0"/>
        <v>124102.80960000002</v>
      </c>
      <c r="L30" s="43">
        <f t="shared" si="1"/>
        <v>138205.40160000001</v>
      </c>
      <c r="M30" s="43">
        <f t="shared" si="2"/>
        <v>138205.40160000001</v>
      </c>
      <c r="N30" s="43">
        <f t="shared" si="3"/>
        <v>138205.40160000001</v>
      </c>
      <c r="O30" s="40"/>
      <c r="P30" s="43">
        <f t="shared" si="9"/>
        <v>1128207.3600000001</v>
      </c>
      <c r="Q30" s="43">
        <f t="shared" si="4"/>
        <v>1241028.0960000001</v>
      </c>
      <c r="R30" s="43">
        <f t="shared" si="5"/>
        <v>1382054.0160000001</v>
      </c>
      <c r="S30" s="43">
        <f t="shared" si="6"/>
        <v>1382054.0160000001</v>
      </c>
      <c r="T30" s="43">
        <f t="shared" si="7"/>
        <v>1382054.0160000001</v>
      </c>
      <c r="U30" s="44"/>
      <c r="V30" s="59">
        <v>10</v>
      </c>
      <c r="W30" s="61">
        <v>0.2</v>
      </c>
      <c r="X30" s="61">
        <v>1</v>
      </c>
      <c r="Y30" s="43">
        <f t="shared" si="10"/>
        <v>3525.6480000000001</v>
      </c>
      <c r="Z30" s="42">
        <v>8994</v>
      </c>
      <c r="AA30" s="67">
        <v>0.39200000000000002</v>
      </c>
      <c r="AC30" s="30" t="s">
        <v>102</v>
      </c>
      <c r="AD30" s="30" t="s">
        <v>102</v>
      </c>
      <c r="AE30" s="35" t="s">
        <v>104</v>
      </c>
      <c r="AF30" s="37"/>
      <c r="AG30" s="30" t="s">
        <v>118</v>
      </c>
      <c r="AH30" s="30" t="s">
        <v>102</v>
      </c>
    </row>
    <row r="31" spans="2:34" s="25" customFormat="1" ht="33" customHeight="1" x14ac:dyDescent="0.25">
      <c r="B31" s="45" t="s">
        <v>56</v>
      </c>
      <c r="C31" s="40"/>
      <c r="D31" s="43">
        <v>26</v>
      </c>
      <c r="E31" s="43">
        <v>30</v>
      </c>
      <c r="F31" s="43">
        <v>30</v>
      </c>
      <c r="G31" s="43">
        <v>30</v>
      </c>
      <c r="H31" s="43">
        <v>30</v>
      </c>
      <c r="I31" s="40"/>
      <c r="J31" s="43">
        <f t="shared" si="8"/>
        <v>5637.9232000000002</v>
      </c>
      <c r="K31" s="43">
        <f t="shared" si="0"/>
        <v>6505.2960000000003</v>
      </c>
      <c r="L31" s="43">
        <f t="shared" si="1"/>
        <v>6505.2960000000003</v>
      </c>
      <c r="M31" s="43">
        <f t="shared" si="2"/>
        <v>6505.2960000000003</v>
      </c>
      <c r="N31" s="43">
        <f t="shared" si="3"/>
        <v>6505.2960000000003</v>
      </c>
      <c r="O31" s="40"/>
      <c r="P31" s="43">
        <f t="shared" si="9"/>
        <v>56379.231999999996</v>
      </c>
      <c r="Q31" s="43">
        <f t="shared" si="4"/>
        <v>65052.959999999992</v>
      </c>
      <c r="R31" s="43">
        <f t="shared" si="5"/>
        <v>65052.959999999992</v>
      </c>
      <c r="S31" s="43">
        <f t="shared" si="6"/>
        <v>65052.959999999992</v>
      </c>
      <c r="T31" s="43">
        <f t="shared" si="7"/>
        <v>65052.959999999992</v>
      </c>
      <c r="U31" s="44"/>
      <c r="V31" s="59">
        <v>10</v>
      </c>
      <c r="W31" s="61">
        <v>0.05</v>
      </c>
      <c r="X31" s="61">
        <v>1</v>
      </c>
      <c r="Y31" s="43">
        <f t="shared" si="10"/>
        <v>228.256</v>
      </c>
      <c r="Z31" s="42">
        <v>2038</v>
      </c>
      <c r="AA31" s="67">
        <v>0.112</v>
      </c>
      <c r="AC31" s="30" t="s">
        <v>102</v>
      </c>
      <c r="AD31" s="30" t="s">
        <v>102</v>
      </c>
      <c r="AE31" s="35" t="s">
        <v>104</v>
      </c>
      <c r="AF31" s="37"/>
      <c r="AG31" s="30" t="s">
        <v>118</v>
      </c>
      <c r="AH31" s="30" t="s">
        <v>102</v>
      </c>
    </row>
    <row r="32" spans="2:34" s="25" customFormat="1" ht="33" customHeight="1" x14ac:dyDescent="0.25">
      <c r="B32" s="45" t="s">
        <v>57</v>
      </c>
      <c r="C32" s="40"/>
      <c r="D32" s="43">
        <v>20</v>
      </c>
      <c r="E32" s="43">
        <v>24</v>
      </c>
      <c r="F32" s="43">
        <v>30</v>
      </c>
      <c r="G32" s="43">
        <v>30</v>
      </c>
      <c r="H32" s="43">
        <v>30</v>
      </c>
      <c r="I32" s="40"/>
      <c r="J32" s="43">
        <f t="shared" si="8"/>
        <v>8275.7919999999995</v>
      </c>
      <c r="K32" s="43">
        <f t="shared" si="0"/>
        <v>9930.9503999999979</v>
      </c>
      <c r="L32" s="43">
        <f t="shared" si="1"/>
        <v>12413.687999999998</v>
      </c>
      <c r="M32" s="43">
        <f t="shared" si="2"/>
        <v>12413.687999999998</v>
      </c>
      <c r="N32" s="43">
        <f t="shared" si="3"/>
        <v>12413.687999999998</v>
      </c>
      <c r="O32" s="40"/>
      <c r="P32" s="43">
        <f t="shared" si="9"/>
        <v>82757.919999999998</v>
      </c>
      <c r="Q32" s="43">
        <f t="shared" si="4"/>
        <v>99309.503999999986</v>
      </c>
      <c r="R32" s="43">
        <f t="shared" si="5"/>
        <v>124136.87999999999</v>
      </c>
      <c r="S32" s="43">
        <f t="shared" si="6"/>
        <v>124136.87999999999</v>
      </c>
      <c r="T32" s="43">
        <f t="shared" si="7"/>
        <v>124136.87999999999</v>
      </c>
      <c r="U32" s="44"/>
      <c r="V32" s="59">
        <v>10</v>
      </c>
      <c r="W32" s="61">
        <v>0.05</v>
      </c>
      <c r="X32" s="61">
        <v>1</v>
      </c>
      <c r="Y32" s="43">
        <f t="shared" si="10"/>
        <v>435.56799999999998</v>
      </c>
      <c r="Z32" s="42">
        <v>3889</v>
      </c>
      <c r="AA32" s="67">
        <v>0.112</v>
      </c>
      <c r="AC32" s="30" t="s">
        <v>102</v>
      </c>
      <c r="AD32" s="30" t="s">
        <v>102</v>
      </c>
      <c r="AE32" s="35" t="s">
        <v>104</v>
      </c>
      <c r="AF32" s="37"/>
      <c r="AG32" s="30" t="s">
        <v>118</v>
      </c>
      <c r="AH32" s="30" t="s">
        <v>102</v>
      </c>
    </row>
    <row r="33" spans="2:34" s="25" customFormat="1" ht="33" customHeight="1" x14ac:dyDescent="0.25">
      <c r="B33" s="45" t="s">
        <v>58</v>
      </c>
      <c r="C33" s="40"/>
      <c r="D33" s="43">
        <v>7</v>
      </c>
      <c r="E33" s="43">
        <v>7</v>
      </c>
      <c r="F33" s="43">
        <v>7</v>
      </c>
      <c r="G33" s="43">
        <v>7</v>
      </c>
      <c r="H33" s="43">
        <v>7</v>
      </c>
      <c r="I33" s="40"/>
      <c r="J33" s="43">
        <f t="shared" si="8"/>
        <v>9384.48</v>
      </c>
      <c r="K33" s="43">
        <f t="shared" si="0"/>
        <v>9384.48</v>
      </c>
      <c r="L33" s="43">
        <f t="shared" si="1"/>
        <v>9384.48</v>
      </c>
      <c r="M33" s="43">
        <f t="shared" si="2"/>
        <v>9384.48</v>
      </c>
      <c r="N33" s="43">
        <f t="shared" si="3"/>
        <v>9384.48</v>
      </c>
      <c r="O33" s="40"/>
      <c r="P33" s="43">
        <f t="shared" si="9"/>
        <v>93844.800000000003</v>
      </c>
      <c r="Q33" s="43">
        <f t="shared" si="4"/>
        <v>93844.800000000003</v>
      </c>
      <c r="R33" s="43">
        <f t="shared" si="5"/>
        <v>93844.800000000003</v>
      </c>
      <c r="S33" s="43">
        <f t="shared" si="6"/>
        <v>93844.800000000003</v>
      </c>
      <c r="T33" s="43">
        <f t="shared" si="7"/>
        <v>93844.800000000003</v>
      </c>
      <c r="U33" s="44"/>
      <c r="V33" s="59">
        <v>10</v>
      </c>
      <c r="W33" s="61">
        <v>0.05</v>
      </c>
      <c r="X33" s="61">
        <v>1</v>
      </c>
      <c r="Y33" s="43">
        <f t="shared" si="10"/>
        <v>1411.2</v>
      </c>
      <c r="Z33" s="42">
        <v>3600</v>
      </c>
      <c r="AA33" s="67">
        <v>0.39200000000000002</v>
      </c>
      <c r="AC33" s="30" t="s">
        <v>102</v>
      </c>
      <c r="AD33" s="30" t="s">
        <v>102</v>
      </c>
      <c r="AE33" s="35" t="s">
        <v>104</v>
      </c>
      <c r="AF33" s="37"/>
      <c r="AG33" s="30" t="s">
        <v>118</v>
      </c>
      <c r="AH33" s="30" t="s">
        <v>102</v>
      </c>
    </row>
    <row r="34" spans="2:34" s="25" customFormat="1" ht="33" customHeight="1" x14ac:dyDescent="0.25">
      <c r="B34" s="45" t="s">
        <v>59</v>
      </c>
      <c r="C34" s="40"/>
      <c r="D34" s="43">
        <v>53</v>
      </c>
      <c r="E34" s="43">
        <v>57</v>
      </c>
      <c r="F34" s="43">
        <v>65</v>
      </c>
      <c r="G34" s="43">
        <v>65</v>
      </c>
      <c r="H34" s="43">
        <v>65</v>
      </c>
      <c r="I34" s="40"/>
      <c r="J34" s="43">
        <f t="shared" si="8"/>
        <v>180042.7384</v>
      </c>
      <c r="K34" s="43">
        <f t="shared" si="0"/>
        <v>193630.86960000001</v>
      </c>
      <c r="L34" s="43">
        <f t="shared" si="1"/>
        <v>220807.13199999998</v>
      </c>
      <c r="M34" s="43">
        <f t="shared" si="2"/>
        <v>220807.13199999998</v>
      </c>
      <c r="N34" s="43">
        <f t="shared" si="3"/>
        <v>220807.13199999998</v>
      </c>
      <c r="O34" s="40"/>
      <c r="P34" s="43">
        <f t="shared" si="9"/>
        <v>1800427.3840000001</v>
      </c>
      <c r="Q34" s="43">
        <f t="shared" si="4"/>
        <v>1936308.696</v>
      </c>
      <c r="R34" s="43">
        <f t="shared" si="5"/>
        <v>2208071.3200000003</v>
      </c>
      <c r="S34" s="43">
        <f t="shared" si="6"/>
        <v>2208071.3200000003</v>
      </c>
      <c r="T34" s="43">
        <f t="shared" si="7"/>
        <v>2208071.3200000003</v>
      </c>
      <c r="U34" s="44"/>
      <c r="V34" s="59">
        <v>10</v>
      </c>
      <c r="W34" s="61">
        <v>0.05</v>
      </c>
      <c r="X34" s="61">
        <v>1</v>
      </c>
      <c r="Y34" s="43">
        <f t="shared" si="10"/>
        <v>3575.8240000000001</v>
      </c>
      <c r="Z34" s="42">
        <v>9122</v>
      </c>
      <c r="AA34" s="67">
        <v>0.39200000000000002</v>
      </c>
      <c r="AC34" s="30" t="s">
        <v>102</v>
      </c>
      <c r="AD34" s="30" t="s">
        <v>102</v>
      </c>
      <c r="AE34" s="35" t="s">
        <v>104</v>
      </c>
      <c r="AF34" s="37"/>
      <c r="AG34" s="30" t="s">
        <v>118</v>
      </c>
      <c r="AH34" s="30" t="s">
        <v>102</v>
      </c>
    </row>
    <row r="35" spans="2:34" s="25" customFormat="1" ht="33" customHeight="1" x14ac:dyDescent="0.25">
      <c r="B35" s="41" t="s">
        <v>60</v>
      </c>
      <c r="C35" s="40"/>
      <c r="D35" s="43">
        <v>12</v>
      </c>
      <c r="E35" s="43">
        <v>12</v>
      </c>
      <c r="F35" s="43">
        <v>13</v>
      </c>
      <c r="G35" s="43">
        <v>13</v>
      </c>
      <c r="H35" s="43">
        <v>13</v>
      </c>
      <c r="I35" s="40"/>
      <c r="J35" s="43">
        <f t="shared" si="8"/>
        <v>54731.399999999994</v>
      </c>
      <c r="K35" s="43">
        <f t="shared" si="0"/>
        <v>54731.399999999994</v>
      </c>
      <c r="L35" s="43">
        <f t="shared" si="1"/>
        <v>59292.35</v>
      </c>
      <c r="M35" s="43">
        <f t="shared" si="2"/>
        <v>59292.35</v>
      </c>
      <c r="N35" s="43">
        <f t="shared" si="3"/>
        <v>59292.35</v>
      </c>
      <c r="O35" s="40"/>
      <c r="P35" s="43">
        <f t="shared" si="9"/>
        <v>820971</v>
      </c>
      <c r="Q35" s="43">
        <f t="shared" si="4"/>
        <v>820971</v>
      </c>
      <c r="R35" s="43">
        <f t="shared" si="5"/>
        <v>889385.25</v>
      </c>
      <c r="S35" s="43">
        <f t="shared" si="6"/>
        <v>889385.25</v>
      </c>
      <c r="T35" s="43">
        <f t="shared" si="7"/>
        <v>889385.25</v>
      </c>
      <c r="U35" s="44"/>
      <c r="V35" s="59">
        <v>15</v>
      </c>
      <c r="W35" s="61">
        <v>0.05</v>
      </c>
      <c r="X35" s="61">
        <v>1</v>
      </c>
      <c r="Y35" s="43">
        <v>4801</v>
      </c>
      <c r="Z35" s="38"/>
      <c r="AA35" s="66"/>
      <c r="AC35" s="30" t="s">
        <v>102</v>
      </c>
      <c r="AD35" s="30" t="s">
        <v>102</v>
      </c>
      <c r="AE35" s="35" t="s">
        <v>104</v>
      </c>
      <c r="AF35" s="30" t="s">
        <v>102</v>
      </c>
      <c r="AG35" s="36"/>
      <c r="AH35" s="36"/>
    </row>
    <row r="36" spans="2:34" s="25" customFormat="1" ht="33" customHeight="1" x14ac:dyDescent="0.25">
      <c r="B36" s="41" t="s">
        <v>61</v>
      </c>
      <c r="C36" s="40"/>
      <c r="D36" s="43">
        <v>7</v>
      </c>
      <c r="E36" s="43">
        <v>8</v>
      </c>
      <c r="F36" s="43">
        <v>11</v>
      </c>
      <c r="G36" s="43">
        <v>11</v>
      </c>
      <c r="H36" s="43">
        <v>11</v>
      </c>
      <c r="I36" s="40"/>
      <c r="J36" s="43">
        <f t="shared" ref="J36:J67" si="11">D36*((1-$W36)*$X36*$Y36)</f>
        <v>125844.59999999999</v>
      </c>
      <c r="K36" s="43">
        <f t="shared" ref="K36:K67" si="12">E36*((1-$W36)*$X36*$Y36)</f>
        <v>143822.39999999999</v>
      </c>
      <c r="L36" s="43">
        <f t="shared" ref="L36:L67" si="13">F36*((1-$W36)*$X36*$Y36)</f>
        <v>197755.8</v>
      </c>
      <c r="M36" s="43">
        <f t="shared" ref="M36:M67" si="14">G36*((1-$W36)*$X36*$Y36)</f>
        <v>197755.8</v>
      </c>
      <c r="N36" s="43">
        <f t="shared" ref="N36:N67" si="15">H36*((1-$W36)*$X36*$Y36)</f>
        <v>197755.8</v>
      </c>
      <c r="O36" s="40"/>
      <c r="P36" s="43">
        <f t="shared" ref="P36:P67" si="16">D36*(V36*(1-W36)*X36*Y36)</f>
        <v>1887669</v>
      </c>
      <c r="Q36" s="43">
        <f t="shared" ref="Q36:Q67" si="17">E36*(V36*(1-W36)*X36*Y36)</f>
        <v>2157336</v>
      </c>
      <c r="R36" s="43">
        <f t="shared" ref="R36:R67" si="18">F36*(V36*(1-W36)*X36*Y36)</f>
        <v>2966337</v>
      </c>
      <c r="S36" s="43">
        <f t="shared" ref="S36:S67" si="19">G36*(V36*(1-W36)*X36*Y36)</f>
        <v>2966337</v>
      </c>
      <c r="T36" s="43">
        <f t="shared" ref="T36:T67" si="20">H36*(V36*(1-W36)*X36*Y36)</f>
        <v>2966337</v>
      </c>
      <c r="U36" s="44"/>
      <c r="V36" s="59">
        <v>15</v>
      </c>
      <c r="W36" s="61">
        <v>0.05</v>
      </c>
      <c r="X36" s="61">
        <v>1</v>
      </c>
      <c r="Y36" s="43">
        <v>18924</v>
      </c>
      <c r="Z36" s="38"/>
      <c r="AA36" s="66"/>
      <c r="AC36" s="30" t="s">
        <v>102</v>
      </c>
      <c r="AD36" s="30" t="s">
        <v>102</v>
      </c>
      <c r="AE36" s="35" t="s">
        <v>104</v>
      </c>
      <c r="AF36" s="30" t="s">
        <v>102</v>
      </c>
      <c r="AG36" s="36"/>
      <c r="AH36" s="36"/>
    </row>
    <row r="37" spans="2:34" s="25" customFormat="1" ht="33" customHeight="1" x14ac:dyDescent="0.25">
      <c r="B37" s="41" t="s">
        <v>62</v>
      </c>
      <c r="C37" s="40"/>
      <c r="D37" s="43">
        <v>21</v>
      </c>
      <c r="E37" s="43">
        <v>30</v>
      </c>
      <c r="F37" s="43">
        <v>36</v>
      </c>
      <c r="G37" s="43">
        <v>36</v>
      </c>
      <c r="H37" s="43">
        <v>36</v>
      </c>
      <c r="I37" s="40"/>
      <c r="J37" s="43">
        <f t="shared" si="11"/>
        <v>229145.69999999998</v>
      </c>
      <c r="K37" s="43">
        <f t="shared" si="12"/>
        <v>327350.99999999994</v>
      </c>
      <c r="L37" s="43">
        <f t="shared" si="13"/>
        <v>392821.19999999995</v>
      </c>
      <c r="M37" s="43">
        <f t="shared" si="14"/>
        <v>392821.19999999995</v>
      </c>
      <c r="N37" s="43">
        <f t="shared" si="15"/>
        <v>392821.19999999995</v>
      </c>
      <c r="O37" s="40"/>
      <c r="P37" s="43">
        <f t="shared" si="16"/>
        <v>3437185.5</v>
      </c>
      <c r="Q37" s="43">
        <f t="shared" si="17"/>
        <v>4910265</v>
      </c>
      <c r="R37" s="43">
        <f t="shared" si="18"/>
        <v>5892318</v>
      </c>
      <c r="S37" s="43">
        <f t="shared" si="19"/>
        <v>5892318</v>
      </c>
      <c r="T37" s="43">
        <f t="shared" si="20"/>
        <v>5892318</v>
      </c>
      <c r="U37" s="44"/>
      <c r="V37" s="59">
        <v>15</v>
      </c>
      <c r="W37" s="61">
        <v>0.05</v>
      </c>
      <c r="X37" s="61">
        <v>1</v>
      </c>
      <c r="Y37" s="43">
        <v>11486</v>
      </c>
      <c r="Z37" s="38"/>
      <c r="AA37" s="66"/>
      <c r="AC37" s="30" t="s">
        <v>102</v>
      </c>
      <c r="AD37" s="30" t="s">
        <v>102</v>
      </c>
      <c r="AE37" s="35" t="s">
        <v>104</v>
      </c>
      <c r="AF37" s="30" t="s">
        <v>102</v>
      </c>
      <c r="AG37" s="36"/>
      <c r="AH37" s="36"/>
    </row>
    <row r="38" spans="2:34" s="25" customFormat="1" ht="33" customHeight="1" x14ac:dyDescent="0.25">
      <c r="B38" s="41" t="s">
        <v>63</v>
      </c>
      <c r="C38" s="40"/>
      <c r="D38" s="43">
        <v>120</v>
      </c>
      <c r="E38" s="43">
        <v>125</v>
      </c>
      <c r="F38" s="43">
        <v>125</v>
      </c>
      <c r="G38" s="43">
        <v>125</v>
      </c>
      <c r="H38" s="43">
        <v>125</v>
      </c>
      <c r="I38" s="40"/>
      <c r="J38" s="43">
        <f t="shared" si="11"/>
        <v>1305912</v>
      </c>
      <c r="K38" s="43">
        <f t="shared" si="12"/>
        <v>1360325</v>
      </c>
      <c r="L38" s="43">
        <f t="shared" si="13"/>
        <v>1360325</v>
      </c>
      <c r="M38" s="43">
        <f t="shared" si="14"/>
        <v>1360325</v>
      </c>
      <c r="N38" s="43">
        <f t="shared" si="15"/>
        <v>1360325</v>
      </c>
      <c r="O38" s="40"/>
      <c r="P38" s="43">
        <f t="shared" si="16"/>
        <v>19588680</v>
      </c>
      <c r="Q38" s="43">
        <f t="shared" si="17"/>
        <v>20404875</v>
      </c>
      <c r="R38" s="43">
        <f t="shared" si="18"/>
        <v>20404875</v>
      </c>
      <c r="S38" s="43">
        <f t="shared" si="19"/>
        <v>20404875</v>
      </c>
      <c r="T38" s="43">
        <f t="shared" si="20"/>
        <v>20404875</v>
      </c>
      <c r="U38" s="44"/>
      <c r="V38" s="59">
        <v>15</v>
      </c>
      <c r="W38" s="61">
        <v>0.1</v>
      </c>
      <c r="X38" s="61">
        <v>1</v>
      </c>
      <c r="Y38" s="43">
        <f t="shared" ref="Y38:Y74" si="21">Z38*AA38</f>
        <v>12091.777777777777</v>
      </c>
      <c r="Z38" s="42">
        <v>24183.555555555555</v>
      </c>
      <c r="AA38" s="67">
        <v>0.5</v>
      </c>
      <c r="AC38" s="30" t="s">
        <v>102</v>
      </c>
      <c r="AD38" s="30" t="s">
        <v>102</v>
      </c>
      <c r="AE38" s="35" t="s">
        <v>104</v>
      </c>
      <c r="AF38" s="37"/>
      <c r="AG38" s="30" t="s">
        <v>118</v>
      </c>
      <c r="AH38" s="30" t="s">
        <v>102</v>
      </c>
    </row>
    <row r="39" spans="2:34" s="25" customFormat="1" ht="33" customHeight="1" x14ac:dyDescent="0.25">
      <c r="B39" s="41" t="s">
        <v>64</v>
      </c>
      <c r="C39" s="40"/>
      <c r="D39" s="43">
        <v>155</v>
      </c>
      <c r="E39" s="43">
        <v>146</v>
      </c>
      <c r="F39" s="43">
        <v>146</v>
      </c>
      <c r="G39" s="43">
        <v>146</v>
      </c>
      <c r="H39" s="43">
        <v>146</v>
      </c>
      <c r="I39" s="40"/>
      <c r="J39" s="43">
        <f t="shared" si="11"/>
        <v>143587.89249999996</v>
      </c>
      <c r="K39" s="43">
        <f t="shared" si="12"/>
        <v>135250.53099999996</v>
      </c>
      <c r="L39" s="43">
        <f t="shared" si="13"/>
        <v>135250.53099999996</v>
      </c>
      <c r="M39" s="43">
        <f t="shared" si="14"/>
        <v>135250.53099999996</v>
      </c>
      <c r="N39" s="43">
        <f t="shared" si="15"/>
        <v>135250.53099999996</v>
      </c>
      <c r="O39" s="40"/>
      <c r="P39" s="43">
        <f t="shared" si="16"/>
        <v>2010230.4949999996</v>
      </c>
      <c r="Q39" s="43">
        <f t="shared" si="17"/>
        <v>1893507.4339999997</v>
      </c>
      <c r="R39" s="43">
        <f t="shared" si="18"/>
        <v>1893507.4339999997</v>
      </c>
      <c r="S39" s="43">
        <f t="shared" si="19"/>
        <v>1893507.4339999997</v>
      </c>
      <c r="T39" s="43">
        <f t="shared" si="20"/>
        <v>1893507.4339999997</v>
      </c>
      <c r="U39" s="44"/>
      <c r="V39" s="59">
        <v>14</v>
      </c>
      <c r="W39" s="61">
        <v>0.05</v>
      </c>
      <c r="X39" s="61">
        <v>1</v>
      </c>
      <c r="Y39" s="43">
        <f t="shared" si="21"/>
        <v>975.12999999999988</v>
      </c>
      <c r="Z39" s="42">
        <v>169</v>
      </c>
      <c r="AA39" s="67">
        <v>5.77</v>
      </c>
      <c r="AC39" s="30" t="s">
        <v>102</v>
      </c>
      <c r="AD39" s="30" t="s">
        <v>102</v>
      </c>
      <c r="AE39" s="35" t="s">
        <v>104</v>
      </c>
      <c r="AF39" s="37"/>
      <c r="AG39" s="30" t="s">
        <v>118</v>
      </c>
      <c r="AH39" s="30" t="s">
        <v>102</v>
      </c>
    </row>
    <row r="40" spans="2:34" s="25" customFormat="1" ht="33" customHeight="1" x14ac:dyDescent="0.25">
      <c r="B40" s="41" t="s">
        <v>65</v>
      </c>
      <c r="C40" s="40"/>
      <c r="D40" s="43">
        <v>12</v>
      </c>
      <c r="E40" s="43">
        <v>4</v>
      </c>
      <c r="F40" s="43">
        <v>4</v>
      </c>
      <c r="G40" s="43">
        <v>4</v>
      </c>
      <c r="H40" s="43">
        <v>4</v>
      </c>
      <c r="I40" s="40"/>
      <c r="J40" s="43">
        <f t="shared" si="11"/>
        <v>81489.02399999999</v>
      </c>
      <c r="K40" s="43">
        <f t="shared" si="12"/>
        <v>27163.007999999998</v>
      </c>
      <c r="L40" s="43">
        <f t="shared" si="13"/>
        <v>27163.007999999998</v>
      </c>
      <c r="M40" s="43">
        <f t="shared" si="14"/>
        <v>27163.007999999998</v>
      </c>
      <c r="N40" s="43">
        <f t="shared" si="15"/>
        <v>27163.007999999998</v>
      </c>
      <c r="O40" s="40"/>
      <c r="P40" s="43">
        <f t="shared" si="16"/>
        <v>1140846.3359999999</v>
      </c>
      <c r="Q40" s="43">
        <f t="shared" si="17"/>
        <v>380282.11199999996</v>
      </c>
      <c r="R40" s="43">
        <f t="shared" si="18"/>
        <v>380282.11199999996</v>
      </c>
      <c r="S40" s="43">
        <f t="shared" si="19"/>
        <v>380282.11199999996</v>
      </c>
      <c r="T40" s="43">
        <f t="shared" si="20"/>
        <v>380282.11199999996</v>
      </c>
      <c r="U40" s="44"/>
      <c r="V40" s="59">
        <v>14</v>
      </c>
      <c r="W40" s="61">
        <v>0.05</v>
      </c>
      <c r="X40" s="61">
        <v>1</v>
      </c>
      <c r="Y40" s="43">
        <f t="shared" si="21"/>
        <v>7148.16</v>
      </c>
      <c r="Z40" s="42">
        <v>1168</v>
      </c>
      <c r="AA40" s="67">
        <v>6.12</v>
      </c>
      <c r="AC40" s="30" t="s">
        <v>102</v>
      </c>
      <c r="AD40" s="30" t="s">
        <v>102</v>
      </c>
      <c r="AE40" s="35" t="s">
        <v>104</v>
      </c>
      <c r="AF40" s="37"/>
      <c r="AG40" s="30" t="s">
        <v>118</v>
      </c>
      <c r="AH40" s="30" t="s">
        <v>102</v>
      </c>
    </row>
    <row r="41" spans="2:34" s="25" customFormat="1" ht="33" customHeight="1" x14ac:dyDescent="0.25">
      <c r="B41" s="41" t="s">
        <v>66</v>
      </c>
      <c r="C41" s="40"/>
      <c r="D41" s="43">
        <v>33</v>
      </c>
      <c r="E41" s="43">
        <v>26</v>
      </c>
      <c r="F41" s="43">
        <v>26</v>
      </c>
      <c r="G41" s="43">
        <v>26</v>
      </c>
      <c r="H41" s="43">
        <v>26</v>
      </c>
      <c r="I41" s="40"/>
      <c r="J41" s="43">
        <f t="shared" si="11"/>
        <v>635826.59250000003</v>
      </c>
      <c r="K41" s="43">
        <f t="shared" si="12"/>
        <v>500954.28499999997</v>
      </c>
      <c r="L41" s="43">
        <f t="shared" si="13"/>
        <v>500954.28499999997</v>
      </c>
      <c r="M41" s="43">
        <f t="shared" si="14"/>
        <v>500954.28499999997</v>
      </c>
      <c r="N41" s="43">
        <f t="shared" si="15"/>
        <v>500954.28499999997</v>
      </c>
      <c r="O41" s="40"/>
      <c r="P41" s="43">
        <f t="shared" si="16"/>
        <v>8901572.2949999999</v>
      </c>
      <c r="Q41" s="43">
        <f t="shared" si="17"/>
        <v>7013359.9900000002</v>
      </c>
      <c r="R41" s="43">
        <f t="shared" si="18"/>
        <v>7013359.9900000002</v>
      </c>
      <c r="S41" s="43">
        <f t="shared" si="19"/>
        <v>7013359.9900000002</v>
      </c>
      <c r="T41" s="43">
        <f t="shared" si="20"/>
        <v>7013359.9900000002</v>
      </c>
      <c r="U41" s="44"/>
      <c r="V41" s="59">
        <v>14</v>
      </c>
      <c r="W41" s="61">
        <v>0.05</v>
      </c>
      <c r="X41" s="61">
        <v>1</v>
      </c>
      <c r="Y41" s="43">
        <f t="shared" si="21"/>
        <v>20281.55</v>
      </c>
      <c r="Z41" s="42">
        <v>3515</v>
      </c>
      <c r="AA41" s="67">
        <v>5.77</v>
      </c>
      <c r="AC41" s="30" t="s">
        <v>102</v>
      </c>
      <c r="AD41" s="30" t="s">
        <v>102</v>
      </c>
      <c r="AE41" s="35" t="s">
        <v>104</v>
      </c>
      <c r="AF41" s="37"/>
      <c r="AG41" s="30" t="s">
        <v>118</v>
      </c>
      <c r="AH41" s="30" t="s">
        <v>102</v>
      </c>
    </row>
    <row r="42" spans="2:34" s="25" customFormat="1" ht="33" customHeight="1" x14ac:dyDescent="0.25">
      <c r="B42" s="41" t="s">
        <v>67</v>
      </c>
      <c r="C42" s="40"/>
      <c r="D42" s="43">
        <v>12</v>
      </c>
      <c r="E42" s="43">
        <v>7</v>
      </c>
      <c r="F42" s="43">
        <v>7</v>
      </c>
      <c r="G42" s="43">
        <v>7</v>
      </c>
      <c r="H42" s="43">
        <v>7</v>
      </c>
      <c r="I42" s="40"/>
      <c r="J42" s="43">
        <f t="shared" si="11"/>
        <v>328677.04799999995</v>
      </c>
      <c r="K42" s="43">
        <f t="shared" si="12"/>
        <v>191728.27799999999</v>
      </c>
      <c r="L42" s="43">
        <f t="shared" si="13"/>
        <v>191728.27799999999</v>
      </c>
      <c r="M42" s="43">
        <f t="shared" si="14"/>
        <v>191728.27799999999</v>
      </c>
      <c r="N42" s="43">
        <f t="shared" si="15"/>
        <v>191728.27799999999</v>
      </c>
      <c r="O42" s="40"/>
      <c r="P42" s="43">
        <f t="shared" si="16"/>
        <v>4601478.6720000003</v>
      </c>
      <c r="Q42" s="43">
        <f t="shared" si="17"/>
        <v>2684195.892</v>
      </c>
      <c r="R42" s="43">
        <f t="shared" si="18"/>
        <v>2684195.892</v>
      </c>
      <c r="S42" s="43">
        <f t="shared" si="19"/>
        <v>2684195.892</v>
      </c>
      <c r="T42" s="43">
        <f t="shared" si="20"/>
        <v>2684195.892</v>
      </c>
      <c r="U42" s="44"/>
      <c r="V42" s="59">
        <v>14</v>
      </c>
      <c r="W42" s="61">
        <v>0.05</v>
      </c>
      <c r="X42" s="61">
        <v>1</v>
      </c>
      <c r="Y42" s="43">
        <f t="shared" si="21"/>
        <v>28831.32</v>
      </c>
      <c r="Z42" s="42">
        <v>4711</v>
      </c>
      <c r="AA42" s="67">
        <v>6.12</v>
      </c>
      <c r="AC42" s="30" t="s">
        <v>102</v>
      </c>
      <c r="AD42" s="30" t="s">
        <v>102</v>
      </c>
      <c r="AE42" s="35" t="s">
        <v>104</v>
      </c>
      <c r="AF42" s="37"/>
      <c r="AG42" s="30" t="s">
        <v>118</v>
      </c>
      <c r="AH42" s="30" t="s">
        <v>102</v>
      </c>
    </row>
    <row r="43" spans="2:34" s="25" customFormat="1" ht="33" customHeight="1" x14ac:dyDescent="0.25">
      <c r="B43" s="41" t="s">
        <v>68</v>
      </c>
      <c r="C43" s="40"/>
      <c r="D43" s="43">
        <v>40</v>
      </c>
      <c r="E43" s="43">
        <v>55</v>
      </c>
      <c r="F43" s="43">
        <v>55</v>
      </c>
      <c r="G43" s="43">
        <v>55</v>
      </c>
      <c r="H43" s="43">
        <v>55</v>
      </c>
      <c r="I43" s="40"/>
      <c r="J43" s="43">
        <f t="shared" si="11"/>
        <v>88435.5</v>
      </c>
      <c r="K43" s="43">
        <f t="shared" si="12"/>
        <v>121598.81249999999</v>
      </c>
      <c r="L43" s="43">
        <f t="shared" si="13"/>
        <v>121598.81249999999</v>
      </c>
      <c r="M43" s="43">
        <f t="shared" si="14"/>
        <v>121598.81249999999</v>
      </c>
      <c r="N43" s="43">
        <f t="shared" si="15"/>
        <v>121598.81249999999</v>
      </c>
      <c r="O43" s="40"/>
      <c r="P43" s="43">
        <f t="shared" si="16"/>
        <v>1238097</v>
      </c>
      <c r="Q43" s="43">
        <f t="shared" si="17"/>
        <v>1702383.375</v>
      </c>
      <c r="R43" s="43">
        <f t="shared" si="18"/>
        <v>1702383.375</v>
      </c>
      <c r="S43" s="43">
        <f t="shared" si="19"/>
        <v>1702383.375</v>
      </c>
      <c r="T43" s="43">
        <f t="shared" si="20"/>
        <v>1702383.375</v>
      </c>
      <c r="U43" s="44"/>
      <c r="V43" s="59">
        <v>14</v>
      </c>
      <c r="W43" s="61">
        <v>0.05</v>
      </c>
      <c r="X43" s="61">
        <v>1</v>
      </c>
      <c r="Y43" s="43">
        <f t="shared" si="21"/>
        <v>2327.25</v>
      </c>
      <c r="Z43" s="42">
        <v>725</v>
      </c>
      <c r="AA43" s="67">
        <v>3.21</v>
      </c>
      <c r="AC43" s="30" t="s">
        <v>102</v>
      </c>
      <c r="AD43" s="30" t="s">
        <v>102</v>
      </c>
      <c r="AE43" s="35" t="s">
        <v>104</v>
      </c>
      <c r="AF43" s="37"/>
      <c r="AG43" s="30" t="s">
        <v>118</v>
      </c>
      <c r="AH43" s="30" t="s">
        <v>102</v>
      </c>
    </row>
    <row r="44" spans="2:34" s="25" customFormat="1" ht="33" customHeight="1" x14ac:dyDescent="0.25">
      <c r="B44" s="41" t="s">
        <v>69</v>
      </c>
      <c r="C44" s="40"/>
      <c r="D44" s="43">
        <v>20</v>
      </c>
      <c r="E44" s="43">
        <v>32</v>
      </c>
      <c r="F44" s="43">
        <v>32</v>
      </c>
      <c r="G44" s="43">
        <v>32</v>
      </c>
      <c r="H44" s="43">
        <v>32</v>
      </c>
      <c r="I44" s="40"/>
      <c r="J44" s="43">
        <f t="shared" si="11"/>
        <v>45865.999999999993</v>
      </c>
      <c r="K44" s="43">
        <f t="shared" si="12"/>
        <v>73385.599999999991</v>
      </c>
      <c r="L44" s="43">
        <f t="shared" si="13"/>
        <v>73385.599999999991</v>
      </c>
      <c r="M44" s="43">
        <f t="shared" si="14"/>
        <v>73385.599999999991</v>
      </c>
      <c r="N44" s="43">
        <f t="shared" si="15"/>
        <v>73385.599999999991</v>
      </c>
      <c r="O44" s="40"/>
      <c r="P44" s="43">
        <f t="shared" si="16"/>
        <v>642124</v>
      </c>
      <c r="Q44" s="43">
        <f t="shared" si="17"/>
        <v>1027398.3999999999</v>
      </c>
      <c r="R44" s="43">
        <f t="shared" si="18"/>
        <v>1027398.3999999999</v>
      </c>
      <c r="S44" s="43">
        <f t="shared" si="19"/>
        <v>1027398.3999999999</v>
      </c>
      <c r="T44" s="43">
        <f t="shared" si="20"/>
        <v>1027398.3999999999</v>
      </c>
      <c r="U44" s="44"/>
      <c r="V44" s="59">
        <v>14</v>
      </c>
      <c r="W44" s="61">
        <v>0.05</v>
      </c>
      <c r="X44" s="61">
        <v>1</v>
      </c>
      <c r="Y44" s="43">
        <f t="shared" si="21"/>
        <v>2414</v>
      </c>
      <c r="Z44" s="42">
        <v>710</v>
      </c>
      <c r="AA44" s="67">
        <v>3.4</v>
      </c>
      <c r="AC44" s="30" t="s">
        <v>102</v>
      </c>
      <c r="AD44" s="30" t="s">
        <v>102</v>
      </c>
      <c r="AE44" s="35" t="s">
        <v>104</v>
      </c>
      <c r="AF44" s="37"/>
      <c r="AG44" s="30" t="s">
        <v>118</v>
      </c>
      <c r="AH44" s="30" t="s">
        <v>102</v>
      </c>
    </row>
    <row r="45" spans="2:34" s="25" customFormat="1" ht="33" customHeight="1" x14ac:dyDescent="0.25">
      <c r="B45" s="41" t="s">
        <v>70</v>
      </c>
      <c r="C45" s="40"/>
      <c r="D45" s="43">
        <v>16</v>
      </c>
      <c r="E45" s="43">
        <v>16</v>
      </c>
      <c r="F45" s="43">
        <v>16</v>
      </c>
      <c r="G45" s="43">
        <v>16</v>
      </c>
      <c r="H45" s="43">
        <v>16</v>
      </c>
      <c r="I45" s="40"/>
      <c r="J45" s="43">
        <f t="shared" si="11"/>
        <v>202681.96799999999</v>
      </c>
      <c r="K45" s="43">
        <f t="shared" si="12"/>
        <v>202681.96799999999</v>
      </c>
      <c r="L45" s="43">
        <f t="shared" si="13"/>
        <v>202681.96799999999</v>
      </c>
      <c r="M45" s="43">
        <f t="shared" si="14"/>
        <v>202681.96799999999</v>
      </c>
      <c r="N45" s="43">
        <f t="shared" si="15"/>
        <v>202681.96799999999</v>
      </c>
      <c r="O45" s="40"/>
      <c r="P45" s="43">
        <f t="shared" si="16"/>
        <v>2837547.5519999997</v>
      </c>
      <c r="Q45" s="43">
        <f t="shared" si="17"/>
        <v>2837547.5519999997</v>
      </c>
      <c r="R45" s="43">
        <f t="shared" si="18"/>
        <v>2837547.5519999997</v>
      </c>
      <c r="S45" s="43">
        <f t="shared" si="19"/>
        <v>2837547.5519999997</v>
      </c>
      <c r="T45" s="43">
        <f t="shared" si="20"/>
        <v>2837547.5519999997</v>
      </c>
      <c r="U45" s="44"/>
      <c r="V45" s="59">
        <v>14</v>
      </c>
      <c r="W45" s="61">
        <v>0.05</v>
      </c>
      <c r="X45" s="61">
        <v>1</v>
      </c>
      <c r="Y45" s="43">
        <f t="shared" si="21"/>
        <v>13334.34</v>
      </c>
      <c r="Z45" s="42">
        <v>4154</v>
      </c>
      <c r="AA45" s="67">
        <v>3.21</v>
      </c>
      <c r="AC45" s="30" t="s">
        <v>102</v>
      </c>
      <c r="AD45" s="30" t="s">
        <v>102</v>
      </c>
      <c r="AE45" s="35" t="s">
        <v>104</v>
      </c>
      <c r="AF45" s="37"/>
      <c r="AG45" s="30" t="s">
        <v>118</v>
      </c>
      <c r="AH45" s="30" t="s">
        <v>102</v>
      </c>
    </row>
    <row r="46" spans="2:34" s="25" customFormat="1" ht="33" customHeight="1" x14ac:dyDescent="0.25">
      <c r="B46" s="41" t="s">
        <v>71</v>
      </c>
      <c r="C46" s="40"/>
      <c r="D46" s="43">
        <v>11</v>
      </c>
      <c r="E46" s="43">
        <v>11</v>
      </c>
      <c r="F46" s="43">
        <v>11</v>
      </c>
      <c r="G46" s="43">
        <v>11</v>
      </c>
      <c r="H46" s="43">
        <v>11</v>
      </c>
      <c r="I46" s="40"/>
      <c r="J46" s="43">
        <f t="shared" si="11"/>
        <v>275606.20999999996</v>
      </c>
      <c r="K46" s="43">
        <f t="shared" si="12"/>
        <v>275606.20999999996</v>
      </c>
      <c r="L46" s="43">
        <f t="shared" si="13"/>
        <v>275606.20999999996</v>
      </c>
      <c r="M46" s="43">
        <f t="shared" si="14"/>
        <v>275606.20999999996</v>
      </c>
      <c r="N46" s="43">
        <f t="shared" si="15"/>
        <v>275606.20999999996</v>
      </c>
      <c r="O46" s="40"/>
      <c r="P46" s="43">
        <f t="shared" si="16"/>
        <v>3858486.94</v>
      </c>
      <c r="Q46" s="43">
        <f t="shared" si="17"/>
        <v>3858486.94</v>
      </c>
      <c r="R46" s="43">
        <f t="shared" si="18"/>
        <v>3858486.94</v>
      </c>
      <c r="S46" s="43">
        <f t="shared" si="19"/>
        <v>3858486.94</v>
      </c>
      <c r="T46" s="43">
        <f t="shared" si="20"/>
        <v>3858486.94</v>
      </c>
      <c r="U46" s="44"/>
      <c r="V46" s="59">
        <v>14</v>
      </c>
      <c r="W46" s="61">
        <v>0.05</v>
      </c>
      <c r="X46" s="61">
        <v>1</v>
      </c>
      <c r="Y46" s="43">
        <f t="shared" si="21"/>
        <v>26373.8</v>
      </c>
      <c r="Z46" s="42">
        <v>7757</v>
      </c>
      <c r="AA46" s="67">
        <v>3.4</v>
      </c>
      <c r="AC46" s="30" t="s">
        <v>102</v>
      </c>
      <c r="AD46" s="30" t="s">
        <v>102</v>
      </c>
      <c r="AE46" s="35" t="s">
        <v>104</v>
      </c>
      <c r="AF46" s="37"/>
      <c r="AG46" s="30" t="s">
        <v>118</v>
      </c>
      <c r="AH46" s="30" t="s">
        <v>102</v>
      </c>
    </row>
    <row r="47" spans="2:34" s="25" customFormat="1" ht="33" customHeight="1" x14ac:dyDescent="0.25">
      <c r="B47" s="41" t="s">
        <v>72</v>
      </c>
      <c r="C47" s="40"/>
      <c r="D47" s="43">
        <v>70</v>
      </c>
      <c r="E47" s="43">
        <v>86</v>
      </c>
      <c r="F47" s="43">
        <v>86</v>
      </c>
      <c r="G47" s="43">
        <v>86</v>
      </c>
      <c r="H47" s="43">
        <v>86</v>
      </c>
      <c r="I47" s="40"/>
      <c r="J47" s="43">
        <f t="shared" si="11"/>
        <v>111241.19999999998</v>
      </c>
      <c r="K47" s="43">
        <f t="shared" si="12"/>
        <v>136667.75999999998</v>
      </c>
      <c r="L47" s="43">
        <f t="shared" si="13"/>
        <v>136667.75999999998</v>
      </c>
      <c r="M47" s="43">
        <f t="shared" si="14"/>
        <v>136667.75999999998</v>
      </c>
      <c r="N47" s="43">
        <f t="shared" si="15"/>
        <v>136667.75999999998</v>
      </c>
      <c r="O47" s="40"/>
      <c r="P47" s="43">
        <f t="shared" si="16"/>
        <v>1557376.7999999998</v>
      </c>
      <c r="Q47" s="43">
        <f t="shared" si="17"/>
        <v>1913348.64</v>
      </c>
      <c r="R47" s="43">
        <f t="shared" si="18"/>
        <v>1913348.64</v>
      </c>
      <c r="S47" s="43">
        <f t="shared" si="19"/>
        <v>1913348.64</v>
      </c>
      <c r="T47" s="43">
        <f t="shared" si="20"/>
        <v>1913348.64</v>
      </c>
      <c r="U47" s="44"/>
      <c r="V47" s="59">
        <v>14</v>
      </c>
      <c r="W47" s="61">
        <v>0.05</v>
      </c>
      <c r="X47" s="61">
        <v>1</v>
      </c>
      <c r="Y47" s="43">
        <f t="shared" si="21"/>
        <v>1672.8</v>
      </c>
      <c r="Z47" s="42">
        <v>816</v>
      </c>
      <c r="AA47" s="67">
        <v>2.0499999999999998</v>
      </c>
      <c r="AC47" s="30" t="s">
        <v>102</v>
      </c>
      <c r="AD47" s="30" t="s">
        <v>102</v>
      </c>
      <c r="AE47" s="35" t="s">
        <v>104</v>
      </c>
      <c r="AF47" s="37"/>
      <c r="AG47" s="30" t="s">
        <v>118</v>
      </c>
      <c r="AH47" s="30" t="s">
        <v>102</v>
      </c>
    </row>
    <row r="48" spans="2:34" s="25" customFormat="1" ht="33" customHeight="1" x14ac:dyDescent="0.25">
      <c r="B48" s="41" t="s">
        <v>73</v>
      </c>
      <c r="C48" s="40"/>
      <c r="D48" s="43">
        <v>195</v>
      </c>
      <c r="E48" s="43">
        <v>206</v>
      </c>
      <c r="F48" s="43">
        <v>206</v>
      </c>
      <c r="G48" s="43">
        <v>206</v>
      </c>
      <c r="H48" s="43">
        <v>206</v>
      </c>
      <c r="I48" s="40"/>
      <c r="J48" s="43">
        <f t="shared" si="11"/>
        <v>262501.10249999998</v>
      </c>
      <c r="K48" s="43">
        <f t="shared" si="12"/>
        <v>277308.85700000002</v>
      </c>
      <c r="L48" s="43">
        <f t="shared" si="13"/>
        <v>277308.85700000002</v>
      </c>
      <c r="M48" s="43">
        <f t="shared" si="14"/>
        <v>277308.85700000002</v>
      </c>
      <c r="N48" s="43">
        <f t="shared" si="15"/>
        <v>277308.85700000002</v>
      </c>
      <c r="O48" s="40"/>
      <c r="P48" s="43">
        <f t="shared" si="16"/>
        <v>3675015.4350000001</v>
      </c>
      <c r="Q48" s="43">
        <f t="shared" si="17"/>
        <v>3882323.9980000001</v>
      </c>
      <c r="R48" s="43">
        <f t="shared" si="18"/>
        <v>3882323.9980000001</v>
      </c>
      <c r="S48" s="43">
        <f t="shared" si="19"/>
        <v>3882323.9980000001</v>
      </c>
      <c r="T48" s="43">
        <f t="shared" si="20"/>
        <v>3882323.9980000001</v>
      </c>
      <c r="U48" s="44"/>
      <c r="V48" s="59">
        <v>14</v>
      </c>
      <c r="W48" s="61">
        <v>0.05</v>
      </c>
      <c r="X48" s="61">
        <v>1</v>
      </c>
      <c r="Y48" s="43">
        <f t="shared" si="21"/>
        <v>1417.01</v>
      </c>
      <c r="Z48" s="42">
        <v>653</v>
      </c>
      <c r="AA48" s="67">
        <v>2.17</v>
      </c>
      <c r="AC48" s="30" t="s">
        <v>102</v>
      </c>
      <c r="AD48" s="30" t="s">
        <v>102</v>
      </c>
      <c r="AE48" s="35" t="s">
        <v>104</v>
      </c>
      <c r="AF48" s="37"/>
      <c r="AG48" s="30" t="s">
        <v>118</v>
      </c>
      <c r="AH48" s="30" t="s">
        <v>102</v>
      </c>
    </row>
    <row r="49" spans="2:34" s="25" customFormat="1" ht="33" customHeight="1" x14ac:dyDescent="0.25">
      <c r="B49" s="41" t="s">
        <v>74</v>
      </c>
      <c r="C49" s="40"/>
      <c r="D49" s="43">
        <v>41</v>
      </c>
      <c r="E49" s="43">
        <v>41</v>
      </c>
      <c r="F49" s="43">
        <v>41</v>
      </c>
      <c r="G49" s="43">
        <v>41</v>
      </c>
      <c r="H49" s="43">
        <v>41</v>
      </c>
      <c r="I49" s="40"/>
      <c r="J49" s="43">
        <f t="shared" si="11"/>
        <v>324979.32500000001</v>
      </c>
      <c r="K49" s="43">
        <f t="shared" si="12"/>
        <v>324979.32500000001</v>
      </c>
      <c r="L49" s="43">
        <f t="shared" si="13"/>
        <v>324979.32500000001</v>
      </c>
      <c r="M49" s="43">
        <f t="shared" si="14"/>
        <v>324979.32500000001</v>
      </c>
      <c r="N49" s="43">
        <f t="shared" si="15"/>
        <v>324979.32500000001</v>
      </c>
      <c r="O49" s="40"/>
      <c r="P49" s="43">
        <f t="shared" si="16"/>
        <v>4549710.55</v>
      </c>
      <c r="Q49" s="43">
        <f t="shared" si="17"/>
        <v>4549710.55</v>
      </c>
      <c r="R49" s="43">
        <f t="shared" si="18"/>
        <v>4549710.55</v>
      </c>
      <c r="S49" s="43">
        <f t="shared" si="19"/>
        <v>4549710.55</v>
      </c>
      <c r="T49" s="43">
        <f t="shared" si="20"/>
        <v>4549710.55</v>
      </c>
      <c r="U49" s="44"/>
      <c r="V49" s="59">
        <v>14</v>
      </c>
      <c r="W49" s="61">
        <v>0.05</v>
      </c>
      <c r="X49" s="61">
        <v>1</v>
      </c>
      <c r="Y49" s="43">
        <f t="shared" si="21"/>
        <v>8343.5</v>
      </c>
      <c r="Z49" s="42">
        <v>4070</v>
      </c>
      <c r="AA49" s="67">
        <v>2.0499999999999998</v>
      </c>
      <c r="AC49" s="30" t="s">
        <v>102</v>
      </c>
      <c r="AD49" s="30" t="s">
        <v>102</v>
      </c>
      <c r="AE49" s="35" t="s">
        <v>104</v>
      </c>
      <c r="AF49" s="37"/>
      <c r="AG49" s="30" t="s">
        <v>118</v>
      </c>
      <c r="AH49" s="30" t="s">
        <v>102</v>
      </c>
    </row>
    <row r="50" spans="2:34" s="25" customFormat="1" ht="33" customHeight="1" x14ac:dyDescent="0.25">
      <c r="B50" s="41" t="s">
        <v>75</v>
      </c>
      <c r="C50" s="40"/>
      <c r="D50" s="43">
        <v>45</v>
      </c>
      <c r="E50" s="43">
        <v>45</v>
      </c>
      <c r="F50" s="43">
        <v>45</v>
      </c>
      <c r="G50" s="43">
        <v>45</v>
      </c>
      <c r="H50" s="43">
        <v>45</v>
      </c>
      <c r="I50" s="40"/>
      <c r="J50" s="43">
        <f t="shared" si="11"/>
        <v>423019.79999999993</v>
      </c>
      <c r="K50" s="43">
        <f t="shared" si="12"/>
        <v>423019.79999999993</v>
      </c>
      <c r="L50" s="43">
        <f t="shared" si="13"/>
        <v>423019.79999999993</v>
      </c>
      <c r="M50" s="43">
        <f t="shared" si="14"/>
        <v>423019.79999999993</v>
      </c>
      <c r="N50" s="43">
        <f t="shared" si="15"/>
        <v>423019.79999999993</v>
      </c>
      <c r="O50" s="40"/>
      <c r="P50" s="43">
        <f t="shared" si="16"/>
        <v>5922277.1999999993</v>
      </c>
      <c r="Q50" s="43">
        <f t="shared" si="17"/>
        <v>5922277.1999999993</v>
      </c>
      <c r="R50" s="43">
        <f t="shared" si="18"/>
        <v>5922277.1999999993</v>
      </c>
      <c r="S50" s="43">
        <f t="shared" si="19"/>
        <v>5922277.1999999993</v>
      </c>
      <c r="T50" s="43">
        <f t="shared" si="20"/>
        <v>5922277.1999999993</v>
      </c>
      <c r="U50" s="44"/>
      <c r="V50" s="59">
        <v>14</v>
      </c>
      <c r="W50" s="61">
        <v>0.05</v>
      </c>
      <c r="X50" s="61">
        <v>1</v>
      </c>
      <c r="Y50" s="43">
        <f t="shared" si="21"/>
        <v>9895.1999999999989</v>
      </c>
      <c r="Z50" s="42">
        <v>4560</v>
      </c>
      <c r="AA50" s="67">
        <v>2.17</v>
      </c>
      <c r="AC50" s="30" t="s">
        <v>102</v>
      </c>
      <c r="AD50" s="30" t="s">
        <v>102</v>
      </c>
      <c r="AE50" s="35" t="s">
        <v>104</v>
      </c>
      <c r="AF50" s="37"/>
      <c r="AG50" s="30" t="s">
        <v>118</v>
      </c>
      <c r="AH50" s="30" t="s">
        <v>102</v>
      </c>
    </row>
    <row r="51" spans="2:34" s="25" customFormat="1" ht="33" customHeight="1" x14ac:dyDescent="0.25">
      <c r="B51" s="45" t="s">
        <v>130</v>
      </c>
      <c r="C51" s="46"/>
      <c r="D51" s="43">
        <v>1</v>
      </c>
      <c r="E51" s="43">
        <v>1</v>
      </c>
      <c r="F51" s="43">
        <v>1</v>
      </c>
      <c r="G51" s="43">
        <v>1</v>
      </c>
      <c r="H51" s="43">
        <v>1</v>
      </c>
      <c r="I51" s="46"/>
      <c r="J51" s="43">
        <f t="shared" si="11"/>
        <v>7235.2</v>
      </c>
      <c r="K51" s="43">
        <f t="shared" si="12"/>
        <v>7235.2</v>
      </c>
      <c r="L51" s="43">
        <f t="shared" si="13"/>
        <v>7235.2</v>
      </c>
      <c r="M51" s="43">
        <f t="shared" si="14"/>
        <v>7235.2</v>
      </c>
      <c r="N51" s="43">
        <f t="shared" si="15"/>
        <v>7235.2</v>
      </c>
      <c r="O51" s="46"/>
      <c r="P51" s="48">
        <f t="shared" si="16"/>
        <v>101292.79999999999</v>
      </c>
      <c r="Q51" s="48">
        <f t="shared" si="17"/>
        <v>101292.79999999999</v>
      </c>
      <c r="R51" s="48">
        <f t="shared" si="18"/>
        <v>101292.79999999999</v>
      </c>
      <c r="S51" s="48">
        <f t="shared" si="19"/>
        <v>101292.79999999999</v>
      </c>
      <c r="T51" s="48">
        <f t="shared" si="20"/>
        <v>101292.79999999999</v>
      </c>
      <c r="U51" s="49"/>
      <c r="V51" s="59">
        <v>14</v>
      </c>
      <c r="W51" s="62">
        <v>0.05</v>
      </c>
      <c r="X51" s="62">
        <v>1</v>
      </c>
      <c r="Y51" s="43">
        <f t="shared" si="21"/>
        <v>7616</v>
      </c>
      <c r="Z51" s="47">
        <v>3200</v>
      </c>
      <c r="AA51" s="68">
        <v>2.38</v>
      </c>
      <c r="AC51" s="30" t="s">
        <v>102</v>
      </c>
      <c r="AD51" s="30" t="s">
        <v>102</v>
      </c>
      <c r="AE51" s="35" t="s">
        <v>104</v>
      </c>
      <c r="AF51" s="37"/>
      <c r="AG51" s="30" t="s">
        <v>118</v>
      </c>
      <c r="AH51" s="30" t="s">
        <v>102</v>
      </c>
    </row>
    <row r="52" spans="2:34" s="25" customFormat="1" ht="33" customHeight="1" x14ac:dyDescent="0.25">
      <c r="B52" s="45" t="s">
        <v>131</v>
      </c>
      <c r="C52" s="46"/>
      <c r="D52" s="43">
        <v>1</v>
      </c>
      <c r="E52" s="43">
        <v>1</v>
      </c>
      <c r="F52" s="43">
        <v>1</v>
      </c>
      <c r="G52" s="43">
        <v>1</v>
      </c>
      <c r="H52" s="43">
        <v>1</v>
      </c>
      <c r="I52" s="46"/>
      <c r="J52" s="43">
        <f t="shared" si="11"/>
        <v>9918</v>
      </c>
      <c r="K52" s="43">
        <f t="shared" si="12"/>
        <v>9918</v>
      </c>
      <c r="L52" s="43">
        <f t="shared" si="13"/>
        <v>9918</v>
      </c>
      <c r="M52" s="43">
        <f t="shared" si="14"/>
        <v>9918</v>
      </c>
      <c r="N52" s="43">
        <f t="shared" si="15"/>
        <v>9918</v>
      </c>
      <c r="O52" s="46"/>
      <c r="P52" s="48">
        <f t="shared" si="16"/>
        <v>138852</v>
      </c>
      <c r="Q52" s="48">
        <f t="shared" si="17"/>
        <v>138852</v>
      </c>
      <c r="R52" s="48">
        <f t="shared" si="18"/>
        <v>138852</v>
      </c>
      <c r="S52" s="48">
        <f t="shared" si="19"/>
        <v>138852</v>
      </c>
      <c r="T52" s="48">
        <f t="shared" si="20"/>
        <v>138852</v>
      </c>
      <c r="U52" s="49"/>
      <c r="V52" s="59">
        <v>14</v>
      </c>
      <c r="W52" s="62">
        <v>0.05</v>
      </c>
      <c r="X52" s="62">
        <v>1</v>
      </c>
      <c r="Y52" s="43">
        <f t="shared" si="21"/>
        <v>10440</v>
      </c>
      <c r="Z52" s="47">
        <v>4000</v>
      </c>
      <c r="AA52" s="68">
        <v>2.61</v>
      </c>
      <c r="AC52" s="30" t="s">
        <v>102</v>
      </c>
      <c r="AD52" s="30" t="s">
        <v>102</v>
      </c>
      <c r="AE52" s="35" t="s">
        <v>104</v>
      </c>
      <c r="AF52" s="37"/>
      <c r="AG52" s="30" t="s">
        <v>118</v>
      </c>
      <c r="AH52" s="30" t="s">
        <v>102</v>
      </c>
    </row>
    <row r="53" spans="2:34" s="25" customFormat="1" ht="33" customHeight="1" x14ac:dyDescent="0.25">
      <c r="B53" s="45" t="s">
        <v>132</v>
      </c>
      <c r="C53" s="46"/>
      <c r="D53" s="43">
        <v>2</v>
      </c>
      <c r="E53" s="43">
        <v>2</v>
      </c>
      <c r="F53" s="43">
        <v>2</v>
      </c>
      <c r="G53" s="43">
        <v>2</v>
      </c>
      <c r="H53" s="43">
        <v>2</v>
      </c>
      <c r="I53" s="46"/>
      <c r="J53" s="43">
        <f t="shared" si="11"/>
        <v>2392.1379999999999</v>
      </c>
      <c r="K53" s="43">
        <f t="shared" si="12"/>
        <v>2392.1379999999999</v>
      </c>
      <c r="L53" s="43">
        <f t="shared" si="13"/>
        <v>2392.1379999999999</v>
      </c>
      <c r="M53" s="43">
        <f t="shared" si="14"/>
        <v>2392.1379999999999</v>
      </c>
      <c r="N53" s="43">
        <f t="shared" si="15"/>
        <v>2392.1379999999999</v>
      </c>
      <c r="O53" s="46"/>
      <c r="P53" s="48">
        <f t="shared" si="16"/>
        <v>33489.931999999993</v>
      </c>
      <c r="Q53" s="48">
        <f t="shared" si="17"/>
        <v>33489.931999999993</v>
      </c>
      <c r="R53" s="48">
        <f t="shared" si="18"/>
        <v>33489.931999999993</v>
      </c>
      <c r="S53" s="48">
        <f t="shared" si="19"/>
        <v>33489.931999999993</v>
      </c>
      <c r="T53" s="48">
        <f t="shared" si="20"/>
        <v>33489.931999999993</v>
      </c>
      <c r="U53" s="49"/>
      <c r="V53" s="59">
        <v>14</v>
      </c>
      <c r="W53" s="62">
        <v>0.05</v>
      </c>
      <c r="X53" s="62">
        <v>1</v>
      </c>
      <c r="Y53" s="43">
        <f t="shared" si="21"/>
        <v>1259.02</v>
      </c>
      <c r="Z53" s="47">
        <v>529</v>
      </c>
      <c r="AA53" s="68">
        <v>2.38</v>
      </c>
      <c r="AC53" s="30" t="s">
        <v>102</v>
      </c>
      <c r="AD53" s="30" t="s">
        <v>102</v>
      </c>
      <c r="AE53" s="35" t="s">
        <v>104</v>
      </c>
      <c r="AF53" s="37"/>
      <c r="AG53" s="30" t="s">
        <v>118</v>
      </c>
      <c r="AH53" s="30" t="s">
        <v>102</v>
      </c>
    </row>
    <row r="54" spans="2:34" s="25" customFormat="1" ht="33" customHeight="1" x14ac:dyDescent="0.25">
      <c r="B54" s="45" t="s">
        <v>133</v>
      </c>
      <c r="C54" s="46"/>
      <c r="D54" s="43">
        <v>6</v>
      </c>
      <c r="E54" s="43">
        <v>6</v>
      </c>
      <c r="F54" s="43">
        <v>6</v>
      </c>
      <c r="G54" s="43">
        <v>6</v>
      </c>
      <c r="H54" s="43">
        <v>6</v>
      </c>
      <c r="I54" s="46"/>
      <c r="J54" s="43">
        <f t="shared" si="11"/>
        <v>14400.936</v>
      </c>
      <c r="K54" s="43">
        <f t="shared" si="12"/>
        <v>14400.936</v>
      </c>
      <c r="L54" s="43">
        <f t="shared" si="13"/>
        <v>14400.936</v>
      </c>
      <c r="M54" s="43">
        <f t="shared" si="14"/>
        <v>14400.936</v>
      </c>
      <c r="N54" s="43">
        <f t="shared" si="15"/>
        <v>14400.936</v>
      </c>
      <c r="O54" s="46"/>
      <c r="P54" s="48">
        <f t="shared" si="16"/>
        <v>201613.10399999999</v>
      </c>
      <c r="Q54" s="48">
        <f t="shared" si="17"/>
        <v>201613.10399999999</v>
      </c>
      <c r="R54" s="48">
        <f t="shared" si="18"/>
        <v>201613.10399999999</v>
      </c>
      <c r="S54" s="48">
        <f t="shared" si="19"/>
        <v>201613.10399999999</v>
      </c>
      <c r="T54" s="48">
        <f t="shared" si="20"/>
        <v>201613.10399999999</v>
      </c>
      <c r="U54" s="49"/>
      <c r="V54" s="59">
        <v>14</v>
      </c>
      <c r="W54" s="62">
        <v>0.05</v>
      </c>
      <c r="X54" s="62">
        <v>1</v>
      </c>
      <c r="Y54" s="43">
        <f t="shared" si="21"/>
        <v>2526.48</v>
      </c>
      <c r="Z54" s="47">
        <v>968</v>
      </c>
      <c r="AA54" s="68">
        <v>2.61</v>
      </c>
      <c r="AC54" s="30" t="s">
        <v>102</v>
      </c>
      <c r="AD54" s="30" t="s">
        <v>102</v>
      </c>
      <c r="AE54" s="35" t="s">
        <v>104</v>
      </c>
      <c r="AF54" s="37"/>
      <c r="AG54" s="30" t="s">
        <v>118</v>
      </c>
      <c r="AH54" s="30" t="s">
        <v>102</v>
      </c>
    </row>
    <row r="55" spans="2:34" s="25" customFormat="1" ht="33" customHeight="1" x14ac:dyDescent="0.25">
      <c r="B55" s="45" t="s">
        <v>76</v>
      </c>
      <c r="C55" s="46"/>
      <c r="D55" s="43">
        <v>17</v>
      </c>
      <c r="E55" s="43">
        <v>17</v>
      </c>
      <c r="F55" s="43">
        <v>17</v>
      </c>
      <c r="G55" s="43">
        <v>17</v>
      </c>
      <c r="H55" s="43">
        <v>17</v>
      </c>
      <c r="I55" s="46"/>
      <c r="J55" s="43">
        <f t="shared" si="11"/>
        <v>146797.04</v>
      </c>
      <c r="K55" s="43">
        <f t="shared" si="12"/>
        <v>146797.04</v>
      </c>
      <c r="L55" s="43">
        <f t="shared" si="13"/>
        <v>146797.04</v>
      </c>
      <c r="M55" s="43">
        <f t="shared" si="14"/>
        <v>146797.04</v>
      </c>
      <c r="N55" s="43">
        <f t="shared" si="15"/>
        <v>146797.04</v>
      </c>
      <c r="O55" s="46"/>
      <c r="P55" s="48">
        <f t="shared" si="16"/>
        <v>2055158.5599999998</v>
      </c>
      <c r="Q55" s="48">
        <f t="shared" si="17"/>
        <v>2055158.5599999998</v>
      </c>
      <c r="R55" s="48">
        <f t="shared" si="18"/>
        <v>2055158.5599999998</v>
      </c>
      <c r="S55" s="48">
        <f t="shared" si="19"/>
        <v>2055158.5599999998</v>
      </c>
      <c r="T55" s="48">
        <f t="shared" si="20"/>
        <v>2055158.5599999998</v>
      </c>
      <c r="U55" s="49"/>
      <c r="V55" s="59">
        <v>14</v>
      </c>
      <c r="W55" s="62">
        <v>0.05</v>
      </c>
      <c r="X55" s="62">
        <v>1</v>
      </c>
      <c r="Y55" s="43">
        <f t="shared" si="21"/>
        <v>9089.6</v>
      </c>
      <c r="Z55" s="47">
        <v>5980</v>
      </c>
      <c r="AA55" s="68">
        <v>1.52</v>
      </c>
      <c r="AC55" s="30" t="s">
        <v>102</v>
      </c>
      <c r="AD55" s="30" t="s">
        <v>102</v>
      </c>
      <c r="AE55" s="35" t="s">
        <v>104</v>
      </c>
      <c r="AF55" s="37"/>
      <c r="AG55" s="30" t="s">
        <v>118</v>
      </c>
      <c r="AH55" s="30" t="s">
        <v>102</v>
      </c>
    </row>
    <row r="56" spans="2:34" s="25" customFormat="1" ht="33" customHeight="1" x14ac:dyDescent="0.25">
      <c r="B56" s="45" t="s">
        <v>77</v>
      </c>
      <c r="C56" s="46"/>
      <c r="D56" s="43">
        <v>21</v>
      </c>
      <c r="E56" s="43">
        <v>21</v>
      </c>
      <c r="F56" s="43">
        <v>21</v>
      </c>
      <c r="G56" s="43">
        <v>21</v>
      </c>
      <c r="H56" s="43">
        <v>21</v>
      </c>
      <c r="I56" s="46"/>
      <c r="J56" s="43">
        <f t="shared" si="11"/>
        <v>323436.58199999994</v>
      </c>
      <c r="K56" s="43">
        <f t="shared" si="12"/>
        <v>323436.58199999994</v>
      </c>
      <c r="L56" s="43">
        <f t="shared" si="13"/>
        <v>323436.58199999994</v>
      </c>
      <c r="M56" s="43">
        <f t="shared" si="14"/>
        <v>323436.58199999994</v>
      </c>
      <c r="N56" s="43">
        <f t="shared" si="15"/>
        <v>323436.58199999994</v>
      </c>
      <c r="O56" s="46"/>
      <c r="P56" s="48">
        <f t="shared" si="16"/>
        <v>4528112.1479999991</v>
      </c>
      <c r="Q56" s="48">
        <f t="shared" si="17"/>
        <v>4528112.1479999991</v>
      </c>
      <c r="R56" s="48">
        <f t="shared" si="18"/>
        <v>4528112.1479999991</v>
      </c>
      <c r="S56" s="48">
        <f t="shared" si="19"/>
        <v>4528112.1479999991</v>
      </c>
      <c r="T56" s="48">
        <f t="shared" si="20"/>
        <v>4528112.1479999991</v>
      </c>
      <c r="U56" s="49"/>
      <c r="V56" s="59">
        <v>14</v>
      </c>
      <c r="W56" s="62">
        <v>0.05</v>
      </c>
      <c r="X56" s="62">
        <v>1</v>
      </c>
      <c r="Y56" s="43">
        <f t="shared" si="21"/>
        <v>16212.359999999999</v>
      </c>
      <c r="Z56" s="47">
        <v>9708</v>
      </c>
      <c r="AA56" s="68">
        <v>1.67</v>
      </c>
      <c r="AC56" s="30" t="s">
        <v>102</v>
      </c>
      <c r="AD56" s="30" t="s">
        <v>102</v>
      </c>
      <c r="AE56" s="35" t="s">
        <v>104</v>
      </c>
      <c r="AF56" s="37"/>
      <c r="AG56" s="30" t="s">
        <v>118</v>
      </c>
      <c r="AH56" s="30" t="s">
        <v>102</v>
      </c>
    </row>
    <row r="57" spans="2:34" s="25" customFormat="1" ht="33" customHeight="1" x14ac:dyDescent="0.25">
      <c r="B57" s="45" t="s">
        <v>78</v>
      </c>
      <c r="C57" s="46"/>
      <c r="D57" s="43">
        <v>25</v>
      </c>
      <c r="E57" s="43">
        <v>25</v>
      </c>
      <c r="F57" s="43">
        <v>25</v>
      </c>
      <c r="G57" s="43">
        <v>25</v>
      </c>
      <c r="H57" s="43">
        <v>25</v>
      </c>
      <c r="I57" s="46"/>
      <c r="J57" s="43">
        <f t="shared" si="11"/>
        <v>16642.099999999999</v>
      </c>
      <c r="K57" s="43">
        <f t="shared" si="12"/>
        <v>16642.099999999999</v>
      </c>
      <c r="L57" s="43">
        <f t="shared" si="13"/>
        <v>16642.099999999999</v>
      </c>
      <c r="M57" s="43">
        <f t="shared" si="14"/>
        <v>16642.099999999999</v>
      </c>
      <c r="N57" s="43">
        <f t="shared" si="15"/>
        <v>16642.099999999999</v>
      </c>
      <c r="O57" s="46"/>
      <c r="P57" s="48">
        <f t="shared" si="16"/>
        <v>232989.39999999997</v>
      </c>
      <c r="Q57" s="48">
        <f t="shared" si="17"/>
        <v>232989.39999999997</v>
      </c>
      <c r="R57" s="48">
        <f t="shared" si="18"/>
        <v>232989.39999999997</v>
      </c>
      <c r="S57" s="48">
        <f t="shared" si="19"/>
        <v>232989.39999999997</v>
      </c>
      <c r="T57" s="48">
        <f t="shared" si="20"/>
        <v>232989.39999999997</v>
      </c>
      <c r="U57" s="49"/>
      <c r="V57" s="59">
        <v>14</v>
      </c>
      <c r="W57" s="62">
        <v>0.05</v>
      </c>
      <c r="X57" s="62">
        <v>1</v>
      </c>
      <c r="Y57" s="43">
        <f t="shared" si="21"/>
        <v>700.72</v>
      </c>
      <c r="Z57" s="47">
        <v>461</v>
      </c>
      <c r="AA57" s="68">
        <v>1.52</v>
      </c>
      <c r="AC57" s="30" t="s">
        <v>102</v>
      </c>
      <c r="AD57" s="30" t="s">
        <v>102</v>
      </c>
      <c r="AE57" s="35" t="s">
        <v>104</v>
      </c>
      <c r="AF57" s="37"/>
      <c r="AG57" s="30" t="s">
        <v>118</v>
      </c>
      <c r="AH57" s="30" t="s">
        <v>102</v>
      </c>
    </row>
    <row r="58" spans="2:34" s="25" customFormat="1" ht="33" customHeight="1" x14ac:dyDescent="0.25">
      <c r="B58" s="45" t="s">
        <v>79</v>
      </c>
      <c r="C58" s="46"/>
      <c r="D58" s="43">
        <v>33</v>
      </c>
      <c r="E58" s="43">
        <v>33</v>
      </c>
      <c r="F58" s="43">
        <v>33</v>
      </c>
      <c r="G58" s="43">
        <v>33</v>
      </c>
      <c r="H58" s="43">
        <v>33</v>
      </c>
      <c r="I58" s="46"/>
      <c r="J58" s="43">
        <f t="shared" si="11"/>
        <v>50574.447</v>
      </c>
      <c r="K58" s="43">
        <f t="shared" si="12"/>
        <v>50574.447</v>
      </c>
      <c r="L58" s="43">
        <f t="shared" si="13"/>
        <v>50574.447</v>
      </c>
      <c r="M58" s="43">
        <f t="shared" si="14"/>
        <v>50574.447</v>
      </c>
      <c r="N58" s="43">
        <f t="shared" si="15"/>
        <v>50574.447</v>
      </c>
      <c r="O58" s="46"/>
      <c r="P58" s="48">
        <f t="shared" si="16"/>
        <v>708042.25799999991</v>
      </c>
      <c r="Q58" s="48">
        <f t="shared" si="17"/>
        <v>708042.25799999991</v>
      </c>
      <c r="R58" s="48">
        <f t="shared" si="18"/>
        <v>708042.25799999991</v>
      </c>
      <c r="S58" s="48">
        <f t="shared" si="19"/>
        <v>708042.25799999991</v>
      </c>
      <c r="T58" s="48">
        <f t="shared" si="20"/>
        <v>708042.25799999991</v>
      </c>
      <c r="U58" s="49"/>
      <c r="V58" s="59">
        <v>14</v>
      </c>
      <c r="W58" s="62">
        <v>0.05</v>
      </c>
      <c r="X58" s="62">
        <v>1</v>
      </c>
      <c r="Y58" s="43">
        <f t="shared" si="21"/>
        <v>1613.22</v>
      </c>
      <c r="Z58" s="47">
        <v>966</v>
      </c>
      <c r="AA58" s="68">
        <v>1.67</v>
      </c>
      <c r="AC58" s="30" t="s">
        <v>102</v>
      </c>
      <c r="AD58" s="30" t="s">
        <v>102</v>
      </c>
      <c r="AE58" s="35" t="s">
        <v>104</v>
      </c>
      <c r="AF58" s="37"/>
      <c r="AG58" s="30" t="s">
        <v>118</v>
      </c>
      <c r="AH58" s="30" t="s">
        <v>102</v>
      </c>
    </row>
    <row r="59" spans="2:34" s="25" customFormat="1" ht="33" customHeight="1" x14ac:dyDescent="0.25">
      <c r="B59" s="45" t="s">
        <v>134</v>
      </c>
      <c r="C59" s="46"/>
      <c r="D59" s="43">
        <v>17</v>
      </c>
      <c r="E59" s="43">
        <v>17</v>
      </c>
      <c r="F59" s="43">
        <v>17</v>
      </c>
      <c r="G59" s="43">
        <v>17</v>
      </c>
      <c r="H59" s="43">
        <v>17</v>
      </c>
      <c r="I59" s="46"/>
      <c r="J59" s="43">
        <f t="shared" si="11"/>
        <v>259207.50000000003</v>
      </c>
      <c r="K59" s="43">
        <f t="shared" si="12"/>
        <v>259207.50000000003</v>
      </c>
      <c r="L59" s="43">
        <f t="shared" si="13"/>
        <v>259207.50000000003</v>
      </c>
      <c r="M59" s="43">
        <f t="shared" si="14"/>
        <v>259207.50000000003</v>
      </c>
      <c r="N59" s="43">
        <f t="shared" si="15"/>
        <v>259207.50000000003</v>
      </c>
      <c r="O59" s="46"/>
      <c r="P59" s="48">
        <f t="shared" si="16"/>
        <v>3628905</v>
      </c>
      <c r="Q59" s="48">
        <f t="shared" si="17"/>
        <v>3628905</v>
      </c>
      <c r="R59" s="48">
        <f t="shared" si="18"/>
        <v>3628905</v>
      </c>
      <c r="S59" s="48">
        <f t="shared" si="19"/>
        <v>3628905</v>
      </c>
      <c r="T59" s="48">
        <f t="shared" si="20"/>
        <v>3628905</v>
      </c>
      <c r="U59" s="49"/>
      <c r="V59" s="59">
        <v>14</v>
      </c>
      <c r="W59" s="62">
        <v>0.05</v>
      </c>
      <c r="X59" s="62">
        <v>1</v>
      </c>
      <c r="Y59" s="43">
        <f t="shared" si="21"/>
        <v>16050.000000000002</v>
      </c>
      <c r="Z59" s="47">
        <v>3750</v>
      </c>
      <c r="AA59" s="68">
        <v>4.28</v>
      </c>
      <c r="AC59" s="30" t="s">
        <v>102</v>
      </c>
      <c r="AD59" s="30" t="s">
        <v>102</v>
      </c>
      <c r="AE59" s="35" t="s">
        <v>104</v>
      </c>
      <c r="AF59" s="37"/>
      <c r="AG59" s="30" t="s">
        <v>118</v>
      </c>
      <c r="AH59" s="30" t="s">
        <v>102</v>
      </c>
    </row>
    <row r="60" spans="2:34" s="25" customFormat="1" ht="33" customHeight="1" x14ac:dyDescent="0.25">
      <c r="B60" s="45" t="s">
        <v>135</v>
      </c>
      <c r="C60" s="46"/>
      <c r="D60" s="43">
        <v>5</v>
      </c>
      <c r="E60" s="43">
        <v>5</v>
      </c>
      <c r="F60" s="43">
        <v>5</v>
      </c>
      <c r="G60" s="43">
        <v>5</v>
      </c>
      <c r="H60" s="43">
        <v>5</v>
      </c>
      <c r="I60" s="46"/>
      <c r="J60" s="43">
        <f t="shared" si="11"/>
        <v>44650</v>
      </c>
      <c r="K60" s="43">
        <f t="shared" si="12"/>
        <v>44650</v>
      </c>
      <c r="L60" s="43">
        <f t="shared" si="13"/>
        <v>44650</v>
      </c>
      <c r="M60" s="43">
        <f t="shared" si="14"/>
        <v>44650</v>
      </c>
      <c r="N60" s="43">
        <f t="shared" si="15"/>
        <v>44650</v>
      </c>
      <c r="O60" s="46"/>
      <c r="P60" s="48">
        <f t="shared" si="16"/>
        <v>625099.99999999988</v>
      </c>
      <c r="Q60" s="48">
        <f t="shared" si="17"/>
        <v>625099.99999999988</v>
      </c>
      <c r="R60" s="48">
        <f t="shared" si="18"/>
        <v>625099.99999999988</v>
      </c>
      <c r="S60" s="48">
        <f t="shared" si="19"/>
        <v>625099.99999999988</v>
      </c>
      <c r="T60" s="48">
        <f t="shared" si="20"/>
        <v>625099.99999999988</v>
      </c>
      <c r="U60" s="49"/>
      <c r="V60" s="59">
        <v>14</v>
      </c>
      <c r="W60" s="62">
        <v>0.05</v>
      </c>
      <c r="X60" s="62">
        <v>1</v>
      </c>
      <c r="Y60" s="43">
        <f t="shared" si="21"/>
        <v>9400</v>
      </c>
      <c r="Z60" s="47">
        <v>2000</v>
      </c>
      <c r="AA60" s="68">
        <v>4.7</v>
      </c>
      <c r="AC60" s="30" t="s">
        <v>102</v>
      </c>
      <c r="AD60" s="30" t="s">
        <v>102</v>
      </c>
      <c r="AE60" s="35" t="s">
        <v>104</v>
      </c>
      <c r="AF60" s="37"/>
      <c r="AG60" s="30" t="s">
        <v>118</v>
      </c>
      <c r="AH60" s="30" t="s">
        <v>102</v>
      </c>
    </row>
    <row r="61" spans="2:34" s="25" customFormat="1" ht="33" customHeight="1" x14ac:dyDescent="0.25">
      <c r="B61" s="45" t="s">
        <v>136</v>
      </c>
      <c r="C61" s="46"/>
      <c r="D61" s="43">
        <v>1</v>
      </c>
      <c r="E61" s="43">
        <v>1</v>
      </c>
      <c r="F61" s="43">
        <v>1</v>
      </c>
      <c r="G61" s="43">
        <v>1</v>
      </c>
      <c r="H61" s="43">
        <v>1</v>
      </c>
      <c r="I61" s="46"/>
      <c r="J61" s="43">
        <f t="shared" si="11"/>
        <v>1687.3899999999999</v>
      </c>
      <c r="K61" s="43">
        <f t="shared" si="12"/>
        <v>1687.3899999999999</v>
      </c>
      <c r="L61" s="43">
        <f t="shared" si="13"/>
        <v>1687.3899999999999</v>
      </c>
      <c r="M61" s="43">
        <f t="shared" si="14"/>
        <v>1687.3899999999999</v>
      </c>
      <c r="N61" s="43">
        <f t="shared" si="15"/>
        <v>1687.3899999999999</v>
      </c>
      <c r="O61" s="46"/>
      <c r="P61" s="48">
        <f t="shared" si="16"/>
        <v>23623.46</v>
      </c>
      <c r="Q61" s="48">
        <f t="shared" si="17"/>
        <v>23623.46</v>
      </c>
      <c r="R61" s="48">
        <f t="shared" si="18"/>
        <v>23623.46</v>
      </c>
      <c r="S61" s="48">
        <f t="shared" si="19"/>
        <v>23623.46</v>
      </c>
      <c r="T61" s="48">
        <f t="shared" si="20"/>
        <v>23623.46</v>
      </c>
      <c r="U61" s="49"/>
      <c r="V61" s="59">
        <v>14</v>
      </c>
      <c r="W61" s="62">
        <v>0.05</v>
      </c>
      <c r="X61" s="62">
        <v>1</v>
      </c>
      <c r="Y61" s="43">
        <f t="shared" si="21"/>
        <v>1776.2</v>
      </c>
      <c r="Z61" s="47">
        <v>415</v>
      </c>
      <c r="AA61" s="68">
        <v>4.28</v>
      </c>
      <c r="AC61" s="30" t="s">
        <v>102</v>
      </c>
      <c r="AD61" s="30" t="s">
        <v>102</v>
      </c>
      <c r="AE61" s="35" t="s">
        <v>104</v>
      </c>
      <c r="AF61" s="37"/>
      <c r="AG61" s="30" t="s">
        <v>118</v>
      </c>
      <c r="AH61" s="30" t="s">
        <v>102</v>
      </c>
    </row>
    <row r="62" spans="2:34" s="25" customFormat="1" ht="33" customHeight="1" x14ac:dyDescent="0.25">
      <c r="B62" s="45" t="s">
        <v>137</v>
      </c>
      <c r="C62" s="46"/>
      <c r="D62" s="43">
        <v>1</v>
      </c>
      <c r="E62" s="43">
        <v>1</v>
      </c>
      <c r="F62" s="43">
        <v>1</v>
      </c>
      <c r="G62" s="43">
        <v>1</v>
      </c>
      <c r="H62" s="43">
        <v>1</v>
      </c>
      <c r="I62" s="46"/>
      <c r="J62" s="43">
        <f t="shared" si="11"/>
        <v>1835.115</v>
      </c>
      <c r="K62" s="43">
        <f t="shared" si="12"/>
        <v>1835.115</v>
      </c>
      <c r="L62" s="43">
        <f t="shared" si="13"/>
        <v>1835.115</v>
      </c>
      <c r="M62" s="43">
        <f t="shared" si="14"/>
        <v>1835.115</v>
      </c>
      <c r="N62" s="43">
        <f t="shared" si="15"/>
        <v>1835.115</v>
      </c>
      <c r="O62" s="46"/>
      <c r="P62" s="48">
        <f t="shared" si="16"/>
        <v>25691.609999999997</v>
      </c>
      <c r="Q62" s="48">
        <f t="shared" si="17"/>
        <v>25691.609999999997</v>
      </c>
      <c r="R62" s="48">
        <f t="shared" si="18"/>
        <v>25691.609999999997</v>
      </c>
      <c r="S62" s="48">
        <f t="shared" si="19"/>
        <v>25691.609999999997</v>
      </c>
      <c r="T62" s="48">
        <f t="shared" si="20"/>
        <v>25691.609999999997</v>
      </c>
      <c r="U62" s="49"/>
      <c r="V62" s="59">
        <v>14</v>
      </c>
      <c r="W62" s="62">
        <v>0.05</v>
      </c>
      <c r="X62" s="62">
        <v>1</v>
      </c>
      <c r="Y62" s="43">
        <f t="shared" si="21"/>
        <v>1931.7</v>
      </c>
      <c r="Z62" s="47">
        <v>411</v>
      </c>
      <c r="AA62" s="68">
        <v>4.7</v>
      </c>
      <c r="AC62" s="30" t="s">
        <v>102</v>
      </c>
      <c r="AD62" s="30" t="s">
        <v>102</v>
      </c>
      <c r="AE62" s="35" t="s">
        <v>104</v>
      </c>
      <c r="AF62" s="37"/>
      <c r="AG62" s="30" t="s">
        <v>118</v>
      </c>
      <c r="AH62" s="30" t="s">
        <v>102</v>
      </c>
    </row>
    <row r="63" spans="2:34" s="25" customFormat="1" ht="33" customHeight="1" x14ac:dyDescent="0.25">
      <c r="B63" s="45" t="s">
        <v>80</v>
      </c>
      <c r="C63" s="40"/>
      <c r="D63" s="43">
        <v>400</v>
      </c>
      <c r="E63" s="43">
        <v>400</v>
      </c>
      <c r="F63" s="43">
        <v>400</v>
      </c>
      <c r="G63" s="43">
        <v>400</v>
      </c>
      <c r="H63" s="43">
        <v>400</v>
      </c>
      <c r="I63" s="40"/>
      <c r="J63" s="43">
        <f t="shared" si="11"/>
        <v>211758.16319999995</v>
      </c>
      <c r="K63" s="43">
        <f t="shared" si="12"/>
        <v>211758.16319999995</v>
      </c>
      <c r="L63" s="43">
        <f t="shared" si="13"/>
        <v>211758.16319999995</v>
      </c>
      <c r="M63" s="43">
        <f t="shared" si="14"/>
        <v>211758.16319999995</v>
      </c>
      <c r="N63" s="43">
        <f t="shared" si="15"/>
        <v>211758.16319999995</v>
      </c>
      <c r="O63" s="40"/>
      <c r="P63" s="43">
        <f t="shared" si="16"/>
        <v>4235163.2639999995</v>
      </c>
      <c r="Q63" s="43">
        <f t="shared" si="17"/>
        <v>4235163.2639999995</v>
      </c>
      <c r="R63" s="43">
        <f t="shared" si="18"/>
        <v>4235163.2639999995</v>
      </c>
      <c r="S63" s="43">
        <f t="shared" si="19"/>
        <v>4235163.2639999995</v>
      </c>
      <c r="T63" s="43">
        <f t="shared" si="20"/>
        <v>4235163.2639999995</v>
      </c>
      <c r="U63" s="44"/>
      <c r="V63" s="59">
        <v>20</v>
      </c>
      <c r="W63" s="61">
        <v>0.33</v>
      </c>
      <c r="X63" s="61">
        <v>1</v>
      </c>
      <c r="Y63" s="43">
        <f t="shared" si="21"/>
        <v>790.14239999999995</v>
      </c>
      <c r="Z63" s="42">
        <v>54871</v>
      </c>
      <c r="AA63" s="68">
        <v>1.44E-2</v>
      </c>
      <c r="AC63" s="30" t="s">
        <v>102</v>
      </c>
      <c r="AD63" s="30" t="s">
        <v>102</v>
      </c>
      <c r="AE63" s="35" t="s">
        <v>104</v>
      </c>
      <c r="AF63" s="37"/>
      <c r="AG63" s="30" t="s">
        <v>118</v>
      </c>
      <c r="AH63" s="30" t="s">
        <v>102</v>
      </c>
    </row>
    <row r="64" spans="2:34" s="25" customFormat="1" ht="33" customHeight="1" x14ac:dyDescent="0.25">
      <c r="B64" s="45" t="s">
        <v>81</v>
      </c>
      <c r="C64" s="40"/>
      <c r="D64" s="43">
        <v>200</v>
      </c>
      <c r="E64" s="43">
        <v>250</v>
      </c>
      <c r="F64" s="43">
        <v>300</v>
      </c>
      <c r="G64" s="43">
        <v>300</v>
      </c>
      <c r="H64" s="43">
        <v>300</v>
      </c>
      <c r="I64" s="40"/>
      <c r="J64" s="43">
        <f t="shared" si="11"/>
        <v>214206.39679999999</v>
      </c>
      <c r="K64" s="43">
        <f t="shared" si="12"/>
        <v>267757.99599999998</v>
      </c>
      <c r="L64" s="43">
        <f t="shared" si="13"/>
        <v>321309.59519999998</v>
      </c>
      <c r="M64" s="43">
        <f t="shared" si="14"/>
        <v>321309.59519999998</v>
      </c>
      <c r="N64" s="43">
        <f t="shared" si="15"/>
        <v>321309.59519999998</v>
      </c>
      <c r="O64" s="40"/>
      <c r="P64" s="43">
        <f t="shared" si="16"/>
        <v>4284127.9359999998</v>
      </c>
      <c r="Q64" s="43">
        <f t="shared" si="17"/>
        <v>5355159.919999999</v>
      </c>
      <c r="R64" s="43">
        <f t="shared" si="18"/>
        <v>6426191.9039999992</v>
      </c>
      <c r="S64" s="43">
        <f t="shared" si="19"/>
        <v>6426191.9039999992</v>
      </c>
      <c r="T64" s="43">
        <f t="shared" si="20"/>
        <v>6426191.9039999992</v>
      </c>
      <c r="U64" s="44"/>
      <c r="V64" s="59">
        <v>20</v>
      </c>
      <c r="W64" s="61">
        <v>0.33</v>
      </c>
      <c r="X64" s="61">
        <v>1</v>
      </c>
      <c r="Y64" s="43">
        <f t="shared" si="21"/>
        <v>1598.5552</v>
      </c>
      <c r="Z64" s="42">
        <v>66056</v>
      </c>
      <c r="AA64" s="68">
        <v>2.4199999999999999E-2</v>
      </c>
      <c r="AC64" s="30" t="s">
        <v>102</v>
      </c>
      <c r="AD64" s="30" t="s">
        <v>102</v>
      </c>
      <c r="AE64" s="35" t="s">
        <v>104</v>
      </c>
      <c r="AF64" s="37"/>
      <c r="AG64" s="30" t="s">
        <v>118</v>
      </c>
      <c r="AH64" s="30" t="s">
        <v>102</v>
      </c>
    </row>
    <row r="65" spans="2:34" s="25" customFormat="1" ht="33" customHeight="1" x14ac:dyDescent="0.25">
      <c r="B65" s="45" t="s">
        <v>82</v>
      </c>
      <c r="C65" s="40"/>
      <c r="D65" s="43">
        <v>800</v>
      </c>
      <c r="E65" s="43">
        <v>800</v>
      </c>
      <c r="F65" s="43">
        <v>800</v>
      </c>
      <c r="G65" s="43">
        <v>800</v>
      </c>
      <c r="H65" s="43">
        <v>800</v>
      </c>
      <c r="I65" s="40"/>
      <c r="J65" s="43">
        <f t="shared" si="11"/>
        <v>1055498.9183999998</v>
      </c>
      <c r="K65" s="43">
        <f t="shared" si="12"/>
        <v>1055498.9183999998</v>
      </c>
      <c r="L65" s="43">
        <f t="shared" si="13"/>
        <v>1055498.9183999998</v>
      </c>
      <c r="M65" s="43">
        <f t="shared" si="14"/>
        <v>1055498.9183999998</v>
      </c>
      <c r="N65" s="43">
        <f t="shared" si="15"/>
        <v>1055498.9183999998</v>
      </c>
      <c r="O65" s="40"/>
      <c r="P65" s="43">
        <f t="shared" si="16"/>
        <v>21109978.367999997</v>
      </c>
      <c r="Q65" s="43">
        <f t="shared" si="17"/>
        <v>21109978.367999997</v>
      </c>
      <c r="R65" s="43">
        <f t="shared" si="18"/>
        <v>21109978.367999997</v>
      </c>
      <c r="S65" s="43">
        <f t="shared" si="19"/>
        <v>21109978.367999997</v>
      </c>
      <c r="T65" s="43">
        <f t="shared" si="20"/>
        <v>21109978.367999997</v>
      </c>
      <c r="U65" s="44"/>
      <c r="V65" s="59">
        <v>20</v>
      </c>
      <c r="W65" s="61">
        <v>0.33</v>
      </c>
      <c r="X65" s="61">
        <v>1</v>
      </c>
      <c r="Y65" s="43">
        <f t="shared" si="21"/>
        <v>1969.2143999999998</v>
      </c>
      <c r="Z65" s="42">
        <v>136751</v>
      </c>
      <c r="AA65" s="68">
        <v>1.44E-2</v>
      </c>
      <c r="AC65" s="30" t="s">
        <v>102</v>
      </c>
      <c r="AD65" s="30" t="s">
        <v>102</v>
      </c>
      <c r="AE65" s="35" t="s">
        <v>104</v>
      </c>
      <c r="AF65" s="37"/>
      <c r="AG65" s="30" t="s">
        <v>118</v>
      </c>
      <c r="AH65" s="30" t="s">
        <v>102</v>
      </c>
    </row>
    <row r="66" spans="2:34" s="25" customFormat="1" ht="33" customHeight="1" x14ac:dyDescent="0.25">
      <c r="B66" s="45" t="s">
        <v>83</v>
      </c>
      <c r="C66" s="40"/>
      <c r="D66" s="43">
        <v>400</v>
      </c>
      <c r="E66" s="43">
        <v>450</v>
      </c>
      <c r="F66" s="43">
        <v>500</v>
      </c>
      <c r="G66" s="43">
        <v>500</v>
      </c>
      <c r="H66" s="43">
        <v>500</v>
      </c>
      <c r="I66" s="40"/>
      <c r="J66" s="43">
        <f t="shared" si="11"/>
        <v>863927.31919999991</v>
      </c>
      <c r="K66" s="43">
        <f t="shared" si="12"/>
        <v>971918.23409999989</v>
      </c>
      <c r="L66" s="43">
        <f t="shared" si="13"/>
        <v>1079909.1489999997</v>
      </c>
      <c r="M66" s="43">
        <f t="shared" si="14"/>
        <v>1079909.1489999997</v>
      </c>
      <c r="N66" s="43">
        <f t="shared" si="15"/>
        <v>1079909.1489999997</v>
      </c>
      <c r="O66" s="40"/>
      <c r="P66" s="43">
        <f t="shared" si="16"/>
        <v>17278546.384</v>
      </c>
      <c r="Q66" s="43">
        <f t="shared" si="17"/>
        <v>19438364.681999996</v>
      </c>
      <c r="R66" s="43">
        <f t="shared" si="18"/>
        <v>21598182.979999997</v>
      </c>
      <c r="S66" s="43">
        <f t="shared" si="19"/>
        <v>21598182.979999997</v>
      </c>
      <c r="T66" s="43">
        <f t="shared" si="20"/>
        <v>21598182.979999997</v>
      </c>
      <c r="U66" s="44"/>
      <c r="V66" s="59">
        <v>20</v>
      </c>
      <c r="W66" s="61">
        <v>0.33</v>
      </c>
      <c r="X66" s="61">
        <v>1</v>
      </c>
      <c r="Y66" s="43">
        <f t="shared" si="21"/>
        <v>3223.6093999999998</v>
      </c>
      <c r="Z66" s="42">
        <v>133207</v>
      </c>
      <c r="AA66" s="68">
        <v>2.4199999999999999E-2</v>
      </c>
      <c r="AC66" s="30" t="s">
        <v>102</v>
      </c>
      <c r="AD66" s="30" t="s">
        <v>102</v>
      </c>
      <c r="AE66" s="35" t="s">
        <v>104</v>
      </c>
      <c r="AF66" s="37"/>
      <c r="AG66" s="30" t="s">
        <v>118</v>
      </c>
      <c r="AH66" s="30" t="s">
        <v>102</v>
      </c>
    </row>
    <row r="67" spans="2:34" s="25" customFormat="1" ht="33" customHeight="1" x14ac:dyDescent="0.25">
      <c r="B67" s="41" t="s">
        <v>84</v>
      </c>
      <c r="C67" s="40"/>
      <c r="D67" s="43">
        <v>35</v>
      </c>
      <c r="E67" s="43">
        <v>40</v>
      </c>
      <c r="F67" s="43">
        <v>47</v>
      </c>
      <c r="G67" s="43">
        <v>47</v>
      </c>
      <c r="H67" s="43">
        <v>47</v>
      </c>
      <c r="I67" s="40"/>
      <c r="J67" s="43">
        <f t="shared" si="11"/>
        <v>131882.18400000001</v>
      </c>
      <c r="K67" s="43">
        <f t="shared" si="12"/>
        <v>150722.49600000001</v>
      </c>
      <c r="L67" s="43">
        <f t="shared" si="13"/>
        <v>177098.93280000001</v>
      </c>
      <c r="M67" s="43">
        <f t="shared" si="14"/>
        <v>177098.93280000001</v>
      </c>
      <c r="N67" s="43">
        <f t="shared" si="15"/>
        <v>177098.93280000001</v>
      </c>
      <c r="O67" s="40"/>
      <c r="P67" s="43">
        <f t="shared" si="16"/>
        <v>1978232.7600000002</v>
      </c>
      <c r="Q67" s="43">
        <f t="shared" si="17"/>
        <v>2260837.4400000004</v>
      </c>
      <c r="R67" s="43">
        <f t="shared" si="18"/>
        <v>2656483.9920000006</v>
      </c>
      <c r="S67" s="43">
        <f t="shared" si="19"/>
        <v>2656483.9920000006</v>
      </c>
      <c r="T67" s="43">
        <f t="shared" si="20"/>
        <v>2656483.9920000006</v>
      </c>
      <c r="U67" s="44"/>
      <c r="V67" s="59">
        <v>15</v>
      </c>
      <c r="W67" s="61">
        <v>0.08</v>
      </c>
      <c r="X67" s="61">
        <v>1</v>
      </c>
      <c r="Y67" s="43">
        <f t="shared" si="21"/>
        <v>4095.7200000000003</v>
      </c>
      <c r="Z67" s="42">
        <v>111600</v>
      </c>
      <c r="AA67" s="68">
        <v>3.6700000000000003E-2</v>
      </c>
      <c r="AC67" s="30" t="s">
        <v>102</v>
      </c>
      <c r="AD67" s="30" t="s">
        <v>102</v>
      </c>
      <c r="AE67" s="35" t="s">
        <v>104</v>
      </c>
      <c r="AF67" s="37"/>
      <c r="AG67" s="30" t="s">
        <v>118</v>
      </c>
      <c r="AH67" s="30" t="s">
        <v>102</v>
      </c>
    </row>
    <row r="68" spans="2:34" s="25" customFormat="1" ht="33" customHeight="1" x14ac:dyDescent="0.25">
      <c r="B68" s="41" t="s">
        <v>85</v>
      </c>
      <c r="C68" s="40"/>
      <c r="D68" s="43">
        <v>40</v>
      </c>
      <c r="E68" s="43">
        <v>40</v>
      </c>
      <c r="F68" s="43">
        <v>40</v>
      </c>
      <c r="G68" s="43">
        <v>40</v>
      </c>
      <c r="H68" s="43">
        <v>40</v>
      </c>
      <c r="I68" s="40"/>
      <c r="J68" s="43">
        <f t="shared" ref="J68:J99" si="22">D68*((1-$W68)*$X68*$Y68)</f>
        <v>339394.37744000001</v>
      </c>
      <c r="K68" s="43">
        <f t="shared" ref="K68:K99" si="23">E68*((1-$W68)*$X68*$Y68)</f>
        <v>339394.37744000001</v>
      </c>
      <c r="L68" s="43">
        <f t="shared" ref="L68:L99" si="24">F68*((1-$W68)*$X68*$Y68)</f>
        <v>339394.37744000001</v>
      </c>
      <c r="M68" s="43">
        <f t="shared" ref="M68:M99" si="25">G68*((1-$W68)*$X68*$Y68)</f>
        <v>339394.37744000001</v>
      </c>
      <c r="N68" s="43">
        <f t="shared" ref="N68:N99" si="26">H68*((1-$W68)*$X68*$Y68)</f>
        <v>339394.37744000001</v>
      </c>
      <c r="O68" s="40"/>
      <c r="P68" s="43">
        <f t="shared" ref="P68:P99" si="27">D68*(V68*(1-W68)*X68*Y68)</f>
        <v>5090915.6616000002</v>
      </c>
      <c r="Q68" s="43">
        <f t="shared" ref="Q68:Q99" si="28">E68*(V68*(1-W68)*X68*Y68)</f>
        <v>5090915.6616000002</v>
      </c>
      <c r="R68" s="43">
        <f t="shared" ref="R68:R99" si="29">F68*(V68*(1-W68)*X68*Y68)</f>
        <v>5090915.6616000002</v>
      </c>
      <c r="S68" s="43">
        <f t="shared" ref="S68:S99" si="30">G68*(V68*(1-W68)*X68*Y68)</f>
        <v>5090915.6616000002</v>
      </c>
      <c r="T68" s="43">
        <f t="shared" ref="T68:T99" si="31">H68*(V68*(1-W68)*X68*Y68)</f>
        <v>5090915.6616000002</v>
      </c>
      <c r="U68" s="44"/>
      <c r="V68" s="59">
        <v>15</v>
      </c>
      <c r="W68" s="61">
        <v>0.08</v>
      </c>
      <c r="X68" s="61">
        <v>1</v>
      </c>
      <c r="Y68" s="43">
        <f t="shared" si="21"/>
        <v>9222.6733000000004</v>
      </c>
      <c r="Z68" s="42">
        <v>251299</v>
      </c>
      <c r="AA68" s="68">
        <v>3.6700000000000003E-2</v>
      </c>
      <c r="AC68" s="30" t="s">
        <v>102</v>
      </c>
      <c r="AD68" s="30" t="s">
        <v>102</v>
      </c>
      <c r="AE68" s="35" t="s">
        <v>104</v>
      </c>
      <c r="AF68" s="37"/>
      <c r="AG68" s="30" t="s">
        <v>118</v>
      </c>
      <c r="AH68" s="30" t="s">
        <v>102</v>
      </c>
    </row>
    <row r="69" spans="2:34" s="25" customFormat="1" ht="33" customHeight="1" x14ac:dyDescent="0.25">
      <c r="B69" s="41" t="s">
        <v>86</v>
      </c>
      <c r="C69" s="40"/>
      <c r="D69" s="43">
        <v>8</v>
      </c>
      <c r="E69" s="43">
        <v>9</v>
      </c>
      <c r="F69" s="43">
        <v>9</v>
      </c>
      <c r="G69" s="43">
        <v>9</v>
      </c>
      <c r="H69" s="43">
        <v>9</v>
      </c>
      <c r="I69" s="40"/>
      <c r="J69" s="43">
        <f t="shared" si="22"/>
        <v>88731.792000000016</v>
      </c>
      <c r="K69" s="43">
        <f t="shared" si="23"/>
        <v>99823.266000000018</v>
      </c>
      <c r="L69" s="43">
        <f t="shared" si="24"/>
        <v>99823.266000000018</v>
      </c>
      <c r="M69" s="43">
        <f t="shared" si="25"/>
        <v>99823.266000000018</v>
      </c>
      <c r="N69" s="43">
        <f t="shared" si="26"/>
        <v>99823.266000000018</v>
      </c>
      <c r="O69" s="40"/>
      <c r="P69" s="43">
        <f t="shared" si="27"/>
        <v>1330976.8800000001</v>
      </c>
      <c r="Q69" s="43">
        <f t="shared" si="28"/>
        <v>1497348.9900000002</v>
      </c>
      <c r="R69" s="43">
        <f t="shared" si="29"/>
        <v>1497348.9900000002</v>
      </c>
      <c r="S69" s="43">
        <f t="shared" si="30"/>
        <v>1497348.9900000002</v>
      </c>
      <c r="T69" s="43">
        <f t="shared" si="31"/>
        <v>1497348.9900000002</v>
      </c>
      <c r="U69" s="44"/>
      <c r="V69" s="59">
        <v>15</v>
      </c>
      <c r="W69" s="61">
        <v>0.08</v>
      </c>
      <c r="X69" s="61">
        <v>1</v>
      </c>
      <c r="Y69" s="43">
        <f t="shared" si="21"/>
        <v>12055.95</v>
      </c>
      <c r="Z69" s="42">
        <v>328500</v>
      </c>
      <c r="AA69" s="68">
        <v>3.6700000000000003E-2</v>
      </c>
      <c r="AC69" s="30" t="s">
        <v>102</v>
      </c>
      <c r="AD69" s="30" t="s">
        <v>102</v>
      </c>
      <c r="AE69" s="35" t="s">
        <v>104</v>
      </c>
      <c r="AF69" s="37"/>
      <c r="AG69" s="30" t="s">
        <v>118</v>
      </c>
      <c r="AH69" s="30" t="s">
        <v>102</v>
      </c>
    </row>
    <row r="70" spans="2:34" s="25" customFormat="1" ht="33" customHeight="1" x14ac:dyDescent="0.25">
      <c r="B70" s="41" t="s">
        <v>87</v>
      </c>
      <c r="C70" s="40"/>
      <c r="D70" s="43">
        <v>8</v>
      </c>
      <c r="E70" s="43">
        <v>9</v>
      </c>
      <c r="F70" s="43">
        <v>9</v>
      </c>
      <c r="G70" s="43">
        <v>9</v>
      </c>
      <c r="H70" s="43">
        <v>9</v>
      </c>
      <c r="I70" s="40"/>
      <c r="J70" s="43">
        <f t="shared" si="22"/>
        <v>125138.29769600002</v>
      </c>
      <c r="K70" s="43">
        <f t="shared" si="23"/>
        <v>140780.58490800002</v>
      </c>
      <c r="L70" s="43">
        <f t="shared" si="24"/>
        <v>140780.58490800002</v>
      </c>
      <c r="M70" s="43">
        <f t="shared" si="25"/>
        <v>140780.58490800002</v>
      </c>
      <c r="N70" s="43">
        <f t="shared" si="26"/>
        <v>140780.58490800002</v>
      </c>
      <c r="O70" s="40"/>
      <c r="P70" s="43">
        <f t="shared" si="27"/>
        <v>1877074.4654400004</v>
      </c>
      <c r="Q70" s="43">
        <f t="shared" si="28"/>
        <v>2111708.7736200006</v>
      </c>
      <c r="R70" s="43">
        <f t="shared" si="29"/>
        <v>2111708.7736200006</v>
      </c>
      <c r="S70" s="43">
        <f t="shared" si="30"/>
        <v>2111708.7736200006</v>
      </c>
      <c r="T70" s="43">
        <f t="shared" si="31"/>
        <v>2111708.7736200006</v>
      </c>
      <c r="U70" s="44"/>
      <c r="V70" s="59">
        <v>15</v>
      </c>
      <c r="W70" s="61">
        <v>0.08</v>
      </c>
      <c r="X70" s="61">
        <v>1</v>
      </c>
      <c r="Y70" s="43">
        <f t="shared" si="21"/>
        <v>17002.486100000002</v>
      </c>
      <c r="Z70" s="42">
        <v>463283</v>
      </c>
      <c r="AA70" s="68">
        <v>3.6700000000000003E-2</v>
      </c>
      <c r="AC70" s="30" t="s">
        <v>102</v>
      </c>
      <c r="AD70" s="30" t="s">
        <v>102</v>
      </c>
      <c r="AE70" s="35" t="s">
        <v>104</v>
      </c>
      <c r="AF70" s="37"/>
      <c r="AG70" s="30" t="s">
        <v>118</v>
      </c>
      <c r="AH70" s="30" t="s">
        <v>102</v>
      </c>
    </row>
    <row r="71" spans="2:34" s="25" customFormat="1" ht="33" customHeight="1" x14ac:dyDescent="0.25">
      <c r="B71" s="41" t="s">
        <v>88</v>
      </c>
      <c r="C71" s="40"/>
      <c r="D71" s="43">
        <v>12</v>
      </c>
      <c r="E71" s="43">
        <v>12</v>
      </c>
      <c r="F71" s="43">
        <v>12</v>
      </c>
      <c r="G71" s="43">
        <v>12</v>
      </c>
      <c r="H71" s="43">
        <v>12</v>
      </c>
      <c r="I71" s="40"/>
      <c r="J71" s="43">
        <f t="shared" si="22"/>
        <v>30293.539199999996</v>
      </c>
      <c r="K71" s="43">
        <f t="shared" si="23"/>
        <v>30293.539199999996</v>
      </c>
      <c r="L71" s="43">
        <f t="shared" si="24"/>
        <v>30293.539199999996</v>
      </c>
      <c r="M71" s="43">
        <f t="shared" si="25"/>
        <v>30293.539199999996</v>
      </c>
      <c r="N71" s="43">
        <f t="shared" si="26"/>
        <v>30293.539199999996</v>
      </c>
      <c r="O71" s="40"/>
      <c r="P71" s="43">
        <f t="shared" si="27"/>
        <v>757338.48</v>
      </c>
      <c r="Q71" s="43">
        <f t="shared" si="28"/>
        <v>757338.48</v>
      </c>
      <c r="R71" s="43">
        <f t="shared" si="29"/>
        <v>757338.48</v>
      </c>
      <c r="S71" s="43">
        <f t="shared" si="30"/>
        <v>757338.48</v>
      </c>
      <c r="T71" s="43">
        <f t="shared" si="31"/>
        <v>757338.48</v>
      </c>
      <c r="U71" s="44"/>
      <c r="V71" s="59">
        <v>25</v>
      </c>
      <c r="W71" s="61">
        <v>0.05</v>
      </c>
      <c r="X71" s="61">
        <v>1</v>
      </c>
      <c r="Y71" s="43">
        <f t="shared" si="21"/>
        <v>2657.328</v>
      </c>
      <c r="Z71" s="42">
        <v>266800</v>
      </c>
      <c r="AA71" s="67">
        <v>9.9600000000000001E-3</v>
      </c>
      <c r="AC71" s="30" t="s">
        <v>102</v>
      </c>
      <c r="AD71" s="30" t="s">
        <v>102</v>
      </c>
      <c r="AE71" s="35" t="s">
        <v>104</v>
      </c>
      <c r="AF71" s="37"/>
      <c r="AG71" s="30" t="s">
        <v>118</v>
      </c>
      <c r="AH71" s="30" t="s">
        <v>102</v>
      </c>
    </row>
    <row r="72" spans="2:34" s="25" customFormat="1" ht="33" customHeight="1" x14ac:dyDescent="0.25">
      <c r="B72" s="41" t="s">
        <v>89</v>
      </c>
      <c r="C72" s="40"/>
      <c r="D72" s="43">
        <v>4</v>
      </c>
      <c r="E72" s="43">
        <v>4</v>
      </c>
      <c r="F72" s="43">
        <v>4</v>
      </c>
      <c r="G72" s="43">
        <v>4</v>
      </c>
      <c r="H72" s="43">
        <v>4</v>
      </c>
      <c r="I72" s="40"/>
      <c r="J72" s="43">
        <f t="shared" si="22"/>
        <v>7592.4</v>
      </c>
      <c r="K72" s="43">
        <f t="shared" si="23"/>
        <v>7592.4</v>
      </c>
      <c r="L72" s="43">
        <f t="shared" si="24"/>
        <v>7592.4</v>
      </c>
      <c r="M72" s="43">
        <f t="shared" si="25"/>
        <v>7592.4</v>
      </c>
      <c r="N72" s="43">
        <f t="shared" si="26"/>
        <v>7592.4</v>
      </c>
      <c r="O72" s="40"/>
      <c r="P72" s="43">
        <f t="shared" si="27"/>
        <v>189810</v>
      </c>
      <c r="Q72" s="43">
        <f t="shared" si="28"/>
        <v>189810</v>
      </c>
      <c r="R72" s="43">
        <f t="shared" si="29"/>
        <v>189810</v>
      </c>
      <c r="S72" s="43">
        <f t="shared" si="30"/>
        <v>189810</v>
      </c>
      <c r="T72" s="43">
        <f t="shared" si="31"/>
        <v>189810</v>
      </c>
      <c r="U72" s="44"/>
      <c r="V72" s="59">
        <v>25</v>
      </c>
      <c r="W72" s="61">
        <v>0.05</v>
      </c>
      <c r="X72" s="61">
        <v>1</v>
      </c>
      <c r="Y72" s="43">
        <f t="shared" si="21"/>
        <v>1998</v>
      </c>
      <c r="Z72" s="42">
        <v>150000</v>
      </c>
      <c r="AA72" s="67">
        <v>1.332E-2</v>
      </c>
      <c r="AC72" s="30" t="s">
        <v>102</v>
      </c>
      <c r="AD72" s="30" t="s">
        <v>102</v>
      </c>
      <c r="AE72" s="35" t="s">
        <v>104</v>
      </c>
      <c r="AF72" s="37"/>
      <c r="AG72" s="30" t="s">
        <v>118</v>
      </c>
      <c r="AH72" s="30" t="s">
        <v>102</v>
      </c>
    </row>
    <row r="73" spans="2:34" s="25" customFormat="1" ht="33" customHeight="1" x14ac:dyDescent="0.25">
      <c r="B73" s="41" t="s">
        <v>90</v>
      </c>
      <c r="C73" s="40"/>
      <c r="D73" s="43">
        <v>25</v>
      </c>
      <c r="E73" s="43">
        <v>25</v>
      </c>
      <c r="F73" s="43">
        <v>25</v>
      </c>
      <c r="G73" s="43">
        <v>25</v>
      </c>
      <c r="H73" s="43">
        <v>25</v>
      </c>
      <c r="I73" s="40"/>
      <c r="J73" s="43">
        <f t="shared" si="22"/>
        <v>76208.92518749999</v>
      </c>
      <c r="K73" s="43">
        <f t="shared" si="23"/>
        <v>76208.92518749999</v>
      </c>
      <c r="L73" s="43">
        <f t="shared" si="24"/>
        <v>76208.92518749999</v>
      </c>
      <c r="M73" s="43">
        <f t="shared" si="25"/>
        <v>76208.92518749999</v>
      </c>
      <c r="N73" s="43">
        <f t="shared" si="26"/>
        <v>76208.92518749999</v>
      </c>
      <c r="O73" s="40"/>
      <c r="P73" s="43">
        <f t="shared" si="27"/>
        <v>1905223.1296874997</v>
      </c>
      <c r="Q73" s="43">
        <f t="shared" si="28"/>
        <v>1905223.1296874997</v>
      </c>
      <c r="R73" s="43">
        <f t="shared" si="29"/>
        <v>1905223.1296874997</v>
      </c>
      <c r="S73" s="43">
        <f t="shared" si="30"/>
        <v>1905223.1296874997</v>
      </c>
      <c r="T73" s="43">
        <f t="shared" si="31"/>
        <v>1905223.1296874997</v>
      </c>
      <c r="U73" s="44"/>
      <c r="V73" s="59">
        <v>25</v>
      </c>
      <c r="W73" s="62">
        <v>0.05</v>
      </c>
      <c r="X73" s="61">
        <v>1</v>
      </c>
      <c r="Y73" s="43">
        <f t="shared" si="21"/>
        <v>3208.7968499999997</v>
      </c>
      <c r="Z73" s="42">
        <v>436571</v>
      </c>
      <c r="AA73" s="68">
        <v>7.3499999999999998E-3</v>
      </c>
      <c r="AC73" s="30" t="s">
        <v>102</v>
      </c>
      <c r="AD73" s="30" t="s">
        <v>102</v>
      </c>
      <c r="AE73" s="35" t="s">
        <v>104</v>
      </c>
      <c r="AF73" s="37"/>
      <c r="AG73" s="30" t="s">
        <v>118</v>
      </c>
      <c r="AH73" s="32" t="s">
        <v>116</v>
      </c>
    </row>
    <row r="74" spans="2:34" s="25" customFormat="1" ht="33" customHeight="1" x14ac:dyDescent="0.25">
      <c r="B74" s="41" t="s">
        <v>91</v>
      </c>
      <c r="C74" s="40"/>
      <c r="D74" s="43">
        <v>7</v>
      </c>
      <c r="E74" s="43">
        <v>7</v>
      </c>
      <c r="F74" s="43">
        <v>7</v>
      </c>
      <c r="G74" s="43">
        <v>7</v>
      </c>
      <c r="H74" s="43">
        <v>7</v>
      </c>
      <c r="I74" s="40"/>
      <c r="J74" s="43">
        <f t="shared" si="22"/>
        <v>53532.500000000007</v>
      </c>
      <c r="K74" s="43">
        <f t="shared" si="23"/>
        <v>53532.500000000007</v>
      </c>
      <c r="L74" s="43">
        <f t="shared" si="24"/>
        <v>53532.500000000007</v>
      </c>
      <c r="M74" s="43">
        <f t="shared" si="25"/>
        <v>53532.500000000007</v>
      </c>
      <c r="N74" s="43">
        <f t="shared" si="26"/>
        <v>53532.500000000007</v>
      </c>
      <c r="O74" s="40"/>
      <c r="P74" s="43">
        <f t="shared" si="27"/>
        <v>1338312.5000000002</v>
      </c>
      <c r="Q74" s="43">
        <f t="shared" si="28"/>
        <v>1338312.5000000002</v>
      </c>
      <c r="R74" s="43">
        <f t="shared" si="29"/>
        <v>1338312.5000000002</v>
      </c>
      <c r="S74" s="43">
        <f t="shared" si="30"/>
        <v>1338312.5000000002</v>
      </c>
      <c r="T74" s="43">
        <f t="shared" si="31"/>
        <v>1338312.5000000002</v>
      </c>
      <c r="U74" s="44"/>
      <c r="V74" s="59">
        <v>25</v>
      </c>
      <c r="W74" s="62">
        <v>0.05</v>
      </c>
      <c r="X74" s="61">
        <v>1</v>
      </c>
      <c r="Y74" s="43">
        <f t="shared" si="21"/>
        <v>8050.0000000000009</v>
      </c>
      <c r="Z74" s="42">
        <v>1250000</v>
      </c>
      <c r="AA74" s="68">
        <v>6.4400000000000004E-3</v>
      </c>
      <c r="AC74" s="30" t="s">
        <v>102</v>
      </c>
      <c r="AD74" s="30" t="s">
        <v>102</v>
      </c>
      <c r="AE74" s="35" t="s">
        <v>104</v>
      </c>
      <c r="AF74" s="37"/>
      <c r="AG74" s="30" t="s">
        <v>118</v>
      </c>
      <c r="AH74" s="32" t="s">
        <v>116</v>
      </c>
    </row>
    <row r="75" spans="2:34" s="25" customFormat="1" ht="33" customHeight="1" x14ac:dyDescent="0.25">
      <c r="B75" s="41" t="s">
        <v>92</v>
      </c>
      <c r="C75" s="40"/>
      <c r="D75" s="43">
        <v>105</v>
      </c>
      <c r="E75" s="43">
        <v>65</v>
      </c>
      <c r="F75" s="43">
        <v>0</v>
      </c>
      <c r="G75" s="43">
        <v>0</v>
      </c>
      <c r="H75" s="43">
        <v>0</v>
      </c>
      <c r="I75" s="40"/>
      <c r="J75" s="43">
        <f t="shared" si="22"/>
        <v>154712.24999999997</v>
      </c>
      <c r="K75" s="43">
        <f t="shared" si="23"/>
        <v>95774.249999999985</v>
      </c>
      <c r="L75" s="43">
        <f t="shared" si="24"/>
        <v>0</v>
      </c>
      <c r="M75" s="43">
        <f t="shared" si="25"/>
        <v>0</v>
      </c>
      <c r="N75" s="43">
        <f t="shared" si="26"/>
        <v>0</v>
      </c>
      <c r="O75" s="40"/>
      <c r="P75" s="43">
        <f t="shared" si="27"/>
        <v>2011259.2499999998</v>
      </c>
      <c r="Q75" s="43">
        <f t="shared" si="28"/>
        <v>1245065.25</v>
      </c>
      <c r="R75" s="43">
        <f t="shared" si="29"/>
        <v>0</v>
      </c>
      <c r="S75" s="43">
        <f t="shared" si="30"/>
        <v>0</v>
      </c>
      <c r="T75" s="43">
        <f t="shared" si="31"/>
        <v>0</v>
      </c>
      <c r="U75" s="44"/>
      <c r="V75" s="59">
        <v>13</v>
      </c>
      <c r="W75" s="61">
        <v>0.05</v>
      </c>
      <c r="X75" s="61">
        <v>1</v>
      </c>
      <c r="Y75" s="43">
        <v>1551</v>
      </c>
      <c r="Z75" s="38"/>
      <c r="AA75" s="66"/>
      <c r="AC75" s="30" t="s">
        <v>102</v>
      </c>
      <c r="AD75" s="30" t="s">
        <v>102</v>
      </c>
      <c r="AE75" s="35" t="s">
        <v>104</v>
      </c>
      <c r="AF75" s="30" t="s">
        <v>102</v>
      </c>
      <c r="AG75" s="36"/>
      <c r="AH75" s="36"/>
    </row>
    <row r="76" spans="2:34" s="25" customFormat="1" ht="33" customHeight="1" x14ac:dyDescent="0.25">
      <c r="B76" s="41" t="s">
        <v>93</v>
      </c>
      <c r="C76" s="40"/>
      <c r="D76" s="43">
        <v>25</v>
      </c>
      <c r="E76" s="43">
        <v>5</v>
      </c>
      <c r="F76" s="43">
        <v>0</v>
      </c>
      <c r="G76" s="43">
        <v>0</v>
      </c>
      <c r="H76" s="43">
        <v>0</v>
      </c>
      <c r="I76" s="40"/>
      <c r="J76" s="43">
        <f t="shared" si="22"/>
        <v>7884.9999999999991</v>
      </c>
      <c r="K76" s="43">
        <f t="shared" si="23"/>
        <v>1577</v>
      </c>
      <c r="L76" s="43">
        <f t="shared" si="24"/>
        <v>0</v>
      </c>
      <c r="M76" s="43">
        <f t="shared" si="25"/>
        <v>0</v>
      </c>
      <c r="N76" s="43">
        <f t="shared" si="26"/>
        <v>0</v>
      </c>
      <c r="O76" s="40"/>
      <c r="P76" s="43">
        <f t="shared" si="27"/>
        <v>102505</v>
      </c>
      <c r="Q76" s="43">
        <f t="shared" si="28"/>
        <v>20501</v>
      </c>
      <c r="R76" s="43">
        <f t="shared" si="29"/>
        <v>0</v>
      </c>
      <c r="S76" s="43">
        <f t="shared" si="30"/>
        <v>0</v>
      </c>
      <c r="T76" s="43">
        <f t="shared" si="31"/>
        <v>0</v>
      </c>
      <c r="U76" s="44"/>
      <c r="V76" s="59">
        <v>13</v>
      </c>
      <c r="W76" s="61">
        <v>0.05</v>
      </c>
      <c r="X76" s="61">
        <v>1</v>
      </c>
      <c r="Y76" s="43">
        <v>332</v>
      </c>
      <c r="Z76" s="38"/>
      <c r="AA76" s="66"/>
      <c r="AC76" s="30" t="s">
        <v>102</v>
      </c>
      <c r="AD76" s="30" t="s">
        <v>102</v>
      </c>
      <c r="AE76" s="35" t="s">
        <v>104</v>
      </c>
      <c r="AF76" s="30" t="s">
        <v>102</v>
      </c>
      <c r="AG76" s="36"/>
      <c r="AH76" s="36"/>
    </row>
    <row r="77" spans="2:34" s="25" customFormat="1" ht="33" customHeight="1" x14ac:dyDescent="0.25">
      <c r="B77" s="41" t="s">
        <v>94</v>
      </c>
      <c r="C77" s="40"/>
      <c r="D77" s="43">
        <v>50</v>
      </c>
      <c r="E77" s="43">
        <v>30</v>
      </c>
      <c r="F77" s="43">
        <v>0</v>
      </c>
      <c r="G77" s="43">
        <v>0</v>
      </c>
      <c r="H77" s="43">
        <v>0</v>
      </c>
      <c r="I77" s="40"/>
      <c r="J77" s="43">
        <f t="shared" si="22"/>
        <v>41467.499999999993</v>
      </c>
      <c r="K77" s="43">
        <f t="shared" si="23"/>
        <v>24880.499999999996</v>
      </c>
      <c r="L77" s="43">
        <f t="shared" si="24"/>
        <v>0</v>
      </c>
      <c r="M77" s="43">
        <f t="shared" si="25"/>
        <v>0</v>
      </c>
      <c r="N77" s="43">
        <f t="shared" si="26"/>
        <v>0</v>
      </c>
      <c r="O77" s="40"/>
      <c r="P77" s="43">
        <f t="shared" si="27"/>
        <v>539077.5</v>
      </c>
      <c r="Q77" s="43">
        <f t="shared" si="28"/>
        <v>323446.5</v>
      </c>
      <c r="R77" s="43">
        <f t="shared" si="29"/>
        <v>0</v>
      </c>
      <c r="S77" s="43">
        <f t="shared" si="30"/>
        <v>0</v>
      </c>
      <c r="T77" s="43">
        <f t="shared" si="31"/>
        <v>0</v>
      </c>
      <c r="U77" s="44"/>
      <c r="V77" s="59">
        <v>13</v>
      </c>
      <c r="W77" s="61">
        <v>0.05</v>
      </c>
      <c r="X77" s="61">
        <v>1</v>
      </c>
      <c r="Y77" s="43">
        <v>873</v>
      </c>
      <c r="Z77" s="38"/>
      <c r="AA77" s="66"/>
      <c r="AC77" s="30" t="s">
        <v>102</v>
      </c>
      <c r="AD77" s="30" t="s">
        <v>102</v>
      </c>
      <c r="AE77" s="35" t="s">
        <v>104</v>
      </c>
      <c r="AF77" s="30" t="s">
        <v>102</v>
      </c>
      <c r="AG77" s="36"/>
      <c r="AH77" s="36"/>
    </row>
    <row r="78" spans="2:34" s="25" customFormat="1" ht="33" customHeight="1" x14ac:dyDescent="0.25">
      <c r="B78" s="41" t="s">
        <v>18</v>
      </c>
      <c r="C78" s="40"/>
      <c r="D78" s="43">
        <v>2</v>
      </c>
      <c r="E78" s="43">
        <v>2</v>
      </c>
      <c r="F78" s="43">
        <v>2</v>
      </c>
      <c r="G78" s="43">
        <v>2</v>
      </c>
      <c r="H78" s="43">
        <v>2</v>
      </c>
      <c r="I78" s="40"/>
      <c r="J78" s="43">
        <f t="shared" si="22"/>
        <v>3101.04</v>
      </c>
      <c r="K78" s="43">
        <f t="shared" si="23"/>
        <v>3101.04</v>
      </c>
      <c r="L78" s="43">
        <f t="shared" si="24"/>
        <v>3101.04</v>
      </c>
      <c r="M78" s="43">
        <f t="shared" si="25"/>
        <v>3101.04</v>
      </c>
      <c r="N78" s="43">
        <f t="shared" si="26"/>
        <v>3101.04</v>
      </c>
      <c r="O78" s="40"/>
      <c r="P78" s="43">
        <f t="shared" si="27"/>
        <v>62020.799999999996</v>
      </c>
      <c r="Q78" s="43">
        <f t="shared" si="28"/>
        <v>62020.799999999996</v>
      </c>
      <c r="R78" s="43">
        <f t="shared" si="29"/>
        <v>62020.799999999996</v>
      </c>
      <c r="S78" s="43">
        <f t="shared" si="30"/>
        <v>62020.799999999996</v>
      </c>
      <c r="T78" s="43">
        <f t="shared" si="31"/>
        <v>62020.799999999996</v>
      </c>
      <c r="U78" s="44"/>
      <c r="V78" s="59">
        <v>20</v>
      </c>
      <c r="W78" s="61">
        <v>0.27</v>
      </c>
      <c r="X78" s="61">
        <v>1</v>
      </c>
      <c r="Y78" s="43">
        <v>2124</v>
      </c>
      <c r="Z78" s="38"/>
      <c r="AA78" s="66"/>
      <c r="AC78" s="30" t="s">
        <v>102</v>
      </c>
      <c r="AD78" s="30" t="s">
        <v>102</v>
      </c>
      <c r="AE78" s="35" t="s">
        <v>104</v>
      </c>
      <c r="AF78" s="30" t="s">
        <v>102</v>
      </c>
      <c r="AG78" s="36"/>
      <c r="AH78" s="36"/>
    </row>
    <row r="79" spans="2:34" s="25" customFormat="1" ht="33" customHeight="1" x14ac:dyDescent="0.25">
      <c r="B79" s="41" t="s">
        <v>19</v>
      </c>
      <c r="C79" s="40"/>
      <c r="D79" s="43">
        <v>15</v>
      </c>
      <c r="E79" s="43">
        <v>15</v>
      </c>
      <c r="F79" s="43">
        <v>15</v>
      </c>
      <c r="G79" s="43">
        <v>15</v>
      </c>
      <c r="H79" s="43">
        <v>15</v>
      </c>
      <c r="I79" s="40"/>
      <c r="J79" s="43">
        <f t="shared" si="22"/>
        <v>6132</v>
      </c>
      <c r="K79" s="43">
        <f t="shared" si="23"/>
        <v>6132</v>
      </c>
      <c r="L79" s="43">
        <f t="shared" si="24"/>
        <v>6132</v>
      </c>
      <c r="M79" s="43">
        <f t="shared" si="25"/>
        <v>6132</v>
      </c>
      <c r="N79" s="43">
        <f t="shared" si="26"/>
        <v>6132</v>
      </c>
      <c r="O79" s="40"/>
      <c r="P79" s="43">
        <f t="shared" si="27"/>
        <v>122640</v>
      </c>
      <c r="Q79" s="43">
        <f t="shared" si="28"/>
        <v>122640</v>
      </c>
      <c r="R79" s="43">
        <f t="shared" si="29"/>
        <v>122640</v>
      </c>
      <c r="S79" s="43">
        <f t="shared" si="30"/>
        <v>122640</v>
      </c>
      <c r="T79" s="43">
        <f t="shared" si="31"/>
        <v>122640</v>
      </c>
      <c r="U79" s="44"/>
      <c r="V79" s="59">
        <v>20</v>
      </c>
      <c r="W79" s="61">
        <v>0.27</v>
      </c>
      <c r="X79" s="61">
        <v>1</v>
      </c>
      <c r="Y79" s="43">
        <v>560</v>
      </c>
      <c r="Z79" s="38"/>
      <c r="AA79" s="66"/>
      <c r="AC79" s="30" t="s">
        <v>102</v>
      </c>
      <c r="AD79" s="30" t="s">
        <v>102</v>
      </c>
      <c r="AE79" s="35" t="s">
        <v>104</v>
      </c>
      <c r="AF79" s="30" t="s">
        <v>102</v>
      </c>
      <c r="AG79" s="36"/>
      <c r="AH79" s="36"/>
    </row>
    <row r="80" spans="2:34" s="25" customFormat="1" ht="33" customHeight="1" x14ac:dyDescent="0.25">
      <c r="B80" s="41" t="s">
        <v>20</v>
      </c>
      <c r="C80" s="40"/>
      <c r="D80" s="43">
        <v>35</v>
      </c>
      <c r="E80" s="43">
        <v>35</v>
      </c>
      <c r="F80" s="43">
        <v>35</v>
      </c>
      <c r="G80" s="43">
        <v>35</v>
      </c>
      <c r="H80" s="43">
        <v>35</v>
      </c>
      <c r="I80" s="40"/>
      <c r="J80" s="43">
        <f t="shared" si="22"/>
        <v>25816</v>
      </c>
      <c r="K80" s="43">
        <f t="shared" si="23"/>
        <v>25816</v>
      </c>
      <c r="L80" s="43">
        <f t="shared" si="24"/>
        <v>25816</v>
      </c>
      <c r="M80" s="43">
        <f t="shared" si="25"/>
        <v>25816</v>
      </c>
      <c r="N80" s="43">
        <f t="shared" si="26"/>
        <v>25816</v>
      </c>
      <c r="O80" s="40"/>
      <c r="P80" s="43">
        <f t="shared" si="27"/>
        <v>387240</v>
      </c>
      <c r="Q80" s="43">
        <f t="shared" si="28"/>
        <v>387240</v>
      </c>
      <c r="R80" s="43">
        <f t="shared" si="29"/>
        <v>387240</v>
      </c>
      <c r="S80" s="43">
        <f t="shared" si="30"/>
        <v>387240</v>
      </c>
      <c r="T80" s="43">
        <f t="shared" si="31"/>
        <v>387240</v>
      </c>
      <c r="U80" s="44"/>
      <c r="V80" s="59">
        <v>15</v>
      </c>
      <c r="W80" s="61">
        <v>0.2</v>
      </c>
      <c r="X80" s="61">
        <v>1</v>
      </c>
      <c r="Y80" s="43">
        <v>922</v>
      </c>
      <c r="Z80" s="38"/>
      <c r="AA80" s="66"/>
      <c r="AC80" s="30" t="s">
        <v>102</v>
      </c>
      <c r="AD80" s="30" t="s">
        <v>102</v>
      </c>
      <c r="AE80" s="35" t="s">
        <v>104</v>
      </c>
      <c r="AF80" s="30" t="s">
        <v>102</v>
      </c>
      <c r="AG80" s="36"/>
      <c r="AH80" s="36"/>
    </row>
    <row r="81" spans="2:34" s="25" customFormat="1" ht="33" customHeight="1" x14ac:dyDescent="0.25">
      <c r="B81" s="41" t="s">
        <v>21</v>
      </c>
      <c r="C81" s="40"/>
      <c r="D81" s="43">
        <v>140</v>
      </c>
      <c r="E81" s="43">
        <v>145</v>
      </c>
      <c r="F81" s="43">
        <v>145</v>
      </c>
      <c r="G81" s="43">
        <v>145</v>
      </c>
      <c r="H81" s="43">
        <v>145</v>
      </c>
      <c r="I81" s="40"/>
      <c r="J81" s="43">
        <f t="shared" si="22"/>
        <v>237440</v>
      </c>
      <c r="K81" s="43">
        <f t="shared" si="23"/>
        <v>245920</v>
      </c>
      <c r="L81" s="43">
        <f t="shared" si="24"/>
        <v>245920</v>
      </c>
      <c r="M81" s="43">
        <f t="shared" si="25"/>
        <v>245920</v>
      </c>
      <c r="N81" s="43">
        <f t="shared" si="26"/>
        <v>245920</v>
      </c>
      <c r="O81" s="40"/>
      <c r="P81" s="43">
        <f t="shared" si="27"/>
        <v>3561600</v>
      </c>
      <c r="Q81" s="43">
        <f t="shared" si="28"/>
        <v>3688800</v>
      </c>
      <c r="R81" s="43">
        <f t="shared" si="29"/>
        <v>3688800</v>
      </c>
      <c r="S81" s="43">
        <f t="shared" si="30"/>
        <v>3688800</v>
      </c>
      <c r="T81" s="43">
        <f t="shared" si="31"/>
        <v>3688800</v>
      </c>
      <c r="U81" s="44"/>
      <c r="V81" s="59">
        <v>15</v>
      </c>
      <c r="W81" s="61">
        <v>0.2</v>
      </c>
      <c r="X81" s="61">
        <v>1</v>
      </c>
      <c r="Y81" s="43">
        <v>2120</v>
      </c>
      <c r="Z81" s="38"/>
      <c r="AA81" s="66"/>
      <c r="AC81" s="30" t="s">
        <v>102</v>
      </c>
      <c r="AD81" s="30" t="s">
        <v>102</v>
      </c>
      <c r="AE81" s="35" t="s">
        <v>104</v>
      </c>
      <c r="AF81" s="30" t="s">
        <v>102</v>
      </c>
      <c r="AG81" s="36"/>
      <c r="AH81" s="36"/>
    </row>
    <row r="82" spans="2:34" s="25" customFormat="1" ht="33" customHeight="1" x14ac:dyDescent="0.25">
      <c r="B82" s="41" t="s">
        <v>22</v>
      </c>
      <c r="C82" s="40"/>
      <c r="D82" s="43">
        <v>4</v>
      </c>
      <c r="E82" s="43">
        <v>4</v>
      </c>
      <c r="F82" s="43">
        <v>4</v>
      </c>
      <c r="G82" s="43">
        <v>4</v>
      </c>
      <c r="H82" s="43">
        <v>4</v>
      </c>
      <c r="I82" s="40"/>
      <c r="J82" s="43">
        <f t="shared" si="22"/>
        <v>2950.4</v>
      </c>
      <c r="K82" s="43">
        <f t="shared" si="23"/>
        <v>2950.4</v>
      </c>
      <c r="L82" s="43">
        <f t="shared" si="24"/>
        <v>2950.4</v>
      </c>
      <c r="M82" s="43">
        <f t="shared" si="25"/>
        <v>2950.4</v>
      </c>
      <c r="N82" s="43">
        <f t="shared" si="26"/>
        <v>2950.4</v>
      </c>
      <c r="O82" s="40"/>
      <c r="P82" s="43">
        <f t="shared" si="27"/>
        <v>44256</v>
      </c>
      <c r="Q82" s="43">
        <f t="shared" si="28"/>
        <v>44256</v>
      </c>
      <c r="R82" s="43">
        <f t="shared" si="29"/>
        <v>44256</v>
      </c>
      <c r="S82" s="43">
        <f t="shared" si="30"/>
        <v>44256</v>
      </c>
      <c r="T82" s="43">
        <f t="shared" si="31"/>
        <v>44256</v>
      </c>
      <c r="U82" s="44"/>
      <c r="V82" s="59">
        <v>15</v>
      </c>
      <c r="W82" s="61">
        <v>0.2</v>
      </c>
      <c r="X82" s="61">
        <v>1</v>
      </c>
      <c r="Y82" s="43">
        <v>922</v>
      </c>
      <c r="Z82" s="38"/>
      <c r="AA82" s="66"/>
      <c r="AC82" s="30" t="s">
        <v>102</v>
      </c>
      <c r="AD82" s="30" t="s">
        <v>102</v>
      </c>
      <c r="AE82" s="35" t="s">
        <v>104</v>
      </c>
      <c r="AF82" s="30" t="s">
        <v>102</v>
      </c>
      <c r="AG82" s="36"/>
      <c r="AH82" s="36"/>
    </row>
    <row r="83" spans="2:34" s="25" customFormat="1" ht="33" customHeight="1" x14ac:dyDescent="0.25">
      <c r="B83" s="41" t="s">
        <v>23</v>
      </c>
      <c r="C83" s="40"/>
      <c r="D83" s="43">
        <v>4</v>
      </c>
      <c r="E83" s="43">
        <v>4</v>
      </c>
      <c r="F83" s="43">
        <v>4</v>
      </c>
      <c r="G83" s="43">
        <v>4</v>
      </c>
      <c r="H83" s="43">
        <v>4</v>
      </c>
      <c r="I83" s="40"/>
      <c r="J83" s="43">
        <f t="shared" si="22"/>
        <v>6784</v>
      </c>
      <c r="K83" s="43">
        <f t="shared" si="23"/>
        <v>6784</v>
      </c>
      <c r="L83" s="43">
        <f t="shared" si="24"/>
        <v>6784</v>
      </c>
      <c r="M83" s="43">
        <f t="shared" si="25"/>
        <v>6784</v>
      </c>
      <c r="N83" s="43">
        <f t="shared" si="26"/>
        <v>6784</v>
      </c>
      <c r="O83" s="40"/>
      <c r="P83" s="43">
        <f t="shared" si="27"/>
        <v>101760</v>
      </c>
      <c r="Q83" s="43">
        <f t="shared" si="28"/>
        <v>101760</v>
      </c>
      <c r="R83" s="43">
        <f t="shared" si="29"/>
        <v>101760</v>
      </c>
      <c r="S83" s="43">
        <f t="shared" si="30"/>
        <v>101760</v>
      </c>
      <c r="T83" s="43">
        <f t="shared" si="31"/>
        <v>101760</v>
      </c>
      <c r="U83" s="44"/>
      <c r="V83" s="59">
        <v>15</v>
      </c>
      <c r="W83" s="61">
        <v>0.2</v>
      </c>
      <c r="X83" s="61">
        <v>1</v>
      </c>
      <c r="Y83" s="43">
        <v>2120</v>
      </c>
      <c r="Z83" s="38"/>
      <c r="AA83" s="66"/>
      <c r="AC83" s="30" t="s">
        <v>102</v>
      </c>
      <c r="AD83" s="30" t="s">
        <v>102</v>
      </c>
      <c r="AE83" s="35" t="s">
        <v>104</v>
      </c>
      <c r="AF83" s="30" t="s">
        <v>102</v>
      </c>
      <c r="AG83" s="36"/>
      <c r="AH83" s="36"/>
    </row>
    <row r="84" spans="2:34" s="25" customFormat="1" ht="33" customHeight="1" x14ac:dyDescent="0.25">
      <c r="B84" s="41" t="s">
        <v>24</v>
      </c>
      <c r="C84" s="40"/>
      <c r="D84" s="43">
        <v>21</v>
      </c>
      <c r="E84" s="43">
        <v>21</v>
      </c>
      <c r="F84" s="43">
        <v>21</v>
      </c>
      <c r="G84" s="43">
        <v>21</v>
      </c>
      <c r="H84" s="43">
        <v>21</v>
      </c>
      <c r="I84" s="40"/>
      <c r="J84" s="43">
        <f t="shared" si="22"/>
        <v>1789.2</v>
      </c>
      <c r="K84" s="43">
        <f t="shared" si="23"/>
        <v>1789.2</v>
      </c>
      <c r="L84" s="43">
        <f t="shared" si="24"/>
        <v>1789.2</v>
      </c>
      <c r="M84" s="43">
        <f t="shared" si="25"/>
        <v>1789.2</v>
      </c>
      <c r="N84" s="43">
        <f t="shared" si="26"/>
        <v>1789.2</v>
      </c>
      <c r="O84" s="40"/>
      <c r="P84" s="43">
        <f t="shared" si="27"/>
        <v>17892</v>
      </c>
      <c r="Q84" s="43">
        <f t="shared" si="28"/>
        <v>17892</v>
      </c>
      <c r="R84" s="43">
        <f t="shared" si="29"/>
        <v>17892</v>
      </c>
      <c r="S84" s="43">
        <f t="shared" si="30"/>
        <v>17892</v>
      </c>
      <c r="T84" s="43">
        <f t="shared" si="31"/>
        <v>17892</v>
      </c>
      <c r="U84" s="44"/>
      <c r="V84" s="59">
        <v>10</v>
      </c>
      <c r="W84" s="61">
        <v>0.4</v>
      </c>
      <c r="X84" s="61">
        <v>1</v>
      </c>
      <c r="Y84" s="43">
        <v>142</v>
      </c>
      <c r="Z84" s="38"/>
      <c r="AA84" s="66"/>
      <c r="AC84" s="30" t="s">
        <v>102</v>
      </c>
      <c r="AD84" s="30" t="s">
        <v>102</v>
      </c>
      <c r="AE84" s="35" t="s">
        <v>104</v>
      </c>
      <c r="AF84" s="30" t="s">
        <v>102</v>
      </c>
      <c r="AG84" s="36"/>
      <c r="AH84" s="36"/>
    </row>
    <row r="85" spans="2:34" s="25" customFormat="1" ht="33" customHeight="1" x14ac:dyDescent="0.25">
      <c r="B85" s="41" t="s">
        <v>25</v>
      </c>
      <c r="C85" s="40"/>
      <c r="D85" s="43">
        <v>4</v>
      </c>
      <c r="E85" s="43">
        <v>4</v>
      </c>
      <c r="F85" s="43">
        <v>4</v>
      </c>
      <c r="G85" s="43">
        <v>4</v>
      </c>
      <c r="H85" s="43">
        <v>4</v>
      </c>
      <c r="I85" s="40"/>
      <c r="J85" s="43">
        <f t="shared" si="22"/>
        <v>799.19999999999993</v>
      </c>
      <c r="K85" s="43">
        <f t="shared" si="23"/>
        <v>799.19999999999993</v>
      </c>
      <c r="L85" s="43">
        <f t="shared" si="24"/>
        <v>799.19999999999993</v>
      </c>
      <c r="M85" s="43">
        <f t="shared" si="25"/>
        <v>799.19999999999993</v>
      </c>
      <c r="N85" s="43">
        <f t="shared" si="26"/>
        <v>799.19999999999993</v>
      </c>
      <c r="O85" s="40"/>
      <c r="P85" s="43">
        <f t="shared" si="27"/>
        <v>7992</v>
      </c>
      <c r="Q85" s="43">
        <f t="shared" si="28"/>
        <v>7992</v>
      </c>
      <c r="R85" s="43">
        <f t="shared" si="29"/>
        <v>7992</v>
      </c>
      <c r="S85" s="43">
        <f t="shared" si="30"/>
        <v>7992</v>
      </c>
      <c r="T85" s="43">
        <f t="shared" si="31"/>
        <v>7992</v>
      </c>
      <c r="U85" s="44"/>
      <c r="V85" s="59">
        <v>10</v>
      </c>
      <c r="W85" s="61">
        <v>0.4</v>
      </c>
      <c r="X85" s="61">
        <v>1</v>
      </c>
      <c r="Y85" s="43">
        <v>333</v>
      </c>
      <c r="Z85" s="38"/>
      <c r="AA85" s="66"/>
      <c r="AC85" s="30" t="s">
        <v>102</v>
      </c>
      <c r="AD85" s="30" t="s">
        <v>102</v>
      </c>
      <c r="AE85" s="35" t="s">
        <v>104</v>
      </c>
      <c r="AF85" s="30" t="s">
        <v>102</v>
      </c>
      <c r="AG85" s="36"/>
      <c r="AH85" s="36"/>
    </row>
    <row r="86" spans="2:34" s="25" customFormat="1" ht="33" customHeight="1" x14ac:dyDescent="0.25">
      <c r="B86" s="41" t="s">
        <v>34</v>
      </c>
      <c r="C86" s="40"/>
      <c r="D86" s="43">
        <v>8</v>
      </c>
      <c r="E86" s="43">
        <v>8</v>
      </c>
      <c r="F86" s="43">
        <v>8</v>
      </c>
      <c r="G86" s="43">
        <v>8</v>
      </c>
      <c r="H86" s="43">
        <v>8</v>
      </c>
      <c r="I86" s="40"/>
      <c r="J86" s="43">
        <f t="shared" si="22"/>
        <v>16070.400000000001</v>
      </c>
      <c r="K86" s="43">
        <f t="shared" si="23"/>
        <v>16070.400000000001</v>
      </c>
      <c r="L86" s="43">
        <f t="shared" si="24"/>
        <v>16070.400000000001</v>
      </c>
      <c r="M86" s="43">
        <f t="shared" si="25"/>
        <v>16070.400000000001</v>
      </c>
      <c r="N86" s="43">
        <f t="shared" si="26"/>
        <v>16070.400000000001</v>
      </c>
      <c r="O86" s="40"/>
      <c r="P86" s="43">
        <f t="shared" si="27"/>
        <v>192844.80000000002</v>
      </c>
      <c r="Q86" s="43">
        <f t="shared" si="28"/>
        <v>192844.80000000002</v>
      </c>
      <c r="R86" s="43">
        <f t="shared" si="29"/>
        <v>192844.80000000002</v>
      </c>
      <c r="S86" s="43">
        <f t="shared" si="30"/>
        <v>192844.80000000002</v>
      </c>
      <c r="T86" s="43">
        <f t="shared" si="31"/>
        <v>192844.80000000002</v>
      </c>
      <c r="U86" s="44"/>
      <c r="V86" s="59">
        <v>12</v>
      </c>
      <c r="W86" s="61">
        <v>0.2</v>
      </c>
      <c r="X86" s="61">
        <v>1</v>
      </c>
      <c r="Y86" s="43">
        <v>2511</v>
      </c>
      <c r="Z86" s="38"/>
      <c r="AA86" s="66"/>
      <c r="AC86" s="30" t="s">
        <v>102</v>
      </c>
      <c r="AD86" s="30" t="s">
        <v>102</v>
      </c>
      <c r="AE86" s="35" t="s">
        <v>104</v>
      </c>
      <c r="AF86" s="30" t="s">
        <v>102</v>
      </c>
      <c r="AG86" s="36"/>
      <c r="AH86" s="36"/>
    </row>
    <row r="87" spans="2:34" s="25" customFormat="1" ht="33" customHeight="1" x14ac:dyDescent="0.25">
      <c r="B87" s="41" t="s">
        <v>95</v>
      </c>
      <c r="C87" s="40"/>
      <c r="D87" s="43">
        <v>8</v>
      </c>
      <c r="E87" s="43">
        <v>8</v>
      </c>
      <c r="F87" s="43">
        <v>8</v>
      </c>
      <c r="G87" s="43">
        <v>8</v>
      </c>
      <c r="H87" s="43">
        <v>8</v>
      </c>
      <c r="I87" s="40"/>
      <c r="J87" s="43">
        <f t="shared" si="22"/>
        <v>21420.800000000003</v>
      </c>
      <c r="K87" s="43">
        <f t="shared" si="23"/>
        <v>21420.800000000003</v>
      </c>
      <c r="L87" s="43">
        <f t="shared" si="24"/>
        <v>21420.800000000003</v>
      </c>
      <c r="M87" s="43">
        <f t="shared" si="25"/>
        <v>21420.800000000003</v>
      </c>
      <c r="N87" s="43">
        <f t="shared" si="26"/>
        <v>21420.800000000003</v>
      </c>
      <c r="O87" s="40"/>
      <c r="P87" s="43">
        <f t="shared" si="27"/>
        <v>257049.60000000003</v>
      </c>
      <c r="Q87" s="43">
        <f t="shared" si="28"/>
        <v>257049.60000000003</v>
      </c>
      <c r="R87" s="43">
        <f t="shared" si="29"/>
        <v>257049.60000000003</v>
      </c>
      <c r="S87" s="43">
        <f t="shared" si="30"/>
        <v>257049.60000000003</v>
      </c>
      <c r="T87" s="43">
        <f t="shared" si="31"/>
        <v>257049.60000000003</v>
      </c>
      <c r="U87" s="44"/>
      <c r="V87" s="59">
        <v>12</v>
      </c>
      <c r="W87" s="61">
        <v>0.2</v>
      </c>
      <c r="X87" s="61">
        <v>1</v>
      </c>
      <c r="Y87" s="43">
        <v>3347</v>
      </c>
      <c r="Z87" s="38"/>
      <c r="AA87" s="66"/>
      <c r="AC87" s="30" t="s">
        <v>102</v>
      </c>
      <c r="AD87" s="30" t="s">
        <v>102</v>
      </c>
      <c r="AE87" s="35" t="s">
        <v>104</v>
      </c>
      <c r="AF87" s="30" t="s">
        <v>102</v>
      </c>
      <c r="AG87" s="36"/>
      <c r="AH87" s="36"/>
    </row>
    <row r="88" spans="2:34" s="25" customFormat="1" ht="33" customHeight="1" x14ac:dyDescent="0.25">
      <c r="B88" s="41" t="s">
        <v>96</v>
      </c>
      <c r="C88" s="40"/>
      <c r="D88" s="43">
        <v>7</v>
      </c>
      <c r="E88" s="43">
        <v>7</v>
      </c>
      <c r="F88" s="43">
        <v>7</v>
      </c>
      <c r="G88" s="43">
        <v>7</v>
      </c>
      <c r="H88" s="43">
        <v>7</v>
      </c>
      <c r="I88" s="40"/>
      <c r="J88" s="43">
        <f t="shared" si="22"/>
        <v>23430.400000000001</v>
      </c>
      <c r="K88" s="43">
        <f t="shared" si="23"/>
        <v>23430.400000000001</v>
      </c>
      <c r="L88" s="43">
        <f t="shared" si="24"/>
        <v>23430.400000000001</v>
      </c>
      <c r="M88" s="43">
        <f t="shared" si="25"/>
        <v>23430.400000000001</v>
      </c>
      <c r="N88" s="43">
        <f t="shared" si="26"/>
        <v>23430.400000000001</v>
      </c>
      <c r="O88" s="40"/>
      <c r="P88" s="43">
        <f t="shared" si="27"/>
        <v>281164.80000000005</v>
      </c>
      <c r="Q88" s="43">
        <f t="shared" si="28"/>
        <v>281164.80000000005</v>
      </c>
      <c r="R88" s="43">
        <f t="shared" si="29"/>
        <v>281164.80000000005</v>
      </c>
      <c r="S88" s="43">
        <f t="shared" si="30"/>
        <v>281164.80000000005</v>
      </c>
      <c r="T88" s="43">
        <f t="shared" si="31"/>
        <v>281164.80000000005</v>
      </c>
      <c r="U88" s="44"/>
      <c r="V88" s="59">
        <v>12</v>
      </c>
      <c r="W88" s="61">
        <v>0.2</v>
      </c>
      <c r="X88" s="61">
        <v>1</v>
      </c>
      <c r="Y88" s="43">
        <v>4184</v>
      </c>
      <c r="Z88" s="38"/>
      <c r="AA88" s="66"/>
      <c r="AC88" s="30" t="s">
        <v>102</v>
      </c>
      <c r="AD88" s="30" t="s">
        <v>102</v>
      </c>
      <c r="AE88" s="35" t="s">
        <v>104</v>
      </c>
      <c r="AF88" s="30" t="s">
        <v>102</v>
      </c>
      <c r="AG88" s="36"/>
      <c r="AH88" s="36"/>
    </row>
    <row r="89" spans="2:34" s="25" customFormat="1" ht="33" customHeight="1" x14ac:dyDescent="0.25">
      <c r="B89" s="41" t="s">
        <v>97</v>
      </c>
      <c r="C89" s="40"/>
      <c r="D89" s="43">
        <v>7</v>
      </c>
      <c r="E89" s="43">
        <v>7</v>
      </c>
      <c r="F89" s="43">
        <v>7</v>
      </c>
      <c r="G89" s="43">
        <v>7</v>
      </c>
      <c r="H89" s="43">
        <v>7</v>
      </c>
      <c r="I89" s="40"/>
      <c r="J89" s="43">
        <f t="shared" si="22"/>
        <v>28117.600000000002</v>
      </c>
      <c r="K89" s="43">
        <f t="shared" si="23"/>
        <v>28117.600000000002</v>
      </c>
      <c r="L89" s="43">
        <f t="shared" si="24"/>
        <v>28117.600000000002</v>
      </c>
      <c r="M89" s="43">
        <f t="shared" si="25"/>
        <v>28117.600000000002</v>
      </c>
      <c r="N89" s="43">
        <f t="shared" si="26"/>
        <v>28117.600000000002</v>
      </c>
      <c r="O89" s="40"/>
      <c r="P89" s="43">
        <f t="shared" si="27"/>
        <v>337411.20000000007</v>
      </c>
      <c r="Q89" s="43">
        <f t="shared" si="28"/>
        <v>337411.20000000007</v>
      </c>
      <c r="R89" s="43">
        <f t="shared" si="29"/>
        <v>337411.20000000007</v>
      </c>
      <c r="S89" s="43">
        <f t="shared" si="30"/>
        <v>337411.20000000007</v>
      </c>
      <c r="T89" s="43">
        <f t="shared" si="31"/>
        <v>337411.20000000007</v>
      </c>
      <c r="U89" s="44"/>
      <c r="V89" s="59">
        <v>12</v>
      </c>
      <c r="W89" s="61">
        <v>0.2</v>
      </c>
      <c r="X89" s="61">
        <v>1</v>
      </c>
      <c r="Y89" s="43">
        <v>5021</v>
      </c>
      <c r="Z89" s="38"/>
      <c r="AA89" s="66"/>
      <c r="AC89" s="30" t="s">
        <v>102</v>
      </c>
      <c r="AD89" s="30" t="s">
        <v>102</v>
      </c>
      <c r="AE89" s="35" t="s">
        <v>104</v>
      </c>
      <c r="AF89" s="30" t="s">
        <v>102</v>
      </c>
      <c r="AG89" s="36"/>
      <c r="AH89" s="36"/>
    </row>
    <row r="90" spans="2:34" s="25" customFormat="1" ht="33" customHeight="1" x14ac:dyDescent="0.25">
      <c r="B90" s="41" t="s">
        <v>35</v>
      </c>
      <c r="C90" s="40"/>
      <c r="D90" s="43">
        <v>60</v>
      </c>
      <c r="E90" s="43">
        <v>80</v>
      </c>
      <c r="F90" s="43">
        <v>100</v>
      </c>
      <c r="G90" s="43">
        <v>100</v>
      </c>
      <c r="H90" s="43">
        <v>100</v>
      </c>
      <c r="I90" s="40"/>
      <c r="J90" s="43">
        <f t="shared" si="22"/>
        <v>56790</v>
      </c>
      <c r="K90" s="43">
        <f t="shared" si="23"/>
        <v>75720</v>
      </c>
      <c r="L90" s="43">
        <f t="shared" si="24"/>
        <v>94650</v>
      </c>
      <c r="M90" s="43">
        <f t="shared" si="25"/>
        <v>94650</v>
      </c>
      <c r="N90" s="43">
        <f t="shared" si="26"/>
        <v>94650</v>
      </c>
      <c r="O90" s="40"/>
      <c r="P90" s="43">
        <f t="shared" si="27"/>
        <v>1022220</v>
      </c>
      <c r="Q90" s="43">
        <f t="shared" si="28"/>
        <v>1362960</v>
      </c>
      <c r="R90" s="43">
        <f t="shared" si="29"/>
        <v>1703700</v>
      </c>
      <c r="S90" s="43">
        <f t="shared" si="30"/>
        <v>1703700</v>
      </c>
      <c r="T90" s="43">
        <f t="shared" si="31"/>
        <v>1703700</v>
      </c>
      <c r="U90" s="44"/>
      <c r="V90" s="59">
        <v>18</v>
      </c>
      <c r="W90" s="61">
        <v>0</v>
      </c>
      <c r="X90" s="61">
        <v>1</v>
      </c>
      <c r="Y90" s="43">
        <f>Z90*AA90</f>
        <v>946.5</v>
      </c>
      <c r="Z90" s="43">
        <v>150000</v>
      </c>
      <c r="AA90" s="67">
        <v>6.3099999999999996E-3</v>
      </c>
      <c r="AC90" s="30" t="s">
        <v>102</v>
      </c>
      <c r="AD90" s="30" t="s">
        <v>102</v>
      </c>
      <c r="AE90" s="35" t="s">
        <v>104</v>
      </c>
      <c r="AF90" s="37"/>
      <c r="AG90" s="30" t="s">
        <v>118</v>
      </c>
      <c r="AH90" s="30" t="s">
        <v>102</v>
      </c>
    </row>
    <row r="91" spans="2:34" s="25" customFormat="1" ht="33" customHeight="1" x14ac:dyDescent="0.25">
      <c r="B91" s="41" t="s">
        <v>27</v>
      </c>
      <c r="C91" s="40"/>
      <c r="D91" s="43">
        <v>60</v>
      </c>
      <c r="E91" s="43">
        <v>80</v>
      </c>
      <c r="F91" s="43">
        <v>100</v>
      </c>
      <c r="G91" s="43">
        <v>100</v>
      </c>
      <c r="H91" s="43">
        <v>100</v>
      </c>
      <c r="I91" s="40"/>
      <c r="J91" s="43">
        <f t="shared" si="22"/>
        <v>6336</v>
      </c>
      <c r="K91" s="43">
        <f t="shared" si="23"/>
        <v>8448</v>
      </c>
      <c r="L91" s="43">
        <f t="shared" si="24"/>
        <v>10560</v>
      </c>
      <c r="M91" s="43">
        <f t="shared" si="25"/>
        <v>10560</v>
      </c>
      <c r="N91" s="43">
        <f t="shared" si="26"/>
        <v>10560</v>
      </c>
      <c r="O91" s="40"/>
      <c r="P91" s="43">
        <f t="shared" si="27"/>
        <v>114048</v>
      </c>
      <c r="Q91" s="43">
        <f t="shared" si="28"/>
        <v>152064</v>
      </c>
      <c r="R91" s="43">
        <f t="shared" si="29"/>
        <v>190080</v>
      </c>
      <c r="S91" s="43">
        <f t="shared" si="30"/>
        <v>190080</v>
      </c>
      <c r="T91" s="43">
        <f t="shared" si="31"/>
        <v>190080</v>
      </c>
      <c r="U91" s="44"/>
      <c r="V91" s="59">
        <v>18</v>
      </c>
      <c r="W91" s="63">
        <v>0.17499999999999999</v>
      </c>
      <c r="X91" s="61">
        <v>1</v>
      </c>
      <c r="Y91" s="43">
        <f>Z91*AA91</f>
        <v>128</v>
      </c>
      <c r="Z91" s="43">
        <v>75294.117647058825</v>
      </c>
      <c r="AA91" s="67">
        <v>1.6999999999999999E-3</v>
      </c>
      <c r="AC91" s="30" t="s">
        <v>102</v>
      </c>
      <c r="AD91" s="30" t="s">
        <v>102</v>
      </c>
      <c r="AE91" s="35" t="s">
        <v>104</v>
      </c>
      <c r="AF91" s="37"/>
      <c r="AG91" s="30" t="s">
        <v>118</v>
      </c>
      <c r="AH91" s="30" t="s">
        <v>102</v>
      </c>
    </row>
    <row r="92" spans="2:34" s="25" customFormat="1" ht="33" customHeight="1" x14ac:dyDescent="0.25">
      <c r="B92" s="41" t="s">
        <v>107</v>
      </c>
      <c r="C92" s="40"/>
      <c r="D92" s="43">
        <v>15</v>
      </c>
      <c r="E92" s="43">
        <v>25</v>
      </c>
      <c r="F92" s="43">
        <v>35</v>
      </c>
      <c r="G92" s="43">
        <v>35</v>
      </c>
      <c r="H92" s="43">
        <v>35</v>
      </c>
      <c r="I92" s="40"/>
      <c r="J92" s="43">
        <f t="shared" si="22"/>
        <v>3968.9926500000001</v>
      </c>
      <c r="K92" s="43">
        <f t="shared" si="23"/>
        <v>6614.9877500000002</v>
      </c>
      <c r="L92" s="43">
        <f t="shared" si="24"/>
        <v>9260.9828500000003</v>
      </c>
      <c r="M92" s="43">
        <f t="shared" si="25"/>
        <v>9260.9828500000003</v>
      </c>
      <c r="N92" s="43">
        <f t="shared" si="26"/>
        <v>9260.9828500000003</v>
      </c>
      <c r="O92" s="40"/>
      <c r="P92" s="43">
        <f t="shared" si="27"/>
        <v>79379.853000000003</v>
      </c>
      <c r="Q92" s="43">
        <f t="shared" si="28"/>
        <v>132299.755</v>
      </c>
      <c r="R92" s="43">
        <f t="shared" si="29"/>
        <v>185219.65700000001</v>
      </c>
      <c r="S92" s="43">
        <f t="shared" si="30"/>
        <v>185219.65700000001</v>
      </c>
      <c r="T92" s="43">
        <f t="shared" si="31"/>
        <v>185219.65700000001</v>
      </c>
      <c r="U92" s="44"/>
      <c r="V92" s="59">
        <v>20</v>
      </c>
      <c r="W92" s="61">
        <v>0.02</v>
      </c>
      <c r="X92" s="61">
        <v>1</v>
      </c>
      <c r="Y92" s="43">
        <f>AA92*Z92+164.8</f>
        <v>269.99950000000001</v>
      </c>
      <c r="Z92" s="43">
        <v>150285</v>
      </c>
      <c r="AA92" s="67">
        <v>6.9999999999999999E-4</v>
      </c>
      <c r="AC92" s="30" t="s">
        <v>138</v>
      </c>
      <c r="AD92" s="30" t="s">
        <v>102</v>
      </c>
      <c r="AE92" s="35" t="s">
        <v>104</v>
      </c>
      <c r="AF92" s="37"/>
      <c r="AG92" s="33" t="s">
        <v>117</v>
      </c>
      <c r="AH92" s="30" t="s">
        <v>138</v>
      </c>
    </row>
    <row r="93" spans="2:34" s="25" customFormat="1" ht="33" customHeight="1" x14ac:dyDescent="0.25">
      <c r="B93" s="41" t="s">
        <v>108</v>
      </c>
      <c r="C93" s="40"/>
      <c r="D93" s="43">
        <v>15</v>
      </c>
      <c r="E93" s="43">
        <v>25</v>
      </c>
      <c r="F93" s="43">
        <v>35</v>
      </c>
      <c r="G93" s="43">
        <v>35</v>
      </c>
      <c r="H93" s="43">
        <v>35</v>
      </c>
      <c r="I93" s="40"/>
      <c r="J93" s="43">
        <f t="shared" si="22"/>
        <v>5997.5970599999991</v>
      </c>
      <c r="K93" s="43">
        <f t="shared" si="23"/>
        <v>9995.9950999999983</v>
      </c>
      <c r="L93" s="43">
        <f t="shared" si="24"/>
        <v>13994.393139999998</v>
      </c>
      <c r="M93" s="43">
        <f t="shared" si="25"/>
        <v>13994.393139999998</v>
      </c>
      <c r="N93" s="43">
        <f t="shared" si="26"/>
        <v>13994.393139999998</v>
      </c>
      <c r="O93" s="40"/>
      <c r="P93" s="43">
        <f t="shared" si="27"/>
        <v>119951.9412</v>
      </c>
      <c r="Q93" s="43">
        <f t="shared" si="28"/>
        <v>199919.902</v>
      </c>
      <c r="R93" s="43">
        <f t="shared" si="29"/>
        <v>279887.8628</v>
      </c>
      <c r="S93" s="43">
        <f t="shared" si="30"/>
        <v>279887.8628</v>
      </c>
      <c r="T93" s="43">
        <f t="shared" si="31"/>
        <v>279887.8628</v>
      </c>
      <c r="U93" s="44"/>
      <c r="V93" s="59">
        <v>20</v>
      </c>
      <c r="W93" s="61">
        <v>0.02</v>
      </c>
      <c r="X93" s="61">
        <v>1</v>
      </c>
      <c r="Y93" s="43">
        <f>AA93*Z93+233.2</f>
        <v>407.99979999999999</v>
      </c>
      <c r="Z93" s="43">
        <v>249714</v>
      </c>
      <c r="AA93" s="67">
        <v>6.9999999999999999E-4</v>
      </c>
      <c r="AC93" s="30" t="s">
        <v>138</v>
      </c>
      <c r="AD93" s="30" t="s">
        <v>102</v>
      </c>
      <c r="AE93" s="35" t="s">
        <v>104</v>
      </c>
      <c r="AF93" s="37"/>
      <c r="AG93" s="33" t="s">
        <v>117</v>
      </c>
      <c r="AH93" s="30" t="s">
        <v>138</v>
      </c>
    </row>
    <row r="94" spans="2:34" s="25" customFormat="1" ht="33" customHeight="1" x14ac:dyDescent="0.25">
      <c r="B94" s="41" t="s">
        <v>109</v>
      </c>
      <c r="C94" s="40"/>
      <c r="D94" s="43">
        <v>20</v>
      </c>
      <c r="E94" s="43">
        <v>30</v>
      </c>
      <c r="F94" s="43">
        <v>40</v>
      </c>
      <c r="G94" s="43">
        <v>40</v>
      </c>
      <c r="H94" s="43">
        <v>40</v>
      </c>
      <c r="I94" s="40"/>
      <c r="J94" s="43">
        <f t="shared" si="22"/>
        <v>6761.9843199999996</v>
      </c>
      <c r="K94" s="43">
        <f t="shared" si="23"/>
        <v>10142.976479999999</v>
      </c>
      <c r="L94" s="43">
        <f t="shared" si="24"/>
        <v>13523.968639999999</v>
      </c>
      <c r="M94" s="43">
        <f t="shared" si="25"/>
        <v>13523.968639999999</v>
      </c>
      <c r="N94" s="43">
        <f t="shared" si="26"/>
        <v>13523.968639999999</v>
      </c>
      <c r="O94" s="40"/>
      <c r="P94" s="43">
        <f t="shared" si="27"/>
        <v>135239.68640000001</v>
      </c>
      <c r="Q94" s="43">
        <f t="shared" si="28"/>
        <v>202859.52959999998</v>
      </c>
      <c r="R94" s="43">
        <f t="shared" si="29"/>
        <v>270479.37280000001</v>
      </c>
      <c r="S94" s="43">
        <f t="shared" si="30"/>
        <v>270479.37280000001</v>
      </c>
      <c r="T94" s="43">
        <f t="shared" si="31"/>
        <v>270479.37280000001</v>
      </c>
      <c r="U94" s="44"/>
      <c r="V94" s="59">
        <v>20</v>
      </c>
      <c r="W94" s="61">
        <v>0.02</v>
      </c>
      <c r="X94" s="61">
        <v>1</v>
      </c>
      <c r="Y94" s="43">
        <f>AA94*Z94+164.8</f>
        <v>344.99919999999997</v>
      </c>
      <c r="Z94" s="43">
        <v>150166</v>
      </c>
      <c r="AA94" s="67">
        <v>1.1999999999999999E-3</v>
      </c>
      <c r="AC94" s="30" t="s">
        <v>138</v>
      </c>
      <c r="AD94" s="30" t="s">
        <v>102</v>
      </c>
      <c r="AE94" s="35" t="s">
        <v>104</v>
      </c>
      <c r="AF94" s="37"/>
      <c r="AG94" s="33" t="s">
        <v>117</v>
      </c>
      <c r="AH94" s="30" t="s">
        <v>138</v>
      </c>
    </row>
    <row r="95" spans="2:34" s="25" customFormat="1" ht="33" customHeight="1" x14ac:dyDescent="0.25">
      <c r="B95" s="41" t="s">
        <v>110</v>
      </c>
      <c r="C95" s="40"/>
      <c r="D95" s="43">
        <v>20</v>
      </c>
      <c r="E95" s="43">
        <v>30</v>
      </c>
      <c r="F95" s="43">
        <v>40</v>
      </c>
      <c r="G95" s="43">
        <v>40</v>
      </c>
      <c r="H95" s="43">
        <v>40</v>
      </c>
      <c r="I95" s="40"/>
      <c r="J95" s="43">
        <f t="shared" si="22"/>
        <v>10446.792160000001</v>
      </c>
      <c r="K95" s="43">
        <f t="shared" si="23"/>
        <v>15670.188239999999</v>
      </c>
      <c r="L95" s="43">
        <f t="shared" si="24"/>
        <v>20893.584320000002</v>
      </c>
      <c r="M95" s="43">
        <f t="shared" si="25"/>
        <v>20893.584320000002</v>
      </c>
      <c r="N95" s="43">
        <f t="shared" si="26"/>
        <v>20893.584320000002</v>
      </c>
      <c r="O95" s="40"/>
      <c r="P95" s="43">
        <f t="shared" si="27"/>
        <v>208935.8432</v>
      </c>
      <c r="Q95" s="43">
        <f t="shared" si="28"/>
        <v>313403.7648</v>
      </c>
      <c r="R95" s="43">
        <f t="shared" si="29"/>
        <v>417871.68640000001</v>
      </c>
      <c r="S95" s="43">
        <f t="shared" si="30"/>
        <v>417871.68640000001</v>
      </c>
      <c r="T95" s="43">
        <f t="shared" si="31"/>
        <v>417871.68640000001</v>
      </c>
      <c r="U95" s="44"/>
      <c r="V95" s="59">
        <v>20</v>
      </c>
      <c r="W95" s="61">
        <v>0.02</v>
      </c>
      <c r="X95" s="61">
        <v>1</v>
      </c>
      <c r="Y95" s="43">
        <f>AA95*Z95+233.2</f>
        <v>532.99959999999999</v>
      </c>
      <c r="Z95" s="43">
        <v>249833</v>
      </c>
      <c r="AA95" s="67">
        <v>1.1999999999999999E-3</v>
      </c>
      <c r="AC95" s="30" t="s">
        <v>138</v>
      </c>
      <c r="AD95" s="30" t="s">
        <v>102</v>
      </c>
      <c r="AE95" s="35" t="s">
        <v>104</v>
      </c>
      <c r="AF95" s="37"/>
      <c r="AG95" s="33" t="s">
        <v>117</v>
      </c>
      <c r="AH95" s="30" t="s">
        <v>138</v>
      </c>
    </row>
    <row r="96" spans="2:34" s="25" customFormat="1" ht="33" customHeight="1" x14ac:dyDescent="0.25">
      <c r="B96" s="41" t="s">
        <v>111</v>
      </c>
      <c r="C96" s="40"/>
      <c r="D96" s="43">
        <v>25</v>
      </c>
      <c r="E96" s="43">
        <v>35</v>
      </c>
      <c r="F96" s="43">
        <v>45</v>
      </c>
      <c r="G96" s="43">
        <v>45</v>
      </c>
      <c r="H96" s="43">
        <v>45</v>
      </c>
      <c r="I96" s="40"/>
      <c r="J96" s="43">
        <f t="shared" si="22"/>
        <v>10290</v>
      </c>
      <c r="K96" s="43">
        <f t="shared" si="23"/>
        <v>14405.999999999998</v>
      </c>
      <c r="L96" s="43">
        <f t="shared" si="24"/>
        <v>18522</v>
      </c>
      <c r="M96" s="43">
        <f t="shared" si="25"/>
        <v>18522</v>
      </c>
      <c r="N96" s="43">
        <f t="shared" si="26"/>
        <v>18522</v>
      </c>
      <c r="O96" s="40"/>
      <c r="P96" s="43">
        <f t="shared" si="27"/>
        <v>205800</v>
      </c>
      <c r="Q96" s="43">
        <f t="shared" si="28"/>
        <v>288120</v>
      </c>
      <c r="R96" s="43">
        <f t="shared" si="29"/>
        <v>370440</v>
      </c>
      <c r="S96" s="43">
        <f t="shared" si="30"/>
        <v>370440</v>
      </c>
      <c r="T96" s="43">
        <f t="shared" si="31"/>
        <v>370440</v>
      </c>
      <c r="U96" s="44"/>
      <c r="V96" s="59">
        <v>20</v>
      </c>
      <c r="W96" s="61">
        <v>0.02</v>
      </c>
      <c r="X96" s="61">
        <v>1</v>
      </c>
      <c r="Y96" s="43">
        <f>AA96*Z96+164.8</f>
        <v>420</v>
      </c>
      <c r="Z96" s="43">
        <v>150117.64705882352</v>
      </c>
      <c r="AA96" s="67">
        <v>1.6999999999999999E-3</v>
      </c>
      <c r="AC96" s="30" t="s">
        <v>138</v>
      </c>
      <c r="AD96" s="30" t="s">
        <v>102</v>
      </c>
      <c r="AE96" s="35" t="s">
        <v>104</v>
      </c>
      <c r="AF96" s="37"/>
      <c r="AG96" s="33" t="s">
        <v>117</v>
      </c>
      <c r="AH96" s="30" t="s">
        <v>138</v>
      </c>
    </row>
    <row r="97" spans="2:34" s="25" customFormat="1" ht="33" customHeight="1" x14ac:dyDescent="0.25">
      <c r="B97" s="41" t="s">
        <v>112</v>
      </c>
      <c r="C97" s="40"/>
      <c r="D97" s="43">
        <v>25</v>
      </c>
      <c r="E97" s="43">
        <v>35</v>
      </c>
      <c r="F97" s="43">
        <v>45</v>
      </c>
      <c r="G97" s="43">
        <v>45</v>
      </c>
      <c r="H97" s="43">
        <v>45</v>
      </c>
      <c r="I97" s="40"/>
      <c r="J97" s="43">
        <f t="shared" si="22"/>
        <v>14283.5</v>
      </c>
      <c r="K97" s="43">
        <f t="shared" si="23"/>
        <v>19996.900000000001</v>
      </c>
      <c r="L97" s="43">
        <f t="shared" si="24"/>
        <v>25710.300000000003</v>
      </c>
      <c r="M97" s="43">
        <f t="shared" si="25"/>
        <v>25710.300000000003</v>
      </c>
      <c r="N97" s="43">
        <f t="shared" si="26"/>
        <v>25710.300000000003</v>
      </c>
      <c r="O97" s="40"/>
      <c r="P97" s="43">
        <f t="shared" si="27"/>
        <v>285670</v>
      </c>
      <c r="Q97" s="43">
        <f t="shared" si="28"/>
        <v>399938.00000000006</v>
      </c>
      <c r="R97" s="43">
        <f t="shared" si="29"/>
        <v>514206.00000000006</v>
      </c>
      <c r="S97" s="43">
        <f t="shared" si="30"/>
        <v>514206.00000000006</v>
      </c>
      <c r="T97" s="43">
        <f t="shared" si="31"/>
        <v>514206.00000000006</v>
      </c>
      <c r="U97" s="44"/>
      <c r="V97" s="59">
        <v>20</v>
      </c>
      <c r="W97" s="61">
        <v>0.02</v>
      </c>
      <c r="X97" s="61">
        <v>1</v>
      </c>
      <c r="Y97" s="43">
        <f>AA97*Z97+233.2</f>
        <v>583</v>
      </c>
      <c r="Z97" s="43">
        <v>205764.70588235292</v>
      </c>
      <c r="AA97" s="67">
        <v>1.6999999999999999E-3</v>
      </c>
      <c r="AC97" s="30" t="s">
        <v>138</v>
      </c>
      <c r="AD97" s="30" t="s">
        <v>102</v>
      </c>
      <c r="AE97" s="35" t="s">
        <v>104</v>
      </c>
      <c r="AF97" s="37"/>
      <c r="AG97" s="33" t="s">
        <v>117</v>
      </c>
      <c r="AH97" s="30" t="s">
        <v>138</v>
      </c>
    </row>
    <row r="98" spans="2:34" s="25" customFormat="1" ht="33" customHeight="1" x14ac:dyDescent="0.25">
      <c r="B98" s="41" t="s">
        <v>113</v>
      </c>
      <c r="C98" s="40"/>
      <c r="D98" s="43">
        <v>600</v>
      </c>
      <c r="E98" s="43">
        <v>600</v>
      </c>
      <c r="F98" s="43">
        <v>600</v>
      </c>
      <c r="G98" s="43">
        <v>600</v>
      </c>
      <c r="H98" s="43">
        <v>600</v>
      </c>
      <c r="I98" s="40"/>
      <c r="J98" s="43">
        <f t="shared" si="22"/>
        <v>63180</v>
      </c>
      <c r="K98" s="43">
        <f t="shared" si="23"/>
        <v>63180</v>
      </c>
      <c r="L98" s="43">
        <f t="shared" si="24"/>
        <v>63180</v>
      </c>
      <c r="M98" s="43">
        <f t="shared" si="25"/>
        <v>63180</v>
      </c>
      <c r="N98" s="43">
        <f t="shared" si="26"/>
        <v>63180</v>
      </c>
      <c r="O98" s="40"/>
      <c r="P98" s="43">
        <f t="shared" si="27"/>
        <v>694980</v>
      </c>
      <c r="Q98" s="43">
        <f t="shared" si="28"/>
        <v>694980</v>
      </c>
      <c r="R98" s="43">
        <f t="shared" si="29"/>
        <v>694980</v>
      </c>
      <c r="S98" s="43">
        <f t="shared" si="30"/>
        <v>694980</v>
      </c>
      <c r="T98" s="43">
        <f t="shared" si="31"/>
        <v>694980</v>
      </c>
      <c r="U98" s="44"/>
      <c r="V98" s="59">
        <v>11</v>
      </c>
      <c r="W98" s="61">
        <v>0.1</v>
      </c>
      <c r="X98" s="61">
        <v>1</v>
      </c>
      <c r="Y98" s="43">
        <v>117</v>
      </c>
      <c r="Z98" s="38"/>
      <c r="AA98" s="66"/>
      <c r="AC98" s="30" t="s">
        <v>102</v>
      </c>
      <c r="AD98" s="30" t="s">
        <v>102</v>
      </c>
      <c r="AE98" s="35" t="s">
        <v>104</v>
      </c>
      <c r="AF98" s="30" t="s">
        <v>102</v>
      </c>
      <c r="AG98" s="36"/>
      <c r="AH98" s="36"/>
    </row>
    <row r="99" spans="2:34" s="25" customFormat="1" ht="33" customHeight="1" x14ac:dyDescent="0.25">
      <c r="B99" s="41" t="s">
        <v>114</v>
      </c>
      <c r="C99" s="40"/>
      <c r="D99" s="43">
        <v>15</v>
      </c>
      <c r="E99" s="43">
        <v>15</v>
      </c>
      <c r="F99" s="43">
        <v>15</v>
      </c>
      <c r="G99" s="43">
        <v>15</v>
      </c>
      <c r="H99" s="43">
        <v>15</v>
      </c>
      <c r="I99" s="40"/>
      <c r="J99" s="43">
        <f t="shared" si="22"/>
        <v>592.80000000000007</v>
      </c>
      <c r="K99" s="43">
        <f t="shared" si="23"/>
        <v>592.80000000000007</v>
      </c>
      <c r="L99" s="43">
        <f t="shared" si="24"/>
        <v>592.80000000000007</v>
      </c>
      <c r="M99" s="43">
        <f t="shared" si="25"/>
        <v>592.80000000000007</v>
      </c>
      <c r="N99" s="43">
        <f t="shared" si="26"/>
        <v>592.80000000000007</v>
      </c>
      <c r="O99" s="40"/>
      <c r="P99" s="43">
        <f t="shared" si="27"/>
        <v>6520.8</v>
      </c>
      <c r="Q99" s="43">
        <f t="shared" si="28"/>
        <v>6520.8</v>
      </c>
      <c r="R99" s="43">
        <f t="shared" si="29"/>
        <v>6520.8</v>
      </c>
      <c r="S99" s="43">
        <f t="shared" si="30"/>
        <v>6520.8</v>
      </c>
      <c r="T99" s="43">
        <f t="shared" si="31"/>
        <v>6520.8</v>
      </c>
      <c r="U99" s="44"/>
      <c r="V99" s="59">
        <v>11</v>
      </c>
      <c r="W99" s="61">
        <v>0.48</v>
      </c>
      <c r="X99" s="61">
        <v>1</v>
      </c>
      <c r="Y99" s="43">
        <v>76</v>
      </c>
      <c r="Z99" s="38"/>
      <c r="AA99" s="66"/>
      <c r="AC99" s="30" t="s">
        <v>102</v>
      </c>
      <c r="AD99" s="30" t="s">
        <v>102</v>
      </c>
      <c r="AE99" s="35" t="s">
        <v>104</v>
      </c>
      <c r="AF99" s="30" t="s">
        <v>102</v>
      </c>
      <c r="AG99" s="36"/>
      <c r="AH99" s="36"/>
    </row>
    <row r="100" spans="2:34" s="25" customFormat="1" ht="33" customHeight="1" x14ac:dyDescent="0.25">
      <c r="B100" s="41" t="s">
        <v>28</v>
      </c>
      <c r="C100" s="40"/>
      <c r="D100" s="43">
        <v>10</v>
      </c>
      <c r="E100" s="43">
        <v>12</v>
      </c>
      <c r="F100" s="43">
        <v>14</v>
      </c>
      <c r="G100" s="43">
        <v>14</v>
      </c>
      <c r="H100" s="43">
        <v>14</v>
      </c>
      <c r="I100" s="40"/>
      <c r="J100" s="43">
        <f t="shared" ref="J100:J114" si="32">D100*((1-$W100)*$X100*$Y100)</f>
        <v>31878</v>
      </c>
      <c r="K100" s="43">
        <f t="shared" ref="K100:K114" si="33">E100*((1-$W100)*$X100*$Y100)</f>
        <v>38253.600000000006</v>
      </c>
      <c r="L100" s="43">
        <f t="shared" ref="L100:L114" si="34">F100*((1-$W100)*$X100*$Y100)</f>
        <v>44629.200000000004</v>
      </c>
      <c r="M100" s="43">
        <f t="shared" ref="M100:M114" si="35">G100*((1-$W100)*$X100*$Y100)</f>
        <v>44629.200000000004</v>
      </c>
      <c r="N100" s="43">
        <f t="shared" ref="N100:N114" si="36">H100*((1-$W100)*$X100*$Y100)</f>
        <v>44629.200000000004</v>
      </c>
      <c r="O100" s="40"/>
      <c r="P100" s="43">
        <f t="shared" ref="P100:P114" si="37">D100*(V100*(1-W100)*X100*Y100)</f>
        <v>478170</v>
      </c>
      <c r="Q100" s="43">
        <f t="shared" ref="Q100:Q114" si="38">E100*(V100*(1-W100)*X100*Y100)</f>
        <v>573804</v>
      </c>
      <c r="R100" s="43">
        <f t="shared" ref="R100:R114" si="39">F100*(V100*(1-W100)*X100*Y100)</f>
        <v>669438</v>
      </c>
      <c r="S100" s="43">
        <f t="shared" ref="S100:S114" si="40">G100*(V100*(1-W100)*X100*Y100)</f>
        <v>669438</v>
      </c>
      <c r="T100" s="43">
        <f t="shared" ref="T100:T114" si="41">H100*(V100*(1-W100)*X100*Y100)</f>
        <v>669438</v>
      </c>
      <c r="U100" s="44"/>
      <c r="V100" s="59">
        <v>15</v>
      </c>
      <c r="W100" s="61">
        <v>0.1</v>
      </c>
      <c r="X100" s="61">
        <v>1</v>
      </c>
      <c r="Y100" s="43">
        <v>3542</v>
      </c>
      <c r="Z100" s="38"/>
      <c r="AA100" s="66"/>
      <c r="AC100" s="34" t="s">
        <v>115</v>
      </c>
      <c r="AD100" s="34" t="s">
        <v>115</v>
      </c>
      <c r="AE100" s="35" t="s">
        <v>104</v>
      </c>
      <c r="AF100" s="34" t="s">
        <v>115</v>
      </c>
      <c r="AG100" s="36"/>
      <c r="AH100" s="36"/>
    </row>
    <row r="101" spans="2:34" s="25" customFormat="1" ht="33" customHeight="1" x14ac:dyDescent="0.25">
      <c r="B101" s="41" t="s">
        <v>29</v>
      </c>
      <c r="C101" s="40"/>
      <c r="D101" s="43">
        <v>10</v>
      </c>
      <c r="E101" s="43">
        <v>11</v>
      </c>
      <c r="F101" s="43">
        <v>12</v>
      </c>
      <c r="G101" s="43">
        <v>12</v>
      </c>
      <c r="H101" s="43">
        <v>12</v>
      </c>
      <c r="I101" s="40"/>
      <c r="J101" s="43">
        <f t="shared" si="32"/>
        <v>21420</v>
      </c>
      <c r="K101" s="43">
        <f t="shared" si="33"/>
        <v>23562</v>
      </c>
      <c r="L101" s="43">
        <f t="shared" si="34"/>
        <v>25704</v>
      </c>
      <c r="M101" s="43">
        <f t="shared" si="35"/>
        <v>25704</v>
      </c>
      <c r="N101" s="43">
        <f t="shared" si="36"/>
        <v>25704</v>
      </c>
      <c r="O101" s="40"/>
      <c r="P101" s="43">
        <f t="shared" si="37"/>
        <v>321300</v>
      </c>
      <c r="Q101" s="43">
        <f t="shared" si="38"/>
        <v>353430</v>
      </c>
      <c r="R101" s="43">
        <f t="shared" si="39"/>
        <v>385560</v>
      </c>
      <c r="S101" s="43">
        <f t="shared" si="40"/>
        <v>385560</v>
      </c>
      <c r="T101" s="43">
        <f t="shared" si="41"/>
        <v>385560</v>
      </c>
      <c r="U101" s="44"/>
      <c r="V101" s="59">
        <v>15</v>
      </c>
      <c r="W101" s="61">
        <v>0.1</v>
      </c>
      <c r="X101" s="61">
        <v>1</v>
      </c>
      <c r="Y101" s="43">
        <v>2380</v>
      </c>
      <c r="Z101" s="38"/>
      <c r="AA101" s="66"/>
      <c r="AC101" s="34" t="s">
        <v>115</v>
      </c>
      <c r="AD101" s="34" t="s">
        <v>115</v>
      </c>
      <c r="AE101" s="35" t="s">
        <v>104</v>
      </c>
      <c r="AF101" s="34" t="s">
        <v>115</v>
      </c>
      <c r="AG101" s="36"/>
      <c r="AH101" s="36"/>
    </row>
    <row r="102" spans="2:34" s="25" customFormat="1" ht="33" customHeight="1" x14ac:dyDescent="0.25">
      <c r="B102" s="41" t="s">
        <v>30</v>
      </c>
      <c r="C102" s="40"/>
      <c r="D102" s="43">
        <v>8</v>
      </c>
      <c r="E102" s="43">
        <v>9</v>
      </c>
      <c r="F102" s="43">
        <v>10</v>
      </c>
      <c r="G102" s="43">
        <v>10</v>
      </c>
      <c r="H102" s="43">
        <v>10</v>
      </c>
      <c r="I102" s="40"/>
      <c r="J102" s="43">
        <f t="shared" si="32"/>
        <v>61509.599999999999</v>
      </c>
      <c r="K102" s="43">
        <f t="shared" si="33"/>
        <v>69198.3</v>
      </c>
      <c r="L102" s="43">
        <f t="shared" si="34"/>
        <v>76887</v>
      </c>
      <c r="M102" s="43">
        <f t="shared" si="35"/>
        <v>76887</v>
      </c>
      <c r="N102" s="43">
        <f t="shared" si="36"/>
        <v>76887</v>
      </c>
      <c r="O102" s="40"/>
      <c r="P102" s="43">
        <f t="shared" si="37"/>
        <v>922644</v>
      </c>
      <c r="Q102" s="43">
        <f t="shared" si="38"/>
        <v>1037974.5</v>
      </c>
      <c r="R102" s="43">
        <f t="shared" si="39"/>
        <v>1153305</v>
      </c>
      <c r="S102" s="43">
        <f t="shared" si="40"/>
        <v>1153305</v>
      </c>
      <c r="T102" s="43">
        <f t="shared" si="41"/>
        <v>1153305</v>
      </c>
      <c r="U102" s="44"/>
      <c r="V102" s="59">
        <v>15</v>
      </c>
      <c r="W102" s="61">
        <v>0.1</v>
      </c>
      <c r="X102" s="61">
        <v>1</v>
      </c>
      <c r="Y102" s="43">
        <v>8543</v>
      </c>
      <c r="Z102" s="38"/>
      <c r="AA102" s="66"/>
      <c r="AC102" s="34" t="s">
        <v>115</v>
      </c>
      <c r="AD102" s="34" t="s">
        <v>115</v>
      </c>
      <c r="AE102" s="35" t="s">
        <v>104</v>
      </c>
      <c r="AF102" s="34" t="s">
        <v>115</v>
      </c>
      <c r="AG102" s="36"/>
      <c r="AH102" s="36"/>
    </row>
    <row r="103" spans="2:34" s="25" customFormat="1" ht="33" customHeight="1" x14ac:dyDescent="0.25">
      <c r="B103" s="41" t="s">
        <v>31</v>
      </c>
      <c r="C103" s="40"/>
      <c r="D103" s="43">
        <v>2</v>
      </c>
      <c r="E103" s="43">
        <v>3</v>
      </c>
      <c r="F103" s="43">
        <v>4</v>
      </c>
      <c r="G103" s="43">
        <v>4</v>
      </c>
      <c r="H103" s="43">
        <v>4</v>
      </c>
      <c r="I103" s="40"/>
      <c r="J103" s="43">
        <f t="shared" si="32"/>
        <v>11232</v>
      </c>
      <c r="K103" s="43">
        <f t="shared" si="33"/>
        <v>16848</v>
      </c>
      <c r="L103" s="43">
        <f t="shared" si="34"/>
        <v>22464</v>
      </c>
      <c r="M103" s="43">
        <f t="shared" si="35"/>
        <v>22464</v>
      </c>
      <c r="N103" s="43">
        <f t="shared" si="36"/>
        <v>22464</v>
      </c>
      <c r="O103" s="40"/>
      <c r="P103" s="43">
        <f t="shared" si="37"/>
        <v>168480</v>
      </c>
      <c r="Q103" s="43">
        <f t="shared" si="38"/>
        <v>252720</v>
      </c>
      <c r="R103" s="43">
        <f t="shared" si="39"/>
        <v>336960</v>
      </c>
      <c r="S103" s="43">
        <f t="shared" si="40"/>
        <v>336960</v>
      </c>
      <c r="T103" s="43">
        <f t="shared" si="41"/>
        <v>336960</v>
      </c>
      <c r="U103" s="44"/>
      <c r="V103" s="59">
        <v>15</v>
      </c>
      <c r="W103" s="61">
        <v>0.1</v>
      </c>
      <c r="X103" s="61">
        <v>1</v>
      </c>
      <c r="Y103" s="43">
        <v>6240</v>
      </c>
      <c r="Z103" s="38"/>
      <c r="AA103" s="66"/>
      <c r="AC103" s="34" t="s">
        <v>115</v>
      </c>
      <c r="AD103" s="34" t="s">
        <v>115</v>
      </c>
      <c r="AE103" s="35" t="s">
        <v>104</v>
      </c>
      <c r="AF103" s="34" t="s">
        <v>115</v>
      </c>
      <c r="AG103" s="36"/>
      <c r="AH103" s="36"/>
    </row>
    <row r="104" spans="2:34" s="25" customFormat="1" ht="33" customHeight="1" x14ac:dyDescent="0.25">
      <c r="B104" s="41" t="s">
        <v>53</v>
      </c>
      <c r="C104" s="40"/>
      <c r="D104" s="43">
        <v>5</v>
      </c>
      <c r="E104" s="43">
        <v>7</v>
      </c>
      <c r="F104" s="43">
        <v>9</v>
      </c>
      <c r="G104" s="43">
        <v>9</v>
      </c>
      <c r="H104" s="43">
        <v>9</v>
      </c>
      <c r="I104" s="40"/>
      <c r="J104" s="43">
        <f t="shared" si="32"/>
        <v>448.00000000000006</v>
      </c>
      <c r="K104" s="43">
        <f t="shared" si="33"/>
        <v>627.20000000000005</v>
      </c>
      <c r="L104" s="43">
        <f t="shared" si="34"/>
        <v>806.40000000000009</v>
      </c>
      <c r="M104" s="43">
        <f t="shared" si="35"/>
        <v>806.40000000000009</v>
      </c>
      <c r="N104" s="43">
        <f t="shared" si="36"/>
        <v>806.40000000000009</v>
      </c>
      <c r="O104" s="40"/>
      <c r="P104" s="43">
        <f t="shared" si="37"/>
        <v>4480</v>
      </c>
      <c r="Q104" s="43">
        <f t="shared" si="38"/>
        <v>6272</v>
      </c>
      <c r="R104" s="43">
        <f t="shared" si="39"/>
        <v>8064</v>
      </c>
      <c r="S104" s="43">
        <f t="shared" si="40"/>
        <v>8064</v>
      </c>
      <c r="T104" s="43">
        <f t="shared" si="41"/>
        <v>8064</v>
      </c>
      <c r="U104" s="44"/>
      <c r="V104" s="59">
        <v>10</v>
      </c>
      <c r="W104" s="61">
        <v>0.2</v>
      </c>
      <c r="X104" s="61">
        <v>1</v>
      </c>
      <c r="Y104" s="43">
        <f t="shared" ref="Y104:Y111" si="42">Z104*AA104</f>
        <v>112</v>
      </c>
      <c r="Z104" s="43">
        <v>1000</v>
      </c>
      <c r="AA104" s="67">
        <v>0.112</v>
      </c>
      <c r="AC104" s="30" t="s">
        <v>102</v>
      </c>
      <c r="AD104" s="30" t="s">
        <v>102</v>
      </c>
      <c r="AE104" s="35" t="s">
        <v>104</v>
      </c>
      <c r="AF104" s="37"/>
      <c r="AG104" s="30" t="s">
        <v>118</v>
      </c>
      <c r="AH104" s="30" t="s">
        <v>102</v>
      </c>
    </row>
    <row r="105" spans="2:34" s="25" customFormat="1" ht="33" customHeight="1" x14ac:dyDescent="0.25">
      <c r="B105" s="41" t="s">
        <v>98</v>
      </c>
      <c r="C105" s="40"/>
      <c r="D105" s="43">
        <v>5</v>
      </c>
      <c r="E105" s="43">
        <v>8</v>
      </c>
      <c r="F105" s="43">
        <v>10</v>
      </c>
      <c r="G105" s="43">
        <v>10</v>
      </c>
      <c r="H105" s="43">
        <v>10</v>
      </c>
      <c r="I105" s="40"/>
      <c r="J105" s="43">
        <f t="shared" si="32"/>
        <v>1120</v>
      </c>
      <c r="K105" s="43">
        <f t="shared" si="33"/>
        <v>1792</v>
      </c>
      <c r="L105" s="43">
        <f t="shared" si="34"/>
        <v>2240</v>
      </c>
      <c r="M105" s="43">
        <f t="shared" si="35"/>
        <v>2240</v>
      </c>
      <c r="N105" s="43">
        <f t="shared" si="36"/>
        <v>2240</v>
      </c>
      <c r="O105" s="40"/>
      <c r="P105" s="43">
        <f t="shared" si="37"/>
        <v>11200</v>
      </c>
      <c r="Q105" s="43">
        <f t="shared" si="38"/>
        <v>17920</v>
      </c>
      <c r="R105" s="43">
        <f t="shared" si="39"/>
        <v>22400</v>
      </c>
      <c r="S105" s="43">
        <f t="shared" si="40"/>
        <v>22400</v>
      </c>
      <c r="T105" s="43">
        <f t="shared" si="41"/>
        <v>22400</v>
      </c>
      <c r="U105" s="44"/>
      <c r="V105" s="59">
        <v>10</v>
      </c>
      <c r="W105" s="61">
        <v>0.2</v>
      </c>
      <c r="X105" s="61">
        <v>1</v>
      </c>
      <c r="Y105" s="43">
        <f t="shared" si="42"/>
        <v>280</v>
      </c>
      <c r="Z105" s="43">
        <v>2500</v>
      </c>
      <c r="AA105" s="67">
        <v>0.112</v>
      </c>
      <c r="AC105" s="30" t="s">
        <v>102</v>
      </c>
      <c r="AD105" s="30" t="s">
        <v>102</v>
      </c>
      <c r="AE105" s="35" t="s">
        <v>104</v>
      </c>
      <c r="AF105" s="37"/>
      <c r="AG105" s="30" t="s">
        <v>118</v>
      </c>
      <c r="AH105" s="30" t="s">
        <v>102</v>
      </c>
    </row>
    <row r="106" spans="2:34" s="25" customFormat="1" ht="33" customHeight="1" x14ac:dyDescent="0.25">
      <c r="B106" s="41" t="s">
        <v>54</v>
      </c>
      <c r="C106" s="40"/>
      <c r="D106" s="43">
        <v>20</v>
      </c>
      <c r="E106" s="43">
        <v>25</v>
      </c>
      <c r="F106" s="43">
        <v>26</v>
      </c>
      <c r="G106" s="43">
        <v>26</v>
      </c>
      <c r="H106" s="43">
        <v>26</v>
      </c>
      <c r="I106" s="40"/>
      <c r="J106" s="43">
        <f t="shared" si="32"/>
        <v>10944.640000000001</v>
      </c>
      <c r="K106" s="43">
        <f t="shared" si="33"/>
        <v>13680.800000000003</v>
      </c>
      <c r="L106" s="43">
        <f t="shared" si="34"/>
        <v>14228.032000000003</v>
      </c>
      <c r="M106" s="43">
        <f t="shared" si="35"/>
        <v>14228.032000000003</v>
      </c>
      <c r="N106" s="43">
        <f t="shared" si="36"/>
        <v>14228.032000000003</v>
      </c>
      <c r="O106" s="40"/>
      <c r="P106" s="43">
        <f t="shared" si="37"/>
        <v>109446.40000000001</v>
      </c>
      <c r="Q106" s="43">
        <f t="shared" si="38"/>
        <v>136808.00000000003</v>
      </c>
      <c r="R106" s="43">
        <f t="shared" si="39"/>
        <v>142280.32000000001</v>
      </c>
      <c r="S106" s="43">
        <f t="shared" si="40"/>
        <v>142280.32000000001</v>
      </c>
      <c r="T106" s="43">
        <f t="shared" si="41"/>
        <v>142280.32000000001</v>
      </c>
      <c r="U106" s="44"/>
      <c r="V106" s="59">
        <v>10</v>
      </c>
      <c r="W106" s="61">
        <v>0.2</v>
      </c>
      <c r="X106" s="61">
        <v>1</v>
      </c>
      <c r="Y106" s="43">
        <f t="shared" si="42"/>
        <v>684.04000000000008</v>
      </c>
      <c r="Z106" s="43">
        <v>1745</v>
      </c>
      <c r="AA106" s="67">
        <v>0.39200000000000002</v>
      </c>
      <c r="AC106" s="30" t="s">
        <v>102</v>
      </c>
      <c r="AD106" s="30" t="s">
        <v>102</v>
      </c>
      <c r="AE106" s="35" t="s">
        <v>104</v>
      </c>
      <c r="AF106" s="37"/>
      <c r="AG106" s="30" t="s">
        <v>118</v>
      </c>
      <c r="AH106" s="30" t="s">
        <v>102</v>
      </c>
    </row>
    <row r="107" spans="2:34" s="25" customFormat="1" ht="33" customHeight="1" x14ac:dyDescent="0.25">
      <c r="B107" s="41" t="s">
        <v>55</v>
      </c>
      <c r="C107" s="40"/>
      <c r="D107" s="43">
        <v>20</v>
      </c>
      <c r="E107" s="43">
        <v>27</v>
      </c>
      <c r="F107" s="43">
        <v>28</v>
      </c>
      <c r="G107" s="43">
        <v>28</v>
      </c>
      <c r="H107" s="43">
        <v>28</v>
      </c>
      <c r="I107" s="40"/>
      <c r="J107" s="43">
        <f t="shared" si="32"/>
        <v>56410.368000000009</v>
      </c>
      <c r="K107" s="43">
        <f t="shared" si="33"/>
        <v>76153.996800000008</v>
      </c>
      <c r="L107" s="43">
        <f t="shared" si="34"/>
        <v>78974.515200000009</v>
      </c>
      <c r="M107" s="43">
        <f t="shared" si="35"/>
        <v>78974.515200000009</v>
      </c>
      <c r="N107" s="43">
        <f t="shared" si="36"/>
        <v>78974.515200000009</v>
      </c>
      <c r="O107" s="40"/>
      <c r="P107" s="43">
        <f t="shared" si="37"/>
        <v>564103.68000000005</v>
      </c>
      <c r="Q107" s="43">
        <f t="shared" si="38"/>
        <v>761539.96799999999</v>
      </c>
      <c r="R107" s="43">
        <f t="shared" si="39"/>
        <v>789745.152</v>
      </c>
      <c r="S107" s="43">
        <f t="shared" si="40"/>
        <v>789745.152</v>
      </c>
      <c r="T107" s="43">
        <f t="shared" si="41"/>
        <v>789745.152</v>
      </c>
      <c r="U107" s="44"/>
      <c r="V107" s="59">
        <v>10</v>
      </c>
      <c r="W107" s="61">
        <v>0.2</v>
      </c>
      <c r="X107" s="61">
        <v>1</v>
      </c>
      <c r="Y107" s="43">
        <f t="shared" si="42"/>
        <v>3525.6480000000001</v>
      </c>
      <c r="Z107" s="43">
        <v>8994</v>
      </c>
      <c r="AA107" s="67">
        <v>0.39200000000000002</v>
      </c>
      <c r="AC107" s="30" t="s">
        <v>102</v>
      </c>
      <c r="AD107" s="30" t="s">
        <v>102</v>
      </c>
      <c r="AE107" s="35" t="s">
        <v>104</v>
      </c>
      <c r="AF107" s="37"/>
      <c r="AG107" s="30" t="s">
        <v>118</v>
      </c>
      <c r="AH107" s="30" t="s">
        <v>102</v>
      </c>
    </row>
    <row r="108" spans="2:34" s="25" customFormat="1" ht="33" customHeight="1" x14ac:dyDescent="0.25">
      <c r="B108" s="41" t="s">
        <v>56</v>
      </c>
      <c r="C108" s="40"/>
      <c r="D108" s="43">
        <v>20</v>
      </c>
      <c r="E108" s="43">
        <v>30</v>
      </c>
      <c r="F108" s="43">
        <v>31</v>
      </c>
      <c r="G108" s="43">
        <v>31</v>
      </c>
      <c r="H108" s="43">
        <v>31</v>
      </c>
      <c r="I108" s="40"/>
      <c r="J108" s="43">
        <f t="shared" si="32"/>
        <v>4336.8639999999996</v>
      </c>
      <c r="K108" s="43">
        <f t="shared" si="33"/>
        <v>6505.2960000000003</v>
      </c>
      <c r="L108" s="43">
        <f t="shared" si="34"/>
        <v>6722.1391999999996</v>
      </c>
      <c r="M108" s="43">
        <f t="shared" si="35"/>
        <v>6722.1391999999996</v>
      </c>
      <c r="N108" s="43">
        <f t="shared" si="36"/>
        <v>6722.1391999999996</v>
      </c>
      <c r="O108" s="40"/>
      <c r="P108" s="43">
        <f t="shared" si="37"/>
        <v>43368.639999999999</v>
      </c>
      <c r="Q108" s="43">
        <f t="shared" si="38"/>
        <v>65052.959999999992</v>
      </c>
      <c r="R108" s="43">
        <f t="shared" si="39"/>
        <v>67221.391999999993</v>
      </c>
      <c r="S108" s="43">
        <f t="shared" si="40"/>
        <v>67221.391999999993</v>
      </c>
      <c r="T108" s="43">
        <f t="shared" si="41"/>
        <v>67221.391999999993</v>
      </c>
      <c r="U108" s="44"/>
      <c r="V108" s="59">
        <v>10</v>
      </c>
      <c r="W108" s="61">
        <v>0.05</v>
      </c>
      <c r="X108" s="61">
        <v>1</v>
      </c>
      <c r="Y108" s="43">
        <f t="shared" si="42"/>
        <v>228.256</v>
      </c>
      <c r="Z108" s="43">
        <v>2038</v>
      </c>
      <c r="AA108" s="67">
        <v>0.112</v>
      </c>
      <c r="AC108" s="30" t="s">
        <v>102</v>
      </c>
      <c r="AD108" s="30" t="s">
        <v>102</v>
      </c>
      <c r="AE108" s="35" t="s">
        <v>104</v>
      </c>
      <c r="AF108" s="37"/>
      <c r="AG108" s="30" t="s">
        <v>118</v>
      </c>
      <c r="AH108" s="30" t="s">
        <v>102</v>
      </c>
    </row>
    <row r="109" spans="2:34" s="25" customFormat="1" ht="33" customHeight="1" x14ac:dyDescent="0.25">
      <c r="B109" s="41" t="s">
        <v>57</v>
      </c>
      <c r="C109" s="40"/>
      <c r="D109" s="43">
        <v>15</v>
      </c>
      <c r="E109" s="43">
        <v>25</v>
      </c>
      <c r="F109" s="43">
        <v>27</v>
      </c>
      <c r="G109" s="43">
        <v>27</v>
      </c>
      <c r="H109" s="43">
        <v>27</v>
      </c>
      <c r="I109" s="40"/>
      <c r="J109" s="43">
        <f t="shared" si="32"/>
        <v>6206.8439999999991</v>
      </c>
      <c r="K109" s="43">
        <f t="shared" si="33"/>
        <v>10344.739999999998</v>
      </c>
      <c r="L109" s="43">
        <f t="shared" si="34"/>
        <v>11172.319199999998</v>
      </c>
      <c r="M109" s="43">
        <f t="shared" si="35"/>
        <v>11172.319199999998</v>
      </c>
      <c r="N109" s="43">
        <f t="shared" si="36"/>
        <v>11172.319199999998</v>
      </c>
      <c r="O109" s="40"/>
      <c r="P109" s="43">
        <f t="shared" si="37"/>
        <v>62068.439999999995</v>
      </c>
      <c r="Q109" s="43">
        <f t="shared" si="38"/>
        <v>103447.4</v>
      </c>
      <c r="R109" s="43">
        <f t="shared" si="39"/>
        <v>111723.192</v>
      </c>
      <c r="S109" s="43">
        <f t="shared" si="40"/>
        <v>111723.192</v>
      </c>
      <c r="T109" s="43">
        <f t="shared" si="41"/>
        <v>111723.192</v>
      </c>
      <c r="U109" s="44"/>
      <c r="V109" s="59">
        <v>10</v>
      </c>
      <c r="W109" s="61">
        <v>0.05</v>
      </c>
      <c r="X109" s="61">
        <v>1</v>
      </c>
      <c r="Y109" s="43">
        <f t="shared" si="42"/>
        <v>435.56799999999998</v>
      </c>
      <c r="Z109" s="43">
        <v>3889</v>
      </c>
      <c r="AA109" s="67">
        <v>0.112</v>
      </c>
      <c r="AC109" s="30" t="s">
        <v>102</v>
      </c>
      <c r="AD109" s="30" t="s">
        <v>102</v>
      </c>
      <c r="AE109" s="35" t="s">
        <v>104</v>
      </c>
      <c r="AF109" s="37"/>
      <c r="AG109" s="30" t="s">
        <v>118</v>
      </c>
      <c r="AH109" s="30" t="s">
        <v>102</v>
      </c>
    </row>
    <row r="110" spans="2:34" s="25" customFormat="1" ht="33" customHeight="1" x14ac:dyDescent="0.25">
      <c r="B110" s="41" t="s">
        <v>58</v>
      </c>
      <c r="C110" s="40"/>
      <c r="D110" s="43">
        <v>5</v>
      </c>
      <c r="E110" s="43">
        <v>10</v>
      </c>
      <c r="F110" s="43">
        <v>11</v>
      </c>
      <c r="G110" s="43">
        <v>11</v>
      </c>
      <c r="H110" s="43">
        <v>11</v>
      </c>
      <c r="I110" s="40"/>
      <c r="J110" s="43">
        <f t="shared" si="32"/>
        <v>6703.1999999999989</v>
      </c>
      <c r="K110" s="43">
        <f t="shared" si="33"/>
        <v>13406.399999999998</v>
      </c>
      <c r="L110" s="43">
        <f t="shared" si="34"/>
        <v>14747.039999999999</v>
      </c>
      <c r="M110" s="43">
        <f t="shared" si="35"/>
        <v>14747.039999999999</v>
      </c>
      <c r="N110" s="43">
        <f t="shared" si="36"/>
        <v>14747.039999999999</v>
      </c>
      <c r="O110" s="40"/>
      <c r="P110" s="43">
        <f t="shared" si="37"/>
        <v>67032</v>
      </c>
      <c r="Q110" s="43">
        <f t="shared" si="38"/>
        <v>134064</v>
      </c>
      <c r="R110" s="43">
        <f t="shared" si="39"/>
        <v>147470.39999999999</v>
      </c>
      <c r="S110" s="43">
        <f t="shared" si="40"/>
        <v>147470.39999999999</v>
      </c>
      <c r="T110" s="43">
        <f t="shared" si="41"/>
        <v>147470.39999999999</v>
      </c>
      <c r="U110" s="44"/>
      <c r="V110" s="59">
        <v>10</v>
      </c>
      <c r="W110" s="61">
        <v>0.05</v>
      </c>
      <c r="X110" s="61">
        <v>1</v>
      </c>
      <c r="Y110" s="43">
        <f t="shared" si="42"/>
        <v>1411.2</v>
      </c>
      <c r="Z110" s="43">
        <v>3600</v>
      </c>
      <c r="AA110" s="67">
        <v>0.39200000000000002</v>
      </c>
      <c r="AC110" s="30" t="s">
        <v>102</v>
      </c>
      <c r="AD110" s="30" t="s">
        <v>102</v>
      </c>
      <c r="AE110" s="35" t="s">
        <v>104</v>
      </c>
      <c r="AF110" s="37"/>
      <c r="AG110" s="30" t="s">
        <v>118</v>
      </c>
      <c r="AH110" s="30" t="s">
        <v>102</v>
      </c>
    </row>
    <row r="111" spans="2:34" s="25" customFormat="1" ht="33" customHeight="1" x14ac:dyDescent="0.25">
      <c r="B111" s="41" t="s">
        <v>59</v>
      </c>
      <c r="C111" s="40"/>
      <c r="D111" s="43">
        <v>30</v>
      </c>
      <c r="E111" s="43">
        <v>57</v>
      </c>
      <c r="F111" s="43">
        <v>58</v>
      </c>
      <c r="G111" s="43">
        <v>58</v>
      </c>
      <c r="H111" s="43">
        <v>58</v>
      </c>
      <c r="I111" s="40"/>
      <c r="J111" s="43">
        <f t="shared" si="32"/>
        <v>101910.984</v>
      </c>
      <c r="K111" s="43">
        <f t="shared" si="33"/>
        <v>193630.86960000001</v>
      </c>
      <c r="L111" s="43">
        <f t="shared" si="34"/>
        <v>197027.90239999999</v>
      </c>
      <c r="M111" s="43">
        <f t="shared" si="35"/>
        <v>197027.90239999999</v>
      </c>
      <c r="N111" s="43">
        <f t="shared" si="36"/>
        <v>197027.90239999999</v>
      </c>
      <c r="O111" s="40"/>
      <c r="P111" s="43">
        <f t="shared" si="37"/>
        <v>1019109.8400000001</v>
      </c>
      <c r="Q111" s="43">
        <f t="shared" si="38"/>
        <v>1936308.696</v>
      </c>
      <c r="R111" s="43">
        <f t="shared" si="39"/>
        <v>1970279.024</v>
      </c>
      <c r="S111" s="43">
        <f t="shared" si="40"/>
        <v>1970279.024</v>
      </c>
      <c r="T111" s="43">
        <f t="shared" si="41"/>
        <v>1970279.024</v>
      </c>
      <c r="U111" s="44"/>
      <c r="V111" s="59">
        <v>10</v>
      </c>
      <c r="W111" s="61">
        <v>0.05</v>
      </c>
      <c r="X111" s="61">
        <v>1</v>
      </c>
      <c r="Y111" s="43">
        <f t="shared" si="42"/>
        <v>3575.8240000000001</v>
      </c>
      <c r="Z111" s="43">
        <v>9122</v>
      </c>
      <c r="AA111" s="67">
        <v>0.39200000000000002</v>
      </c>
      <c r="AC111" s="30" t="s">
        <v>102</v>
      </c>
      <c r="AD111" s="30" t="s">
        <v>102</v>
      </c>
      <c r="AE111" s="35" t="s">
        <v>104</v>
      </c>
      <c r="AF111" s="37"/>
      <c r="AG111" s="30" t="s">
        <v>118</v>
      </c>
      <c r="AH111" s="30" t="s">
        <v>102</v>
      </c>
    </row>
    <row r="112" spans="2:34" s="25" customFormat="1" ht="33" customHeight="1" x14ac:dyDescent="0.25">
      <c r="B112" s="41" t="s">
        <v>32</v>
      </c>
      <c r="C112" s="40"/>
      <c r="D112" s="43">
        <v>10</v>
      </c>
      <c r="E112" s="43">
        <v>10</v>
      </c>
      <c r="F112" s="43">
        <v>10</v>
      </c>
      <c r="G112" s="43">
        <v>10</v>
      </c>
      <c r="H112" s="43">
        <v>10</v>
      </c>
      <c r="I112" s="40"/>
      <c r="J112" s="43">
        <f t="shared" si="32"/>
        <v>94914.499999999985</v>
      </c>
      <c r="K112" s="43">
        <f t="shared" si="33"/>
        <v>94914.499999999985</v>
      </c>
      <c r="L112" s="43">
        <f t="shared" si="34"/>
        <v>94914.499999999985</v>
      </c>
      <c r="M112" s="43">
        <f t="shared" si="35"/>
        <v>94914.499999999985</v>
      </c>
      <c r="N112" s="43">
        <f t="shared" si="36"/>
        <v>94914.499999999985</v>
      </c>
      <c r="O112" s="40"/>
      <c r="P112" s="43">
        <f t="shared" si="37"/>
        <v>2277947.9999999995</v>
      </c>
      <c r="Q112" s="43">
        <f t="shared" si="38"/>
        <v>2277947.9999999995</v>
      </c>
      <c r="R112" s="43">
        <f t="shared" si="39"/>
        <v>2277947.9999999995</v>
      </c>
      <c r="S112" s="43">
        <f t="shared" si="40"/>
        <v>2277947.9999999995</v>
      </c>
      <c r="T112" s="43">
        <f t="shared" si="41"/>
        <v>2277947.9999999995</v>
      </c>
      <c r="U112" s="44"/>
      <c r="V112" s="59">
        <v>24</v>
      </c>
      <c r="W112" s="61">
        <v>0.05</v>
      </c>
      <c r="X112" s="61">
        <v>1</v>
      </c>
      <c r="Y112" s="43">
        <v>9991</v>
      </c>
      <c r="Z112" s="38"/>
      <c r="AA112" s="66"/>
      <c r="AC112" s="34" t="s">
        <v>115</v>
      </c>
      <c r="AD112" s="34" t="s">
        <v>115</v>
      </c>
      <c r="AE112" s="35" t="s">
        <v>104</v>
      </c>
      <c r="AF112" s="34" t="s">
        <v>115</v>
      </c>
      <c r="AG112" s="36"/>
      <c r="AH112" s="36"/>
    </row>
    <row r="113" spans="2:34" s="25" customFormat="1" ht="33" customHeight="1" x14ac:dyDescent="0.25">
      <c r="B113" s="41" t="s">
        <v>99</v>
      </c>
      <c r="C113" s="40"/>
      <c r="D113" s="43">
        <v>178</v>
      </c>
      <c r="E113" s="43">
        <v>178</v>
      </c>
      <c r="F113" s="43">
        <v>178</v>
      </c>
      <c r="G113" s="43">
        <v>178</v>
      </c>
      <c r="H113" s="43">
        <v>178</v>
      </c>
      <c r="I113" s="40"/>
      <c r="J113" s="43">
        <f t="shared" si="32"/>
        <v>4495322.4831403987</v>
      </c>
      <c r="K113" s="43">
        <f t="shared" si="33"/>
        <v>4495322.4831403987</v>
      </c>
      <c r="L113" s="43">
        <f t="shared" si="34"/>
        <v>4495322.4831403987</v>
      </c>
      <c r="M113" s="43">
        <f t="shared" si="35"/>
        <v>4495322.4831403987</v>
      </c>
      <c r="N113" s="43">
        <f t="shared" si="36"/>
        <v>4495322.4831403987</v>
      </c>
      <c r="O113" s="40"/>
      <c r="P113" s="43">
        <f t="shared" si="37"/>
        <v>76328865.653144941</v>
      </c>
      <c r="Q113" s="43">
        <f t="shared" si="38"/>
        <v>76328865.653144941</v>
      </c>
      <c r="R113" s="43">
        <f t="shared" si="39"/>
        <v>76328865.653144941</v>
      </c>
      <c r="S113" s="43">
        <f t="shared" si="40"/>
        <v>76328865.653144941</v>
      </c>
      <c r="T113" s="43">
        <f t="shared" si="41"/>
        <v>76328865.653144941</v>
      </c>
      <c r="U113" s="44"/>
      <c r="V113" s="59">
        <v>16.979619580000001</v>
      </c>
      <c r="W113" s="62">
        <v>0.54</v>
      </c>
      <c r="X113" s="62">
        <v>1</v>
      </c>
      <c r="Y113" s="43">
        <v>54901.349329999997</v>
      </c>
      <c r="Z113" s="50"/>
      <c r="AA113" s="69"/>
      <c r="AC113" s="35" t="s">
        <v>122</v>
      </c>
      <c r="AD113" s="30" t="s">
        <v>102</v>
      </c>
      <c r="AE113" s="35" t="s">
        <v>104</v>
      </c>
      <c r="AF113" s="35" t="s">
        <v>122</v>
      </c>
      <c r="AG113" s="37"/>
      <c r="AH113" s="37"/>
    </row>
    <row r="114" spans="2:34" s="25" customFormat="1" ht="33" customHeight="1" x14ac:dyDescent="0.25">
      <c r="B114" s="41" t="s">
        <v>100</v>
      </c>
      <c r="C114" s="40"/>
      <c r="D114" s="43">
        <v>318</v>
      </c>
      <c r="E114" s="43">
        <v>318</v>
      </c>
      <c r="F114" s="43">
        <v>318</v>
      </c>
      <c r="G114" s="43">
        <v>318</v>
      </c>
      <c r="H114" s="43">
        <v>318</v>
      </c>
      <c r="I114" s="40"/>
      <c r="J114" s="43">
        <f t="shared" si="32"/>
        <v>40934811.777313799</v>
      </c>
      <c r="K114" s="43">
        <f t="shared" si="33"/>
        <v>40934811.777313799</v>
      </c>
      <c r="L114" s="43">
        <f t="shared" si="34"/>
        <v>40934811.777313799</v>
      </c>
      <c r="M114" s="43">
        <f t="shared" si="35"/>
        <v>40934811.777313799</v>
      </c>
      <c r="N114" s="43">
        <f t="shared" si="36"/>
        <v>40934811.777313799</v>
      </c>
      <c r="O114" s="40"/>
      <c r="P114" s="43">
        <f t="shared" si="37"/>
        <v>668765513.34798157</v>
      </c>
      <c r="Q114" s="43">
        <f t="shared" si="38"/>
        <v>668765513.34798157</v>
      </c>
      <c r="R114" s="43">
        <f t="shared" si="39"/>
        <v>668765513.34798157</v>
      </c>
      <c r="S114" s="43">
        <f t="shared" si="40"/>
        <v>668765513.34798157</v>
      </c>
      <c r="T114" s="43">
        <f t="shared" si="41"/>
        <v>668765513.34798157</v>
      </c>
      <c r="U114" s="44"/>
      <c r="V114" s="59">
        <v>16.337329629999999</v>
      </c>
      <c r="W114" s="62">
        <v>0.54</v>
      </c>
      <c r="X114" s="62">
        <v>1</v>
      </c>
      <c r="Y114" s="43">
        <v>279838.74608499999</v>
      </c>
      <c r="Z114" s="50"/>
      <c r="AA114" s="69"/>
      <c r="AC114" s="35" t="s">
        <v>122</v>
      </c>
      <c r="AD114" s="30" t="s">
        <v>102</v>
      </c>
      <c r="AE114" s="35" t="s">
        <v>104</v>
      </c>
      <c r="AF114" s="35" t="s">
        <v>122</v>
      </c>
      <c r="AG114" s="37"/>
      <c r="AH114" s="37"/>
    </row>
    <row r="115" spans="2:34" ht="33" customHeight="1" x14ac:dyDescent="0.25">
      <c r="B115" s="56" t="s">
        <v>17</v>
      </c>
      <c r="C115" s="40"/>
      <c r="D115" s="51"/>
      <c r="E115" s="51"/>
      <c r="F115" s="51"/>
      <c r="G115" s="51"/>
      <c r="H115" s="51"/>
      <c r="I115" s="40"/>
      <c r="J115" s="57">
        <f>SUM(J4:J114)</f>
        <v>60646596.944885701</v>
      </c>
      <c r="K115" s="57">
        <f t="shared" ref="K115:N115" si="43">SUM(K4:K114)</f>
        <v>61199868.6874777</v>
      </c>
      <c r="L115" s="57">
        <f t="shared" si="43"/>
        <v>61805921.946857698</v>
      </c>
      <c r="M115" s="57">
        <f t="shared" si="43"/>
        <v>61805921.946857698</v>
      </c>
      <c r="N115" s="57">
        <f t="shared" si="43"/>
        <v>61805921.946857698</v>
      </c>
      <c r="O115" s="40"/>
      <c r="P115" s="56">
        <f>SUM(P4:P114)</f>
        <v>1019690571.6321039</v>
      </c>
      <c r="Q115" s="56">
        <f t="shared" ref="Q115:T115" si="44">SUM(Q4:Q114)</f>
        <v>1028444168.144384</v>
      </c>
      <c r="R115" s="56">
        <f t="shared" si="44"/>
        <v>1038205622.0244839</v>
      </c>
      <c r="S115" s="56">
        <f t="shared" si="44"/>
        <v>1038205622.0244839</v>
      </c>
      <c r="T115" s="56">
        <f t="shared" si="44"/>
        <v>1038205622.0244839</v>
      </c>
      <c r="U115" s="28"/>
      <c r="Z115" s="26"/>
      <c r="AA115" s="70"/>
      <c r="AB115" s="26"/>
      <c r="AC115" s="54"/>
      <c r="AD115" s="54"/>
    </row>
    <row r="116" spans="2:34" x14ac:dyDescent="0.25">
      <c r="J116" s="29"/>
      <c r="K116" s="29"/>
      <c r="L116" s="29"/>
      <c r="M116" s="29"/>
      <c r="N116" s="29"/>
      <c r="T116" s="29"/>
    </row>
    <row r="118" spans="2:34" x14ac:dyDescent="0.25"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</row>
  </sheetData>
  <mergeCells count="5">
    <mergeCell ref="AC2:AH2"/>
    <mergeCell ref="D2:H2"/>
    <mergeCell ref="P2:T2"/>
    <mergeCell ref="J2:N2"/>
    <mergeCell ref="V2:AA2"/>
  </mergeCells>
  <pageMargins left="0.70866141732283472" right="0.70866141732283472" top="0.74803149606299213" bottom="0.74803149606299213" header="0.31496062992125984" footer="0.31496062992125984"/>
  <pageSetup paperSize="5" scale="22" fitToHeight="0" orientation="landscape" r:id="rId1"/>
  <ignoredErrors>
    <ignoredError sqref="Y93:Y95 Y9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2010 Avoided Costs</vt:lpstr>
      <vt:lpstr>Commercial Industrial</vt:lpstr>
      <vt:lpstr>gas2010ac</vt:lpstr>
      <vt:lpstr>we2010ac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Susi Vogt</cp:lastModifiedBy>
  <cp:lastPrinted>2015-06-19T18:51:54Z</cp:lastPrinted>
  <dcterms:created xsi:type="dcterms:W3CDTF">2010-03-15T14:47:54Z</dcterms:created>
  <dcterms:modified xsi:type="dcterms:W3CDTF">2015-06-24T15:46:27Z</dcterms:modified>
</cp:coreProperties>
</file>