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2" windowWidth="20376" windowHeight="940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0" i="1"/>
  <c r="A7" i="1"/>
  <c r="A8" i="1" s="1"/>
  <c r="A9" i="1" s="1"/>
  <c r="I18" i="1"/>
  <c r="H18" i="1"/>
  <c r="G18" i="1"/>
  <c r="F18" i="1"/>
  <c r="E18" i="1"/>
  <c r="D18" i="1"/>
  <c r="C18" i="1"/>
  <c r="J11" i="1" l="1"/>
  <c r="J14" i="1"/>
  <c r="J12" i="1"/>
  <c r="J8" i="1"/>
  <c r="J6" i="1"/>
  <c r="J13" i="1"/>
  <c r="J15" i="1"/>
  <c r="J10" i="1"/>
  <c r="J9" i="1"/>
  <c r="J7" i="1"/>
  <c r="F17" i="1"/>
  <c r="E17" i="1"/>
  <c r="D17" i="1"/>
  <c r="C17" i="1"/>
  <c r="G17" i="1"/>
  <c r="H17" i="1"/>
  <c r="I17" i="1"/>
  <c r="S11" i="1" l="1"/>
  <c r="S14" i="1"/>
  <c r="S12" i="1"/>
  <c r="S8" i="1"/>
  <c r="S6" i="1"/>
  <c r="S13" i="1"/>
  <c r="S15" i="1"/>
  <c r="S10" i="1"/>
  <c r="S9" i="1"/>
  <c r="S7" i="1"/>
  <c r="AU11" i="1"/>
  <c r="AU14" i="1"/>
  <c r="AU12" i="1"/>
  <c r="AU8" i="1"/>
  <c r="AU6" i="1"/>
  <c r="AU13" i="1"/>
  <c r="AU15" i="1"/>
  <c r="AU10" i="1"/>
  <c r="AU9" i="1"/>
  <c r="AL11" i="1"/>
  <c r="AL14" i="1"/>
  <c r="AL12" i="1"/>
  <c r="AL8" i="1"/>
  <c r="AL6" i="1"/>
  <c r="AL13" i="1"/>
  <c r="AL15" i="1"/>
  <c r="AL10" i="1"/>
  <c r="AL9" i="1"/>
  <c r="AL7" i="1"/>
  <c r="AU7" i="1"/>
  <c r="S18" i="1" l="1"/>
  <c r="BA17" i="1"/>
  <c r="AP17" i="1" l="1"/>
  <c r="AS17" i="1"/>
  <c r="S17" i="1" s="1"/>
  <c r="T14" i="1"/>
  <c r="T15" i="1"/>
  <c r="T8" i="1"/>
  <c r="T9" i="1"/>
  <c r="T13" i="1"/>
  <c r="T12" i="1"/>
  <c r="T6" i="1"/>
  <c r="T11" i="1"/>
  <c r="T10" i="1"/>
  <c r="AR17" i="1"/>
  <c r="AQ17" i="1"/>
  <c r="AO17" i="1"/>
  <c r="AU17" i="1" l="1"/>
  <c r="T17" i="1" s="1"/>
  <c r="T7" i="1"/>
  <c r="T18" i="1" s="1"/>
  <c r="AG17" i="1"/>
  <c r="AC17" i="1"/>
  <c r="Y17" i="1"/>
  <c r="AN17" i="1"/>
  <c r="AI14" i="1"/>
  <c r="R14" i="1" s="1"/>
  <c r="AI15" i="1"/>
  <c r="R15" i="1" s="1"/>
  <c r="AI8" i="1"/>
  <c r="R8" i="1" s="1"/>
  <c r="AI9" i="1"/>
  <c r="R9" i="1" s="1"/>
  <c r="AI13" i="1"/>
  <c r="R13" i="1" s="1"/>
  <c r="AI12" i="1"/>
  <c r="R12" i="1" s="1"/>
  <c r="AI6" i="1"/>
  <c r="R6" i="1" s="1"/>
  <c r="AI7" i="1"/>
  <c r="R7" i="1" s="1"/>
  <c r="AI11" i="1"/>
  <c r="R11" i="1" s="1"/>
  <c r="AI10" i="1"/>
  <c r="R10" i="1" s="1"/>
  <c r="AE14" i="1"/>
  <c r="P14" i="1" s="1"/>
  <c r="AE15" i="1"/>
  <c r="P15" i="1" s="1"/>
  <c r="AE8" i="1"/>
  <c r="P8" i="1" s="1"/>
  <c r="AE9" i="1"/>
  <c r="P9" i="1" s="1"/>
  <c r="AE13" i="1"/>
  <c r="P13" i="1" s="1"/>
  <c r="AE12" i="1"/>
  <c r="P12" i="1" s="1"/>
  <c r="AE6" i="1"/>
  <c r="P6" i="1" s="1"/>
  <c r="AE7" i="1"/>
  <c r="P7" i="1" s="1"/>
  <c r="AE11" i="1"/>
  <c r="P11" i="1" s="1"/>
  <c r="AE10" i="1"/>
  <c r="P10" i="1" s="1"/>
  <c r="AA14" i="1"/>
  <c r="N14" i="1" s="1"/>
  <c r="AA15" i="1"/>
  <c r="N15" i="1" s="1"/>
  <c r="AA8" i="1"/>
  <c r="N8" i="1" s="1"/>
  <c r="AA9" i="1"/>
  <c r="N9" i="1" s="1"/>
  <c r="AA13" i="1"/>
  <c r="N13" i="1" s="1"/>
  <c r="AA12" i="1"/>
  <c r="N12" i="1" s="1"/>
  <c r="AA6" i="1"/>
  <c r="N6" i="1" s="1"/>
  <c r="AA7" i="1"/>
  <c r="N7" i="1" s="1"/>
  <c r="AA11" i="1"/>
  <c r="N11" i="1" s="1"/>
  <c r="AA10" i="1"/>
  <c r="N10" i="1" s="1"/>
  <c r="AX12" i="1"/>
  <c r="AZ8" i="1"/>
  <c r="K8" i="1" s="1"/>
  <c r="AZ6" i="1"/>
  <c r="K6" i="1" s="1"/>
  <c r="AZ7" i="1"/>
  <c r="K7" i="1" s="1"/>
  <c r="AZ10" i="1"/>
  <c r="K10" i="1" s="1"/>
  <c r="BB8" i="1"/>
  <c r="L8" i="1" s="1"/>
  <c r="BB6" i="1"/>
  <c r="L6" i="1" s="1"/>
  <c r="BB10" i="1"/>
  <c r="L10" i="1" s="1"/>
  <c r="AZ14" i="1"/>
  <c r="K14" i="1" s="1"/>
  <c r="AZ15" i="1"/>
  <c r="K15" i="1" s="1"/>
  <c r="AZ9" i="1"/>
  <c r="K9" i="1" s="1"/>
  <c r="AZ13" i="1"/>
  <c r="K13" i="1" s="1"/>
  <c r="BB12" i="1"/>
  <c r="L12" i="1" s="1"/>
  <c r="BB7" i="1"/>
  <c r="L7" i="1" s="1"/>
  <c r="AZ11" i="1"/>
  <c r="K11" i="1" s="1"/>
  <c r="Q14" i="1"/>
  <c r="Q15" i="1"/>
  <c r="Q8" i="1"/>
  <c r="Q9" i="1"/>
  <c r="Q13" i="1"/>
  <c r="Q12" i="1"/>
  <c r="Q6" i="1"/>
  <c r="Q7" i="1"/>
  <c r="Q11" i="1"/>
  <c r="Q10" i="1"/>
  <c r="O14" i="1"/>
  <c r="O15" i="1"/>
  <c r="O8" i="1"/>
  <c r="O9" i="1"/>
  <c r="O13" i="1"/>
  <c r="O12" i="1"/>
  <c r="O6" i="1"/>
  <c r="O7" i="1"/>
  <c r="O11" i="1"/>
  <c r="O10" i="1"/>
  <c r="M14" i="1"/>
  <c r="M15" i="1"/>
  <c r="M8" i="1"/>
  <c r="M9" i="1"/>
  <c r="M13" i="1"/>
  <c r="M12" i="1"/>
  <c r="M6" i="1"/>
  <c r="M7" i="1"/>
  <c r="M11" i="1"/>
  <c r="M10" i="1"/>
  <c r="AH17" i="1"/>
  <c r="AD17" i="1"/>
  <c r="Z17" i="1"/>
  <c r="AX17" i="1" l="1"/>
  <c r="N18" i="1"/>
  <c r="M18" i="1"/>
  <c r="O18" i="1"/>
  <c r="R18" i="1"/>
  <c r="Q18" i="1"/>
  <c r="Q17" i="1"/>
  <c r="AE17" i="1"/>
  <c r="O17" i="1"/>
  <c r="M17" i="1"/>
  <c r="P17" i="1"/>
  <c r="N17" i="1"/>
  <c r="AZ12" i="1"/>
  <c r="K12" i="1" s="1"/>
  <c r="K18" i="1" s="1"/>
  <c r="AY17" i="1"/>
  <c r="AI17" i="1"/>
  <c r="BB11" i="1"/>
  <c r="L11" i="1" s="1"/>
  <c r="BB15" i="1"/>
  <c r="L15" i="1" s="1"/>
  <c r="AA17" i="1"/>
  <c r="BB13" i="1"/>
  <c r="L13" i="1" s="1"/>
  <c r="BB14" i="1"/>
  <c r="L14" i="1" s="1"/>
  <c r="BB9" i="1"/>
  <c r="L9" i="1" s="1"/>
  <c r="R17" i="1"/>
  <c r="L18" i="1" l="1"/>
  <c r="P18" i="1"/>
  <c r="AZ17" i="1"/>
  <c r="BB17" i="1"/>
  <c r="K17" i="1"/>
  <c r="L17" i="1"/>
</calcChain>
</file>

<file path=xl/sharedStrings.xml><?xml version="1.0" encoding="utf-8"?>
<sst xmlns="http://schemas.openxmlformats.org/spreadsheetml/2006/main" count="49" uniqueCount="37">
  <si>
    <t>Customers</t>
  </si>
  <si>
    <t>Utility</t>
  </si>
  <si>
    <t>OM&amp;A per customer</t>
  </si>
  <si>
    <t>Change</t>
  </si>
  <si>
    <t>PPE/Customer</t>
  </si>
  <si>
    <t>Avg.</t>
  </si>
  <si>
    <t>Dx Revenue/Customer</t>
  </si>
  <si>
    <t>Trend</t>
  </si>
  <si>
    <t>Averages</t>
  </si>
  <si>
    <t>Current</t>
  </si>
  <si>
    <t>Growth</t>
  </si>
  <si>
    <t>% Residential</t>
  </si>
  <si>
    <t>OM&amp;A/Customer</t>
  </si>
  <si>
    <t>Capital Assets/Customer</t>
  </si>
  <si>
    <t>Average</t>
  </si>
  <si>
    <t>Residential</t>
  </si>
  <si>
    <t>Percent</t>
  </si>
  <si>
    <t>CapAdds/Dep</t>
  </si>
  <si>
    <t>PPE Ratio</t>
  </si>
  <si>
    <t>Gross</t>
  </si>
  <si>
    <t>Ratio</t>
  </si>
  <si>
    <t>Cost per Customer</t>
  </si>
  <si>
    <t>Cost per km of Line</t>
  </si>
  <si>
    <t>OEB Efficiency Assessment</t>
  </si>
  <si>
    <t>3 Year</t>
  </si>
  <si>
    <t>ENERSOURCE</t>
  </si>
  <si>
    <t>LONDON HYDRO</t>
  </si>
  <si>
    <t>HORIZON UTILITIES</t>
  </si>
  <si>
    <t>KITCHENER-WILMOT HYDRO</t>
  </si>
  <si>
    <t>HYDRO ONE BRAMPTON</t>
  </si>
  <si>
    <t>VERIDIAN CONNECTIONS</t>
  </si>
  <si>
    <t>POWERSTREAM</t>
  </si>
  <si>
    <t>HYDRO OTTAWA</t>
  </si>
  <si>
    <t>TORONTO HYDRO</t>
  </si>
  <si>
    <t>HYDRO ONE NETWORKS</t>
  </si>
  <si>
    <t>Averages w/o H1+Toronto</t>
  </si>
  <si>
    <t>Performance Comparisons of Ten Largest LDCs (2013 with change/growth from 2007)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</si>
</sst>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0.0%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10" fontId="0" fillId="0" borderId="0" xfId="0" applyNumberFormat="1"/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0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3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164" fontId="3" fillId="0" borderId="0" xfId="0" applyNumberFormat="1" applyFont="1"/>
    <xf numFmtId="164" fontId="2" fillId="0" borderId="0" xfId="0" applyNumberFormat="1" applyFont="1" applyAlignment="1">
      <alignment horizontal="center"/>
    </xf>
    <xf numFmtId="165" fontId="0" fillId="0" borderId="1" xfId="0" applyNumberFormat="1" applyBorder="1"/>
    <xf numFmtId="165" fontId="0" fillId="2" borderId="1" xfId="0" applyNumberFormat="1" applyFill="1" applyBorder="1"/>
    <xf numFmtId="166" fontId="0" fillId="0" borderId="1" xfId="0" applyNumberForma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165" fontId="0" fillId="0" borderId="1" xfId="0" applyNumberFormat="1" applyFill="1" applyBorder="1"/>
    <xf numFmtId="0" fontId="0" fillId="2" borderId="1" xfId="0" applyFill="1" applyBorder="1" applyAlignment="1">
      <alignment wrapText="1"/>
    </xf>
    <xf numFmtId="166" fontId="0" fillId="2" borderId="1" xfId="0" applyNumberFormat="1" applyFill="1" applyBorder="1"/>
    <xf numFmtId="3" fontId="0" fillId="2" borderId="1" xfId="0" applyNumberFormat="1" applyFill="1" applyBorder="1"/>
    <xf numFmtId="10" fontId="0" fillId="2" borderId="1" xfId="0" applyNumberFormat="1" applyFill="1" applyBorder="1"/>
    <xf numFmtId="164" fontId="0" fillId="2" borderId="1" xfId="0" applyNumberFormat="1" applyFill="1" applyBorder="1"/>
    <xf numFmtId="0" fontId="0" fillId="3" borderId="1" xfId="0" applyFill="1" applyBorder="1"/>
    <xf numFmtId="10" fontId="0" fillId="3" borderId="1" xfId="0" applyNumberFormat="1" applyFill="1" applyBorder="1"/>
    <xf numFmtId="166" fontId="0" fillId="3" borderId="1" xfId="0" applyNumberFormat="1" applyFill="1" applyBorder="1"/>
    <xf numFmtId="3" fontId="0" fillId="3" borderId="1" xfId="0" applyNumberFormat="1" applyFill="1" applyBorder="1"/>
    <xf numFmtId="164" fontId="0" fillId="3" borderId="1" xfId="0" applyNumberFormat="1" applyFill="1" applyBorder="1"/>
    <xf numFmtId="0" fontId="0" fillId="3" borderId="1" xfId="0" applyFill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  <color rgb="FFA5EDA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B18"/>
  <sheetViews>
    <sheetView tabSelected="1" workbookViewId="0">
      <pane xSplit="2" topLeftCell="C1" activePane="topRight" state="frozen"/>
      <selection pane="topRight" activeCell="H23" sqref="H23"/>
    </sheetView>
  </sheetViews>
  <sheetFormatPr defaultRowHeight="14.4" x14ac:dyDescent="0.3"/>
  <cols>
    <col min="1" max="1" width="2.88671875" customWidth="1"/>
    <col min="2" max="2" width="26" customWidth="1"/>
    <col min="3" max="3" width="8.5546875" customWidth="1"/>
    <col min="4" max="4" width="8.21875" customWidth="1"/>
    <col min="5" max="6" width="7" customWidth="1"/>
    <col min="7" max="7" width="7.6640625" customWidth="1"/>
    <col min="8" max="8" width="8.88671875" customWidth="1"/>
    <col min="9" max="9" width="10.44140625" customWidth="1"/>
    <col min="10" max="10" width="9.5546875" style="2" customWidth="1"/>
    <col min="11" max="11" width="7.44140625" style="2" customWidth="1"/>
    <col min="12" max="12" width="8.5546875" style="2" customWidth="1"/>
    <col min="13" max="13" width="9.109375" customWidth="1"/>
    <col min="14" max="14" width="8.88671875" customWidth="1"/>
    <col min="15" max="15" width="9.33203125" customWidth="1"/>
    <col min="16" max="16" width="9" customWidth="1"/>
    <col min="17" max="17" width="10" customWidth="1"/>
    <col min="18" max="18" width="9.33203125" customWidth="1"/>
    <col min="19" max="19" width="8.6640625" customWidth="1"/>
    <col min="20" max="20" width="9" customWidth="1"/>
    <col min="21" max="25" width="11.33203125" customWidth="1"/>
    <col min="28" max="28" width="3.109375" customWidth="1"/>
    <col min="32" max="32" width="2.6640625" customWidth="1"/>
    <col min="36" max="36" width="4" customWidth="1"/>
    <col min="37" max="37" width="8.88671875" style="5"/>
    <col min="39" max="39" width="4" customWidth="1"/>
    <col min="40" max="40" width="10" bestFit="1" customWidth="1"/>
    <col min="53" max="53" width="10.109375" customWidth="1"/>
  </cols>
  <sheetData>
    <row r="2" spans="1:54" ht="18" x14ac:dyDescent="0.35">
      <c r="A2" s="42" t="s">
        <v>36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Y2" s="4" t="s">
        <v>2</v>
      </c>
      <c r="Z2" s="4"/>
      <c r="AA2" s="4"/>
      <c r="AB2" s="4"/>
      <c r="AC2" s="4" t="s">
        <v>6</v>
      </c>
      <c r="AD2" s="4"/>
      <c r="AE2" s="4"/>
      <c r="AF2" s="4"/>
      <c r="AG2" s="4" t="s">
        <v>4</v>
      </c>
      <c r="AH2" s="4"/>
      <c r="AI2" s="4"/>
      <c r="AJ2" s="4"/>
      <c r="AK2" s="20" t="s">
        <v>18</v>
      </c>
      <c r="AL2" s="4"/>
      <c r="AM2" s="4"/>
      <c r="AN2" s="4" t="s">
        <v>17</v>
      </c>
      <c r="AX2" s="4" t="s">
        <v>0</v>
      </c>
    </row>
    <row r="4" spans="1:54" s="3" customFormat="1" x14ac:dyDescent="0.3">
      <c r="A4" s="43"/>
      <c r="B4" s="17" t="s">
        <v>1</v>
      </c>
      <c r="C4" s="25" t="s">
        <v>23</v>
      </c>
      <c r="D4" s="25"/>
      <c r="E4" s="25"/>
      <c r="F4" s="25"/>
      <c r="G4" s="25"/>
      <c r="H4" s="27" t="s">
        <v>21</v>
      </c>
      <c r="I4" s="25" t="s">
        <v>22</v>
      </c>
      <c r="J4" s="19" t="s">
        <v>0</v>
      </c>
      <c r="K4" s="19"/>
      <c r="L4" s="14"/>
      <c r="M4" s="13" t="s">
        <v>12</v>
      </c>
      <c r="N4" s="14"/>
      <c r="O4" s="15" t="s">
        <v>6</v>
      </c>
      <c r="P4" s="16"/>
      <c r="Q4" s="15" t="s">
        <v>13</v>
      </c>
      <c r="R4" s="16"/>
      <c r="S4" s="13" t="s">
        <v>17</v>
      </c>
      <c r="T4" s="14"/>
      <c r="Y4" s="3">
        <v>2007</v>
      </c>
      <c r="Z4" s="3">
        <v>2013</v>
      </c>
      <c r="AA4" s="3" t="s">
        <v>3</v>
      </c>
      <c r="AC4" s="3">
        <v>2007</v>
      </c>
      <c r="AD4" s="3">
        <v>2013</v>
      </c>
      <c r="AE4" s="3" t="s">
        <v>3</v>
      </c>
      <c r="AG4" s="3">
        <v>2007</v>
      </c>
      <c r="AH4" s="3">
        <v>2013</v>
      </c>
      <c r="AI4" s="3" t="s">
        <v>3</v>
      </c>
      <c r="AK4" s="21" t="s">
        <v>19</v>
      </c>
      <c r="AL4" s="3" t="s">
        <v>20</v>
      </c>
      <c r="AN4" s="3">
        <v>2007</v>
      </c>
      <c r="AO4" s="3">
        <v>2008</v>
      </c>
      <c r="AP4" s="3">
        <v>2009</v>
      </c>
      <c r="AQ4" s="3">
        <v>2010</v>
      </c>
      <c r="AR4" s="3">
        <v>2011</v>
      </c>
      <c r="AS4" s="3">
        <v>2012</v>
      </c>
      <c r="AT4" s="3">
        <v>2013</v>
      </c>
      <c r="AU4" s="3" t="s">
        <v>5</v>
      </c>
      <c r="AV4" s="3" t="s">
        <v>7</v>
      </c>
      <c r="AX4" s="3">
        <v>2007</v>
      </c>
      <c r="AY4" s="3">
        <v>2013</v>
      </c>
      <c r="AZ4" s="3" t="s">
        <v>3</v>
      </c>
      <c r="BA4" s="3" t="s">
        <v>15</v>
      </c>
      <c r="BB4" s="3" t="s">
        <v>16</v>
      </c>
    </row>
    <row r="5" spans="1:54" s="3" customFormat="1" x14ac:dyDescent="0.3">
      <c r="A5" s="44"/>
      <c r="B5" s="18"/>
      <c r="C5" s="26">
        <v>2010</v>
      </c>
      <c r="D5" s="26">
        <v>2011</v>
      </c>
      <c r="E5" s="26">
        <v>2012</v>
      </c>
      <c r="F5" s="26">
        <v>2013</v>
      </c>
      <c r="G5" s="28" t="s">
        <v>24</v>
      </c>
      <c r="H5" s="27"/>
      <c r="I5" s="25"/>
      <c r="J5" s="6" t="s">
        <v>9</v>
      </c>
      <c r="K5" s="6" t="s">
        <v>10</v>
      </c>
      <c r="L5" s="12" t="s">
        <v>11</v>
      </c>
      <c r="M5" s="7" t="s">
        <v>9</v>
      </c>
      <c r="N5" s="7" t="s">
        <v>3</v>
      </c>
      <c r="O5" s="7" t="s">
        <v>9</v>
      </c>
      <c r="P5" s="7" t="s">
        <v>3</v>
      </c>
      <c r="Q5" s="7" t="s">
        <v>9</v>
      </c>
      <c r="R5" s="7" t="s">
        <v>3</v>
      </c>
      <c r="S5" s="7">
        <v>2013</v>
      </c>
      <c r="T5" s="7" t="s">
        <v>14</v>
      </c>
      <c r="AK5" s="21"/>
    </row>
    <row r="6" spans="1:54" x14ac:dyDescent="0.3">
      <c r="A6" s="8">
        <v>1</v>
      </c>
      <c r="B6" s="29" t="s">
        <v>28</v>
      </c>
      <c r="C6" s="22">
        <v>-0.2291</v>
      </c>
      <c r="D6" s="22">
        <v>-0.22819999999999999</v>
      </c>
      <c r="E6" s="22">
        <v>-0.20722505828747259</v>
      </c>
      <c r="F6" s="22">
        <v>-0.19320590356944303</v>
      </c>
      <c r="G6" s="30">
        <v>-0.21103086008037897</v>
      </c>
      <c r="H6" s="24">
        <v>465.90587222552517</v>
      </c>
      <c r="I6" s="24">
        <v>22062.272862635218</v>
      </c>
      <c r="J6" s="10">
        <f>+AY6</f>
        <v>90018</v>
      </c>
      <c r="K6" s="9">
        <f>+AZ6</f>
        <v>8.9819489340064645E-2</v>
      </c>
      <c r="L6" s="9">
        <f>+BB6</f>
        <v>0.90371925614877024</v>
      </c>
      <c r="M6" s="11">
        <f>+Z6</f>
        <v>186.18</v>
      </c>
      <c r="N6" s="9">
        <f>+AA6</f>
        <v>0.23748753738783662</v>
      </c>
      <c r="O6" s="11">
        <f>+AD6</f>
        <v>460.79</v>
      </c>
      <c r="P6" s="9">
        <f>+AE6</f>
        <v>0.11528221512247069</v>
      </c>
      <c r="Q6" s="11">
        <f>+AH6</f>
        <v>2011.28</v>
      </c>
      <c r="R6" s="9">
        <f>+AI6</f>
        <v>0.2341109624848135</v>
      </c>
      <c r="S6" s="9">
        <f>+AT6</f>
        <v>3.0880000000000001</v>
      </c>
      <c r="T6" s="9">
        <f>+AU6</f>
        <v>2.1481857142857139</v>
      </c>
      <c r="Y6" s="5">
        <v>150.44999999999999</v>
      </c>
      <c r="Z6" s="5">
        <v>186.18</v>
      </c>
      <c r="AA6" s="1">
        <f>+(Z6-Y6)/Y6</f>
        <v>0.23748753738783662</v>
      </c>
      <c r="AB6" s="5"/>
      <c r="AC6" s="5">
        <v>413.16</v>
      </c>
      <c r="AD6" s="5">
        <v>460.79</v>
      </c>
      <c r="AE6" s="1">
        <f>+(AD6-AC6)/AC6</f>
        <v>0.11528221512247069</v>
      </c>
      <c r="AF6" s="5"/>
      <c r="AG6" s="5">
        <v>1629.74</v>
      </c>
      <c r="AH6" s="5">
        <v>2011.28</v>
      </c>
      <c r="AI6" s="1">
        <f>+(AH6-AG6)/AG6</f>
        <v>0.2341109624848135</v>
      </c>
      <c r="AK6" s="5">
        <v>3583.42</v>
      </c>
      <c r="AL6" s="1">
        <f>+AH6/AK6</f>
        <v>0.56127386686461533</v>
      </c>
      <c r="AN6" s="1">
        <v>1.8728</v>
      </c>
      <c r="AO6" s="1">
        <v>1.9376</v>
      </c>
      <c r="AP6" s="1">
        <v>1.6257999999999999</v>
      </c>
      <c r="AQ6" s="1">
        <v>2.1259999999999999</v>
      </c>
      <c r="AR6" s="1">
        <v>2.2650999999999999</v>
      </c>
      <c r="AS6" s="1">
        <v>2.1219999999999999</v>
      </c>
      <c r="AT6" s="1">
        <v>3.0880000000000001</v>
      </c>
      <c r="AU6" s="1">
        <f>AVERAGE(AN6:AT6)</f>
        <v>2.1481857142857139</v>
      </c>
      <c r="AX6" s="2">
        <v>82599</v>
      </c>
      <c r="AY6" s="2">
        <v>90018</v>
      </c>
      <c r="AZ6" s="1">
        <f>+(AY6-AX6)/AX6</f>
        <v>8.9819489340064645E-2</v>
      </c>
      <c r="BA6" s="2">
        <v>81351</v>
      </c>
      <c r="BB6" s="1">
        <f>+BA6/AY6</f>
        <v>0.90371925614877024</v>
      </c>
    </row>
    <row r="7" spans="1:54" x14ac:dyDescent="0.3">
      <c r="A7" s="8">
        <f>+A6+1</f>
        <v>2</v>
      </c>
      <c r="B7" s="29" t="s">
        <v>25</v>
      </c>
      <c r="C7" s="22">
        <v>-9.5200000000000007E-2</v>
      </c>
      <c r="D7" s="22">
        <v>-0.1608</v>
      </c>
      <c r="E7" s="22">
        <v>-9.5000000000000029E-2</v>
      </c>
      <c r="F7" s="22">
        <v>-0.10734646905254319</v>
      </c>
      <c r="G7" s="30">
        <v>-0.12305183296654708</v>
      </c>
      <c r="H7" s="24">
        <v>692.24999650394125</v>
      </c>
      <c r="I7" s="24">
        <v>26741.534412686364</v>
      </c>
      <c r="J7" s="10">
        <f>+AY7</f>
        <v>199871</v>
      </c>
      <c r="K7" s="9">
        <f>+AZ7</f>
        <v>8.7940560106686994E-2</v>
      </c>
      <c r="L7" s="9">
        <f>+BB7</f>
        <v>0.88993400743479545</v>
      </c>
      <c r="M7" s="11">
        <f>+Z7</f>
        <v>274.75</v>
      </c>
      <c r="N7" s="9">
        <f>+AA7</f>
        <v>8.3527231139330388E-2</v>
      </c>
      <c r="O7" s="11">
        <f>+AD7</f>
        <v>608.91</v>
      </c>
      <c r="P7" s="9">
        <f>+AE7</f>
        <v>-3.9740738988503645E-2</v>
      </c>
      <c r="Q7" s="11">
        <f>+AH7</f>
        <v>2714.81</v>
      </c>
      <c r="R7" s="9">
        <f>+AI7</f>
        <v>0.2276542249635973</v>
      </c>
      <c r="S7" s="9">
        <f>+AT7</f>
        <v>1.9790000000000001</v>
      </c>
      <c r="T7" s="9">
        <f>+AU7</f>
        <v>1.6237142857142857</v>
      </c>
      <c r="Y7" s="5">
        <v>253.57</v>
      </c>
      <c r="Z7" s="5">
        <v>274.75</v>
      </c>
      <c r="AA7" s="1">
        <f>+(Z7-Y7)/Y7</f>
        <v>8.3527231139330388E-2</v>
      </c>
      <c r="AB7" s="5"/>
      <c r="AC7" s="5">
        <v>634.11</v>
      </c>
      <c r="AD7" s="5">
        <v>608.91</v>
      </c>
      <c r="AE7" s="1">
        <f>+(AD7-AC7)/AC7</f>
        <v>-3.9740738988503645E-2</v>
      </c>
      <c r="AF7" s="5"/>
      <c r="AG7" s="5">
        <v>2211.38</v>
      </c>
      <c r="AH7" s="5">
        <v>2714.81</v>
      </c>
      <c r="AI7" s="1">
        <f>+(AH7-AG7)/AG7</f>
        <v>0.2276542249635973</v>
      </c>
      <c r="AK7" s="5">
        <v>3077.49</v>
      </c>
      <c r="AL7" s="1">
        <f>+AH7/AK7</f>
        <v>0.88215071373099507</v>
      </c>
      <c r="AN7" s="1">
        <v>1.2351000000000001</v>
      </c>
      <c r="AO7" s="1">
        <v>1.5948</v>
      </c>
      <c r="AP7" s="1">
        <v>1.6173</v>
      </c>
      <c r="AQ7" s="1">
        <v>1.379</v>
      </c>
      <c r="AR7" s="1">
        <v>1.4226000000000001</v>
      </c>
      <c r="AS7" s="1">
        <v>2.1381999999999999</v>
      </c>
      <c r="AT7" s="1">
        <v>1.9790000000000001</v>
      </c>
      <c r="AU7" s="1">
        <f>AVERAGE(AN7:AT7)</f>
        <v>1.6237142857142857</v>
      </c>
      <c r="AX7" s="2">
        <v>183715</v>
      </c>
      <c r="AY7" s="2">
        <v>199871</v>
      </c>
      <c r="AZ7" s="1">
        <f>+(AY7-AX7)/AX7</f>
        <v>8.7940560106686994E-2</v>
      </c>
      <c r="BA7" s="2">
        <v>177872</v>
      </c>
      <c r="BB7" s="1">
        <f>+BA7/AY7</f>
        <v>0.88993400743479545</v>
      </c>
    </row>
    <row r="8" spans="1:54" x14ac:dyDescent="0.3">
      <c r="A8" s="8">
        <f t="shared" ref="A8:A15" si="0">+A7+1</f>
        <v>3</v>
      </c>
      <c r="B8" s="29" t="s">
        <v>26</v>
      </c>
      <c r="C8" s="22">
        <v>-0.1681</v>
      </c>
      <c r="D8" s="22">
        <v>-0.10100000000000001</v>
      </c>
      <c r="E8" s="22">
        <v>-0.11113757073552832</v>
      </c>
      <c r="F8" s="22">
        <v>-0.1102462794960916</v>
      </c>
      <c r="G8" s="30">
        <v>-0.10813054338554123</v>
      </c>
      <c r="H8" s="24">
        <v>466.3630586326783</v>
      </c>
      <c r="I8" s="24">
        <v>24429.751377878485</v>
      </c>
      <c r="J8" s="10">
        <f>+AY8</f>
        <v>150917</v>
      </c>
      <c r="K8" s="9">
        <f>+AZ8</f>
        <v>6.2010485204602228E-2</v>
      </c>
      <c r="L8" s="9">
        <f>+BB8</f>
        <v>0.90904934500420764</v>
      </c>
      <c r="M8" s="11">
        <f>+Z8</f>
        <v>210.08</v>
      </c>
      <c r="N8" s="9">
        <f>+AA8</f>
        <v>0.17830500869370139</v>
      </c>
      <c r="O8" s="11">
        <f>+AD8</f>
        <v>444.11</v>
      </c>
      <c r="P8" s="9">
        <f>+AE8</f>
        <v>0.15227543977998026</v>
      </c>
      <c r="Q8" s="11">
        <f>+AH8</f>
        <v>1594.87</v>
      </c>
      <c r="R8" s="9">
        <f>+AI8</f>
        <v>0.28592622455150163</v>
      </c>
      <c r="S8" s="9">
        <f>+AT8</f>
        <v>1.492</v>
      </c>
      <c r="T8" s="9">
        <f>+AU8</f>
        <v>1.6765142857142858</v>
      </c>
      <c r="Y8" s="5">
        <v>178.29</v>
      </c>
      <c r="Z8" s="5">
        <v>210.08</v>
      </c>
      <c r="AA8" s="1">
        <f>+(Z8-Y8)/Y8</f>
        <v>0.17830500869370139</v>
      </c>
      <c r="AB8" s="5"/>
      <c r="AC8" s="5">
        <v>385.42</v>
      </c>
      <c r="AD8" s="5">
        <v>444.11</v>
      </c>
      <c r="AE8" s="1">
        <f>+(AD8-AC8)/AC8</f>
        <v>0.15227543977998026</v>
      </c>
      <c r="AF8" s="5"/>
      <c r="AG8" s="5">
        <v>1240.25</v>
      </c>
      <c r="AH8" s="5">
        <v>1594.87</v>
      </c>
      <c r="AI8" s="1">
        <f>+(AH8-AG8)/AG8</f>
        <v>0.28592622455150163</v>
      </c>
      <c r="AK8" s="5">
        <v>2834.79</v>
      </c>
      <c r="AL8" s="1">
        <f>+AH8/AK8</f>
        <v>0.56260604841981232</v>
      </c>
      <c r="AN8" s="1">
        <v>1.7774000000000001</v>
      </c>
      <c r="AO8" s="1">
        <v>1.7992999999999999</v>
      </c>
      <c r="AP8" s="1">
        <v>1.7064999999999999</v>
      </c>
      <c r="AQ8" s="1">
        <v>1.6659999999999999</v>
      </c>
      <c r="AR8" s="1">
        <v>1.7305999999999999</v>
      </c>
      <c r="AS8" s="1">
        <v>1.5638000000000001</v>
      </c>
      <c r="AT8" s="1">
        <v>1.492</v>
      </c>
      <c r="AU8" s="1">
        <f>AVERAGE(AN8:AT8)</f>
        <v>1.6765142857142858</v>
      </c>
      <c r="AX8" s="2">
        <v>142105</v>
      </c>
      <c r="AY8" s="2">
        <v>150917</v>
      </c>
      <c r="AZ8" s="1">
        <f>+(AY8-AX8)/AX8</f>
        <v>6.2010485204602228E-2</v>
      </c>
      <c r="BA8" s="2">
        <v>137191</v>
      </c>
      <c r="BB8" s="1">
        <f>+BA8/AY8</f>
        <v>0.90904934500420764</v>
      </c>
    </row>
    <row r="9" spans="1:54" x14ac:dyDescent="0.3">
      <c r="A9" s="8">
        <f t="shared" si="0"/>
        <v>4</v>
      </c>
      <c r="B9" s="29" t="s">
        <v>27</v>
      </c>
      <c r="C9" s="22">
        <v>-0.13</v>
      </c>
      <c r="D9" s="22">
        <v>-0.13689999999999999</v>
      </c>
      <c r="E9" s="22">
        <v>-6.9100000000000023E-2</v>
      </c>
      <c r="F9" s="22">
        <v>-5.5336743100381246E-2</v>
      </c>
      <c r="G9" s="30">
        <v>-8.768220448348174E-2</v>
      </c>
      <c r="H9" s="24">
        <v>499.29336263403542</v>
      </c>
      <c r="I9" s="24">
        <v>35054.328506223777</v>
      </c>
      <c r="J9" s="10">
        <f>+AY9</f>
        <v>238777</v>
      </c>
      <c r="K9" s="9">
        <f>+AZ9</f>
        <v>2.7028770758689508E-2</v>
      </c>
      <c r="L9" s="9">
        <f>+BB9</f>
        <v>0.91408301469572029</v>
      </c>
      <c r="M9" s="11">
        <f>+Z9</f>
        <v>231.28</v>
      </c>
      <c r="N9" s="9">
        <f>+AA9</f>
        <v>0.45312892686604678</v>
      </c>
      <c r="O9" s="11">
        <f>+AD9</f>
        <v>458.21</v>
      </c>
      <c r="P9" s="9">
        <f>+AE9</f>
        <v>0.2030614120303515</v>
      </c>
      <c r="Q9" s="11">
        <f>+AH9</f>
        <v>1789.42</v>
      </c>
      <c r="R9" s="9">
        <f>+AI9</f>
        <v>0.37968203056330863</v>
      </c>
      <c r="S9" s="9">
        <f>+AT9</f>
        <v>2.2559999999999998</v>
      </c>
      <c r="T9" s="9">
        <f>+AU9</f>
        <v>1.9788857142857144</v>
      </c>
      <c r="Y9" s="5">
        <v>159.16</v>
      </c>
      <c r="Z9" s="5">
        <v>231.28</v>
      </c>
      <c r="AA9" s="1">
        <f>+(Z9-Y9)/Y9</f>
        <v>0.45312892686604678</v>
      </c>
      <c r="AB9" s="5"/>
      <c r="AC9" s="5">
        <v>380.87</v>
      </c>
      <c r="AD9" s="5">
        <v>458.21</v>
      </c>
      <c r="AE9" s="1">
        <f>+(AD9-AC9)/AC9</f>
        <v>0.2030614120303515</v>
      </c>
      <c r="AF9" s="5"/>
      <c r="AG9" s="5">
        <v>1296.98</v>
      </c>
      <c r="AH9" s="5">
        <v>1789.42</v>
      </c>
      <c r="AI9" s="1">
        <f>+(AH9-AG9)/AG9</f>
        <v>0.37968203056330863</v>
      </c>
      <c r="AK9" s="5">
        <v>2022.91</v>
      </c>
      <c r="AL9" s="1">
        <f>+AH9/AK9</f>
        <v>0.88457716853443802</v>
      </c>
      <c r="AN9" s="1">
        <v>1.8378000000000001</v>
      </c>
      <c r="AO9" s="1">
        <v>1.8823000000000001</v>
      </c>
      <c r="AP9" s="1">
        <v>1.9177999999999999</v>
      </c>
      <c r="AQ9" s="1">
        <v>1.5774999999999999</v>
      </c>
      <c r="AR9" s="1">
        <v>1.4986999999999999</v>
      </c>
      <c r="AS9" s="1">
        <v>2.8820999999999999</v>
      </c>
      <c r="AT9" s="1">
        <v>2.2559999999999998</v>
      </c>
      <c r="AU9" s="1">
        <f>AVERAGE(AN9:AT9)</f>
        <v>1.9788857142857144</v>
      </c>
      <c r="AX9" s="2">
        <v>232493</v>
      </c>
      <c r="AY9" s="2">
        <v>238777</v>
      </c>
      <c r="AZ9" s="1">
        <f>+(AY9-AX9)/AX9</f>
        <v>2.7028770758689508E-2</v>
      </c>
      <c r="BA9" s="2">
        <v>218262</v>
      </c>
      <c r="BB9" s="1">
        <f>+BA9/AY9</f>
        <v>0.91408301469572029</v>
      </c>
    </row>
    <row r="10" spans="1:54" x14ac:dyDescent="0.3">
      <c r="A10" s="8">
        <f>+A9+1</f>
        <v>5</v>
      </c>
      <c r="B10" s="29" t="s">
        <v>29</v>
      </c>
      <c r="C10" s="22">
        <v>-5.7599999999999998E-2</v>
      </c>
      <c r="D10" s="22">
        <v>-7.4300000000000005E-2</v>
      </c>
      <c r="E10" s="22">
        <v>-9.1527140581185745E-2</v>
      </c>
      <c r="F10" s="22">
        <v>-5.7190243186660425E-2</v>
      </c>
      <c r="G10" s="30">
        <v>-7.8322050491619069E-2</v>
      </c>
      <c r="H10" s="24">
        <v>585.92266266962531</v>
      </c>
      <c r="I10" s="24">
        <v>27565.178235417312</v>
      </c>
      <c r="J10" s="10">
        <f>+AY10</f>
        <v>145983</v>
      </c>
      <c r="K10" s="9">
        <f>+AZ10</f>
        <v>0.15835621221017884</v>
      </c>
      <c r="L10" s="9">
        <f>+BB10</f>
        <v>0.92895748135056821</v>
      </c>
      <c r="M10" s="11">
        <f>+Z10</f>
        <v>162.85</v>
      </c>
      <c r="N10" s="9">
        <f>+AA10</f>
        <v>0.28339506659311209</v>
      </c>
      <c r="O10" s="11">
        <f>+AD10</f>
        <v>474.71</v>
      </c>
      <c r="P10" s="9">
        <f>+AE10</f>
        <v>-6.9870877990477545E-2</v>
      </c>
      <c r="Q10" s="11">
        <f>+AH10</f>
        <v>2199.91</v>
      </c>
      <c r="R10" s="9">
        <f>+AI10</f>
        <v>-6.3836215700960125E-2</v>
      </c>
      <c r="S10" s="9">
        <f>+AT10</f>
        <v>3.0649999999999999</v>
      </c>
      <c r="T10" s="9">
        <f>+AU10</f>
        <v>2.5047428571428574</v>
      </c>
      <c r="Y10" s="5">
        <v>126.89</v>
      </c>
      <c r="Z10" s="5">
        <v>162.85</v>
      </c>
      <c r="AA10" s="1">
        <f>+(Z10-Y10)/Y10</f>
        <v>0.28339506659311209</v>
      </c>
      <c r="AB10" s="5"/>
      <c r="AC10" s="5">
        <v>510.37</v>
      </c>
      <c r="AD10" s="5">
        <v>474.71</v>
      </c>
      <c r="AE10" s="1">
        <f>+(AD10-AC10)/AC10</f>
        <v>-6.9870877990477545E-2</v>
      </c>
      <c r="AF10" s="5"/>
      <c r="AG10" s="5">
        <v>2349.92</v>
      </c>
      <c r="AH10" s="5">
        <v>2199.91</v>
      </c>
      <c r="AI10" s="1">
        <f>+(AH10-AG10)/AG10</f>
        <v>-6.3836215700960125E-2</v>
      </c>
      <c r="AK10" s="5">
        <v>4141.6000000000004</v>
      </c>
      <c r="AL10" s="1">
        <f>+AH10/AK10</f>
        <v>0.5311739424377051</v>
      </c>
      <c r="AN10" s="1">
        <v>1.9798</v>
      </c>
      <c r="AO10" s="1">
        <v>1.5757000000000001</v>
      </c>
      <c r="AP10" s="1">
        <v>1.9939</v>
      </c>
      <c r="AQ10" s="1">
        <v>2.0236999999999998</v>
      </c>
      <c r="AR10" s="1">
        <v>3.3264999999999998</v>
      </c>
      <c r="AS10" s="1">
        <v>3.5686</v>
      </c>
      <c r="AT10" s="1">
        <v>3.0649999999999999</v>
      </c>
      <c r="AU10" s="1">
        <f>AVERAGE(AN10:AT10)</f>
        <v>2.5047428571428574</v>
      </c>
      <c r="AX10" s="2">
        <v>126026</v>
      </c>
      <c r="AY10" s="2">
        <v>145983</v>
      </c>
      <c r="AZ10" s="1">
        <f>+(AY10-AX10)/AX10</f>
        <v>0.15835621221017884</v>
      </c>
      <c r="BA10" s="2">
        <v>135612</v>
      </c>
      <c r="BB10" s="1">
        <f>+BA10/AY10</f>
        <v>0.92895748135056821</v>
      </c>
    </row>
    <row r="11" spans="1:54" x14ac:dyDescent="0.3">
      <c r="A11" s="8">
        <f t="shared" ref="A11:A15" si="1">+A10+1</f>
        <v>6</v>
      </c>
      <c r="B11" s="29" t="s">
        <v>30</v>
      </c>
      <c r="C11" s="22">
        <v>-4.6600000000000003E-2</v>
      </c>
      <c r="D11" s="22">
        <v>-4.53E-2</v>
      </c>
      <c r="E11" s="22">
        <v>2.400684674029923E-2</v>
      </c>
      <c r="F11" s="22">
        <v>-4.5237300152105316E-2</v>
      </c>
      <c r="G11" s="30">
        <v>-2.3140798530556964E-2</v>
      </c>
      <c r="H11" s="24">
        <v>528.9113291851188</v>
      </c>
      <c r="I11" s="24">
        <v>23757.4956715318</v>
      </c>
      <c r="J11" s="10">
        <f>+AY11</f>
        <v>116285</v>
      </c>
      <c r="K11" s="9">
        <f>+AZ11</f>
        <v>6.4637216754406049E-2</v>
      </c>
      <c r="L11" s="9">
        <f>+BB11</f>
        <v>0.91482994367287274</v>
      </c>
      <c r="M11" s="11">
        <f>+Z11</f>
        <v>221.37</v>
      </c>
      <c r="N11" s="9">
        <f>+AA11</f>
        <v>0.35934909425852019</v>
      </c>
      <c r="O11" s="11">
        <f>+AD11</f>
        <v>446.31</v>
      </c>
      <c r="P11" s="9">
        <f>+AE11</f>
        <v>5.6430042369872355E-2</v>
      </c>
      <c r="Q11" s="11">
        <f>+AH11</f>
        <v>1720.31</v>
      </c>
      <c r="R11" s="9">
        <f>+AI11</f>
        <v>0.35783574726705858</v>
      </c>
      <c r="S11" s="9">
        <f>+AT11</f>
        <v>2.319</v>
      </c>
      <c r="T11" s="9">
        <f>+AU11</f>
        <v>1.9543285714285712</v>
      </c>
      <c r="Y11" s="5">
        <v>162.85</v>
      </c>
      <c r="Z11" s="5">
        <v>221.37</v>
      </c>
      <c r="AA11" s="1">
        <f>+(Z11-Y11)/Y11</f>
        <v>0.35934909425852019</v>
      </c>
      <c r="AB11" s="5"/>
      <c r="AC11" s="5">
        <v>422.47</v>
      </c>
      <c r="AD11" s="5">
        <v>446.31</v>
      </c>
      <c r="AE11" s="1">
        <f>+(AD11-AC11)/AC11</f>
        <v>5.6430042369872355E-2</v>
      </c>
      <c r="AF11" s="5"/>
      <c r="AG11" s="5">
        <v>1266.95</v>
      </c>
      <c r="AH11" s="5">
        <v>1720.31</v>
      </c>
      <c r="AI11" s="1">
        <f>+(AH11-AG11)/AG11</f>
        <v>0.35783574726705858</v>
      </c>
      <c r="AK11" s="5">
        <v>3610.66</v>
      </c>
      <c r="AL11" s="1">
        <f>+AH11/AK11</f>
        <v>0.47645305844360863</v>
      </c>
      <c r="AN11" s="1">
        <v>2.0049999999999999</v>
      </c>
      <c r="AO11" s="1">
        <v>1.4558</v>
      </c>
      <c r="AP11" s="1">
        <v>2.4544000000000001</v>
      </c>
      <c r="AQ11" s="1">
        <v>2.1194999999999999</v>
      </c>
      <c r="AR11" s="1">
        <v>1.8704000000000001</v>
      </c>
      <c r="AS11" s="1">
        <v>1.4561999999999999</v>
      </c>
      <c r="AT11" s="1">
        <v>2.319</v>
      </c>
      <c r="AU11" s="1">
        <f>AVERAGE(AN11:AT11)</f>
        <v>1.9543285714285712</v>
      </c>
      <c r="AX11" s="2">
        <v>109225</v>
      </c>
      <c r="AY11" s="2">
        <v>116285</v>
      </c>
      <c r="AZ11" s="1">
        <f>+(AY11-AX11)/AX11</f>
        <v>6.4637216754406049E-2</v>
      </c>
      <c r="BA11" s="2">
        <v>106381</v>
      </c>
      <c r="BB11" s="1">
        <f>+BA11/AY11</f>
        <v>0.91482994367287274</v>
      </c>
    </row>
    <row r="12" spans="1:54" x14ac:dyDescent="0.3">
      <c r="A12" s="8">
        <f t="shared" si="1"/>
        <v>7</v>
      </c>
      <c r="B12" s="29" t="s">
        <v>31</v>
      </c>
      <c r="C12" s="22">
        <v>-7.4399999999999994E-2</v>
      </c>
      <c r="D12" s="22">
        <v>-6.3600000000000004E-2</v>
      </c>
      <c r="E12" s="22">
        <v>1.1999999999999997E-2</v>
      </c>
      <c r="F12" s="22">
        <v>3.0312183749036783E-2</v>
      </c>
      <c r="G12" s="30">
        <v>-9.8646874696064046E-3</v>
      </c>
      <c r="H12" s="24">
        <v>653.1848764080072</v>
      </c>
      <c r="I12" s="24">
        <v>29912.225590010654</v>
      </c>
      <c r="J12" s="10">
        <f>+AY12</f>
        <v>346618</v>
      </c>
      <c r="K12" s="9">
        <f>+AZ12</f>
        <v>0.13736608095027153</v>
      </c>
      <c r="L12" s="9">
        <f>+BB12</f>
        <v>0.89608733533746088</v>
      </c>
      <c r="M12" s="11">
        <f>+Z12</f>
        <v>234.24</v>
      </c>
      <c r="N12" s="9">
        <f>+AA12</f>
        <v>0.38784216139353006</v>
      </c>
      <c r="O12" s="11">
        <f>+AD12</f>
        <v>487.43</v>
      </c>
      <c r="P12" s="9">
        <f>+AE12</f>
        <v>6.0890026420079022E-3</v>
      </c>
      <c r="Q12" s="11">
        <f>+AH12</f>
        <v>2833.66</v>
      </c>
      <c r="R12" s="9">
        <f>+AI12</f>
        <v>0.43443046176586708</v>
      </c>
      <c r="S12" s="9">
        <f>+AT12</f>
        <v>3.286</v>
      </c>
      <c r="T12" s="9">
        <f>+AU12</f>
        <v>2.415342857142857</v>
      </c>
      <c r="Y12" s="5">
        <v>168.78</v>
      </c>
      <c r="Z12" s="5">
        <v>234.24</v>
      </c>
      <c r="AA12" s="1">
        <f>+(Z12-Y12)/Y12</f>
        <v>0.38784216139353006</v>
      </c>
      <c r="AB12" s="5"/>
      <c r="AC12" s="5">
        <v>484.48</v>
      </c>
      <c r="AD12" s="5">
        <v>487.43</v>
      </c>
      <c r="AE12" s="1">
        <f>+(AD12-AC12)/AC12</f>
        <v>6.0890026420079022E-3</v>
      </c>
      <c r="AF12" s="5"/>
      <c r="AG12" s="5">
        <v>1975.46</v>
      </c>
      <c r="AH12" s="5">
        <v>2833.66</v>
      </c>
      <c r="AI12" s="1">
        <f>+(AH12-AG12)/AG12</f>
        <v>0.43443046176586708</v>
      </c>
      <c r="AK12" s="5">
        <v>3141.02</v>
      </c>
      <c r="AL12" s="1">
        <f>+AH12/AK12</f>
        <v>0.90214643650788595</v>
      </c>
      <c r="AN12" s="1">
        <v>2.0972</v>
      </c>
      <c r="AO12" s="1">
        <v>2.2046000000000001</v>
      </c>
      <c r="AP12" s="1">
        <v>1.5029999999999999</v>
      </c>
      <c r="AQ12" s="1">
        <v>2.0127999999999999</v>
      </c>
      <c r="AR12" s="1">
        <v>2.4584000000000001</v>
      </c>
      <c r="AS12" s="1">
        <v>3.3454000000000002</v>
      </c>
      <c r="AT12" s="1">
        <v>3.286</v>
      </c>
      <c r="AU12" s="1">
        <f>AVERAGE(AN12:AT12)</f>
        <v>2.415342857142857</v>
      </c>
      <c r="AX12" s="2">
        <f>236220+68535</f>
        <v>304755</v>
      </c>
      <c r="AY12" s="2">
        <v>346618</v>
      </c>
      <c r="AZ12" s="1">
        <f>+(AY12-AX12)/AX12</f>
        <v>0.13736608095027153</v>
      </c>
      <c r="BA12" s="2">
        <v>310600</v>
      </c>
      <c r="BB12" s="1">
        <f>+BA12/AY12</f>
        <v>0.89608733533746088</v>
      </c>
    </row>
    <row r="13" spans="1:54" x14ac:dyDescent="0.3">
      <c r="A13" s="8">
        <f t="shared" si="1"/>
        <v>8</v>
      </c>
      <c r="B13" s="31" t="s">
        <v>32</v>
      </c>
      <c r="C13" s="23">
        <v>-1.2999999999999999E-3</v>
      </c>
      <c r="D13" s="23">
        <v>-2.5600000000000001E-2</v>
      </c>
      <c r="E13" s="23">
        <v>7.7900000000000011E-2</v>
      </c>
      <c r="F13" s="23">
        <v>8.4663336700462166E-2</v>
      </c>
      <c r="G13" s="23">
        <v>4.4785615830153315E-2</v>
      </c>
      <c r="H13" s="32">
        <v>578.88691010578464</v>
      </c>
      <c r="I13" s="32">
        <v>33221.817308955644</v>
      </c>
      <c r="J13" s="33">
        <f>+AY13</f>
        <v>314722</v>
      </c>
      <c r="K13" s="34">
        <f>+AZ13</f>
        <v>9.656940969875194E-2</v>
      </c>
      <c r="L13" s="34">
        <f>+BB13</f>
        <v>0.91252279789782731</v>
      </c>
      <c r="M13" s="35">
        <f>+Z13</f>
        <v>239.42</v>
      </c>
      <c r="N13" s="34">
        <f>+AA13</f>
        <v>0.59773106439773105</v>
      </c>
      <c r="O13" s="35">
        <f>+AD13</f>
        <v>503.91</v>
      </c>
      <c r="P13" s="34">
        <f>+AE13</f>
        <v>0.12653417093291011</v>
      </c>
      <c r="Q13" s="35">
        <f>+AH13</f>
        <v>2176.7600000000002</v>
      </c>
      <c r="R13" s="34">
        <f>+AI13</f>
        <v>0.30965230523016224</v>
      </c>
      <c r="S13" s="34">
        <f>+AT13</f>
        <v>3.504</v>
      </c>
      <c r="T13" s="34">
        <f>+AU13</f>
        <v>2.0597428571428571</v>
      </c>
      <c r="Y13" s="5">
        <v>149.85</v>
      </c>
      <c r="Z13" s="5">
        <v>239.42</v>
      </c>
      <c r="AA13" s="1">
        <f>+(Z13-Y13)/Y13</f>
        <v>0.59773106439773105</v>
      </c>
      <c r="AB13" s="5"/>
      <c r="AC13" s="5">
        <v>447.31</v>
      </c>
      <c r="AD13" s="5">
        <v>503.91</v>
      </c>
      <c r="AE13" s="1">
        <f>+(AD13-AC13)/AC13</f>
        <v>0.12653417093291011</v>
      </c>
      <c r="AF13" s="5"/>
      <c r="AG13" s="5">
        <v>1662.09</v>
      </c>
      <c r="AH13" s="5">
        <v>2176.7600000000002</v>
      </c>
      <c r="AI13" s="1">
        <f>+(AH13-AG13)/AG13</f>
        <v>0.30965230523016224</v>
      </c>
      <c r="AK13" s="5">
        <v>2511.14</v>
      </c>
      <c r="AL13" s="1">
        <f>+AH13/AK13</f>
        <v>0.86684135492246561</v>
      </c>
      <c r="AN13" s="1">
        <v>1.8292999999999999</v>
      </c>
      <c r="AO13" s="1">
        <v>1.7264999999999999</v>
      </c>
      <c r="AP13" s="1">
        <v>1.2853000000000001</v>
      </c>
      <c r="AQ13" s="1">
        <v>2.0716999999999999</v>
      </c>
      <c r="AR13" s="1">
        <v>1.8524</v>
      </c>
      <c r="AS13" s="1">
        <v>2.149</v>
      </c>
      <c r="AT13" s="1">
        <v>3.504</v>
      </c>
      <c r="AU13" s="1">
        <f>AVERAGE(AN13:AT13)</f>
        <v>2.0597428571428571</v>
      </c>
      <c r="AX13" s="2">
        <v>287006</v>
      </c>
      <c r="AY13" s="2">
        <v>314722</v>
      </c>
      <c r="AZ13" s="1">
        <f>+(AY13-AX13)/AX13</f>
        <v>9.656940969875194E-2</v>
      </c>
      <c r="BA13" s="2">
        <v>287191</v>
      </c>
      <c r="BB13" s="1">
        <f>+BA13/AY13</f>
        <v>0.91252279789782731</v>
      </c>
    </row>
    <row r="14" spans="1:54" x14ac:dyDescent="0.3">
      <c r="A14" s="8">
        <f t="shared" si="1"/>
        <v>9</v>
      </c>
      <c r="B14" s="29" t="s">
        <v>33</v>
      </c>
      <c r="C14" s="22">
        <v>0.41670000000000001</v>
      </c>
      <c r="D14" s="22">
        <v>0.47720000000000001</v>
      </c>
      <c r="E14" s="22">
        <v>0.45080657683467301</v>
      </c>
      <c r="F14" s="22">
        <v>0.48368308193273107</v>
      </c>
      <c r="G14" s="30">
        <v>0.4702713557876983</v>
      </c>
      <c r="H14" s="24">
        <v>923.8269159800725</v>
      </c>
      <c r="I14" s="24">
        <v>66793.413448127729</v>
      </c>
      <c r="J14" s="10">
        <f>+AY14</f>
        <v>734576</v>
      </c>
      <c r="K14" s="9">
        <f>+AZ14</f>
        <v>8.0397050799146358E-2</v>
      </c>
      <c r="L14" s="9">
        <f>+BB14</f>
        <v>0.88785639607065847</v>
      </c>
      <c r="M14" s="11">
        <f>+Z14</f>
        <v>335.51</v>
      </c>
      <c r="N14" s="9">
        <f>+AA14</f>
        <v>0.4548805342352889</v>
      </c>
      <c r="O14" s="11">
        <f>+AD14</f>
        <v>773.38</v>
      </c>
      <c r="P14" s="9">
        <f>+AE14</f>
        <v>0.12875824624905136</v>
      </c>
      <c r="Q14" s="11">
        <f>+AH14</f>
        <v>3760.77</v>
      </c>
      <c r="R14" s="9">
        <f>+AI14</f>
        <v>0.43431350114416473</v>
      </c>
      <c r="S14" s="9">
        <f>+AT14</f>
        <v>2.274</v>
      </c>
      <c r="T14" s="9">
        <f>+AU14</f>
        <v>2.2379857142857142</v>
      </c>
      <c r="Y14" s="5">
        <v>230.61</v>
      </c>
      <c r="Z14" s="5">
        <v>335.51</v>
      </c>
      <c r="AA14" s="1">
        <f>+(Z14-Y14)/Y14</f>
        <v>0.4548805342352889</v>
      </c>
      <c r="AB14" s="5"/>
      <c r="AC14" s="5">
        <v>685.16</v>
      </c>
      <c r="AD14" s="5">
        <v>773.38</v>
      </c>
      <c r="AE14" s="1">
        <f>+(AD14-AC14)/AC14</f>
        <v>0.12875824624905136</v>
      </c>
      <c r="AF14" s="5"/>
      <c r="AG14" s="5">
        <v>2622</v>
      </c>
      <c r="AH14" s="5">
        <v>3760.77</v>
      </c>
      <c r="AI14" s="1">
        <f>+(AH14-AG14)/AG14</f>
        <v>0.43431350114416473</v>
      </c>
      <c r="AK14" s="5">
        <v>7330.09</v>
      </c>
      <c r="AL14" s="1">
        <f>+AH14/AK14</f>
        <v>0.51305918481219193</v>
      </c>
      <c r="AN14" s="1">
        <v>2.2159</v>
      </c>
      <c r="AO14" s="1">
        <v>1.5294000000000001</v>
      </c>
      <c r="AP14" s="1">
        <v>1.6796</v>
      </c>
      <c r="AQ14" s="1">
        <v>2.5535999999999999</v>
      </c>
      <c r="AR14" s="1">
        <v>3.2141999999999999</v>
      </c>
      <c r="AS14" s="1">
        <v>2.1991999999999998</v>
      </c>
      <c r="AT14" s="1">
        <v>2.274</v>
      </c>
      <c r="AU14" s="1">
        <f>AVERAGE(AN14:AT14)</f>
        <v>2.2379857142857142</v>
      </c>
      <c r="AX14" s="2">
        <v>679913</v>
      </c>
      <c r="AY14" s="2">
        <v>734576</v>
      </c>
      <c r="AZ14" s="1">
        <f>+(AY14-AX14)/AX14</f>
        <v>8.0397050799146358E-2</v>
      </c>
      <c r="BA14" s="2">
        <v>652198</v>
      </c>
      <c r="BB14" s="1">
        <f>+BA14/AY14</f>
        <v>0.88785639607065847</v>
      </c>
    </row>
    <row r="15" spans="1:54" x14ac:dyDescent="0.3">
      <c r="A15" s="8">
        <f t="shared" si="1"/>
        <v>10</v>
      </c>
      <c r="B15" s="29" t="s">
        <v>34</v>
      </c>
      <c r="C15" s="22">
        <v>0.58560000000000001</v>
      </c>
      <c r="D15" s="22">
        <v>0.57320000000000004</v>
      </c>
      <c r="E15" s="22">
        <v>0.58673013967584919</v>
      </c>
      <c r="F15" s="22">
        <v>0.27573110418717661</v>
      </c>
      <c r="G15" s="30">
        <v>0.47794035114233752</v>
      </c>
      <c r="H15" s="24">
        <v>1046.05018422445</v>
      </c>
      <c r="I15" s="24">
        <v>10682.077250255363</v>
      </c>
      <c r="J15" s="10">
        <f>+AY15</f>
        <v>1220101</v>
      </c>
      <c r="K15" s="9">
        <f>+AZ15</f>
        <v>3.9835174200586347E-2</v>
      </c>
      <c r="L15" s="9">
        <f>+BB15</f>
        <v>0.90724046615812948</v>
      </c>
      <c r="M15" s="11">
        <f>+Z15</f>
        <v>495.58</v>
      </c>
      <c r="N15" s="9">
        <f>+AA15</f>
        <v>0.20787735504155588</v>
      </c>
      <c r="O15" s="11">
        <f>+AD15</f>
        <v>1084.0999999999999</v>
      </c>
      <c r="P15" s="9">
        <f>+AE15</f>
        <v>0.24400431459848973</v>
      </c>
      <c r="Q15" s="11">
        <f>+AH15</f>
        <v>5097.21</v>
      </c>
      <c r="R15" s="9">
        <f>+AI15</f>
        <v>0.51566899890276852</v>
      </c>
      <c r="S15" s="9">
        <f>+AT15</f>
        <v>2.2629999999999999</v>
      </c>
      <c r="T15" s="9">
        <f>+AU15</f>
        <v>2.2756285714285713</v>
      </c>
      <c r="Y15" s="5">
        <v>410.29</v>
      </c>
      <c r="Z15" s="5">
        <v>495.58</v>
      </c>
      <c r="AA15" s="1">
        <f>+(Z15-Y15)/Y15</f>
        <v>0.20787735504155588</v>
      </c>
      <c r="AB15" s="5"/>
      <c r="AC15" s="5">
        <v>871.46</v>
      </c>
      <c r="AD15" s="5">
        <v>1084.0999999999999</v>
      </c>
      <c r="AE15" s="1">
        <f>+(AD15-AC15)/AC15</f>
        <v>0.24400431459848973</v>
      </c>
      <c r="AF15" s="5"/>
      <c r="AG15" s="5">
        <v>3363.01</v>
      </c>
      <c r="AH15" s="5">
        <v>5097.21</v>
      </c>
      <c r="AI15" s="1">
        <f>+(AH15-AG15)/AG15</f>
        <v>0.51566899890276852</v>
      </c>
      <c r="AK15" s="5">
        <v>7904.34</v>
      </c>
      <c r="AL15" s="1">
        <f>+AH15/AK15</f>
        <v>0.64486218963253095</v>
      </c>
      <c r="AN15" s="1">
        <v>1.8655999999999999</v>
      </c>
      <c r="AO15" s="1">
        <v>2.032</v>
      </c>
      <c r="AP15" s="1">
        <v>2.2717999999999998</v>
      </c>
      <c r="AQ15" s="1">
        <v>2.4923000000000002</v>
      </c>
      <c r="AR15" s="1">
        <v>2.5464000000000002</v>
      </c>
      <c r="AS15" s="1">
        <v>2.4582999999999999</v>
      </c>
      <c r="AT15" s="1">
        <v>2.2629999999999999</v>
      </c>
      <c r="AU15" s="1">
        <f>AVERAGE(AN15:AT15)</f>
        <v>2.2756285714285713</v>
      </c>
      <c r="AX15" s="2">
        <v>1173360</v>
      </c>
      <c r="AY15" s="2">
        <v>1220101</v>
      </c>
      <c r="AZ15" s="1">
        <f>+(AY15-AX15)/AX15</f>
        <v>3.9835174200586347E-2</v>
      </c>
      <c r="BA15" s="2">
        <v>1106925</v>
      </c>
      <c r="BB15" s="1">
        <f>+BA15/AY15</f>
        <v>0.90724046615812948</v>
      </c>
    </row>
    <row r="16" spans="1:54" x14ac:dyDescent="0.3">
      <c r="A16" s="8"/>
      <c r="B16" s="8"/>
      <c r="C16" s="8"/>
      <c r="D16" s="8"/>
      <c r="E16" s="8"/>
      <c r="F16" s="8"/>
      <c r="G16" s="8"/>
      <c r="H16" s="8"/>
      <c r="I16" s="8"/>
      <c r="J16" s="10"/>
      <c r="K16" s="10"/>
      <c r="L16" s="9"/>
      <c r="M16" s="8"/>
      <c r="N16" s="8"/>
      <c r="O16" s="8"/>
      <c r="P16" s="8"/>
      <c r="Q16" s="8"/>
      <c r="R16" s="8"/>
      <c r="S16" s="8"/>
      <c r="T16" s="8"/>
      <c r="Y16" s="5"/>
      <c r="Z16" s="5"/>
      <c r="AA16" s="1"/>
      <c r="AB16" s="5"/>
      <c r="AC16" s="5"/>
      <c r="AD16" s="5"/>
      <c r="AE16" s="1"/>
      <c r="AF16" s="5"/>
      <c r="AG16" s="5"/>
      <c r="AH16" s="5"/>
      <c r="AI16" s="1"/>
      <c r="AL16" s="1"/>
      <c r="AP16" s="1"/>
    </row>
    <row r="17" spans="1:54" x14ac:dyDescent="0.3">
      <c r="A17" s="36"/>
      <c r="B17" s="36" t="s">
        <v>8</v>
      </c>
      <c r="C17" s="37">
        <f>AVERAGE(C6:C15)</f>
        <v>0.02</v>
      </c>
      <c r="D17" s="37">
        <f>AVERAGE(D6:D15)</f>
        <v>2.1470000000000006E-2</v>
      </c>
      <c r="E17" s="37">
        <f>AVERAGE(E6:E15)</f>
        <v>5.7745379364663472E-2</v>
      </c>
      <c r="F17" s="37">
        <f>AVERAGE(F6:F15)</f>
        <v>3.0582676801218178E-2</v>
      </c>
      <c r="G17" s="37">
        <f>AVERAGE(G6:G15)</f>
        <v>3.5177434535245751E-2</v>
      </c>
      <c r="H17" s="38">
        <f>AVERAGE(H6:H15)</f>
        <v>644.05951685692401</v>
      </c>
      <c r="I17" s="38">
        <f>AVERAGE(I6:I15)</f>
        <v>30022.009466372238</v>
      </c>
      <c r="J17" s="39"/>
      <c r="K17" s="37">
        <f>AVERAGE(K6:K15)</f>
        <v>8.4396045002338438E-2</v>
      </c>
      <c r="L17" s="37">
        <f>AVERAGE(L6:L15)</f>
        <v>0.90642800437710103</v>
      </c>
      <c r="M17" s="40">
        <f>AVERAGE(M6:M15)</f>
        <v>259.12599999999998</v>
      </c>
      <c r="N17" s="37">
        <f>AVERAGE(N6:N15)</f>
        <v>0.3243523980006654</v>
      </c>
      <c r="O17" s="40">
        <f>AVERAGE(O6:O15)</f>
        <v>574.18599999999992</v>
      </c>
      <c r="P17" s="37">
        <f>AVERAGE(P6:P15)</f>
        <v>9.228232267461528E-2</v>
      </c>
      <c r="Q17" s="40">
        <f>AVERAGE(Q6:Q15)</f>
        <v>2589.9</v>
      </c>
      <c r="R17" s="37">
        <f>AVERAGE(R6:R15)</f>
        <v>0.31154382411722825</v>
      </c>
      <c r="S17" s="37">
        <f>+AS17</f>
        <v>2.3882800000000004</v>
      </c>
      <c r="T17" s="37">
        <f>+AU17</f>
        <v>2.0875071428571426</v>
      </c>
      <c r="Y17" s="5">
        <f>AVERAGE(Y6:Y15)</f>
        <v>199.07399999999998</v>
      </c>
      <c r="Z17" s="5">
        <f>AVERAGE(Z6:Z15)</f>
        <v>259.12599999999998</v>
      </c>
      <c r="AA17" s="1">
        <f>AVERAGE(AA6:AA15)</f>
        <v>0.3243523980006654</v>
      </c>
      <c r="AB17" s="5"/>
      <c r="AC17" s="5">
        <f>AVERAGE(AC6:AC15)</f>
        <v>523.48099999999999</v>
      </c>
      <c r="AD17" s="5">
        <f>AVERAGE(AD6:AD15)</f>
        <v>574.18599999999992</v>
      </c>
      <c r="AE17" s="1">
        <f>AVERAGE(AE6:AE15)</f>
        <v>9.228232267461528E-2</v>
      </c>
      <c r="AF17" s="5"/>
      <c r="AG17" s="5">
        <f>AVERAGE(AG6:AG15)</f>
        <v>1961.7779999999998</v>
      </c>
      <c r="AH17" s="5">
        <f>AVERAGE(AH6:AH15)</f>
        <v>2589.9</v>
      </c>
      <c r="AI17" s="1">
        <f>AVERAGE(AI6:AI15)</f>
        <v>0.31154382411722825</v>
      </c>
      <c r="AL17" s="1"/>
      <c r="AN17" s="1">
        <f>AVERAGE(AN6:AN15)</f>
        <v>1.8715900000000001</v>
      </c>
      <c r="AO17" s="1">
        <f>AVERAGE(AO6:AO15)</f>
        <v>1.7738</v>
      </c>
      <c r="AP17" s="1">
        <f>AVERAGE(AP6:AP16)</f>
        <v>1.8055399999999999</v>
      </c>
      <c r="AQ17" s="1">
        <f>AVERAGE(AQ6:AQ15)</f>
        <v>2.0022099999999998</v>
      </c>
      <c r="AR17" s="1">
        <f>AVERAGE(AR6:AR15)</f>
        <v>2.2185299999999999</v>
      </c>
      <c r="AS17" s="1">
        <f>AVERAGE(AS6:AS15)</f>
        <v>2.3882800000000004</v>
      </c>
      <c r="AT17" s="1"/>
      <c r="AU17" s="1">
        <f>AVERAGE(AU6:AU15)</f>
        <v>2.0875071428571426</v>
      </c>
      <c r="AX17" s="2">
        <f>SUM(AX6:AX15)</f>
        <v>3321197</v>
      </c>
      <c r="AY17" s="2">
        <f>SUM(AY6:AY15)</f>
        <v>3557868</v>
      </c>
      <c r="AZ17" s="1">
        <f t="shared" ref="AZ17" si="2">+(AY17-AX17)/AX17</f>
        <v>7.1260753276604791E-2</v>
      </c>
      <c r="BA17" s="2">
        <f>SUM(BA6:BA15)</f>
        <v>3213583</v>
      </c>
      <c r="BB17" s="1">
        <f t="shared" ref="BB17" si="3">+BA17/AY17</f>
        <v>0.90323277873153252</v>
      </c>
    </row>
    <row r="18" spans="1:54" x14ac:dyDescent="0.3">
      <c r="A18" s="36"/>
      <c r="B18" s="41" t="s">
        <v>35</v>
      </c>
      <c r="C18" s="37">
        <f>AVERAGE(C6:C13)</f>
        <v>-0.1002875</v>
      </c>
      <c r="D18" s="37">
        <f>AVERAGE(D6:D13)</f>
        <v>-0.1044625</v>
      </c>
      <c r="E18" s="37">
        <f>AVERAGE(E6:E13)</f>
        <v>-5.7510365357985933E-2</v>
      </c>
      <c r="F18" s="37">
        <f>AVERAGE(F6:F13)</f>
        <v>-5.6698427263465738E-2</v>
      </c>
      <c r="G18" s="37">
        <f>AVERAGE(G6:G13)</f>
        <v>-7.455467019719729E-2</v>
      </c>
      <c r="H18" s="38">
        <f>AVERAGE(H6:H13)</f>
        <v>558.83975854558958</v>
      </c>
      <c r="I18" s="38">
        <f>AVERAGE(I6:I13)</f>
        <v>27843.075495667406</v>
      </c>
      <c r="J18" s="39"/>
      <c r="K18" s="37">
        <f>AVERAGE(K6:K13)</f>
        <v>9.0466028127956455E-2</v>
      </c>
      <c r="L18" s="37">
        <f>AVERAGE(L6:L13)</f>
        <v>0.90864789769277776</v>
      </c>
      <c r="M18" s="40">
        <f>AVERAGE(M6:M13)</f>
        <v>220.02124999999998</v>
      </c>
      <c r="N18" s="37">
        <f>AVERAGE(N6:N13)</f>
        <v>0.32259576134122608</v>
      </c>
      <c r="O18" s="40">
        <f>AVERAGE(O6:O13)</f>
        <v>485.54749999999996</v>
      </c>
      <c r="P18" s="37">
        <f>AVERAGE(P6:P13)</f>
        <v>6.8757583237326461E-2</v>
      </c>
      <c r="Q18" s="40">
        <f>AVERAGE(Q6:Q13)</f>
        <v>2130.1275000000001</v>
      </c>
      <c r="R18" s="37">
        <f>AVERAGE(R6:R13)</f>
        <v>0.2706819676406686</v>
      </c>
      <c r="S18" s="37">
        <f>AVERAGE(S6:S13)</f>
        <v>2.6236250000000001</v>
      </c>
      <c r="T18" s="37">
        <f>AVERAGE(T6:T13)</f>
        <v>2.0451821428571426</v>
      </c>
    </row>
  </sheetData>
  <sortState ref="B6:BB25">
    <sortCondition ref="G6:G25"/>
  </sortState>
  <mergeCells count="11">
    <mergeCell ref="A4:A5"/>
    <mergeCell ref="A2:T2"/>
    <mergeCell ref="S4:T4"/>
    <mergeCell ref="O4:P4"/>
    <mergeCell ref="B4:B5"/>
    <mergeCell ref="I4:I5"/>
    <mergeCell ref="J4:L4"/>
    <mergeCell ref="M4:N4"/>
    <mergeCell ref="Q4:R4"/>
    <mergeCell ref="C4:G4"/>
    <mergeCell ref="H4:H5"/>
  </mergeCells>
  <pageMargins left="0.59055118110236227" right="0.59055118110236227" top="1.3779527559055118" bottom="0.98425196850393704" header="0.51181102362204722" footer="0.51181102362204722"/>
  <pageSetup scale="26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2015-07-13T16:17:17Z</cp:lastPrinted>
  <dcterms:created xsi:type="dcterms:W3CDTF">2014-07-24T14:52:16Z</dcterms:created>
  <dcterms:modified xsi:type="dcterms:W3CDTF">2015-07-13T16:22:35Z</dcterms:modified>
</cp:coreProperties>
</file>