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0376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8" i="1" l="1"/>
  <c r="N28" i="1"/>
  <c r="L28" i="1"/>
  <c r="K28" i="1"/>
  <c r="S28" i="1"/>
  <c r="R28" i="1"/>
  <c r="Q28" i="1"/>
  <c r="O28" i="1"/>
  <c r="M28" i="1"/>
  <c r="J28" i="1"/>
  <c r="H28" i="1"/>
  <c r="G28" i="1"/>
  <c r="F28" i="1"/>
  <c r="E28" i="1"/>
  <c r="D28" i="1"/>
  <c r="C28" i="1"/>
  <c r="B28" i="1"/>
  <c r="I20" i="1" l="1"/>
  <c r="I14" i="1"/>
  <c r="I24" i="1"/>
  <c r="I17" i="1"/>
  <c r="I15" i="1"/>
  <c r="I7" i="1"/>
  <c r="I22" i="1"/>
  <c r="I19" i="1"/>
  <c r="I9" i="1"/>
  <c r="I6" i="1"/>
  <c r="I18" i="1"/>
  <c r="I25" i="1"/>
  <c r="I12" i="1"/>
  <c r="I10" i="1"/>
  <c r="I16" i="1"/>
  <c r="I21" i="1"/>
  <c r="I23" i="1"/>
  <c r="I8" i="1"/>
  <c r="I13" i="1"/>
  <c r="I11" i="1"/>
  <c r="E27" i="1"/>
  <c r="D27" i="1"/>
  <c r="C27" i="1"/>
  <c r="B27" i="1"/>
  <c r="F27" i="1"/>
  <c r="G27" i="1"/>
  <c r="H27" i="1"/>
  <c r="R20" i="1" l="1"/>
  <c r="R14" i="1"/>
  <c r="R24" i="1"/>
  <c r="R17" i="1"/>
  <c r="R15" i="1"/>
  <c r="R7" i="1"/>
  <c r="R22" i="1"/>
  <c r="R19" i="1"/>
  <c r="R9" i="1"/>
  <c r="R6" i="1"/>
  <c r="R18" i="1"/>
  <c r="R25" i="1"/>
  <c r="R12" i="1"/>
  <c r="R10" i="1"/>
  <c r="R16" i="1"/>
  <c r="R21" i="1"/>
  <c r="R23" i="1"/>
  <c r="R8" i="1"/>
  <c r="R13" i="1"/>
  <c r="R11" i="1"/>
  <c r="AT20" i="1"/>
  <c r="AT14" i="1"/>
  <c r="AT24" i="1"/>
  <c r="AT17" i="1"/>
  <c r="AT15" i="1"/>
  <c r="AT7" i="1"/>
  <c r="AT22" i="1"/>
  <c r="AT19" i="1"/>
  <c r="AT9" i="1"/>
  <c r="AT6" i="1"/>
  <c r="AT18" i="1"/>
  <c r="AT25" i="1"/>
  <c r="AT12" i="1"/>
  <c r="AT10" i="1"/>
  <c r="AT16" i="1"/>
  <c r="AT21" i="1"/>
  <c r="AT23" i="1"/>
  <c r="AK20" i="1"/>
  <c r="AK14" i="1"/>
  <c r="AK24" i="1"/>
  <c r="AK17" i="1"/>
  <c r="AK15" i="1"/>
  <c r="AK7" i="1"/>
  <c r="AK22" i="1"/>
  <c r="AK19" i="1"/>
  <c r="AK9" i="1"/>
  <c r="AK6" i="1"/>
  <c r="AK18" i="1"/>
  <c r="AK25" i="1"/>
  <c r="AK12" i="1"/>
  <c r="AK10" i="1"/>
  <c r="AK16" i="1"/>
  <c r="AK21" i="1"/>
  <c r="AK23" i="1"/>
  <c r="AK8" i="1"/>
  <c r="AK13" i="1"/>
  <c r="AK11" i="1"/>
  <c r="AT8" i="1"/>
  <c r="AT13" i="1"/>
  <c r="AT11" i="1"/>
  <c r="AZ27" i="1" l="1"/>
  <c r="AO27" i="1" l="1"/>
  <c r="S13" i="1"/>
  <c r="AR27" i="1"/>
  <c r="R27" i="1" s="1"/>
  <c r="S24" i="1"/>
  <c r="S25" i="1"/>
  <c r="S20" i="1"/>
  <c r="S19" i="1"/>
  <c r="S16" i="1"/>
  <c r="S21" i="1"/>
  <c r="S9" i="1"/>
  <c r="S10" i="1"/>
  <c r="S18" i="1"/>
  <c r="S11" i="1"/>
  <c r="S15" i="1"/>
  <c r="S7" i="1"/>
  <c r="S17" i="1"/>
  <c r="S6" i="1"/>
  <c r="S22" i="1"/>
  <c r="S14" i="1"/>
  <c r="S23" i="1"/>
  <c r="S12" i="1"/>
  <c r="AQ27" i="1"/>
  <c r="AP27" i="1"/>
  <c r="AN27" i="1"/>
  <c r="AT27" i="1" l="1"/>
  <c r="S27" i="1" s="1"/>
  <c r="S8" i="1"/>
  <c r="Q21" i="1"/>
  <c r="AF27" i="1"/>
  <c r="AB27" i="1"/>
  <c r="X27" i="1"/>
  <c r="AM27" i="1"/>
  <c r="AH24" i="1"/>
  <c r="Q24" i="1" s="1"/>
  <c r="AH25" i="1"/>
  <c r="Q25" i="1" s="1"/>
  <c r="AH20" i="1"/>
  <c r="Q20" i="1" s="1"/>
  <c r="AH19" i="1"/>
  <c r="Q19" i="1" s="1"/>
  <c r="AH16" i="1"/>
  <c r="Q16" i="1" s="1"/>
  <c r="AH21" i="1"/>
  <c r="AH9" i="1"/>
  <c r="Q9" i="1" s="1"/>
  <c r="AH10" i="1"/>
  <c r="Q10" i="1" s="1"/>
  <c r="AH18" i="1"/>
  <c r="Q18" i="1" s="1"/>
  <c r="AH11" i="1"/>
  <c r="Q11" i="1" s="1"/>
  <c r="AH15" i="1"/>
  <c r="Q15" i="1" s="1"/>
  <c r="AH7" i="1"/>
  <c r="Q7" i="1" s="1"/>
  <c r="AH13" i="1"/>
  <c r="Q13" i="1" s="1"/>
  <c r="AH17" i="1"/>
  <c r="Q17" i="1" s="1"/>
  <c r="AH6" i="1"/>
  <c r="Q6" i="1" s="1"/>
  <c r="AH8" i="1"/>
  <c r="Q8" i="1" s="1"/>
  <c r="AH22" i="1"/>
  <c r="Q22" i="1" s="1"/>
  <c r="AH14" i="1"/>
  <c r="Q14" i="1" s="1"/>
  <c r="AH23" i="1"/>
  <c r="Q23" i="1" s="1"/>
  <c r="AH12" i="1"/>
  <c r="Q12" i="1" s="1"/>
  <c r="AD24" i="1"/>
  <c r="O24" i="1" s="1"/>
  <c r="AD25" i="1"/>
  <c r="O25" i="1" s="1"/>
  <c r="AD20" i="1"/>
  <c r="O20" i="1" s="1"/>
  <c r="AD19" i="1"/>
  <c r="O19" i="1" s="1"/>
  <c r="AD16" i="1"/>
  <c r="O16" i="1" s="1"/>
  <c r="AD21" i="1"/>
  <c r="O21" i="1" s="1"/>
  <c r="AD9" i="1"/>
  <c r="O9" i="1" s="1"/>
  <c r="AD10" i="1"/>
  <c r="O10" i="1" s="1"/>
  <c r="AD18" i="1"/>
  <c r="O18" i="1" s="1"/>
  <c r="AD11" i="1"/>
  <c r="AD15" i="1"/>
  <c r="O15" i="1" s="1"/>
  <c r="AD7" i="1"/>
  <c r="O7" i="1" s="1"/>
  <c r="AD13" i="1"/>
  <c r="O13" i="1" s="1"/>
  <c r="AD17" i="1"/>
  <c r="O17" i="1" s="1"/>
  <c r="AD6" i="1"/>
  <c r="O6" i="1" s="1"/>
  <c r="AD8" i="1"/>
  <c r="O8" i="1" s="1"/>
  <c r="AD22" i="1"/>
  <c r="O22" i="1" s="1"/>
  <c r="AD14" i="1"/>
  <c r="O14" i="1" s="1"/>
  <c r="AD23" i="1"/>
  <c r="O23" i="1" s="1"/>
  <c r="AD12" i="1"/>
  <c r="O12" i="1" s="1"/>
  <c r="Z24" i="1"/>
  <c r="M24" i="1" s="1"/>
  <c r="Z25" i="1"/>
  <c r="M25" i="1" s="1"/>
  <c r="Z20" i="1"/>
  <c r="M20" i="1" s="1"/>
  <c r="Z19" i="1"/>
  <c r="M19" i="1" s="1"/>
  <c r="Z16" i="1"/>
  <c r="M16" i="1" s="1"/>
  <c r="Z21" i="1"/>
  <c r="M21" i="1" s="1"/>
  <c r="Z9" i="1"/>
  <c r="M9" i="1" s="1"/>
  <c r="Z10" i="1"/>
  <c r="M10" i="1" s="1"/>
  <c r="Z18" i="1"/>
  <c r="M18" i="1" s="1"/>
  <c r="Z11" i="1"/>
  <c r="M11" i="1" s="1"/>
  <c r="Z15" i="1"/>
  <c r="M15" i="1" s="1"/>
  <c r="Z7" i="1"/>
  <c r="M7" i="1" s="1"/>
  <c r="Z13" i="1"/>
  <c r="M13" i="1" s="1"/>
  <c r="Z17" i="1"/>
  <c r="M17" i="1" s="1"/>
  <c r="Z6" i="1"/>
  <c r="M6" i="1" s="1"/>
  <c r="Z8" i="1"/>
  <c r="M8" i="1" s="1"/>
  <c r="Z22" i="1"/>
  <c r="M22" i="1" s="1"/>
  <c r="Z14" i="1"/>
  <c r="M14" i="1" s="1"/>
  <c r="Z23" i="1"/>
  <c r="M23" i="1" s="1"/>
  <c r="Z12" i="1"/>
  <c r="M12" i="1" s="1"/>
  <c r="AW15" i="1"/>
  <c r="AW19" i="1"/>
  <c r="AW27" i="1" s="1"/>
  <c r="AY19" i="1"/>
  <c r="J19" i="1" s="1"/>
  <c r="AY16" i="1"/>
  <c r="J16" i="1" s="1"/>
  <c r="AY21" i="1"/>
  <c r="J21" i="1" s="1"/>
  <c r="AY9" i="1"/>
  <c r="J9" i="1" s="1"/>
  <c r="AY7" i="1"/>
  <c r="J7" i="1" s="1"/>
  <c r="AY13" i="1"/>
  <c r="J13" i="1" s="1"/>
  <c r="AY17" i="1"/>
  <c r="J17" i="1" s="1"/>
  <c r="AY6" i="1"/>
  <c r="J6" i="1" s="1"/>
  <c r="AY8" i="1"/>
  <c r="J8" i="1" s="1"/>
  <c r="AY12" i="1"/>
  <c r="J12" i="1" s="1"/>
  <c r="BA19" i="1"/>
  <c r="K19" i="1" s="1"/>
  <c r="BA16" i="1"/>
  <c r="K16" i="1" s="1"/>
  <c r="BA21" i="1"/>
  <c r="K21" i="1" s="1"/>
  <c r="BA9" i="1"/>
  <c r="K9" i="1" s="1"/>
  <c r="BA7" i="1"/>
  <c r="K7" i="1" s="1"/>
  <c r="BA13" i="1"/>
  <c r="K13" i="1" s="1"/>
  <c r="BA17" i="1"/>
  <c r="K17" i="1" s="1"/>
  <c r="BA6" i="1"/>
  <c r="K6" i="1" s="1"/>
  <c r="BA12" i="1"/>
  <c r="K12" i="1" s="1"/>
  <c r="AY24" i="1"/>
  <c r="J24" i="1" s="1"/>
  <c r="AY25" i="1"/>
  <c r="J25" i="1" s="1"/>
  <c r="AY20" i="1"/>
  <c r="J20" i="1" s="1"/>
  <c r="AY10" i="1"/>
  <c r="J10" i="1" s="1"/>
  <c r="AY18" i="1"/>
  <c r="J18" i="1" s="1"/>
  <c r="BA15" i="1"/>
  <c r="K15" i="1" s="1"/>
  <c r="BA8" i="1"/>
  <c r="K8" i="1" s="1"/>
  <c r="AY22" i="1"/>
  <c r="J22" i="1" s="1"/>
  <c r="AY14" i="1"/>
  <c r="J14" i="1" s="1"/>
  <c r="AY23" i="1"/>
  <c r="J23" i="1" s="1"/>
  <c r="P24" i="1"/>
  <c r="P25" i="1"/>
  <c r="P20" i="1"/>
  <c r="P19" i="1"/>
  <c r="P16" i="1"/>
  <c r="P21" i="1"/>
  <c r="P9" i="1"/>
  <c r="P10" i="1"/>
  <c r="P18" i="1"/>
  <c r="P11" i="1"/>
  <c r="P15" i="1"/>
  <c r="P7" i="1"/>
  <c r="P13" i="1"/>
  <c r="P17" i="1"/>
  <c r="P6" i="1"/>
  <c r="P8" i="1"/>
  <c r="P22" i="1"/>
  <c r="P14" i="1"/>
  <c r="P23" i="1"/>
  <c r="P12" i="1"/>
  <c r="N24" i="1"/>
  <c r="N25" i="1"/>
  <c r="N20" i="1"/>
  <c r="N19" i="1"/>
  <c r="N16" i="1"/>
  <c r="N21" i="1"/>
  <c r="N9" i="1"/>
  <c r="N10" i="1"/>
  <c r="N18" i="1"/>
  <c r="N11" i="1"/>
  <c r="N15" i="1"/>
  <c r="N7" i="1"/>
  <c r="N13" i="1"/>
  <c r="N17" i="1"/>
  <c r="N6" i="1"/>
  <c r="N8" i="1"/>
  <c r="N22" i="1"/>
  <c r="N14" i="1"/>
  <c r="N23" i="1"/>
  <c r="N12" i="1"/>
  <c r="L24" i="1"/>
  <c r="L25" i="1"/>
  <c r="L20" i="1"/>
  <c r="L19" i="1"/>
  <c r="L16" i="1"/>
  <c r="L21" i="1"/>
  <c r="L9" i="1"/>
  <c r="L10" i="1"/>
  <c r="L18" i="1"/>
  <c r="L11" i="1"/>
  <c r="L15" i="1"/>
  <c r="L7" i="1"/>
  <c r="L13" i="1"/>
  <c r="L17" i="1"/>
  <c r="L6" i="1"/>
  <c r="L8" i="1"/>
  <c r="L22" i="1"/>
  <c r="L14" i="1"/>
  <c r="L23" i="1"/>
  <c r="L12" i="1"/>
  <c r="AG27" i="1"/>
  <c r="AC27" i="1"/>
  <c r="Y27" i="1"/>
  <c r="P27" i="1" l="1"/>
  <c r="AD27" i="1"/>
  <c r="N27" i="1"/>
  <c r="L27" i="1"/>
  <c r="O11" i="1"/>
  <c r="O27" i="1" s="1"/>
  <c r="M27" i="1"/>
  <c r="AY15" i="1"/>
  <c r="J15" i="1" s="1"/>
  <c r="AX27" i="1"/>
  <c r="AH27" i="1"/>
  <c r="BA23" i="1"/>
  <c r="K23" i="1" s="1"/>
  <c r="BA14" i="1"/>
  <c r="K14" i="1" s="1"/>
  <c r="BA11" i="1"/>
  <c r="K11" i="1" s="1"/>
  <c r="BA25" i="1"/>
  <c r="K25" i="1" s="1"/>
  <c r="AY11" i="1"/>
  <c r="J11" i="1" s="1"/>
  <c r="Z27" i="1"/>
  <c r="BA22" i="1"/>
  <c r="K22" i="1" s="1"/>
  <c r="BA18" i="1"/>
  <c r="K18" i="1" s="1"/>
  <c r="BA24" i="1"/>
  <c r="K24" i="1" s="1"/>
  <c r="BA20" i="1"/>
  <c r="K20" i="1" s="1"/>
  <c r="BA10" i="1"/>
  <c r="K10" i="1" s="1"/>
  <c r="Q27" i="1"/>
  <c r="AY27" i="1" l="1"/>
  <c r="BA27" i="1"/>
  <c r="J27" i="1"/>
  <c r="K27" i="1"/>
</calcChain>
</file>

<file path=xl/sharedStrings.xml><?xml version="1.0" encoding="utf-8"?>
<sst xmlns="http://schemas.openxmlformats.org/spreadsheetml/2006/main" count="59" uniqueCount="47">
  <si>
    <t>Customers</t>
  </si>
  <si>
    <t>Utility</t>
  </si>
  <si>
    <t>OM&amp;A per customer</t>
  </si>
  <si>
    <t>Change</t>
  </si>
  <si>
    <t>PPE/Customer</t>
  </si>
  <si>
    <t>Avg.</t>
  </si>
  <si>
    <t>Dx Revenue/Customer</t>
  </si>
  <si>
    <t>Trend</t>
  </si>
  <si>
    <t>Averages</t>
  </si>
  <si>
    <t>Current</t>
  </si>
  <si>
    <t>Growth</t>
  </si>
  <si>
    <t>% Residential</t>
  </si>
  <si>
    <t>OM&amp;A/Customer</t>
  </si>
  <si>
    <t>Capital Assets/Customer</t>
  </si>
  <si>
    <t>Average</t>
  </si>
  <si>
    <t>Residential</t>
  </si>
  <si>
    <t>Percent</t>
  </si>
  <si>
    <t>CapAdds/Dep</t>
  </si>
  <si>
    <t>PPE Ratio</t>
  </si>
  <si>
    <t>Gross</t>
  </si>
  <si>
    <t>Ratio</t>
  </si>
  <si>
    <t>Cost per Customer</t>
  </si>
  <si>
    <t>Cost per km of Line</t>
  </si>
  <si>
    <t>OEB Efficiency Assessment</t>
  </si>
  <si>
    <t>3 Year</t>
  </si>
  <si>
    <t>Performance Comparisons of Twenty Largest LDCs (2013 with change/growth from 2007)</t>
  </si>
  <si>
    <t>OSHAWA PUC NETWORKS</t>
  </si>
  <si>
    <t>ENERSOURCE</t>
  </si>
  <si>
    <t>LONDON HYDRO</t>
  </si>
  <si>
    <t>HORIZON UTILITIES</t>
  </si>
  <si>
    <t>BURLINGTON HYDRO</t>
  </si>
  <si>
    <t>KITCHENER-WILMOT HYDRO</t>
  </si>
  <si>
    <t>HYDRO ONE BRAMPTON</t>
  </si>
  <si>
    <t>VERIDIAN CONNECTIONS</t>
  </si>
  <si>
    <t>POWERSTREAM</t>
  </si>
  <si>
    <t>GUELPH HYDRO</t>
  </si>
  <si>
    <t>THUNDER BAY HYDRO</t>
  </si>
  <si>
    <t>HYDRO OTTAWA</t>
  </si>
  <si>
    <t>NIAGARA PENINSULA ENERGY</t>
  </si>
  <si>
    <t>WATERLOO NORTH HYDRO</t>
  </si>
  <si>
    <t>GREATER SUDBURY HYDRO</t>
  </si>
  <si>
    <t>OAKVILLE HYDRO</t>
  </si>
  <si>
    <t>ENWIN UTILITIES</t>
  </si>
  <si>
    <t>TORONTO HYDRO</t>
  </si>
  <si>
    <t>HYDRO ONE NETWORKS</t>
  </si>
  <si>
    <t>CAMBRIDGE/N. DUMFRIES</t>
  </si>
  <si>
    <t>Averages w/o H1+Toronto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</si>
</sst>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0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165" fontId="0" fillId="0" borderId="1" xfId="0" applyNumberFormat="1" applyBorder="1"/>
    <xf numFmtId="165" fontId="0" fillId="2" borderId="1" xfId="0" applyNumberFormat="1" applyFill="1" applyBorder="1"/>
    <xf numFmtId="166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Fill="1" applyBorder="1"/>
    <xf numFmtId="0" fontId="0" fillId="2" borderId="1" xfId="0" applyFill="1" applyBorder="1" applyAlignment="1">
      <alignment wrapText="1"/>
    </xf>
    <xf numFmtId="166" fontId="0" fillId="2" borderId="1" xfId="0" applyNumberFormat="1" applyFill="1" applyBorder="1"/>
    <xf numFmtId="3" fontId="0" fillId="2" borderId="1" xfId="0" applyNumberForma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10" fontId="0" fillId="3" borderId="1" xfId="0" applyNumberFormat="1" applyFill="1" applyBorder="1"/>
    <xf numFmtId="166" fontId="0" fillId="3" borderId="1" xfId="0" applyNumberFormat="1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A5ED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A28"/>
  <sheetViews>
    <sheetView tabSelected="1" workbookViewId="0">
      <pane xSplit="1" topLeftCell="B1" activePane="topRight" state="frozen"/>
      <selection pane="topRight" activeCell="T13" sqref="T13:U13"/>
    </sheetView>
  </sheetViews>
  <sheetFormatPr defaultRowHeight="14.4" x14ac:dyDescent="0.3"/>
  <cols>
    <col min="1" max="1" width="26" customWidth="1"/>
    <col min="2" max="5" width="7" customWidth="1"/>
    <col min="6" max="6" width="7.6640625" customWidth="1"/>
    <col min="7" max="7" width="8.88671875" customWidth="1"/>
    <col min="8" max="8" width="10.44140625" customWidth="1"/>
    <col min="9" max="9" width="9.5546875" style="2" customWidth="1"/>
    <col min="10" max="10" width="7.44140625" style="2" customWidth="1"/>
    <col min="11" max="11" width="8.5546875" style="2" customWidth="1"/>
    <col min="12" max="12" width="9.109375" customWidth="1"/>
    <col min="13" max="13" width="8.88671875" customWidth="1"/>
    <col min="14" max="14" width="9.33203125" customWidth="1"/>
    <col min="15" max="15" width="9" customWidth="1"/>
    <col min="16" max="16" width="10" customWidth="1"/>
    <col min="17" max="17" width="9.33203125" customWidth="1"/>
    <col min="18" max="18" width="8.6640625" customWidth="1"/>
    <col min="19" max="19" width="9" customWidth="1"/>
    <col min="20" max="24" width="11.33203125" customWidth="1"/>
    <col min="27" max="27" width="3.109375" customWidth="1"/>
    <col min="31" max="31" width="2.6640625" customWidth="1"/>
    <col min="35" max="35" width="4" customWidth="1"/>
    <col min="36" max="36" width="8.88671875" style="5"/>
    <col min="38" max="38" width="4" customWidth="1"/>
    <col min="39" max="39" width="10" bestFit="1" customWidth="1"/>
    <col min="52" max="52" width="10.109375" customWidth="1"/>
  </cols>
  <sheetData>
    <row r="2" spans="1:53" ht="18" x14ac:dyDescent="0.35">
      <c r="A2" s="42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X2" s="4" t="s">
        <v>2</v>
      </c>
      <c r="Y2" s="4"/>
      <c r="Z2" s="4"/>
      <c r="AA2" s="4"/>
      <c r="AB2" s="4" t="s">
        <v>6</v>
      </c>
      <c r="AC2" s="4"/>
      <c r="AD2" s="4"/>
      <c r="AE2" s="4"/>
      <c r="AF2" s="4" t="s">
        <v>4</v>
      </c>
      <c r="AG2" s="4"/>
      <c r="AH2" s="4"/>
      <c r="AI2" s="4"/>
      <c r="AJ2" s="20" t="s">
        <v>18</v>
      </c>
      <c r="AK2" s="4"/>
      <c r="AL2" s="4"/>
      <c r="AM2" s="4" t="s">
        <v>17</v>
      </c>
      <c r="AW2" s="4" t="s">
        <v>0</v>
      </c>
    </row>
    <row r="4" spans="1:53" s="3" customFormat="1" x14ac:dyDescent="0.3">
      <c r="A4" s="17" t="s">
        <v>1</v>
      </c>
      <c r="B4" s="25" t="s">
        <v>23</v>
      </c>
      <c r="C4" s="25"/>
      <c r="D4" s="25"/>
      <c r="E4" s="25"/>
      <c r="F4" s="25"/>
      <c r="G4" s="27" t="s">
        <v>21</v>
      </c>
      <c r="H4" s="25" t="s">
        <v>22</v>
      </c>
      <c r="I4" s="19" t="s">
        <v>0</v>
      </c>
      <c r="J4" s="19"/>
      <c r="K4" s="14"/>
      <c r="L4" s="13" t="s">
        <v>12</v>
      </c>
      <c r="M4" s="14"/>
      <c r="N4" s="15" t="s">
        <v>6</v>
      </c>
      <c r="O4" s="16"/>
      <c r="P4" s="15" t="s">
        <v>13</v>
      </c>
      <c r="Q4" s="16"/>
      <c r="R4" s="13" t="s">
        <v>17</v>
      </c>
      <c r="S4" s="14"/>
      <c r="X4" s="3">
        <v>2007</v>
      </c>
      <c r="Y4" s="3">
        <v>2013</v>
      </c>
      <c r="Z4" s="3" t="s">
        <v>3</v>
      </c>
      <c r="AB4" s="3">
        <v>2007</v>
      </c>
      <c r="AC4" s="3">
        <v>2013</v>
      </c>
      <c r="AD4" s="3" t="s">
        <v>3</v>
      </c>
      <c r="AF4" s="3">
        <v>2007</v>
      </c>
      <c r="AG4" s="3">
        <v>2013</v>
      </c>
      <c r="AH4" s="3" t="s">
        <v>3</v>
      </c>
      <c r="AJ4" s="21" t="s">
        <v>19</v>
      </c>
      <c r="AK4" s="3" t="s">
        <v>20</v>
      </c>
      <c r="AM4" s="3">
        <v>2007</v>
      </c>
      <c r="AN4" s="3">
        <v>2008</v>
      </c>
      <c r="AO4" s="3">
        <v>2009</v>
      </c>
      <c r="AP4" s="3">
        <v>2010</v>
      </c>
      <c r="AQ4" s="3">
        <v>2011</v>
      </c>
      <c r="AR4" s="3">
        <v>2012</v>
      </c>
      <c r="AS4" s="3">
        <v>2013</v>
      </c>
      <c r="AT4" s="3" t="s">
        <v>5</v>
      </c>
      <c r="AU4" s="3" t="s">
        <v>7</v>
      </c>
      <c r="AW4" s="3">
        <v>2007</v>
      </c>
      <c r="AX4" s="3">
        <v>2013</v>
      </c>
      <c r="AY4" s="3" t="s">
        <v>3</v>
      </c>
      <c r="AZ4" s="3" t="s">
        <v>15</v>
      </c>
      <c r="BA4" s="3" t="s">
        <v>16</v>
      </c>
    </row>
    <row r="5" spans="1:53" s="3" customFormat="1" x14ac:dyDescent="0.3">
      <c r="A5" s="18"/>
      <c r="B5" s="26">
        <v>2010</v>
      </c>
      <c r="C5" s="26">
        <v>2011</v>
      </c>
      <c r="D5" s="26">
        <v>2012</v>
      </c>
      <c r="E5" s="26">
        <v>2013</v>
      </c>
      <c r="F5" s="28" t="s">
        <v>24</v>
      </c>
      <c r="G5" s="27"/>
      <c r="H5" s="25"/>
      <c r="I5" s="6" t="s">
        <v>9</v>
      </c>
      <c r="J5" s="6" t="s">
        <v>10</v>
      </c>
      <c r="K5" s="12" t="s">
        <v>11</v>
      </c>
      <c r="L5" s="7" t="s">
        <v>9</v>
      </c>
      <c r="M5" s="7" t="s">
        <v>3</v>
      </c>
      <c r="N5" s="7" t="s">
        <v>9</v>
      </c>
      <c r="O5" s="7" t="s">
        <v>3</v>
      </c>
      <c r="P5" s="7" t="s">
        <v>9</v>
      </c>
      <c r="Q5" s="7" t="s">
        <v>3</v>
      </c>
      <c r="R5" s="7">
        <v>2013</v>
      </c>
      <c r="S5" s="7" t="s">
        <v>14</v>
      </c>
      <c r="AJ5" s="21"/>
    </row>
    <row r="6" spans="1:53" x14ac:dyDescent="0.3">
      <c r="A6" s="29" t="s">
        <v>31</v>
      </c>
      <c r="B6" s="22">
        <v>-0.2291</v>
      </c>
      <c r="C6" s="22">
        <v>-0.22819999999999999</v>
      </c>
      <c r="D6" s="22">
        <v>-0.20722505828747259</v>
      </c>
      <c r="E6" s="22">
        <v>-0.19320590356944303</v>
      </c>
      <c r="F6" s="30">
        <v>-0.21103086008037897</v>
      </c>
      <c r="G6" s="24">
        <v>465.90587222552517</v>
      </c>
      <c r="H6" s="24">
        <v>22062.272862635218</v>
      </c>
      <c r="I6" s="10">
        <f>+AX6</f>
        <v>90018</v>
      </c>
      <c r="J6" s="9">
        <f>+AY6</f>
        <v>8.9819489340064645E-2</v>
      </c>
      <c r="K6" s="9">
        <f>+BA6</f>
        <v>0.90371925614877024</v>
      </c>
      <c r="L6" s="11">
        <f>+Y6</f>
        <v>186.18</v>
      </c>
      <c r="M6" s="9">
        <f>+Z6</f>
        <v>0.23748753738783662</v>
      </c>
      <c r="N6" s="11">
        <f>+AC6</f>
        <v>460.79</v>
      </c>
      <c r="O6" s="9">
        <f>+AD6</f>
        <v>0.11528221512247069</v>
      </c>
      <c r="P6" s="11">
        <f>+AG6</f>
        <v>2011.28</v>
      </c>
      <c r="Q6" s="9">
        <f>+AH6</f>
        <v>0.2341109624848135</v>
      </c>
      <c r="R6" s="9">
        <f>+AS6</f>
        <v>3.0880000000000001</v>
      </c>
      <c r="S6" s="9">
        <f>+AT6</f>
        <v>2.1481857142857139</v>
      </c>
      <c r="X6" s="5">
        <v>150.44999999999999</v>
      </c>
      <c r="Y6" s="5">
        <v>186.18</v>
      </c>
      <c r="Z6" s="1">
        <f>+(Y6-X6)/X6</f>
        <v>0.23748753738783662</v>
      </c>
      <c r="AA6" s="5"/>
      <c r="AB6" s="5">
        <v>413.16</v>
      </c>
      <c r="AC6" s="5">
        <v>460.79</v>
      </c>
      <c r="AD6" s="1">
        <f>+(AC6-AB6)/AB6</f>
        <v>0.11528221512247069</v>
      </c>
      <c r="AE6" s="5"/>
      <c r="AF6" s="5">
        <v>1629.74</v>
      </c>
      <c r="AG6" s="5">
        <v>2011.28</v>
      </c>
      <c r="AH6" s="1">
        <f>+(AG6-AF6)/AF6</f>
        <v>0.2341109624848135</v>
      </c>
      <c r="AJ6" s="5">
        <v>3583.42</v>
      </c>
      <c r="AK6" s="1">
        <f>+AG6/AJ6</f>
        <v>0.56127386686461533</v>
      </c>
      <c r="AM6" s="1">
        <v>1.8728</v>
      </c>
      <c r="AN6" s="1">
        <v>1.9376</v>
      </c>
      <c r="AO6" s="1">
        <v>1.6257999999999999</v>
      </c>
      <c r="AP6" s="1">
        <v>2.1259999999999999</v>
      </c>
      <c r="AQ6" s="1">
        <v>2.2650999999999999</v>
      </c>
      <c r="AR6" s="1">
        <v>2.1219999999999999</v>
      </c>
      <c r="AS6" s="1">
        <v>3.0880000000000001</v>
      </c>
      <c r="AT6" s="1">
        <f>AVERAGE(AM6:AS6)</f>
        <v>2.1481857142857139</v>
      </c>
      <c r="AW6" s="2">
        <v>82599</v>
      </c>
      <c r="AX6" s="2">
        <v>90018</v>
      </c>
      <c r="AY6" s="1">
        <f>+(AX6-AW6)/AW6</f>
        <v>8.9819489340064645E-2</v>
      </c>
      <c r="AZ6" s="2">
        <v>81351</v>
      </c>
      <c r="BA6" s="1">
        <f>+AZ6/AX6</f>
        <v>0.90371925614877024</v>
      </c>
    </row>
    <row r="7" spans="1:53" x14ac:dyDescent="0.3">
      <c r="A7" s="29" t="s">
        <v>26</v>
      </c>
      <c r="B7" s="22">
        <v>-0.21679999999999999</v>
      </c>
      <c r="C7" s="22">
        <v>-0.17979999999999999</v>
      </c>
      <c r="D7" s="22">
        <v>-0.14512126313921944</v>
      </c>
      <c r="E7" s="22">
        <v>-0.17380787023651523</v>
      </c>
      <c r="F7" s="30">
        <v>-0.1668952291869944</v>
      </c>
      <c r="G7" s="24">
        <v>504.72260798764466</v>
      </c>
      <c r="H7" s="24">
        <v>27050.024260660572</v>
      </c>
      <c r="I7" s="10">
        <f>+AX7</f>
        <v>53969</v>
      </c>
      <c r="J7" s="9">
        <f>+AY7</f>
        <v>5.8630835621812476E-2</v>
      </c>
      <c r="K7" s="9">
        <f>+BA7</f>
        <v>0.9201949267171895</v>
      </c>
      <c r="L7" s="11">
        <f>+Y7</f>
        <v>207.71</v>
      </c>
      <c r="M7" s="9">
        <f>+Z7</f>
        <v>0.19140759435585639</v>
      </c>
      <c r="N7" s="11">
        <f>+AC7</f>
        <v>363.15</v>
      </c>
      <c r="O7" s="9">
        <f>+AD7</f>
        <v>-6.4889918887601497E-2</v>
      </c>
      <c r="P7" s="11">
        <f>+AG7</f>
        <v>1436.07</v>
      </c>
      <c r="Q7" s="9">
        <f>+AH7</f>
        <v>0.50155271385104394</v>
      </c>
      <c r="R7" s="9">
        <f>+AS7</f>
        <v>3.4180000000000001</v>
      </c>
      <c r="S7" s="9">
        <f>+AT7</f>
        <v>2.6476714285714285</v>
      </c>
      <c r="X7" s="5">
        <v>174.34</v>
      </c>
      <c r="Y7" s="5">
        <v>207.71</v>
      </c>
      <c r="Z7" s="1">
        <f>+(Y7-X7)/X7</f>
        <v>0.19140759435585639</v>
      </c>
      <c r="AA7" s="5"/>
      <c r="AB7" s="5">
        <v>388.35</v>
      </c>
      <c r="AC7" s="5">
        <v>363.15</v>
      </c>
      <c r="AD7" s="1">
        <f>+(AC7-AB7)/AB7</f>
        <v>-6.4889918887601497E-2</v>
      </c>
      <c r="AE7" s="5"/>
      <c r="AF7" s="5">
        <v>956.39</v>
      </c>
      <c r="AG7" s="5">
        <v>1436.07</v>
      </c>
      <c r="AH7" s="1">
        <f>+(AG7-AF7)/AF7</f>
        <v>0.50155271385104394</v>
      </c>
      <c r="AJ7" s="5">
        <v>2981.88</v>
      </c>
      <c r="AK7" s="1">
        <f>+AG7/AJ7</f>
        <v>0.48159885709686501</v>
      </c>
      <c r="AM7" s="1">
        <v>2.2320000000000002</v>
      </c>
      <c r="AN7" s="1">
        <v>2.3193000000000001</v>
      </c>
      <c r="AO7" s="1">
        <v>1.4336</v>
      </c>
      <c r="AP7" s="1">
        <v>1.3929</v>
      </c>
      <c r="AQ7" s="1">
        <v>3.6019999999999999</v>
      </c>
      <c r="AR7" s="1">
        <v>4.1359000000000004</v>
      </c>
      <c r="AS7" s="1">
        <v>3.4180000000000001</v>
      </c>
      <c r="AT7" s="1">
        <f>AVERAGE(AM7:AS7)</f>
        <v>2.6476714285714285</v>
      </c>
      <c r="AW7" s="2">
        <v>50980</v>
      </c>
      <c r="AX7" s="2">
        <v>53969</v>
      </c>
      <c r="AY7" s="1">
        <f>+(AX7-AW7)/AW7</f>
        <v>5.8630835621812476E-2</v>
      </c>
      <c r="AZ7" s="2">
        <v>49662</v>
      </c>
      <c r="BA7" s="1">
        <f>+AZ7/AX7</f>
        <v>0.9201949267171895</v>
      </c>
    </row>
    <row r="8" spans="1:53" x14ac:dyDescent="0.3">
      <c r="A8" s="29" t="s">
        <v>27</v>
      </c>
      <c r="B8" s="22">
        <v>-9.5200000000000007E-2</v>
      </c>
      <c r="C8" s="22">
        <v>-0.1608</v>
      </c>
      <c r="D8" s="22">
        <v>-9.5000000000000029E-2</v>
      </c>
      <c r="E8" s="22">
        <v>-0.10734646905254319</v>
      </c>
      <c r="F8" s="30">
        <v>-0.12305183296654708</v>
      </c>
      <c r="G8" s="24">
        <v>692.24999650394125</v>
      </c>
      <c r="H8" s="24">
        <v>26741.534412686364</v>
      </c>
      <c r="I8" s="10">
        <f>+AX8</f>
        <v>199871</v>
      </c>
      <c r="J8" s="9">
        <f>+AY8</f>
        <v>8.7940560106686994E-2</v>
      </c>
      <c r="K8" s="9">
        <f>+BA8</f>
        <v>0.88993400743479545</v>
      </c>
      <c r="L8" s="11">
        <f>+Y8</f>
        <v>274.75</v>
      </c>
      <c r="M8" s="9">
        <f>+Z8</f>
        <v>8.3527231139330388E-2</v>
      </c>
      <c r="N8" s="11">
        <f>+AC8</f>
        <v>608.91</v>
      </c>
      <c r="O8" s="9">
        <f>+AD8</f>
        <v>-3.9740738988503645E-2</v>
      </c>
      <c r="P8" s="11">
        <f>+AG8</f>
        <v>2714.81</v>
      </c>
      <c r="Q8" s="9">
        <f>+AH8</f>
        <v>0.2276542249635973</v>
      </c>
      <c r="R8" s="9">
        <f>+AS8</f>
        <v>1.9790000000000001</v>
      </c>
      <c r="S8" s="9">
        <f>+AT8</f>
        <v>1.6237142857142857</v>
      </c>
      <c r="X8" s="5">
        <v>253.57</v>
      </c>
      <c r="Y8" s="5">
        <v>274.75</v>
      </c>
      <c r="Z8" s="1">
        <f>+(Y8-X8)/X8</f>
        <v>8.3527231139330388E-2</v>
      </c>
      <c r="AA8" s="5"/>
      <c r="AB8" s="5">
        <v>634.11</v>
      </c>
      <c r="AC8" s="5">
        <v>608.91</v>
      </c>
      <c r="AD8" s="1">
        <f>+(AC8-AB8)/AB8</f>
        <v>-3.9740738988503645E-2</v>
      </c>
      <c r="AE8" s="5"/>
      <c r="AF8" s="5">
        <v>2211.38</v>
      </c>
      <c r="AG8" s="5">
        <v>2714.81</v>
      </c>
      <c r="AH8" s="1">
        <f>+(AG8-AF8)/AF8</f>
        <v>0.2276542249635973</v>
      </c>
      <c r="AJ8" s="5">
        <v>3077.49</v>
      </c>
      <c r="AK8" s="1">
        <f>+AG8/AJ8</f>
        <v>0.88215071373099507</v>
      </c>
      <c r="AM8" s="1">
        <v>1.2351000000000001</v>
      </c>
      <c r="AN8" s="1">
        <v>1.5948</v>
      </c>
      <c r="AO8" s="1">
        <v>1.6173</v>
      </c>
      <c r="AP8" s="1">
        <v>1.379</v>
      </c>
      <c r="AQ8" s="1">
        <v>1.4226000000000001</v>
      </c>
      <c r="AR8" s="1">
        <v>2.1381999999999999</v>
      </c>
      <c r="AS8" s="1">
        <v>1.9790000000000001</v>
      </c>
      <c r="AT8" s="1">
        <f>AVERAGE(AM8:AS8)</f>
        <v>1.6237142857142857</v>
      </c>
      <c r="AW8" s="2">
        <v>183715</v>
      </c>
      <c r="AX8" s="2">
        <v>199871</v>
      </c>
      <c r="AY8" s="1">
        <f>+(AX8-AW8)/AW8</f>
        <v>8.7940560106686994E-2</v>
      </c>
      <c r="AZ8" s="2">
        <v>177872</v>
      </c>
      <c r="BA8" s="1">
        <f>+AZ8/AX8</f>
        <v>0.88993400743479545</v>
      </c>
    </row>
    <row r="9" spans="1:53" x14ac:dyDescent="0.3">
      <c r="A9" s="29" t="s">
        <v>28</v>
      </c>
      <c r="B9" s="22">
        <v>-0.1681</v>
      </c>
      <c r="C9" s="22">
        <v>-0.10100000000000001</v>
      </c>
      <c r="D9" s="22">
        <v>-0.11113757073552832</v>
      </c>
      <c r="E9" s="22">
        <v>-0.1102462794960916</v>
      </c>
      <c r="F9" s="30">
        <v>-0.10813054338554123</v>
      </c>
      <c r="G9" s="24">
        <v>466.3630586326783</v>
      </c>
      <c r="H9" s="24">
        <v>24429.751377878485</v>
      </c>
      <c r="I9" s="10">
        <f>+AX9</f>
        <v>150917</v>
      </c>
      <c r="J9" s="9">
        <f>+AY9</f>
        <v>6.2010485204602228E-2</v>
      </c>
      <c r="K9" s="9">
        <f>+BA9</f>
        <v>0.90904934500420764</v>
      </c>
      <c r="L9" s="11">
        <f>+Y9</f>
        <v>210.08</v>
      </c>
      <c r="M9" s="9">
        <f>+Z9</f>
        <v>0.17830500869370139</v>
      </c>
      <c r="N9" s="11">
        <f>+AC9</f>
        <v>444.11</v>
      </c>
      <c r="O9" s="9">
        <f>+AD9</f>
        <v>0.15227543977998026</v>
      </c>
      <c r="P9" s="11">
        <f>+AG9</f>
        <v>1594.87</v>
      </c>
      <c r="Q9" s="9">
        <f>+AH9</f>
        <v>0.28592622455150163</v>
      </c>
      <c r="R9" s="9">
        <f>+AS9</f>
        <v>1.492</v>
      </c>
      <c r="S9" s="9">
        <f>+AT9</f>
        <v>1.6765142857142858</v>
      </c>
      <c r="X9" s="5">
        <v>178.29</v>
      </c>
      <c r="Y9" s="5">
        <v>210.08</v>
      </c>
      <c r="Z9" s="1">
        <f>+(Y9-X9)/X9</f>
        <v>0.17830500869370139</v>
      </c>
      <c r="AA9" s="5"/>
      <c r="AB9" s="5">
        <v>385.42</v>
      </c>
      <c r="AC9" s="5">
        <v>444.11</v>
      </c>
      <c r="AD9" s="1">
        <f>+(AC9-AB9)/AB9</f>
        <v>0.15227543977998026</v>
      </c>
      <c r="AE9" s="5"/>
      <c r="AF9" s="5">
        <v>1240.25</v>
      </c>
      <c r="AG9" s="5">
        <v>1594.87</v>
      </c>
      <c r="AH9" s="1">
        <f>+(AG9-AF9)/AF9</f>
        <v>0.28592622455150163</v>
      </c>
      <c r="AJ9" s="5">
        <v>2834.79</v>
      </c>
      <c r="AK9" s="1">
        <f>+AG9/AJ9</f>
        <v>0.56260604841981232</v>
      </c>
      <c r="AM9" s="1">
        <v>1.7774000000000001</v>
      </c>
      <c r="AN9" s="1">
        <v>1.7992999999999999</v>
      </c>
      <c r="AO9" s="1">
        <v>1.7064999999999999</v>
      </c>
      <c r="AP9" s="1">
        <v>1.6659999999999999</v>
      </c>
      <c r="AQ9" s="1">
        <v>1.7305999999999999</v>
      </c>
      <c r="AR9" s="1">
        <v>1.5638000000000001</v>
      </c>
      <c r="AS9" s="1">
        <v>1.492</v>
      </c>
      <c r="AT9" s="1">
        <f>AVERAGE(AM9:AS9)</f>
        <v>1.6765142857142858</v>
      </c>
      <c r="AW9" s="2">
        <v>142105</v>
      </c>
      <c r="AX9" s="2">
        <v>150917</v>
      </c>
      <c r="AY9" s="1">
        <f>+(AX9-AW9)/AW9</f>
        <v>6.2010485204602228E-2</v>
      </c>
      <c r="AZ9" s="2">
        <v>137191</v>
      </c>
      <c r="BA9" s="1">
        <f>+AZ9/AX9</f>
        <v>0.90904934500420764</v>
      </c>
    </row>
    <row r="10" spans="1:53" x14ac:dyDescent="0.3">
      <c r="A10" s="29" t="s">
        <v>29</v>
      </c>
      <c r="B10" s="22">
        <v>-0.13</v>
      </c>
      <c r="C10" s="22">
        <v>-0.13689999999999999</v>
      </c>
      <c r="D10" s="22">
        <v>-6.9100000000000023E-2</v>
      </c>
      <c r="E10" s="22">
        <v>-5.5336743100381246E-2</v>
      </c>
      <c r="F10" s="30">
        <v>-8.768220448348174E-2</v>
      </c>
      <c r="G10" s="24">
        <v>499.29336263403542</v>
      </c>
      <c r="H10" s="24">
        <v>35054.328506223777</v>
      </c>
      <c r="I10" s="10">
        <f>+AX10</f>
        <v>238777</v>
      </c>
      <c r="J10" s="9">
        <f>+AY10</f>
        <v>2.7028770758689508E-2</v>
      </c>
      <c r="K10" s="9">
        <f>+BA10</f>
        <v>0.91408301469572029</v>
      </c>
      <c r="L10" s="11">
        <f>+Y10</f>
        <v>231.28</v>
      </c>
      <c r="M10" s="9">
        <f>+Z10</f>
        <v>0.45312892686604678</v>
      </c>
      <c r="N10" s="11">
        <f>+AC10</f>
        <v>458.21</v>
      </c>
      <c r="O10" s="9">
        <f>+AD10</f>
        <v>0.2030614120303515</v>
      </c>
      <c r="P10" s="11">
        <f>+AG10</f>
        <v>1789.42</v>
      </c>
      <c r="Q10" s="9">
        <f>+AH10</f>
        <v>0.37968203056330863</v>
      </c>
      <c r="R10" s="9">
        <f>+AS10</f>
        <v>2.2559999999999998</v>
      </c>
      <c r="S10" s="9">
        <f>+AT10</f>
        <v>1.9788857142857144</v>
      </c>
      <c r="X10" s="5">
        <v>159.16</v>
      </c>
      <c r="Y10" s="5">
        <v>231.28</v>
      </c>
      <c r="Z10" s="1">
        <f>+(Y10-X10)/X10</f>
        <v>0.45312892686604678</v>
      </c>
      <c r="AA10" s="5"/>
      <c r="AB10" s="5">
        <v>380.87</v>
      </c>
      <c r="AC10" s="5">
        <v>458.21</v>
      </c>
      <c r="AD10" s="1">
        <f>+(AC10-AB10)/AB10</f>
        <v>0.2030614120303515</v>
      </c>
      <c r="AE10" s="5"/>
      <c r="AF10" s="5">
        <v>1296.98</v>
      </c>
      <c r="AG10" s="5">
        <v>1789.42</v>
      </c>
      <c r="AH10" s="1">
        <f>+(AG10-AF10)/AF10</f>
        <v>0.37968203056330863</v>
      </c>
      <c r="AJ10" s="5">
        <v>2022.91</v>
      </c>
      <c r="AK10" s="1">
        <f>+AG10/AJ10</f>
        <v>0.88457716853443802</v>
      </c>
      <c r="AM10" s="1">
        <v>1.8378000000000001</v>
      </c>
      <c r="AN10" s="1">
        <v>1.8823000000000001</v>
      </c>
      <c r="AO10" s="1">
        <v>1.9177999999999999</v>
      </c>
      <c r="AP10" s="1">
        <v>1.5774999999999999</v>
      </c>
      <c r="AQ10" s="1">
        <v>1.4986999999999999</v>
      </c>
      <c r="AR10" s="1">
        <v>2.8820999999999999</v>
      </c>
      <c r="AS10" s="1">
        <v>2.2559999999999998</v>
      </c>
      <c r="AT10" s="1">
        <f>AVERAGE(AM10:AS10)</f>
        <v>1.9788857142857144</v>
      </c>
      <c r="AW10" s="2">
        <v>232493</v>
      </c>
      <c r="AX10" s="2">
        <v>238777</v>
      </c>
      <c r="AY10" s="1">
        <f>+(AX10-AW10)/AW10</f>
        <v>2.7028770758689508E-2</v>
      </c>
      <c r="AZ10" s="2">
        <v>218262</v>
      </c>
      <c r="BA10" s="1">
        <f>+AZ10/AX10</f>
        <v>0.91408301469572029</v>
      </c>
    </row>
    <row r="11" spans="1:53" x14ac:dyDescent="0.3">
      <c r="A11" s="29" t="s">
        <v>30</v>
      </c>
      <c r="B11" s="22">
        <v>-7.5600000000000001E-2</v>
      </c>
      <c r="C11" s="22">
        <v>-7.1300000000000002E-2</v>
      </c>
      <c r="D11" s="22">
        <v>-9.0346547979230613E-2</v>
      </c>
      <c r="E11" s="22">
        <v>-7.5153430914081901E-2</v>
      </c>
      <c r="F11" s="30">
        <v>-8.0237228184751361E-2</v>
      </c>
      <c r="G11" s="24">
        <v>586.52470170268748</v>
      </c>
      <c r="H11" s="24">
        <v>25773.085442935488</v>
      </c>
      <c r="I11" s="10">
        <f>+AX11</f>
        <v>66704</v>
      </c>
      <c r="J11" s="9">
        <f>+AY11</f>
        <v>7.9772079772079771E-2</v>
      </c>
      <c r="K11" s="9">
        <f>+BA11</f>
        <v>0.90528304149676186</v>
      </c>
      <c r="L11" s="11">
        <f>+Y11</f>
        <v>260.13</v>
      </c>
      <c r="M11" s="9">
        <f>+Z11</f>
        <v>0.26694915254237289</v>
      </c>
      <c r="N11" s="11">
        <f>+AC11</f>
        <v>488.62</v>
      </c>
      <c r="O11" s="9">
        <f>+AD11</f>
        <v>4.5087051375283363E-2</v>
      </c>
      <c r="P11" s="11">
        <f>+AG11</f>
        <v>1552.52</v>
      </c>
      <c r="Q11" s="9">
        <f>+AH11</f>
        <v>0.21266940050771332</v>
      </c>
      <c r="R11" s="9">
        <f>+AS11</f>
        <v>1.921</v>
      </c>
      <c r="S11" s="9">
        <f>+AT11</f>
        <v>1.9812857142857143</v>
      </c>
      <c r="X11" s="5">
        <v>205.32</v>
      </c>
      <c r="Y11" s="5">
        <v>260.13</v>
      </c>
      <c r="Z11" s="1">
        <f>+(Y11-X11)/X11</f>
        <v>0.26694915254237289</v>
      </c>
      <c r="AA11" s="5"/>
      <c r="AB11" s="5">
        <v>467.54</v>
      </c>
      <c r="AC11" s="5">
        <v>488.62</v>
      </c>
      <c r="AD11" s="1">
        <f>+(AC11-AB11)/AB11</f>
        <v>4.5087051375283363E-2</v>
      </c>
      <c r="AE11" s="5"/>
      <c r="AF11" s="5">
        <v>1280.25</v>
      </c>
      <c r="AG11" s="5">
        <v>1552.52</v>
      </c>
      <c r="AH11" s="1">
        <f>+(AG11-AF11)/AF11</f>
        <v>0.21266940050771332</v>
      </c>
      <c r="AJ11" s="5">
        <v>3636.99</v>
      </c>
      <c r="AK11" s="1">
        <f>+AG11/AJ11</f>
        <v>0.42686947173349393</v>
      </c>
      <c r="AM11" s="1">
        <v>1.6713</v>
      </c>
      <c r="AN11" s="1">
        <v>1.7821</v>
      </c>
      <c r="AO11" s="1">
        <v>2.8407</v>
      </c>
      <c r="AP11" s="1">
        <v>1.8987000000000001</v>
      </c>
      <c r="AQ11" s="1">
        <v>1.609</v>
      </c>
      <c r="AR11" s="1">
        <v>2.1461999999999999</v>
      </c>
      <c r="AS11" s="1">
        <v>1.921</v>
      </c>
      <c r="AT11" s="1">
        <f>AVERAGE(AM11:AS11)</f>
        <v>1.9812857142857143</v>
      </c>
      <c r="AW11" s="2">
        <v>61776</v>
      </c>
      <c r="AX11" s="2">
        <v>66704</v>
      </c>
      <c r="AY11" s="1">
        <f>+(AX11-AW11)/AW11</f>
        <v>7.9772079772079771E-2</v>
      </c>
      <c r="AZ11" s="2">
        <v>60386</v>
      </c>
      <c r="BA11" s="1">
        <f>+AZ11/AX11</f>
        <v>0.90528304149676186</v>
      </c>
    </row>
    <row r="12" spans="1:53" x14ac:dyDescent="0.3">
      <c r="A12" s="29" t="s">
        <v>32</v>
      </c>
      <c r="B12" s="22">
        <v>-5.7599999999999998E-2</v>
      </c>
      <c r="C12" s="22">
        <v>-7.4300000000000005E-2</v>
      </c>
      <c r="D12" s="22">
        <v>-9.1527140581185745E-2</v>
      </c>
      <c r="E12" s="22">
        <v>-5.7190243186660425E-2</v>
      </c>
      <c r="F12" s="30">
        <v>-7.8322050491619069E-2</v>
      </c>
      <c r="G12" s="24">
        <v>585.92266266962531</v>
      </c>
      <c r="H12" s="24">
        <v>27565.178235417312</v>
      </c>
      <c r="I12" s="10">
        <f>+AX12</f>
        <v>145983</v>
      </c>
      <c r="J12" s="9">
        <f>+AY12</f>
        <v>0.15835621221017884</v>
      </c>
      <c r="K12" s="9">
        <f>+BA12</f>
        <v>0.92895748135056821</v>
      </c>
      <c r="L12" s="11">
        <f>+Y12</f>
        <v>162.85</v>
      </c>
      <c r="M12" s="9">
        <f>+Z12</f>
        <v>0.28339506659311209</v>
      </c>
      <c r="N12" s="11">
        <f>+AC12</f>
        <v>474.71</v>
      </c>
      <c r="O12" s="9">
        <f>+AD12</f>
        <v>-6.9870877990477545E-2</v>
      </c>
      <c r="P12" s="11">
        <f>+AG12</f>
        <v>2199.91</v>
      </c>
      <c r="Q12" s="9">
        <f>+AH12</f>
        <v>-6.3836215700960125E-2</v>
      </c>
      <c r="R12" s="9">
        <f>+AS12</f>
        <v>3.0649999999999999</v>
      </c>
      <c r="S12" s="9">
        <f>+AT12</f>
        <v>2.5047428571428574</v>
      </c>
      <c r="X12" s="5">
        <v>126.89</v>
      </c>
      <c r="Y12" s="5">
        <v>162.85</v>
      </c>
      <c r="Z12" s="1">
        <f>+(Y12-X12)/X12</f>
        <v>0.28339506659311209</v>
      </c>
      <c r="AA12" s="5"/>
      <c r="AB12" s="5">
        <v>510.37</v>
      </c>
      <c r="AC12" s="5">
        <v>474.71</v>
      </c>
      <c r="AD12" s="1">
        <f>+(AC12-AB12)/AB12</f>
        <v>-6.9870877990477545E-2</v>
      </c>
      <c r="AE12" s="5"/>
      <c r="AF12" s="5">
        <v>2349.92</v>
      </c>
      <c r="AG12" s="5">
        <v>2199.91</v>
      </c>
      <c r="AH12" s="1">
        <f>+(AG12-AF12)/AF12</f>
        <v>-6.3836215700960125E-2</v>
      </c>
      <c r="AJ12" s="5">
        <v>4141.6000000000004</v>
      </c>
      <c r="AK12" s="1">
        <f>+AG12/AJ12</f>
        <v>0.5311739424377051</v>
      </c>
      <c r="AM12" s="1">
        <v>1.9798</v>
      </c>
      <c r="AN12" s="1">
        <v>1.5757000000000001</v>
      </c>
      <c r="AO12" s="1">
        <v>1.9939</v>
      </c>
      <c r="AP12" s="1">
        <v>2.0236999999999998</v>
      </c>
      <c r="AQ12" s="1">
        <v>3.3264999999999998</v>
      </c>
      <c r="AR12" s="1">
        <v>3.5686</v>
      </c>
      <c r="AS12" s="1">
        <v>3.0649999999999999</v>
      </c>
      <c r="AT12" s="1">
        <f>AVERAGE(AM12:AS12)</f>
        <v>2.5047428571428574</v>
      </c>
      <c r="AW12" s="2">
        <v>126026</v>
      </c>
      <c r="AX12" s="2">
        <v>145983</v>
      </c>
      <c r="AY12" s="1">
        <f>+(AX12-AW12)/AW12</f>
        <v>0.15835621221017884</v>
      </c>
      <c r="AZ12" s="2">
        <v>135612</v>
      </c>
      <c r="BA12" s="1">
        <f>+AZ12/AX12</f>
        <v>0.92895748135056821</v>
      </c>
    </row>
    <row r="13" spans="1:53" x14ac:dyDescent="0.3">
      <c r="A13" s="29" t="s">
        <v>45</v>
      </c>
      <c r="B13" s="22">
        <v>-0.1009</v>
      </c>
      <c r="C13" s="22">
        <v>-7.7700000000000005E-2</v>
      </c>
      <c r="D13" s="22">
        <v>-3.2603290677280378E-2</v>
      </c>
      <c r="E13" s="22">
        <v>4.72700321556323E-3</v>
      </c>
      <c r="F13" s="30">
        <v>-3.6668924157369089E-2</v>
      </c>
      <c r="G13" s="24">
        <v>624.163362862952</v>
      </c>
      <c r="H13" s="24">
        <v>28713.714386366672</v>
      </c>
      <c r="I13" s="10">
        <f>+AX13</f>
        <v>52212</v>
      </c>
      <c r="J13" s="9">
        <f>+AY13</f>
        <v>6.6770186335403728E-2</v>
      </c>
      <c r="K13" s="9">
        <f>+BA13</f>
        <v>0.8952731172910442</v>
      </c>
      <c r="L13" s="11">
        <f>+Y13</f>
        <v>274.72000000000003</v>
      </c>
      <c r="M13" s="9">
        <f>+Z13</f>
        <v>0.53766931601925461</v>
      </c>
      <c r="N13" s="11">
        <f>+AC13</f>
        <v>529.45000000000005</v>
      </c>
      <c r="O13" s="9">
        <f>+AD13</f>
        <v>0.17285454787116217</v>
      </c>
      <c r="P13" s="11">
        <f>+AG13</f>
        <v>1999.24</v>
      </c>
      <c r="Q13" s="9">
        <f>+AH13</f>
        <v>0.2156686286909569</v>
      </c>
      <c r="R13" s="9">
        <f>+AS13</f>
        <v>3.919</v>
      </c>
      <c r="S13" s="9">
        <f>+AT13</f>
        <v>2.2060571428571429</v>
      </c>
      <c r="X13" s="5">
        <v>178.66</v>
      </c>
      <c r="Y13" s="5">
        <v>274.72000000000003</v>
      </c>
      <c r="Z13" s="1">
        <f>+(Y13-X13)/X13</f>
        <v>0.53766931601925461</v>
      </c>
      <c r="AA13" s="5"/>
      <c r="AB13" s="5">
        <v>451.42</v>
      </c>
      <c r="AC13" s="5">
        <v>529.45000000000005</v>
      </c>
      <c r="AD13" s="1">
        <f>+(AC13-AB13)/AB13</f>
        <v>0.17285454787116217</v>
      </c>
      <c r="AE13" s="5"/>
      <c r="AF13" s="5">
        <v>1644.56</v>
      </c>
      <c r="AG13" s="5">
        <v>1999.24</v>
      </c>
      <c r="AH13" s="1">
        <f>+(AG13-AF13)/AF13</f>
        <v>0.2156686286909569</v>
      </c>
      <c r="AJ13" s="5">
        <v>3925.69</v>
      </c>
      <c r="AK13" s="1">
        <f>+AG13/AJ13</f>
        <v>0.5092709816618225</v>
      </c>
      <c r="AM13" s="1">
        <v>1.8133999999999999</v>
      </c>
      <c r="AN13" s="1">
        <v>1.45</v>
      </c>
      <c r="AO13" s="1">
        <v>1.3352999999999999</v>
      </c>
      <c r="AP13" s="1">
        <v>1.8685</v>
      </c>
      <c r="AQ13" s="1">
        <v>1.6013999999999999</v>
      </c>
      <c r="AR13" s="1">
        <v>3.4548000000000001</v>
      </c>
      <c r="AS13" s="1">
        <v>3.919</v>
      </c>
      <c r="AT13" s="1">
        <f>AVERAGE(AM13:AS13)</f>
        <v>2.2060571428571429</v>
      </c>
      <c r="AW13" s="2">
        <v>48944</v>
      </c>
      <c r="AX13" s="2">
        <v>52212</v>
      </c>
      <c r="AY13" s="1">
        <f>+(AX13-AW13)/AW13</f>
        <v>6.6770186335403728E-2</v>
      </c>
      <c r="AZ13" s="2">
        <v>46744</v>
      </c>
      <c r="BA13" s="1">
        <f>+AZ13/AX13</f>
        <v>0.8952731172910442</v>
      </c>
    </row>
    <row r="14" spans="1:53" x14ac:dyDescent="0.3">
      <c r="A14" s="29" t="s">
        <v>33</v>
      </c>
      <c r="B14" s="22">
        <v>-4.6600000000000003E-2</v>
      </c>
      <c r="C14" s="22">
        <v>-4.53E-2</v>
      </c>
      <c r="D14" s="22">
        <v>2.400684674029923E-2</v>
      </c>
      <c r="E14" s="22">
        <v>-4.5237300152105316E-2</v>
      </c>
      <c r="F14" s="30">
        <v>-2.3140798530556964E-2</v>
      </c>
      <c r="G14" s="24">
        <v>528.9113291851188</v>
      </c>
      <c r="H14" s="24">
        <v>23757.4956715318</v>
      </c>
      <c r="I14" s="10">
        <f>+AX14</f>
        <v>116285</v>
      </c>
      <c r="J14" s="9">
        <f>+AY14</f>
        <v>6.4637216754406049E-2</v>
      </c>
      <c r="K14" s="9">
        <f>+BA14</f>
        <v>0.91482994367287274</v>
      </c>
      <c r="L14" s="11">
        <f>+Y14</f>
        <v>221.37</v>
      </c>
      <c r="M14" s="9">
        <f>+Z14</f>
        <v>0.35934909425852019</v>
      </c>
      <c r="N14" s="11">
        <f>+AC14</f>
        <v>446.31</v>
      </c>
      <c r="O14" s="9">
        <f>+AD14</f>
        <v>5.6430042369872355E-2</v>
      </c>
      <c r="P14" s="11">
        <f>+AG14</f>
        <v>1720.31</v>
      </c>
      <c r="Q14" s="9">
        <f>+AH14</f>
        <v>0.35783574726705858</v>
      </c>
      <c r="R14" s="9">
        <f>+AS14</f>
        <v>2.319</v>
      </c>
      <c r="S14" s="9">
        <f>+AT14</f>
        <v>1.9543285714285712</v>
      </c>
      <c r="X14" s="5">
        <v>162.85</v>
      </c>
      <c r="Y14" s="5">
        <v>221.37</v>
      </c>
      <c r="Z14" s="1">
        <f>+(Y14-X14)/X14</f>
        <v>0.35934909425852019</v>
      </c>
      <c r="AA14" s="5"/>
      <c r="AB14" s="5">
        <v>422.47</v>
      </c>
      <c r="AC14" s="5">
        <v>446.31</v>
      </c>
      <c r="AD14" s="1">
        <f>+(AC14-AB14)/AB14</f>
        <v>5.6430042369872355E-2</v>
      </c>
      <c r="AE14" s="5"/>
      <c r="AF14" s="5">
        <v>1266.95</v>
      </c>
      <c r="AG14" s="5">
        <v>1720.31</v>
      </c>
      <c r="AH14" s="1">
        <f>+(AG14-AF14)/AF14</f>
        <v>0.35783574726705858</v>
      </c>
      <c r="AJ14" s="5">
        <v>3610.66</v>
      </c>
      <c r="AK14" s="1">
        <f>+AG14/AJ14</f>
        <v>0.47645305844360863</v>
      </c>
      <c r="AM14" s="1">
        <v>2.0049999999999999</v>
      </c>
      <c r="AN14" s="1">
        <v>1.4558</v>
      </c>
      <c r="AO14" s="1">
        <v>2.4544000000000001</v>
      </c>
      <c r="AP14" s="1">
        <v>2.1194999999999999</v>
      </c>
      <c r="AQ14" s="1">
        <v>1.8704000000000001</v>
      </c>
      <c r="AR14" s="1">
        <v>1.4561999999999999</v>
      </c>
      <c r="AS14" s="1">
        <v>2.319</v>
      </c>
      <c r="AT14" s="1">
        <f>AVERAGE(AM14:AS14)</f>
        <v>1.9543285714285712</v>
      </c>
      <c r="AW14" s="2">
        <v>109225</v>
      </c>
      <c r="AX14" s="2">
        <v>116285</v>
      </c>
      <c r="AY14" s="1">
        <f>+(AX14-AW14)/AW14</f>
        <v>6.4637216754406049E-2</v>
      </c>
      <c r="AZ14" s="2">
        <v>106381</v>
      </c>
      <c r="BA14" s="1">
        <f>+AZ14/AX14</f>
        <v>0.91482994367287274</v>
      </c>
    </row>
    <row r="15" spans="1:53" x14ac:dyDescent="0.3">
      <c r="A15" s="29" t="s">
        <v>34</v>
      </c>
      <c r="B15" s="22">
        <v>-7.4399999999999994E-2</v>
      </c>
      <c r="C15" s="22">
        <v>-6.3600000000000004E-2</v>
      </c>
      <c r="D15" s="22">
        <v>1.1999999999999997E-2</v>
      </c>
      <c r="E15" s="22">
        <v>3.0312183749036783E-2</v>
      </c>
      <c r="F15" s="30">
        <v>-9.8646874696064046E-3</v>
      </c>
      <c r="G15" s="24">
        <v>653.1848764080072</v>
      </c>
      <c r="H15" s="24">
        <v>29912.225590010654</v>
      </c>
      <c r="I15" s="10">
        <f>+AX15</f>
        <v>346618</v>
      </c>
      <c r="J15" s="9">
        <f>+AY15</f>
        <v>0.13736608095027153</v>
      </c>
      <c r="K15" s="9">
        <f>+BA15</f>
        <v>0.89608733533746088</v>
      </c>
      <c r="L15" s="11">
        <f>+Y15</f>
        <v>234.24</v>
      </c>
      <c r="M15" s="9">
        <f>+Z15</f>
        <v>0.38784216139353006</v>
      </c>
      <c r="N15" s="11">
        <f>+AC15</f>
        <v>487.43</v>
      </c>
      <c r="O15" s="9">
        <f>+AD15</f>
        <v>6.0890026420079022E-3</v>
      </c>
      <c r="P15" s="11">
        <f>+AG15</f>
        <v>2833.66</v>
      </c>
      <c r="Q15" s="9">
        <f>+AH15</f>
        <v>0.43443046176586708</v>
      </c>
      <c r="R15" s="9">
        <f>+AS15</f>
        <v>3.286</v>
      </c>
      <c r="S15" s="9">
        <f>+AT15</f>
        <v>2.415342857142857</v>
      </c>
      <c r="X15" s="5">
        <v>168.78</v>
      </c>
      <c r="Y15" s="5">
        <v>234.24</v>
      </c>
      <c r="Z15" s="1">
        <f>+(Y15-X15)/X15</f>
        <v>0.38784216139353006</v>
      </c>
      <c r="AA15" s="5"/>
      <c r="AB15" s="5">
        <v>484.48</v>
      </c>
      <c r="AC15" s="5">
        <v>487.43</v>
      </c>
      <c r="AD15" s="1">
        <f>+(AC15-AB15)/AB15</f>
        <v>6.0890026420079022E-3</v>
      </c>
      <c r="AE15" s="5"/>
      <c r="AF15" s="5">
        <v>1975.46</v>
      </c>
      <c r="AG15" s="5">
        <v>2833.66</v>
      </c>
      <c r="AH15" s="1">
        <f>+(AG15-AF15)/AF15</f>
        <v>0.43443046176586708</v>
      </c>
      <c r="AJ15" s="5">
        <v>3141.02</v>
      </c>
      <c r="AK15" s="1">
        <f>+AG15/AJ15</f>
        <v>0.90214643650788595</v>
      </c>
      <c r="AM15" s="1">
        <v>2.0972</v>
      </c>
      <c r="AN15" s="1">
        <v>2.2046000000000001</v>
      </c>
      <c r="AO15" s="1">
        <v>1.5029999999999999</v>
      </c>
      <c r="AP15" s="1">
        <v>2.0127999999999999</v>
      </c>
      <c r="AQ15" s="1">
        <v>2.4584000000000001</v>
      </c>
      <c r="AR15" s="1">
        <v>3.3454000000000002</v>
      </c>
      <c r="AS15" s="1">
        <v>3.286</v>
      </c>
      <c r="AT15" s="1">
        <f>AVERAGE(AM15:AS15)</f>
        <v>2.415342857142857</v>
      </c>
      <c r="AW15" s="2">
        <f>236220+68535</f>
        <v>304755</v>
      </c>
      <c r="AX15" s="2">
        <v>346618</v>
      </c>
      <c r="AY15" s="1">
        <f>+(AX15-AW15)/AW15</f>
        <v>0.13736608095027153</v>
      </c>
      <c r="AZ15" s="2">
        <v>310600</v>
      </c>
      <c r="BA15" s="1">
        <f>+AZ15/AX15</f>
        <v>0.89608733533746088</v>
      </c>
    </row>
    <row r="16" spans="1:53" x14ac:dyDescent="0.3">
      <c r="A16" s="29" t="s">
        <v>35</v>
      </c>
      <c r="B16" s="22">
        <v>0.1236</v>
      </c>
      <c r="C16" s="22">
        <v>0.14649999999999999</v>
      </c>
      <c r="D16" s="22">
        <v>-2.0065632576976161E-2</v>
      </c>
      <c r="E16" s="22">
        <v>7.7246841493868084E-3</v>
      </c>
      <c r="F16" s="30">
        <v>4.1669252544405538E-2</v>
      </c>
      <c r="G16" s="24">
        <v>608.11165555936373</v>
      </c>
      <c r="H16" s="24">
        <v>28951.980121776694</v>
      </c>
      <c r="I16" s="10">
        <f>+AX16</f>
        <v>52323</v>
      </c>
      <c r="J16" s="9">
        <f>+AY16</f>
        <v>9.6458507963118195E-2</v>
      </c>
      <c r="K16" s="9">
        <f>+BA16</f>
        <v>0.91416776560977009</v>
      </c>
      <c r="L16" s="11">
        <f>+Y16</f>
        <v>298.11</v>
      </c>
      <c r="M16" s="9">
        <f>+Z16</f>
        <v>0.32658419366322544</v>
      </c>
      <c r="N16" s="11">
        <f>+AC16</f>
        <v>527.28</v>
      </c>
      <c r="O16" s="9">
        <f>+AD16</f>
        <v>2.1444760853141037E-2</v>
      </c>
      <c r="P16" s="11">
        <f>+AG16</f>
        <v>2561.0500000000002</v>
      </c>
      <c r="Q16" s="9">
        <f>+AH16</f>
        <v>0.43044252928132981</v>
      </c>
      <c r="R16" s="9">
        <f>+AS16</f>
        <v>1.9830000000000001</v>
      </c>
      <c r="S16" s="9">
        <f>+AT16</f>
        <v>2.6564285714285716</v>
      </c>
      <c r="X16" s="5">
        <v>224.72</v>
      </c>
      <c r="Y16" s="5">
        <v>298.11</v>
      </c>
      <c r="Z16" s="1">
        <f>+(Y16-X16)/X16</f>
        <v>0.32658419366322544</v>
      </c>
      <c r="AA16" s="5"/>
      <c r="AB16" s="5">
        <v>516.21</v>
      </c>
      <c r="AC16" s="5">
        <v>527.28</v>
      </c>
      <c r="AD16" s="1">
        <f>+(AC16-AB16)/AB16</f>
        <v>2.1444760853141037E-2</v>
      </c>
      <c r="AE16" s="5"/>
      <c r="AF16" s="5">
        <v>1790.39</v>
      </c>
      <c r="AG16" s="5">
        <v>2561.0500000000002</v>
      </c>
      <c r="AH16" s="1">
        <f>+(AG16-AF16)/AF16</f>
        <v>0.43044252928132981</v>
      </c>
      <c r="AJ16" s="5">
        <v>2975.54</v>
      </c>
      <c r="AK16" s="1">
        <f>+AG16/AJ16</f>
        <v>0.860700914791937</v>
      </c>
      <c r="AM16" s="1">
        <v>1.9903999999999999</v>
      </c>
      <c r="AN16" s="1">
        <v>2.2559</v>
      </c>
      <c r="AO16" s="1">
        <v>2.5377999999999998</v>
      </c>
      <c r="AP16" s="1">
        <v>2.5771999999999999</v>
      </c>
      <c r="AQ16" s="1">
        <v>4.8452000000000002</v>
      </c>
      <c r="AR16" s="1">
        <v>2.4055</v>
      </c>
      <c r="AS16" s="1">
        <v>1.9830000000000001</v>
      </c>
      <c r="AT16" s="1">
        <f>AVERAGE(AM16:AS16)</f>
        <v>2.6564285714285716</v>
      </c>
      <c r="AW16" s="2">
        <v>47720</v>
      </c>
      <c r="AX16" s="2">
        <v>52323</v>
      </c>
      <c r="AY16" s="1">
        <f>+(AX16-AW16)/AW16</f>
        <v>9.6458507963118195E-2</v>
      </c>
      <c r="AZ16" s="2">
        <v>47832</v>
      </c>
      <c r="BA16" s="1">
        <f>+AZ16/AX16</f>
        <v>0.91416776560977009</v>
      </c>
    </row>
    <row r="17" spans="1:53" x14ac:dyDescent="0.3">
      <c r="A17" s="29" t="s">
        <v>36</v>
      </c>
      <c r="B17" s="22">
        <v>9.5699999999999993E-2</v>
      </c>
      <c r="C17" s="22">
        <v>8.0199999999999994E-2</v>
      </c>
      <c r="D17" s="22">
        <v>-2.8292358089094319E-2</v>
      </c>
      <c r="E17" s="22">
        <v>8.1795156979254505E-2</v>
      </c>
      <c r="F17" s="30">
        <v>4.4175817207290503E-2</v>
      </c>
      <c r="G17" s="24">
        <v>584.72347406486153</v>
      </c>
      <c r="H17" s="24">
        <v>25630.804509445763</v>
      </c>
      <c r="I17" s="10">
        <f>+AX17</f>
        <v>50190</v>
      </c>
      <c r="J17" s="9">
        <f>+AY17</f>
        <v>1.5560186965055341E-2</v>
      </c>
      <c r="K17" s="9">
        <f>+BA17</f>
        <v>0.89884439131301053</v>
      </c>
      <c r="L17" s="11">
        <f>+Y17</f>
        <v>264.18</v>
      </c>
      <c r="M17" s="9">
        <f>+Z17</f>
        <v>8.2793671612427316E-2</v>
      </c>
      <c r="N17" s="11">
        <f>+AC17</f>
        <v>390.69</v>
      </c>
      <c r="O17" s="9">
        <f>+AD17</f>
        <v>0.11868629023021414</v>
      </c>
      <c r="P17" s="11">
        <f>+AG17</f>
        <v>1728.59</v>
      </c>
      <c r="Q17" s="9">
        <f>+AH17</f>
        <v>0.40675303960025389</v>
      </c>
      <c r="R17" s="9">
        <f>+AS17</f>
        <v>3.5870000000000002</v>
      </c>
      <c r="S17" s="9">
        <f>+AT17</f>
        <v>2.0743571428571426</v>
      </c>
      <c r="X17" s="5">
        <v>243.98</v>
      </c>
      <c r="Y17" s="5">
        <v>264.18</v>
      </c>
      <c r="Z17" s="1">
        <f>+(Y17-X17)/X17</f>
        <v>8.2793671612427316E-2</v>
      </c>
      <c r="AA17" s="5"/>
      <c r="AB17" s="5">
        <v>349.24</v>
      </c>
      <c r="AC17" s="5">
        <v>390.69</v>
      </c>
      <c r="AD17" s="1">
        <f>+(AC17-AB17)/AB17</f>
        <v>0.11868629023021414</v>
      </c>
      <c r="AE17" s="5"/>
      <c r="AF17" s="5">
        <v>1228.78</v>
      </c>
      <c r="AG17" s="5">
        <v>1728.59</v>
      </c>
      <c r="AH17" s="1">
        <f>+(AG17-AF17)/AF17</f>
        <v>0.40675303960025389</v>
      </c>
      <c r="AJ17" s="5">
        <v>3718.51</v>
      </c>
      <c r="AK17" s="1">
        <f>+AG17/AJ17</f>
        <v>0.46486092547821567</v>
      </c>
      <c r="AM17" s="1">
        <v>1.3178000000000001</v>
      </c>
      <c r="AN17" s="1">
        <v>1.6668000000000001</v>
      </c>
      <c r="AO17" s="1">
        <v>1.8073999999999999</v>
      </c>
      <c r="AP17" s="1">
        <v>2.0708000000000002</v>
      </c>
      <c r="AQ17" s="1">
        <v>2.3433999999999999</v>
      </c>
      <c r="AR17" s="1">
        <v>1.7273000000000001</v>
      </c>
      <c r="AS17" s="1">
        <v>3.5870000000000002</v>
      </c>
      <c r="AT17" s="1">
        <f>AVERAGE(AM17:AS17)</f>
        <v>2.0743571428571426</v>
      </c>
      <c r="AW17" s="2">
        <v>49421</v>
      </c>
      <c r="AX17" s="2">
        <v>50190</v>
      </c>
      <c r="AY17" s="1">
        <f>+(AX17-AW17)/AW17</f>
        <v>1.5560186965055341E-2</v>
      </c>
      <c r="AZ17" s="2">
        <v>45113</v>
      </c>
      <c r="BA17" s="1">
        <f>+AZ17/AX17</f>
        <v>0.89884439131301053</v>
      </c>
    </row>
    <row r="18" spans="1:53" x14ac:dyDescent="0.3">
      <c r="A18" s="31" t="s">
        <v>37</v>
      </c>
      <c r="B18" s="23">
        <v>-1.2999999999999999E-3</v>
      </c>
      <c r="C18" s="23">
        <v>-2.5600000000000001E-2</v>
      </c>
      <c r="D18" s="23">
        <v>7.7900000000000011E-2</v>
      </c>
      <c r="E18" s="23">
        <v>8.4663336700462166E-2</v>
      </c>
      <c r="F18" s="23">
        <v>4.4785615830153315E-2</v>
      </c>
      <c r="G18" s="32">
        <v>578.88691010578464</v>
      </c>
      <c r="H18" s="32">
        <v>33221.817308955644</v>
      </c>
      <c r="I18" s="33">
        <f>+AX18</f>
        <v>314722</v>
      </c>
      <c r="J18" s="34">
        <f>+AY18</f>
        <v>9.656940969875194E-2</v>
      </c>
      <c r="K18" s="34">
        <f>+BA18</f>
        <v>0.91252279789782731</v>
      </c>
      <c r="L18" s="35">
        <f>+Y18</f>
        <v>239.42</v>
      </c>
      <c r="M18" s="34">
        <f>+Z18</f>
        <v>0.59773106439773105</v>
      </c>
      <c r="N18" s="35">
        <f>+AC18</f>
        <v>503.91</v>
      </c>
      <c r="O18" s="34">
        <f>+AD18</f>
        <v>0.12653417093291011</v>
      </c>
      <c r="P18" s="35">
        <f>+AG18</f>
        <v>2176.7600000000002</v>
      </c>
      <c r="Q18" s="34">
        <f>+AH18</f>
        <v>0.30965230523016224</v>
      </c>
      <c r="R18" s="34">
        <f>+AS18</f>
        <v>3.504</v>
      </c>
      <c r="S18" s="34">
        <f>+AT18</f>
        <v>2.0597428571428571</v>
      </c>
      <c r="X18" s="5">
        <v>149.85</v>
      </c>
      <c r="Y18" s="5">
        <v>239.42</v>
      </c>
      <c r="Z18" s="1">
        <f>+(Y18-X18)/X18</f>
        <v>0.59773106439773105</v>
      </c>
      <c r="AA18" s="5"/>
      <c r="AB18" s="5">
        <v>447.31</v>
      </c>
      <c r="AC18" s="5">
        <v>503.91</v>
      </c>
      <c r="AD18" s="1">
        <f>+(AC18-AB18)/AB18</f>
        <v>0.12653417093291011</v>
      </c>
      <c r="AE18" s="5"/>
      <c r="AF18" s="5">
        <v>1662.09</v>
      </c>
      <c r="AG18" s="5">
        <v>2176.7600000000002</v>
      </c>
      <c r="AH18" s="1">
        <f>+(AG18-AF18)/AF18</f>
        <v>0.30965230523016224</v>
      </c>
      <c r="AJ18" s="5">
        <v>2511.14</v>
      </c>
      <c r="AK18" s="1">
        <f>+AG18/AJ18</f>
        <v>0.86684135492246561</v>
      </c>
      <c r="AM18" s="1">
        <v>1.8292999999999999</v>
      </c>
      <c r="AN18" s="1">
        <v>1.7264999999999999</v>
      </c>
      <c r="AO18" s="1">
        <v>1.2853000000000001</v>
      </c>
      <c r="AP18" s="1">
        <v>2.0716999999999999</v>
      </c>
      <c r="AQ18" s="1">
        <v>1.8524</v>
      </c>
      <c r="AR18" s="1">
        <v>2.149</v>
      </c>
      <c r="AS18" s="1">
        <v>3.504</v>
      </c>
      <c r="AT18" s="1">
        <f>AVERAGE(AM18:AS18)</f>
        <v>2.0597428571428571</v>
      </c>
      <c r="AW18" s="2">
        <v>287006</v>
      </c>
      <c r="AX18" s="2">
        <v>314722</v>
      </c>
      <c r="AY18" s="1">
        <f>+(AX18-AW18)/AW18</f>
        <v>9.656940969875194E-2</v>
      </c>
      <c r="AZ18" s="2">
        <v>287191</v>
      </c>
      <c r="BA18" s="1">
        <f>+AZ18/AX18</f>
        <v>0.91252279789782731</v>
      </c>
    </row>
    <row r="19" spans="1:53" x14ac:dyDescent="0.3">
      <c r="A19" s="29" t="s">
        <v>38</v>
      </c>
      <c r="B19" s="22">
        <v>5.3800000000000001E-2</v>
      </c>
      <c r="C19" s="22">
        <v>5.16E-2</v>
      </c>
      <c r="D19" s="22">
        <v>0.1016</v>
      </c>
      <c r="E19" s="22">
        <v>1.1496876646335067E-2</v>
      </c>
      <c r="F19" s="30">
        <v>5.3875470524215936E-2</v>
      </c>
      <c r="G19" s="24">
        <v>672.00518501345425</v>
      </c>
      <c r="H19" s="24">
        <v>17407.891522556416</v>
      </c>
      <c r="I19" s="10">
        <f>+AX19</f>
        <v>51213</v>
      </c>
      <c r="J19" s="9">
        <f>+AY19</f>
        <v>2.0280904472557027E-2</v>
      </c>
      <c r="K19" s="9">
        <f>+BA19</f>
        <v>0.90018159451701718</v>
      </c>
      <c r="L19" s="11">
        <f>+Y19</f>
        <v>276.33999999999997</v>
      </c>
      <c r="M19" s="9">
        <f>+Z19</f>
        <v>5.1162083000494463E-2</v>
      </c>
      <c r="N19" s="11">
        <f>+AC19</f>
        <v>572.29999999999995</v>
      </c>
      <c r="O19" s="9">
        <f>+AD19</f>
        <v>3.6643903852772115E-2</v>
      </c>
      <c r="P19" s="11">
        <f>+AG19</f>
        <v>2176.4499999999998</v>
      </c>
      <c r="Q19" s="9">
        <f>+AH19</f>
        <v>0.303919336672338</v>
      </c>
      <c r="R19" s="9">
        <f>+AS19</f>
        <v>2.5720000000000001</v>
      </c>
      <c r="S19" s="9">
        <f>+AT19</f>
        <v>1.9070142857142858</v>
      </c>
      <c r="X19" s="5">
        <v>262.89</v>
      </c>
      <c r="Y19" s="5">
        <v>276.33999999999997</v>
      </c>
      <c r="Z19" s="1">
        <f>+(Y19-X19)/X19</f>
        <v>5.1162083000494463E-2</v>
      </c>
      <c r="AA19" s="5"/>
      <c r="AB19" s="5">
        <v>552.07000000000005</v>
      </c>
      <c r="AC19" s="5">
        <v>572.29999999999995</v>
      </c>
      <c r="AD19" s="1">
        <f>+(AC19-AB19)/AB19</f>
        <v>3.6643903852772115E-2</v>
      </c>
      <c r="AE19" s="5"/>
      <c r="AF19" s="5">
        <v>1669.16</v>
      </c>
      <c r="AG19" s="5">
        <v>2176.4499999999998</v>
      </c>
      <c r="AH19" s="1">
        <f>+(AG19-AF19)/AF19</f>
        <v>0.303919336672338</v>
      </c>
      <c r="AJ19" s="5">
        <v>4441.3100000000004</v>
      </c>
      <c r="AK19" s="1">
        <f>+AG19/AJ19</f>
        <v>0.49004685554487293</v>
      </c>
      <c r="AM19" s="1">
        <v>2.5032000000000001</v>
      </c>
      <c r="AN19" s="1">
        <v>1.9915</v>
      </c>
      <c r="AO19" s="1">
        <v>1.5471999999999999</v>
      </c>
      <c r="AP19" s="1">
        <v>1.7668999999999999</v>
      </c>
      <c r="AQ19" s="1">
        <v>1.3756999999999999</v>
      </c>
      <c r="AR19" s="1">
        <v>1.5926</v>
      </c>
      <c r="AS19" s="1">
        <v>2.5720000000000001</v>
      </c>
      <c r="AT19" s="1">
        <f>AVERAGE(AM19:AS19)</f>
        <v>1.9070142857142858</v>
      </c>
      <c r="AW19" s="2">
        <f>34704+15491</f>
        <v>50195</v>
      </c>
      <c r="AX19" s="2">
        <v>51213</v>
      </c>
      <c r="AY19" s="1">
        <f>+(AX19-AW19)/AW19</f>
        <v>2.0280904472557027E-2</v>
      </c>
      <c r="AZ19" s="2">
        <v>46101</v>
      </c>
      <c r="BA19" s="1">
        <f>+AZ19/AX19</f>
        <v>0.90018159451701718</v>
      </c>
    </row>
    <row r="20" spans="1:53" x14ac:dyDescent="0.3">
      <c r="A20" s="29" t="s">
        <v>39</v>
      </c>
      <c r="B20" s="22">
        <v>-3.1399999999999997E-2</v>
      </c>
      <c r="C20" s="22">
        <v>6.4000000000000001E-2</v>
      </c>
      <c r="D20" s="22">
        <v>4.3347838444210737E-2</v>
      </c>
      <c r="E20" s="22">
        <v>0.10552913668464609</v>
      </c>
      <c r="F20" s="30">
        <v>6.952819257715942E-2</v>
      </c>
      <c r="G20" s="24">
        <v>728.38773569884142</v>
      </c>
      <c r="H20" s="24">
        <v>25065.978457346533</v>
      </c>
      <c r="I20" s="10">
        <f>+AX20</f>
        <v>54165</v>
      </c>
      <c r="J20" s="9">
        <f>+AY20</f>
        <v>9.2961782154243514E-2</v>
      </c>
      <c r="K20" s="9">
        <f>+BA20</f>
        <v>0.88570109849533829</v>
      </c>
      <c r="L20" s="11">
        <f>+Y20</f>
        <v>244.24</v>
      </c>
      <c r="M20" s="9">
        <f>+Z20</f>
        <v>0.39231558545205808</v>
      </c>
      <c r="N20" s="11">
        <f>+AC20</f>
        <v>614.80999999999995</v>
      </c>
      <c r="O20" s="9">
        <f>+AD20</f>
        <v>0.19165390653770861</v>
      </c>
      <c r="P20" s="11">
        <f>+AG20</f>
        <v>3279.02</v>
      </c>
      <c r="Q20" s="9">
        <f>+AH20</f>
        <v>0.74263013844232451</v>
      </c>
      <c r="R20" s="9">
        <f>+AS20</f>
        <v>2.8090000000000002</v>
      </c>
      <c r="S20" s="9">
        <f>+AT20</f>
        <v>2.8239714285714288</v>
      </c>
      <c r="X20" s="5">
        <v>175.42</v>
      </c>
      <c r="Y20" s="5">
        <v>244.24</v>
      </c>
      <c r="Z20" s="1">
        <f>+(Y20-X20)/X20</f>
        <v>0.39231558545205808</v>
      </c>
      <c r="AA20" s="5"/>
      <c r="AB20" s="5">
        <v>515.92999999999995</v>
      </c>
      <c r="AC20" s="5">
        <v>614.80999999999995</v>
      </c>
      <c r="AD20" s="1">
        <f>+(AC20-AB20)/AB20</f>
        <v>0.19165390653770861</v>
      </c>
      <c r="AE20" s="5"/>
      <c r="AF20" s="5">
        <v>1881.65</v>
      </c>
      <c r="AG20" s="5">
        <v>3279.02</v>
      </c>
      <c r="AH20" s="1">
        <f>+(AG20-AF20)/AF20</f>
        <v>0.74263013844232451</v>
      </c>
      <c r="AJ20" s="5">
        <v>5705.02</v>
      </c>
      <c r="AK20" s="1">
        <f>+AG20/AJ20</f>
        <v>0.57476047410876729</v>
      </c>
      <c r="AM20" s="1">
        <v>1.9646999999999999</v>
      </c>
      <c r="AN20" s="1">
        <v>2.2724000000000002</v>
      </c>
      <c r="AO20" s="1">
        <v>2.5474000000000001</v>
      </c>
      <c r="AP20" s="1">
        <v>3.3083</v>
      </c>
      <c r="AQ20" s="1">
        <v>4.6547999999999998</v>
      </c>
      <c r="AR20" s="1">
        <v>2.2111999999999998</v>
      </c>
      <c r="AS20" s="1">
        <v>2.8090000000000002</v>
      </c>
      <c r="AT20" s="1">
        <f>AVERAGE(AM20:AS20)</f>
        <v>2.8239714285714288</v>
      </c>
      <c r="AW20" s="2">
        <v>49558</v>
      </c>
      <c r="AX20" s="2">
        <v>54165</v>
      </c>
      <c r="AY20" s="1">
        <f>+(AX20-AW20)/AW20</f>
        <v>9.2961782154243514E-2</v>
      </c>
      <c r="AZ20" s="2">
        <v>47974</v>
      </c>
      <c r="BA20" s="1">
        <f>+AZ20/AX20</f>
        <v>0.88570109849533829</v>
      </c>
    </row>
    <row r="21" spans="1:53" x14ac:dyDescent="0.3">
      <c r="A21" s="29" t="s">
        <v>40</v>
      </c>
      <c r="B21" s="22">
        <v>-2.35E-2</v>
      </c>
      <c r="C21" s="22">
        <v>0.14080000000000001</v>
      </c>
      <c r="D21" s="22">
        <v>0.16729680260397353</v>
      </c>
      <c r="E21" s="22">
        <v>4.8231189451864401E-2</v>
      </c>
      <c r="F21" s="30">
        <v>0.1189787720969926</v>
      </c>
      <c r="G21" s="24">
        <v>559.74502880387661</v>
      </c>
      <c r="H21" s="24">
        <v>26887.18110807519</v>
      </c>
      <c r="I21" s="10">
        <f>+AX21</f>
        <v>47074</v>
      </c>
      <c r="J21" s="9">
        <f>+AY21</f>
        <v>9.0508953598813904E-2</v>
      </c>
      <c r="K21" s="9">
        <f>+BA21</f>
        <v>0.90500063729447255</v>
      </c>
      <c r="L21" s="11">
        <f>+Y21</f>
        <v>258.33999999999997</v>
      </c>
      <c r="M21" s="9">
        <f>+Z21</f>
        <v>-0.27974796475967445</v>
      </c>
      <c r="N21" s="11">
        <f>+AC21</f>
        <v>577.89</v>
      </c>
      <c r="O21" s="9">
        <f>+AD21</f>
        <v>0.18057201225740549</v>
      </c>
      <c r="P21" s="11">
        <f>+AG21</f>
        <v>1577.16</v>
      </c>
      <c r="Q21" s="9">
        <f>+AH21</f>
        <v>0.14716728613719526</v>
      </c>
      <c r="R21" s="9">
        <f>+AS21</f>
        <v>1.6319999999999999</v>
      </c>
      <c r="S21" s="9">
        <f>+AT21</f>
        <v>1.6327285714285711</v>
      </c>
      <c r="X21" s="5">
        <v>358.68</v>
      </c>
      <c r="Y21" s="5">
        <v>258.33999999999997</v>
      </c>
      <c r="Z21" s="1">
        <f>+(Y21-X21)/X21</f>
        <v>-0.27974796475967445</v>
      </c>
      <c r="AA21" s="5"/>
      <c r="AB21" s="5">
        <v>489.5</v>
      </c>
      <c r="AC21" s="5">
        <v>577.89</v>
      </c>
      <c r="AD21" s="1">
        <f>+(AC21-AB21)/AB21</f>
        <v>0.18057201225740549</v>
      </c>
      <c r="AE21" s="5"/>
      <c r="AF21" s="5">
        <v>1374.83</v>
      </c>
      <c r="AG21" s="5">
        <v>1577.16</v>
      </c>
      <c r="AH21" s="1">
        <f>+(AG21-AF21)/AF21</f>
        <v>0.14716728613719526</v>
      </c>
      <c r="AJ21" s="5">
        <v>3987.62</v>
      </c>
      <c r="AK21" s="1">
        <f>+AG21/AJ21</f>
        <v>0.39551411618960686</v>
      </c>
      <c r="AM21" s="1">
        <v>1.5014000000000001</v>
      </c>
      <c r="AN21" s="1">
        <v>1.7929999999999999</v>
      </c>
      <c r="AO21" s="1">
        <v>1.8414999999999999</v>
      </c>
      <c r="AP21" s="1">
        <v>1.6854</v>
      </c>
      <c r="AQ21" s="1">
        <v>1.5</v>
      </c>
      <c r="AR21" s="1">
        <v>1.4758</v>
      </c>
      <c r="AS21" s="1">
        <v>1.6319999999999999</v>
      </c>
      <c r="AT21" s="1">
        <f>AVERAGE(AM21:AS21)</f>
        <v>1.6327285714285711</v>
      </c>
      <c r="AW21" s="2">
        <v>43167</v>
      </c>
      <c r="AX21" s="2">
        <v>47074</v>
      </c>
      <c r="AY21" s="1">
        <f>+(AX21-AW21)/AW21</f>
        <v>9.0508953598813904E-2</v>
      </c>
      <c r="AZ21" s="2">
        <v>42602</v>
      </c>
      <c r="BA21" s="1">
        <f>+AZ21/AX21</f>
        <v>0.90500063729447255</v>
      </c>
    </row>
    <row r="22" spans="1:53" x14ac:dyDescent="0.3">
      <c r="A22" s="29" t="s">
        <v>41</v>
      </c>
      <c r="B22" s="22">
        <v>7.6200000000000004E-2</v>
      </c>
      <c r="C22" s="22">
        <v>0.124</v>
      </c>
      <c r="D22" s="22">
        <v>0.1055341861359263</v>
      </c>
      <c r="E22" s="22">
        <v>0.13802279973796636</v>
      </c>
      <c r="F22" s="30">
        <v>0.12038333932319134</v>
      </c>
      <c r="G22" s="24">
        <v>729.93550154768081</v>
      </c>
      <c r="H22" s="24">
        <v>26377.41826646898</v>
      </c>
      <c r="I22" s="10">
        <f>+AX22</f>
        <v>64793</v>
      </c>
      <c r="J22" s="9">
        <f>+AY22</f>
        <v>8.1993220112552806E-2</v>
      </c>
      <c r="K22" s="9">
        <f>+BA22</f>
        <v>0.90799932091429625</v>
      </c>
      <c r="L22" s="11">
        <f>+Y22</f>
        <v>270.31</v>
      </c>
      <c r="M22" s="9">
        <f>+Z22</f>
        <v>0.54745820929700018</v>
      </c>
      <c r="N22" s="11">
        <f>+AC22</f>
        <v>565.54999999999995</v>
      </c>
      <c r="O22" s="9">
        <f>+AD22</f>
        <v>5.2401421686298535E-2</v>
      </c>
      <c r="P22" s="11">
        <f>+AG22</f>
        <v>2421.98</v>
      </c>
      <c r="Q22" s="9">
        <f>+AH22</f>
        <v>0.42230130486358253</v>
      </c>
      <c r="R22" s="9">
        <f>+AS22</f>
        <v>1.32</v>
      </c>
      <c r="S22" s="9">
        <f>+AT22</f>
        <v>2.0412428571428571</v>
      </c>
      <c r="X22" s="5">
        <v>174.68</v>
      </c>
      <c r="Y22" s="5">
        <v>270.31</v>
      </c>
      <c r="Z22" s="1">
        <f>+(Y22-X22)/X22</f>
        <v>0.54745820929700018</v>
      </c>
      <c r="AA22" s="5"/>
      <c r="AB22" s="5">
        <v>537.39</v>
      </c>
      <c r="AC22" s="5">
        <v>565.54999999999995</v>
      </c>
      <c r="AD22" s="1">
        <f>+(AC22-AB22)/AB22</f>
        <v>5.2401421686298535E-2</v>
      </c>
      <c r="AE22" s="5"/>
      <c r="AF22" s="5">
        <v>1702.86</v>
      </c>
      <c r="AG22" s="5">
        <v>2421.98</v>
      </c>
      <c r="AH22" s="1">
        <f>+(AG22-AF22)/AF22</f>
        <v>0.42230130486358253</v>
      </c>
      <c r="AJ22" s="5">
        <v>4182.1899999999996</v>
      </c>
      <c r="AK22" s="1">
        <f>+AG22/AJ22</f>
        <v>0.57911763932293847</v>
      </c>
      <c r="AM22" s="1">
        <v>1.9726999999999999</v>
      </c>
      <c r="AN22" s="1">
        <v>2.1648000000000001</v>
      </c>
      <c r="AO22" s="1">
        <v>1.8329</v>
      </c>
      <c r="AP22" s="1">
        <v>2.9702000000000002</v>
      </c>
      <c r="AQ22" s="1">
        <v>2.9220000000000002</v>
      </c>
      <c r="AR22" s="1">
        <v>1.1061000000000001</v>
      </c>
      <c r="AS22" s="1">
        <v>1.32</v>
      </c>
      <c r="AT22" s="1">
        <f>AVERAGE(AM22:AS22)</f>
        <v>2.0412428571428571</v>
      </c>
      <c r="AW22" s="2">
        <v>59883</v>
      </c>
      <c r="AX22" s="2">
        <v>64793</v>
      </c>
      <c r="AY22" s="1">
        <f>+(AX22-AW22)/AW22</f>
        <v>8.1993220112552806E-2</v>
      </c>
      <c r="AZ22" s="2">
        <v>58832</v>
      </c>
      <c r="BA22" s="1">
        <f>+AZ22/AX22</f>
        <v>0.90799932091429625</v>
      </c>
    </row>
    <row r="23" spans="1:53" x14ac:dyDescent="0.3">
      <c r="A23" s="29" t="s">
        <v>42</v>
      </c>
      <c r="B23" s="22">
        <v>0.17810000000000001</v>
      </c>
      <c r="C23" s="22">
        <v>0.16839999999999999</v>
      </c>
      <c r="D23" s="22">
        <v>0.23849999999999993</v>
      </c>
      <c r="E23" s="22">
        <v>0.10259991611228694</v>
      </c>
      <c r="F23" s="30">
        <v>0.16901484091328522</v>
      </c>
      <c r="G23" s="24">
        <v>652.35831309697335</v>
      </c>
      <c r="H23" s="24">
        <v>48500.049590298579</v>
      </c>
      <c r="I23" s="10">
        <f>+AX23</f>
        <v>86018</v>
      </c>
      <c r="J23" s="9">
        <f>+AY23</f>
        <v>1.4877827200113264E-2</v>
      </c>
      <c r="K23" s="9">
        <f>+BA23</f>
        <v>0.90246227533772005</v>
      </c>
      <c r="L23" s="11">
        <f>+Y23</f>
        <v>263.76</v>
      </c>
      <c r="M23" s="9">
        <f>+Z23</f>
        <v>-0.2343019711440765</v>
      </c>
      <c r="N23" s="11">
        <f>+AC23</f>
        <v>597.16999999999996</v>
      </c>
      <c r="O23" s="9">
        <f>+AD23</f>
        <v>0.10864197530864195</v>
      </c>
      <c r="P23" s="11">
        <f>+AG23</f>
        <v>2387.23</v>
      </c>
      <c r="Q23" s="9">
        <f>+AH23</f>
        <v>0.15487472727360679</v>
      </c>
      <c r="R23" s="9">
        <f>+AS23</f>
        <v>2.7160000000000002</v>
      </c>
      <c r="S23" s="9">
        <f>+AT23</f>
        <v>1.6184285714285715</v>
      </c>
      <c r="X23" s="5">
        <v>344.47</v>
      </c>
      <c r="Y23" s="5">
        <v>263.76</v>
      </c>
      <c r="Z23" s="1">
        <f>+(Y23-X23)/X23</f>
        <v>-0.2343019711440765</v>
      </c>
      <c r="AA23" s="5"/>
      <c r="AB23" s="5">
        <v>538.65</v>
      </c>
      <c r="AC23" s="5">
        <v>597.16999999999996</v>
      </c>
      <c r="AD23" s="1">
        <f>+(AC23-AB23)/AB23</f>
        <v>0.10864197530864195</v>
      </c>
      <c r="AE23" s="5"/>
      <c r="AF23" s="5">
        <v>2067.09</v>
      </c>
      <c r="AG23" s="5">
        <v>2387.23</v>
      </c>
      <c r="AH23" s="1">
        <f>+(AG23-AF23)/AF23</f>
        <v>0.15487472727360679</v>
      </c>
      <c r="AJ23" s="5">
        <v>2690.54</v>
      </c>
      <c r="AK23" s="1">
        <f>+AG23/AJ23</f>
        <v>0.88726798337880131</v>
      </c>
      <c r="AM23" s="1">
        <v>0.93859999999999999</v>
      </c>
      <c r="AN23" s="1">
        <v>0.95050000000000001</v>
      </c>
      <c r="AO23" s="1">
        <v>1.6015999999999999</v>
      </c>
      <c r="AP23" s="1">
        <v>1.5143</v>
      </c>
      <c r="AQ23" s="1">
        <v>1.1160000000000001</v>
      </c>
      <c r="AR23" s="1">
        <v>2.492</v>
      </c>
      <c r="AS23" s="1">
        <v>2.7160000000000002</v>
      </c>
      <c r="AT23" s="1">
        <f>AVERAGE(AM23:AS23)</f>
        <v>1.6184285714285715</v>
      </c>
      <c r="AW23" s="2">
        <v>84757</v>
      </c>
      <c r="AX23" s="2">
        <v>86018</v>
      </c>
      <c r="AY23" s="1">
        <f>+(AX23-AW23)/AW23</f>
        <v>1.4877827200113264E-2</v>
      </c>
      <c r="AZ23" s="2">
        <v>77628</v>
      </c>
      <c r="BA23" s="1">
        <f>+AZ23/AX23</f>
        <v>0.90246227533772005</v>
      </c>
    </row>
    <row r="24" spans="1:53" x14ac:dyDescent="0.3">
      <c r="A24" s="29" t="s">
        <v>43</v>
      </c>
      <c r="B24" s="22">
        <v>0.41670000000000001</v>
      </c>
      <c r="C24" s="22">
        <v>0.47720000000000001</v>
      </c>
      <c r="D24" s="22">
        <v>0.45080657683467301</v>
      </c>
      <c r="E24" s="22">
        <v>0.48368308193273107</v>
      </c>
      <c r="F24" s="30">
        <v>0.4702713557876983</v>
      </c>
      <c r="G24" s="24">
        <v>923.8269159800725</v>
      </c>
      <c r="H24" s="24">
        <v>66793.413448127729</v>
      </c>
      <c r="I24" s="10">
        <f>+AX24</f>
        <v>734576</v>
      </c>
      <c r="J24" s="9">
        <f>+AY24</f>
        <v>8.0397050799146358E-2</v>
      </c>
      <c r="K24" s="9">
        <f>+BA24</f>
        <v>0.88785639607065847</v>
      </c>
      <c r="L24" s="11">
        <f>+Y24</f>
        <v>335.51</v>
      </c>
      <c r="M24" s="9">
        <f>+Z24</f>
        <v>0.4548805342352889</v>
      </c>
      <c r="N24" s="11">
        <f>+AC24</f>
        <v>773.38</v>
      </c>
      <c r="O24" s="9">
        <f>+AD24</f>
        <v>0.12875824624905136</v>
      </c>
      <c r="P24" s="11">
        <f>+AG24</f>
        <v>3760.77</v>
      </c>
      <c r="Q24" s="9">
        <f>+AH24</f>
        <v>0.43431350114416473</v>
      </c>
      <c r="R24" s="9">
        <f>+AS24</f>
        <v>2.274</v>
      </c>
      <c r="S24" s="9">
        <f>+AT24</f>
        <v>2.2379857142857142</v>
      </c>
      <c r="X24" s="5">
        <v>230.61</v>
      </c>
      <c r="Y24" s="5">
        <v>335.51</v>
      </c>
      <c r="Z24" s="1">
        <f>+(Y24-X24)/X24</f>
        <v>0.4548805342352889</v>
      </c>
      <c r="AA24" s="5"/>
      <c r="AB24" s="5">
        <v>685.16</v>
      </c>
      <c r="AC24" s="5">
        <v>773.38</v>
      </c>
      <c r="AD24" s="1">
        <f>+(AC24-AB24)/AB24</f>
        <v>0.12875824624905136</v>
      </c>
      <c r="AE24" s="5"/>
      <c r="AF24" s="5">
        <v>2622</v>
      </c>
      <c r="AG24" s="5">
        <v>3760.77</v>
      </c>
      <c r="AH24" s="1">
        <f>+(AG24-AF24)/AF24</f>
        <v>0.43431350114416473</v>
      </c>
      <c r="AJ24" s="5">
        <v>7330.09</v>
      </c>
      <c r="AK24" s="1">
        <f>+AG24/AJ24</f>
        <v>0.51305918481219193</v>
      </c>
      <c r="AM24" s="1">
        <v>2.2159</v>
      </c>
      <c r="AN24" s="1">
        <v>1.5294000000000001</v>
      </c>
      <c r="AO24" s="1">
        <v>1.6796</v>
      </c>
      <c r="AP24" s="1">
        <v>2.5535999999999999</v>
      </c>
      <c r="AQ24" s="1">
        <v>3.2141999999999999</v>
      </c>
      <c r="AR24" s="1">
        <v>2.1991999999999998</v>
      </c>
      <c r="AS24" s="1">
        <v>2.274</v>
      </c>
      <c r="AT24" s="1">
        <f>AVERAGE(AM24:AS24)</f>
        <v>2.2379857142857142</v>
      </c>
      <c r="AW24" s="2">
        <v>679913</v>
      </c>
      <c r="AX24" s="2">
        <v>734576</v>
      </c>
      <c r="AY24" s="1">
        <f>+(AX24-AW24)/AW24</f>
        <v>8.0397050799146358E-2</v>
      </c>
      <c r="AZ24" s="2">
        <v>652198</v>
      </c>
      <c r="BA24" s="1">
        <f>+AZ24/AX24</f>
        <v>0.88785639607065847</v>
      </c>
    </row>
    <row r="25" spans="1:53" x14ac:dyDescent="0.3">
      <c r="A25" s="29" t="s">
        <v>44</v>
      </c>
      <c r="B25" s="22">
        <v>0.58560000000000001</v>
      </c>
      <c r="C25" s="22">
        <v>0.57320000000000004</v>
      </c>
      <c r="D25" s="22">
        <v>0.58673013967584919</v>
      </c>
      <c r="E25" s="22">
        <v>0.27573110418717661</v>
      </c>
      <c r="F25" s="30">
        <v>0.47794035114233752</v>
      </c>
      <c r="G25" s="24">
        <v>1046.05018422445</v>
      </c>
      <c r="H25" s="24">
        <v>10682.077250255363</v>
      </c>
      <c r="I25" s="10">
        <f>+AX25</f>
        <v>1220101</v>
      </c>
      <c r="J25" s="9">
        <f>+AY25</f>
        <v>3.9835174200586347E-2</v>
      </c>
      <c r="K25" s="9">
        <f>+BA25</f>
        <v>0.90724046615812948</v>
      </c>
      <c r="L25" s="11">
        <f>+Y25</f>
        <v>495.58</v>
      </c>
      <c r="M25" s="9">
        <f>+Z25</f>
        <v>0.20787735504155588</v>
      </c>
      <c r="N25" s="11">
        <f>+AC25</f>
        <v>1084.0999999999999</v>
      </c>
      <c r="O25" s="9">
        <f>+AD25</f>
        <v>0.24400431459848973</v>
      </c>
      <c r="P25" s="11">
        <f>+AG25</f>
        <v>5097.21</v>
      </c>
      <c r="Q25" s="9">
        <f>+AH25</f>
        <v>0.51566899890276852</v>
      </c>
      <c r="R25" s="9">
        <f>+AS25</f>
        <v>2.2629999999999999</v>
      </c>
      <c r="S25" s="9">
        <f>+AT25</f>
        <v>2.2756285714285713</v>
      </c>
      <c r="X25" s="5">
        <v>410.29</v>
      </c>
      <c r="Y25" s="5">
        <v>495.58</v>
      </c>
      <c r="Z25" s="1">
        <f>+(Y25-X25)/X25</f>
        <v>0.20787735504155588</v>
      </c>
      <c r="AA25" s="5"/>
      <c r="AB25" s="5">
        <v>871.46</v>
      </c>
      <c r="AC25" s="5">
        <v>1084.0999999999999</v>
      </c>
      <c r="AD25" s="1">
        <f>+(AC25-AB25)/AB25</f>
        <v>0.24400431459848973</v>
      </c>
      <c r="AE25" s="5"/>
      <c r="AF25" s="5">
        <v>3363.01</v>
      </c>
      <c r="AG25" s="5">
        <v>5097.21</v>
      </c>
      <c r="AH25" s="1">
        <f>+(AG25-AF25)/AF25</f>
        <v>0.51566899890276852</v>
      </c>
      <c r="AJ25" s="5">
        <v>7904.34</v>
      </c>
      <c r="AK25" s="1">
        <f>+AG25/AJ25</f>
        <v>0.64486218963253095</v>
      </c>
      <c r="AM25" s="1">
        <v>1.8655999999999999</v>
      </c>
      <c r="AN25" s="1">
        <v>2.032</v>
      </c>
      <c r="AO25" s="1">
        <v>2.2717999999999998</v>
      </c>
      <c r="AP25" s="1">
        <v>2.4923000000000002</v>
      </c>
      <c r="AQ25" s="1">
        <v>2.5464000000000002</v>
      </c>
      <c r="AR25" s="1">
        <v>2.4582999999999999</v>
      </c>
      <c r="AS25" s="1">
        <v>2.2629999999999999</v>
      </c>
      <c r="AT25" s="1">
        <f>AVERAGE(AM25:AS25)</f>
        <v>2.2756285714285713</v>
      </c>
      <c r="AW25" s="2">
        <v>1173360</v>
      </c>
      <c r="AX25" s="2">
        <v>1220101</v>
      </c>
      <c r="AY25" s="1">
        <f>+(AX25-AW25)/AW25</f>
        <v>3.9835174200586347E-2</v>
      </c>
      <c r="AZ25" s="2">
        <v>1106925</v>
      </c>
      <c r="BA25" s="1">
        <f>+AZ25/AX25</f>
        <v>0.90724046615812948</v>
      </c>
    </row>
    <row r="26" spans="1:53" x14ac:dyDescent="0.3">
      <c r="A26" s="8"/>
      <c r="B26" s="8"/>
      <c r="C26" s="8"/>
      <c r="D26" s="8"/>
      <c r="E26" s="8"/>
      <c r="F26" s="8"/>
      <c r="G26" s="8"/>
      <c r="H26" s="8"/>
      <c r="I26" s="10"/>
      <c r="J26" s="10"/>
      <c r="K26" s="9"/>
      <c r="L26" s="8"/>
      <c r="M26" s="8"/>
      <c r="N26" s="8"/>
      <c r="O26" s="8"/>
      <c r="P26" s="8"/>
      <c r="Q26" s="8"/>
      <c r="R26" s="8"/>
      <c r="S26" s="8"/>
      <c r="X26" s="5"/>
      <c r="Y26" s="5"/>
      <c r="Z26" s="1"/>
      <c r="AA26" s="5"/>
      <c r="AB26" s="5"/>
      <c r="AC26" s="5"/>
      <c r="AD26" s="1"/>
      <c r="AE26" s="5"/>
      <c r="AF26" s="5"/>
      <c r="AG26" s="5"/>
      <c r="AH26" s="1"/>
      <c r="AK26" s="1"/>
      <c r="AO26" s="1"/>
    </row>
    <row r="27" spans="1:53" x14ac:dyDescent="0.3">
      <c r="A27" s="36" t="s">
        <v>8</v>
      </c>
      <c r="B27" s="37">
        <f t="shared" ref="B27:E27" si="0">AVERAGE(B6:B25)</f>
        <v>1.3960000000000009E-2</v>
      </c>
      <c r="C27" s="37">
        <f t="shared" si="0"/>
        <v>3.3070000000000002E-2</v>
      </c>
      <c r="D27" s="37">
        <f t="shared" si="0"/>
        <v>4.5865176418447215E-2</v>
      </c>
      <c r="E27" s="37">
        <f t="shared" si="0"/>
        <v>2.7849611491944405E-2</v>
      </c>
      <c r="F27" s="37">
        <f>AVERAGE(F6:F25)</f>
        <v>3.4279932450494169E-2</v>
      </c>
      <c r="G27" s="38">
        <f>AVERAGE(G6:G25)</f>
        <v>634.56363674537874</v>
      </c>
      <c r="H27" s="38">
        <f>AVERAGE(H6:H25)</f>
        <v>29028.911116482661</v>
      </c>
      <c r="I27" s="39"/>
      <c r="J27" s="37">
        <f t="shared" ref="J27:Q27" si="1">AVERAGE(J6:J25)</f>
        <v>7.3088746710956706E-2</v>
      </c>
      <c r="K27" s="37">
        <f t="shared" si="1"/>
        <v>0.90496941063788161</v>
      </c>
      <c r="L27" s="40">
        <f t="shared" si="1"/>
        <v>260.45500000000004</v>
      </c>
      <c r="M27" s="37">
        <f t="shared" si="1"/>
        <v>0.25629069250227954</v>
      </c>
      <c r="N27" s="40">
        <f t="shared" si="1"/>
        <v>548.43849999999998</v>
      </c>
      <c r="O27" s="37">
        <f t="shared" si="1"/>
        <v>8.9295958891558919E-2</v>
      </c>
      <c r="P27" s="40">
        <f t="shared" si="1"/>
        <v>2350.9155000000001</v>
      </c>
      <c r="Q27" s="37">
        <f t="shared" si="1"/>
        <v>0.33267086732463136</v>
      </c>
      <c r="R27" s="37">
        <f>+AR27</f>
        <v>2.3315099999999993</v>
      </c>
      <c r="S27" s="37">
        <f>+AT27</f>
        <v>2.1232128571428572</v>
      </c>
      <c r="X27" s="5">
        <f>AVERAGE(X6:X25)</f>
        <v>216.69499999999999</v>
      </c>
      <c r="Y27" s="5">
        <f>AVERAGE(Y6:Y25)</f>
        <v>260.45500000000004</v>
      </c>
      <c r="Z27" s="1">
        <f>AVERAGE(Z6:Z25)</f>
        <v>0.25629069250227954</v>
      </c>
      <c r="AA27" s="5"/>
      <c r="AB27" s="5">
        <f>AVERAGE(AB6:AB25)</f>
        <v>502.05550000000005</v>
      </c>
      <c r="AC27" s="5">
        <f>AVERAGE(AC6:AC25)</f>
        <v>548.43849999999998</v>
      </c>
      <c r="AD27" s="1">
        <f>AVERAGE(AD6:AD25)</f>
        <v>8.9295958891558919E-2</v>
      </c>
      <c r="AE27" s="5"/>
      <c r="AF27" s="5">
        <f>AVERAGE(AF6:AF25)</f>
        <v>1760.6869999999999</v>
      </c>
      <c r="AG27" s="5">
        <f>AVERAGE(AG6:AG25)</f>
        <v>2350.9155000000001</v>
      </c>
      <c r="AH27" s="1">
        <f>AVERAGE(AH6:AH25)</f>
        <v>0.33267086732463136</v>
      </c>
      <c r="AK27" s="1"/>
      <c r="AM27" s="1">
        <f>AVERAGE(AM6:AM25)</f>
        <v>1.83107</v>
      </c>
      <c r="AN27" s="1">
        <f t="shared" ref="AN27:AQ27" si="2">AVERAGE(AN6:AN25)</f>
        <v>1.8192149999999998</v>
      </c>
      <c r="AO27" s="1">
        <f>AVERAGE(AO6:AO26)</f>
        <v>1.86904</v>
      </c>
      <c r="AP27" s="1">
        <f t="shared" si="2"/>
        <v>2.0537650000000003</v>
      </c>
      <c r="AQ27" s="1">
        <f t="shared" si="2"/>
        <v>2.3877399999999995</v>
      </c>
      <c r="AR27" s="1">
        <f>AVERAGE(AR6:AR25)</f>
        <v>2.3315099999999993</v>
      </c>
      <c r="AS27" s="1"/>
      <c r="AT27" s="1">
        <f>AVERAGE(AT6:AT25)</f>
        <v>2.1232128571428572</v>
      </c>
      <c r="AW27" s="2">
        <f>SUM(AW6:AW25)</f>
        <v>3867598</v>
      </c>
      <c r="AX27" s="2">
        <f>SUM(AX6:AX25)</f>
        <v>4136529</v>
      </c>
      <c r="AY27" s="1">
        <f t="shared" ref="AY7:AY27" si="3">+(AX27-AW27)/AW27</f>
        <v>6.9534372496831365E-2</v>
      </c>
      <c r="AZ27" s="2">
        <f>SUM(AZ6:AZ25)</f>
        <v>3736457</v>
      </c>
      <c r="BA27" s="1">
        <f t="shared" ref="BA7:BA27" si="4">+AZ27/AX27</f>
        <v>0.9032831632511219</v>
      </c>
    </row>
    <row r="28" spans="1:53" x14ac:dyDescent="0.3">
      <c r="A28" s="41" t="s">
        <v>46</v>
      </c>
      <c r="B28" s="37">
        <f>AVERAGE(B6:B23)</f>
        <v>-4.0172222222222213E-2</v>
      </c>
      <c r="C28" s="37">
        <f t="shared" ref="C28:F28" si="5">AVERAGE(C6:C23)</f>
        <v>-2.1611111111111112E-2</v>
      </c>
      <c r="D28" s="37">
        <f t="shared" si="5"/>
        <v>-6.6796215634209975E-3</v>
      </c>
      <c r="E28" s="37">
        <f t="shared" si="5"/>
        <v>-1.1245664237834425E-2</v>
      </c>
      <c r="F28" s="37">
        <f t="shared" si="5"/>
        <v>-1.4589614328897363E-2</v>
      </c>
      <c r="G28" s="38">
        <f>AVERAGE(G6:G23)</f>
        <v>595.6330908168361</v>
      </c>
      <c r="H28" s="38">
        <f>AVERAGE(H6:H23)</f>
        <v>27950.151757292784</v>
      </c>
      <c r="I28" s="39"/>
      <c r="J28" s="37">
        <f t="shared" ref="J28:K28" si="6">AVERAGE(J6:J23)</f>
        <v>7.4530150512188975E-2</v>
      </c>
      <c r="K28" s="37">
        <f t="shared" si="6"/>
        <v>0.90579396391826905</v>
      </c>
      <c r="L28" s="40">
        <f>AVERAGE(L6:L23)</f>
        <v>243.22277777777785</v>
      </c>
      <c r="M28" s="37">
        <f t="shared" ref="M28" si="7">AVERAGE(M6:M23)</f>
        <v>0.24794755337604146</v>
      </c>
      <c r="N28" s="40">
        <f>AVERAGE(N6:N23)</f>
        <v>506.1827777777778</v>
      </c>
      <c r="O28" s="37">
        <f t="shared" ref="O28" si="8">AVERAGE(O6:O23)</f>
        <v>7.8508700943535403E-2</v>
      </c>
      <c r="P28" s="40">
        <f>AVERAGE(P6:P23)</f>
        <v>2120.0183333333339</v>
      </c>
      <c r="Q28" s="37">
        <f t="shared" ref="Q28:S28" si="9">AVERAGE(Q6:Q23)</f>
        <v>0.31685749146920522</v>
      </c>
      <c r="R28" s="37">
        <f t="shared" si="9"/>
        <v>2.6036666666666668</v>
      </c>
      <c r="S28" s="37">
        <f t="shared" si="9"/>
        <v>2.108369047619048</v>
      </c>
    </row>
  </sheetData>
  <sortState ref="A6:BA25">
    <sortCondition ref="F6:F25"/>
  </sortState>
  <mergeCells count="10">
    <mergeCell ref="A2:S2"/>
    <mergeCell ref="R4:S4"/>
    <mergeCell ref="N4:O4"/>
    <mergeCell ref="A4:A5"/>
    <mergeCell ref="H4:H5"/>
    <mergeCell ref="I4:K4"/>
    <mergeCell ref="L4:M4"/>
    <mergeCell ref="P4:Q4"/>
    <mergeCell ref="B4:F4"/>
    <mergeCell ref="G4:G5"/>
  </mergeCells>
  <pageMargins left="0.59055118110236227" right="0.59055118110236227" top="1.3779527559055118" bottom="0.98425196850393704" header="0.51181102362204722" footer="0.51181102362204722"/>
  <pageSetup scale="2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2015-07-13T15:59:06Z</cp:lastPrinted>
  <dcterms:created xsi:type="dcterms:W3CDTF">2014-07-24T14:52:16Z</dcterms:created>
  <dcterms:modified xsi:type="dcterms:W3CDTF">2015-07-13T16:13:11Z</dcterms:modified>
</cp:coreProperties>
</file>