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17496" windowHeight="10056" firstSheet="1" activeTab="5"/>
  </bookViews>
  <sheets>
    <sheet name="Line Losses" sheetId="1" r:id="rId1"/>
    <sheet name="DS Decommissioning" sheetId="2" r:id="rId2"/>
    <sheet name="Distribution Automation" sheetId="3" r:id="rId3"/>
    <sheet name="Asset Management Software" sheetId="7" r:id="rId4"/>
    <sheet name="Reduction in 4.16 kV Inventory" sheetId="8" r:id="rId5"/>
    <sheet name="Savings by Year" sheetId="6" r:id="rId6"/>
  </sheets>
  <definedNames>
    <definedName name="_xlnm.Print_Area" localSheetId="0">'Line Losses'!$A$1:$K$32</definedName>
    <definedName name="_xlnm.Print_Area" localSheetId="4">'Reduction in 4.16 kV Inventory'!$A$1:$K$31</definedName>
    <definedName name="_xlnm.Print_Area" localSheetId="5">'Savings by Year'!$A$1:$O$31</definedName>
  </definedNames>
  <calcPr calcId="145621"/>
</workbook>
</file>

<file path=xl/calcChain.xml><?xml version="1.0" encoding="utf-8"?>
<calcChain xmlns="http://schemas.openxmlformats.org/spreadsheetml/2006/main">
  <c r="G5" i="6" l="1"/>
  <c r="F5" i="6"/>
  <c r="E5" i="6"/>
  <c r="D5" i="6"/>
  <c r="C5" i="6"/>
  <c r="G14" i="2"/>
  <c r="G13" i="2"/>
  <c r="G12" i="2"/>
  <c r="G11" i="2"/>
  <c r="G10" i="2"/>
  <c r="G9" i="2"/>
  <c r="G8" i="2"/>
  <c r="G7" i="2"/>
  <c r="G6" i="2"/>
  <c r="G5" i="2"/>
  <c r="G4" i="2"/>
  <c r="G3" i="2"/>
  <c r="G11" i="6" l="1"/>
  <c r="F11" i="6"/>
  <c r="E11" i="6"/>
  <c r="D11" i="6"/>
  <c r="C11" i="6"/>
  <c r="B9" i="1" l="1"/>
  <c r="B12" i="1" s="1"/>
  <c r="E3" i="7" l="1"/>
  <c r="C3" i="7"/>
  <c r="C8" i="7" s="1"/>
  <c r="C4" i="7"/>
  <c r="F7" i="7"/>
  <c r="F6" i="7"/>
  <c r="F5" i="7"/>
  <c r="F4" i="7"/>
  <c r="E6" i="7"/>
  <c r="E7" i="7"/>
  <c r="E5" i="7"/>
  <c r="F3" i="7"/>
  <c r="F4" i="3"/>
  <c r="F3" i="3"/>
  <c r="H3" i="3" s="1"/>
  <c r="L3" i="3" s="1"/>
  <c r="M3" i="3" s="1"/>
  <c r="G4" i="3"/>
  <c r="H4" i="3" s="1"/>
  <c r="L4" i="3" s="1"/>
  <c r="M4" i="3" s="1"/>
  <c r="G3" i="3"/>
  <c r="H14" i="2"/>
  <c r="I14" i="2" s="1"/>
  <c r="M14" i="2" s="1"/>
  <c r="N14" i="2" s="1"/>
  <c r="H13" i="2"/>
  <c r="H12" i="2"/>
  <c r="H11" i="2"/>
  <c r="H10" i="2"/>
  <c r="I10" i="2" s="1"/>
  <c r="M10" i="2" s="1"/>
  <c r="N10" i="2" s="1"/>
  <c r="H9" i="2"/>
  <c r="H8" i="2"/>
  <c r="H7" i="2"/>
  <c r="H6" i="2"/>
  <c r="H5" i="2"/>
  <c r="H3" i="2"/>
  <c r="I3" i="2" s="1"/>
  <c r="I12" i="2"/>
  <c r="M12" i="2" s="1"/>
  <c r="N12" i="2" s="1"/>
  <c r="I11" i="2"/>
  <c r="M11" i="2" s="1"/>
  <c r="N11" i="2" s="1"/>
  <c r="I8" i="2"/>
  <c r="M8" i="2" s="1"/>
  <c r="N8" i="2" s="1"/>
  <c r="I7" i="2"/>
  <c r="M7" i="2" s="1"/>
  <c r="N7" i="2" s="1"/>
  <c r="I6" i="2"/>
  <c r="M6" i="2" s="1"/>
  <c r="N6" i="2" s="1"/>
  <c r="H4" i="2"/>
  <c r="I4" i="2" s="1"/>
  <c r="M4" i="2" s="1"/>
  <c r="N4" i="2" s="1"/>
  <c r="I13" i="2"/>
  <c r="M13" i="2" s="1"/>
  <c r="N13" i="2" s="1"/>
  <c r="I9" i="2"/>
  <c r="M9" i="2" s="1"/>
  <c r="N9" i="2" s="1"/>
  <c r="I5" i="2"/>
  <c r="M5" i="2" s="1"/>
  <c r="N5" i="2" s="1"/>
  <c r="G3" i="7" l="1"/>
  <c r="K3" i="7" s="1"/>
  <c r="E4" i="7"/>
  <c r="G4" i="7" s="1"/>
  <c r="K4" i="7" s="1"/>
  <c r="L4" i="7" s="1"/>
  <c r="G6" i="7"/>
  <c r="K6" i="7" s="1"/>
  <c r="L6" i="7" s="1"/>
  <c r="G7" i="7"/>
  <c r="K7" i="7" s="1"/>
  <c r="L7" i="7" s="1"/>
  <c r="G5" i="7"/>
  <c r="K5" i="7" s="1"/>
  <c r="L5" i="7" s="1"/>
  <c r="L3" i="7"/>
  <c r="M3" i="2"/>
  <c r="N3" i="2" s="1"/>
  <c r="N15" i="2" s="1"/>
  <c r="B18" i="2" s="1"/>
  <c r="L8" i="7" l="1"/>
  <c r="K8" i="7"/>
  <c r="M15" i="2"/>
</calcChain>
</file>

<file path=xl/sharedStrings.xml><?xml version="1.0" encoding="utf-8"?>
<sst xmlns="http://schemas.openxmlformats.org/spreadsheetml/2006/main" count="105" uniqueCount="70">
  <si>
    <t>Frequency</t>
  </si>
  <si>
    <t>People</t>
  </si>
  <si>
    <t>Hours</t>
  </si>
  <si>
    <t>Freq</t>
  </si>
  <si>
    <t>Total Hours</t>
  </si>
  <si>
    <t>Rate</t>
  </si>
  <si>
    <t>Sub-Total</t>
  </si>
  <si>
    <t>Other Costs</t>
  </si>
  <si>
    <t>Small
Vehicel</t>
  </si>
  <si>
    <t>Large Vehicle</t>
  </si>
  <si>
    <t>Total</t>
  </si>
  <si>
    <t>Anuallized</t>
  </si>
  <si>
    <t>preventative maintenance &amp; testing</t>
  </si>
  <si>
    <t>4 years</t>
  </si>
  <si>
    <t>lawn &amp; grounds mtce</t>
  </si>
  <si>
    <t>bi weekly in season</t>
  </si>
  <si>
    <t>station inspections,</t>
  </si>
  <si>
    <t>monthly</t>
  </si>
  <si>
    <t>replacement of silica gel</t>
  </si>
  <si>
    <t>bi-annual</t>
  </si>
  <si>
    <t>infrared scanning</t>
  </si>
  <si>
    <t>annual</t>
  </si>
  <si>
    <t xml:space="preserve">transformer oil sampling and testing, </t>
  </si>
  <si>
    <t>battery testing</t>
  </si>
  <si>
    <t>vegetation control</t>
  </si>
  <si>
    <t>property Taxes (PILS)</t>
  </si>
  <si>
    <t>insurance</t>
  </si>
  <si>
    <t xml:space="preserve">yard cleanup, and minor repairs. </t>
  </si>
  <si>
    <t>as required</t>
  </si>
  <si>
    <t>snow Removal ( sidewalk and driveway)</t>
  </si>
  <si>
    <t>Cost per Station</t>
  </si>
  <si>
    <t>Number of Stations</t>
  </si>
  <si>
    <t>Rates are fully burdened</t>
  </si>
  <si>
    <t>Asset Management Software</t>
  </si>
  <si>
    <t>Savings will be greater if avoided callout for switching is perform after hours on overtime.</t>
  </si>
  <si>
    <t>Reclosers in Service</t>
  </si>
  <si>
    <t>Avoided costs due to remote switching via Distributed automation</t>
  </si>
  <si>
    <t>Avoided Costs by end of 2016</t>
  </si>
  <si>
    <t>Avoided Costs by end of 2020</t>
  </si>
  <si>
    <t>Staff #1</t>
  </si>
  <si>
    <t>Staff #2</t>
  </si>
  <si>
    <t>Staff #3</t>
  </si>
  <si>
    <t>The uprating to higher operating voltages that comes with SR investments in overhead and underground lines reduces the requirement for 4.16 kV and 8.32 kV inventory materials. It is expected that total inventory can be reduced by a value of $112,000.</t>
  </si>
  <si>
    <t>Staff #4</t>
  </si>
  <si>
    <t>Staff #5</t>
  </si>
  <si>
    <t>Based on 2015 labour rates</t>
  </si>
  <si>
    <t xml:space="preserve"> $                                    -   </t>
  </si>
  <si>
    <t>Distribution Automation</t>
  </si>
  <si>
    <t>Reactive based maintenance</t>
  </si>
  <si>
    <t>Assumptions part b)</t>
  </si>
  <si>
    <t>Total annual savings after these stations retired</t>
  </si>
  <si>
    <t>Reduction in line loss (savings)</t>
  </si>
  <si>
    <t>2014 cost of power (million)</t>
  </si>
  <si>
    <t>2014 savings (million)</t>
  </si>
  <si>
    <t>2005 line loss</t>
  </si>
  <si>
    <t>2014 line loss</t>
  </si>
  <si>
    <t>Savings due to Line Loss</t>
  </si>
  <si>
    <t>Total Cost</t>
  </si>
  <si>
    <t>Anuallized Cost</t>
  </si>
  <si>
    <t>MS / DS Regular Station Inspection and Maintenance (Per Station)</t>
  </si>
  <si>
    <t>O&amp;M Savings</t>
  </si>
  <si>
    <t>Total O&amp;M Savings</t>
  </si>
  <si>
    <t>Station Retirement (5)</t>
  </si>
  <si>
    <t>WNH has not been able to quantify expected savings from reactive based maintenace.</t>
  </si>
  <si>
    <t>Total estimated savings in inventory costs of $112,000 are expected as the 4.16 kV distribution system is retired by 2018.”</t>
  </si>
  <si>
    <t>1)</t>
  </si>
  <si>
    <t>2)</t>
  </si>
  <si>
    <t>3)</t>
  </si>
  <si>
    <t>4)</t>
  </si>
  <si>
    <t>The intent was to state that there would be a reduction in inventory of $112,000 due to retirement of the 4.16kV distribution.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</si>
</sst>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quot;$&quot;* #,##0_);_(&quot;$&quot;* \(#,##0\);_(&quot;$&quot;* &quot;-&quot;??_);_(@_)"/>
    <numFmt numFmtId="165" formatCode="_-* #,##0.00_-;\-* #,##0.00_-;_-* &quot;-&quot;??_-;_-@_-"/>
    <numFmt numFmtId="166" formatCode="_-&quot;$&quot;* #,##0.00_-;\-&quot;$&quot;* #,##0.00_-;_-&quot;$&quot;* &quot;-&quot;??_-;_-@_-"/>
    <numFmt numFmtId="167" formatCode="#,##0.0_);\(#,##0.0\)"/>
    <numFmt numFmtId="168" formatCode="0.0%"/>
    <numFmt numFmtId="169" formatCode="_(&quot;$&quot;* #,##0.000_);_(&quot;$&quot;* \(#,##0.000\);_(&quot;$&quot;* &quot;-&quot;??_);_(@_)"/>
  </numFmts>
  <fonts count="93" x14ac:knownFonts="1">
    <font>
      <sz val="11"/>
      <color theme="1"/>
      <name val="Calibri"/>
      <family val="2"/>
      <scheme val="minor"/>
    </font>
    <font>
      <sz val="11"/>
      <color theme="1"/>
      <name val="Arial"/>
      <family val="2"/>
    </font>
    <font>
      <b/>
      <sz val="11"/>
      <color theme="1"/>
      <name val="Calibri"/>
      <family val="2"/>
      <scheme val="minor"/>
    </font>
    <font>
      <sz val="11"/>
      <color theme="1"/>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name val="Arial"/>
      <family val="2"/>
    </font>
    <font>
      <sz val="12"/>
      <color theme="1"/>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name val="Arial"/>
      <family val="2"/>
    </font>
    <font>
      <sz val="10"/>
      <color theme="1"/>
      <name val="Tahoma"/>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u/>
      <sz val="10"/>
      <color theme="10"/>
      <name val="Arial"/>
      <family val="2"/>
    </font>
    <font>
      <u/>
      <sz val="10"/>
      <color rgb="FF0000FF"/>
      <name val="Arial"/>
      <family val="2"/>
    </font>
    <font>
      <u/>
      <sz val="10"/>
      <color rgb="FF800080"/>
      <name val="Arial"/>
      <family val="2"/>
    </font>
    <font>
      <sz val="12"/>
      <name val="Arial"/>
      <family val="2"/>
    </font>
    <font>
      <sz val="12"/>
      <color indexed="10"/>
      <name val="Arial"/>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b/>
      <sz val="12"/>
      <color indexed="8"/>
      <name val="Arial"/>
      <family val="2"/>
    </font>
    <font>
      <sz val="9"/>
      <color theme="1"/>
      <name val="Arial"/>
      <family val="2"/>
    </font>
    <font>
      <sz val="11"/>
      <color theme="1"/>
      <name val="Times New Roman"/>
      <family val="1"/>
    </font>
    <font>
      <sz val="11"/>
      <color rgb="FF000000"/>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0" tint="-0.14999847407452621"/>
        <bgColor indexed="64"/>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bgColor indexed="8"/>
      </patternFill>
    </fill>
    <fill>
      <patternFill patternType="solid">
        <fgColor indexed="43"/>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502">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20" fillId="0" borderId="0"/>
    <xf numFmtId="9" fontId="20" fillId="0" borderId="0" applyFont="0" applyFill="0" applyBorder="0" applyAlignment="0" applyProtection="0"/>
    <xf numFmtId="0" fontId="22" fillId="0" borderId="0"/>
    <xf numFmtId="43" fontId="22" fillId="0" borderId="0" applyFon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22" fillId="8" borderId="10" applyNumberFormat="0" applyFon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34" fillId="32" borderId="0" applyNumberFormat="0" applyBorder="0" applyAlignment="0" applyProtection="0"/>
    <xf numFmtId="0" fontId="3" fillId="0" borderId="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2" borderId="0" applyNumberFormat="0" applyBorder="0" applyAlignment="0" applyProtection="0"/>
    <xf numFmtId="0" fontId="39" fillId="3" borderId="0" applyNumberFormat="0" applyBorder="0" applyAlignment="0" applyProtection="0"/>
    <xf numFmtId="0" fontId="40" fillId="4" borderId="0" applyNumberFormat="0" applyBorder="0" applyAlignment="0" applyProtection="0"/>
    <xf numFmtId="0" fontId="41" fillId="5" borderId="6" applyNumberFormat="0" applyAlignment="0" applyProtection="0"/>
    <xf numFmtId="0" fontId="42" fillId="6" borderId="7" applyNumberFormat="0" applyAlignment="0" applyProtection="0"/>
    <xf numFmtId="0" fontId="43" fillId="6" borderId="6" applyNumberFormat="0" applyAlignment="0" applyProtection="0"/>
    <xf numFmtId="0" fontId="44" fillId="0" borderId="8" applyNumberFormat="0" applyFill="0" applyAlignment="0" applyProtection="0"/>
    <xf numFmtId="0" fontId="45" fillId="7" borderId="9" applyNumberFormat="0" applyAlignment="0" applyProtection="0"/>
    <xf numFmtId="0" fontId="46" fillId="0" borderId="0" applyNumberFormat="0" applyFill="0" applyBorder="0" applyAlignment="0" applyProtection="0"/>
    <xf numFmtId="0" fontId="3" fillId="8" borderId="10" applyNumberFormat="0" applyFont="0" applyAlignment="0" applyProtection="0"/>
    <xf numFmtId="0" fontId="47" fillId="0" borderId="0" applyNumberFormat="0" applyFill="0" applyBorder="0" applyAlignment="0" applyProtection="0"/>
    <xf numFmtId="0" fontId="2" fillId="0" borderId="11" applyNumberFormat="0" applyFill="0" applyAlignment="0" applyProtection="0"/>
    <xf numFmtId="0" fontId="4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8" fillId="32" borderId="0" applyNumberFormat="0" applyBorder="0" applyAlignment="0" applyProtection="0"/>
    <xf numFmtId="0" fontId="22" fillId="0" borderId="0"/>
    <xf numFmtId="43" fontId="22" fillId="0" borderId="0" applyFon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22" fillId="8" borderId="10" applyNumberFormat="0" applyFon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34" fillId="32" borderId="0" applyNumberFormat="0" applyBorder="0" applyAlignment="0" applyProtection="0"/>
    <xf numFmtId="43" fontId="20" fillId="0" borderId="0" applyFont="0" applyFill="0" applyBorder="0" applyAlignment="0" applyProtection="0"/>
    <xf numFmtId="9" fontId="3"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20"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51" fillId="0" borderId="0"/>
    <xf numFmtId="0" fontId="3"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52" fillId="36"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52" fillId="38" borderId="0" applyNumberFormat="0" applyBorder="0" applyAlignment="0" applyProtection="0"/>
    <xf numFmtId="0" fontId="3" fillId="18" borderId="0" applyNumberFormat="0" applyBorder="0" applyAlignment="0" applyProtection="0"/>
    <xf numFmtId="0" fontId="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52" fillId="40" borderId="0" applyNumberFormat="0" applyBorder="0" applyAlignment="0" applyProtection="0"/>
    <xf numFmtId="0" fontId="3" fillId="22" borderId="0" applyNumberFormat="0" applyBorder="0" applyAlignment="0" applyProtection="0"/>
    <xf numFmtId="0" fontId="1"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52" fillId="41" borderId="0" applyNumberFormat="0" applyBorder="0" applyAlignment="0" applyProtection="0"/>
    <xf numFmtId="0" fontId="3" fillId="26" borderId="0" applyNumberFormat="0" applyBorder="0" applyAlignment="0" applyProtection="0"/>
    <xf numFmtId="0" fontId="1"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52" fillId="42" borderId="0" applyNumberFormat="0" applyBorder="0" applyAlignment="0" applyProtection="0"/>
    <xf numFmtId="0" fontId="3" fillId="30" borderId="0" applyNumberFormat="0" applyBorder="0" applyAlignment="0" applyProtection="0"/>
    <xf numFmtId="0" fontId="1"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52" fillId="35"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52" fillId="44" borderId="0" applyNumberFormat="0" applyBorder="0" applyAlignment="0" applyProtection="0"/>
    <xf numFmtId="0" fontId="3" fillId="15" borderId="0" applyNumberFormat="0" applyBorder="0" applyAlignment="0" applyProtection="0"/>
    <xf numFmtId="0" fontId="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52" fillId="37" borderId="0" applyNumberFormat="0" applyBorder="0" applyAlignment="0" applyProtection="0"/>
    <xf numFmtId="0" fontId="3" fillId="19" borderId="0" applyNumberFormat="0" applyBorder="0" applyAlignment="0" applyProtection="0"/>
    <xf numFmtId="0" fontId="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52" fillId="45" borderId="0" applyNumberFormat="0" applyBorder="0" applyAlignment="0" applyProtection="0"/>
    <xf numFmtId="0" fontId="3" fillId="23" borderId="0" applyNumberFormat="0" applyBorder="0" applyAlignment="0" applyProtection="0"/>
    <xf numFmtId="0" fontId="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52" fillId="41" borderId="0" applyNumberFormat="0" applyBorder="0" applyAlignment="0" applyProtection="0"/>
    <xf numFmtId="0" fontId="3" fillId="27" borderId="0" applyNumberFormat="0" applyBorder="0" applyAlignment="0" applyProtection="0"/>
    <xf numFmtId="0" fontId="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52" fillId="44"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52" fillId="46" borderId="0" applyNumberFormat="0" applyBorder="0" applyAlignment="0" applyProtection="0"/>
    <xf numFmtId="0" fontId="19" fillId="12" borderId="0" applyNumberFormat="0" applyBorder="0" applyAlignment="0" applyProtection="0"/>
    <xf numFmtId="0" fontId="53" fillId="48" borderId="0" applyNumberFormat="0" applyBorder="0" applyAlignment="0" applyProtection="0"/>
    <xf numFmtId="0" fontId="19" fillId="16" borderId="0" applyNumberFormat="0" applyBorder="0" applyAlignment="0" applyProtection="0"/>
    <xf numFmtId="0" fontId="53" fillId="37" borderId="0" applyNumberFormat="0" applyBorder="0" applyAlignment="0" applyProtection="0"/>
    <xf numFmtId="0" fontId="19" fillId="20" borderId="0" applyNumberFormat="0" applyBorder="0" applyAlignment="0" applyProtection="0"/>
    <xf numFmtId="0" fontId="53" fillId="45" borderId="0" applyNumberFormat="0" applyBorder="0" applyAlignment="0" applyProtection="0"/>
    <xf numFmtId="0" fontId="19" fillId="24" borderId="0" applyNumberFormat="0" applyBorder="0" applyAlignment="0" applyProtection="0"/>
    <xf numFmtId="0" fontId="53" fillId="49" borderId="0" applyNumberFormat="0" applyBorder="0" applyAlignment="0" applyProtection="0"/>
    <xf numFmtId="0" fontId="19" fillId="28" borderId="0" applyNumberFormat="0" applyBorder="0" applyAlignment="0" applyProtection="0"/>
    <xf numFmtId="0" fontId="53" fillId="47" borderId="0" applyNumberFormat="0" applyBorder="0" applyAlignment="0" applyProtection="0"/>
    <xf numFmtId="0" fontId="19" fillId="32" borderId="0" applyNumberFormat="0" applyBorder="0" applyAlignment="0" applyProtection="0"/>
    <xf numFmtId="0" fontId="53" fillId="50" borderId="0" applyNumberFormat="0" applyBorder="0" applyAlignment="0" applyProtection="0"/>
    <xf numFmtId="0" fontId="19" fillId="9" borderId="0" applyNumberFormat="0" applyBorder="0" applyAlignment="0" applyProtection="0"/>
    <xf numFmtId="0" fontId="53" fillId="51" borderId="0" applyNumberFormat="0" applyBorder="0" applyAlignment="0" applyProtection="0"/>
    <xf numFmtId="0" fontId="19" fillId="13" borderId="0" applyNumberFormat="0" applyBorder="0" applyAlignment="0" applyProtection="0"/>
    <xf numFmtId="0" fontId="53" fillId="52" borderId="0" applyNumberFormat="0" applyBorder="0" applyAlignment="0" applyProtection="0"/>
    <xf numFmtId="0" fontId="19" fillId="17" borderId="0" applyNumberFormat="0" applyBorder="0" applyAlignment="0" applyProtection="0"/>
    <xf numFmtId="0" fontId="53" fillId="53" borderId="0" applyNumberFormat="0" applyBorder="0" applyAlignment="0" applyProtection="0"/>
    <xf numFmtId="0" fontId="19" fillId="21" borderId="0" applyNumberFormat="0" applyBorder="0" applyAlignment="0" applyProtection="0"/>
    <xf numFmtId="0" fontId="53" fillId="49" borderId="0" applyNumberFormat="0" applyBorder="0" applyAlignment="0" applyProtection="0"/>
    <xf numFmtId="0" fontId="19" fillId="25" borderId="0" applyNumberFormat="0" applyBorder="0" applyAlignment="0" applyProtection="0"/>
    <xf numFmtId="0" fontId="53" fillId="47" borderId="0" applyNumberFormat="0" applyBorder="0" applyAlignment="0" applyProtection="0"/>
    <xf numFmtId="0" fontId="19" fillId="29" borderId="0" applyNumberFormat="0" applyBorder="0" applyAlignment="0" applyProtection="0"/>
    <xf numFmtId="0" fontId="53" fillId="54" borderId="0" applyNumberFormat="0" applyBorder="0" applyAlignment="0" applyProtection="0"/>
    <xf numFmtId="0" fontId="9" fillId="3" borderId="0" applyNumberFormat="0" applyBorder="0" applyAlignment="0" applyProtection="0"/>
    <xf numFmtId="0" fontId="54" fillId="38" borderId="0" applyNumberFormat="0" applyBorder="0" applyAlignment="0" applyProtection="0"/>
    <xf numFmtId="0" fontId="13" fillId="6" borderId="6" applyNumberFormat="0" applyAlignment="0" applyProtection="0"/>
    <xf numFmtId="0" fontId="55" fillId="43" borderId="15" applyNumberFormat="0" applyAlignment="0" applyProtection="0"/>
    <xf numFmtId="0" fontId="15" fillId="7" borderId="9" applyNumberFormat="0" applyAlignment="0" applyProtection="0"/>
    <xf numFmtId="0" fontId="56" fillId="55" borderId="16" applyNumberFormat="0" applyAlignment="0" applyProtection="0"/>
    <xf numFmtId="43" fontId="5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4" fontId="51"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0" fontId="57" fillId="0" borderId="0" applyNumberFormat="0" applyFill="0" applyBorder="0" applyAlignment="0" applyProtection="0"/>
    <xf numFmtId="0" fontId="8" fillId="2" borderId="0" applyNumberFormat="0" applyBorder="0" applyAlignment="0" applyProtection="0"/>
    <xf numFmtId="0" fontId="58" fillId="40" borderId="0" applyNumberFormat="0" applyBorder="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9" applyNumberFormat="0" applyFill="0" applyAlignment="0" applyProtection="0"/>
    <xf numFmtId="0" fontId="61" fillId="0" borderId="0" applyNumberFormat="0" applyFill="0" applyBorder="0" applyAlignment="0" applyProtection="0"/>
    <xf numFmtId="0" fontId="11" fillId="5" borderId="6" applyNumberFormat="0" applyAlignment="0" applyProtection="0"/>
    <xf numFmtId="0" fontId="62" fillId="35" borderId="15" applyNumberFormat="0" applyAlignment="0" applyProtection="0"/>
    <xf numFmtId="0" fontId="14" fillId="0" borderId="8" applyNumberFormat="0" applyFill="0" applyAlignment="0" applyProtection="0"/>
    <xf numFmtId="0" fontId="63" fillId="0" borderId="20" applyNumberFormat="0" applyFill="0" applyAlignment="0" applyProtection="0"/>
    <xf numFmtId="0" fontId="10" fillId="4" borderId="0" applyNumberFormat="0" applyBorder="0" applyAlignment="0" applyProtection="0"/>
    <xf numFmtId="0" fontId="64" fillId="56" borderId="0" applyNumberFormat="0" applyBorder="0" applyAlignment="0" applyProtection="0"/>
    <xf numFmtId="0" fontId="21" fillId="0" borderId="0">
      <alignment wrapText="1"/>
    </xf>
    <xf numFmtId="0" fontId="20" fillId="0" borderId="0">
      <alignment wrapText="1"/>
    </xf>
    <xf numFmtId="0" fontId="21" fillId="0" borderId="0">
      <alignment wrapText="1"/>
    </xf>
    <xf numFmtId="0" fontId="3" fillId="0" borderId="0"/>
    <xf numFmtId="0" fontId="50" fillId="0" borderId="0"/>
    <xf numFmtId="0" fontId="1" fillId="0" borderId="0"/>
    <xf numFmtId="0" fontId="3" fillId="0" borderId="0"/>
    <xf numFmtId="0" fontId="21" fillId="0" borderId="0"/>
    <xf numFmtId="0" fontId="3" fillId="0" borderId="0"/>
    <xf numFmtId="0" fontId="21" fillId="0" borderId="0"/>
    <xf numFmtId="0" fontId="20" fillId="0" borderId="0"/>
    <xf numFmtId="0" fontId="21" fillId="0" borderId="0"/>
    <xf numFmtId="0" fontId="69" fillId="0" borderId="0"/>
    <xf numFmtId="0" fontId="3" fillId="8" borderId="10" applyNumberFormat="0" applyFont="0" applyAlignment="0" applyProtection="0"/>
    <xf numFmtId="0" fontId="3" fillId="8" borderId="10" applyNumberFormat="0" applyFont="0" applyAlignment="0" applyProtection="0"/>
    <xf numFmtId="0" fontId="1"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52" fillId="39" borderId="21" applyNumberFormat="0" applyFont="0" applyAlignment="0" applyProtection="0"/>
    <xf numFmtId="0" fontId="12" fillId="6" borderId="7" applyNumberFormat="0" applyAlignment="0" applyProtection="0"/>
    <xf numFmtId="0" fontId="65" fillId="43" borderId="22" applyNumberFormat="0" applyAlignment="0" applyProtection="0"/>
    <xf numFmtId="9" fontId="5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0" fontId="66" fillId="0" borderId="0" applyNumberFormat="0" applyFill="0" applyBorder="0" applyAlignment="0" applyProtection="0"/>
    <xf numFmtId="0" fontId="18" fillId="0" borderId="11" applyNumberFormat="0" applyFill="0" applyAlignment="0" applyProtection="0"/>
    <xf numFmtId="0" fontId="67" fillId="0" borderId="23" applyNumberFormat="0" applyFill="0" applyAlignment="0" applyProtection="0"/>
    <xf numFmtId="0" fontId="16" fillId="0" borderId="0" applyNumberFormat="0" applyFill="0" applyBorder="0" applyAlignment="0" applyProtection="0"/>
    <xf numFmtId="0" fontId="68" fillId="0" borderId="0" applyNumberFormat="0" applyFill="0" applyBorder="0" applyAlignment="0" applyProtection="0"/>
    <xf numFmtId="0" fontId="3" fillId="0" borderId="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2" borderId="0" applyNumberFormat="0" applyBorder="0" applyAlignment="0" applyProtection="0"/>
    <xf numFmtId="0" fontId="39" fillId="3" borderId="0" applyNumberFormat="0" applyBorder="0" applyAlignment="0" applyProtection="0"/>
    <xf numFmtId="0" fontId="40" fillId="4" borderId="0" applyNumberFormat="0" applyBorder="0" applyAlignment="0" applyProtection="0"/>
    <xf numFmtId="0" fontId="41" fillId="5" borderId="6" applyNumberFormat="0" applyAlignment="0" applyProtection="0"/>
    <xf numFmtId="0" fontId="42" fillId="6" borderId="7" applyNumberFormat="0" applyAlignment="0" applyProtection="0"/>
    <xf numFmtId="0" fontId="43" fillId="6" borderId="6" applyNumberFormat="0" applyAlignment="0" applyProtection="0"/>
    <xf numFmtId="0" fontId="44" fillId="0" borderId="8" applyNumberFormat="0" applyFill="0" applyAlignment="0" applyProtection="0"/>
    <xf numFmtId="0" fontId="45" fillId="7" borderId="9"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 fillId="0" borderId="11" applyNumberFormat="0" applyFill="0" applyAlignment="0" applyProtection="0"/>
    <xf numFmtId="0" fontId="4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8" fillId="32" borderId="0" applyNumberFormat="0" applyBorder="0" applyAlignment="0" applyProtection="0"/>
    <xf numFmtId="0" fontId="21" fillId="0" borderId="0"/>
    <xf numFmtId="44"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3" fillId="0" borderId="0"/>
    <xf numFmtId="44" fontId="21" fillId="0" borderId="0" applyFont="0" applyFill="0" applyBorder="0" applyAlignment="0" applyProtection="0"/>
    <xf numFmtId="9" fontId="21" fillId="0" borderId="0" applyFont="0" applyFill="0" applyBorder="0" applyAlignment="0" applyProtection="0"/>
    <xf numFmtId="0" fontId="51" fillId="0" borderId="0"/>
    <xf numFmtId="9" fontId="51" fillId="0" borderId="0" applyFont="0" applyFill="0" applyBorder="0" applyAlignment="0" applyProtection="0"/>
    <xf numFmtId="0" fontId="52" fillId="35" borderId="0" applyNumberFormat="0" applyBorder="0" applyAlignment="0" applyProtection="0"/>
    <xf numFmtId="0" fontId="52" fillId="42" borderId="0" applyNumberFormat="0" applyBorder="0" applyAlignment="0" applyProtection="0"/>
    <xf numFmtId="0" fontId="52" fillId="40" borderId="0" applyNumberFormat="0" applyBorder="0" applyAlignment="0" applyProtection="0"/>
    <xf numFmtId="0" fontId="52" fillId="41" borderId="0" applyNumberFormat="0" applyBorder="0" applyAlignment="0" applyProtection="0"/>
    <xf numFmtId="0" fontId="52" fillId="45" borderId="0" applyNumberFormat="0" applyBorder="0" applyAlignment="0" applyProtection="0"/>
    <xf numFmtId="0" fontId="52" fillId="4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48" fillId="20" borderId="0" applyNumberFormat="0" applyBorder="0" applyAlignment="0" applyProtection="0"/>
    <xf numFmtId="0" fontId="52" fillId="46"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3" fillId="4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8" fillId="16" borderId="0" applyNumberFormat="0" applyBorder="0" applyAlignment="0" applyProtection="0"/>
    <xf numFmtId="0" fontId="52" fillId="44"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53" fillId="37"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8" fillId="12" borderId="0" applyNumberFormat="0" applyBorder="0" applyAlignment="0" applyProtection="0"/>
    <xf numFmtId="0" fontId="52" fillId="41"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3" fillId="48" borderId="0" applyNumberFormat="0" applyBorder="0" applyAlignment="0" applyProtection="0"/>
    <xf numFmtId="0" fontId="21" fillId="0" borderId="0">
      <alignment wrapText="1"/>
    </xf>
    <xf numFmtId="0" fontId="52" fillId="37" borderId="0" applyNumberFormat="0" applyBorder="0" applyAlignment="0" applyProtection="0"/>
    <xf numFmtId="0" fontId="52" fillId="36"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10" applyNumberFormat="0" applyFont="0" applyAlignment="0" applyProtection="0"/>
    <xf numFmtId="0" fontId="52" fillId="38" borderId="0" applyNumberFormat="0" applyBorder="0" applyAlignment="0" applyProtection="0"/>
    <xf numFmtId="0" fontId="3" fillId="0" borderId="0"/>
    <xf numFmtId="0" fontId="3" fillId="8" borderId="10" applyNumberFormat="0" applyFont="0" applyAlignment="0" applyProtection="0"/>
    <xf numFmtId="43" fontId="51" fillId="0" borderId="0" applyFont="0" applyFill="0" applyBorder="0" applyAlignment="0" applyProtection="0"/>
    <xf numFmtId="0" fontId="53" fillId="49" borderId="0" applyNumberFormat="0" applyBorder="0" applyAlignment="0" applyProtection="0"/>
    <xf numFmtId="0" fontId="48" fillId="24" borderId="0" applyNumberFormat="0" applyBorder="0" applyAlignment="0" applyProtection="0"/>
    <xf numFmtId="0" fontId="53" fillId="47" borderId="0" applyNumberFormat="0" applyBorder="0" applyAlignment="0" applyProtection="0"/>
    <xf numFmtId="0" fontId="48" fillId="28" borderId="0" applyNumberFormat="0" applyBorder="0" applyAlignment="0" applyProtection="0"/>
    <xf numFmtId="0" fontId="53" fillId="50" borderId="0" applyNumberFormat="0" applyBorder="0" applyAlignment="0" applyProtection="0"/>
    <xf numFmtId="0" fontId="48" fillId="32" borderId="0" applyNumberFormat="0" applyBorder="0" applyAlignment="0" applyProtection="0"/>
    <xf numFmtId="0" fontId="53" fillId="51" borderId="0" applyNumberFormat="0" applyBorder="0" applyAlignment="0" applyProtection="0"/>
    <xf numFmtId="0" fontId="48" fillId="9" borderId="0" applyNumberFormat="0" applyBorder="0" applyAlignment="0" applyProtection="0"/>
    <xf numFmtId="0" fontId="53" fillId="52" borderId="0" applyNumberFormat="0" applyBorder="0" applyAlignment="0" applyProtection="0"/>
    <xf numFmtId="0" fontId="48" fillId="13" borderId="0" applyNumberFormat="0" applyBorder="0" applyAlignment="0" applyProtection="0"/>
    <xf numFmtId="0" fontId="53" fillId="53" borderId="0" applyNumberFormat="0" applyBorder="0" applyAlignment="0" applyProtection="0"/>
    <xf numFmtId="0" fontId="48" fillId="17" borderId="0" applyNumberFormat="0" applyBorder="0" applyAlignment="0" applyProtection="0"/>
    <xf numFmtId="0" fontId="53" fillId="49" borderId="0" applyNumberFormat="0" applyBorder="0" applyAlignment="0" applyProtection="0"/>
    <xf numFmtId="0" fontId="48" fillId="21" borderId="0" applyNumberFormat="0" applyBorder="0" applyAlignment="0" applyProtection="0"/>
    <xf numFmtId="0" fontId="53" fillId="47" borderId="0" applyNumberFormat="0" applyBorder="0" applyAlignment="0" applyProtection="0"/>
    <xf numFmtId="0" fontId="48" fillId="25" borderId="0" applyNumberFormat="0" applyBorder="0" applyAlignment="0" applyProtection="0"/>
    <xf numFmtId="0" fontId="53" fillId="54" borderId="0" applyNumberFormat="0" applyBorder="0" applyAlignment="0" applyProtection="0"/>
    <xf numFmtId="0" fontId="48" fillId="29" borderId="0" applyNumberFormat="0" applyBorder="0" applyAlignment="0" applyProtection="0"/>
    <xf numFmtId="0" fontId="54" fillId="38" borderId="0" applyNumberFormat="0" applyBorder="0" applyAlignment="0" applyProtection="0"/>
    <xf numFmtId="0" fontId="39" fillId="3" borderId="0" applyNumberFormat="0" applyBorder="0" applyAlignment="0" applyProtection="0"/>
    <xf numFmtId="0" fontId="55" fillId="43" borderId="15" applyNumberFormat="0" applyAlignment="0" applyProtection="0"/>
    <xf numFmtId="0" fontId="43" fillId="6" borderId="6" applyNumberFormat="0" applyAlignment="0" applyProtection="0"/>
    <xf numFmtId="0" fontId="56" fillId="55" borderId="16" applyNumberFormat="0" applyAlignment="0" applyProtection="0"/>
    <xf numFmtId="0" fontId="45" fillId="7" borderId="9" applyNumberFormat="0" applyAlignment="0" applyProtection="0"/>
    <xf numFmtId="44" fontId="51" fillId="0" borderId="0" applyFont="0" applyFill="0" applyBorder="0" applyAlignment="0" applyProtection="0"/>
    <xf numFmtId="0" fontId="57" fillId="0" borderId="0" applyNumberFormat="0" applyFill="0" applyBorder="0" applyAlignment="0" applyProtection="0"/>
    <xf numFmtId="0" fontId="47" fillId="0" borderId="0" applyNumberFormat="0" applyFill="0" applyBorder="0" applyAlignment="0" applyProtection="0"/>
    <xf numFmtId="0" fontId="58" fillId="40" borderId="0" applyNumberFormat="0" applyBorder="0" applyAlignment="0" applyProtection="0"/>
    <xf numFmtId="0" fontId="38" fillId="2" borderId="0" applyNumberFormat="0" applyBorder="0" applyAlignment="0" applyProtection="0"/>
    <xf numFmtId="0" fontId="59" fillId="0" borderId="17" applyNumberFormat="0" applyFill="0" applyAlignment="0" applyProtection="0"/>
    <xf numFmtId="0" fontId="35" fillId="0" borderId="3" applyNumberFormat="0" applyFill="0" applyAlignment="0" applyProtection="0"/>
    <xf numFmtId="0" fontId="60" fillId="0" borderId="18" applyNumberFormat="0" applyFill="0" applyAlignment="0" applyProtection="0"/>
    <xf numFmtId="0" fontId="36" fillId="0" borderId="4" applyNumberFormat="0" applyFill="0" applyAlignment="0" applyProtection="0"/>
    <xf numFmtId="0" fontId="61" fillId="0" borderId="19" applyNumberFormat="0" applyFill="0" applyAlignment="0" applyProtection="0"/>
    <xf numFmtId="0" fontId="37" fillId="0" borderId="5" applyNumberFormat="0" applyFill="0" applyAlignment="0" applyProtection="0"/>
    <xf numFmtId="0" fontId="61" fillId="0" borderId="0" applyNumberFormat="0" applyFill="0" applyBorder="0" applyAlignment="0" applyProtection="0"/>
    <xf numFmtId="0" fontId="37" fillId="0" borderId="0" applyNumberFormat="0" applyFill="0" applyBorder="0" applyAlignment="0" applyProtection="0"/>
    <xf numFmtId="0" fontId="70" fillId="0" borderId="0" applyNumberFormat="0" applyFill="0" applyBorder="0" applyAlignment="0" applyProtection="0"/>
    <xf numFmtId="0" fontId="62" fillId="35" borderId="15" applyNumberFormat="0" applyAlignment="0" applyProtection="0"/>
    <xf numFmtId="0" fontId="41" fillId="5" borderId="6" applyNumberFormat="0" applyAlignment="0" applyProtection="0"/>
    <xf numFmtId="0" fontId="63" fillId="0" borderId="20" applyNumberFormat="0" applyFill="0" applyAlignment="0" applyProtection="0"/>
    <xf numFmtId="0" fontId="44" fillId="0" borderId="8" applyNumberFormat="0" applyFill="0" applyAlignment="0" applyProtection="0"/>
    <xf numFmtId="0" fontId="64" fillId="56" borderId="0" applyNumberFormat="0" applyBorder="0" applyAlignment="0" applyProtection="0"/>
    <xf numFmtId="0" fontId="40" fillId="4" borderId="0" applyNumberFormat="0" applyBorder="0" applyAlignment="0" applyProtection="0"/>
    <xf numFmtId="0" fontId="51" fillId="0" borderId="0"/>
    <xf numFmtId="0" fontId="65" fillId="43" borderId="22" applyNumberFormat="0" applyAlignment="0" applyProtection="0"/>
    <xf numFmtId="0" fontId="42" fillId="6" borderId="7" applyNumberFormat="0" applyAlignment="0" applyProtection="0"/>
    <xf numFmtId="9" fontId="21" fillId="0" borderId="0" applyFont="0" applyFill="0" applyBorder="0" applyAlignment="0" applyProtection="0"/>
    <xf numFmtId="9" fontId="51" fillId="0" borderId="0" applyFont="0" applyFill="0" applyBorder="0" applyAlignment="0" applyProtection="0"/>
    <xf numFmtId="0" fontId="66" fillId="0" borderId="0" applyNumberFormat="0" applyFill="0" applyBorder="0" applyAlignment="0" applyProtection="0"/>
    <xf numFmtId="0" fontId="4" fillId="0" borderId="0" applyNumberFormat="0" applyFill="0" applyBorder="0" applyAlignment="0" applyProtection="0"/>
    <xf numFmtId="0" fontId="67" fillId="0" borderId="23" applyNumberFormat="0" applyFill="0" applyAlignment="0" applyProtection="0"/>
    <xf numFmtId="0" fontId="2" fillId="0" borderId="11" applyNumberFormat="0" applyFill="0" applyAlignment="0" applyProtection="0"/>
    <xf numFmtId="0" fontId="68" fillId="0" borderId="0" applyNumberFormat="0" applyFill="0" applyBorder="0" applyAlignment="0" applyProtection="0"/>
    <xf numFmtId="0" fontId="46" fillId="0" borderId="0" applyNumberFormat="0" applyFill="0" applyBorder="0" applyAlignment="0" applyProtection="0"/>
    <xf numFmtId="43" fontId="21" fillId="0" borderId="0"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0" fillId="0" borderId="0"/>
    <xf numFmtId="44" fontId="50" fillId="0" borderId="0" applyFont="0" applyFill="0" applyBorder="0" applyAlignment="0" applyProtection="0"/>
    <xf numFmtId="9" fontId="50"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50" fillId="0" borderId="0" applyFont="0" applyFill="0" applyBorder="0" applyAlignment="0" applyProtection="0"/>
    <xf numFmtId="0" fontId="70" fillId="0" borderId="0" applyNumberFormat="0" applyFill="0" applyBorder="0" applyAlignment="0" applyProtection="0"/>
    <xf numFmtId="0" fontId="3" fillId="0" borderId="0"/>
    <xf numFmtId="0" fontId="3" fillId="0" borderId="0"/>
    <xf numFmtId="0" fontId="21" fillId="0" borderId="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9" fontId="21" fillId="0" borderId="0" applyFont="0" applyFill="0" applyBorder="0" applyAlignment="0" applyProtection="0"/>
    <xf numFmtId="9" fontId="21" fillId="0" borderId="0" applyFont="0" applyFill="0" applyBorder="0" applyAlignment="0" applyProtection="0"/>
    <xf numFmtId="9" fontId="50" fillId="0" borderId="0" applyFont="0" applyFill="0" applyBorder="0" applyAlignment="0" applyProtection="0"/>
    <xf numFmtId="0" fontId="69" fillId="0" borderId="0"/>
    <xf numFmtId="43"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5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1" fillId="0" borderId="0"/>
    <xf numFmtId="44" fontId="21" fillId="0" borderId="0" applyFont="0" applyFill="0" applyBorder="0" applyAlignment="0" applyProtection="0"/>
    <xf numFmtId="9" fontId="21" fillId="0" borderId="0" applyFont="0" applyFill="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10" applyNumberFormat="0" applyFont="0" applyAlignment="0" applyProtection="0"/>
    <xf numFmtId="0" fontId="3" fillId="0" borderId="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1" fillId="0" borderId="0"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165" fontId="21" fillId="0" borderId="0" applyFont="0" applyFill="0" applyBorder="0" applyAlignment="0" applyProtection="0"/>
    <xf numFmtId="166" fontId="21" fillId="0" borderId="0" applyFont="0" applyFill="0" applyBorder="0" applyAlignment="0" applyProtection="0"/>
    <xf numFmtId="0" fontId="2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10" applyNumberFormat="0" applyFont="0" applyAlignment="0" applyProtection="0"/>
    <xf numFmtId="0" fontId="3" fillId="0" borderId="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0" fontId="3" fillId="8" borderId="10"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1" fillId="0" borderId="0"/>
    <xf numFmtId="43" fontId="21" fillId="0" borderId="0" applyFont="0" applyFill="0" applyBorder="0" applyAlignment="0" applyProtection="0"/>
    <xf numFmtId="165"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alignment wrapText="1"/>
    </xf>
    <xf numFmtId="0" fontId="21" fillId="0" borderId="0">
      <alignment wrapText="1"/>
    </xf>
    <xf numFmtId="0" fontId="21" fillId="0" borderId="0">
      <alignment wrapText="1"/>
    </xf>
    <xf numFmtId="0" fontId="71" fillId="0" borderId="0" applyNumberFormat="0" applyFill="0" applyBorder="0" applyAlignment="0" applyProtection="0"/>
    <xf numFmtId="0" fontId="72" fillId="0" borderId="0" applyNumberFormat="0" applyFill="0" applyBorder="0" applyAlignment="0" applyProtection="0"/>
    <xf numFmtId="0" fontId="50" fillId="0" borderId="0"/>
    <xf numFmtId="0" fontId="73" fillId="0" borderId="0"/>
    <xf numFmtId="0" fontId="75" fillId="36" borderId="0" applyNumberFormat="0" applyBorder="0" applyAlignment="0" applyProtection="0"/>
    <xf numFmtId="0" fontId="75" fillId="38"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75" fillId="35" borderId="0" applyNumberFormat="0" applyBorder="0" applyAlignment="0" applyProtection="0"/>
    <xf numFmtId="0" fontId="75" fillId="44" borderId="0" applyNumberFormat="0" applyBorder="0" applyAlignment="0" applyProtection="0"/>
    <xf numFmtId="0" fontId="75" fillId="37" borderId="0" applyNumberFormat="0" applyBorder="0" applyAlignment="0" applyProtection="0"/>
    <xf numFmtId="0" fontId="75" fillId="45" borderId="0" applyNumberFormat="0" applyBorder="0" applyAlignment="0" applyProtection="0"/>
    <xf numFmtId="0" fontId="75" fillId="41" borderId="0" applyNumberFormat="0" applyBorder="0" applyAlignment="0" applyProtection="0"/>
    <xf numFmtId="0" fontId="75" fillId="44" borderId="0" applyNumberFormat="0" applyBorder="0" applyAlignment="0" applyProtection="0"/>
    <xf numFmtId="0" fontId="75" fillId="46" borderId="0" applyNumberFormat="0" applyBorder="0" applyAlignment="0" applyProtection="0"/>
    <xf numFmtId="0" fontId="76" fillId="48" borderId="0" applyNumberFormat="0" applyBorder="0" applyAlignment="0" applyProtection="0"/>
    <xf numFmtId="0" fontId="76" fillId="37" borderId="0" applyNumberFormat="0" applyBorder="0" applyAlignment="0" applyProtection="0"/>
    <xf numFmtId="0" fontId="76" fillId="45" borderId="0" applyNumberFormat="0" applyBorder="0" applyAlignment="0" applyProtection="0"/>
    <xf numFmtId="0" fontId="76" fillId="49" borderId="0" applyNumberFormat="0" applyBorder="0" applyAlignment="0" applyProtection="0"/>
    <xf numFmtId="0" fontId="76" fillId="47" borderId="0" applyNumberFormat="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49" borderId="0" applyNumberFormat="0" applyBorder="0" applyAlignment="0" applyProtection="0"/>
    <xf numFmtId="0" fontId="76" fillId="47" borderId="0" applyNumberFormat="0" applyBorder="0" applyAlignment="0" applyProtection="0"/>
    <xf numFmtId="0" fontId="76" fillId="54" borderId="0" applyNumberFormat="0" applyBorder="0" applyAlignment="0" applyProtection="0"/>
    <xf numFmtId="0" fontId="77" fillId="38" borderId="0" applyNumberFormat="0" applyBorder="0" applyAlignment="0" applyProtection="0"/>
    <xf numFmtId="0" fontId="78" fillId="43" borderId="15" applyNumberFormat="0" applyAlignment="0" applyProtection="0"/>
    <xf numFmtId="0" fontId="79" fillId="55" borderId="16" applyNumberFormat="0" applyAlignment="0" applyProtection="0"/>
    <xf numFmtId="43" fontId="69" fillId="0" borderId="0" applyFont="0" applyFill="0" applyBorder="0" applyAlignment="0" applyProtection="0"/>
    <xf numFmtId="44" fontId="69" fillId="0" borderId="0" applyFont="0" applyFill="0" applyBorder="0" applyAlignment="0" applyProtection="0"/>
    <xf numFmtId="0" fontId="80" fillId="0" borderId="0" applyNumberFormat="0" applyFill="0" applyBorder="0" applyAlignment="0" applyProtection="0"/>
    <xf numFmtId="0" fontId="81" fillId="40" borderId="0" applyNumberFormat="0" applyBorder="0" applyAlignment="0" applyProtection="0"/>
    <xf numFmtId="0" fontId="82" fillId="0" borderId="17" applyNumberFormat="0" applyFill="0" applyAlignment="0" applyProtection="0"/>
    <xf numFmtId="0" fontId="83" fillId="0" borderId="18" applyNumberFormat="0" applyFill="0" applyAlignment="0" applyProtection="0"/>
    <xf numFmtId="0" fontId="84" fillId="0" borderId="19" applyNumberFormat="0" applyFill="0" applyAlignment="0" applyProtection="0"/>
    <xf numFmtId="0" fontId="84" fillId="0" borderId="0" applyNumberFormat="0" applyFill="0" applyBorder="0" applyAlignment="0" applyProtection="0"/>
    <xf numFmtId="0" fontId="85" fillId="35" borderId="15" applyNumberFormat="0" applyAlignment="0" applyProtection="0"/>
    <xf numFmtId="0" fontId="86" fillId="0" borderId="20" applyNumberFormat="0" applyFill="0" applyAlignment="0" applyProtection="0"/>
    <xf numFmtId="0" fontId="87" fillId="57" borderId="0" applyNumberFormat="0" applyBorder="0" applyAlignment="0" applyProtection="0"/>
    <xf numFmtId="0" fontId="21" fillId="39" borderId="21" applyNumberFormat="0" applyFont="0" applyAlignment="0" applyProtection="0"/>
    <xf numFmtId="0" fontId="88" fillId="43" borderId="22" applyNumberFormat="0" applyAlignment="0" applyProtection="0"/>
    <xf numFmtId="0" fontId="89" fillId="0" borderId="23" applyNumberFormat="0" applyFill="0" applyAlignment="0" applyProtection="0"/>
    <xf numFmtId="0" fontId="74" fillId="0" borderId="0" applyNumberFormat="0" applyFill="0" applyBorder="0" applyAlignment="0" applyProtection="0"/>
    <xf numFmtId="0" fontId="52" fillId="36" borderId="0" applyNumberFormat="0" applyBorder="0" applyAlignment="0" applyProtection="0"/>
    <xf numFmtId="0" fontId="52" fillId="38" borderId="0" applyNumberFormat="0" applyBorder="0" applyAlignment="0" applyProtection="0"/>
    <xf numFmtId="0" fontId="52" fillId="40" borderId="0" applyNumberFormat="0" applyBorder="0" applyAlignment="0" applyProtection="0"/>
    <xf numFmtId="0" fontId="52" fillId="41" borderId="0" applyNumberFormat="0" applyBorder="0" applyAlignment="0" applyProtection="0"/>
    <xf numFmtId="0" fontId="52" fillId="42" borderId="0" applyNumberFormat="0" applyBorder="0" applyAlignment="0" applyProtection="0"/>
    <xf numFmtId="0" fontId="52" fillId="43" borderId="0" applyNumberFormat="0" applyBorder="0" applyAlignment="0" applyProtection="0"/>
    <xf numFmtId="0" fontId="52" fillId="44" borderId="0" applyNumberFormat="0" applyBorder="0" applyAlignment="0" applyProtection="0"/>
    <xf numFmtId="0" fontId="52" fillId="37" borderId="0" applyNumberFormat="0" applyBorder="0" applyAlignment="0" applyProtection="0"/>
    <xf numFmtId="0" fontId="52" fillId="45" borderId="0" applyNumberFormat="0" applyBorder="0" applyAlignment="0" applyProtection="0"/>
    <xf numFmtId="0" fontId="52" fillId="41" borderId="0" applyNumberFormat="0" applyBorder="0" applyAlignment="0" applyProtection="0"/>
    <xf numFmtId="0" fontId="52" fillId="44" borderId="0" applyNumberFormat="0" applyBorder="0" applyAlignment="0" applyProtection="0"/>
    <xf numFmtId="0" fontId="52" fillId="46" borderId="0" applyNumberFormat="0" applyBorder="0" applyAlignment="0" applyProtection="0"/>
    <xf numFmtId="165" fontId="21" fillId="0" borderId="0" applyFont="0" applyFill="0" applyBorder="0" applyAlignment="0" applyProtection="0"/>
    <xf numFmtId="43" fontId="52" fillId="0" borderId="0" applyFont="0" applyFill="0" applyBorder="0" applyAlignment="0" applyProtection="0"/>
    <xf numFmtId="0" fontId="62" fillId="43" borderId="15" applyNumberFormat="0" applyAlignment="0" applyProtection="0"/>
    <xf numFmtId="0" fontId="69" fillId="0" borderId="0"/>
    <xf numFmtId="0" fontId="64" fillId="57" borderId="0" applyNumberFormat="0" applyBorder="0" applyAlignment="0" applyProtection="0"/>
    <xf numFmtId="0" fontId="21" fillId="39" borderId="21" applyNumberFormat="0" applyFont="0" applyAlignment="0" applyProtection="0"/>
    <xf numFmtId="0" fontId="52" fillId="8" borderId="10" applyNumberFormat="0" applyFont="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22" fillId="8" borderId="10" applyNumberFormat="0" applyFon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34" fillId="32" borderId="0" applyNumberFormat="0" applyBorder="0" applyAlignment="0" applyProtection="0"/>
    <xf numFmtId="0" fontId="3" fillId="0" borderId="0"/>
    <xf numFmtId="0" fontId="22" fillId="0" borderId="0"/>
    <xf numFmtId="43" fontId="22" fillId="0" borderId="0" applyFon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22" fillId="8" borderId="10" applyNumberFormat="0" applyFon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34" fillId="32"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3" fillId="0" borderId="0"/>
    <xf numFmtId="43" fontId="3" fillId="0" borderId="0" applyFont="0" applyFill="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43" fontId="3" fillId="0" borderId="0" applyFont="0" applyFill="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2" borderId="0" applyNumberFormat="0" applyBorder="0" applyAlignment="0" applyProtection="0"/>
    <xf numFmtId="0" fontId="39" fillId="3" borderId="0" applyNumberFormat="0" applyBorder="0" applyAlignment="0" applyProtection="0"/>
    <xf numFmtId="0" fontId="40" fillId="4" borderId="0" applyNumberFormat="0" applyBorder="0" applyAlignment="0" applyProtection="0"/>
    <xf numFmtId="0" fontId="41" fillId="5" borderId="6" applyNumberFormat="0" applyAlignment="0" applyProtection="0"/>
    <xf numFmtId="0" fontId="42" fillId="6" borderId="7" applyNumberFormat="0" applyAlignment="0" applyProtection="0"/>
    <xf numFmtId="0" fontId="43" fillId="6" borderId="6" applyNumberFormat="0" applyAlignment="0" applyProtection="0"/>
    <xf numFmtId="0" fontId="44" fillId="0" borderId="8" applyNumberFormat="0" applyFill="0" applyAlignment="0" applyProtection="0"/>
    <xf numFmtId="0" fontId="45" fillId="7" borderId="9"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 fillId="0" borderId="11" applyNumberFormat="0" applyFill="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1" fillId="0" borderId="0"/>
    <xf numFmtId="43" fontId="21" fillId="0" borderId="0" applyFont="0" applyFill="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1"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43" fontId="21"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0" borderId="0"/>
    <xf numFmtId="0" fontId="21" fillId="0" borderId="0"/>
    <xf numFmtId="43" fontId="21" fillId="0" borderId="0" applyFont="0" applyFill="0" applyBorder="0" applyAlignment="0" applyProtection="0"/>
    <xf numFmtId="0" fontId="22" fillId="0" borderId="0"/>
    <xf numFmtId="0" fontId="22" fillId="0" borderId="0"/>
    <xf numFmtId="0" fontId="22" fillId="0" borderId="0"/>
    <xf numFmtId="0" fontId="22" fillId="0" borderId="0"/>
    <xf numFmtId="43" fontId="22" fillId="0" borderId="0" applyFont="0" applyFill="0" applyBorder="0" applyAlignment="0" applyProtection="0"/>
    <xf numFmtId="0" fontId="22" fillId="8" borderId="10"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43" fontId="21" fillId="0" borderId="0" applyFont="0" applyFill="0" applyBorder="0" applyAlignment="0" applyProtection="0"/>
    <xf numFmtId="0" fontId="20" fillId="0" borderId="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20" fillId="0" borderId="0">
      <alignment wrapText="1"/>
    </xf>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73" fillId="0" borderId="0"/>
    <xf numFmtId="0" fontId="20" fillId="0" borderId="0"/>
    <xf numFmtId="43" fontId="20" fillId="0" borderId="0" applyFont="0" applyFill="0" applyBorder="0" applyAlignment="0" applyProtection="0"/>
    <xf numFmtId="0" fontId="20" fillId="0" borderId="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44" fontId="22" fillId="0" borderId="0" applyFont="0" applyFill="0" applyBorder="0" applyAlignment="0" applyProtection="0"/>
    <xf numFmtId="9" fontId="3" fillId="0" borderId="0" applyFont="0" applyFill="0" applyBorder="0" applyAlignment="0" applyProtection="0"/>
    <xf numFmtId="0" fontId="50" fillId="0" borderId="0"/>
    <xf numFmtId="0" fontId="3" fillId="0" borderId="0"/>
    <xf numFmtId="9" fontId="21" fillId="0" borderId="0" applyFon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22" fillId="0" borderId="0"/>
    <xf numFmtId="0" fontId="3" fillId="0" borderId="0"/>
    <xf numFmtId="0" fontId="22" fillId="0" borderId="0"/>
    <xf numFmtId="43" fontId="22" fillId="0" borderId="0" applyFon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34" fillId="32" borderId="0" applyNumberFormat="0" applyBorder="0" applyAlignment="0" applyProtection="0"/>
    <xf numFmtId="43" fontId="21" fillId="0" borderId="0" applyFon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0" fontId="5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21" fillId="0" borderId="0" applyFont="0" applyFill="0" applyBorder="0" applyAlignment="0" applyProtection="0"/>
    <xf numFmtId="44" fontId="1" fillId="0" borderId="0" applyFont="0" applyFill="0" applyBorder="0" applyAlignment="0" applyProtection="0"/>
    <xf numFmtId="0" fontId="21" fillId="0" borderId="0">
      <alignment wrapText="1"/>
    </xf>
    <xf numFmtId="0" fontId="1" fillId="0" borderId="0"/>
    <xf numFmtId="0" fontId="21" fillId="0" borderId="0"/>
    <xf numFmtId="0" fontId="1" fillId="8" borderId="10"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66"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69" fillId="0" borderId="0"/>
    <xf numFmtId="0" fontId="21" fillId="0" borderId="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21" fillId="0" borderId="0">
      <alignment wrapText="1"/>
    </xf>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9"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69" fillId="0" borderId="0"/>
    <xf numFmtId="0" fontId="21" fillId="0" borderId="0"/>
    <xf numFmtId="43" fontId="21" fillId="0" borderId="0" applyFont="0" applyFill="0" applyBorder="0" applyAlignment="0" applyProtection="0"/>
    <xf numFmtId="0" fontId="21" fillId="0" borderId="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20" fillId="0" borderId="0"/>
    <xf numFmtId="0" fontId="3"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0" fontId="1" fillId="8" borderId="10" applyNumberFormat="0" applyFont="0" applyAlignment="0" applyProtection="0"/>
    <xf numFmtId="9" fontId="1" fillId="0" borderId="0" applyFont="0" applyFill="0" applyBorder="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62" fillId="35" borderId="15" applyNumberFormat="0" applyAlignment="0" applyProtection="0"/>
    <xf numFmtId="0" fontId="55" fillId="43" borderId="15" applyNumberFormat="0" applyAlignment="0" applyProtection="0"/>
    <xf numFmtId="0" fontId="67" fillId="0" borderId="23" applyNumberFormat="0" applyFill="0" applyAlignment="0" applyProtection="0"/>
    <xf numFmtId="0" fontId="65" fillId="43" borderId="22" applyNumberFormat="0" applyAlignment="0" applyProtection="0"/>
    <xf numFmtId="0" fontId="55" fillId="43" borderId="15" applyNumberFormat="0" applyAlignment="0" applyProtection="0"/>
    <xf numFmtId="0" fontId="62" fillId="43" borderId="15" applyNumberFormat="0" applyAlignment="0" applyProtection="0"/>
    <xf numFmtId="0" fontId="62" fillId="35" borderId="15" applyNumberFormat="0" applyAlignment="0" applyProtection="0"/>
    <xf numFmtId="0" fontId="52" fillId="39" borderId="21" applyNumberFormat="0" applyFont="0" applyAlignment="0" applyProtection="0"/>
    <xf numFmtId="0" fontId="62" fillId="43" borderId="15" applyNumberFormat="0" applyAlignment="0" applyProtection="0"/>
    <xf numFmtId="0" fontId="21" fillId="39" borderId="21" applyNumberFormat="0" applyFont="0" applyAlignment="0" applyProtection="0"/>
    <xf numFmtId="0" fontId="55" fillId="43" borderId="15" applyNumberFormat="0" applyAlignment="0" applyProtection="0"/>
    <xf numFmtId="0" fontId="62" fillId="35" borderId="15" applyNumberFormat="0" applyAlignment="0" applyProtection="0"/>
    <xf numFmtId="0" fontId="62" fillId="35" borderId="15" applyNumberFormat="0" applyAlignment="0" applyProtection="0"/>
    <xf numFmtId="0" fontId="62" fillId="35" borderId="15" applyNumberFormat="0" applyAlignment="0" applyProtection="0"/>
    <xf numFmtId="0" fontId="55" fillId="43" borderId="15" applyNumberFormat="0" applyAlignment="0" applyProtection="0"/>
    <xf numFmtId="0" fontId="65" fillId="43" borderId="22" applyNumberFormat="0" applyAlignment="0" applyProtection="0"/>
    <xf numFmtId="0" fontId="55" fillId="43" borderId="15" applyNumberFormat="0" applyAlignment="0" applyProtection="0"/>
    <xf numFmtId="0" fontId="67" fillId="0" borderId="23" applyNumberFormat="0" applyFill="0" applyAlignment="0" applyProtection="0"/>
    <xf numFmtId="0" fontId="67" fillId="0" borderId="23" applyNumberFormat="0" applyFill="0" applyAlignment="0" applyProtection="0"/>
    <xf numFmtId="0" fontId="88" fillId="43" borderId="22" applyNumberFormat="0" applyAlignment="0" applyProtection="0"/>
    <xf numFmtId="0" fontId="62" fillId="35" borderId="15" applyNumberFormat="0" applyAlignment="0" applyProtection="0"/>
    <xf numFmtId="0" fontId="52" fillId="39" borderId="21" applyNumberFormat="0" applyFont="0" applyAlignment="0" applyProtection="0"/>
    <xf numFmtId="0" fontId="21" fillId="39" borderId="21" applyNumberFormat="0" applyFont="0" applyAlignment="0" applyProtection="0"/>
    <xf numFmtId="0" fontId="85" fillId="35" borderId="15" applyNumberFormat="0" applyAlignment="0" applyProtection="0"/>
    <xf numFmtId="0" fontId="78" fillId="43" borderId="15" applyNumberFormat="0" applyAlignment="0" applyProtection="0"/>
    <xf numFmtId="0" fontId="85" fillId="35" borderId="15" applyNumberFormat="0" applyAlignment="0" applyProtection="0"/>
    <xf numFmtId="0" fontId="21" fillId="39" borderId="21" applyNumberFormat="0" applyFont="0" applyAlignment="0" applyProtection="0"/>
    <xf numFmtId="0" fontId="62" fillId="43" borderId="15" applyNumberFormat="0" applyAlignment="0" applyProtection="0"/>
    <xf numFmtId="0" fontId="21" fillId="39" borderId="21" applyNumberFormat="0" applyFont="0" applyAlignment="0" applyProtection="0"/>
    <xf numFmtId="0" fontId="85" fillId="35" borderId="15" applyNumberFormat="0" applyAlignment="0" applyProtection="0"/>
    <xf numFmtId="0" fontId="65" fillId="43" borderId="22" applyNumberFormat="0" applyAlignment="0" applyProtection="0"/>
    <xf numFmtId="0" fontId="89" fillId="0" borderId="23" applyNumberFormat="0" applyFill="0" applyAlignment="0" applyProtection="0"/>
    <xf numFmtId="0" fontId="21" fillId="39" borderId="21" applyNumberFormat="0" applyFont="0" applyAlignment="0" applyProtection="0"/>
    <xf numFmtId="0" fontId="52" fillId="39" borderId="21" applyNumberFormat="0" applyFont="0" applyAlignment="0" applyProtection="0"/>
    <xf numFmtId="0" fontId="88" fillId="43" borderId="22" applyNumberFormat="0" applyAlignment="0" applyProtection="0"/>
    <xf numFmtId="0" fontId="67" fillId="0" borderId="23" applyNumberFormat="0" applyFill="0" applyAlignment="0" applyProtection="0"/>
    <xf numFmtId="0" fontId="21" fillId="39" borderId="21" applyNumberFormat="0" applyFont="0" applyAlignment="0" applyProtection="0"/>
    <xf numFmtId="0" fontId="89" fillId="0" borderId="23" applyNumberFormat="0" applyFill="0" applyAlignment="0" applyProtection="0"/>
    <xf numFmtId="0" fontId="65" fillId="43" borderId="22" applyNumberFormat="0" applyAlignment="0" applyProtection="0"/>
    <xf numFmtId="0" fontId="78" fillId="43" borderId="15" applyNumberFormat="0" applyAlignment="0" applyProtection="0"/>
    <xf numFmtId="0" fontId="55" fillId="43" borderId="15" applyNumberFormat="0" applyAlignment="0" applyProtection="0"/>
    <xf numFmtId="0" fontId="78" fillId="43" borderId="15" applyNumberForma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55" fillId="43" borderId="15" applyNumberFormat="0" applyAlignment="0" applyProtection="0"/>
    <xf numFmtId="44" fontId="1" fillId="0" borderId="0" applyFont="0" applyFill="0" applyBorder="0" applyAlignment="0" applyProtection="0"/>
    <xf numFmtId="0" fontId="62" fillId="35" borderId="15" applyNumberFormat="0" applyAlignment="0" applyProtection="0"/>
    <xf numFmtId="0" fontId="1" fillId="0" borderId="0"/>
    <xf numFmtId="0" fontId="1" fillId="8" borderId="10" applyNumberFormat="0" applyFont="0" applyAlignment="0" applyProtection="0"/>
    <xf numFmtId="0" fontId="52" fillId="39" borderId="21" applyNumberFormat="0" applyFont="0" applyAlignment="0" applyProtection="0"/>
    <xf numFmtId="0" fontId="65" fillId="43" borderId="22" applyNumberFormat="0" applyAlignment="0" applyProtection="0"/>
    <xf numFmtId="9" fontId="1" fillId="0" borderId="0" applyFont="0" applyFill="0" applyBorder="0" applyAlignment="0" applyProtection="0"/>
    <xf numFmtId="0" fontId="67" fillId="0" borderId="23" applyNumberFormat="0" applyFill="0" applyAlignment="0" applyProtection="0"/>
    <xf numFmtId="0" fontId="55" fillId="43" borderId="15" applyNumberFormat="0" applyAlignment="0" applyProtection="0"/>
    <xf numFmtId="0" fontId="62" fillId="35" borderId="15" applyNumberFormat="0" applyAlignment="0" applyProtection="0"/>
    <xf numFmtId="0" fontId="65" fillId="43" borderId="22" applyNumberFormat="0" applyAlignment="0" applyProtection="0"/>
    <xf numFmtId="0" fontId="67" fillId="0" borderId="23" applyNumberFormat="0" applyFill="0" applyAlignment="0" applyProtection="0"/>
    <xf numFmtId="0" fontId="78" fillId="43" borderId="15" applyNumberFormat="0" applyAlignment="0" applyProtection="0"/>
    <xf numFmtId="0" fontId="85" fillId="35" borderId="15" applyNumberFormat="0" applyAlignment="0" applyProtection="0"/>
    <xf numFmtId="0" fontId="21" fillId="39" borderId="21" applyNumberFormat="0" applyFont="0" applyAlignment="0" applyProtection="0"/>
    <xf numFmtId="0" fontId="88" fillId="43" borderId="22" applyNumberFormat="0" applyAlignment="0" applyProtection="0"/>
    <xf numFmtId="0" fontId="89" fillId="0" borderId="23" applyNumberFormat="0" applyFill="0" applyAlignment="0" applyProtection="0"/>
    <xf numFmtId="0" fontId="62" fillId="43" borderId="15" applyNumberFormat="0" applyAlignment="0" applyProtection="0"/>
    <xf numFmtId="0" fontId="21" fillId="39" borderId="21" applyNumberFormat="0" applyFont="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0" fontId="1" fillId="8" borderId="10" applyNumberFormat="0" applyFont="0" applyAlignment="0" applyProtection="0"/>
    <xf numFmtId="9" fontId="1" fillId="0" borderId="0" applyFont="0" applyFill="0" applyBorder="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8" borderId="10" applyNumberFormat="0" applyFont="0" applyAlignment="0" applyProtection="0"/>
    <xf numFmtId="0" fontId="1" fillId="10"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11" borderId="0" applyNumberFormat="0" applyBorder="0" applyAlignment="0" applyProtection="0"/>
    <xf numFmtId="9" fontId="3" fillId="0" borderId="0" applyFont="0" applyFill="0" applyBorder="0" applyAlignment="0" applyProtection="0"/>
  </cellStyleXfs>
  <cellXfs count="57">
    <xf numFmtId="0" fontId="0" fillId="0" borderId="0" xfId="0"/>
    <xf numFmtId="0" fontId="0" fillId="0" borderId="0" xfId="0" applyAlignment="1">
      <alignment horizontal="center"/>
    </xf>
    <xf numFmtId="164" fontId="0" fillId="0" borderId="0" xfId="0" applyNumberFormat="1"/>
    <xf numFmtId="44" fontId="0" fillId="0" borderId="0" xfId="1" applyFont="1"/>
    <xf numFmtId="0" fontId="49" fillId="0" borderId="0" xfId="7" applyFont="1" applyFill="1" applyBorder="1" applyAlignment="1">
      <alignment horizontal="left" vertical="center" wrapText="1" indent="1"/>
    </xf>
    <xf numFmtId="0" fontId="20" fillId="0" borderId="0" xfId="7"/>
    <xf numFmtId="0" fontId="49" fillId="33" borderId="12" xfId="7" applyFont="1" applyFill="1" applyBorder="1" applyAlignment="1">
      <alignment horizontal="center" vertical="center" wrapText="1"/>
    </xf>
    <xf numFmtId="0" fontId="90" fillId="0" borderId="2" xfId="661" applyFont="1" applyBorder="1" applyAlignment="1">
      <alignment horizontal="center" vertical="center" wrapText="1"/>
    </xf>
    <xf numFmtId="0" fontId="49" fillId="0" borderId="2" xfId="7" applyFont="1" applyBorder="1" applyAlignment="1">
      <alignment horizontal="left" vertical="center" wrapText="1" indent="1"/>
    </xf>
    <xf numFmtId="164" fontId="49" fillId="0" borderId="0" xfId="7" applyNumberFormat="1" applyFont="1" applyAlignment="1">
      <alignment horizontal="center" vertical="center" wrapText="1"/>
    </xf>
    <xf numFmtId="37" fontId="49" fillId="0" borderId="0" xfId="7" applyNumberFormat="1" applyFont="1" applyAlignment="1">
      <alignment horizontal="center" vertical="center" wrapText="1"/>
    </xf>
    <xf numFmtId="164" fontId="49" fillId="0" borderId="13" xfId="1" applyNumberFormat="1" applyFont="1" applyBorder="1" applyAlignment="1">
      <alignment horizontal="center" vertical="center" wrapText="1"/>
    </xf>
    <xf numFmtId="167" fontId="49" fillId="0" borderId="2" xfId="130" applyNumberFormat="1" applyFont="1" applyBorder="1" applyAlignment="1">
      <alignment horizontal="center" vertical="center" wrapText="1"/>
    </xf>
    <xf numFmtId="164" fontId="49" fillId="34" borderId="1" xfId="138" applyNumberFormat="1" applyFont="1" applyFill="1" applyBorder="1" applyAlignment="1">
      <alignment horizontal="center" vertical="center" wrapText="1"/>
    </xf>
    <xf numFmtId="0" fontId="91" fillId="0" borderId="0" xfId="0" applyFont="1" applyAlignment="1">
      <alignment wrapText="1"/>
    </xf>
    <xf numFmtId="164" fontId="49" fillId="0" borderId="1" xfId="138" applyNumberFormat="1" applyFont="1" applyBorder="1" applyAlignment="1">
      <alignment horizontal="center" vertical="center" wrapText="1"/>
    </xf>
    <xf numFmtId="164" fontId="49" fillId="0" borderId="1" xfId="2119" applyNumberFormat="1" applyFont="1" applyBorder="1" applyAlignment="1">
      <alignment horizontal="center" vertical="center" wrapText="1"/>
    </xf>
    <xf numFmtId="0" fontId="49" fillId="0" borderId="1" xfId="2119" applyFont="1" applyBorder="1" applyAlignment="1">
      <alignment horizontal="left" vertical="center" wrapText="1" indent="1"/>
    </xf>
    <xf numFmtId="164" fontId="49" fillId="0" borderId="13" xfId="2119" applyNumberFormat="1" applyFont="1" applyBorder="1" applyAlignment="1">
      <alignment horizontal="center" vertical="center" wrapText="1"/>
    </xf>
    <xf numFmtId="0" fontId="49" fillId="0" borderId="0" xfId="2119" applyFont="1" applyFill="1" applyBorder="1" applyAlignment="1">
      <alignment horizontal="left" vertical="center" wrapText="1" indent="1"/>
    </xf>
    <xf numFmtId="0" fontId="49" fillId="0" borderId="13" xfId="2119" applyFont="1" applyBorder="1" applyAlignment="1">
      <alignment horizontal="left" vertical="center" wrapText="1" indent="1"/>
    </xf>
    <xf numFmtId="37" fontId="49" fillId="0" borderId="2" xfId="130" applyNumberFormat="1" applyFont="1" applyBorder="1" applyAlignment="1">
      <alignment horizontal="center" vertical="center" wrapText="1"/>
    </xf>
    <xf numFmtId="164" fontId="49" fillId="34" borderId="2" xfId="138" applyNumberFormat="1" applyFont="1" applyFill="1" applyBorder="1" applyAlignment="1">
      <alignment horizontal="center" vertical="center" wrapText="1"/>
    </xf>
    <xf numFmtId="164" fontId="49" fillId="0" borderId="2" xfId="2119" applyNumberFormat="1" applyFont="1" applyBorder="1" applyAlignment="1">
      <alignment horizontal="center" vertical="center" wrapText="1"/>
    </xf>
    <xf numFmtId="37" fontId="49" fillId="0" borderId="13" xfId="130" applyNumberFormat="1" applyFont="1" applyBorder="1" applyAlignment="1">
      <alignment horizontal="center" vertical="center" wrapText="1"/>
    </xf>
    <xf numFmtId="164" fontId="49" fillId="34" borderId="13" xfId="138" applyNumberFormat="1" applyFont="1" applyFill="1" applyBorder="1" applyAlignment="1">
      <alignment horizontal="center" vertical="center" wrapText="1"/>
    </xf>
    <xf numFmtId="37" fontId="49" fillId="0" borderId="1" xfId="130" applyNumberFormat="1" applyFont="1" applyBorder="1" applyAlignment="1">
      <alignment horizontal="center" vertical="center" wrapText="1"/>
    </xf>
    <xf numFmtId="164" fontId="49" fillId="0" borderId="13" xfId="138" applyNumberFormat="1" applyFont="1" applyBorder="1" applyAlignment="1">
      <alignment horizontal="center" vertical="center" wrapText="1"/>
    </xf>
    <xf numFmtId="164" fontId="49" fillId="0" borderId="2" xfId="138" applyNumberFormat="1" applyFont="1" applyBorder="1" applyAlignment="1">
      <alignment horizontal="center" vertical="center" wrapText="1"/>
    </xf>
    <xf numFmtId="0" fontId="20" fillId="0" borderId="0" xfId="2119"/>
    <xf numFmtId="0" fontId="49" fillId="33" borderId="12" xfId="2119" applyFont="1" applyFill="1" applyBorder="1" applyAlignment="1">
      <alignment horizontal="center" vertical="center" wrapText="1"/>
    </xf>
    <xf numFmtId="0" fontId="90" fillId="0" borderId="2" xfId="661" applyFont="1" applyBorder="1" applyAlignment="1">
      <alignment horizontal="center" vertical="center" wrapText="1"/>
    </xf>
    <xf numFmtId="0" fontId="49" fillId="0" borderId="2" xfId="2119" applyFont="1" applyBorder="1" applyAlignment="1">
      <alignment horizontal="left" vertical="center" wrapText="1" indent="1"/>
    </xf>
    <xf numFmtId="164" fontId="49" fillId="0" borderId="0" xfId="138" applyNumberFormat="1" applyFont="1" applyAlignment="1">
      <alignment horizontal="center" vertical="center" wrapText="1"/>
    </xf>
    <xf numFmtId="164" fontId="49" fillId="0" borderId="0" xfId="2119" applyNumberFormat="1" applyFont="1" applyAlignment="1">
      <alignment horizontal="center" vertical="center" wrapText="1"/>
    </xf>
    <xf numFmtId="0" fontId="92" fillId="33" borderId="14" xfId="0" applyFont="1" applyFill="1" applyBorder="1" applyAlignment="1">
      <alignment horizontal="center" vertical="center"/>
    </xf>
    <xf numFmtId="0" fontId="92" fillId="0" borderId="0" xfId="0" applyFont="1" applyAlignment="1">
      <alignment vertical="center"/>
    </xf>
    <xf numFmtId="0" fontId="92" fillId="0" borderId="14" xfId="0" applyFont="1" applyBorder="1" applyAlignment="1">
      <alignment vertical="center"/>
    </xf>
    <xf numFmtId="164" fontId="92" fillId="0" borderId="0" xfId="1" applyNumberFormat="1" applyFont="1" applyAlignment="1">
      <alignment vertical="center"/>
    </xf>
    <xf numFmtId="0" fontId="21" fillId="0" borderId="0" xfId="7" applyFont="1"/>
    <xf numFmtId="0" fontId="49" fillId="0" borderId="0" xfId="2119" applyFont="1" applyBorder="1" applyAlignment="1">
      <alignment horizontal="left" vertical="center" wrapText="1" indent="1"/>
    </xf>
    <xf numFmtId="37" fontId="49" fillId="0" borderId="0" xfId="130" applyNumberFormat="1" applyFont="1" applyBorder="1" applyAlignment="1">
      <alignment horizontal="center" vertical="center" wrapText="1"/>
    </xf>
    <xf numFmtId="164" fontId="49" fillId="0" borderId="0" xfId="138" applyNumberFormat="1" applyFont="1" applyBorder="1" applyAlignment="1">
      <alignment horizontal="center" vertical="center" wrapText="1"/>
    </xf>
    <xf numFmtId="0" fontId="0" fillId="0" borderId="2" xfId="0" applyBorder="1"/>
    <xf numFmtId="10" fontId="0" fillId="0" borderId="2" xfId="2501" applyNumberFormat="1" applyFont="1" applyBorder="1"/>
    <xf numFmtId="168" fontId="0" fillId="0" borderId="2" xfId="2501" applyNumberFormat="1" applyFont="1" applyBorder="1"/>
    <xf numFmtId="44" fontId="0" fillId="0" borderId="2" xfId="1" applyFont="1" applyBorder="1"/>
    <xf numFmtId="0" fontId="0" fillId="0" borderId="1" xfId="0" applyBorder="1"/>
    <xf numFmtId="10" fontId="0" fillId="0" borderId="1" xfId="2501" applyNumberFormat="1" applyFont="1" applyBorder="1"/>
    <xf numFmtId="0" fontId="0" fillId="33" borderId="25" xfId="0" applyFill="1" applyBorder="1" applyAlignment="1">
      <alignment horizontal="right"/>
    </xf>
    <xf numFmtId="0" fontId="2" fillId="33" borderId="24" xfId="0" applyFont="1" applyFill="1" applyBorder="1" applyAlignment="1">
      <alignment horizontal="right"/>
    </xf>
    <xf numFmtId="164" fontId="49" fillId="0" borderId="2" xfId="7" applyNumberFormat="1" applyFont="1" applyBorder="1" applyAlignment="1">
      <alignment horizontal="center" vertical="center" wrapText="1"/>
    </xf>
    <xf numFmtId="164" fontId="0" fillId="0" borderId="0" xfId="1" applyNumberFormat="1" applyFont="1"/>
    <xf numFmtId="0" fontId="49" fillId="0" borderId="13" xfId="7" applyFont="1" applyBorder="1" applyAlignment="1">
      <alignment horizontal="left" vertical="center" wrapText="1" indent="1"/>
    </xf>
    <xf numFmtId="0" fontId="90" fillId="0" borderId="13" xfId="661" applyFont="1" applyBorder="1" applyAlignment="1">
      <alignment horizontal="center" vertical="center" wrapText="1"/>
    </xf>
    <xf numFmtId="164" fontId="92" fillId="0" borderId="0" xfId="0" applyNumberFormat="1" applyFont="1" applyAlignment="1">
      <alignment vertical="center"/>
    </xf>
    <xf numFmtId="169" fontId="0" fillId="0" borderId="2" xfId="1" applyNumberFormat="1" applyFont="1" applyBorder="1"/>
  </cellXfs>
  <cellStyles count="2502">
    <cellStyle name="20% - Accent1 10" xfId="989"/>
    <cellStyle name="20% - Accent1 10 2" xfId="2106"/>
    <cellStyle name="20% - Accent1 10 3" xfId="1587"/>
    <cellStyle name="20% - Accent1 11" xfId="302"/>
    <cellStyle name="20% - Accent1 11 2" xfId="1318"/>
    <cellStyle name="20% - Accent1 2" xfId="107"/>
    <cellStyle name="20% - Accent1 2 2" xfId="143"/>
    <cellStyle name="20% - Accent1 2 2 2" xfId="484"/>
    <cellStyle name="20% - Accent1 2 2 2 2" xfId="823"/>
    <cellStyle name="20% - Accent1 2 2 2 2 2" xfId="1974"/>
    <cellStyle name="20% - Accent1 2 2 2 3" xfId="1146"/>
    <cellStyle name="20% - Accent1 2 2 2 4" xfId="1736"/>
    <cellStyle name="20% - Accent1 2 2 3" xfId="723"/>
    <cellStyle name="20% - Accent1 2 2 3 2" xfId="1855"/>
    <cellStyle name="20% - Accent1 2 2 4" xfId="1047"/>
    <cellStyle name="20% - Accent1 2 2 4 2" xfId="1617"/>
    <cellStyle name="20% - Accent1 2 2 5" xfId="1439"/>
    <cellStyle name="20% - Accent1 2 3" xfId="364"/>
    <cellStyle name="20% - Accent1 2 3 2" xfId="485"/>
    <cellStyle name="20% - Accent1 2 3 2 2" xfId="824"/>
    <cellStyle name="20% - Accent1 2 3 2 2 2" xfId="1989"/>
    <cellStyle name="20% - Accent1 2 3 2 3" xfId="1147"/>
    <cellStyle name="20% - Accent1 2 3 2 4" xfId="1751"/>
    <cellStyle name="20% - Accent1 2 3 3" xfId="748"/>
    <cellStyle name="20% - Accent1 2 3 3 2" xfId="1870"/>
    <cellStyle name="20% - Accent1 2 3 4" xfId="1072"/>
    <cellStyle name="20% - Accent1 2 3 4 2" xfId="1632"/>
    <cellStyle name="20% - Accent1 2 3 5" xfId="1465"/>
    <cellStyle name="20% - Accent1 2 4" xfId="453"/>
    <cellStyle name="20% - Accent1 2 4 2" xfId="486"/>
    <cellStyle name="20% - Accent1 2 4 2 2" xfId="825"/>
    <cellStyle name="20% - Accent1 2 4 2 3" xfId="1148"/>
    <cellStyle name="20% - Accent1 2 4 3" xfId="795"/>
    <cellStyle name="20% - Accent1 2 4 4" xfId="1118"/>
    <cellStyle name="20% - Accent1 2 5" xfId="483"/>
    <cellStyle name="20% - Accent1 2 5 2" xfId="822"/>
    <cellStyle name="20% - Accent1 2 5 2 2" xfId="2049"/>
    <cellStyle name="20% - Accent1 2 5 2 3" xfId="1811"/>
    <cellStyle name="20% - Accent1 2 5 3" xfId="1145"/>
    <cellStyle name="20% - Accent1 2 5 3 2" xfId="1930"/>
    <cellStyle name="20% - Accent1 2 5 4" xfId="1692"/>
    <cellStyle name="20% - Accent1 2 5 5" xfId="1555"/>
    <cellStyle name="20% - Accent1 2 6" xfId="681"/>
    <cellStyle name="20% - Accent1 2 7" xfId="1005"/>
    <cellStyle name="20% - Accent1 2 8" xfId="2205"/>
    <cellStyle name="20% - Accent1 3" xfId="65"/>
    <cellStyle name="20% - Accent1 3 2" xfId="145"/>
    <cellStyle name="20% - Accent1 3 2 2" xfId="488"/>
    <cellStyle name="20% - Accent1 3 2 2 2" xfId="827"/>
    <cellStyle name="20% - Accent1 3 2 2 3" xfId="1150"/>
    <cellStyle name="20% - Accent1 3 2 3" xfId="766"/>
    <cellStyle name="20% - Accent1 3 2 4" xfId="1090"/>
    <cellStyle name="20% - Accent1 3 3" xfId="144"/>
    <cellStyle name="20% - Accent1 3 3 2" xfId="1959"/>
    <cellStyle name="20% - Accent1 3 3 3" xfId="1721"/>
    <cellStyle name="20% - Accent1 3 3 4" xfId="2122"/>
    <cellStyle name="20% - Accent1 3 3 4 2" xfId="2317"/>
    <cellStyle name="20% - Accent1 3 3 4 2 2" xfId="2471"/>
    <cellStyle name="20% - Accent1 3 3 4 3" xfId="2259"/>
    <cellStyle name="20% - Accent1 3 3 4 4" xfId="2423"/>
    <cellStyle name="20% - Accent1 3 3 5" xfId="2146"/>
    <cellStyle name="20% - Accent1 3 3 5 2" xfId="2333"/>
    <cellStyle name="20% - Accent1 3 3 5 2 2" xfId="2487"/>
    <cellStyle name="20% - Accent1 3 3 5 3" xfId="2283"/>
    <cellStyle name="20% - Accent1 3 3 5 4" xfId="2439"/>
    <cellStyle name="20% - Accent1 3 3 6" xfId="2162"/>
    <cellStyle name="20% - Accent1 3 3 6 2" xfId="2299"/>
    <cellStyle name="20% - Accent1 3 3 6 3" xfId="2453"/>
    <cellStyle name="20% - Accent1 3 3 7" xfId="2232"/>
    <cellStyle name="20% - Accent1 3 3 8" xfId="2389"/>
    <cellStyle name="20% - Accent1 3 4" xfId="467"/>
    <cellStyle name="20% - Accent1 3 4 2" xfId="489"/>
    <cellStyle name="20% - Accent1 3 4 2 2" xfId="828"/>
    <cellStyle name="20% - Accent1 3 4 2 3" xfId="1151"/>
    <cellStyle name="20% - Accent1 3 4 3" xfId="809"/>
    <cellStyle name="20% - Accent1 3 4 4" xfId="1132"/>
    <cellStyle name="20% - Accent1 3 4 5" xfId="1840"/>
    <cellStyle name="20% - Accent1 3 5" xfId="487"/>
    <cellStyle name="20% - Accent1 3 5 2" xfId="826"/>
    <cellStyle name="20% - Accent1 3 5 3" xfId="1149"/>
    <cellStyle name="20% - Accent1 3 5 4" xfId="1602"/>
    <cellStyle name="20% - Accent1 3 6" xfId="695"/>
    <cellStyle name="20% - Accent1 3 7" xfId="1019"/>
    <cellStyle name="20% - Accent1 3 8" xfId="1396"/>
    <cellStyle name="20% - Accent1 4" xfId="24"/>
    <cellStyle name="20% - Accent1 4 2" xfId="146"/>
    <cellStyle name="20% - Accent1 4 2 2" xfId="829"/>
    <cellStyle name="20% - Accent1 4 2 3" xfId="1152"/>
    <cellStyle name="20% - Accent1 4 3" xfId="707"/>
    <cellStyle name="20% - Accent1 4 4" xfId="1031"/>
    <cellStyle name="20% - Accent1 5" xfId="147"/>
    <cellStyle name="20% - Accent1 5 2" xfId="490"/>
    <cellStyle name="20% - Accent1 5 2 2" xfId="830"/>
    <cellStyle name="20% - Accent1 5 2 2 2" xfId="2004"/>
    <cellStyle name="20% - Accent1 5 2 3" xfId="1153"/>
    <cellStyle name="20% - Accent1 5 2 4" xfId="1766"/>
    <cellStyle name="20% - Accent1 5 3" xfId="735"/>
    <cellStyle name="20% - Accent1 5 3 2" xfId="1885"/>
    <cellStyle name="20% - Accent1 5 4" xfId="1059"/>
    <cellStyle name="20% - Accent1 5 4 2" xfId="1647"/>
    <cellStyle name="20% - Accent1 5 5" xfId="340"/>
    <cellStyle name="20% - Accent1 5 6" xfId="1480"/>
    <cellStyle name="20% - Accent1 6" xfId="363"/>
    <cellStyle name="20% - Accent1 6 2" xfId="1781"/>
    <cellStyle name="20% - Accent1 6 2 2" xfId="2019"/>
    <cellStyle name="20% - Accent1 6 3" xfId="1900"/>
    <cellStyle name="20% - Accent1 6 4" xfId="1662"/>
    <cellStyle name="20% - Accent1 6 5" xfId="1497"/>
    <cellStyle name="20% - Accent1 7" xfId="437"/>
    <cellStyle name="20% - Accent1 7 2" xfId="491"/>
    <cellStyle name="20% - Accent1 7 2 2" xfId="831"/>
    <cellStyle name="20% - Accent1 7 2 2 2" xfId="2034"/>
    <cellStyle name="20% - Accent1 7 2 3" xfId="1154"/>
    <cellStyle name="20% - Accent1 7 2 4" xfId="1796"/>
    <cellStyle name="20% - Accent1 7 3" xfId="779"/>
    <cellStyle name="20% - Accent1 7 3 2" xfId="1915"/>
    <cellStyle name="20% - Accent1 7 4" xfId="1102"/>
    <cellStyle name="20% - Accent1 7 4 2" xfId="1677"/>
    <cellStyle name="20% - Accent1 7 5" xfId="1512"/>
    <cellStyle name="20% - Accent1 8" xfId="482"/>
    <cellStyle name="20% - Accent1 8 2" xfId="821"/>
    <cellStyle name="20% - Accent1 8 2 2" xfId="2064"/>
    <cellStyle name="20% - Accent1 8 2 3" xfId="1826"/>
    <cellStyle name="20% - Accent1 8 3" xfId="1144"/>
    <cellStyle name="20% - Accent1 8 3 2" xfId="1945"/>
    <cellStyle name="20% - Accent1 8 4" xfId="1707"/>
    <cellStyle name="20% - Accent1 8 5" xfId="1570"/>
    <cellStyle name="20% - Accent1 9" xfId="662"/>
    <cellStyle name="20% - Accent1 9 2" xfId="2085"/>
    <cellStyle name="20% - Accent1 9 3" xfId="1360"/>
    <cellStyle name="20% - Accent2 10" xfId="991"/>
    <cellStyle name="20% - Accent2 10 2" xfId="2108"/>
    <cellStyle name="20% - Accent2 10 3" xfId="1589"/>
    <cellStyle name="20% - Accent2 11" xfId="306"/>
    <cellStyle name="20% - Accent2 11 2" xfId="1319"/>
    <cellStyle name="20% - Accent2 2" xfId="111"/>
    <cellStyle name="20% - Accent2 2 2" xfId="148"/>
    <cellStyle name="20% - Accent2 2 2 2" xfId="494"/>
    <cellStyle name="20% - Accent2 2 2 2 2" xfId="834"/>
    <cellStyle name="20% - Accent2 2 2 2 2 2" xfId="1976"/>
    <cellStyle name="20% - Accent2 2 2 2 3" xfId="1157"/>
    <cellStyle name="20% - Accent2 2 2 2 4" xfId="1738"/>
    <cellStyle name="20% - Accent2 2 2 3" xfId="725"/>
    <cellStyle name="20% - Accent2 2 2 3 2" xfId="1857"/>
    <cellStyle name="20% - Accent2 2 2 4" xfId="1049"/>
    <cellStyle name="20% - Accent2 2 2 4 2" xfId="1619"/>
    <cellStyle name="20% - Accent2 2 2 5" xfId="1443"/>
    <cellStyle name="20% - Accent2 2 3" xfId="366"/>
    <cellStyle name="20% - Accent2 2 3 2" xfId="495"/>
    <cellStyle name="20% - Accent2 2 3 2 2" xfId="835"/>
    <cellStyle name="20% - Accent2 2 3 2 2 2" xfId="1991"/>
    <cellStyle name="20% - Accent2 2 3 2 3" xfId="1158"/>
    <cellStyle name="20% - Accent2 2 3 2 4" xfId="1753"/>
    <cellStyle name="20% - Accent2 2 3 3" xfId="750"/>
    <cellStyle name="20% - Accent2 2 3 3 2" xfId="1872"/>
    <cellStyle name="20% - Accent2 2 3 4" xfId="1074"/>
    <cellStyle name="20% - Accent2 2 3 4 2" xfId="1634"/>
    <cellStyle name="20% - Accent2 2 3 5" xfId="1467"/>
    <cellStyle name="20% - Accent2 2 4" xfId="455"/>
    <cellStyle name="20% - Accent2 2 4 2" xfId="496"/>
    <cellStyle name="20% - Accent2 2 4 2 2" xfId="836"/>
    <cellStyle name="20% - Accent2 2 4 2 3" xfId="1159"/>
    <cellStyle name="20% - Accent2 2 4 3" xfId="797"/>
    <cellStyle name="20% - Accent2 2 4 4" xfId="1120"/>
    <cellStyle name="20% - Accent2 2 5" xfId="493"/>
    <cellStyle name="20% - Accent2 2 5 2" xfId="833"/>
    <cellStyle name="20% - Accent2 2 5 2 2" xfId="2051"/>
    <cellStyle name="20% - Accent2 2 5 2 3" xfId="1813"/>
    <cellStyle name="20% - Accent2 2 5 3" xfId="1156"/>
    <cellStyle name="20% - Accent2 2 5 3 2" xfId="1932"/>
    <cellStyle name="20% - Accent2 2 5 4" xfId="1694"/>
    <cellStyle name="20% - Accent2 2 5 5" xfId="1557"/>
    <cellStyle name="20% - Accent2 2 6" xfId="683"/>
    <cellStyle name="20% - Accent2 2 7" xfId="1007"/>
    <cellStyle name="20% - Accent2 2 8" xfId="2209"/>
    <cellStyle name="20% - Accent2 3" xfId="69"/>
    <cellStyle name="20% - Accent2 3 2" xfId="150"/>
    <cellStyle name="20% - Accent2 3 2 2" xfId="498"/>
    <cellStyle name="20% - Accent2 3 2 2 2" xfId="838"/>
    <cellStyle name="20% - Accent2 3 2 2 3" xfId="1161"/>
    <cellStyle name="20% - Accent2 3 2 3" xfId="768"/>
    <cellStyle name="20% - Accent2 3 2 4" xfId="1092"/>
    <cellStyle name="20% - Accent2 3 3" xfId="149"/>
    <cellStyle name="20% - Accent2 3 3 2" xfId="1961"/>
    <cellStyle name="20% - Accent2 3 3 3" xfId="1723"/>
    <cellStyle name="20% - Accent2 3 3 4" xfId="2120"/>
    <cellStyle name="20% - Accent2 3 3 4 2" xfId="2315"/>
    <cellStyle name="20% - Accent2 3 3 4 2 2" xfId="2469"/>
    <cellStyle name="20% - Accent2 3 3 4 3" xfId="2257"/>
    <cellStyle name="20% - Accent2 3 3 4 4" xfId="2421"/>
    <cellStyle name="20% - Accent2 3 3 5" xfId="2144"/>
    <cellStyle name="20% - Accent2 3 3 5 2" xfId="2331"/>
    <cellStyle name="20% - Accent2 3 3 5 2 2" xfId="2485"/>
    <cellStyle name="20% - Accent2 3 3 5 3" xfId="2281"/>
    <cellStyle name="20% - Accent2 3 3 5 4" xfId="2437"/>
    <cellStyle name="20% - Accent2 3 3 6" xfId="2160"/>
    <cellStyle name="20% - Accent2 3 3 6 2" xfId="2300"/>
    <cellStyle name="20% - Accent2 3 3 6 3" xfId="2454"/>
    <cellStyle name="20% - Accent2 3 3 7" xfId="2233"/>
    <cellStyle name="20% - Accent2 3 3 8" xfId="2390"/>
    <cellStyle name="20% - Accent2 3 4" xfId="469"/>
    <cellStyle name="20% - Accent2 3 4 2" xfId="499"/>
    <cellStyle name="20% - Accent2 3 4 2 2" xfId="839"/>
    <cellStyle name="20% - Accent2 3 4 2 3" xfId="1162"/>
    <cellStyle name="20% - Accent2 3 4 3" xfId="811"/>
    <cellStyle name="20% - Accent2 3 4 4" xfId="1134"/>
    <cellStyle name="20% - Accent2 3 4 5" xfId="1842"/>
    <cellStyle name="20% - Accent2 3 5" xfId="497"/>
    <cellStyle name="20% - Accent2 3 5 2" xfId="837"/>
    <cellStyle name="20% - Accent2 3 5 3" xfId="1160"/>
    <cellStyle name="20% - Accent2 3 5 4" xfId="1604"/>
    <cellStyle name="20% - Accent2 3 6" xfId="697"/>
    <cellStyle name="20% - Accent2 3 7" xfId="1021"/>
    <cellStyle name="20% - Accent2 3 8" xfId="1400"/>
    <cellStyle name="20% - Accent2 4" xfId="28"/>
    <cellStyle name="20% - Accent2 4 2" xfId="151"/>
    <cellStyle name="20% - Accent2 4 2 2" xfId="840"/>
    <cellStyle name="20% - Accent2 4 2 3" xfId="1163"/>
    <cellStyle name="20% - Accent2 4 3" xfId="709"/>
    <cellStyle name="20% - Accent2 4 4" xfId="1033"/>
    <cellStyle name="20% - Accent2 5" xfId="152"/>
    <cellStyle name="20% - Accent2 5 2" xfId="500"/>
    <cellStyle name="20% - Accent2 5 2 2" xfId="841"/>
    <cellStyle name="20% - Accent2 5 2 2 2" xfId="2006"/>
    <cellStyle name="20% - Accent2 5 2 3" xfId="1164"/>
    <cellStyle name="20% - Accent2 5 2 4" xfId="1768"/>
    <cellStyle name="20% - Accent2 5 3" xfId="737"/>
    <cellStyle name="20% - Accent2 5 3 2" xfId="1887"/>
    <cellStyle name="20% - Accent2 5 4" xfId="1061"/>
    <cellStyle name="20% - Accent2 5 4 2" xfId="1649"/>
    <cellStyle name="20% - Accent2 5 5" xfId="344"/>
    <cellStyle name="20% - Accent2 5 6" xfId="1482"/>
    <cellStyle name="20% - Accent2 6" xfId="377"/>
    <cellStyle name="20% - Accent2 6 2" xfId="1783"/>
    <cellStyle name="20% - Accent2 6 2 2" xfId="2021"/>
    <cellStyle name="20% - Accent2 6 3" xfId="1902"/>
    <cellStyle name="20% - Accent2 6 4" xfId="1664"/>
    <cellStyle name="20% - Accent2 6 5" xfId="1499"/>
    <cellStyle name="20% - Accent2 7" xfId="439"/>
    <cellStyle name="20% - Accent2 7 2" xfId="501"/>
    <cellStyle name="20% - Accent2 7 2 2" xfId="842"/>
    <cellStyle name="20% - Accent2 7 2 2 2" xfId="2036"/>
    <cellStyle name="20% - Accent2 7 2 3" xfId="1165"/>
    <cellStyle name="20% - Accent2 7 2 4" xfId="1798"/>
    <cellStyle name="20% - Accent2 7 3" xfId="781"/>
    <cellStyle name="20% - Accent2 7 3 2" xfId="1917"/>
    <cellStyle name="20% - Accent2 7 4" xfId="1104"/>
    <cellStyle name="20% - Accent2 7 4 2" xfId="1679"/>
    <cellStyle name="20% - Accent2 7 5" xfId="1514"/>
    <cellStyle name="20% - Accent2 8" xfId="492"/>
    <cellStyle name="20% - Accent2 8 2" xfId="832"/>
    <cellStyle name="20% - Accent2 8 2 2" xfId="2066"/>
    <cellStyle name="20% - Accent2 8 2 3" xfId="1828"/>
    <cellStyle name="20% - Accent2 8 3" xfId="1155"/>
    <cellStyle name="20% - Accent2 8 3 2" xfId="1947"/>
    <cellStyle name="20% - Accent2 8 4" xfId="1709"/>
    <cellStyle name="20% - Accent2 8 5" xfId="1572"/>
    <cellStyle name="20% - Accent2 9" xfId="664"/>
    <cellStyle name="20% - Accent2 9 2" xfId="2087"/>
    <cellStyle name="20% - Accent2 9 3" xfId="1361"/>
    <cellStyle name="20% - Accent3 10" xfId="993"/>
    <cellStyle name="20% - Accent3 10 2" xfId="2110"/>
    <cellStyle name="20% - Accent3 10 3" xfId="1591"/>
    <cellStyle name="20% - Accent3 11" xfId="310"/>
    <cellStyle name="20% - Accent3 11 2" xfId="1320"/>
    <cellStyle name="20% - Accent3 2" xfId="115"/>
    <cellStyle name="20% - Accent3 2 2" xfId="153"/>
    <cellStyle name="20% - Accent3 2 2 2" xfId="504"/>
    <cellStyle name="20% - Accent3 2 2 2 2" xfId="845"/>
    <cellStyle name="20% - Accent3 2 2 2 2 2" xfId="1978"/>
    <cellStyle name="20% - Accent3 2 2 2 3" xfId="1168"/>
    <cellStyle name="20% - Accent3 2 2 2 4" xfId="1740"/>
    <cellStyle name="20% - Accent3 2 2 3" xfId="727"/>
    <cellStyle name="20% - Accent3 2 2 3 2" xfId="1859"/>
    <cellStyle name="20% - Accent3 2 2 4" xfId="1051"/>
    <cellStyle name="20% - Accent3 2 2 4 2" xfId="1621"/>
    <cellStyle name="20% - Accent3 2 2 5" xfId="1447"/>
    <cellStyle name="20% - Accent3 2 3" xfId="368"/>
    <cellStyle name="20% - Accent3 2 3 2" xfId="505"/>
    <cellStyle name="20% - Accent3 2 3 2 2" xfId="846"/>
    <cellStyle name="20% - Accent3 2 3 2 2 2" xfId="1993"/>
    <cellStyle name="20% - Accent3 2 3 2 3" xfId="1169"/>
    <cellStyle name="20% - Accent3 2 3 2 4" xfId="1755"/>
    <cellStyle name="20% - Accent3 2 3 3" xfId="752"/>
    <cellStyle name="20% - Accent3 2 3 3 2" xfId="1874"/>
    <cellStyle name="20% - Accent3 2 3 4" xfId="1076"/>
    <cellStyle name="20% - Accent3 2 3 4 2" xfId="1636"/>
    <cellStyle name="20% - Accent3 2 3 5" xfId="1469"/>
    <cellStyle name="20% - Accent3 2 4" xfId="457"/>
    <cellStyle name="20% - Accent3 2 4 2" xfId="506"/>
    <cellStyle name="20% - Accent3 2 4 2 2" xfId="847"/>
    <cellStyle name="20% - Accent3 2 4 2 3" xfId="1170"/>
    <cellStyle name="20% - Accent3 2 4 3" xfId="799"/>
    <cellStyle name="20% - Accent3 2 4 4" xfId="1122"/>
    <cellStyle name="20% - Accent3 2 5" xfId="503"/>
    <cellStyle name="20% - Accent3 2 5 2" xfId="844"/>
    <cellStyle name="20% - Accent3 2 5 2 2" xfId="2053"/>
    <cellStyle name="20% - Accent3 2 5 2 3" xfId="1815"/>
    <cellStyle name="20% - Accent3 2 5 3" xfId="1167"/>
    <cellStyle name="20% - Accent3 2 5 3 2" xfId="1934"/>
    <cellStyle name="20% - Accent3 2 5 4" xfId="1696"/>
    <cellStyle name="20% - Accent3 2 5 5" xfId="1559"/>
    <cellStyle name="20% - Accent3 2 6" xfId="685"/>
    <cellStyle name="20% - Accent3 2 7" xfId="1009"/>
    <cellStyle name="20% - Accent3 2 8" xfId="2213"/>
    <cellStyle name="20% - Accent3 3" xfId="73"/>
    <cellStyle name="20% - Accent3 3 2" xfId="155"/>
    <cellStyle name="20% - Accent3 3 2 2" xfId="508"/>
    <cellStyle name="20% - Accent3 3 2 2 2" xfId="849"/>
    <cellStyle name="20% - Accent3 3 2 2 3" xfId="1172"/>
    <cellStyle name="20% - Accent3 3 2 3" xfId="770"/>
    <cellStyle name="20% - Accent3 3 2 4" xfId="1094"/>
    <cellStyle name="20% - Accent3 3 3" xfId="154"/>
    <cellStyle name="20% - Accent3 3 3 2" xfId="1963"/>
    <cellStyle name="20% - Accent3 3 3 3" xfId="1725"/>
    <cellStyle name="20% - Accent3 3 3 4" xfId="2123"/>
    <cellStyle name="20% - Accent3 3 3 4 2" xfId="2318"/>
    <cellStyle name="20% - Accent3 3 3 4 2 2" xfId="2472"/>
    <cellStyle name="20% - Accent3 3 3 4 3" xfId="2260"/>
    <cellStyle name="20% - Accent3 3 3 4 4" xfId="2424"/>
    <cellStyle name="20% - Accent3 3 3 5" xfId="2147"/>
    <cellStyle name="20% - Accent3 3 3 5 2" xfId="2334"/>
    <cellStyle name="20% - Accent3 3 3 5 2 2" xfId="2488"/>
    <cellStyle name="20% - Accent3 3 3 5 3" xfId="2284"/>
    <cellStyle name="20% - Accent3 3 3 5 4" xfId="2440"/>
    <cellStyle name="20% - Accent3 3 3 6" xfId="2163"/>
    <cellStyle name="20% - Accent3 3 3 6 2" xfId="2301"/>
    <cellStyle name="20% - Accent3 3 3 6 3" xfId="2455"/>
    <cellStyle name="20% - Accent3 3 3 7" xfId="2234"/>
    <cellStyle name="20% - Accent3 3 3 8" xfId="2391"/>
    <cellStyle name="20% - Accent3 3 4" xfId="471"/>
    <cellStyle name="20% - Accent3 3 4 2" xfId="509"/>
    <cellStyle name="20% - Accent3 3 4 2 2" xfId="850"/>
    <cellStyle name="20% - Accent3 3 4 2 3" xfId="1173"/>
    <cellStyle name="20% - Accent3 3 4 3" xfId="813"/>
    <cellStyle name="20% - Accent3 3 4 4" xfId="1136"/>
    <cellStyle name="20% - Accent3 3 4 5" xfId="1844"/>
    <cellStyle name="20% - Accent3 3 5" xfId="507"/>
    <cellStyle name="20% - Accent3 3 5 2" xfId="848"/>
    <cellStyle name="20% - Accent3 3 5 3" xfId="1171"/>
    <cellStyle name="20% - Accent3 3 5 4" xfId="1606"/>
    <cellStyle name="20% - Accent3 3 6" xfId="699"/>
    <cellStyle name="20% - Accent3 3 7" xfId="1023"/>
    <cellStyle name="20% - Accent3 3 8" xfId="1404"/>
    <cellStyle name="20% - Accent3 4" xfId="32"/>
    <cellStyle name="20% - Accent3 4 2" xfId="156"/>
    <cellStyle name="20% - Accent3 4 2 2" xfId="851"/>
    <cellStyle name="20% - Accent3 4 2 3" xfId="1174"/>
    <cellStyle name="20% - Accent3 4 3" xfId="711"/>
    <cellStyle name="20% - Accent3 4 4" xfId="1035"/>
    <cellStyle name="20% - Accent3 5" xfId="157"/>
    <cellStyle name="20% - Accent3 5 2" xfId="510"/>
    <cellStyle name="20% - Accent3 5 2 2" xfId="852"/>
    <cellStyle name="20% - Accent3 5 2 2 2" xfId="2008"/>
    <cellStyle name="20% - Accent3 5 2 3" xfId="1175"/>
    <cellStyle name="20% - Accent3 5 2 4" xfId="1770"/>
    <cellStyle name="20% - Accent3 5 3" xfId="739"/>
    <cellStyle name="20% - Accent3 5 3 2" xfId="1889"/>
    <cellStyle name="20% - Accent3 5 4" xfId="1063"/>
    <cellStyle name="20% - Accent3 5 4 2" xfId="1651"/>
    <cellStyle name="20% - Accent3 5 5" xfId="347"/>
    <cellStyle name="20% - Accent3 5 6" xfId="1484"/>
    <cellStyle name="20% - Accent3 6" xfId="336"/>
    <cellStyle name="20% - Accent3 6 2" xfId="1785"/>
    <cellStyle name="20% - Accent3 6 2 2" xfId="2023"/>
    <cellStyle name="20% - Accent3 6 3" xfId="1904"/>
    <cellStyle name="20% - Accent3 6 4" xfId="1666"/>
    <cellStyle name="20% - Accent3 6 5" xfId="1501"/>
    <cellStyle name="20% - Accent3 7" xfId="441"/>
    <cellStyle name="20% - Accent3 7 2" xfId="511"/>
    <cellStyle name="20% - Accent3 7 2 2" xfId="853"/>
    <cellStyle name="20% - Accent3 7 2 2 2" xfId="2038"/>
    <cellStyle name="20% - Accent3 7 2 3" xfId="1176"/>
    <cellStyle name="20% - Accent3 7 2 4" xfId="1800"/>
    <cellStyle name="20% - Accent3 7 3" xfId="783"/>
    <cellStyle name="20% - Accent3 7 3 2" xfId="1919"/>
    <cellStyle name="20% - Accent3 7 4" xfId="1106"/>
    <cellStyle name="20% - Accent3 7 4 2" xfId="1681"/>
    <cellStyle name="20% - Accent3 7 5" xfId="1516"/>
    <cellStyle name="20% - Accent3 8" xfId="502"/>
    <cellStyle name="20% - Accent3 8 2" xfId="843"/>
    <cellStyle name="20% - Accent3 8 2 2" xfId="2068"/>
    <cellStyle name="20% - Accent3 8 2 3" xfId="1830"/>
    <cellStyle name="20% - Accent3 8 3" xfId="1166"/>
    <cellStyle name="20% - Accent3 8 3 2" xfId="1949"/>
    <cellStyle name="20% - Accent3 8 4" xfId="1711"/>
    <cellStyle name="20% - Accent3 8 5" xfId="1574"/>
    <cellStyle name="20% - Accent3 9" xfId="666"/>
    <cellStyle name="20% - Accent3 9 2" xfId="2089"/>
    <cellStyle name="20% - Accent3 9 3" xfId="1362"/>
    <cellStyle name="20% - Accent4 10" xfId="995"/>
    <cellStyle name="20% - Accent4 10 2" xfId="2112"/>
    <cellStyle name="20% - Accent4 10 3" xfId="1593"/>
    <cellStyle name="20% - Accent4 11" xfId="314"/>
    <cellStyle name="20% - Accent4 11 2" xfId="1321"/>
    <cellStyle name="20% - Accent4 2" xfId="119"/>
    <cellStyle name="20% - Accent4 2 2" xfId="158"/>
    <cellStyle name="20% - Accent4 2 2 2" xfId="514"/>
    <cellStyle name="20% - Accent4 2 2 2 2" xfId="856"/>
    <cellStyle name="20% - Accent4 2 2 2 2 2" xfId="1980"/>
    <cellStyle name="20% - Accent4 2 2 2 3" xfId="1179"/>
    <cellStyle name="20% - Accent4 2 2 2 4" xfId="1742"/>
    <cellStyle name="20% - Accent4 2 2 3" xfId="729"/>
    <cellStyle name="20% - Accent4 2 2 3 2" xfId="1861"/>
    <cellStyle name="20% - Accent4 2 2 4" xfId="1053"/>
    <cellStyle name="20% - Accent4 2 2 4 2" xfId="1623"/>
    <cellStyle name="20% - Accent4 2 2 5" xfId="1451"/>
    <cellStyle name="20% - Accent4 2 3" xfId="370"/>
    <cellStyle name="20% - Accent4 2 3 2" xfId="515"/>
    <cellStyle name="20% - Accent4 2 3 2 2" xfId="857"/>
    <cellStyle name="20% - Accent4 2 3 2 2 2" xfId="1995"/>
    <cellStyle name="20% - Accent4 2 3 2 3" xfId="1180"/>
    <cellStyle name="20% - Accent4 2 3 2 4" xfId="1757"/>
    <cellStyle name="20% - Accent4 2 3 3" xfId="754"/>
    <cellStyle name="20% - Accent4 2 3 3 2" xfId="1876"/>
    <cellStyle name="20% - Accent4 2 3 4" xfId="1078"/>
    <cellStyle name="20% - Accent4 2 3 4 2" xfId="1638"/>
    <cellStyle name="20% - Accent4 2 3 5" xfId="1471"/>
    <cellStyle name="20% - Accent4 2 4" xfId="459"/>
    <cellStyle name="20% - Accent4 2 4 2" xfId="516"/>
    <cellStyle name="20% - Accent4 2 4 2 2" xfId="858"/>
    <cellStyle name="20% - Accent4 2 4 2 3" xfId="1181"/>
    <cellStyle name="20% - Accent4 2 4 3" xfId="801"/>
    <cellStyle name="20% - Accent4 2 4 4" xfId="1124"/>
    <cellStyle name="20% - Accent4 2 5" xfId="513"/>
    <cellStyle name="20% - Accent4 2 5 2" xfId="855"/>
    <cellStyle name="20% - Accent4 2 5 2 2" xfId="2055"/>
    <cellStyle name="20% - Accent4 2 5 2 3" xfId="1817"/>
    <cellStyle name="20% - Accent4 2 5 3" xfId="1178"/>
    <cellStyle name="20% - Accent4 2 5 3 2" xfId="1936"/>
    <cellStyle name="20% - Accent4 2 5 4" xfId="1698"/>
    <cellStyle name="20% - Accent4 2 5 5" xfId="1561"/>
    <cellStyle name="20% - Accent4 2 6" xfId="687"/>
    <cellStyle name="20% - Accent4 2 7" xfId="1011"/>
    <cellStyle name="20% - Accent4 2 8" xfId="2217"/>
    <cellStyle name="20% - Accent4 3" xfId="77"/>
    <cellStyle name="20% - Accent4 3 2" xfId="160"/>
    <cellStyle name="20% - Accent4 3 2 2" xfId="518"/>
    <cellStyle name="20% - Accent4 3 2 2 2" xfId="860"/>
    <cellStyle name="20% - Accent4 3 2 2 3" xfId="1183"/>
    <cellStyle name="20% - Accent4 3 2 3" xfId="772"/>
    <cellStyle name="20% - Accent4 3 2 4" xfId="1096"/>
    <cellStyle name="20% - Accent4 3 3" xfId="159"/>
    <cellStyle name="20% - Accent4 3 3 2" xfId="1965"/>
    <cellStyle name="20% - Accent4 3 3 3" xfId="1727"/>
    <cellStyle name="20% - Accent4 3 3 4" xfId="2133"/>
    <cellStyle name="20% - Accent4 3 3 4 2" xfId="2327"/>
    <cellStyle name="20% - Accent4 3 3 4 2 2" xfId="2481"/>
    <cellStyle name="20% - Accent4 3 3 4 3" xfId="2270"/>
    <cellStyle name="20% - Accent4 3 3 4 4" xfId="2433"/>
    <cellStyle name="20% - Accent4 3 3 5" xfId="2156"/>
    <cellStyle name="20% - Accent4 3 3 5 2" xfId="2343"/>
    <cellStyle name="20% - Accent4 3 3 5 2 2" xfId="2497"/>
    <cellStyle name="20% - Accent4 3 3 5 3" xfId="2293"/>
    <cellStyle name="20% - Accent4 3 3 5 4" xfId="2449"/>
    <cellStyle name="20% - Accent4 3 3 6" xfId="2172"/>
    <cellStyle name="20% - Accent4 3 3 6 2" xfId="2302"/>
    <cellStyle name="20% - Accent4 3 3 6 3" xfId="2456"/>
    <cellStyle name="20% - Accent4 3 3 7" xfId="2235"/>
    <cellStyle name="20% - Accent4 3 3 8" xfId="2392"/>
    <cellStyle name="20% - Accent4 3 4" xfId="473"/>
    <cellStyle name="20% - Accent4 3 4 2" xfId="519"/>
    <cellStyle name="20% - Accent4 3 4 2 2" xfId="861"/>
    <cellStyle name="20% - Accent4 3 4 2 3" xfId="1184"/>
    <cellStyle name="20% - Accent4 3 4 3" xfId="815"/>
    <cellStyle name="20% - Accent4 3 4 4" xfId="1138"/>
    <cellStyle name="20% - Accent4 3 4 5" xfId="1846"/>
    <cellStyle name="20% - Accent4 3 5" xfId="517"/>
    <cellStyle name="20% - Accent4 3 5 2" xfId="859"/>
    <cellStyle name="20% - Accent4 3 5 3" xfId="1182"/>
    <cellStyle name="20% - Accent4 3 5 4" xfId="1608"/>
    <cellStyle name="20% - Accent4 3 6" xfId="701"/>
    <cellStyle name="20% - Accent4 3 7" xfId="1025"/>
    <cellStyle name="20% - Accent4 3 8" xfId="1408"/>
    <cellStyle name="20% - Accent4 4" xfId="36"/>
    <cellStyle name="20% - Accent4 4 2" xfId="161"/>
    <cellStyle name="20% - Accent4 4 2 2" xfId="862"/>
    <cellStyle name="20% - Accent4 4 2 3" xfId="1185"/>
    <cellStyle name="20% - Accent4 4 3" xfId="713"/>
    <cellStyle name="20% - Accent4 4 4" xfId="1037"/>
    <cellStyle name="20% - Accent4 5" xfId="162"/>
    <cellStyle name="20% - Accent4 5 2" xfId="520"/>
    <cellStyle name="20% - Accent4 5 2 2" xfId="863"/>
    <cellStyle name="20% - Accent4 5 2 2 2" xfId="2010"/>
    <cellStyle name="20% - Accent4 5 2 3" xfId="1186"/>
    <cellStyle name="20% - Accent4 5 2 4" xfId="1772"/>
    <cellStyle name="20% - Accent4 5 3" xfId="741"/>
    <cellStyle name="20% - Accent4 5 3 2" xfId="1891"/>
    <cellStyle name="20% - Accent4 5 4" xfId="1065"/>
    <cellStyle name="20% - Accent4 5 4 2" xfId="1653"/>
    <cellStyle name="20% - Accent4 5 5" xfId="351"/>
    <cellStyle name="20% - Accent4 5 6" xfId="1486"/>
    <cellStyle name="20% - Accent4 6" xfId="337"/>
    <cellStyle name="20% - Accent4 6 2" xfId="1787"/>
    <cellStyle name="20% - Accent4 6 2 2" xfId="2025"/>
    <cellStyle name="20% - Accent4 6 3" xfId="1906"/>
    <cellStyle name="20% - Accent4 6 4" xfId="1668"/>
    <cellStyle name="20% - Accent4 6 5" xfId="1503"/>
    <cellStyle name="20% - Accent4 7" xfId="443"/>
    <cellStyle name="20% - Accent4 7 2" xfId="521"/>
    <cellStyle name="20% - Accent4 7 2 2" xfId="864"/>
    <cellStyle name="20% - Accent4 7 2 2 2" xfId="2040"/>
    <cellStyle name="20% - Accent4 7 2 3" xfId="1187"/>
    <cellStyle name="20% - Accent4 7 2 4" xfId="1802"/>
    <cellStyle name="20% - Accent4 7 3" xfId="785"/>
    <cellStyle name="20% - Accent4 7 3 2" xfId="1921"/>
    <cellStyle name="20% - Accent4 7 4" xfId="1108"/>
    <cellStyle name="20% - Accent4 7 4 2" xfId="1683"/>
    <cellStyle name="20% - Accent4 7 5" xfId="1518"/>
    <cellStyle name="20% - Accent4 8" xfId="512"/>
    <cellStyle name="20% - Accent4 8 2" xfId="854"/>
    <cellStyle name="20% - Accent4 8 2 2" xfId="2070"/>
    <cellStyle name="20% - Accent4 8 2 3" xfId="1832"/>
    <cellStyle name="20% - Accent4 8 3" xfId="1177"/>
    <cellStyle name="20% - Accent4 8 3 2" xfId="1951"/>
    <cellStyle name="20% - Accent4 8 4" xfId="1713"/>
    <cellStyle name="20% - Accent4 8 5" xfId="1576"/>
    <cellStyle name="20% - Accent4 9" xfId="668"/>
    <cellStyle name="20% - Accent4 9 2" xfId="2091"/>
    <cellStyle name="20% - Accent4 9 3" xfId="1363"/>
    <cellStyle name="20% - Accent5 10" xfId="997"/>
    <cellStyle name="20% - Accent5 10 2" xfId="2114"/>
    <cellStyle name="20% - Accent5 10 3" xfId="1595"/>
    <cellStyle name="20% - Accent5 11" xfId="318"/>
    <cellStyle name="20% - Accent5 11 2" xfId="1322"/>
    <cellStyle name="20% - Accent5 2" xfId="123"/>
    <cellStyle name="20% - Accent5 2 2" xfId="163"/>
    <cellStyle name="20% - Accent5 2 2 2" xfId="524"/>
    <cellStyle name="20% - Accent5 2 2 2 2" xfId="867"/>
    <cellStyle name="20% - Accent5 2 2 2 2 2" xfId="1982"/>
    <cellStyle name="20% - Accent5 2 2 2 3" xfId="1190"/>
    <cellStyle name="20% - Accent5 2 2 2 4" xfId="1744"/>
    <cellStyle name="20% - Accent5 2 2 3" xfId="731"/>
    <cellStyle name="20% - Accent5 2 2 3 2" xfId="1863"/>
    <cellStyle name="20% - Accent5 2 2 4" xfId="1055"/>
    <cellStyle name="20% - Accent5 2 2 4 2" xfId="1625"/>
    <cellStyle name="20% - Accent5 2 2 5" xfId="1455"/>
    <cellStyle name="20% - Accent5 2 3" xfId="372"/>
    <cellStyle name="20% - Accent5 2 3 2" xfId="525"/>
    <cellStyle name="20% - Accent5 2 3 2 2" xfId="868"/>
    <cellStyle name="20% - Accent5 2 3 2 2 2" xfId="1997"/>
    <cellStyle name="20% - Accent5 2 3 2 3" xfId="1191"/>
    <cellStyle name="20% - Accent5 2 3 2 4" xfId="1759"/>
    <cellStyle name="20% - Accent5 2 3 3" xfId="756"/>
    <cellStyle name="20% - Accent5 2 3 3 2" xfId="1878"/>
    <cellStyle name="20% - Accent5 2 3 4" xfId="1080"/>
    <cellStyle name="20% - Accent5 2 3 4 2" xfId="1640"/>
    <cellStyle name="20% - Accent5 2 3 5" xfId="1473"/>
    <cellStyle name="20% - Accent5 2 4" xfId="461"/>
    <cellStyle name="20% - Accent5 2 4 2" xfId="526"/>
    <cellStyle name="20% - Accent5 2 4 2 2" xfId="869"/>
    <cellStyle name="20% - Accent5 2 4 2 3" xfId="1192"/>
    <cellStyle name="20% - Accent5 2 4 3" xfId="803"/>
    <cellStyle name="20% - Accent5 2 4 4" xfId="1126"/>
    <cellStyle name="20% - Accent5 2 5" xfId="523"/>
    <cellStyle name="20% - Accent5 2 5 2" xfId="866"/>
    <cellStyle name="20% - Accent5 2 5 2 2" xfId="2057"/>
    <cellStyle name="20% - Accent5 2 5 2 3" xfId="1819"/>
    <cellStyle name="20% - Accent5 2 5 3" xfId="1189"/>
    <cellStyle name="20% - Accent5 2 5 3 2" xfId="1938"/>
    <cellStyle name="20% - Accent5 2 5 4" xfId="1700"/>
    <cellStyle name="20% - Accent5 2 5 5" xfId="1563"/>
    <cellStyle name="20% - Accent5 2 6" xfId="689"/>
    <cellStyle name="20% - Accent5 2 7" xfId="1013"/>
    <cellStyle name="20% - Accent5 2 8" xfId="2221"/>
    <cellStyle name="20% - Accent5 3" xfId="81"/>
    <cellStyle name="20% - Accent5 3 2" xfId="165"/>
    <cellStyle name="20% - Accent5 3 2 2" xfId="528"/>
    <cellStyle name="20% - Accent5 3 2 2 2" xfId="871"/>
    <cellStyle name="20% - Accent5 3 2 2 3" xfId="1194"/>
    <cellStyle name="20% - Accent5 3 2 3" xfId="774"/>
    <cellStyle name="20% - Accent5 3 2 4" xfId="1098"/>
    <cellStyle name="20% - Accent5 3 3" xfId="164"/>
    <cellStyle name="20% - Accent5 3 3 2" xfId="1967"/>
    <cellStyle name="20% - Accent5 3 3 3" xfId="1729"/>
    <cellStyle name="20% - Accent5 3 3 4" xfId="2127"/>
    <cellStyle name="20% - Accent5 3 3 4 2" xfId="2322"/>
    <cellStyle name="20% - Accent5 3 3 4 2 2" xfId="2476"/>
    <cellStyle name="20% - Accent5 3 3 4 3" xfId="2264"/>
    <cellStyle name="20% - Accent5 3 3 4 4" xfId="2428"/>
    <cellStyle name="20% - Accent5 3 3 5" xfId="2151"/>
    <cellStyle name="20% - Accent5 3 3 5 2" xfId="2338"/>
    <cellStyle name="20% - Accent5 3 3 5 2 2" xfId="2492"/>
    <cellStyle name="20% - Accent5 3 3 5 3" xfId="2288"/>
    <cellStyle name="20% - Accent5 3 3 5 4" xfId="2444"/>
    <cellStyle name="20% - Accent5 3 3 6" xfId="2167"/>
    <cellStyle name="20% - Accent5 3 3 6 2" xfId="2303"/>
    <cellStyle name="20% - Accent5 3 3 6 3" xfId="2457"/>
    <cellStyle name="20% - Accent5 3 3 7" xfId="2236"/>
    <cellStyle name="20% - Accent5 3 3 8" xfId="2393"/>
    <cellStyle name="20% - Accent5 3 4" xfId="475"/>
    <cellStyle name="20% - Accent5 3 4 2" xfId="529"/>
    <cellStyle name="20% - Accent5 3 4 2 2" xfId="872"/>
    <cellStyle name="20% - Accent5 3 4 2 3" xfId="1195"/>
    <cellStyle name="20% - Accent5 3 4 3" xfId="817"/>
    <cellStyle name="20% - Accent5 3 4 4" xfId="1140"/>
    <cellStyle name="20% - Accent5 3 4 5" xfId="1848"/>
    <cellStyle name="20% - Accent5 3 5" xfId="527"/>
    <cellStyle name="20% - Accent5 3 5 2" xfId="870"/>
    <cellStyle name="20% - Accent5 3 5 3" xfId="1193"/>
    <cellStyle name="20% - Accent5 3 5 4" xfId="1610"/>
    <cellStyle name="20% - Accent5 3 6" xfId="703"/>
    <cellStyle name="20% - Accent5 3 7" xfId="1027"/>
    <cellStyle name="20% - Accent5 3 8" xfId="1412"/>
    <cellStyle name="20% - Accent5 4" xfId="40"/>
    <cellStyle name="20% - Accent5 4 2" xfId="166"/>
    <cellStyle name="20% - Accent5 4 2 2" xfId="873"/>
    <cellStyle name="20% - Accent5 4 2 3" xfId="1196"/>
    <cellStyle name="20% - Accent5 4 3" xfId="715"/>
    <cellStyle name="20% - Accent5 4 4" xfId="1039"/>
    <cellStyle name="20% - Accent5 5" xfId="167"/>
    <cellStyle name="20% - Accent5 5 2" xfId="530"/>
    <cellStyle name="20% - Accent5 5 2 2" xfId="874"/>
    <cellStyle name="20% - Accent5 5 2 2 2" xfId="2012"/>
    <cellStyle name="20% - Accent5 5 2 3" xfId="1197"/>
    <cellStyle name="20% - Accent5 5 2 4" xfId="1774"/>
    <cellStyle name="20% - Accent5 5 3" xfId="743"/>
    <cellStyle name="20% - Accent5 5 3 2" xfId="1893"/>
    <cellStyle name="20% - Accent5 5 4" xfId="1067"/>
    <cellStyle name="20% - Accent5 5 4 2" xfId="1655"/>
    <cellStyle name="20% - Accent5 5 5" xfId="354"/>
    <cellStyle name="20% - Accent5 5 6" xfId="1488"/>
    <cellStyle name="20% - Accent5 6" xfId="335"/>
    <cellStyle name="20% - Accent5 6 2" xfId="1789"/>
    <cellStyle name="20% - Accent5 6 2 2" xfId="2027"/>
    <cellStyle name="20% - Accent5 6 3" xfId="1908"/>
    <cellStyle name="20% - Accent5 6 4" xfId="1670"/>
    <cellStyle name="20% - Accent5 6 5" xfId="1505"/>
    <cellStyle name="20% - Accent5 7" xfId="445"/>
    <cellStyle name="20% - Accent5 7 2" xfId="531"/>
    <cellStyle name="20% - Accent5 7 2 2" xfId="875"/>
    <cellStyle name="20% - Accent5 7 2 2 2" xfId="2042"/>
    <cellStyle name="20% - Accent5 7 2 3" xfId="1198"/>
    <cellStyle name="20% - Accent5 7 2 4" xfId="1804"/>
    <cellStyle name="20% - Accent5 7 3" xfId="787"/>
    <cellStyle name="20% - Accent5 7 3 2" xfId="1923"/>
    <cellStyle name="20% - Accent5 7 4" xfId="1110"/>
    <cellStyle name="20% - Accent5 7 4 2" xfId="1685"/>
    <cellStyle name="20% - Accent5 7 5" xfId="1520"/>
    <cellStyle name="20% - Accent5 8" xfId="522"/>
    <cellStyle name="20% - Accent5 8 2" xfId="865"/>
    <cellStyle name="20% - Accent5 8 2 2" xfId="2072"/>
    <cellStyle name="20% - Accent5 8 2 3" xfId="1834"/>
    <cellStyle name="20% - Accent5 8 3" xfId="1188"/>
    <cellStyle name="20% - Accent5 8 3 2" xfId="1953"/>
    <cellStyle name="20% - Accent5 8 4" xfId="1715"/>
    <cellStyle name="20% - Accent5 8 5" xfId="1578"/>
    <cellStyle name="20% - Accent5 9" xfId="670"/>
    <cellStyle name="20% - Accent5 9 2" xfId="2093"/>
    <cellStyle name="20% - Accent5 9 3" xfId="1364"/>
    <cellStyle name="20% - Accent6 10" xfId="999"/>
    <cellStyle name="20% - Accent6 10 2" xfId="2116"/>
    <cellStyle name="20% - Accent6 10 3" xfId="1597"/>
    <cellStyle name="20% - Accent6 11" xfId="322"/>
    <cellStyle name="20% - Accent6 11 2" xfId="1323"/>
    <cellStyle name="20% - Accent6 2" xfId="127"/>
    <cellStyle name="20% - Accent6 2 2" xfId="168"/>
    <cellStyle name="20% - Accent6 2 2 2" xfId="534"/>
    <cellStyle name="20% - Accent6 2 2 2 2" xfId="878"/>
    <cellStyle name="20% - Accent6 2 2 2 2 2" xfId="1984"/>
    <cellStyle name="20% - Accent6 2 2 2 3" xfId="1201"/>
    <cellStyle name="20% - Accent6 2 2 2 4" xfId="1746"/>
    <cellStyle name="20% - Accent6 2 2 3" xfId="733"/>
    <cellStyle name="20% - Accent6 2 2 3 2" xfId="1865"/>
    <cellStyle name="20% - Accent6 2 2 4" xfId="1057"/>
    <cellStyle name="20% - Accent6 2 2 4 2" xfId="1627"/>
    <cellStyle name="20% - Accent6 2 2 5" xfId="1459"/>
    <cellStyle name="20% - Accent6 2 3" xfId="374"/>
    <cellStyle name="20% - Accent6 2 3 2" xfId="535"/>
    <cellStyle name="20% - Accent6 2 3 2 2" xfId="879"/>
    <cellStyle name="20% - Accent6 2 3 2 2 2" xfId="1999"/>
    <cellStyle name="20% - Accent6 2 3 2 3" xfId="1202"/>
    <cellStyle name="20% - Accent6 2 3 2 4" xfId="1761"/>
    <cellStyle name="20% - Accent6 2 3 3" xfId="758"/>
    <cellStyle name="20% - Accent6 2 3 3 2" xfId="1880"/>
    <cellStyle name="20% - Accent6 2 3 4" xfId="1082"/>
    <cellStyle name="20% - Accent6 2 3 4 2" xfId="1642"/>
    <cellStyle name="20% - Accent6 2 3 5" xfId="1475"/>
    <cellStyle name="20% - Accent6 2 4" xfId="463"/>
    <cellStyle name="20% - Accent6 2 4 2" xfId="536"/>
    <cellStyle name="20% - Accent6 2 4 2 2" xfId="880"/>
    <cellStyle name="20% - Accent6 2 4 2 3" xfId="1203"/>
    <cellStyle name="20% - Accent6 2 4 3" xfId="805"/>
    <cellStyle name="20% - Accent6 2 4 4" xfId="1128"/>
    <cellStyle name="20% - Accent6 2 5" xfId="533"/>
    <cellStyle name="20% - Accent6 2 5 2" xfId="877"/>
    <cellStyle name="20% - Accent6 2 5 2 2" xfId="2059"/>
    <cellStyle name="20% - Accent6 2 5 2 3" xfId="1821"/>
    <cellStyle name="20% - Accent6 2 5 3" xfId="1200"/>
    <cellStyle name="20% - Accent6 2 5 3 2" xfId="1940"/>
    <cellStyle name="20% - Accent6 2 5 4" xfId="1702"/>
    <cellStyle name="20% - Accent6 2 5 5" xfId="1565"/>
    <cellStyle name="20% - Accent6 2 6" xfId="691"/>
    <cellStyle name="20% - Accent6 2 7" xfId="1015"/>
    <cellStyle name="20% - Accent6 2 8" xfId="2225"/>
    <cellStyle name="20% - Accent6 3" xfId="85"/>
    <cellStyle name="20% - Accent6 3 2" xfId="170"/>
    <cellStyle name="20% - Accent6 3 2 2" xfId="538"/>
    <cellStyle name="20% - Accent6 3 2 2 2" xfId="882"/>
    <cellStyle name="20% - Accent6 3 2 2 3" xfId="1205"/>
    <cellStyle name="20% - Accent6 3 2 3" xfId="776"/>
    <cellStyle name="20% - Accent6 3 2 4" xfId="1100"/>
    <cellStyle name="20% - Accent6 3 3" xfId="169"/>
    <cellStyle name="20% - Accent6 3 3 2" xfId="1969"/>
    <cellStyle name="20% - Accent6 3 3 3" xfId="1731"/>
    <cellStyle name="20% - Accent6 3 3 4" xfId="2126"/>
    <cellStyle name="20% - Accent6 3 3 4 2" xfId="2321"/>
    <cellStyle name="20% - Accent6 3 3 4 2 2" xfId="2475"/>
    <cellStyle name="20% - Accent6 3 3 4 3" xfId="2263"/>
    <cellStyle name="20% - Accent6 3 3 4 4" xfId="2427"/>
    <cellStyle name="20% - Accent6 3 3 5" xfId="2150"/>
    <cellStyle name="20% - Accent6 3 3 5 2" xfId="2337"/>
    <cellStyle name="20% - Accent6 3 3 5 2 2" xfId="2491"/>
    <cellStyle name="20% - Accent6 3 3 5 3" xfId="2287"/>
    <cellStyle name="20% - Accent6 3 3 5 4" xfId="2443"/>
    <cellStyle name="20% - Accent6 3 3 6" xfId="2166"/>
    <cellStyle name="20% - Accent6 3 3 6 2" xfId="2304"/>
    <cellStyle name="20% - Accent6 3 3 6 3" xfId="2458"/>
    <cellStyle name="20% - Accent6 3 3 7" xfId="2237"/>
    <cellStyle name="20% - Accent6 3 3 8" xfId="2394"/>
    <cellStyle name="20% - Accent6 3 4" xfId="477"/>
    <cellStyle name="20% - Accent6 3 4 2" xfId="539"/>
    <cellStyle name="20% - Accent6 3 4 2 2" xfId="883"/>
    <cellStyle name="20% - Accent6 3 4 2 3" xfId="1206"/>
    <cellStyle name="20% - Accent6 3 4 3" xfId="819"/>
    <cellStyle name="20% - Accent6 3 4 4" xfId="1142"/>
    <cellStyle name="20% - Accent6 3 4 5" xfId="1850"/>
    <cellStyle name="20% - Accent6 3 5" xfId="537"/>
    <cellStyle name="20% - Accent6 3 5 2" xfId="881"/>
    <cellStyle name="20% - Accent6 3 5 3" xfId="1204"/>
    <cellStyle name="20% - Accent6 3 5 4" xfId="1612"/>
    <cellStyle name="20% - Accent6 3 6" xfId="705"/>
    <cellStyle name="20% - Accent6 3 7" xfId="1029"/>
    <cellStyle name="20% - Accent6 3 8" xfId="1416"/>
    <cellStyle name="20% - Accent6 4" xfId="44"/>
    <cellStyle name="20% - Accent6 4 2" xfId="171"/>
    <cellStyle name="20% - Accent6 4 2 2" xfId="884"/>
    <cellStyle name="20% - Accent6 4 2 3" xfId="1207"/>
    <cellStyle name="20% - Accent6 4 3" xfId="717"/>
    <cellStyle name="20% - Accent6 4 4" xfId="1041"/>
    <cellStyle name="20% - Accent6 5" xfId="172"/>
    <cellStyle name="20% - Accent6 5 2" xfId="540"/>
    <cellStyle name="20% - Accent6 5 2 2" xfId="885"/>
    <cellStyle name="20% - Accent6 5 2 2 2" xfId="2014"/>
    <cellStyle name="20% - Accent6 5 2 3" xfId="1208"/>
    <cellStyle name="20% - Accent6 5 2 4" xfId="1776"/>
    <cellStyle name="20% - Accent6 5 3" xfId="745"/>
    <cellStyle name="20% - Accent6 5 3 2" xfId="1895"/>
    <cellStyle name="20% - Accent6 5 4" xfId="1069"/>
    <cellStyle name="20% - Accent6 5 4 2" xfId="1657"/>
    <cellStyle name="20% - Accent6 5 5" xfId="358"/>
    <cellStyle name="20% - Accent6 5 6" xfId="1490"/>
    <cellStyle name="20% - Accent6 6" xfId="334"/>
    <cellStyle name="20% - Accent6 6 2" xfId="1791"/>
    <cellStyle name="20% - Accent6 6 2 2" xfId="2029"/>
    <cellStyle name="20% - Accent6 6 3" xfId="1910"/>
    <cellStyle name="20% - Accent6 6 4" xfId="1672"/>
    <cellStyle name="20% - Accent6 6 5" xfId="1507"/>
    <cellStyle name="20% - Accent6 7" xfId="447"/>
    <cellStyle name="20% - Accent6 7 2" xfId="541"/>
    <cellStyle name="20% - Accent6 7 2 2" xfId="886"/>
    <cellStyle name="20% - Accent6 7 2 2 2" xfId="2044"/>
    <cellStyle name="20% - Accent6 7 2 3" xfId="1209"/>
    <cellStyle name="20% - Accent6 7 2 4" xfId="1806"/>
    <cellStyle name="20% - Accent6 7 3" xfId="789"/>
    <cellStyle name="20% - Accent6 7 3 2" xfId="1925"/>
    <cellStyle name="20% - Accent6 7 4" xfId="1112"/>
    <cellStyle name="20% - Accent6 7 4 2" xfId="1687"/>
    <cellStyle name="20% - Accent6 7 5" xfId="1522"/>
    <cellStyle name="20% - Accent6 8" xfId="532"/>
    <cellStyle name="20% - Accent6 8 2" xfId="876"/>
    <cellStyle name="20% - Accent6 8 2 2" xfId="2074"/>
    <cellStyle name="20% - Accent6 8 2 3" xfId="1836"/>
    <cellStyle name="20% - Accent6 8 3" xfId="1199"/>
    <cellStyle name="20% - Accent6 8 3 2" xfId="1955"/>
    <cellStyle name="20% - Accent6 8 4" xfId="1717"/>
    <cellStyle name="20% - Accent6 8 5" xfId="1580"/>
    <cellStyle name="20% - Accent6 9" xfId="672"/>
    <cellStyle name="20% - Accent6 9 2" xfId="2095"/>
    <cellStyle name="20% - Accent6 9 3" xfId="1365"/>
    <cellStyle name="40% - Accent1 10" xfId="990"/>
    <cellStyle name="40% - Accent1 10 2" xfId="2107"/>
    <cellStyle name="40% - Accent1 10 3" xfId="1588"/>
    <cellStyle name="40% - Accent1 11" xfId="303"/>
    <cellStyle name="40% - Accent1 11 2" xfId="1324"/>
    <cellStyle name="40% - Accent1 2" xfId="108"/>
    <cellStyle name="40% - Accent1 2 2" xfId="173"/>
    <cellStyle name="40% - Accent1 2 2 2" xfId="544"/>
    <cellStyle name="40% - Accent1 2 2 2 2" xfId="889"/>
    <cellStyle name="40% - Accent1 2 2 2 2 2" xfId="1975"/>
    <cellStyle name="40% - Accent1 2 2 2 3" xfId="1212"/>
    <cellStyle name="40% - Accent1 2 2 2 4" xfId="1737"/>
    <cellStyle name="40% - Accent1 2 2 3" xfId="724"/>
    <cellStyle name="40% - Accent1 2 2 3 2" xfId="1856"/>
    <cellStyle name="40% - Accent1 2 2 4" xfId="1048"/>
    <cellStyle name="40% - Accent1 2 2 4 2" xfId="1618"/>
    <cellStyle name="40% - Accent1 2 2 5" xfId="1440"/>
    <cellStyle name="40% - Accent1 2 3" xfId="365"/>
    <cellStyle name="40% - Accent1 2 3 2" xfId="545"/>
    <cellStyle name="40% - Accent1 2 3 2 2" xfId="890"/>
    <cellStyle name="40% - Accent1 2 3 2 2 2" xfId="1990"/>
    <cellStyle name="40% - Accent1 2 3 2 3" xfId="1213"/>
    <cellStyle name="40% - Accent1 2 3 2 4" xfId="1752"/>
    <cellStyle name="40% - Accent1 2 3 3" xfId="749"/>
    <cellStyle name="40% - Accent1 2 3 3 2" xfId="1871"/>
    <cellStyle name="40% - Accent1 2 3 4" xfId="1073"/>
    <cellStyle name="40% - Accent1 2 3 4 2" xfId="1633"/>
    <cellStyle name="40% - Accent1 2 3 5" xfId="1466"/>
    <cellStyle name="40% - Accent1 2 4" xfId="454"/>
    <cellStyle name="40% - Accent1 2 4 2" xfId="546"/>
    <cellStyle name="40% - Accent1 2 4 2 2" xfId="891"/>
    <cellStyle name="40% - Accent1 2 4 2 3" xfId="1214"/>
    <cellStyle name="40% - Accent1 2 4 3" xfId="796"/>
    <cellStyle name="40% - Accent1 2 4 4" xfId="1119"/>
    <cellStyle name="40% - Accent1 2 5" xfId="543"/>
    <cellStyle name="40% - Accent1 2 5 2" xfId="888"/>
    <cellStyle name="40% - Accent1 2 5 2 2" xfId="2050"/>
    <cellStyle name="40% - Accent1 2 5 2 3" xfId="1812"/>
    <cellStyle name="40% - Accent1 2 5 3" xfId="1211"/>
    <cellStyle name="40% - Accent1 2 5 3 2" xfId="1931"/>
    <cellStyle name="40% - Accent1 2 5 4" xfId="1693"/>
    <cellStyle name="40% - Accent1 2 5 5" xfId="1556"/>
    <cellStyle name="40% - Accent1 2 6" xfId="682"/>
    <cellStyle name="40% - Accent1 2 7" xfId="1006"/>
    <cellStyle name="40% - Accent1 2 8" xfId="2206"/>
    <cellStyle name="40% - Accent1 3" xfId="66"/>
    <cellStyle name="40% - Accent1 3 2" xfId="175"/>
    <cellStyle name="40% - Accent1 3 2 2" xfId="548"/>
    <cellStyle name="40% - Accent1 3 2 2 2" xfId="893"/>
    <cellStyle name="40% - Accent1 3 2 2 3" xfId="1216"/>
    <cellStyle name="40% - Accent1 3 2 3" xfId="767"/>
    <cellStyle name="40% - Accent1 3 2 4" xfId="1091"/>
    <cellStyle name="40% - Accent1 3 3" xfId="174"/>
    <cellStyle name="40% - Accent1 3 3 2" xfId="1960"/>
    <cellStyle name="40% - Accent1 3 3 3" xfId="1722"/>
    <cellStyle name="40% - Accent1 3 3 4" xfId="2136"/>
    <cellStyle name="40% - Accent1 3 3 4 2" xfId="2330"/>
    <cellStyle name="40% - Accent1 3 3 4 2 2" xfId="2484"/>
    <cellStyle name="40% - Accent1 3 3 4 3" xfId="2273"/>
    <cellStyle name="40% - Accent1 3 3 4 4" xfId="2436"/>
    <cellStyle name="40% - Accent1 3 3 5" xfId="2159"/>
    <cellStyle name="40% - Accent1 3 3 5 2" xfId="2346"/>
    <cellStyle name="40% - Accent1 3 3 5 2 2" xfId="2500"/>
    <cellStyle name="40% - Accent1 3 3 5 3" xfId="2296"/>
    <cellStyle name="40% - Accent1 3 3 5 4" xfId="2452"/>
    <cellStyle name="40% - Accent1 3 3 6" xfId="2175"/>
    <cellStyle name="40% - Accent1 3 3 6 2" xfId="2305"/>
    <cellStyle name="40% - Accent1 3 3 6 3" xfId="2459"/>
    <cellStyle name="40% - Accent1 3 3 7" xfId="2238"/>
    <cellStyle name="40% - Accent1 3 3 8" xfId="2395"/>
    <cellStyle name="40% - Accent1 3 4" xfId="468"/>
    <cellStyle name="40% - Accent1 3 4 2" xfId="549"/>
    <cellStyle name="40% - Accent1 3 4 2 2" xfId="894"/>
    <cellStyle name="40% - Accent1 3 4 2 3" xfId="1217"/>
    <cellStyle name="40% - Accent1 3 4 3" xfId="810"/>
    <cellStyle name="40% - Accent1 3 4 4" xfId="1133"/>
    <cellStyle name="40% - Accent1 3 4 5" xfId="1841"/>
    <cellStyle name="40% - Accent1 3 5" xfId="547"/>
    <cellStyle name="40% - Accent1 3 5 2" xfId="892"/>
    <cellStyle name="40% - Accent1 3 5 3" xfId="1215"/>
    <cellStyle name="40% - Accent1 3 5 4" xfId="1603"/>
    <cellStyle name="40% - Accent1 3 6" xfId="696"/>
    <cellStyle name="40% - Accent1 3 7" xfId="1020"/>
    <cellStyle name="40% - Accent1 3 8" xfId="1397"/>
    <cellStyle name="40% - Accent1 4" xfId="25"/>
    <cellStyle name="40% - Accent1 4 2" xfId="176"/>
    <cellStyle name="40% - Accent1 4 2 2" xfId="895"/>
    <cellStyle name="40% - Accent1 4 2 3" xfId="1218"/>
    <cellStyle name="40% - Accent1 4 3" xfId="708"/>
    <cellStyle name="40% - Accent1 4 4" xfId="1032"/>
    <cellStyle name="40% - Accent1 5" xfId="177"/>
    <cellStyle name="40% - Accent1 5 2" xfId="550"/>
    <cellStyle name="40% - Accent1 5 2 2" xfId="896"/>
    <cellStyle name="40% - Accent1 5 2 2 2" xfId="2005"/>
    <cellStyle name="40% - Accent1 5 2 3" xfId="1219"/>
    <cellStyle name="40% - Accent1 5 2 4" xfId="1767"/>
    <cellStyle name="40% - Accent1 5 3" xfId="736"/>
    <cellStyle name="40% - Accent1 5 3 2" xfId="1886"/>
    <cellStyle name="40% - Accent1 5 4" xfId="1060"/>
    <cellStyle name="40% - Accent1 5 4 2" xfId="1648"/>
    <cellStyle name="40% - Accent1 5 5" xfId="341"/>
    <cellStyle name="40% - Accent1 5 6" xfId="1481"/>
    <cellStyle name="40% - Accent1 6" xfId="339"/>
    <cellStyle name="40% - Accent1 6 2" xfId="1782"/>
    <cellStyle name="40% - Accent1 6 2 2" xfId="2020"/>
    <cellStyle name="40% - Accent1 6 3" xfId="1901"/>
    <cellStyle name="40% - Accent1 6 4" xfId="1663"/>
    <cellStyle name="40% - Accent1 6 5" xfId="1498"/>
    <cellStyle name="40% - Accent1 7" xfId="438"/>
    <cellStyle name="40% - Accent1 7 2" xfId="551"/>
    <cellStyle name="40% - Accent1 7 2 2" xfId="897"/>
    <cellStyle name="40% - Accent1 7 2 2 2" xfId="2035"/>
    <cellStyle name="40% - Accent1 7 2 3" xfId="1220"/>
    <cellStyle name="40% - Accent1 7 2 4" xfId="1797"/>
    <cellStyle name="40% - Accent1 7 3" xfId="780"/>
    <cellStyle name="40% - Accent1 7 3 2" xfId="1916"/>
    <cellStyle name="40% - Accent1 7 4" xfId="1103"/>
    <cellStyle name="40% - Accent1 7 4 2" xfId="1678"/>
    <cellStyle name="40% - Accent1 7 5" xfId="1513"/>
    <cellStyle name="40% - Accent1 8" xfId="542"/>
    <cellStyle name="40% - Accent1 8 2" xfId="887"/>
    <cellStyle name="40% - Accent1 8 2 2" xfId="2065"/>
    <cellStyle name="40% - Accent1 8 2 3" xfId="1827"/>
    <cellStyle name="40% - Accent1 8 3" xfId="1210"/>
    <cellStyle name="40% - Accent1 8 3 2" xfId="1946"/>
    <cellStyle name="40% - Accent1 8 4" xfId="1708"/>
    <cellStyle name="40% - Accent1 8 5" xfId="1571"/>
    <cellStyle name="40% - Accent1 9" xfId="663"/>
    <cellStyle name="40% - Accent1 9 2" xfId="2086"/>
    <cellStyle name="40% - Accent1 9 3" xfId="1366"/>
    <cellStyle name="40% - Accent2 10" xfId="992"/>
    <cellStyle name="40% - Accent2 10 2" xfId="2109"/>
    <cellStyle name="40% - Accent2 10 3" xfId="1590"/>
    <cellStyle name="40% - Accent2 11" xfId="307"/>
    <cellStyle name="40% - Accent2 11 2" xfId="1325"/>
    <cellStyle name="40% - Accent2 2" xfId="112"/>
    <cellStyle name="40% - Accent2 2 2" xfId="178"/>
    <cellStyle name="40% - Accent2 2 2 2" xfId="554"/>
    <cellStyle name="40% - Accent2 2 2 2 2" xfId="900"/>
    <cellStyle name="40% - Accent2 2 2 2 2 2" xfId="1977"/>
    <cellStyle name="40% - Accent2 2 2 2 3" xfId="1223"/>
    <cellStyle name="40% - Accent2 2 2 2 4" xfId="1739"/>
    <cellStyle name="40% - Accent2 2 2 3" xfId="726"/>
    <cellStyle name="40% - Accent2 2 2 3 2" xfId="1858"/>
    <cellStyle name="40% - Accent2 2 2 4" xfId="1050"/>
    <cellStyle name="40% - Accent2 2 2 4 2" xfId="1620"/>
    <cellStyle name="40% - Accent2 2 2 5" xfId="1444"/>
    <cellStyle name="40% - Accent2 2 3" xfId="367"/>
    <cellStyle name="40% - Accent2 2 3 2" xfId="555"/>
    <cellStyle name="40% - Accent2 2 3 2 2" xfId="901"/>
    <cellStyle name="40% - Accent2 2 3 2 2 2" xfId="1992"/>
    <cellStyle name="40% - Accent2 2 3 2 3" xfId="1224"/>
    <cellStyle name="40% - Accent2 2 3 2 4" xfId="1754"/>
    <cellStyle name="40% - Accent2 2 3 3" xfId="751"/>
    <cellStyle name="40% - Accent2 2 3 3 2" xfId="1873"/>
    <cellStyle name="40% - Accent2 2 3 4" xfId="1075"/>
    <cellStyle name="40% - Accent2 2 3 4 2" xfId="1635"/>
    <cellStyle name="40% - Accent2 2 3 5" xfId="1468"/>
    <cellStyle name="40% - Accent2 2 4" xfId="456"/>
    <cellStyle name="40% - Accent2 2 4 2" xfId="556"/>
    <cellStyle name="40% - Accent2 2 4 2 2" xfId="902"/>
    <cellStyle name="40% - Accent2 2 4 2 3" xfId="1225"/>
    <cellStyle name="40% - Accent2 2 4 3" xfId="798"/>
    <cellStyle name="40% - Accent2 2 4 4" xfId="1121"/>
    <cellStyle name="40% - Accent2 2 5" xfId="553"/>
    <cellStyle name="40% - Accent2 2 5 2" xfId="899"/>
    <cellStyle name="40% - Accent2 2 5 2 2" xfId="2052"/>
    <cellStyle name="40% - Accent2 2 5 2 3" xfId="1814"/>
    <cellStyle name="40% - Accent2 2 5 3" xfId="1222"/>
    <cellStyle name="40% - Accent2 2 5 3 2" xfId="1933"/>
    <cellStyle name="40% - Accent2 2 5 4" xfId="1695"/>
    <cellStyle name="40% - Accent2 2 5 5" xfId="1558"/>
    <cellStyle name="40% - Accent2 2 6" xfId="684"/>
    <cellStyle name="40% - Accent2 2 7" xfId="1008"/>
    <cellStyle name="40% - Accent2 2 8" xfId="2210"/>
    <cellStyle name="40% - Accent2 3" xfId="70"/>
    <cellStyle name="40% - Accent2 3 2" xfId="180"/>
    <cellStyle name="40% - Accent2 3 2 2" xfId="558"/>
    <cellStyle name="40% - Accent2 3 2 2 2" xfId="904"/>
    <cellStyle name="40% - Accent2 3 2 2 3" xfId="1227"/>
    <cellStyle name="40% - Accent2 3 2 3" xfId="769"/>
    <cellStyle name="40% - Accent2 3 2 4" xfId="1093"/>
    <cellStyle name="40% - Accent2 3 3" xfId="179"/>
    <cellStyle name="40% - Accent2 3 3 2" xfId="1962"/>
    <cellStyle name="40% - Accent2 3 3 3" xfId="1724"/>
    <cellStyle name="40% - Accent2 3 3 4" xfId="2134"/>
    <cellStyle name="40% - Accent2 3 3 4 2" xfId="2328"/>
    <cellStyle name="40% - Accent2 3 3 4 2 2" xfId="2482"/>
    <cellStyle name="40% - Accent2 3 3 4 3" xfId="2271"/>
    <cellStyle name="40% - Accent2 3 3 4 4" xfId="2434"/>
    <cellStyle name="40% - Accent2 3 3 5" xfId="2157"/>
    <cellStyle name="40% - Accent2 3 3 5 2" xfId="2344"/>
    <cellStyle name="40% - Accent2 3 3 5 2 2" xfId="2498"/>
    <cellStyle name="40% - Accent2 3 3 5 3" xfId="2294"/>
    <cellStyle name="40% - Accent2 3 3 5 4" xfId="2450"/>
    <cellStyle name="40% - Accent2 3 3 6" xfId="2173"/>
    <cellStyle name="40% - Accent2 3 3 6 2" xfId="2306"/>
    <cellStyle name="40% - Accent2 3 3 6 3" xfId="2460"/>
    <cellStyle name="40% - Accent2 3 3 7" xfId="2239"/>
    <cellStyle name="40% - Accent2 3 3 8" xfId="2396"/>
    <cellStyle name="40% - Accent2 3 4" xfId="470"/>
    <cellStyle name="40% - Accent2 3 4 2" xfId="559"/>
    <cellStyle name="40% - Accent2 3 4 2 2" xfId="905"/>
    <cellStyle name="40% - Accent2 3 4 2 3" xfId="1228"/>
    <cellStyle name="40% - Accent2 3 4 3" xfId="812"/>
    <cellStyle name="40% - Accent2 3 4 4" xfId="1135"/>
    <cellStyle name="40% - Accent2 3 4 5" xfId="1843"/>
    <cellStyle name="40% - Accent2 3 5" xfId="557"/>
    <cellStyle name="40% - Accent2 3 5 2" xfId="903"/>
    <cellStyle name="40% - Accent2 3 5 3" xfId="1226"/>
    <cellStyle name="40% - Accent2 3 5 4" xfId="1605"/>
    <cellStyle name="40% - Accent2 3 6" xfId="698"/>
    <cellStyle name="40% - Accent2 3 7" xfId="1022"/>
    <cellStyle name="40% - Accent2 3 8" xfId="1401"/>
    <cellStyle name="40% - Accent2 4" xfId="29"/>
    <cellStyle name="40% - Accent2 4 2" xfId="181"/>
    <cellStyle name="40% - Accent2 4 2 2" xfId="906"/>
    <cellStyle name="40% - Accent2 4 2 3" xfId="1229"/>
    <cellStyle name="40% - Accent2 4 3" xfId="710"/>
    <cellStyle name="40% - Accent2 4 4" xfId="1034"/>
    <cellStyle name="40% - Accent2 5" xfId="182"/>
    <cellStyle name="40% - Accent2 5 2" xfId="560"/>
    <cellStyle name="40% - Accent2 5 2 2" xfId="907"/>
    <cellStyle name="40% - Accent2 5 2 2 2" xfId="2007"/>
    <cellStyle name="40% - Accent2 5 2 3" xfId="1230"/>
    <cellStyle name="40% - Accent2 5 2 4" xfId="1769"/>
    <cellStyle name="40% - Accent2 5 3" xfId="738"/>
    <cellStyle name="40% - Accent2 5 3 2" xfId="1888"/>
    <cellStyle name="40% - Accent2 5 4" xfId="1062"/>
    <cellStyle name="40% - Accent2 5 4 2" xfId="1650"/>
    <cellStyle name="40% - Accent2 5 5" xfId="345"/>
    <cellStyle name="40% - Accent2 5 6" xfId="1483"/>
    <cellStyle name="40% - Accent2 6" xfId="362"/>
    <cellStyle name="40% - Accent2 6 2" xfId="1784"/>
    <cellStyle name="40% - Accent2 6 2 2" xfId="2022"/>
    <cellStyle name="40% - Accent2 6 3" xfId="1903"/>
    <cellStyle name="40% - Accent2 6 4" xfId="1665"/>
    <cellStyle name="40% - Accent2 6 5" xfId="1500"/>
    <cellStyle name="40% - Accent2 7" xfId="440"/>
    <cellStyle name="40% - Accent2 7 2" xfId="561"/>
    <cellStyle name="40% - Accent2 7 2 2" xfId="908"/>
    <cellStyle name="40% - Accent2 7 2 2 2" xfId="2037"/>
    <cellStyle name="40% - Accent2 7 2 3" xfId="1231"/>
    <cellStyle name="40% - Accent2 7 2 4" xfId="1799"/>
    <cellStyle name="40% - Accent2 7 3" xfId="782"/>
    <cellStyle name="40% - Accent2 7 3 2" xfId="1918"/>
    <cellStyle name="40% - Accent2 7 4" xfId="1105"/>
    <cellStyle name="40% - Accent2 7 4 2" xfId="1680"/>
    <cellStyle name="40% - Accent2 7 5" xfId="1515"/>
    <cellStyle name="40% - Accent2 8" xfId="552"/>
    <cellStyle name="40% - Accent2 8 2" xfId="898"/>
    <cellStyle name="40% - Accent2 8 2 2" xfId="2067"/>
    <cellStyle name="40% - Accent2 8 2 3" xfId="1829"/>
    <cellStyle name="40% - Accent2 8 3" xfId="1221"/>
    <cellStyle name="40% - Accent2 8 3 2" xfId="1948"/>
    <cellStyle name="40% - Accent2 8 4" xfId="1710"/>
    <cellStyle name="40% - Accent2 8 5" xfId="1573"/>
    <cellStyle name="40% - Accent2 9" xfId="665"/>
    <cellStyle name="40% - Accent2 9 2" xfId="2088"/>
    <cellStyle name="40% - Accent2 9 3" xfId="1367"/>
    <cellStyle name="40% - Accent3 10" xfId="994"/>
    <cellStyle name="40% - Accent3 10 2" xfId="2111"/>
    <cellStyle name="40% - Accent3 10 3" xfId="1592"/>
    <cellStyle name="40% - Accent3 11" xfId="311"/>
    <cellStyle name="40% - Accent3 11 2" xfId="1326"/>
    <cellStyle name="40% - Accent3 2" xfId="116"/>
    <cellStyle name="40% - Accent3 2 2" xfId="183"/>
    <cellStyle name="40% - Accent3 2 2 2" xfId="564"/>
    <cellStyle name="40% - Accent3 2 2 2 2" xfId="911"/>
    <cellStyle name="40% - Accent3 2 2 2 2 2" xfId="1979"/>
    <cellStyle name="40% - Accent3 2 2 2 3" xfId="1234"/>
    <cellStyle name="40% - Accent3 2 2 2 4" xfId="1741"/>
    <cellStyle name="40% - Accent3 2 2 3" xfId="728"/>
    <cellStyle name="40% - Accent3 2 2 3 2" xfId="1860"/>
    <cellStyle name="40% - Accent3 2 2 4" xfId="1052"/>
    <cellStyle name="40% - Accent3 2 2 4 2" xfId="1622"/>
    <cellStyle name="40% - Accent3 2 2 5" xfId="1448"/>
    <cellStyle name="40% - Accent3 2 3" xfId="369"/>
    <cellStyle name="40% - Accent3 2 3 2" xfId="565"/>
    <cellStyle name="40% - Accent3 2 3 2 2" xfId="912"/>
    <cellStyle name="40% - Accent3 2 3 2 2 2" xfId="1994"/>
    <cellStyle name="40% - Accent3 2 3 2 3" xfId="1235"/>
    <cellStyle name="40% - Accent3 2 3 2 4" xfId="1756"/>
    <cellStyle name="40% - Accent3 2 3 3" xfId="753"/>
    <cellStyle name="40% - Accent3 2 3 3 2" xfId="1875"/>
    <cellStyle name="40% - Accent3 2 3 4" xfId="1077"/>
    <cellStyle name="40% - Accent3 2 3 4 2" xfId="1637"/>
    <cellStyle name="40% - Accent3 2 3 5" xfId="1470"/>
    <cellStyle name="40% - Accent3 2 4" xfId="458"/>
    <cellStyle name="40% - Accent3 2 4 2" xfId="566"/>
    <cellStyle name="40% - Accent3 2 4 2 2" xfId="913"/>
    <cellStyle name="40% - Accent3 2 4 2 3" xfId="1236"/>
    <cellStyle name="40% - Accent3 2 4 3" xfId="800"/>
    <cellStyle name="40% - Accent3 2 4 4" xfId="1123"/>
    <cellStyle name="40% - Accent3 2 5" xfId="563"/>
    <cellStyle name="40% - Accent3 2 5 2" xfId="910"/>
    <cellStyle name="40% - Accent3 2 5 2 2" xfId="2054"/>
    <cellStyle name="40% - Accent3 2 5 2 3" xfId="1816"/>
    <cellStyle name="40% - Accent3 2 5 3" xfId="1233"/>
    <cellStyle name="40% - Accent3 2 5 3 2" xfId="1935"/>
    <cellStyle name="40% - Accent3 2 5 4" xfId="1697"/>
    <cellStyle name="40% - Accent3 2 5 5" xfId="1560"/>
    <cellStyle name="40% - Accent3 2 6" xfId="686"/>
    <cellStyle name="40% - Accent3 2 7" xfId="1010"/>
    <cellStyle name="40% - Accent3 2 8" xfId="2214"/>
    <cellStyle name="40% - Accent3 3" xfId="74"/>
    <cellStyle name="40% - Accent3 3 2" xfId="185"/>
    <cellStyle name="40% - Accent3 3 2 2" xfId="568"/>
    <cellStyle name="40% - Accent3 3 2 2 2" xfId="915"/>
    <cellStyle name="40% - Accent3 3 2 2 3" xfId="1238"/>
    <cellStyle name="40% - Accent3 3 2 3" xfId="771"/>
    <cellStyle name="40% - Accent3 3 2 4" xfId="1095"/>
    <cellStyle name="40% - Accent3 3 3" xfId="184"/>
    <cellStyle name="40% - Accent3 3 3 2" xfId="1964"/>
    <cellStyle name="40% - Accent3 3 3 3" xfId="1726"/>
    <cellStyle name="40% - Accent3 3 3 4" xfId="2125"/>
    <cellStyle name="40% - Accent3 3 3 4 2" xfId="2320"/>
    <cellStyle name="40% - Accent3 3 3 4 2 2" xfId="2474"/>
    <cellStyle name="40% - Accent3 3 3 4 3" xfId="2262"/>
    <cellStyle name="40% - Accent3 3 3 4 4" xfId="2426"/>
    <cellStyle name="40% - Accent3 3 3 5" xfId="2149"/>
    <cellStyle name="40% - Accent3 3 3 5 2" xfId="2336"/>
    <cellStyle name="40% - Accent3 3 3 5 2 2" xfId="2490"/>
    <cellStyle name="40% - Accent3 3 3 5 3" xfId="2286"/>
    <cellStyle name="40% - Accent3 3 3 5 4" xfId="2442"/>
    <cellStyle name="40% - Accent3 3 3 6" xfId="2165"/>
    <cellStyle name="40% - Accent3 3 3 6 2" xfId="2307"/>
    <cellStyle name="40% - Accent3 3 3 6 3" xfId="2461"/>
    <cellStyle name="40% - Accent3 3 3 7" xfId="2240"/>
    <cellStyle name="40% - Accent3 3 3 8" xfId="2397"/>
    <cellStyle name="40% - Accent3 3 4" xfId="472"/>
    <cellStyle name="40% - Accent3 3 4 2" xfId="569"/>
    <cellStyle name="40% - Accent3 3 4 2 2" xfId="916"/>
    <cellStyle name="40% - Accent3 3 4 2 3" xfId="1239"/>
    <cellStyle name="40% - Accent3 3 4 3" xfId="814"/>
    <cellStyle name="40% - Accent3 3 4 4" xfId="1137"/>
    <cellStyle name="40% - Accent3 3 4 5" xfId="1845"/>
    <cellStyle name="40% - Accent3 3 5" xfId="567"/>
    <cellStyle name="40% - Accent3 3 5 2" xfId="914"/>
    <cellStyle name="40% - Accent3 3 5 3" xfId="1237"/>
    <cellStyle name="40% - Accent3 3 5 4" xfId="1607"/>
    <cellStyle name="40% - Accent3 3 6" xfId="700"/>
    <cellStyle name="40% - Accent3 3 7" xfId="1024"/>
    <cellStyle name="40% - Accent3 3 8" xfId="1405"/>
    <cellStyle name="40% - Accent3 4" xfId="33"/>
    <cellStyle name="40% - Accent3 4 2" xfId="186"/>
    <cellStyle name="40% - Accent3 4 2 2" xfId="917"/>
    <cellStyle name="40% - Accent3 4 2 3" xfId="1240"/>
    <cellStyle name="40% - Accent3 4 3" xfId="712"/>
    <cellStyle name="40% - Accent3 4 4" xfId="1036"/>
    <cellStyle name="40% - Accent3 5" xfId="187"/>
    <cellStyle name="40% - Accent3 5 2" xfId="570"/>
    <cellStyle name="40% - Accent3 5 2 2" xfId="918"/>
    <cellStyle name="40% - Accent3 5 2 2 2" xfId="2009"/>
    <cellStyle name="40% - Accent3 5 2 3" xfId="1241"/>
    <cellStyle name="40% - Accent3 5 2 4" xfId="1771"/>
    <cellStyle name="40% - Accent3 5 3" xfId="740"/>
    <cellStyle name="40% - Accent3 5 3 2" xfId="1890"/>
    <cellStyle name="40% - Accent3 5 4" xfId="1064"/>
    <cellStyle name="40% - Accent3 5 4 2" xfId="1652"/>
    <cellStyle name="40% - Accent3 5 5" xfId="348"/>
    <cellStyle name="40% - Accent3 5 6" xfId="1485"/>
    <cellStyle name="40% - Accent3 6" xfId="338"/>
    <cellStyle name="40% - Accent3 6 2" xfId="1786"/>
    <cellStyle name="40% - Accent3 6 2 2" xfId="2024"/>
    <cellStyle name="40% - Accent3 6 3" xfId="1905"/>
    <cellStyle name="40% - Accent3 6 4" xfId="1667"/>
    <cellStyle name="40% - Accent3 6 5" xfId="1502"/>
    <cellStyle name="40% - Accent3 7" xfId="442"/>
    <cellStyle name="40% - Accent3 7 2" xfId="571"/>
    <cellStyle name="40% - Accent3 7 2 2" xfId="919"/>
    <cellStyle name="40% - Accent3 7 2 2 2" xfId="2039"/>
    <cellStyle name="40% - Accent3 7 2 3" xfId="1242"/>
    <cellStyle name="40% - Accent3 7 2 4" xfId="1801"/>
    <cellStyle name="40% - Accent3 7 3" xfId="784"/>
    <cellStyle name="40% - Accent3 7 3 2" xfId="1920"/>
    <cellStyle name="40% - Accent3 7 4" xfId="1107"/>
    <cellStyle name="40% - Accent3 7 4 2" xfId="1682"/>
    <cellStyle name="40% - Accent3 7 5" xfId="1517"/>
    <cellStyle name="40% - Accent3 8" xfId="562"/>
    <cellStyle name="40% - Accent3 8 2" xfId="909"/>
    <cellStyle name="40% - Accent3 8 2 2" xfId="2069"/>
    <cellStyle name="40% - Accent3 8 2 3" xfId="1831"/>
    <cellStyle name="40% - Accent3 8 3" xfId="1232"/>
    <cellStyle name="40% - Accent3 8 3 2" xfId="1950"/>
    <cellStyle name="40% - Accent3 8 4" xfId="1712"/>
    <cellStyle name="40% - Accent3 8 5" xfId="1575"/>
    <cellStyle name="40% - Accent3 9" xfId="667"/>
    <cellStyle name="40% - Accent3 9 2" xfId="2090"/>
    <cellStyle name="40% - Accent3 9 3" xfId="1368"/>
    <cellStyle name="40% - Accent4 10" xfId="996"/>
    <cellStyle name="40% - Accent4 10 2" xfId="2113"/>
    <cellStyle name="40% - Accent4 10 3" xfId="1594"/>
    <cellStyle name="40% - Accent4 11" xfId="315"/>
    <cellStyle name="40% - Accent4 11 2" xfId="1327"/>
    <cellStyle name="40% - Accent4 2" xfId="120"/>
    <cellStyle name="40% - Accent4 2 2" xfId="188"/>
    <cellStyle name="40% - Accent4 2 2 2" xfId="574"/>
    <cellStyle name="40% - Accent4 2 2 2 2" xfId="922"/>
    <cellStyle name="40% - Accent4 2 2 2 2 2" xfId="1981"/>
    <cellStyle name="40% - Accent4 2 2 2 3" xfId="1245"/>
    <cellStyle name="40% - Accent4 2 2 2 4" xfId="1743"/>
    <cellStyle name="40% - Accent4 2 2 3" xfId="730"/>
    <cellStyle name="40% - Accent4 2 2 3 2" xfId="1862"/>
    <cellStyle name="40% - Accent4 2 2 4" xfId="1054"/>
    <cellStyle name="40% - Accent4 2 2 4 2" xfId="1624"/>
    <cellStyle name="40% - Accent4 2 2 5" xfId="1452"/>
    <cellStyle name="40% - Accent4 2 3" xfId="371"/>
    <cellStyle name="40% - Accent4 2 3 2" xfId="575"/>
    <cellStyle name="40% - Accent4 2 3 2 2" xfId="923"/>
    <cellStyle name="40% - Accent4 2 3 2 2 2" xfId="1996"/>
    <cellStyle name="40% - Accent4 2 3 2 3" xfId="1246"/>
    <cellStyle name="40% - Accent4 2 3 2 4" xfId="1758"/>
    <cellStyle name="40% - Accent4 2 3 3" xfId="755"/>
    <cellStyle name="40% - Accent4 2 3 3 2" xfId="1877"/>
    <cellStyle name="40% - Accent4 2 3 4" xfId="1079"/>
    <cellStyle name="40% - Accent4 2 3 4 2" xfId="1639"/>
    <cellStyle name="40% - Accent4 2 3 5" xfId="1472"/>
    <cellStyle name="40% - Accent4 2 4" xfId="460"/>
    <cellStyle name="40% - Accent4 2 4 2" xfId="576"/>
    <cellStyle name="40% - Accent4 2 4 2 2" xfId="924"/>
    <cellStyle name="40% - Accent4 2 4 2 3" xfId="1247"/>
    <cellStyle name="40% - Accent4 2 4 3" xfId="802"/>
    <cellStyle name="40% - Accent4 2 4 4" xfId="1125"/>
    <cellStyle name="40% - Accent4 2 5" xfId="573"/>
    <cellStyle name="40% - Accent4 2 5 2" xfId="921"/>
    <cellStyle name="40% - Accent4 2 5 2 2" xfId="2056"/>
    <cellStyle name="40% - Accent4 2 5 2 3" xfId="1818"/>
    <cellStyle name="40% - Accent4 2 5 3" xfId="1244"/>
    <cellStyle name="40% - Accent4 2 5 3 2" xfId="1937"/>
    <cellStyle name="40% - Accent4 2 5 4" xfId="1699"/>
    <cellStyle name="40% - Accent4 2 5 5" xfId="1562"/>
    <cellStyle name="40% - Accent4 2 6" xfId="688"/>
    <cellStyle name="40% - Accent4 2 7" xfId="1012"/>
    <cellStyle name="40% - Accent4 2 8" xfId="2218"/>
    <cellStyle name="40% - Accent4 3" xfId="78"/>
    <cellStyle name="40% - Accent4 3 2" xfId="190"/>
    <cellStyle name="40% - Accent4 3 2 2" xfId="578"/>
    <cellStyle name="40% - Accent4 3 2 2 2" xfId="926"/>
    <cellStyle name="40% - Accent4 3 2 2 3" xfId="1249"/>
    <cellStyle name="40% - Accent4 3 2 3" xfId="773"/>
    <cellStyle name="40% - Accent4 3 2 4" xfId="1097"/>
    <cellStyle name="40% - Accent4 3 3" xfId="189"/>
    <cellStyle name="40% - Accent4 3 3 2" xfId="1966"/>
    <cellStyle name="40% - Accent4 3 3 3" xfId="1728"/>
    <cellStyle name="40% - Accent4 3 3 4" xfId="2132"/>
    <cellStyle name="40% - Accent4 3 3 4 2" xfId="2326"/>
    <cellStyle name="40% - Accent4 3 3 4 2 2" xfId="2480"/>
    <cellStyle name="40% - Accent4 3 3 4 3" xfId="2269"/>
    <cellStyle name="40% - Accent4 3 3 4 4" xfId="2432"/>
    <cellStyle name="40% - Accent4 3 3 5" xfId="2155"/>
    <cellStyle name="40% - Accent4 3 3 5 2" xfId="2342"/>
    <cellStyle name="40% - Accent4 3 3 5 2 2" xfId="2496"/>
    <cellStyle name="40% - Accent4 3 3 5 3" xfId="2292"/>
    <cellStyle name="40% - Accent4 3 3 5 4" xfId="2448"/>
    <cellStyle name="40% - Accent4 3 3 6" xfId="2171"/>
    <cellStyle name="40% - Accent4 3 3 6 2" xfId="2308"/>
    <cellStyle name="40% - Accent4 3 3 6 3" xfId="2462"/>
    <cellStyle name="40% - Accent4 3 3 7" xfId="2241"/>
    <cellStyle name="40% - Accent4 3 3 8" xfId="2398"/>
    <cellStyle name="40% - Accent4 3 4" xfId="474"/>
    <cellStyle name="40% - Accent4 3 4 2" xfId="579"/>
    <cellStyle name="40% - Accent4 3 4 2 2" xfId="927"/>
    <cellStyle name="40% - Accent4 3 4 2 3" xfId="1250"/>
    <cellStyle name="40% - Accent4 3 4 3" xfId="816"/>
    <cellStyle name="40% - Accent4 3 4 4" xfId="1139"/>
    <cellStyle name="40% - Accent4 3 4 5" xfId="1847"/>
    <cellStyle name="40% - Accent4 3 5" xfId="577"/>
    <cellStyle name="40% - Accent4 3 5 2" xfId="925"/>
    <cellStyle name="40% - Accent4 3 5 3" xfId="1248"/>
    <cellStyle name="40% - Accent4 3 5 4" xfId="1609"/>
    <cellStyle name="40% - Accent4 3 6" xfId="702"/>
    <cellStyle name="40% - Accent4 3 7" xfId="1026"/>
    <cellStyle name="40% - Accent4 3 8" xfId="1409"/>
    <cellStyle name="40% - Accent4 4" xfId="37"/>
    <cellStyle name="40% - Accent4 4 2" xfId="191"/>
    <cellStyle name="40% - Accent4 4 2 2" xfId="928"/>
    <cellStyle name="40% - Accent4 4 2 3" xfId="1251"/>
    <cellStyle name="40% - Accent4 4 3" xfId="714"/>
    <cellStyle name="40% - Accent4 4 4" xfId="1038"/>
    <cellStyle name="40% - Accent4 5" xfId="192"/>
    <cellStyle name="40% - Accent4 5 2" xfId="580"/>
    <cellStyle name="40% - Accent4 5 2 2" xfId="929"/>
    <cellStyle name="40% - Accent4 5 2 2 2" xfId="2011"/>
    <cellStyle name="40% - Accent4 5 2 3" xfId="1252"/>
    <cellStyle name="40% - Accent4 5 2 4" xfId="1773"/>
    <cellStyle name="40% - Accent4 5 3" xfId="742"/>
    <cellStyle name="40% - Accent4 5 3 2" xfId="1892"/>
    <cellStyle name="40% - Accent4 5 4" xfId="1066"/>
    <cellStyle name="40% - Accent4 5 4 2" xfId="1654"/>
    <cellStyle name="40% - Accent4 5 5" xfId="352"/>
    <cellStyle name="40% - Accent4 5 6" xfId="1487"/>
    <cellStyle name="40% - Accent4 6" xfId="357"/>
    <cellStyle name="40% - Accent4 6 2" xfId="1788"/>
    <cellStyle name="40% - Accent4 6 2 2" xfId="2026"/>
    <cellStyle name="40% - Accent4 6 3" xfId="1907"/>
    <cellStyle name="40% - Accent4 6 4" xfId="1669"/>
    <cellStyle name="40% - Accent4 6 5" xfId="1504"/>
    <cellStyle name="40% - Accent4 7" xfId="444"/>
    <cellStyle name="40% - Accent4 7 2" xfId="581"/>
    <cellStyle name="40% - Accent4 7 2 2" xfId="930"/>
    <cellStyle name="40% - Accent4 7 2 2 2" xfId="2041"/>
    <cellStyle name="40% - Accent4 7 2 3" xfId="1253"/>
    <cellStyle name="40% - Accent4 7 2 4" xfId="1803"/>
    <cellStyle name="40% - Accent4 7 3" xfId="786"/>
    <cellStyle name="40% - Accent4 7 3 2" xfId="1922"/>
    <cellStyle name="40% - Accent4 7 4" xfId="1109"/>
    <cellStyle name="40% - Accent4 7 4 2" xfId="1684"/>
    <cellStyle name="40% - Accent4 7 5" xfId="1519"/>
    <cellStyle name="40% - Accent4 8" xfId="572"/>
    <cellStyle name="40% - Accent4 8 2" xfId="920"/>
    <cellStyle name="40% - Accent4 8 2 2" xfId="2071"/>
    <cellStyle name="40% - Accent4 8 2 3" xfId="1833"/>
    <cellStyle name="40% - Accent4 8 3" xfId="1243"/>
    <cellStyle name="40% - Accent4 8 3 2" xfId="1952"/>
    <cellStyle name="40% - Accent4 8 4" xfId="1714"/>
    <cellStyle name="40% - Accent4 8 5" xfId="1577"/>
    <cellStyle name="40% - Accent4 9" xfId="669"/>
    <cellStyle name="40% - Accent4 9 2" xfId="2092"/>
    <cellStyle name="40% - Accent4 9 3" xfId="1369"/>
    <cellStyle name="40% - Accent5 10" xfId="998"/>
    <cellStyle name="40% - Accent5 10 2" xfId="2115"/>
    <cellStyle name="40% - Accent5 10 3" xfId="1596"/>
    <cellStyle name="40% - Accent5 11" xfId="319"/>
    <cellStyle name="40% - Accent5 11 2" xfId="1328"/>
    <cellStyle name="40% - Accent5 2" xfId="124"/>
    <cellStyle name="40% - Accent5 2 2" xfId="193"/>
    <cellStyle name="40% - Accent5 2 2 2" xfId="584"/>
    <cellStyle name="40% - Accent5 2 2 2 2" xfId="933"/>
    <cellStyle name="40% - Accent5 2 2 2 2 2" xfId="1983"/>
    <cellStyle name="40% - Accent5 2 2 2 3" xfId="1256"/>
    <cellStyle name="40% - Accent5 2 2 2 4" xfId="1745"/>
    <cellStyle name="40% - Accent5 2 2 3" xfId="732"/>
    <cellStyle name="40% - Accent5 2 2 3 2" xfId="1864"/>
    <cellStyle name="40% - Accent5 2 2 4" xfId="1056"/>
    <cellStyle name="40% - Accent5 2 2 4 2" xfId="1626"/>
    <cellStyle name="40% - Accent5 2 2 5" xfId="1456"/>
    <cellStyle name="40% - Accent5 2 3" xfId="373"/>
    <cellStyle name="40% - Accent5 2 3 2" xfId="585"/>
    <cellStyle name="40% - Accent5 2 3 2 2" xfId="934"/>
    <cellStyle name="40% - Accent5 2 3 2 2 2" xfId="1998"/>
    <cellStyle name="40% - Accent5 2 3 2 3" xfId="1257"/>
    <cellStyle name="40% - Accent5 2 3 2 4" xfId="1760"/>
    <cellStyle name="40% - Accent5 2 3 3" xfId="757"/>
    <cellStyle name="40% - Accent5 2 3 3 2" xfId="1879"/>
    <cellStyle name="40% - Accent5 2 3 4" xfId="1081"/>
    <cellStyle name="40% - Accent5 2 3 4 2" xfId="1641"/>
    <cellStyle name="40% - Accent5 2 3 5" xfId="1474"/>
    <cellStyle name="40% - Accent5 2 4" xfId="462"/>
    <cellStyle name="40% - Accent5 2 4 2" xfId="586"/>
    <cellStyle name="40% - Accent5 2 4 2 2" xfId="935"/>
    <cellStyle name="40% - Accent5 2 4 2 3" xfId="1258"/>
    <cellStyle name="40% - Accent5 2 4 3" xfId="804"/>
    <cellStyle name="40% - Accent5 2 4 4" xfId="1127"/>
    <cellStyle name="40% - Accent5 2 5" xfId="583"/>
    <cellStyle name="40% - Accent5 2 5 2" xfId="932"/>
    <cellStyle name="40% - Accent5 2 5 2 2" xfId="2058"/>
    <cellStyle name="40% - Accent5 2 5 2 3" xfId="1820"/>
    <cellStyle name="40% - Accent5 2 5 3" xfId="1255"/>
    <cellStyle name="40% - Accent5 2 5 3 2" xfId="1939"/>
    <cellStyle name="40% - Accent5 2 5 4" xfId="1701"/>
    <cellStyle name="40% - Accent5 2 5 5" xfId="1564"/>
    <cellStyle name="40% - Accent5 2 6" xfId="690"/>
    <cellStyle name="40% - Accent5 2 7" xfId="1014"/>
    <cellStyle name="40% - Accent5 2 8" xfId="2222"/>
    <cellStyle name="40% - Accent5 3" xfId="82"/>
    <cellStyle name="40% - Accent5 3 2" xfId="195"/>
    <cellStyle name="40% - Accent5 3 2 2" xfId="588"/>
    <cellStyle name="40% - Accent5 3 2 2 2" xfId="937"/>
    <cellStyle name="40% - Accent5 3 2 2 3" xfId="1260"/>
    <cellStyle name="40% - Accent5 3 2 3" xfId="775"/>
    <cellStyle name="40% - Accent5 3 2 4" xfId="1099"/>
    <cellStyle name="40% - Accent5 3 3" xfId="194"/>
    <cellStyle name="40% - Accent5 3 3 2" xfId="1968"/>
    <cellStyle name="40% - Accent5 3 3 3" xfId="1730"/>
    <cellStyle name="40% - Accent5 3 3 4" xfId="2135"/>
    <cellStyle name="40% - Accent5 3 3 4 2" xfId="2329"/>
    <cellStyle name="40% - Accent5 3 3 4 2 2" xfId="2483"/>
    <cellStyle name="40% - Accent5 3 3 4 3" xfId="2272"/>
    <cellStyle name="40% - Accent5 3 3 4 4" xfId="2435"/>
    <cellStyle name="40% - Accent5 3 3 5" xfId="2158"/>
    <cellStyle name="40% - Accent5 3 3 5 2" xfId="2345"/>
    <cellStyle name="40% - Accent5 3 3 5 2 2" xfId="2499"/>
    <cellStyle name="40% - Accent5 3 3 5 3" xfId="2295"/>
    <cellStyle name="40% - Accent5 3 3 5 4" xfId="2451"/>
    <cellStyle name="40% - Accent5 3 3 6" xfId="2174"/>
    <cellStyle name="40% - Accent5 3 3 6 2" xfId="2309"/>
    <cellStyle name="40% - Accent5 3 3 6 3" xfId="2463"/>
    <cellStyle name="40% - Accent5 3 3 7" xfId="2242"/>
    <cellStyle name="40% - Accent5 3 3 8" xfId="2399"/>
    <cellStyle name="40% - Accent5 3 4" xfId="476"/>
    <cellStyle name="40% - Accent5 3 4 2" xfId="589"/>
    <cellStyle name="40% - Accent5 3 4 2 2" xfId="938"/>
    <cellStyle name="40% - Accent5 3 4 2 3" xfId="1261"/>
    <cellStyle name="40% - Accent5 3 4 3" xfId="818"/>
    <cellStyle name="40% - Accent5 3 4 4" xfId="1141"/>
    <cellStyle name="40% - Accent5 3 4 5" xfId="1849"/>
    <cellStyle name="40% - Accent5 3 5" xfId="587"/>
    <cellStyle name="40% - Accent5 3 5 2" xfId="936"/>
    <cellStyle name="40% - Accent5 3 5 3" xfId="1259"/>
    <cellStyle name="40% - Accent5 3 5 4" xfId="1611"/>
    <cellStyle name="40% - Accent5 3 6" xfId="704"/>
    <cellStyle name="40% - Accent5 3 7" xfId="1028"/>
    <cellStyle name="40% - Accent5 3 8" xfId="1413"/>
    <cellStyle name="40% - Accent5 4" xfId="41"/>
    <cellStyle name="40% - Accent5 4 2" xfId="196"/>
    <cellStyle name="40% - Accent5 4 2 2" xfId="939"/>
    <cellStyle name="40% - Accent5 4 2 3" xfId="1262"/>
    <cellStyle name="40% - Accent5 4 3" xfId="716"/>
    <cellStyle name="40% - Accent5 4 4" xfId="1040"/>
    <cellStyle name="40% - Accent5 5" xfId="197"/>
    <cellStyle name="40% - Accent5 5 2" xfId="590"/>
    <cellStyle name="40% - Accent5 5 2 2" xfId="940"/>
    <cellStyle name="40% - Accent5 5 2 2 2" xfId="2013"/>
    <cellStyle name="40% - Accent5 5 2 3" xfId="1263"/>
    <cellStyle name="40% - Accent5 5 2 4" xfId="1775"/>
    <cellStyle name="40% - Accent5 5 3" xfId="744"/>
    <cellStyle name="40% - Accent5 5 3 2" xfId="1894"/>
    <cellStyle name="40% - Accent5 5 4" xfId="1068"/>
    <cellStyle name="40% - Accent5 5 4 2" xfId="1656"/>
    <cellStyle name="40% - Accent5 5 5" xfId="355"/>
    <cellStyle name="40% - Accent5 5 6" xfId="1489"/>
    <cellStyle name="40% - Accent5 6" xfId="350"/>
    <cellStyle name="40% - Accent5 6 2" xfId="1790"/>
    <cellStyle name="40% - Accent5 6 2 2" xfId="2028"/>
    <cellStyle name="40% - Accent5 6 3" xfId="1909"/>
    <cellStyle name="40% - Accent5 6 4" xfId="1671"/>
    <cellStyle name="40% - Accent5 6 5" xfId="1506"/>
    <cellStyle name="40% - Accent5 7" xfId="446"/>
    <cellStyle name="40% - Accent5 7 2" xfId="591"/>
    <cellStyle name="40% - Accent5 7 2 2" xfId="941"/>
    <cellStyle name="40% - Accent5 7 2 2 2" xfId="2043"/>
    <cellStyle name="40% - Accent5 7 2 3" xfId="1264"/>
    <cellStyle name="40% - Accent5 7 2 4" xfId="1805"/>
    <cellStyle name="40% - Accent5 7 3" xfId="788"/>
    <cellStyle name="40% - Accent5 7 3 2" xfId="1924"/>
    <cellStyle name="40% - Accent5 7 4" xfId="1111"/>
    <cellStyle name="40% - Accent5 7 4 2" xfId="1686"/>
    <cellStyle name="40% - Accent5 7 5" xfId="1521"/>
    <cellStyle name="40% - Accent5 8" xfId="582"/>
    <cellStyle name="40% - Accent5 8 2" xfId="931"/>
    <cellStyle name="40% - Accent5 8 2 2" xfId="2073"/>
    <cellStyle name="40% - Accent5 8 2 3" xfId="1835"/>
    <cellStyle name="40% - Accent5 8 3" xfId="1254"/>
    <cellStyle name="40% - Accent5 8 3 2" xfId="1954"/>
    <cellStyle name="40% - Accent5 8 4" xfId="1716"/>
    <cellStyle name="40% - Accent5 8 5" xfId="1579"/>
    <cellStyle name="40% - Accent5 9" xfId="671"/>
    <cellStyle name="40% - Accent5 9 2" xfId="2094"/>
    <cellStyle name="40% - Accent5 9 3" xfId="1370"/>
    <cellStyle name="40% - Accent6 10" xfId="1000"/>
    <cellStyle name="40% - Accent6 10 2" xfId="2117"/>
    <cellStyle name="40% - Accent6 10 3" xfId="1598"/>
    <cellStyle name="40% - Accent6 11" xfId="323"/>
    <cellStyle name="40% - Accent6 11 2" xfId="1329"/>
    <cellStyle name="40% - Accent6 2" xfId="128"/>
    <cellStyle name="40% - Accent6 2 2" xfId="198"/>
    <cellStyle name="40% - Accent6 2 2 2" xfId="594"/>
    <cellStyle name="40% - Accent6 2 2 2 2" xfId="944"/>
    <cellStyle name="40% - Accent6 2 2 2 2 2" xfId="1985"/>
    <cellStyle name="40% - Accent6 2 2 2 3" xfId="1267"/>
    <cellStyle name="40% - Accent6 2 2 2 4" xfId="1747"/>
    <cellStyle name="40% - Accent6 2 2 3" xfId="734"/>
    <cellStyle name="40% - Accent6 2 2 3 2" xfId="1866"/>
    <cellStyle name="40% - Accent6 2 2 4" xfId="1058"/>
    <cellStyle name="40% - Accent6 2 2 4 2" xfId="1628"/>
    <cellStyle name="40% - Accent6 2 2 5" xfId="1460"/>
    <cellStyle name="40% - Accent6 2 3" xfId="375"/>
    <cellStyle name="40% - Accent6 2 3 2" xfId="595"/>
    <cellStyle name="40% - Accent6 2 3 2 2" xfId="945"/>
    <cellStyle name="40% - Accent6 2 3 2 2 2" xfId="2000"/>
    <cellStyle name="40% - Accent6 2 3 2 3" xfId="1268"/>
    <cellStyle name="40% - Accent6 2 3 2 4" xfId="1762"/>
    <cellStyle name="40% - Accent6 2 3 3" xfId="759"/>
    <cellStyle name="40% - Accent6 2 3 3 2" xfId="1881"/>
    <cellStyle name="40% - Accent6 2 3 4" xfId="1083"/>
    <cellStyle name="40% - Accent6 2 3 4 2" xfId="1643"/>
    <cellStyle name="40% - Accent6 2 3 5" xfId="1476"/>
    <cellStyle name="40% - Accent6 2 4" xfId="464"/>
    <cellStyle name="40% - Accent6 2 4 2" xfId="596"/>
    <cellStyle name="40% - Accent6 2 4 2 2" xfId="946"/>
    <cellStyle name="40% - Accent6 2 4 2 3" xfId="1269"/>
    <cellStyle name="40% - Accent6 2 4 3" xfId="806"/>
    <cellStyle name="40% - Accent6 2 4 4" xfId="1129"/>
    <cellStyle name="40% - Accent6 2 5" xfId="593"/>
    <cellStyle name="40% - Accent6 2 5 2" xfId="943"/>
    <cellStyle name="40% - Accent6 2 5 2 2" xfId="2060"/>
    <cellStyle name="40% - Accent6 2 5 2 3" xfId="1822"/>
    <cellStyle name="40% - Accent6 2 5 3" xfId="1266"/>
    <cellStyle name="40% - Accent6 2 5 3 2" xfId="1941"/>
    <cellStyle name="40% - Accent6 2 5 4" xfId="1703"/>
    <cellStyle name="40% - Accent6 2 5 5" xfId="1566"/>
    <cellStyle name="40% - Accent6 2 6" xfId="692"/>
    <cellStyle name="40% - Accent6 2 7" xfId="1016"/>
    <cellStyle name="40% - Accent6 2 8" xfId="2226"/>
    <cellStyle name="40% - Accent6 3" xfId="86"/>
    <cellStyle name="40% - Accent6 3 2" xfId="200"/>
    <cellStyle name="40% - Accent6 3 2 2" xfId="598"/>
    <cellStyle name="40% - Accent6 3 2 2 2" xfId="948"/>
    <cellStyle name="40% - Accent6 3 2 2 3" xfId="1271"/>
    <cellStyle name="40% - Accent6 3 2 3" xfId="777"/>
    <cellStyle name="40% - Accent6 3 2 4" xfId="1101"/>
    <cellStyle name="40% - Accent6 3 3" xfId="199"/>
    <cellStyle name="40% - Accent6 3 3 2" xfId="1970"/>
    <cellStyle name="40% - Accent6 3 3 3" xfId="1732"/>
    <cellStyle name="40% - Accent6 3 3 4" xfId="2124"/>
    <cellStyle name="40% - Accent6 3 3 4 2" xfId="2319"/>
    <cellStyle name="40% - Accent6 3 3 4 2 2" xfId="2473"/>
    <cellStyle name="40% - Accent6 3 3 4 3" xfId="2261"/>
    <cellStyle name="40% - Accent6 3 3 4 4" xfId="2425"/>
    <cellStyle name="40% - Accent6 3 3 5" xfId="2148"/>
    <cellStyle name="40% - Accent6 3 3 5 2" xfId="2335"/>
    <cellStyle name="40% - Accent6 3 3 5 2 2" xfId="2489"/>
    <cellStyle name="40% - Accent6 3 3 5 3" xfId="2285"/>
    <cellStyle name="40% - Accent6 3 3 5 4" xfId="2441"/>
    <cellStyle name="40% - Accent6 3 3 6" xfId="2164"/>
    <cellStyle name="40% - Accent6 3 3 6 2" xfId="2310"/>
    <cellStyle name="40% - Accent6 3 3 6 3" xfId="2464"/>
    <cellStyle name="40% - Accent6 3 3 7" xfId="2243"/>
    <cellStyle name="40% - Accent6 3 3 8" xfId="2400"/>
    <cellStyle name="40% - Accent6 3 4" xfId="478"/>
    <cellStyle name="40% - Accent6 3 4 2" xfId="599"/>
    <cellStyle name="40% - Accent6 3 4 2 2" xfId="949"/>
    <cellStyle name="40% - Accent6 3 4 2 3" xfId="1272"/>
    <cellStyle name="40% - Accent6 3 4 3" xfId="820"/>
    <cellStyle name="40% - Accent6 3 4 4" xfId="1143"/>
    <cellStyle name="40% - Accent6 3 4 5" xfId="1851"/>
    <cellStyle name="40% - Accent6 3 5" xfId="597"/>
    <cellStyle name="40% - Accent6 3 5 2" xfId="947"/>
    <cellStyle name="40% - Accent6 3 5 3" xfId="1270"/>
    <cellStyle name="40% - Accent6 3 5 4" xfId="1613"/>
    <cellStyle name="40% - Accent6 3 6" xfId="706"/>
    <cellStyle name="40% - Accent6 3 7" xfId="1030"/>
    <cellStyle name="40% - Accent6 3 8" xfId="1417"/>
    <cellStyle name="40% - Accent6 4" xfId="45"/>
    <cellStyle name="40% - Accent6 4 2" xfId="201"/>
    <cellStyle name="40% - Accent6 4 2 2" xfId="950"/>
    <cellStyle name="40% - Accent6 4 2 3" xfId="1273"/>
    <cellStyle name="40% - Accent6 4 3" xfId="718"/>
    <cellStyle name="40% - Accent6 4 4" xfId="1042"/>
    <cellStyle name="40% - Accent6 5" xfId="202"/>
    <cellStyle name="40% - Accent6 5 2" xfId="600"/>
    <cellStyle name="40% - Accent6 5 2 2" xfId="951"/>
    <cellStyle name="40% - Accent6 5 2 2 2" xfId="2015"/>
    <cellStyle name="40% - Accent6 5 2 3" xfId="1274"/>
    <cellStyle name="40% - Accent6 5 2 4" xfId="1777"/>
    <cellStyle name="40% - Accent6 5 3" xfId="746"/>
    <cellStyle name="40% - Accent6 5 3 2" xfId="1896"/>
    <cellStyle name="40% - Accent6 5 4" xfId="1070"/>
    <cellStyle name="40% - Accent6 5 4 2" xfId="1658"/>
    <cellStyle name="40% - Accent6 5 5" xfId="359"/>
    <cellStyle name="40% - Accent6 5 6" xfId="1491"/>
    <cellStyle name="40% - Accent6 6" xfId="343"/>
    <cellStyle name="40% - Accent6 6 2" xfId="1792"/>
    <cellStyle name="40% - Accent6 6 2 2" xfId="2030"/>
    <cellStyle name="40% - Accent6 6 3" xfId="1911"/>
    <cellStyle name="40% - Accent6 6 4" xfId="1673"/>
    <cellStyle name="40% - Accent6 6 5" xfId="1508"/>
    <cellStyle name="40% - Accent6 7" xfId="448"/>
    <cellStyle name="40% - Accent6 7 2" xfId="601"/>
    <cellStyle name="40% - Accent6 7 2 2" xfId="952"/>
    <cellStyle name="40% - Accent6 7 2 2 2" xfId="2045"/>
    <cellStyle name="40% - Accent6 7 2 3" xfId="1275"/>
    <cellStyle name="40% - Accent6 7 2 4" xfId="1807"/>
    <cellStyle name="40% - Accent6 7 3" xfId="790"/>
    <cellStyle name="40% - Accent6 7 3 2" xfId="1926"/>
    <cellStyle name="40% - Accent6 7 4" xfId="1113"/>
    <cellStyle name="40% - Accent6 7 4 2" xfId="1688"/>
    <cellStyle name="40% - Accent6 7 5" xfId="1523"/>
    <cellStyle name="40% - Accent6 8" xfId="592"/>
    <cellStyle name="40% - Accent6 8 2" xfId="942"/>
    <cellStyle name="40% - Accent6 8 2 2" xfId="2075"/>
    <cellStyle name="40% - Accent6 8 2 3" xfId="1837"/>
    <cellStyle name="40% - Accent6 8 3" xfId="1265"/>
    <cellStyle name="40% - Accent6 8 3 2" xfId="1956"/>
    <cellStyle name="40% - Accent6 8 4" xfId="1718"/>
    <cellStyle name="40% - Accent6 8 5" xfId="1581"/>
    <cellStyle name="40% - Accent6 9" xfId="673"/>
    <cellStyle name="40% - Accent6 9 2" xfId="2096"/>
    <cellStyle name="40% - Accent6 9 3" xfId="1371"/>
    <cellStyle name="60% - Accent1 2" xfId="109"/>
    <cellStyle name="60% - Accent1 2 2" xfId="203"/>
    <cellStyle name="60% - Accent1 2 2 2" xfId="356"/>
    <cellStyle name="60% - Accent1 2 2 3" xfId="1441"/>
    <cellStyle name="60% - Accent1 2 3" xfId="2207"/>
    <cellStyle name="60% - Accent1 3" xfId="67"/>
    <cellStyle name="60% - Accent1 3 2" xfId="360"/>
    <cellStyle name="60% - Accent1 3 2 2" xfId="1541"/>
    <cellStyle name="60% - Accent1 3 3" xfId="1398"/>
    <cellStyle name="60% - Accent1 4" xfId="26"/>
    <cellStyle name="60% - Accent1 4 2" xfId="204"/>
    <cellStyle name="60% - Accent1 4 3" xfId="304"/>
    <cellStyle name="60% - Accent1 5" xfId="1330"/>
    <cellStyle name="60% - Accent2 2" xfId="113"/>
    <cellStyle name="60% - Accent2 2 2" xfId="205"/>
    <cellStyle name="60% - Accent2 2 2 2" xfId="349"/>
    <cellStyle name="60% - Accent2 2 2 3" xfId="1445"/>
    <cellStyle name="60% - Accent2 2 3" xfId="2211"/>
    <cellStyle name="60% - Accent2 3" xfId="71"/>
    <cellStyle name="60% - Accent2 3 2" xfId="353"/>
    <cellStyle name="60% - Accent2 3 2 2" xfId="1543"/>
    <cellStyle name="60% - Accent2 3 3" xfId="1402"/>
    <cellStyle name="60% - Accent2 4" xfId="30"/>
    <cellStyle name="60% - Accent2 4 2" xfId="206"/>
    <cellStyle name="60% - Accent2 4 3" xfId="308"/>
    <cellStyle name="60% - Accent2 5" xfId="1331"/>
    <cellStyle name="60% - Accent3 2" xfId="117"/>
    <cellStyle name="60% - Accent3 2 2" xfId="207"/>
    <cellStyle name="60% - Accent3 2 2 2" xfId="342"/>
    <cellStyle name="60% - Accent3 2 2 3" xfId="1449"/>
    <cellStyle name="60% - Accent3 2 3" xfId="2215"/>
    <cellStyle name="60% - Accent3 3" xfId="75"/>
    <cellStyle name="60% - Accent3 3 2" xfId="346"/>
    <cellStyle name="60% - Accent3 3 2 2" xfId="1545"/>
    <cellStyle name="60% - Accent3 3 3" xfId="1406"/>
    <cellStyle name="60% - Accent3 4" xfId="34"/>
    <cellStyle name="60% - Accent3 4 2" xfId="208"/>
    <cellStyle name="60% - Accent3 4 3" xfId="312"/>
    <cellStyle name="60% - Accent3 5" xfId="1332"/>
    <cellStyle name="60% - Accent4 2" xfId="121"/>
    <cellStyle name="60% - Accent4 2 2" xfId="209"/>
    <cellStyle name="60% - Accent4 2 2 2" xfId="382"/>
    <cellStyle name="60% - Accent4 2 2 3" xfId="1453"/>
    <cellStyle name="60% - Accent4 2 3" xfId="2219"/>
    <cellStyle name="60% - Accent4 3" xfId="79"/>
    <cellStyle name="60% - Accent4 3 2" xfId="381"/>
    <cellStyle name="60% - Accent4 3 2 2" xfId="1547"/>
    <cellStyle name="60% - Accent4 3 3" xfId="1410"/>
    <cellStyle name="60% - Accent4 4" xfId="38"/>
    <cellStyle name="60% - Accent4 4 2" xfId="210"/>
    <cellStyle name="60% - Accent4 4 3" xfId="316"/>
    <cellStyle name="60% - Accent4 5" xfId="1333"/>
    <cellStyle name="60% - Accent5 2" xfId="125"/>
    <cellStyle name="60% - Accent5 2 2" xfId="211"/>
    <cellStyle name="60% - Accent5 2 2 2" xfId="384"/>
    <cellStyle name="60% - Accent5 2 2 3" xfId="1457"/>
    <cellStyle name="60% - Accent5 2 3" xfId="2223"/>
    <cellStyle name="60% - Accent5 3" xfId="83"/>
    <cellStyle name="60% - Accent5 3 2" xfId="383"/>
    <cellStyle name="60% - Accent5 3 2 2" xfId="1549"/>
    <cellStyle name="60% - Accent5 3 3" xfId="1414"/>
    <cellStyle name="60% - Accent5 4" xfId="42"/>
    <cellStyle name="60% - Accent5 4 2" xfId="212"/>
    <cellStyle name="60% - Accent5 4 3" xfId="320"/>
    <cellStyle name="60% - Accent5 5" xfId="1334"/>
    <cellStyle name="60% - Accent6 2" xfId="129"/>
    <cellStyle name="60% - Accent6 2 2" xfId="213"/>
    <cellStyle name="60% - Accent6 2 2 2" xfId="386"/>
    <cellStyle name="60% - Accent6 2 2 3" xfId="1461"/>
    <cellStyle name="60% - Accent6 2 3" xfId="2227"/>
    <cellStyle name="60% - Accent6 3" xfId="87"/>
    <cellStyle name="60% - Accent6 3 2" xfId="385"/>
    <cellStyle name="60% - Accent6 3 2 2" xfId="1551"/>
    <cellStyle name="60% - Accent6 3 3" xfId="1418"/>
    <cellStyle name="60% - Accent6 4" xfId="46"/>
    <cellStyle name="60% - Accent6 4 2" xfId="214"/>
    <cellStyle name="60% - Accent6 4 3" xfId="324"/>
    <cellStyle name="60% - Accent6 5" xfId="1335"/>
    <cellStyle name="Accent1 2" xfId="106"/>
    <cellStyle name="Accent1 2 2" xfId="215"/>
    <cellStyle name="Accent1 2 2 2" xfId="388"/>
    <cellStyle name="Accent1 2 2 3" xfId="1438"/>
    <cellStyle name="Accent1 2 3" xfId="2204"/>
    <cellStyle name="Accent1 3" xfId="64"/>
    <cellStyle name="Accent1 3 2" xfId="387"/>
    <cellStyle name="Accent1 3 2 2" xfId="1540"/>
    <cellStyle name="Accent1 3 3" xfId="1395"/>
    <cellStyle name="Accent1 4" xfId="23"/>
    <cellStyle name="Accent1 4 2" xfId="216"/>
    <cellStyle name="Accent1 4 3" xfId="301"/>
    <cellStyle name="Accent1 5" xfId="1336"/>
    <cellStyle name="Accent2 2" xfId="110"/>
    <cellStyle name="Accent2 2 2" xfId="217"/>
    <cellStyle name="Accent2 2 2 2" xfId="390"/>
    <cellStyle name="Accent2 2 2 3" xfId="1442"/>
    <cellStyle name="Accent2 2 3" xfId="2208"/>
    <cellStyle name="Accent2 3" xfId="68"/>
    <cellStyle name="Accent2 3 2" xfId="389"/>
    <cellStyle name="Accent2 3 2 2" xfId="1542"/>
    <cellStyle name="Accent2 3 3" xfId="1399"/>
    <cellStyle name="Accent2 4" xfId="27"/>
    <cellStyle name="Accent2 4 2" xfId="218"/>
    <cellStyle name="Accent2 4 3" xfId="305"/>
    <cellStyle name="Accent2 5" xfId="1337"/>
    <cellStyle name="Accent3 2" xfId="114"/>
    <cellStyle name="Accent3 2 2" xfId="219"/>
    <cellStyle name="Accent3 2 2 2" xfId="392"/>
    <cellStyle name="Accent3 2 2 3" xfId="1446"/>
    <cellStyle name="Accent3 2 3" xfId="2212"/>
    <cellStyle name="Accent3 3" xfId="72"/>
    <cellStyle name="Accent3 3 2" xfId="391"/>
    <cellStyle name="Accent3 3 2 2" xfId="1544"/>
    <cellStyle name="Accent3 3 3" xfId="1403"/>
    <cellStyle name="Accent3 4" xfId="31"/>
    <cellStyle name="Accent3 4 2" xfId="220"/>
    <cellStyle name="Accent3 4 3" xfId="309"/>
    <cellStyle name="Accent3 5" xfId="1338"/>
    <cellStyle name="Accent4 2" xfId="118"/>
    <cellStyle name="Accent4 2 2" xfId="221"/>
    <cellStyle name="Accent4 2 2 2" xfId="394"/>
    <cellStyle name="Accent4 2 2 3" xfId="1450"/>
    <cellStyle name="Accent4 2 3" xfId="2216"/>
    <cellStyle name="Accent4 3" xfId="76"/>
    <cellStyle name="Accent4 3 2" xfId="393"/>
    <cellStyle name="Accent4 3 2 2" xfId="1546"/>
    <cellStyle name="Accent4 3 3" xfId="1407"/>
    <cellStyle name="Accent4 4" xfId="35"/>
    <cellStyle name="Accent4 4 2" xfId="222"/>
    <cellStyle name="Accent4 4 3" xfId="313"/>
    <cellStyle name="Accent4 5" xfId="1339"/>
    <cellStyle name="Accent5 2" xfId="122"/>
    <cellStyle name="Accent5 2 2" xfId="223"/>
    <cellStyle name="Accent5 2 2 2" xfId="396"/>
    <cellStyle name="Accent5 2 2 3" xfId="1454"/>
    <cellStyle name="Accent5 2 3" xfId="2220"/>
    <cellStyle name="Accent5 3" xfId="80"/>
    <cellStyle name="Accent5 3 2" xfId="395"/>
    <cellStyle name="Accent5 3 2 2" xfId="1548"/>
    <cellStyle name="Accent5 3 3" xfId="1411"/>
    <cellStyle name="Accent5 4" xfId="39"/>
    <cellStyle name="Accent5 4 2" xfId="224"/>
    <cellStyle name="Accent5 4 3" xfId="317"/>
    <cellStyle name="Accent5 5" xfId="1340"/>
    <cellStyle name="Accent6 2" xfId="126"/>
    <cellStyle name="Accent6 2 2" xfId="225"/>
    <cellStyle name="Accent6 2 2 2" xfId="398"/>
    <cellStyle name="Accent6 2 2 3" xfId="1458"/>
    <cellStyle name="Accent6 2 3" xfId="2224"/>
    <cellStyle name="Accent6 3" xfId="84"/>
    <cellStyle name="Accent6 3 2" xfId="397"/>
    <cellStyle name="Accent6 3 2 2" xfId="1550"/>
    <cellStyle name="Accent6 3 3" xfId="1415"/>
    <cellStyle name="Accent6 4" xfId="43"/>
    <cellStyle name="Accent6 4 2" xfId="226"/>
    <cellStyle name="Accent6 4 3" xfId="321"/>
    <cellStyle name="Accent6 5" xfId="1341"/>
    <cellStyle name="Bad 2" xfId="95"/>
    <cellStyle name="Bad 2 2" xfId="227"/>
    <cellStyle name="Bad 2 2 2" xfId="400"/>
    <cellStyle name="Bad 2 2 3" xfId="1427"/>
    <cellStyle name="Bad 2 3" xfId="2194"/>
    <cellStyle name="Bad 3" xfId="53"/>
    <cellStyle name="Bad 3 2" xfId="399"/>
    <cellStyle name="Bad 3 2 2" xfId="1530"/>
    <cellStyle name="Bad 3 3" xfId="1384"/>
    <cellStyle name="Bad 4" xfId="12"/>
    <cellStyle name="Bad 4 2" xfId="228"/>
    <cellStyle name="Bad 4 3" xfId="291"/>
    <cellStyle name="Bad 5" xfId="1342"/>
    <cellStyle name="Calculation 2" xfId="99"/>
    <cellStyle name="Calculation 2 2" xfId="229"/>
    <cellStyle name="Calculation 2 2 2" xfId="402"/>
    <cellStyle name="Calculation 2 2 3" xfId="1431"/>
    <cellStyle name="Calculation 2 3" xfId="2198"/>
    <cellStyle name="Calculation 3" xfId="57"/>
    <cellStyle name="Calculation 3 2" xfId="401"/>
    <cellStyle name="Calculation 3 2 2" xfId="1534"/>
    <cellStyle name="Calculation 3 2 3" xfId="2357"/>
    <cellStyle name="Calculation 3 2 4" xfId="2363"/>
    <cellStyle name="Calculation 3 2 5" xfId="2387"/>
    <cellStyle name="Calculation 3 2 6" xfId="2410"/>
    <cellStyle name="Calculation 3 3" xfId="1388"/>
    <cellStyle name="Calculation 4" xfId="16"/>
    <cellStyle name="Calculation 4 2" xfId="230"/>
    <cellStyle name="Calculation 4 2 2" xfId="2351"/>
    <cellStyle name="Calculation 4 2 3" xfId="2361"/>
    <cellStyle name="Calculation 4 2 4" xfId="2348"/>
    <cellStyle name="Calculation 4 2 5" xfId="2401"/>
    <cellStyle name="Calculation 4 3" xfId="295"/>
    <cellStyle name="Calculation 5" xfId="1343"/>
    <cellStyle name="Calculation 5 2" xfId="2371"/>
    <cellStyle name="Calculation 5 3" xfId="2386"/>
    <cellStyle name="Calculation 5 4" xfId="2388"/>
    <cellStyle name="Calculation 5 5" xfId="2414"/>
    <cellStyle name="Check Cell 2" xfId="101"/>
    <cellStyle name="Check Cell 2 2" xfId="231"/>
    <cellStyle name="Check Cell 2 2 2" xfId="404"/>
    <cellStyle name="Check Cell 2 2 3" xfId="1433"/>
    <cellStyle name="Check Cell 2 3" xfId="2200"/>
    <cellStyle name="Check Cell 3" xfId="59"/>
    <cellStyle name="Check Cell 3 2" xfId="403"/>
    <cellStyle name="Check Cell 3 2 2" xfId="1536"/>
    <cellStyle name="Check Cell 3 3" xfId="1390"/>
    <cellStyle name="Check Cell 4" xfId="18"/>
    <cellStyle name="Check Cell 4 2" xfId="232"/>
    <cellStyle name="Check Cell 4 3" xfId="297"/>
    <cellStyle name="Check Cell 5" xfId="1344"/>
    <cellStyle name="Comma 10" xfId="1583"/>
    <cellStyle name="Comma 10 2" xfId="2083"/>
    <cellStyle name="Comma 11" xfId="1585"/>
    <cellStyle name="Comma 11 2" xfId="2104"/>
    <cellStyle name="Comma 12" xfId="1345"/>
    <cellStyle name="Comma 13" xfId="2228"/>
    <cellStyle name="Comma 14" xfId="130"/>
    <cellStyle name="Comma 2" xfId="89"/>
    <cellStyle name="Comma 2 10" xfId="634"/>
    <cellStyle name="Comma 2 11" xfId="380"/>
    <cellStyle name="Comma 2 12" xfId="1373"/>
    <cellStyle name="Comma 2 13" xfId="2188"/>
    <cellStyle name="Comma 2 2" xfId="133"/>
    <cellStyle name="Comma 2 2 2" xfId="1303"/>
    <cellStyle name="Comma 2 2 2 2" xfId="1972"/>
    <cellStyle name="Comma 2 2 2 3" xfId="1734"/>
    <cellStyle name="Comma 2 2 3" xfId="635"/>
    <cellStyle name="Comma 2 2 3 2" xfId="1853"/>
    <cellStyle name="Comma 2 2 4" xfId="1615"/>
    <cellStyle name="Comma 2 2 5" xfId="1421"/>
    <cellStyle name="Comma 2 3" xfId="234"/>
    <cellStyle name="Comma 2 3 2" xfId="1304"/>
    <cellStyle name="Comma 2 3 2 2" xfId="1987"/>
    <cellStyle name="Comma 2 3 2 3" xfId="1749"/>
    <cellStyle name="Comma 2 3 3" xfId="636"/>
    <cellStyle name="Comma 2 3 3 2" xfId="1868"/>
    <cellStyle name="Comma 2 3 4" xfId="1630"/>
    <cellStyle name="Comma 2 3 5" xfId="1463"/>
    <cellStyle name="Comma 2 3 6" xfId="2244"/>
    <cellStyle name="Comma 2 4" xfId="637"/>
    <cellStyle name="Comma 2 4 2" xfId="1493"/>
    <cellStyle name="Comma 2 5" xfId="638"/>
    <cellStyle name="Comma 2 5 2" xfId="1809"/>
    <cellStyle name="Comma 2 5 2 2" xfId="2047"/>
    <cellStyle name="Comma 2 5 3" xfId="1928"/>
    <cellStyle name="Comma 2 5 4" xfId="1690"/>
    <cellStyle name="Comma 2 5 5" xfId="1553"/>
    <cellStyle name="Comma 2 6" xfId="639"/>
    <cellStyle name="Comma 2 6 2" xfId="2099"/>
    <cellStyle name="Comma 2 7" xfId="640"/>
    <cellStyle name="Comma 2 8" xfId="641"/>
    <cellStyle name="Comma 2 9" xfId="642"/>
    <cellStyle name="Comma 3" xfId="10"/>
    <cellStyle name="Comma 3 2" xfId="235"/>
    <cellStyle name="Comma 3 2 2" xfId="1524"/>
    <cellStyle name="Comma 3 3" xfId="644"/>
    <cellStyle name="Comma 3 3 2" xfId="1957"/>
    <cellStyle name="Comma 3 3 3" xfId="1719"/>
    <cellStyle name="Comma 3 4" xfId="643"/>
    <cellStyle name="Comma 3 4 2" xfId="1838"/>
    <cellStyle name="Comma 3 5" xfId="1600"/>
    <cellStyle name="Comma 3 6" xfId="2139"/>
    <cellStyle name="Comma 3 6 2" xfId="2276"/>
    <cellStyle name="Comma 4" xfId="137"/>
    <cellStyle name="Comma 4 2" xfId="645"/>
    <cellStyle name="Comma 4 3" xfId="602"/>
    <cellStyle name="Comma 5" xfId="140"/>
    <cellStyle name="Comma 5 2" xfId="778"/>
    <cellStyle name="Comma 5 2 2" xfId="2002"/>
    <cellStyle name="Comma 5 2 3" xfId="1764"/>
    <cellStyle name="Comma 5 2 4" xfId="2142"/>
    <cellStyle name="Comma 5 2 4 2" xfId="2279"/>
    <cellStyle name="Comma 5 3" xfId="646"/>
    <cellStyle name="Comma 5 3 2" xfId="1883"/>
    <cellStyle name="Comma 5 4" xfId="1645"/>
    <cellStyle name="Comma 5 5" xfId="1478"/>
    <cellStyle name="Comma 6" xfId="233"/>
    <cellStyle name="Comma 6 2" xfId="979"/>
    <cellStyle name="Comma 6 2 2" xfId="2017"/>
    <cellStyle name="Comma 6 2 3" xfId="1779"/>
    <cellStyle name="Comma 6 3" xfId="1898"/>
    <cellStyle name="Comma 6 4" xfId="1660"/>
    <cellStyle name="Comma 6 5" xfId="1495"/>
    <cellStyle name="Comma 6 6" xfId="2118"/>
    <cellStyle name="Comma 7" xfId="976"/>
    <cellStyle name="Comma 7 2" xfId="1794"/>
    <cellStyle name="Comma 7 2 2" xfId="2032"/>
    <cellStyle name="Comma 7 3" xfId="1913"/>
    <cellStyle name="Comma 7 4" xfId="1675"/>
    <cellStyle name="Comma 7 5" xfId="1510"/>
    <cellStyle name="Comma 8" xfId="1299"/>
    <cellStyle name="Comma 8 2" xfId="1824"/>
    <cellStyle name="Comma 8 2 2" xfId="2062"/>
    <cellStyle name="Comma 8 3" xfId="1943"/>
    <cellStyle name="Comma 8 4" xfId="1705"/>
    <cellStyle name="Comma 8 5" xfId="1568"/>
    <cellStyle name="Comma 9" xfId="436"/>
    <cellStyle name="Comma 9 2" xfId="2076"/>
    <cellStyle name="Comma 9 3" xfId="1372"/>
    <cellStyle name="Comma 9 4" xfId="2138"/>
    <cellStyle name="Comma 9 4 2" xfId="2275"/>
    <cellStyle name="Currency" xfId="1" builtinId="4"/>
    <cellStyle name="Currency 10" xfId="983"/>
    <cellStyle name="Currency 11" xfId="986"/>
    <cellStyle name="Currency 12" xfId="1300"/>
    <cellStyle name="Currency 13" xfId="326"/>
    <cellStyle name="Currency 14" xfId="2176"/>
    <cellStyle name="Currency 14 2" xfId="2230"/>
    <cellStyle name="Currency 15" xfId="138"/>
    <cellStyle name="Currency 2" xfId="134"/>
    <cellStyle name="Currency 2 2" xfId="330"/>
    <cellStyle name="Currency 2 3" xfId="1305"/>
    <cellStyle name="Currency 3" xfId="136"/>
    <cellStyle name="Currency 3 2" xfId="238"/>
    <cellStyle name="Currency 3 2 2" xfId="239"/>
    <cellStyle name="Currency 3 3" xfId="237"/>
    <cellStyle name="Currency 3 3 2" xfId="1306"/>
    <cellStyle name="Currency 3 4" xfId="1346"/>
    <cellStyle name="Currency 4" xfId="240"/>
    <cellStyle name="Currency 4 2" xfId="405"/>
    <cellStyle name="Currency 4 3" xfId="647"/>
    <cellStyle name="Currency 4 4" xfId="2131"/>
    <cellStyle name="Currency 4 4 2" xfId="2325"/>
    <cellStyle name="Currency 4 4 2 2" xfId="2479"/>
    <cellStyle name="Currency 4 4 3" xfId="2268"/>
    <cellStyle name="Currency 4 4 4" xfId="2431"/>
    <cellStyle name="Currency 4 5" xfId="2154"/>
    <cellStyle name="Currency 4 5 2" xfId="2341"/>
    <cellStyle name="Currency 4 5 2 2" xfId="2495"/>
    <cellStyle name="Currency 4 5 3" xfId="2291"/>
    <cellStyle name="Currency 4 5 4" xfId="2447"/>
    <cellStyle name="Currency 4 6" xfId="2170"/>
    <cellStyle name="Currency 4 6 2" xfId="2311"/>
    <cellStyle name="Currency 4 6 3" xfId="2465"/>
    <cellStyle name="Currency 4 7" xfId="2245"/>
    <cellStyle name="Currency 4 8" xfId="2402"/>
    <cellStyle name="Currency 5" xfId="236"/>
    <cellStyle name="Currency 6" xfId="480"/>
    <cellStyle name="Currency 6 2" xfId="604"/>
    <cellStyle name="Currency 6 3" xfId="603"/>
    <cellStyle name="Currency 7" xfId="675"/>
    <cellStyle name="Currency 8" xfId="980"/>
    <cellStyle name="Currency 9" xfId="977"/>
    <cellStyle name="Explanatory Text 2" xfId="104"/>
    <cellStyle name="Explanatory Text 2 2" xfId="241"/>
    <cellStyle name="Explanatory Text 2 2 2" xfId="407"/>
    <cellStyle name="Explanatory Text 2 2 3" xfId="1436"/>
    <cellStyle name="Explanatory Text 2 3" xfId="2202"/>
    <cellStyle name="Explanatory Text 3" xfId="62"/>
    <cellStyle name="Explanatory Text 3 2" xfId="406"/>
    <cellStyle name="Explanatory Text 3 2 2" xfId="1538"/>
    <cellStyle name="Explanatory Text 3 3" xfId="1393"/>
    <cellStyle name="Explanatory Text 4" xfId="21"/>
    <cellStyle name="Explanatory Text 4 2" xfId="242"/>
    <cellStyle name="Explanatory Text 4 3" xfId="299"/>
    <cellStyle name="Explanatory Text 5" xfId="1347"/>
    <cellStyle name="Followed Hyperlink" xfId="1315" builtinId="9" customBuiltin="1"/>
    <cellStyle name="Followed Hyperlink 2" xfId="2254"/>
    <cellStyle name="Good 2" xfId="94"/>
    <cellStyle name="Good 2 2" xfId="243"/>
    <cellStyle name="Good 2 2 2" xfId="409"/>
    <cellStyle name="Good 2 2 3" xfId="1426"/>
    <cellStyle name="Good 2 3" xfId="2193"/>
    <cellStyle name="Good 3" xfId="52"/>
    <cellStyle name="Good 3 2" xfId="408"/>
    <cellStyle name="Good 3 2 2" xfId="1529"/>
    <cellStyle name="Good 3 3" xfId="1383"/>
    <cellStyle name="Good 4" xfId="11"/>
    <cellStyle name="Good 4 2" xfId="244"/>
    <cellStyle name="Good 4 3" xfId="290"/>
    <cellStyle name="Good 5" xfId="1348"/>
    <cellStyle name="Heading 1" xfId="3" builtinId="16" customBuiltin="1"/>
    <cellStyle name="Heading 1 2" xfId="90"/>
    <cellStyle name="Heading 1 2 2" xfId="411"/>
    <cellStyle name="Heading 1 2 2 2" xfId="1422"/>
    <cellStyle name="Heading 1 2 3" xfId="2189"/>
    <cellStyle name="Heading 1 3" xfId="48"/>
    <cellStyle name="Heading 1 3 2" xfId="410"/>
    <cellStyle name="Heading 1 3 2 2" xfId="1525"/>
    <cellStyle name="Heading 1 3 3" xfId="1379"/>
    <cellStyle name="Heading 1 4" xfId="245"/>
    <cellStyle name="Heading 1 4 2" xfId="286"/>
    <cellStyle name="Heading 1 5" xfId="1349"/>
    <cellStyle name="Heading 1 6" xfId="2181"/>
    <cellStyle name="Heading 2" xfId="4" builtinId="17" customBuiltin="1"/>
    <cellStyle name="Heading 2 2" xfId="91"/>
    <cellStyle name="Heading 2 2 2" xfId="413"/>
    <cellStyle name="Heading 2 2 2 2" xfId="1423"/>
    <cellStyle name="Heading 2 2 3" xfId="2190"/>
    <cellStyle name="Heading 2 3" xfId="49"/>
    <cellStyle name="Heading 2 3 2" xfId="412"/>
    <cellStyle name="Heading 2 3 2 2" xfId="1526"/>
    <cellStyle name="Heading 2 3 3" xfId="1380"/>
    <cellStyle name="Heading 2 4" xfId="246"/>
    <cellStyle name="Heading 2 4 2" xfId="287"/>
    <cellStyle name="Heading 2 5" xfId="1350"/>
    <cellStyle name="Heading 2 6" xfId="2182"/>
    <cellStyle name="Heading 3" xfId="5" builtinId="18" customBuiltin="1"/>
    <cellStyle name="Heading 3 2" xfId="92"/>
    <cellStyle name="Heading 3 2 2" xfId="415"/>
    <cellStyle name="Heading 3 2 2 2" xfId="1424"/>
    <cellStyle name="Heading 3 2 3" xfId="2191"/>
    <cellStyle name="Heading 3 3" xfId="50"/>
    <cellStyle name="Heading 3 3 2" xfId="414"/>
    <cellStyle name="Heading 3 3 2 2" xfId="1527"/>
    <cellStyle name="Heading 3 3 3" xfId="1381"/>
    <cellStyle name="Heading 3 4" xfId="247"/>
    <cellStyle name="Heading 3 4 2" xfId="288"/>
    <cellStyle name="Heading 3 5" xfId="1351"/>
    <cellStyle name="Heading 3 6" xfId="2183"/>
    <cellStyle name="Heading 4" xfId="6" builtinId="19" customBuiltin="1"/>
    <cellStyle name="Heading 4 2" xfId="93"/>
    <cellStyle name="Heading 4 2 2" xfId="417"/>
    <cellStyle name="Heading 4 2 2 2" xfId="1425"/>
    <cellStyle name="Heading 4 2 3" xfId="2192"/>
    <cellStyle name="Heading 4 3" xfId="51"/>
    <cellStyle name="Heading 4 3 2" xfId="416"/>
    <cellStyle name="Heading 4 3 2 2" xfId="1528"/>
    <cellStyle name="Heading 4 3 3" xfId="1382"/>
    <cellStyle name="Heading 4 4" xfId="248"/>
    <cellStyle name="Heading 4 4 2" xfId="289"/>
    <cellStyle name="Heading 4 5" xfId="1352"/>
    <cellStyle name="Heading 4 6" xfId="2184"/>
    <cellStyle name="Hyperlink" xfId="1314" builtinId="8" customBuiltin="1"/>
    <cellStyle name="Hyperlink 2" xfId="418"/>
    <cellStyle name="Hyperlink 3" xfId="605"/>
    <cellStyle name="Hyperlink 4" xfId="2253"/>
    <cellStyle name="Input 2" xfId="97"/>
    <cellStyle name="Input 2 2" xfId="249"/>
    <cellStyle name="Input 2 2 2" xfId="420"/>
    <cellStyle name="Input 2 2 3" xfId="1429"/>
    <cellStyle name="Input 2 3" xfId="2196"/>
    <cellStyle name="Input 3" xfId="55"/>
    <cellStyle name="Input 3 2" xfId="419"/>
    <cellStyle name="Input 3 2 2" xfId="1532"/>
    <cellStyle name="Input 3 2 3" xfId="2359"/>
    <cellStyle name="Input 3 2 4" xfId="2358"/>
    <cellStyle name="Input 3 2 5" xfId="2367"/>
    <cellStyle name="Input 3 2 6" xfId="2411"/>
    <cellStyle name="Input 3 3" xfId="1386"/>
    <cellStyle name="Input 4" xfId="14"/>
    <cellStyle name="Input 4 2" xfId="250"/>
    <cellStyle name="Input 4 2 2" xfId="2353"/>
    <cellStyle name="Input 4 2 3" xfId="2347"/>
    <cellStyle name="Input 4 2 4" xfId="2360"/>
    <cellStyle name="Input 4 2 5" xfId="2403"/>
    <cellStyle name="Input 4 3" xfId="293"/>
    <cellStyle name="Input 4 4" xfId="1374"/>
    <cellStyle name="Input 4 4 2" xfId="2374"/>
    <cellStyle name="Input 4 4 3" xfId="2352"/>
    <cellStyle name="Input 4 4 4" xfId="2355"/>
    <cellStyle name="Input 4 4 5" xfId="2419"/>
    <cellStyle name="Input 5" xfId="1353"/>
    <cellStyle name="Input 5 2" xfId="2372"/>
    <cellStyle name="Input 5 3" xfId="2370"/>
    <cellStyle name="Input 5 4" xfId="2376"/>
    <cellStyle name="Input 5 5" xfId="2415"/>
    <cellStyle name="Linked Cell 2" xfId="100"/>
    <cellStyle name="Linked Cell 2 2" xfId="251"/>
    <cellStyle name="Linked Cell 2 2 2" xfId="422"/>
    <cellStyle name="Linked Cell 2 2 3" xfId="1432"/>
    <cellStyle name="Linked Cell 2 3" xfId="2199"/>
    <cellStyle name="Linked Cell 3" xfId="58"/>
    <cellStyle name="Linked Cell 3 2" xfId="421"/>
    <cellStyle name="Linked Cell 3 2 2" xfId="1535"/>
    <cellStyle name="Linked Cell 3 3" xfId="1389"/>
    <cellStyle name="Linked Cell 4" xfId="17"/>
    <cellStyle name="Linked Cell 4 2" xfId="252"/>
    <cellStyle name="Linked Cell 4 3" xfId="296"/>
    <cellStyle name="Linked Cell 5" xfId="1354"/>
    <cellStyle name="Neutral 2" xfId="96"/>
    <cellStyle name="Neutral 2 2" xfId="253"/>
    <cellStyle name="Neutral 2 2 2" xfId="424"/>
    <cellStyle name="Neutral 2 2 3" xfId="1428"/>
    <cellStyle name="Neutral 2 3" xfId="2195"/>
    <cellStyle name="Neutral 3" xfId="54"/>
    <cellStyle name="Neutral 3 2" xfId="423"/>
    <cellStyle name="Neutral 3 2 2" xfId="1531"/>
    <cellStyle name="Neutral 3 3" xfId="1385"/>
    <cellStyle name="Neutral 4" xfId="13"/>
    <cellStyle name="Neutral 4 2" xfId="254"/>
    <cellStyle name="Neutral 4 3" xfId="292"/>
    <cellStyle name="Neutral 4 4" xfId="1376"/>
    <cellStyle name="Neutral 5" xfId="1355"/>
    <cellStyle name="Normal" xfId="0" builtinId="0"/>
    <cellStyle name="Normal 10" xfId="661"/>
    <cellStyle name="Normal 10 2" xfId="2103"/>
    <cellStyle name="Normal 10 3" xfId="1582"/>
    <cellStyle name="Normal 11" xfId="982"/>
    <cellStyle name="Normal 11 2" xfId="1584"/>
    <cellStyle name="Normal 12" xfId="985"/>
    <cellStyle name="Normal 12 2" xfId="1599"/>
    <cellStyle name="Normal 13" xfId="988"/>
    <cellStyle name="Normal 13 2" xfId="1317"/>
    <cellStyle name="Normal 13 2 2" xfId="2255"/>
    <cellStyle name="Normal 13 3" xfId="1375"/>
    <cellStyle name="Normal 14" xfId="325"/>
    <cellStyle name="Normal 14 2" xfId="2119"/>
    <cellStyle name="Normal 14 2 2" xfId="2256"/>
    <cellStyle name="Normal 15" xfId="285"/>
    <cellStyle name="Normal 16" xfId="2297"/>
    <cellStyle name="Normal 17" xfId="2298"/>
    <cellStyle name="Normal 18" xfId="7"/>
    <cellStyle name="Normal 2" xfId="88"/>
    <cellStyle name="Normal 2 10" xfId="1307"/>
    <cellStyle name="Normal 2 11" xfId="2187"/>
    <cellStyle name="Normal 2 2" xfId="132"/>
    <cellStyle name="Normal 2 2 2" xfId="257"/>
    <cellStyle name="Normal 2 2 2 2" xfId="608"/>
    <cellStyle name="Normal 2 2 2 2 2" xfId="1971"/>
    <cellStyle name="Normal 2 2 2 3" xfId="1733"/>
    <cellStyle name="Normal 2 2 2 4" xfId="2128"/>
    <cellStyle name="Normal 2 2 2 4 2" xfId="2265"/>
    <cellStyle name="Normal 2 2 3" xfId="256"/>
    <cellStyle name="Normal 2 2 3 2" xfId="954"/>
    <cellStyle name="Normal 2 2 3 3" xfId="1277"/>
    <cellStyle name="Normal 2 2 3 4" xfId="607"/>
    <cellStyle name="Normal 2 2 3 5" xfId="1852"/>
    <cellStyle name="Normal 2 2 3 6" xfId="2246"/>
    <cellStyle name="Normal 2 2 4" xfId="719"/>
    <cellStyle name="Normal 2 2 4 2" xfId="1614"/>
    <cellStyle name="Normal 2 2 5" xfId="1043"/>
    <cellStyle name="Normal 2 2 6" xfId="1308"/>
    <cellStyle name="Normal 2 2 7" xfId="329"/>
    <cellStyle name="Normal 2 2 8" xfId="1420"/>
    <cellStyle name="Normal 2 3" xfId="258"/>
    <cellStyle name="Normal 2 3 2" xfId="609"/>
    <cellStyle name="Normal 2 3 2 2" xfId="955"/>
    <cellStyle name="Normal 2 3 2 2 2" xfId="1986"/>
    <cellStyle name="Normal 2 3 2 3" xfId="1278"/>
    <cellStyle name="Normal 2 3 2 4" xfId="1748"/>
    <cellStyle name="Normal 2 3 3" xfId="761"/>
    <cellStyle name="Normal 2 3 3 2" xfId="1867"/>
    <cellStyle name="Normal 2 3 4" xfId="1085"/>
    <cellStyle name="Normal 2 3 4 2" xfId="1629"/>
    <cellStyle name="Normal 2 3 5" xfId="1316"/>
    <cellStyle name="Normal 2 3 6" xfId="1462"/>
    <cellStyle name="Normal 2 4" xfId="259"/>
    <cellStyle name="Normal 2 4 2" xfId="361"/>
    <cellStyle name="Normal 2 4 3" xfId="1492"/>
    <cellStyle name="Normal 2 5" xfId="255"/>
    <cellStyle name="Normal 2 5 2" xfId="610"/>
    <cellStyle name="Normal 2 5 2 2" xfId="956"/>
    <cellStyle name="Normal 2 5 2 2 2" xfId="2046"/>
    <cellStyle name="Normal 2 5 2 3" xfId="1279"/>
    <cellStyle name="Normal 2 5 2 4" xfId="1808"/>
    <cellStyle name="Normal 2 5 3" xfId="791"/>
    <cellStyle name="Normal 2 5 3 2" xfId="1927"/>
    <cellStyle name="Normal 2 5 4" xfId="1114"/>
    <cellStyle name="Normal 2 5 4 2" xfId="1689"/>
    <cellStyle name="Normal 2 5 5" xfId="449"/>
    <cellStyle name="Normal 2 5 6" xfId="1552"/>
    <cellStyle name="Normal 2 6" xfId="606"/>
    <cellStyle name="Normal 2 6 2" xfId="953"/>
    <cellStyle name="Normal 2 6 3" xfId="1276"/>
    <cellStyle name="Normal 2 6 4" xfId="2077"/>
    <cellStyle name="Normal 2 7" xfId="648"/>
    <cellStyle name="Normal 2 7 2" xfId="2079"/>
    <cellStyle name="Normal 2 8" xfId="677"/>
    <cellStyle name="Normal 2 8 2" xfId="2097"/>
    <cellStyle name="Normal 2 9" xfId="1001"/>
    <cellStyle name="Normal 3" xfId="47"/>
    <cellStyle name="Normal 3 10" xfId="679"/>
    <cellStyle name="Normal 3 11" xfId="1003"/>
    <cellStyle name="Normal 3 12" xfId="1309"/>
    <cellStyle name="Normal 3 13" xfId="2186"/>
    <cellStyle name="Normal 3 2" xfId="261"/>
    <cellStyle name="Normal 3 2 2" xfId="378"/>
    <cellStyle name="Normal 3 2 2 2" xfId="613"/>
    <cellStyle name="Normal 3 2 2 2 2" xfId="959"/>
    <cellStyle name="Normal 3 2 2 2 3" xfId="1282"/>
    <cellStyle name="Normal 3 2 2 3" xfId="762"/>
    <cellStyle name="Normal 3 2 2 4" xfId="1086"/>
    <cellStyle name="Normal 3 2 3" xfId="612"/>
    <cellStyle name="Normal 3 2 3 2" xfId="958"/>
    <cellStyle name="Normal 3 2 3 3" xfId="1281"/>
    <cellStyle name="Normal 3 2 4" xfId="650"/>
    <cellStyle name="Normal 3 2 5" xfId="721"/>
    <cellStyle name="Normal 3 2 6" xfId="1045"/>
    <cellStyle name="Normal 3 2 7" xfId="1311"/>
    <cellStyle name="Normal 3 3" xfId="260"/>
    <cellStyle name="Normal 3 3 2" xfId="651"/>
    <cellStyle name="Normal 3 3 3" xfId="2129"/>
    <cellStyle name="Normal 3 3 3 2" xfId="2323"/>
    <cellStyle name="Normal 3 3 3 2 2" xfId="2477"/>
    <cellStyle name="Normal 3 3 3 3" xfId="2266"/>
    <cellStyle name="Normal 3 3 3 4" xfId="2429"/>
    <cellStyle name="Normal 3 3 4" xfId="2152"/>
    <cellStyle name="Normal 3 3 4 2" xfId="2339"/>
    <cellStyle name="Normal 3 3 4 2 2" xfId="2493"/>
    <cellStyle name="Normal 3 3 4 3" xfId="2289"/>
    <cellStyle name="Normal 3 3 4 4" xfId="2445"/>
    <cellStyle name="Normal 3 3 5" xfId="2168"/>
    <cellStyle name="Normal 3 3 5 2" xfId="2312"/>
    <cellStyle name="Normal 3 3 5 3" xfId="2466"/>
    <cellStyle name="Normal 3 3 6" xfId="2247"/>
    <cellStyle name="Normal 3 3 7" xfId="2404"/>
    <cellStyle name="Normal 3 4" xfId="425"/>
    <cellStyle name="Normal 3 4 2" xfId="652"/>
    <cellStyle name="Normal 3 5" xfId="451"/>
    <cellStyle name="Normal 3 5 2" xfId="614"/>
    <cellStyle name="Normal 3 5 2 2" xfId="960"/>
    <cellStyle name="Normal 3 5 2 3" xfId="1283"/>
    <cellStyle name="Normal 3 5 3" xfId="653"/>
    <cellStyle name="Normal 3 5 4" xfId="793"/>
    <cellStyle name="Normal 3 5 5" xfId="1116"/>
    <cellStyle name="Normal 3 6" xfId="611"/>
    <cellStyle name="Normal 3 6 2" xfId="654"/>
    <cellStyle name="Normal 3 6 3" xfId="957"/>
    <cellStyle name="Normal 3 6 4" xfId="1280"/>
    <cellStyle name="Normal 3 7" xfId="655"/>
    <cellStyle name="Normal 3 8" xfId="656"/>
    <cellStyle name="Normal 3 9" xfId="649"/>
    <cellStyle name="Normal 4" xfId="9"/>
    <cellStyle name="Normal 4 2" xfId="262"/>
    <cellStyle name="Normal 4 2 2" xfId="2078"/>
    <cellStyle name="Normal 4 3" xfId="657"/>
    <cellStyle name="Normal 4 3 2" xfId="2080"/>
    <cellStyle name="Normal 4 4" xfId="1313"/>
    <cellStyle name="Normal 4 4 2" xfId="2102"/>
    <cellStyle name="Normal 4 5" xfId="1419"/>
    <cellStyle name="Normal 4 6" xfId="2185"/>
    <cellStyle name="Normal 4 7" xfId="2178"/>
    <cellStyle name="Normal 5" xfId="139"/>
    <cellStyle name="Normal 5 10" xfId="2231"/>
    <cellStyle name="Normal 5 2" xfId="263"/>
    <cellStyle name="Normal 5 2 2" xfId="616"/>
    <cellStyle name="Normal 5 2 2 2" xfId="962"/>
    <cellStyle name="Normal 5 2 2 3" xfId="1285"/>
    <cellStyle name="Normal 5 2 2 4" xfId="2001"/>
    <cellStyle name="Normal 5 2 3" xfId="659"/>
    <cellStyle name="Normal 5 2 4" xfId="764"/>
    <cellStyle name="Normal 5 2 5" xfId="1088"/>
    <cellStyle name="Normal 5 2 6" xfId="1763"/>
    <cellStyle name="Normal 5 3" xfId="465"/>
    <cellStyle name="Normal 5 3 2" xfId="617"/>
    <cellStyle name="Normal 5 3 2 2" xfId="963"/>
    <cellStyle name="Normal 5 3 2 3" xfId="1286"/>
    <cellStyle name="Normal 5 3 3" xfId="807"/>
    <cellStyle name="Normal 5 3 4" xfId="1130"/>
    <cellStyle name="Normal 5 3 5" xfId="1882"/>
    <cellStyle name="Normal 5 4" xfId="615"/>
    <cellStyle name="Normal 5 4 2" xfId="961"/>
    <cellStyle name="Normal 5 4 3" xfId="1284"/>
    <cellStyle name="Normal 5 4 4" xfId="2081"/>
    <cellStyle name="Normal 5 5" xfId="658"/>
    <cellStyle name="Normal 5 5 2" xfId="2101"/>
    <cellStyle name="Normal 5 6" xfId="693"/>
    <cellStyle name="Normal 5 6 2" xfId="1644"/>
    <cellStyle name="Normal 5 7" xfId="1017"/>
    <cellStyle name="Normal 5 8" xfId="1312"/>
    <cellStyle name="Normal 5 9" xfId="1477"/>
    <cellStyle name="Normal 6" xfId="264"/>
    <cellStyle name="Normal 6 2" xfId="660"/>
    <cellStyle name="Normal 6 2 2" xfId="2016"/>
    <cellStyle name="Normal 6 2 3" xfId="1778"/>
    <cellStyle name="Normal 6 3" xfId="1302"/>
    <cellStyle name="Normal 6 3 2" xfId="1897"/>
    <cellStyle name="Normal 6 3 3" xfId="2143"/>
    <cellStyle name="Normal 6 3 3 2" xfId="2280"/>
    <cellStyle name="Normal 6 4" xfId="2100"/>
    <cellStyle name="Normal 6 5" xfId="1659"/>
    <cellStyle name="Normal 6 6" xfId="1494"/>
    <cellStyle name="Normal 6 7" xfId="2248"/>
    <cellStyle name="Normal 6 8" xfId="2179"/>
    <cellStyle name="Normal 7" xfId="265"/>
    <cellStyle name="Normal 7 2" xfId="266"/>
    <cellStyle name="Normal 7 2 2" xfId="2031"/>
    <cellStyle name="Normal 7 2 3" xfId="1793"/>
    <cellStyle name="Normal 7 3" xfId="332"/>
    <cellStyle name="Normal 7 3 2" xfId="1912"/>
    <cellStyle name="Normal 7 4" xfId="2098"/>
    <cellStyle name="Normal 7 5" xfId="1674"/>
    <cellStyle name="Normal 7 6" xfId="1509"/>
    <cellStyle name="Normal 8" xfId="267"/>
    <cellStyle name="Normal 8 2" xfId="479"/>
    <cellStyle name="Normal 8 2 2" xfId="2061"/>
    <cellStyle name="Normal 8 2 3" xfId="1823"/>
    <cellStyle name="Normal 8 3" xfId="1942"/>
    <cellStyle name="Normal 8 4" xfId="1704"/>
    <cellStyle name="Normal 8 5" xfId="1567"/>
    <cellStyle name="Normal 9" xfId="142"/>
    <cellStyle name="Normal 9 2" xfId="674"/>
    <cellStyle name="Normal 9 2 2" xfId="2082"/>
    <cellStyle name="Normal 9 2 3" xfId="2141"/>
    <cellStyle name="Normal 9 2 3 2" xfId="2278"/>
    <cellStyle name="Normal 9 3" xfId="981"/>
    <cellStyle name="Normal 9 4" xfId="633"/>
    <cellStyle name="Normal 9 5" xfId="2140"/>
    <cellStyle name="Normal 9 5 2" xfId="2277"/>
    <cellStyle name="Note 10" xfId="1586"/>
    <cellStyle name="Note 10 2" xfId="2084"/>
    <cellStyle name="Note 11" xfId="2105"/>
    <cellStyle name="Note 12" xfId="1356"/>
    <cellStyle name="Note 12 2" xfId="2373"/>
    <cellStyle name="Note 12 3" xfId="2383"/>
    <cellStyle name="Note 12 4" xfId="2356"/>
    <cellStyle name="Note 12 5" xfId="2416"/>
    <cellStyle name="Note 2" xfId="103"/>
    <cellStyle name="Note 2 2" xfId="269"/>
    <cellStyle name="Note 2 2 2" xfId="376"/>
    <cellStyle name="Note 2 2 2 2" xfId="620"/>
    <cellStyle name="Note 2 2 2 2 2" xfId="966"/>
    <cellStyle name="Note 2 2 2 2 3" xfId="1289"/>
    <cellStyle name="Note 2 2 2 2 4" xfId="1973"/>
    <cellStyle name="Note 2 2 2 3" xfId="760"/>
    <cellStyle name="Note 2 2 2 4" xfId="1084"/>
    <cellStyle name="Note 2 2 2 5" xfId="1735"/>
    <cellStyle name="Note 2 2 3" xfId="619"/>
    <cellStyle name="Note 2 2 3 2" xfId="965"/>
    <cellStyle name="Note 2 2 3 3" xfId="1288"/>
    <cellStyle name="Note 2 2 3 4" xfId="1854"/>
    <cellStyle name="Note 2 2 4" xfId="720"/>
    <cellStyle name="Note 2 2 4 2" xfId="1616"/>
    <cellStyle name="Note 2 2 5" xfId="1044"/>
    <cellStyle name="Note 2 2 6" xfId="1435"/>
    <cellStyle name="Note 2 3" xfId="268"/>
    <cellStyle name="Note 2 3 2" xfId="621"/>
    <cellStyle name="Note 2 3 2 2" xfId="967"/>
    <cellStyle name="Note 2 3 2 2 2" xfId="1988"/>
    <cellStyle name="Note 2 3 2 3" xfId="1290"/>
    <cellStyle name="Note 2 3 2 4" xfId="1750"/>
    <cellStyle name="Note 2 3 3" xfId="747"/>
    <cellStyle name="Note 2 3 3 2" xfId="1869"/>
    <cellStyle name="Note 2 3 4" xfId="1071"/>
    <cellStyle name="Note 2 3 4 2" xfId="1631"/>
    <cellStyle name="Note 2 3 5" xfId="1464"/>
    <cellStyle name="Note 2 4" xfId="450"/>
    <cellStyle name="Note 2 4 2" xfId="622"/>
    <cellStyle name="Note 2 4 2 2" xfId="968"/>
    <cellStyle name="Note 2 4 2 3" xfId="1291"/>
    <cellStyle name="Note 2 4 3" xfId="792"/>
    <cellStyle name="Note 2 4 4" xfId="1115"/>
    <cellStyle name="Note 2 5" xfId="618"/>
    <cellStyle name="Note 2 5 2" xfId="964"/>
    <cellStyle name="Note 2 5 2 2" xfId="2048"/>
    <cellStyle name="Note 2 5 2 3" xfId="1810"/>
    <cellStyle name="Note 2 5 3" xfId="1287"/>
    <cellStyle name="Note 2 5 3 2" xfId="1929"/>
    <cellStyle name="Note 2 5 4" xfId="1691"/>
    <cellStyle name="Note 2 5 5" xfId="1554"/>
    <cellStyle name="Note 2 6" xfId="678"/>
    <cellStyle name="Note 2 7" xfId="1002"/>
    <cellStyle name="Note 2 8" xfId="1378"/>
    <cellStyle name="Note 3" xfId="61"/>
    <cellStyle name="Note 3 2" xfId="271"/>
    <cellStyle name="Note 3 2 2" xfId="379"/>
    <cellStyle name="Note 3 2 2 2" xfId="625"/>
    <cellStyle name="Note 3 2 2 2 2" xfId="971"/>
    <cellStyle name="Note 3 2 2 2 3" xfId="1294"/>
    <cellStyle name="Note 3 2 2 3" xfId="763"/>
    <cellStyle name="Note 3 2 2 4" xfId="1087"/>
    <cellStyle name="Note 3 2 3" xfId="624"/>
    <cellStyle name="Note 3 2 3 2" xfId="970"/>
    <cellStyle name="Note 3 2 3 3" xfId="1293"/>
    <cellStyle name="Note 3 2 4" xfId="722"/>
    <cellStyle name="Note 3 2 5" xfId="1046"/>
    <cellStyle name="Note 3 3" xfId="270"/>
    <cellStyle name="Note 3 3 2" xfId="1958"/>
    <cellStyle name="Note 3 3 3" xfId="1720"/>
    <cellStyle name="Note 3 3 4" xfId="2121"/>
    <cellStyle name="Note 3 3 4 2" xfId="2316"/>
    <cellStyle name="Note 3 3 4 2 2" xfId="2470"/>
    <cellStyle name="Note 3 3 4 3" xfId="2258"/>
    <cellStyle name="Note 3 3 4 4" xfId="2422"/>
    <cellStyle name="Note 3 3 5" xfId="2145"/>
    <cellStyle name="Note 3 3 5 2" xfId="2332"/>
    <cellStyle name="Note 3 3 5 2 2" xfId="2486"/>
    <cellStyle name="Note 3 3 5 3" xfId="2282"/>
    <cellStyle name="Note 3 3 5 4" xfId="2438"/>
    <cellStyle name="Note 3 3 6" xfId="2161"/>
    <cellStyle name="Note 3 3 6 2" xfId="2313"/>
    <cellStyle name="Note 3 3 6 3" xfId="2467"/>
    <cellStyle name="Note 3 3 7" xfId="2249"/>
    <cellStyle name="Note 3 3 8" xfId="2405"/>
    <cellStyle name="Note 3 4" xfId="452"/>
    <cellStyle name="Note 3 4 2" xfId="626"/>
    <cellStyle name="Note 3 4 2 2" xfId="972"/>
    <cellStyle name="Note 3 4 2 3" xfId="1295"/>
    <cellStyle name="Note 3 4 3" xfId="794"/>
    <cellStyle name="Note 3 4 4" xfId="1117"/>
    <cellStyle name="Note 3 4 5" xfId="1839"/>
    <cellStyle name="Note 3 5" xfId="623"/>
    <cellStyle name="Note 3 5 2" xfId="969"/>
    <cellStyle name="Note 3 5 3" xfId="1292"/>
    <cellStyle name="Note 3 5 4" xfId="1601"/>
    <cellStyle name="Note 3 6" xfId="680"/>
    <cellStyle name="Note 3 7" xfId="1004"/>
    <cellStyle name="Note 3 8" xfId="1392"/>
    <cellStyle name="Note 4" xfId="20"/>
    <cellStyle name="Note 4 2" xfId="272"/>
    <cellStyle name="Note 4 2 2" xfId="628"/>
    <cellStyle name="Note 4 2 2 2" xfId="974"/>
    <cellStyle name="Note 4 2 2 3" xfId="1297"/>
    <cellStyle name="Note 4 2 3" xfId="765"/>
    <cellStyle name="Note 4 2 4" xfId="1089"/>
    <cellStyle name="Note 4 3" xfId="466"/>
    <cellStyle name="Note 4 3 2" xfId="629"/>
    <cellStyle name="Note 4 3 2 2" xfId="975"/>
    <cellStyle name="Note 4 3 2 3" xfId="1298"/>
    <cellStyle name="Note 4 3 3" xfId="808"/>
    <cellStyle name="Note 4 3 4" xfId="1131"/>
    <cellStyle name="Note 4 4" xfId="627"/>
    <cellStyle name="Note 4 4 2" xfId="973"/>
    <cellStyle name="Note 4 4 3" xfId="1296"/>
    <cellStyle name="Note 4 5" xfId="694"/>
    <cellStyle name="Note 4 6" xfId="1018"/>
    <cellStyle name="Note 5" xfId="273"/>
    <cellStyle name="Note 5 2" xfId="1765"/>
    <cellStyle name="Note 5 2 2" xfId="2003"/>
    <cellStyle name="Note 5 3" xfId="1884"/>
    <cellStyle name="Note 5 4" xfId="1646"/>
    <cellStyle name="Note 5 5" xfId="1479"/>
    <cellStyle name="Note 5 6" xfId="2354"/>
    <cellStyle name="Note 5 7" xfId="2380"/>
    <cellStyle name="Note 5 8" xfId="2368"/>
    <cellStyle name="Note 5 9" xfId="2406"/>
    <cellStyle name="Note 6" xfId="1496"/>
    <cellStyle name="Note 6 2" xfId="1780"/>
    <cellStyle name="Note 6 2 2" xfId="2018"/>
    <cellStyle name="Note 6 3" xfId="1899"/>
    <cellStyle name="Note 6 4" xfId="1661"/>
    <cellStyle name="Note 7" xfId="1511"/>
    <cellStyle name="Note 7 2" xfId="1795"/>
    <cellStyle name="Note 7 2 2" xfId="2033"/>
    <cellStyle name="Note 7 3" xfId="1914"/>
    <cellStyle name="Note 7 4" xfId="1676"/>
    <cellStyle name="Note 8" xfId="1569"/>
    <cellStyle name="Note 8 2" xfId="1825"/>
    <cellStyle name="Note 8 2 2" xfId="2063"/>
    <cellStyle name="Note 8 3" xfId="1944"/>
    <cellStyle name="Note 8 4" xfId="1706"/>
    <cellStyle name="Note 9" xfId="1377"/>
    <cellStyle name="Note 9 2" xfId="2375"/>
    <cellStyle name="Note 9 3" xfId="2379"/>
    <cellStyle name="Note 9 4" xfId="2369"/>
    <cellStyle name="Note 9 5" xfId="2420"/>
    <cellStyle name="Output 2" xfId="98"/>
    <cellStyle name="Output 2 2" xfId="274"/>
    <cellStyle name="Output 2 2 2" xfId="427"/>
    <cellStyle name="Output 2 2 3" xfId="1430"/>
    <cellStyle name="Output 2 3" xfId="2197"/>
    <cellStyle name="Output 3" xfId="56"/>
    <cellStyle name="Output 3 2" xfId="426"/>
    <cellStyle name="Output 3 2 2" xfId="1533"/>
    <cellStyle name="Output 3 2 3" xfId="2377"/>
    <cellStyle name="Output 3 2 4" xfId="2350"/>
    <cellStyle name="Output 3 2 5" xfId="2412"/>
    <cellStyle name="Output 3 3" xfId="1387"/>
    <cellStyle name="Output 4" xfId="15"/>
    <cellStyle name="Output 4 2" xfId="275"/>
    <cellStyle name="Output 4 2 2" xfId="2385"/>
    <cellStyle name="Output 4 2 3" xfId="2362"/>
    <cellStyle name="Output 4 2 4" xfId="2407"/>
    <cellStyle name="Output 4 3" xfId="294"/>
    <cellStyle name="Output 5" xfId="1357"/>
    <cellStyle name="Output 5 2" xfId="2366"/>
    <cellStyle name="Output 5 3" xfId="2381"/>
    <cellStyle name="Output 5 4" xfId="2417"/>
    <cellStyle name="Percent" xfId="2501" builtinId="5"/>
    <cellStyle name="Percent 10" xfId="987"/>
    <cellStyle name="Percent 11" xfId="1301"/>
    <cellStyle name="Percent 12" xfId="327"/>
    <cellStyle name="Percent 13" xfId="2180"/>
    <cellStyle name="Percent 14" xfId="8"/>
    <cellStyle name="Percent 2" xfId="135"/>
    <cellStyle name="Percent 2 2" xfId="331"/>
    <cellStyle name="Percent 2 3" xfId="2229"/>
    <cellStyle name="Percent 2 4" xfId="2177"/>
    <cellStyle name="Percent 3" xfId="131"/>
    <cellStyle name="Percent 3 2" xfId="277"/>
    <cellStyle name="Percent 3 2 2" xfId="1310"/>
    <cellStyle name="Percent 3 2 3" xfId="2130"/>
    <cellStyle name="Percent 3 2 3 2" xfId="2324"/>
    <cellStyle name="Percent 3 2 3 2 2" xfId="2478"/>
    <cellStyle name="Percent 3 2 3 3" xfId="2267"/>
    <cellStyle name="Percent 3 2 3 4" xfId="2430"/>
    <cellStyle name="Percent 3 2 4" xfId="2153"/>
    <cellStyle name="Percent 3 2 4 2" xfId="2340"/>
    <cellStyle name="Percent 3 2 4 2 2" xfId="2494"/>
    <cellStyle name="Percent 3 2 4 3" xfId="2290"/>
    <cellStyle name="Percent 3 2 4 4" xfId="2446"/>
    <cellStyle name="Percent 3 2 5" xfId="2169"/>
    <cellStyle name="Percent 3 2 5 2" xfId="2314"/>
    <cellStyle name="Percent 3 2 5 3" xfId="2468"/>
    <cellStyle name="Percent 3 2 6" xfId="2250"/>
    <cellStyle name="Percent 3 2 7" xfId="2408"/>
    <cellStyle name="Percent 3 3" xfId="429"/>
    <cellStyle name="Percent 3 4" xfId="328"/>
    <cellStyle name="Percent 4" xfId="141"/>
    <cellStyle name="Percent 4 2" xfId="279"/>
    <cellStyle name="Percent 4 3" xfId="278"/>
    <cellStyle name="Percent 4 3 2" xfId="2251"/>
    <cellStyle name="Percent 4 4" xfId="333"/>
    <cellStyle name="Percent 5" xfId="276"/>
    <cellStyle name="Percent 5 2" xfId="630"/>
    <cellStyle name="Percent 5 3" xfId="428"/>
    <cellStyle name="Percent 5 4" xfId="2137"/>
    <cellStyle name="Percent 5 4 2" xfId="2274"/>
    <cellStyle name="Percent 6" xfId="481"/>
    <cellStyle name="Percent 6 2" xfId="632"/>
    <cellStyle name="Percent 6 3" xfId="631"/>
    <cellStyle name="Percent 7" xfId="676"/>
    <cellStyle name="Percent 8" xfId="978"/>
    <cellStyle name="Percent 9" xfId="984"/>
    <cellStyle name="Title" xfId="2" builtinId="15" customBuiltin="1"/>
    <cellStyle name="Title 2" xfId="280"/>
    <cellStyle name="Title 2 2" xfId="431"/>
    <cellStyle name="Title 2 3" xfId="2252"/>
    <cellStyle name="Title 3" xfId="430"/>
    <cellStyle name="Total 2" xfId="105"/>
    <cellStyle name="Total 2 2" xfId="281"/>
    <cellStyle name="Total 2 2 2" xfId="433"/>
    <cellStyle name="Total 2 2 3" xfId="1437"/>
    <cellStyle name="Total 2 3" xfId="2203"/>
    <cellStyle name="Total 3" xfId="63"/>
    <cellStyle name="Total 3 2" xfId="432"/>
    <cellStyle name="Total 3 2 2" xfId="1539"/>
    <cellStyle name="Total 3 2 3" xfId="2349"/>
    <cellStyle name="Total 3 2 4" xfId="2364"/>
    <cellStyle name="Total 3 2 5" xfId="2413"/>
    <cellStyle name="Total 3 3" xfId="1394"/>
    <cellStyle name="Total 4" xfId="22"/>
    <cellStyle name="Total 4 2" xfId="282"/>
    <cellStyle name="Total 4 2 2" xfId="2365"/>
    <cellStyle name="Total 4 2 3" xfId="2382"/>
    <cellStyle name="Total 4 2 4" xfId="2409"/>
    <cellStyle name="Total 4 3" xfId="300"/>
    <cellStyle name="Total 5" xfId="1358"/>
    <cellStyle name="Total 5 2" xfId="2384"/>
    <cellStyle name="Total 5 3" xfId="2378"/>
    <cellStyle name="Total 5 4" xfId="2418"/>
    <cellStyle name="Warning Text 2" xfId="102"/>
    <cellStyle name="Warning Text 2 2" xfId="283"/>
    <cellStyle name="Warning Text 2 2 2" xfId="435"/>
    <cellStyle name="Warning Text 2 2 3" xfId="1434"/>
    <cellStyle name="Warning Text 2 3" xfId="2201"/>
    <cellStyle name="Warning Text 3" xfId="60"/>
    <cellStyle name="Warning Text 3 2" xfId="434"/>
    <cellStyle name="Warning Text 3 2 2" xfId="1537"/>
    <cellStyle name="Warning Text 3 3" xfId="1391"/>
    <cellStyle name="Warning Text 4" xfId="19"/>
    <cellStyle name="Warning Text 4 2" xfId="284"/>
    <cellStyle name="Warning Text 4 3" xfId="298"/>
    <cellStyle name="Warning Text 5" xfId="1359"/>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6:B12"/>
  <sheetViews>
    <sheetView zoomScaleNormal="100" zoomScaleSheetLayoutView="100" workbookViewId="0">
      <selection activeCell="B12" sqref="B12"/>
    </sheetView>
  </sheetViews>
  <sheetFormatPr defaultRowHeight="14.4" x14ac:dyDescent="0.3"/>
  <cols>
    <col min="1" max="1" width="27.6640625" customWidth="1"/>
    <col min="2" max="2" width="19.33203125" customWidth="1"/>
    <col min="3" max="3" width="1.6640625" customWidth="1"/>
    <col min="4" max="4" width="6.33203125" bestFit="1" customWidth="1"/>
    <col min="5" max="5" width="5.44140625" bestFit="1" customWidth="1"/>
    <col min="6" max="6" width="4.5546875" bestFit="1" customWidth="1"/>
    <col min="7" max="7" width="9.88671875" bestFit="1" customWidth="1"/>
    <col min="8" max="8" width="4.6640625" bestFit="1" customWidth="1"/>
    <col min="9" max="9" width="8.5546875" bestFit="1" customWidth="1"/>
    <col min="15" max="15" width="9.44140625" bestFit="1" customWidth="1"/>
  </cols>
  <sheetData>
    <row r="6" spans="1:2" x14ac:dyDescent="0.3">
      <c r="A6" s="50" t="s">
        <v>56</v>
      </c>
      <c r="B6" s="49"/>
    </row>
    <row r="7" spans="1:2" x14ac:dyDescent="0.3">
      <c r="A7" s="47" t="s">
        <v>54</v>
      </c>
      <c r="B7" s="48">
        <v>0.05</v>
      </c>
    </row>
    <row r="8" spans="1:2" x14ac:dyDescent="0.3">
      <c r="A8" s="43" t="s">
        <v>55</v>
      </c>
      <c r="B8" s="44">
        <v>3.39E-2</v>
      </c>
    </row>
    <row r="9" spans="1:2" x14ac:dyDescent="0.3">
      <c r="A9" s="43" t="s">
        <v>51</v>
      </c>
      <c r="B9" s="45">
        <f>+B7-B8</f>
        <v>1.6100000000000003E-2</v>
      </c>
    </row>
    <row r="10" spans="1:2" x14ac:dyDescent="0.3">
      <c r="A10" s="43"/>
      <c r="B10" s="43"/>
    </row>
    <row r="11" spans="1:2" x14ac:dyDescent="0.3">
      <c r="A11" s="43" t="s">
        <v>52</v>
      </c>
      <c r="B11" s="46">
        <v>155</v>
      </c>
    </row>
    <row r="12" spans="1:2" x14ac:dyDescent="0.3">
      <c r="A12" s="43" t="s">
        <v>53</v>
      </c>
      <c r="B12" s="56">
        <f>+B11*B9</f>
        <v>2.4955000000000007</v>
      </c>
    </row>
  </sheetData>
  <printOptions horizontalCentered="1"/>
  <pageMargins left="0.25" right="0.25" top="0.7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0"/>
  <sheetViews>
    <sheetView zoomScale="90" zoomScaleNormal="90" workbookViewId="0">
      <selection activeCell="B12" sqref="B12"/>
    </sheetView>
  </sheetViews>
  <sheetFormatPr defaultRowHeight="14.4" x14ac:dyDescent="0.3"/>
  <cols>
    <col min="1" max="1" width="38.109375" customWidth="1"/>
    <col min="2" max="2" width="19.33203125" customWidth="1"/>
    <col min="3" max="3" width="1.6640625" customWidth="1"/>
    <col min="4" max="4" width="6.33203125" customWidth="1"/>
    <col min="5" max="5" width="5.44140625" customWidth="1"/>
    <col min="6" max="6" width="4.5546875" customWidth="1"/>
    <col min="7" max="7" width="9.88671875" customWidth="1"/>
    <col min="8" max="8" width="4.6640625" customWidth="1"/>
    <col min="9" max="9" width="8.5546875" customWidth="1"/>
    <col min="10" max="12" width="8.88671875" customWidth="1"/>
    <col min="15" max="15" width="9.44140625" bestFit="1" customWidth="1"/>
  </cols>
  <sheetData>
    <row r="1" spans="1:15" x14ac:dyDescent="0.3">
      <c r="A1" t="s">
        <v>30</v>
      </c>
    </row>
    <row r="2" spans="1:15" ht="22.95" x14ac:dyDescent="0.3">
      <c r="A2" s="6" t="s">
        <v>59</v>
      </c>
      <c r="B2" s="6" t="s">
        <v>0</v>
      </c>
      <c r="C2" s="6"/>
      <c r="D2" s="6" t="s">
        <v>1</v>
      </c>
      <c r="E2" s="6" t="s">
        <v>2</v>
      </c>
      <c r="F2" s="6" t="s">
        <v>3</v>
      </c>
      <c r="G2" s="6" t="s">
        <v>4</v>
      </c>
      <c r="H2" s="6" t="s">
        <v>5</v>
      </c>
      <c r="I2" s="6" t="s">
        <v>6</v>
      </c>
      <c r="J2" s="6" t="s">
        <v>7</v>
      </c>
      <c r="K2" s="6" t="s">
        <v>8</v>
      </c>
      <c r="L2" s="6" t="s">
        <v>9</v>
      </c>
      <c r="M2" s="6" t="s">
        <v>57</v>
      </c>
      <c r="N2" s="6" t="s">
        <v>58</v>
      </c>
    </row>
    <row r="3" spans="1:15" x14ac:dyDescent="0.3">
      <c r="A3" s="8" t="s">
        <v>12</v>
      </c>
      <c r="B3" s="7" t="s">
        <v>13</v>
      </c>
      <c r="C3" s="28"/>
      <c r="D3" s="21">
        <v>4</v>
      </c>
      <c r="E3" s="21">
        <v>40</v>
      </c>
      <c r="F3" s="21">
        <v>1</v>
      </c>
      <c r="G3" s="21">
        <f>+F3*E3*D3</f>
        <v>160</v>
      </c>
      <c r="H3" s="28">
        <f>40.87*1.5278</f>
        <v>62.441185999999995</v>
      </c>
      <c r="I3" s="22">
        <f>+H3*G3</f>
        <v>9990.5897599999989</v>
      </c>
      <c r="J3" s="22"/>
      <c r="K3" s="22">
        <v>600</v>
      </c>
      <c r="L3" s="22">
        <v>3520</v>
      </c>
      <c r="M3" s="51">
        <f>SUM(I3:L3)</f>
        <v>14110.589759999999</v>
      </c>
      <c r="N3" s="28">
        <f>+M3/4</f>
        <v>3527.6474399999997</v>
      </c>
    </row>
    <row r="4" spans="1:15" x14ac:dyDescent="0.3">
      <c r="A4" s="8" t="s">
        <v>14</v>
      </c>
      <c r="B4" s="7" t="s">
        <v>15</v>
      </c>
      <c r="C4" s="28"/>
      <c r="D4" s="21">
        <v>2</v>
      </c>
      <c r="E4" s="12">
        <v>1.5</v>
      </c>
      <c r="F4" s="21">
        <v>16</v>
      </c>
      <c r="G4" s="21">
        <f t="shared" ref="G4:G14" si="0">+F4*E4*D4</f>
        <v>48</v>
      </c>
      <c r="H4" s="28">
        <f>29.61*1.5278</f>
        <v>45.238157999999999</v>
      </c>
      <c r="I4" s="22">
        <f t="shared" ref="I4:I14" si="1">+H4*G4</f>
        <v>2171.4315839999999</v>
      </c>
      <c r="J4" s="22"/>
      <c r="K4" s="22">
        <v>600</v>
      </c>
      <c r="L4" s="22"/>
      <c r="M4" s="51">
        <f t="shared" ref="M4:M14" si="2">SUM(I4:L4)</f>
        <v>2771.4315839999999</v>
      </c>
      <c r="N4" s="28">
        <f>+M4</f>
        <v>2771.4315839999999</v>
      </c>
    </row>
    <row r="5" spans="1:15" x14ac:dyDescent="0.3">
      <c r="A5" s="8" t="s">
        <v>16</v>
      </c>
      <c r="B5" s="7" t="s">
        <v>17</v>
      </c>
      <c r="C5" s="28"/>
      <c r="D5" s="21">
        <v>1</v>
      </c>
      <c r="E5" s="21">
        <v>1</v>
      </c>
      <c r="F5" s="21">
        <v>12</v>
      </c>
      <c r="G5" s="21">
        <f t="shared" si="0"/>
        <v>12</v>
      </c>
      <c r="H5" s="28">
        <f t="shared" ref="H5:H14" si="3">40.87*1.5278</f>
        <v>62.441185999999995</v>
      </c>
      <c r="I5" s="22">
        <f t="shared" si="1"/>
        <v>749.29423199999997</v>
      </c>
      <c r="J5" s="22"/>
      <c r="K5" s="22"/>
      <c r="L5" s="22">
        <v>528</v>
      </c>
      <c r="M5" s="51">
        <f t="shared" si="2"/>
        <v>1277.294232</v>
      </c>
      <c r="N5" s="28">
        <f t="shared" ref="N5:N14" si="4">+M5</f>
        <v>1277.294232</v>
      </c>
    </row>
    <row r="6" spans="1:15" x14ac:dyDescent="0.3">
      <c r="A6" s="8" t="s">
        <v>18</v>
      </c>
      <c r="B6" s="7" t="s">
        <v>19</v>
      </c>
      <c r="C6" s="28"/>
      <c r="D6" s="21">
        <v>1</v>
      </c>
      <c r="E6" s="21">
        <v>1</v>
      </c>
      <c r="F6" s="21">
        <v>2</v>
      </c>
      <c r="G6" s="21">
        <f t="shared" si="0"/>
        <v>2</v>
      </c>
      <c r="H6" s="28">
        <f t="shared" si="3"/>
        <v>62.441185999999995</v>
      </c>
      <c r="I6" s="22">
        <f t="shared" si="1"/>
        <v>124.88237199999999</v>
      </c>
      <c r="J6" s="22">
        <v>200</v>
      </c>
      <c r="K6" s="22"/>
      <c r="L6" s="22">
        <v>176</v>
      </c>
      <c r="M6" s="51">
        <f t="shared" si="2"/>
        <v>500.88237199999998</v>
      </c>
      <c r="N6" s="28">
        <f t="shared" si="4"/>
        <v>500.88237199999998</v>
      </c>
    </row>
    <row r="7" spans="1:15" x14ac:dyDescent="0.3">
      <c r="A7" s="8" t="s">
        <v>20</v>
      </c>
      <c r="B7" s="7" t="s">
        <v>21</v>
      </c>
      <c r="C7" s="28"/>
      <c r="D7" s="21">
        <v>2</v>
      </c>
      <c r="E7" s="21">
        <v>0.5</v>
      </c>
      <c r="F7" s="21">
        <v>1</v>
      </c>
      <c r="G7" s="21">
        <f t="shared" si="0"/>
        <v>1</v>
      </c>
      <c r="H7" s="28">
        <f t="shared" si="3"/>
        <v>62.441185999999995</v>
      </c>
      <c r="I7" s="22">
        <f t="shared" si="1"/>
        <v>62.441185999999995</v>
      </c>
      <c r="J7" s="22">
        <v>200</v>
      </c>
      <c r="K7" s="22"/>
      <c r="L7" s="22">
        <v>22</v>
      </c>
      <c r="M7" s="51">
        <f t="shared" si="2"/>
        <v>284.44118600000002</v>
      </c>
      <c r="N7" s="28">
        <f t="shared" si="4"/>
        <v>284.44118600000002</v>
      </c>
    </row>
    <row r="8" spans="1:15" x14ac:dyDescent="0.3">
      <c r="A8" s="8" t="s">
        <v>22</v>
      </c>
      <c r="B8" s="7" t="s">
        <v>21</v>
      </c>
      <c r="C8" s="28"/>
      <c r="D8" s="21">
        <v>1</v>
      </c>
      <c r="E8" s="21">
        <v>1</v>
      </c>
      <c r="F8" s="21">
        <v>1</v>
      </c>
      <c r="G8" s="21">
        <f t="shared" si="0"/>
        <v>1</v>
      </c>
      <c r="H8" s="28">
        <f t="shared" si="3"/>
        <v>62.441185999999995</v>
      </c>
      <c r="I8" s="22">
        <f t="shared" si="1"/>
        <v>62.441185999999995</v>
      </c>
      <c r="J8" s="22">
        <v>200</v>
      </c>
      <c r="K8" s="22"/>
      <c r="L8" s="22">
        <v>44</v>
      </c>
      <c r="M8" s="51">
        <f t="shared" si="2"/>
        <v>306.44118600000002</v>
      </c>
      <c r="N8" s="28">
        <f t="shared" si="4"/>
        <v>306.44118600000002</v>
      </c>
    </row>
    <row r="9" spans="1:15" x14ac:dyDescent="0.3">
      <c r="A9" s="8" t="s">
        <v>23</v>
      </c>
      <c r="B9" s="7" t="s">
        <v>21</v>
      </c>
      <c r="C9" s="28"/>
      <c r="D9" s="21">
        <v>1</v>
      </c>
      <c r="E9" s="21">
        <v>8</v>
      </c>
      <c r="F9" s="21">
        <v>1</v>
      </c>
      <c r="G9" s="21">
        <f t="shared" si="0"/>
        <v>8</v>
      </c>
      <c r="H9" s="28">
        <f t="shared" si="3"/>
        <v>62.441185999999995</v>
      </c>
      <c r="I9" s="22">
        <f t="shared" si="1"/>
        <v>499.52948799999996</v>
      </c>
      <c r="J9" s="22"/>
      <c r="K9" s="22"/>
      <c r="L9" s="22">
        <v>352</v>
      </c>
      <c r="M9" s="51">
        <f t="shared" si="2"/>
        <v>851.5294879999999</v>
      </c>
      <c r="N9" s="28">
        <f t="shared" si="4"/>
        <v>851.5294879999999</v>
      </c>
    </row>
    <row r="10" spans="1:15" x14ac:dyDescent="0.3">
      <c r="A10" s="8" t="s">
        <v>24</v>
      </c>
      <c r="B10" s="7" t="s">
        <v>21</v>
      </c>
      <c r="C10" s="28"/>
      <c r="D10" s="21">
        <v>1</v>
      </c>
      <c r="E10" s="21">
        <v>2</v>
      </c>
      <c r="F10" s="21">
        <v>1</v>
      </c>
      <c r="G10" s="21">
        <f t="shared" si="0"/>
        <v>2</v>
      </c>
      <c r="H10" s="28">
        <f t="shared" si="3"/>
        <v>62.441185999999995</v>
      </c>
      <c r="I10" s="22">
        <f t="shared" si="1"/>
        <v>124.88237199999999</v>
      </c>
      <c r="J10" s="22">
        <v>600</v>
      </c>
      <c r="K10" s="22">
        <v>30</v>
      </c>
      <c r="L10" s="22"/>
      <c r="M10" s="51">
        <f t="shared" si="2"/>
        <v>754.88237200000003</v>
      </c>
      <c r="N10" s="28">
        <f t="shared" si="4"/>
        <v>754.88237200000003</v>
      </c>
    </row>
    <row r="11" spans="1:15" x14ac:dyDescent="0.3">
      <c r="A11" s="8" t="s">
        <v>25</v>
      </c>
      <c r="B11" s="7" t="s">
        <v>21</v>
      </c>
      <c r="C11" s="28"/>
      <c r="D11" s="21">
        <v>0</v>
      </c>
      <c r="E11" s="21">
        <v>40</v>
      </c>
      <c r="F11" s="21">
        <v>2</v>
      </c>
      <c r="G11" s="21">
        <f t="shared" si="0"/>
        <v>0</v>
      </c>
      <c r="H11" s="28">
        <f t="shared" si="3"/>
        <v>62.441185999999995</v>
      </c>
      <c r="I11" s="22">
        <f t="shared" si="1"/>
        <v>0</v>
      </c>
      <c r="J11" s="22">
        <v>3860</v>
      </c>
      <c r="K11" s="22"/>
      <c r="L11" s="22"/>
      <c r="M11" s="51">
        <f t="shared" si="2"/>
        <v>3860</v>
      </c>
      <c r="N11" s="28">
        <f t="shared" si="4"/>
        <v>3860</v>
      </c>
    </row>
    <row r="12" spans="1:15" x14ac:dyDescent="0.3">
      <c r="A12" s="8" t="s">
        <v>26</v>
      </c>
      <c r="B12" s="7" t="s">
        <v>21</v>
      </c>
      <c r="C12" s="28"/>
      <c r="D12" s="21">
        <v>0</v>
      </c>
      <c r="E12" s="21">
        <v>40</v>
      </c>
      <c r="F12" s="21">
        <v>2</v>
      </c>
      <c r="G12" s="21">
        <f t="shared" si="0"/>
        <v>0</v>
      </c>
      <c r="H12" s="28">
        <f t="shared" si="3"/>
        <v>62.441185999999995</v>
      </c>
      <c r="I12" s="22">
        <f t="shared" si="1"/>
        <v>0</v>
      </c>
      <c r="J12" s="22">
        <v>500</v>
      </c>
      <c r="K12" s="22"/>
      <c r="L12" s="22"/>
      <c r="M12" s="51">
        <f t="shared" si="2"/>
        <v>500</v>
      </c>
      <c r="N12" s="28">
        <f t="shared" si="4"/>
        <v>500</v>
      </c>
    </row>
    <row r="13" spans="1:15" x14ac:dyDescent="0.3">
      <c r="A13" s="8" t="s">
        <v>27</v>
      </c>
      <c r="B13" s="7" t="s">
        <v>28</v>
      </c>
      <c r="C13" s="28"/>
      <c r="D13" s="21">
        <v>1</v>
      </c>
      <c r="E13" s="21">
        <v>2</v>
      </c>
      <c r="F13" s="21">
        <v>2</v>
      </c>
      <c r="G13" s="21">
        <f t="shared" si="0"/>
        <v>4</v>
      </c>
      <c r="H13" s="28">
        <f t="shared" si="3"/>
        <v>62.441185999999995</v>
      </c>
      <c r="I13" s="22">
        <f t="shared" si="1"/>
        <v>249.76474399999998</v>
      </c>
      <c r="J13" s="22"/>
      <c r="K13" s="22"/>
      <c r="L13" s="22">
        <v>176</v>
      </c>
      <c r="M13" s="51">
        <f t="shared" si="2"/>
        <v>425.76474399999995</v>
      </c>
      <c r="N13" s="28">
        <f t="shared" si="4"/>
        <v>425.76474399999995</v>
      </c>
    </row>
    <row r="14" spans="1:15" ht="15" thickBot="1" x14ac:dyDescent="0.35">
      <c r="A14" s="53" t="s">
        <v>29</v>
      </c>
      <c r="B14" s="54" t="s">
        <v>28</v>
      </c>
      <c r="C14" s="27"/>
      <c r="D14" s="24">
        <v>1</v>
      </c>
      <c r="E14" s="24">
        <v>1</v>
      </c>
      <c r="F14" s="24">
        <v>10</v>
      </c>
      <c r="G14" s="24">
        <f t="shared" si="0"/>
        <v>10</v>
      </c>
      <c r="H14" s="27">
        <f t="shared" si="3"/>
        <v>62.441185999999995</v>
      </c>
      <c r="I14" s="25">
        <f t="shared" si="1"/>
        <v>624.41185999999993</v>
      </c>
      <c r="J14" s="25">
        <v>1000</v>
      </c>
      <c r="K14" s="25">
        <v>240</v>
      </c>
      <c r="L14" s="25"/>
      <c r="M14" s="27">
        <f t="shared" si="2"/>
        <v>1864.4118599999999</v>
      </c>
      <c r="N14" s="27">
        <f t="shared" si="4"/>
        <v>1864.4118599999999</v>
      </c>
    </row>
    <row r="15" spans="1:15" ht="15" thickTop="1" x14ac:dyDescent="0.3">
      <c r="A15" s="5"/>
      <c r="B15" s="5"/>
      <c r="C15" s="5"/>
      <c r="D15" s="5"/>
      <c r="E15" s="5"/>
      <c r="F15" s="5"/>
      <c r="G15" s="10"/>
      <c r="H15" s="5"/>
      <c r="L15" s="43" t="s">
        <v>10</v>
      </c>
      <c r="M15" s="51">
        <f t="shared" ref="M15:N15" si="5">SUM(M3:M14)</f>
        <v>27507.668784000001</v>
      </c>
      <c r="N15" s="28">
        <f t="shared" si="5"/>
        <v>16924.726463999999</v>
      </c>
      <c r="O15" s="2"/>
    </row>
    <row r="16" spans="1:15" x14ac:dyDescent="0.3">
      <c r="A16" s="39" t="s">
        <v>49</v>
      </c>
      <c r="B16" s="5"/>
      <c r="C16" s="5"/>
      <c r="D16" s="5"/>
      <c r="E16" s="5"/>
      <c r="F16" s="5"/>
      <c r="G16" s="10"/>
      <c r="H16" s="5"/>
      <c r="N16" s="33"/>
      <c r="O16" s="2"/>
    </row>
    <row r="17" spans="1:2" x14ac:dyDescent="0.3">
      <c r="A17" s="4" t="s">
        <v>31</v>
      </c>
      <c r="B17" s="1">
        <v>6</v>
      </c>
    </row>
    <row r="18" spans="1:2" ht="25.2" customHeight="1" x14ac:dyDescent="0.3">
      <c r="A18" s="4" t="s">
        <v>50</v>
      </c>
      <c r="B18" s="52">
        <f>+N15*B17</f>
        <v>101548.358784</v>
      </c>
    </row>
    <row r="19" spans="1:2" x14ac:dyDescent="0.3">
      <c r="A19" s="4" t="s">
        <v>32</v>
      </c>
    </row>
    <row r="20" spans="1:2" x14ac:dyDescent="0.3">
      <c r="A20" s="19" t="s">
        <v>45</v>
      </c>
    </row>
  </sheetData>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O9"/>
  <sheetViews>
    <sheetView workbookViewId="0">
      <selection activeCell="B12" sqref="B12"/>
    </sheetView>
  </sheetViews>
  <sheetFormatPr defaultRowHeight="14.4" x14ac:dyDescent="0.3"/>
  <cols>
    <col min="1" max="1" width="29.5546875" customWidth="1"/>
    <col min="2" max="2" width="9.6640625" customWidth="1"/>
    <col min="3" max="3" width="5.6640625" customWidth="1"/>
    <col min="4" max="4" width="5.109375" customWidth="1"/>
    <col min="5" max="5" width="4.109375" customWidth="1"/>
    <col min="6" max="6" width="5.33203125" customWidth="1"/>
    <col min="7" max="7" width="7.44140625" customWidth="1"/>
    <col min="8" max="8" width="9.6640625" customWidth="1"/>
    <col min="9" max="9" width="6.6640625" customWidth="1"/>
    <col min="10" max="10" width="7.33203125" customWidth="1"/>
    <col min="11" max="11" width="7.44140625" customWidth="1"/>
    <col min="12" max="13" width="9.6640625" bestFit="1" customWidth="1"/>
  </cols>
  <sheetData>
    <row r="2" spans="1:15" ht="22.95" x14ac:dyDescent="0.3">
      <c r="A2" s="30" t="s">
        <v>36</v>
      </c>
      <c r="B2" s="30" t="s">
        <v>35</v>
      </c>
      <c r="C2" s="30" t="s">
        <v>1</v>
      </c>
      <c r="D2" s="30" t="s">
        <v>2</v>
      </c>
      <c r="E2" s="30" t="s">
        <v>3</v>
      </c>
      <c r="F2" s="30" t="s">
        <v>4</v>
      </c>
      <c r="G2" s="30" t="s">
        <v>5</v>
      </c>
      <c r="H2" s="30" t="s">
        <v>6</v>
      </c>
      <c r="I2" s="30" t="s">
        <v>7</v>
      </c>
      <c r="J2" s="30" t="s">
        <v>8</v>
      </c>
      <c r="K2" s="30" t="s">
        <v>9</v>
      </c>
      <c r="L2" s="30" t="s">
        <v>10</v>
      </c>
      <c r="M2" s="30" t="s">
        <v>11</v>
      </c>
      <c r="N2" s="29"/>
    </row>
    <row r="3" spans="1:15" x14ac:dyDescent="0.3">
      <c r="A3" s="32" t="s">
        <v>37</v>
      </c>
      <c r="B3" s="31">
        <v>40</v>
      </c>
      <c r="C3" s="21">
        <v>2</v>
      </c>
      <c r="D3" s="12">
        <v>1</v>
      </c>
      <c r="E3" s="21">
        <v>80</v>
      </c>
      <c r="F3" s="21">
        <f>+C3*D3*E3</f>
        <v>160</v>
      </c>
      <c r="G3" s="28">
        <f>38.94*1.5278</f>
        <v>59.492531999999997</v>
      </c>
      <c r="H3" s="22">
        <f>+G3*F3</f>
        <v>9518.8051199999991</v>
      </c>
      <c r="I3" s="22"/>
      <c r="J3" s="22"/>
      <c r="K3" s="22">
        <v>3520</v>
      </c>
      <c r="L3" s="23">
        <f>SUM(H3:K3)</f>
        <v>13038.805119999999</v>
      </c>
      <c r="M3" s="28">
        <f>+L3</f>
        <v>13038.805119999999</v>
      </c>
      <c r="N3" s="29"/>
    </row>
    <row r="4" spans="1:15" x14ac:dyDescent="0.3">
      <c r="A4" s="32" t="s">
        <v>38</v>
      </c>
      <c r="B4" s="31">
        <v>100</v>
      </c>
      <c r="C4" s="21">
        <v>2</v>
      </c>
      <c r="D4" s="12">
        <v>1</v>
      </c>
      <c r="E4" s="21">
        <v>200</v>
      </c>
      <c r="F4" s="21">
        <f>+C4*D4*E4</f>
        <v>400</v>
      </c>
      <c r="G4" s="28">
        <f>38.94*1.5278</f>
        <v>59.492531999999997</v>
      </c>
      <c r="H4" s="22">
        <f>+G4*F4</f>
        <v>23797.0128</v>
      </c>
      <c r="I4" s="22"/>
      <c r="J4" s="22"/>
      <c r="K4" s="22">
        <v>17600</v>
      </c>
      <c r="L4" s="23">
        <f>SUM(H4:K4)</f>
        <v>41397.012799999997</v>
      </c>
      <c r="M4" s="28">
        <f>+L4</f>
        <v>41397.012799999997</v>
      </c>
      <c r="N4" s="29"/>
    </row>
    <row r="6" spans="1:15" x14ac:dyDescent="0.3">
      <c r="A6" s="39" t="s">
        <v>49</v>
      </c>
      <c r="B6" s="5"/>
      <c r="C6" s="5"/>
      <c r="D6" s="5"/>
      <c r="E6" s="5"/>
      <c r="F6" s="5"/>
      <c r="G6" s="10"/>
      <c r="H6" s="5"/>
      <c r="I6" s="5"/>
      <c r="J6" s="5"/>
      <c r="K6" s="5"/>
      <c r="L6" s="9"/>
      <c r="M6" s="9"/>
      <c r="N6" s="33"/>
      <c r="O6" s="2"/>
    </row>
    <row r="7" spans="1:15" ht="34.200000000000003" x14ac:dyDescent="0.3">
      <c r="A7" s="19" t="s">
        <v>34</v>
      </c>
    </row>
    <row r="8" spans="1:15" x14ac:dyDescent="0.3">
      <c r="A8" s="19" t="s">
        <v>45</v>
      </c>
    </row>
    <row r="9" spans="1:15" x14ac:dyDescent="0.3">
      <c r="A9" s="4" t="s">
        <v>32</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O12"/>
  <sheetViews>
    <sheetView workbookViewId="0">
      <selection activeCell="B12" sqref="B12"/>
    </sheetView>
  </sheetViews>
  <sheetFormatPr defaultRowHeight="14.4" x14ac:dyDescent="0.3"/>
  <cols>
    <col min="1" max="1" width="29.5546875" customWidth="1"/>
    <col min="2" max="2" width="5.6640625" bestFit="1" customWidth="1"/>
    <col min="3" max="3" width="5.109375" bestFit="1" customWidth="1"/>
    <col min="4" max="4" width="4.109375" bestFit="1" customWidth="1"/>
    <col min="5" max="5" width="5.33203125" bestFit="1" customWidth="1"/>
    <col min="6" max="6" width="7.44140625" bestFit="1" customWidth="1"/>
    <col min="7" max="7" width="9.6640625" bestFit="1" customWidth="1"/>
    <col min="8" max="8" width="6.6640625" customWidth="1"/>
    <col min="9" max="9" width="7.33203125" customWidth="1"/>
    <col min="10" max="10" width="7.44140625" bestFit="1" customWidth="1"/>
    <col min="11" max="12" width="9.6640625" bestFit="1" customWidth="1"/>
  </cols>
  <sheetData>
    <row r="2" spans="1:15" ht="22.95" x14ac:dyDescent="0.3">
      <c r="A2" s="30" t="s">
        <v>33</v>
      </c>
      <c r="B2" s="30" t="s">
        <v>1</v>
      </c>
      <c r="C2" s="30" t="s">
        <v>2</v>
      </c>
      <c r="D2" s="30" t="s">
        <v>3</v>
      </c>
      <c r="E2" s="30" t="s">
        <v>4</v>
      </c>
      <c r="F2" s="30" t="s">
        <v>5</v>
      </c>
      <c r="G2" s="30" t="s">
        <v>6</v>
      </c>
      <c r="H2" s="30" t="s">
        <v>7</v>
      </c>
      <c r="I2" s="30" t="s">
        <v>8</v>
      </c>
      <c r="J2" s="30" t="s">
        <v>9</v>
      </c>
      <c r="K2" s="30" t="s">
        <v>10</v>
      </c>
      <c r="L2" s="30" t="s">
        <v>11</v>
      </c>
      <c r="M2" s="29"/>
    </row>
    <row r="3" spans="1:15" x14ac:dyDescent="0.3">
      <c r="A3" s="32" t="s">
        <v>39</v>
      </c>
      <c r="B3" s="21">
        <v>1</v>
      </c>
      <c r="C3" s="21">
        <f>35*4*2</f>
        <v>280</v>
      </c>
      <c r="D3" s="21">
        <v>1</v>
      </c>
      <c r="E3" s="21">
        <f>+B3*C3*D3</f>
        <v>280</v>
      </c>
      <c r="F3" s="28">
        <f>82.55*1.559</f>
        <v>128.69544999999999</v>
      </c>
      <c r="G3" s="22">
        <f>+F3*E3</f>
        <v>36034.725999999995</v>
      </c>
      <c r="H3" s="22"/>
      <c r="I3" s="22"/>
      <c r="J3" s="22"/>
      <c r="K3" s="23">
        <f>SUM(G3:J3)</f>
        <v>36034.725999999995</v>
      </c>
      <c r="L3" s="28">
        <f>+K3</f>
        <v>36034.725999999995</v>
      </c>
      <c r="M3" s="29"/>
    </row>
    <row r="4" spans="1:15" x14ac:dyDescent="0.3">
      <c r="A4" s="32" t="s">
        <v>40</v>
      </c>
      <c r="B4" s="21">
        <v>1</v>
      </c>
      <c r="C4" s="21">
        <f>40*4*2</f>
        <v>320</v>
      </c>
      <c r="D4" s="21">
        <v>1</v>
      </c>
      <c r="E4" s="21">
        <f>+B4*C4*D4</f>
        <v>320</v>
      </c>
      <c r="F4" s="28">
        <f>56.62*1.5059</f>
        <v>85.264057999999991</v>
      </c>
      <c r="G4" s="22">
        <f t="shared" ref="G4:G5" si="0">+F4*E4</f>
        <v>27284.498559999996</v>
      </c>
      <c r="H4" s="22"/>
      <c r="I4" s="22"/>
      <c r="J4" s="22"/>
      <c r="K4" s="23">
        <f t="shared" ref="K4:K5" si="1">SUM(G4:J4)</f>
        <v>27284.498559999996</v>
      </c>
      <c r="L4" s="28">
        <f t="shared" ref="L4:L7" si="2">+K4</f>
        <v>27284.498559999996</v>
      </c>
      <c r="M4" s="29"/>
    </row>
    <row r="5" spans="1:15" x14ac:dyDescent="0.3">
      <c r="A5" s="32" t="s">
        <v>41</v>
      </c>
      <c r="B5" s="21">
        <v>3</v>
      </c>
      <c r="C5" s="21">
        <v>80</v>
      </c>
      <c r="D5" s="21">
        <v>1</v>
      </c>
      <c r="E5" s="21">
        <f>+B5*C5*D5</f>
        <v>240</v>
      </c>
      <c r="F5" s="28">
        <f>44.89*1.5278</f>
        <v>68.582942000000003</v>
      </c>
      <c r="G5" s="22">
        <f t="shared" si="0"/>
        <v>16459.906080000001</v>
      </c>
      <c r="H5" s="22"/>
      <c r="I5" s="22"/>
      <c r="J5" s="22"/>
      <c r="K5" s="23">
        <f t="shared" si="1"/>
        <v>16459.906080000001</v>
      </c>
      <c r="L5" s="28">
        <f t="shared" si="2"/>
        <v>16459.906080000001</v>
      </c>
      <c r="M5" s="29"/>
    </row>
    <row r="6" spans="1:15" x14ac:dyDescent="0.3">
      <c r="A6" s="32" t="s">
        <v>43</v>
      </c>
      <c r="B6" s="21">
        <v>1</v>
      </c>
      <c r="C6" s="21">
        <v>120</v>
      </c>
      <c r="D6" s="21">
        <v>1</v>
      </c>
      <c r="E6" s="21">
        <f>+B6*C6*D6</f>
        <v>120</v>
      </c>
      <c r="F6" s="28">
        <f>46.01*1.5278</f>
        <v>70.294077999999999</v>
      </c>
      <c r="G6" s="22">
        <f t="shared" ref="G6" si="3">+F6*E6</f>
        <v>8435.2893600000007</v>
      </c>
      <c r="H6" s="22"/>
      <c r="I6" s="22"/>
      <c r="J6" s="22"/>
      <c r="K6" s="23">
        <f t="shared" ref="K6" si="4">SUM(G6:J6)</f>
        <v>8435.2893600000007</v>
      </c>
      <c r="L6" s="28">
        <f t="shared" si="2"/>
        <v>8435.2893600000007</v>
      </c>
      <c r="M6" s="29"/>
    </row>
    <row r="7" spans="1:15" ht="15" thickBot="1" x14ac:dyDescent="0.35">
      <c r="A7" s="20" t="s">
        <v>44</v>
      </c>
      <c r="B7" s="24">
        <v>1</v>
      </c>
      <c r="C7" s="24">
        <v>40</v>
      </c>
      <c r="D7" s="24">
        <v>1</v>
      </c>
      <c r="E7" s="24">
        <f>+B7*C7*D7</f>
        <v>40</v>
      </c>
      <c r="F7" s="11">
        <f>46.01*1.5278</f>
        <v>70.294077999999999</v>
      </c>
      <c r="G7" s="25">
        <f t="shared" ref="G7" si="5">+F7*E7</f>
        <v>2811.7631200000001</v>
      </c>
      <c r="H7" s="25"/>
      <c r="I7" s="25"/>
      <c r="J7" s="25"/>
      <c r="K7" s="18">
        <f t="shared" ref="K7" si="6">SUM(G7:J7)</f>
        <v>2811.7631200000001</v>
      </c>
      <c r="L7" s="27">
        <f t="shared" si="2"/>
        <v>2811.7631200000001</v>
      </c>
      <c r="M7" s="34"/>
    </row>
    <row r="8" spans="1:15" ht="15" thickTop="1" x14ac:dyDescent="0.3">
      <c r="A8" s="17"/>
      <c r="B8" s="26"/>
      <c r="C8" s="26">
        <f>SUM(C3:C7)</f>
        <v>840</v>
      </c>
      <c r="D8" s="26"/>
      <c r="E8" s="26"/>
      <c r="F8" s="15"/>
      <c r="G8" s="13"/>
      <c r="H8" s="13"/>
      <c r="I8" s="13"/>
      <c r="J8" s="13"/>
      <c r="K8" s="16">
        <f>SUM(K3:K7)</f>
        <v>91026.183119999987</v>
      </c>
      <c r="L8" s="16">
        <f>SUM(L3:L7)</f>
        <v>91026.183119999987</v>
      </c>
      <c r="M8" s="29"/>
    </row>
    <row r="9" spans="1:15" x14ac:dyDescent="0.3">
      <c r="A9" s="40"/>
      <c r="B9" s="41"/>
      <c r="C9" s="41"/>
      <c r="D9" s="41"/>
      <c r="E9" s="41"/>
      <c r="F9" s="42"/>
      <c r="G9" s="5"/>
      <c r="H9" s="5"/>
      <c r="I9" s="5"/>
      <c r="J9" s="5"/>
      <c r="K9" s="5"/>
      <c r="L9" s="5"/>
      <c r="M9" s="29"/>
    </row>
    <row r="10" spans="1:15" x14ac:dyDescent="0.3">
      <c r="A10" s="39" t="s">
        <v>49</v>
      </c>
      <c r="B10" s="5"/>
      <c r="C10" s="5"/>
      <c r="D10" s="5"/>
      <c r="E10" s="5"/>
      <c r="F10" s="5"/>
      <c r="G10" s="5"/>
      <c r="H10" s="5"/>
      <c r="I10" s="5"/>
      <c r="J10" s="5"/>
      <c r="K10" s="5"/>
      <c r="L10" s="5"/>
      <c r="M10" s="9"/>
      <c r="N10" s="33"/>
      <c r="O10" s="2"/>
    </row>
    <row r="11" spans="1:15" x14ac:dyDescent="0.3">
      <c r="A11" s="19" t="s">
        <v>45</v>
      </c>
      <c r="G11" s="5"/>
      <c r="H11" s="5"/>
      <c r="I11" s="5"/>
      <c r="J11" s="5"/>
      <c r="K11" s="5"/>
      <c r="L11" s="5"/>
    </row>
    <row r="12" spans="1:15" x14ac:dyDescent="0.3">
      <c r="A12" s="4" t="s">
        <v>32</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A6"/>
  <sheetViews>
    <sheetView zoomScaleNormal="100" zoomScaleSheetLayoutView="100" workbookViewId="0">
      <selection activeCell="B12" sqref="B12"/>
    </sheetView>
  </sheetViews>
  <sheetFormatPr defaultRowHeight="14.4" x14ac:dyDescent="0.3"/>
  <cols>
    <col min="1" max="1" width="74.33203125" customWidth="1"/>
    <col min="2" max="2" width="19.33203125" customWidth="1"/>
    <col min="3" max="3" width="1.6640625" customWidth="1"/>
    <col min="4" max="4" width="6.33203125" bestFit="1" customWidth="1"/>
    <col min="5" max="5" width="5.44140625" bestFit="1" customWidth="1"/>
    <col min="6" max="6" width="4.5546875" bestFit="1" customWidth="1"/>
    <col min="7" max="7" width="9.88671875" bestFit="1" customWidth="1"/>
    <col min="8" max="8" width="4.6640625" bestFit="1" customWidth="1"/>
    <col min="9" max="9" width="8.5546875" bestFit="1" customWidth="1"/>
    <col min="15" max="15" width="9.44140625" bestFit="1" customWidth="1"/>
  </cols>
  <sheetData>
    <row r="3" spans="1:1" ht="42" x14ac:dyDescent="0.3">
      <c r="A3" s="14" t="s">
        <v>42</v>
      </c>
    </row>
    <row r="6" spans="1:1" x14ac:dyDescent="0.3">
      <c r="A6" s="3"/>
    </row>
  </sheetData>
  <printOptions horizontalCentered="1"/>
  <pageMargins left="0.25" right="0.25" top="0.75" bottom="0.25" header="0.3" footer="0.3"/>
  <pageSetup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G16"/>
  <sheetViews>
    <sheetView tabSelected="1" zoomScaleNormal="100" zoomScaleSheetLayoutView="100" workbookViewId="0">
      <selection activeCell="B12" sqref="B12"/>
    </sheetView>
  </sheetViews>
  <sheetFormatPr defaultRowHeight="14.4" x14ac:dyDescent="0.3"/>
  <cols>
    <col min="1" max="1" width="4.33203125" customWidth="1"/>
    <col min="2" max="2" width="25.33203125" customWidth="1"/>
    <col min="3" max="7" width="11.88671875" customWidth="1"/>
    <col min="8" max="8" width="6.33203125" bestFit="1" customWidth="1"/>
    <col min="9" max="9" width="5.44140625" bestFit="1" customWidth="1"/>
    <col min="10" max="10" width="4.5546875" bestFit="1" customWidth="1"/>
    <col min="11" max="11" width="9.88671875" bestFit="1" customWidth="1"/>
    <col min="12" max="12" width="4.6640625" bestFit="1" customWidth="1"/>
    <col min="13" max="13" width="8.5546875" bestFit="1" customWidth="1"/>
    <col min="19" max="19" width="9.44140625" bestFit="1" customWidth="1"/>
  </cols>
  <sheetData>
    <row r="3" spans="1:7" ht="15" thickBot="1" x14ac:dyDescent="0.35">
      <c r="A3" s="35"/>
      <c r="B3" s="35" t="s">
        <v>60</v>
      </c>
      <c r="C3" s="35">
        <v>2016</v>
      </c>
      <c r="D3" s="35">
        <v>2017</v>
      </c>
      <c r="E3" s="35">
        <v>2018</v>
      </c>
      <c r="F3" s="35">
        <v>2019</v>
      </c>
      <c r="G3" s="35">
        <v>2020</v>
      </c>
    </row>
    <row r="4" spans="1:7" ht="15" thickTop="1" x14ac:dyDescent="0.3">
      <c r="C4" s="52"/>
      <c r="D4" s="52"/>
      <c r="E4" s="52"/>
      <c r="F4" s="52"/>
      <c r="G4" s="52"/>
    </row>
    <row r="5" spans="1:7" x14ac:dyDescent="0.3">
      <c r="A5" s="36" t="s">
        <v>65</v>
      </c>
      <c r="B5" s="36" t="s">
        <v>62</v>
      </c>
      <c r="C5" s="38">
        <f>16925*3*0.25</f>
        <v>12693.75</v>
      </c>
      <c r="D5" s="38">
        <f>(16925*3*0.75)+(16925*1*0.25)</f>
        <v>42312.5</v>
      </c>
      <c r="E5" s="38">
        <f>(16925*3*1)+(16925*1*0.75)+(16925*2*0.25)</f>
        <v>71931.25</v>
      </c>
      <c r="F5" s="38">
        <f>(16925*3*1)+(16925*1*1)+(16925*2*0.75)</f>
        <v>93087.5</v>
      </c>
      <c r="G5" s="38">
        <f>(16925*3*1)+(16925*1*1)+(16925*2*1)</f>
        <v>101550</v>
      </c>
    </row>
    <row r="6" spans="1:7" x14ac:dyDescent="0.3">
      <c r="A6" s="36" t="s">
        <v>66</v>
      </c>
      <c r="B6" s="36" t="s">
        <v>47</v>
      </c>
      <c r="C6" s="38">
        <v>8000</v>
      </c>
      <c r="D6" s="38">
        <v>12000</v>
      </c>
      <c r="E6" s="38">
        <v>20000</v>
      </c>
      <c r="F6" s="38">
        <v>30000</v>
      </c>
      <c r="G6" s="38">
        <v>40000</v>
      </c>
    </row>
    <row r="7" spans="1:7" x14ac:dyDescent="0.3">
      <c r="A7" s="36" t="s">
        <v>67</v>
      </c>
      <c r="B7" s="36" t="s">
        <v>33</v>
      </c>
      <c r="C7" s="38" t="s">
        <v>46</v>
      </c>
      <c r="D7" s="38">
        <v>90000</v>
      </c>
      <c r="E7" s="38">
        <v>90000</v>
      </c>
      <c r="F7" s="38">
        <v>90000</v>
      </c>
      <c r="G7" s="38">
        <v>90000</v>
      </c>
    </row>
    <row r="8" spans="1:7" x14ac:dyDescent="0.3">
      <c r="A8" s="36" t="s">
        <v>68</v>
      </c>
      <c r="B8" s="36" t="s">
        <v>48</v>
      </c>
      <c r="C8" s="38"/>
      <c r="D8" s="38"/>
      <c r="E8" s="38"/>
      <c r="F8" s="38"/>
      <c r="G8" s="38"/>
    </row>
    <row r="9" spans="1:7" x14ac:dyDescent="0.3">
      <c r="A9" s="36"/>
      <c r="B9" s="36"/>
      <c r="C9" s="38"/>
      <c r="D9" s="38"/>
      <c r="E9" s="38"/>
      <c r="F9" s="38"/>
      <c r="G9" s="38"/>
    </row>
    <row r="10" spans="1:7" ht="15" thickBot="1" x14ac:dyDescent="0.35">
      <c r="A10" s="37"/>
      <c r="B10" s="37"/>
      <c r="C10" s="37"/>
      <c r="D10" s="37"/>
      <c r="E10" s="37"/>
      <c r="F10" s="37"/>
      <c r="G10" s="37"/>
    </row>
    <row r="11" spans="1:7" ht="15" thickTop="1" x14ac:dyDescent="0.3">
      <c r="A11" s="36"/>
      <c r="B11" s="36" t="s">
        <v>61</v>
      </c>
      <c r="C11" s="55">
        <f>SUM(C5:C10)</f>
        <v>20693.75</v>
      </c>
      <c r="D11" s="55">
        <f>SUM(D5:D10)</f>
        <v>144312.5</v>
      </c>
      <c r="E11" s="55">
        <f>SUM(E5:E10)</f>
        <v>181931.25</v>
      </c>
      <c r="F11" s="55">
        <f>SUM(F5:F10)</f>
        <v>213087.5</v>
      </c>
      <c r="G11" s="55">
        <f>SUM(G5:G10)</f>
        <v>231550</v>
      </c>
    </row>
    <row r="13" spans="1:7" x14ac:dyDescent="0.3">
      <c r="A13" s="36" t="s">
        <v>68</v>
      </c>
      <c r="B13" s="36" t="s">
        <v>63</v>
      </c>
    </row>
    <row r="15" spans="1:7" x14ac:dyDescent="0.3">
      <c r="A15" s="36"/>
      <c r="B15" s="36" t="s">
        <v>64</v>
      </c>
    </row>
    <row r="16" spans="1:7" x14ac:dyDescent="0.3">
      <c r="B16" t="s">
        <v>69</v>
      </c>
    </row>
  </sheetData>
  <printOptions horizontalCentered="1"/>
  <pageMargins left="0.25" right="0.25" top="0.75" bottom="0.2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Line Losses</vt:lpstr>
      <vt:lpstr>DS Decommissioning</vt:lpstr>
      <vt:lpstr>Distribution Automation</vt:lpstr>
      <vt:lpstr>Asset Management Software</vt:lpstr>
      <vt:lpstr>Reduction in 4.16 kV Inventory</vt:lpstr>
      <vt:lpstr>Savings by Year</vt:lpstr>
      <vt:lpstr>'Line Losses'!Print_Area</vt:lpstr>
      <vt:lpstr>'Reduction in 4.16 kV Inventory'!Print_Area</vt:lpstr>
      <vt:lpstr>'Savings by Year'!Print_Area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dc:creator>
  <cp:lastModifiedBy>Chris Amos</cp:lastModifiedBy>
  <cp:lastPrinted>2015-07-26T18:01:14Z</cp:lastPrinted>
  <dcterms:created xsi:type="dcterms:W3CDTF">2015-07-17T12:52:25Z</dcterms:created>
  <dcterms:modified xsi:type="dcterms:W3CDTF">2015-07-31T23:48:11Z</dcterms:modified>
</cp:coreProperties>
</file>