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/>
  </bookViews>
  <sheets>
    <sheet name="Att-EP-Q14-A" sheetId="1" r:id="rId1"/>
  </sheets>
  <calcPr calcId="145621"/>
</workbook>
</file>

<file path=xl/calcChain.xml><?xml version="1.0" encoding="utf-8"?>
<calcChain xmlns="http://schemas.openxmlformats.org/spreadsheetml/2006/main">
  <c r="T31" i="1" l="1"/>
  <c r="S31" i="1"/>
  <c r="R31" i="1"/>
  <c r="Q31" i="1"/>
  <c r="P31" i="1"/>
  <c r="O31" i="1"/>
  <c r="M31" i="1"/>
  <c r="L31" i="1"/>
  <c r="N31" i="1" s="1"/>
  <c r="J31" i="1"/>
  <c r="I31" i="1"/>
  <c r="K31" i="1" s="1"/>
  <c r="G31" i="1"/>
  <c r="H31" i="1" s="1"/>
  <c r="F31" i="1"/>
  <c r="D31" i="1"/>
  <c r="C31" i="1"/>
  <c r="N30" i="1"/>
  <c r="K30" i="1"/>
  <c r="H30" i="1"/>
  <c r="E30" i="1"/>
  <c r="N29" i="1"/>
  <c r="K29" i="1"/>
  <c r="N28" i="1"/>
  <c r="K28" i="1"/>
  <c r="H28" i="1"/>
  <c r="E28" i="1"/>
  <c r="N27" i="1"/>
  <c r="K27" i="1"/>
  <c r="H27" i="1"/>
  <c r="E27" i="1"/>
  <c r="N26" i="1"/>
  <c r="K26" i="1"/>
  <c r="H26" i="1"/>
  <c r="E26" i="1"/>
  <c r="N25" i="1"/>
  <c r="K25" i="1"/>
  <c r="H25" i="1"/>
  <c r="E25" i="1"/>
  <c r="N24" i="1"/>
  <c r="K24" i="1"/>
  <c r="H24" i="1"/>
  <c r="E24" i="1"/>
  <c r="N23" i="1"/>
  <c r="K23" i="1"/>
  <c r="H23" i="1"/>
  <c r="E23" i="1"/>
  <c r="N22" i="1"/>
  <c r="K22" i="1"/>
  <c r="H22" i="1"/>
  <c r="E22" i="1"/>
  <c r="N21" i="1"/>
  <c r="K21" i="1"/>
  <c r="H21" i="1"/>
  <c r="E21" i="1"/>
  <c r="T20" i="1"/>
  <c r="S20" i="1"/>
  <c r="R20" i="1"/>
  <c r="R32" i="1" s="1"/>
  <c r="Q20" i="1"/>
  <c r="P20" i="1"/>
  <c r="M20" i="1"/>
  <c r="J20" i="1"/>
  <c r="J32" i="1" s="1"/>
  <c r="G20" i="1"/>
  <c r="F20" i="1"/>
  <c r="H20" i="1" s="1"/>
  <c r="D20" i="1"/>
  <c r="C20" i="1"/>
  <c r="E20" i="1" s="1"/>
  <c r="N19" i="1"/>
  <c r="K19" i="1"/>
  <c r="H19" i="1"/>
  <c r="E19" i="1"/>
  <c r="O18" i="1"/>
  <c r="O20" i="1" s="1"/>
  <c r="L18" i="1"/>
  <c r="L20" i="1" s="1"/>
  <c r="N20" i="1" s="1"/>
  <c r="I18" i="1"/>
  <c r="K18" i="1" s="1"/>
  <c r="H18" i="1"/>
  <c r="E18" i="1"/>
  <c r="N17" i="1"/>
  <c r="K17" i="1"/>
  <c r="H17" i="1"/>
  <c r="E17" i="1"/>
  <c r="T16" i="1"/>
  <c r="S16" i="1"/>
  <c r="R16" i="1"/>
  <c r="Q16" i="1"/>
  <c r="P16" i="1"/>
  <c r="O16" i="1"/>
  <c r="M16" i="1"/>
  <c r="K16" i="1"/>
  <c r="J16" i="1"/>
  <c r="I16" i="1"/>
  <c r="G16" i="1"/>
  <c r="H16" i="1" s="1"/>
  <c r="F16" i="1"/>
  <c r="D16" i="1"/>
  <c r="C16" i="1"/>
  <c r="E16" i="1" s="1"/>
  <c r="N15" i="1"/>
  <c r="K15" i="1"/>
  <c r="H15" i="1"/>
  <c r="E15" i="1"/>
  <c r="O14" i="1"/>
  <c r="L14" i="1"/>
  <c r="N14" i="1" s="1"/>
  <c r="K14" i="1"/>
  <c r="H14" i="1"/>
  <c r="E14" i="1"/>
  <c r="N13" i="1"/>
  <c r="K13" i="1"/>
  <c r="H13" i="1"/>
  <c r="E13" i="1"/>
  <c r="N12" i="1"/>
  <c r="K12" i="1"/>
  <c r="H12" i="1"/>
  <c r="E12" i="1"/>
  <c r="T11" i="1"/>
  <c r="T32" i="1" s="1"/>
  <c r="S11" i="1"/>
  <c r="S32" i="1" s="1"/>
  <c r="R11" i="1"/>
  <c r="Q11" i="1"/>
  <c r="Q32" i="1" s="1"/>
  <c r="P11" i="1"/>
  <c r="P32" i="1" s="1"/>
  <c r="O11" i="1"/>
  <c r="O32" i="1" s="1"/>
  <c r="M11" i="1"/>
  <c r="M32" i="1" s="1"/>
  <c r="L11" i="1"/>
  <c r="K11" i="1"/>
  <c r="J11" i="1"/>
  <c r="I11" i="1"/>
  <c r="G11" i="1"/>
  <c r="G32" i="1" s="1"/>
  <c r="F11" i="1"/>
  <c r="D11" i="1"/>
  <c r="D32" i="1" s="1"/>
  <c r="C11" i="1"/>
  <c r="E11" i="1" s="1"/>
  <c r="N10" i="1"/>
  <c r="K10" i="1"/>
  <c r="H10" i="1"/>
  <c r="E10" i="1"/>
  <c r="N9" i="1"/>
  <c r="K9" i="1"/>
  <c r="H9" i="1"/>
  <c r="E9" i="1"/>
  <c r="N8" i="1"/>
  <c r="K8" i="1"/>
  <c r="H8" i="1"/>
  <c r="E8" i="1"/>
  <c r="N7" i="1"/>
  <c r="K7" i="1"/>
  <c r="H7" i="1"/>
  <c r="E7" i="1"/>
  <c r="N6" i="1"/>
  <c r="K6" i="1"/>
  <c r="H6" i="1"/>
  <c r="E6" i="1"/>
  <c r="N5" i="1"/>
  <c r="K5" i="1"/>
  <c r="H5" i="1"/>
  <c r="E5" i="1"/>
  <c r="N4" i="1"/>
  <c r="K4" i="1"/>
  <c r="H4" i="1"/>
  <c r="E4" i="1"/>
  <c r="N3" i="1"/>
  <c r="K3" i="1"/>
  <c r="H3" i="1"/>
  <c r="E3" i="1"/>
  <c r="E31" i="1" l="1"/>
  <c r="N11" i="1"/>
  <c r="N18" i="1"/>
  <c r="I20" i="1"/>
  <c r="K20" i="1" s="1"/>
  <c r="F32" i="1"/>
  <c r="H32" i="1" s="1"/>
  <c r="H11" i="1"/>
  <c r="L16" i="1"/>
  <c r="N16" i="1" s="1"/>
  <c r="C32" i="1"/>
  <c r="E32" i="1" s="1"/>
  <c r="I32" i="1" l="1"/>
  <c r="K32" i="1" s="1"/>
  <c r="L32" i="1"/>
  <c r="N32" i="1" s="1"/>
</calcChain>
</file>

<file path=xl/sharedStrings.xml><?xml version="1.0" encoding="utf-8"?>
<sst xmlns="http://schemas.openxmlformats.org/spreadsheetml/2006/main" count="55" uniqueCount="54">
  <si>
    <t>Capital Expenditure</t>
  </si>
  <si>
    <t>OEB Code</t>
  </si>
  <si>
    <t>Grand Parent</t>
  </si>
  <si>
    <t xml:space="preserve"> 2011 CGAAP Actual</t>
  </si>
  <si>
    <t xml:space="preserve"> 2011 Budget</t>
  </si>
  <si>
    <t>2011 Variance</t>
  </si>
  <si>
    <t xml:space="preserve"> 2012 Actual</t>
  </si>
  <si>
    <t xml:space="preserve"> 2012 Budget</t>
  </si>
  <si>
    <t>2012 Variance</t>
  </si>
  <si>
    <t xml:space="preserve"> 2013 Actual</t>
  </si>
  <si>
    <t xml:space="preserve"> 2013 Budget</t>
  </si>
  <si>
    <t>2013 Variance</t>
  </si>
  <si>
    <t xml:space="preserve"> 2014 Actual</t>
  </si>
  <si>
    <t>2014 Budget</t>
  </si>
  <si>
    <t>2014 Variance</t>
  </si>
  <si>
    <t xml:space="preserve"> 2015 Budget</t>
  </si>
  <si>
    <t xml:space="preserve"> 2016 Budget</t>
  </si>
  <si>
    <t xml:space="preserve"> 2017 Budget</t>
  </si>
  <si>
    <t xml:space="preserve"> 2018 Budget</t>
  </si>
  <si>
    <t xml:space="preserve"> 2019 Budget</t>
  </si>
  <si>
    <t xml:space="preserve"> 2020 Budget</t>
  </si>
  <si>
    <t>SA - System Access</t>
  </si>
  <si>
    <t>Plant Relocation</t>
  </si>
  <si>
    <t>Residential</t>
  </si>
  <si>
    <t>Commercial</t>
  </si>
  <si>
    <t>System Expansion</t>
  </si>
  <si>
    <t>Stations Embedded Generation</t>
  </si>
  <si>
    <t>Infill &amp; Upgrade</t>
  </si>
  <si>
    <t>Damage To Plant</t>
  </si>
  <si>
    <t>Metering</t>
  </si>
  <si>
    <t>SA - System Access Total</t>
  </si>
  <si>
    <t>SR - System Renewal</t>
  </si>
  <si>
    <t>Stations Asset</t>
  </si>
  <si>
    <t>Stations Enhancements</t>
  </si>
  <si>
    <t>Distribution Asset</t>
  </si>
  <si>
    <t>SR - System Renewal Total</t>
  </si>
  <si>
    <t>SS - System Service</t>
  </si>
  <si>
    <t>Stations Capacity</t>
  </si>
  <si>
    <t>Distribution Enhancements</t>
  </si>
  <si>
    <t>Automation</t>
  </si>
  <si>
    <t>SS - System Service Total</t>
  </si>
  <si>
    <t>GP - General Plant</t>
  </si>
  <si>
    <t>Buildings - Facilites</t>
  </si>
  <si>
    <t>Customer Service</t>
  </si>
  <si>
    <t>ERP System</t>
  </si>
  <si>
    <t>Fleet Replacement</t>
  </si>
  <si>
    <t>IT New Initiatives</t>
  </si>
  <si>
    <t>IT Life Cycle &amp; Ongoing Enhanc</t>
  </si>
  <si>
    <t>Operations Initiatives</t>
  </si>
  <si>
    <t>Tools Replacement</t>
  </si>
  <si>
    <t>Hydro One Payments</t>
  </si>
  <si>
    <t>Facilities Implementation Plan</t>
  </si>
  <si>
    <t>GP - General Plant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</si>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</sst>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3" fontId="4" fillId="2" borderId="1" xfId="0" applyNumberFormat="1" applyFont="1" applyFill="1" applyBorder="1">
      <alignment vertical="center"/>
    </xf>
    <xf numFmtId="0" fontId="4" fillId="2" borderId="0" xfId="0" applyFont="1" applyFill="1">
      <alignment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9" fontId="1" fillId="0" borderId="1" xfId="1" applyBorder="1">
      <alignment vertical="center"/>
    </xf>
    <xf numFmtId="9" fontId="5" fillId="2" borderId="1" xfId="1" applyFont="1" applyFill="1" applyBorder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>
      <alignment vertical="center"/>
    </xf>
    <xf numFmtId="3" fontId="4" fillId="3" borderId="1" xfId="0" applyNumberFormat="1" applyFont="1" applyFill="1" applyBorder="1">
      <alignment vertical="center"/>
    </xf>
    <xf numFmtId="9" fontId="5" fillId="3" borderId="1" xfId="1" applyFont="1" applyFill="1" applyBorder="1">
      <alignment vertical="center"/>
    </xf>
    <xf numFmtId="0" fontId="4" fillId="3" borderId="0" xfId="0" applyFont="1" applyFill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42" sqref="B42"/>
    </sheetView>
  </sheetViews>
  <sheetFormatPr defaultRowHeight="12.75" x14ac:dyDescent="0.2"/>
  <cols>
    <col min="1" max="1" width="23.5703125" style="2" bestFit="1" customWidth="1"/>
    <col min="2" max="2" width="37.42578125" style="2" bestFit="1" customWidth="1"/>
    <col min="3" max="3" width="18.85546875" style="2" bestFit="1" customWidth="1"/>
    <col min="4" max="4" width="12" style="2" bestFit="1" customWidth="1"/>
    <col min="5" max="5" width="12" style="2" customWidth="1"/>
    <col min="6" max="7" width="12" style="2" bestFit="1" customWidth="1"/>
    <col min="8" max="8" width="12" style="2" customWidth="1"/>
    <col min="9" max="10" width="12" style="2" bestFit="1" customWidth="1"/>
    <col min="11" max="11" width="12" style="2" customWidth="1"/>
    <col min="12" max="12" width="12.85546875" style="2" bestFit="1" customWidth="1"/>
    <col min="13" max="13" width="11.42578125" style="2" bestFit="1" customWidth="1"/>
    <col min="14" max="14" width="12" style="2" customWidth="1"/>
    <col min="15" max="20" width="12" style="2" bestFit="1" customWidth="1"/>
    <col min="21" max="16384" width="9.140625" style="2"/>
  </cols>
  <sheetData>
    <row r="1" spans="1:20" ht="21" x14ac:dyDescent="0.2">
      <c r="A1" s="1" t="s">
        <v>0</v>
      </c>
    </row>
    <row r="2" spans="1:20" s="5" customFormat="1" x14ac:dyDescent="0.2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spans="1:20" x14ac:dyDescent="0.2">
      <c r="A3" s="6" t="s">
        <v>21</v>
      </c>
      <c r="B3" s="6" t="s">
        <v>22</v>
      </c>
      <c r="C3" s="7">
        <v>7743477.1399999941</v>
      </c>
      <c r="D3" s="7">
        <v>5552232.8000000026</v>
      </c>
      <c r="E3" s="8">
        <f>(C3-D3)/D3</f>
        <v>0.39466002578277887</v>
      </c>
      <c r="F3" s="7">
        <v>5941528.1799999848</v>
      </c>
      <c r="G3" s="7">
        <v>7807282.6199999945</v>
      </c>
      <c r="H3" s="8">
        <f>(F3-G3)/G3</f>
        <v>-0.23897616248968467</v>
      </c>
      <c r="I3" s="7">
        <v>10005372.530000018</v>
      </c>
      <c r="J3" s="7">
        <v>11445860</v>
      </c>
      <c r="K3" s="8">
        <f>(I3-J3)/J3</f>
        <v>-0.12585227060264428</v>
      </c>
      <c r="L3" s="7">
        <v>9207431.8599999659</v>
      </c>
      <c r="M3" s="7">
        <v>11602348</v>
      </c>
      <c r="N3" s="8">
        <f>(L3-M3)/M3</f>
        <v>-0.20641650638302128</v>
      </c>
      <c r="O3" s="7">
        <v>7813886</v>
      </c>
      <c r="P3" s="7">
        <v>7620296</v>
      </c>
      <c r="Q3" s="7">
        <v>7772708</v>
      </c>
      <c r="R3" s="7">
        <v>7928163</v>
      </c>
      <c r="S3" s="7">
        <v>8086724</v>
      </c>
      <c r="T3" s="7">
        <v>8248460</v>
      </c>
    </row>
    <row r="4" spans="1:20" x14ac:dyDescent="0.2">
      <c r="A4" s="6"/>
      <c r="B4" s="6" t="s">
        <v>23</v>
      </c>
      <c r="C4" s="7">
        <v>7247093.0600000229</v>
      </c>
      <c r="D4" s="7">
        <v>5383522.959999999</v>
      </c>
      <c r="E4" s="8">
        <f t="shared" ref="E4:E32" si="0">(C4-D4)/D4</f>
        <v>0.34616181891421227</v>
      </c>
      <c r="F4" s="7">
        <v>6278432.7799999826</v>
      </c>
      <c r="G4" s="7">
        <v>4684874.8499999978</v>
      </c>
      <c r="H4" s="8">
        <f t="shared" ref="H4:H32" si="1">(F4-G4)/G4</f>
        <v>0.34014951968247042</v>
      </c>
      <c r="I4" s="7">
        <v>6573126.4700000053</v>
      </c>
      <c r="J4" s="7">
        <v>4800806.9999999991</v>
      </c>
      <c r="K4" s="8">
        <f t="shared" ref="K4:K32" si="2">(I4-J4)/J4</f>
        <v>0.36917115601606282</v>
      </c>
      <c r="L4" s="7">
        <v>5080090.5300000058</v>
      </c>
      <c r="M4" s="7">
        <v>6047552</v>
      </c>
      <c r="N4" s="8">
        <f t="shared" ref="N4:N32" si="3">(L4-M4)/M4</f>
        <v>-0.15997571744732317</v>
      </c>
      <c r="O4" s="7">
        <v>6720415</v>
      </c>
      <c r="P4" s="7">
        <v>6889078</v>
      </c>
      <c r="Q4" s="7">
        <v>7026857</v>
      </c>
      <c r="R4" s="7">
        <v>7167395</v>
      </c>
      <c r="S4" s="7">
        <v>7310744</v>
      </c>
      <c r="T4" s="7">
        <v>7456957</v>
      </c>
    </row>
    <row r="5" spans="1:20" x14ac:dyDescent="0.2">
      <c r="A5" s="6"/>
      <c r="B5" s="6" t="s">
        <v>24</v>
      </c>
      <c r="C5" s="7">
        <v>9158636.0700000189</v>
      </c>
      <c r="D5" s="7">
        <v>7331503.3499999996</v>
      </c>
      <c r="E5" s="8">
        <f t="shared" si="0"/>
        <v>0.24921665213452018</v>
      </c>
      <c r="F5" s="7">
        <v>11891997.090000004</v>
      </c>
      <c r="G5" s="7">
        <v>5962593.5200000014</v>
      </c>
      <c r="H5" s="8">
        <f t="shared" si="1"/>
        <v>0.99443363866936896</v>
      </c>
      <c r="I5" s="7">
        <v>10634368.410000023</v>
      </c>
      <c r="J5" s="7">
        <v>7240988</v>
      </c>
      <c r="K5" s="8">
        <f t="shared" si="2"/>
        <v>0.46863499980942136</v>
      </c>
      <c r="L5" s="7">
        <v>7288795.110000019</v>
      </c>
      <c r="M5" s="7">
        <v>9434099</v>
      </c>
      <c r="N5" s="8">
        <f t="shared" si="3"/>
        <v>-0.2273989164201034</v>
      </c>
      <c r="O5" s="7">
        <v>12279392</v>
      </c>
      <c r="P5" s="7">
        <v>13422974</v>
      </c>
      <c r="Q5" s="7">
        <v>13041872</v>
      </c>
      <c r="R5" s="7">
        <v>12575587</v>
      </c>
      <c r="S5" s="7">
        <v>12827098</v>
      </c>
      <c r="T5" s="7">
        <v>13083639</v>
      </c>
    </row>
    <row r="6" spans="1:20" x14ac:dyDescent="0.2">
      <c r="A6" s="6"/>
      <c r="B6" s="6" t="s">
        <v>25</v>
      </c>
      <c r="C6" s="7">
        <v>3275653.93</v>
      </c>
      <c r="D6" s="7">
        <v>4544823.9800000004</v>
      </c>
      <c r="E6" s="8">
        <f t="shared" si="0"/>
        <v>-0.27925615064194415</v>
      </c>
      <c r="F6" s="7">
        <v>1681555.9199999997</v>
      </c>
      <c r="G6" s="7">
        <v>11691911.630000003</v>
      </c>
      <c r="H6" s="8">
        <f t="shared" si="1"/>
        <v>-0.85617784557271759</v>
      </c>
      <c r="I6" s="7">
        <v>5716964.1600000011</v>
      </c>
      <c r="J6" s="7">
        <v>8151843</v>
      </c>
      <c r="K6" s="8">
        <f t="shared" si="2"/>
        <v>-0.29869059548865196</v>
      </c>
      <c r="L6" s="7">
        <v>9464434.0899999887</v>
      </c>
      <c r="M6" s="7">
        <v>9422082</v>
      </c>
      <c r="N6" s="8">
        <f t="shared" si="3"/>
        <v>4.494982106925908E-3</v>
      </c>
      <c r="O6" s="7">
        <v>3727445</v>
      </c>
      <c r="P6" s="7">
        <v>3479307</v>
      </c>
      <c r="Q6" s="7">
        <v>2365950</v>
      </c>
      <c r="R6" s="7">
        <v>2413269</v>
      </c>
      <c r="S6" s="7">
        <v>2461534</v>
      </c>
      <c r="T6" s="7">
        <v>2510763</v>
      </c>
    </row>
    <row r="7" spans="1:20" x14ac:dyDescent="0.2">
      <c r="A7" s="6"/>
      <c r="B7" s="6" t="s">
        <v>26</v>
      </c>
      <c r="C7" s="7">
        <v>190173.63000000003</v>
      </c>
      <c r="D7" s="7">
        <v>62635.679999999993</v>
      </c>
      <c r="E7" s="8">
        <f t="shared" si="0"/>
        <v>2.036186882620258</v>
      </c>
      <c r="F7" s="7">
        <v>1181162.99</v>
      </c>
      <c r="G7" s="7">
        <v>42487.009999999995</v>
      </c>
      <c r="H7" s="8">
        <f t="shared" si="1"/>
        <v>26.800567514635652</v>
      </c>
      <c r="I7" s="7">
        <v>64372.929999999978</v>
      </c>
      <c r="J7" s="7">
        <v>335922</v>
      </c>
      <c r="K7" s="8">
        <f t="shared" si="2"/>
        <v>-0.8083694131375736</v>
      </c>
      <c r="L7" s="7">
        <v>259117.51000000007</v>
      </c>
      <c r="M7" s="7">
        <v>271319</v>
      </c>
      <c r="N7" s="8">
        <f t="shared" si="3"/>
        <v>-4.4971011982205197E-2</v>
      </c>
      <c r="O7" s="7">
        <v>375958</v>
      </c>
      <c r="P7" s="7">
        <v>376697</v>
      </c>
      <c r="Q7" s="7">
        <v>384252</v>
      </c>
      <c r="R7" s="7">
        <v>391937</v>
      </c>
      <c r="S7" s="7">
        <v>399775</v>
      </c>
      <c r="T7" s="7">
        <v>407769</v>
      </c>
    </row>
    <row r="8" spans="1:20" x14ac:dyDescent="0.2">
      <c r="A8" s="6"/>
      <c r="B8" s="6" t="s">
        <v>27</v>
      </c>
      <c r="C8" s="7">
        <v>3081463.8699999996</v>
      </c>
      <c r="D8" s="7">
        <v>3120864.25</v>
      </c>
      <c r="E8" s="8">
        <f t="shared" si="0"/>
        <v>-1.2624829804756921E-2</v>
      </c>
      <c r="F8" s="7">
        <v>2731162.3599999994</v>
      </c>
      <c r="G8" s="7">
        <v>3020190.95</v>
      </c>
      <c r="H8" s="8">
        <f t="shared" si="1"/>
        <v>-9.5698780237719994E-2</v>
      </c>
      <c r="I8" s="7">
        <v>3177845.5299999956</v>
      </c>
      <c r="J8" s="7">
        <v>3265759.0000000005</v>
      </c>
      <c r="K8" s="8">
        <f t="shared" si="2"/>
        <v>-2.6919766584124809E-2</v>
      </c>
      <c r="L8" s="7">
        <v>3290785.1299999985</v>
      </c>
      <c r="M8" s="7">
        <v>2909126</v>
      </c>
      <c r="N8" s="8">
        <f t="shared" si="3"/>
        <v>0.13119374341296955</v>
      </c>
      <c r="O8" s="7">
        <v>3074771</v>
      </c>
      <c r="P8" s="7">
        <v>3159922</v>
      </c>
      <c r="Q8" s="7">
        <v>3223107</v>
      </c>
      <c r="R8" s="7">
        <v>3287569</v>
      </c>
      <c r="S8" s="7">
        <v>3353319</v>
      </c>
      <c r="T8" s="7">
        <v>3420388</v>
      </c>
    </row>
    <row r="9" spans="1:20" x14ac:dyDescent="0.2">
      <c r="A9" s="6"/>
      <c r="B9" s="6" t="s">
        <v>28</v>
      </c>
      <c r="C9" s="7">
        <v>826038.24000000011</v>
      </c>
      <c r="D9" s="7">
        <v>866644.68</v>
      </c>
      <c r="E9" s="8">
        <f t="shared" si="0"/>
        <v>-4.6854773284940657E-2</v>
      </c>
      <c r="F9" s="7">
        <v>798352.85</v>
      </c>
      <c r="G9" s="7">
        <v>769387.7300000001</v>
      </c>
      <c r="H9" s="8">
        <f t="shared" si="1"/>
        <v>3.7646974172566898E-2</v>
      </c>
      <c r="I9" s="7">
        <v>1348994.12</v>
      </c>
      <c r="J9" s="7">
        <v>823964</v>
      </c>
      <c r="K9" s="8">
        <f t="shared" si="2"/>
        <v>0.63720031457685056</v>
      </c>
      <c r="L9" s="7">
        <v>870196.76000000013</v>
      </c>
      <c r="M9" s="7">
        <v>855304</v>
      </c>
      <c r="N9" s="8">
        <f t="shared" si="3"/>
        <v>1.7412241729256647E-2</v>
      </c>
      <c r="O9" s="7">
        <v>1119756</v>
      </c>
      <c r="P9" s="7">
        <v>1148291</v>
      </c>
      <c r="Q9" s="7">
        <v>1171253</v>
      </c>
      <c r="R9" s="7">
        <v>1194677</v>
      </c>
      <c r="S9" s="7">
        <v>1218570</v>
      </c>
      <c r="T9" s="7">
        <v>1242942</v>
      </c>
    </row>
    <row r="10" spans="1:20" x14ac:dyDescent="0.2">
      <c r="A10" s="6"/>
      <c r="B10" s="6" t="s">
        <v>29</v>
      </c>
      <c r="C10" s="7">
        <v>112144.54999999999</v>
      </c>
      <c r="D10" s="7">
        <v>3341316.12</v>
      </c>
      <c r="E10" s="8">
        <f t="shared" si="0"/>
        <v>-0.96643701284989469</v>
      </c>
      <c r="F10" s="7">
        <v>370447.08</v>
      </c>
      <c r="G10" s="7">
        <v>539221.80000000005</v>
      </c>
      <c r="H10" s="8">
        <f t="shared" si="1"/>
        <v>-0.31299684100309005</v>
      </c>
      <c r="I10" s="7">
        <v>160486.27000000002</v>
      </c>
      <c r="J10" s="7">
        <v>839621</v>
      </c>
      <c r="K10" s="8">
        <f t="shared" si="2"/>
        <v>-0.80885867552145552</v>
      </c>
      <c r="L10" s="7">
        <v>81457.240000000005</v>
      </c>
      <c r="M10" s="7">
        <v>133073</v>
      </c>
      <c r="N10" s="8">
        <f t="shared" si="3"/>
        <v>-0.38787552696640187</v>
      </c>
      <c r="O10" s="7">
        <v>163132</v>
      </c>
      <c r="P10" s="7">
        <v>166556</v>
      </c>
      <c r="Q10" s="7">
        <v>169885</v>
      </c>
      <c r="R10" s="7">
        <v>173283</v>
      </c>
      <c r="S10" s="7">
        <v>176748</v>
      </c>
      <c r="T10" s="7">
        <v>180283</v>
      </c>
    </row>
    <row r="11" spans="1:20" s="5" customFormat="1" x14ac:dyDescent="0.2">
      <c r="A11" s="3" t="s">
        <v>30</v>
      </c>
      <c r="B11" s="3"/>
      <c r="C11" s="4">
        <f>SUM(C3:C10)</f>
        <v>31634680.490000036</v>
      </c>
      <c r="D11" s="4">
        <f t="shared" ref="D11:T11" si="4">SUM(D3:D10)</f>
        <v>30203543.82</v>
      </c>
      <c r="E11" s="9">
        <f t="shared" si="0"/>
        <v>4.7383071288885442E-2</v>
      </c>
      <c r="F11" s="4">
        <f t="shared" si="4"/>
        <v>30874639.249999966</v>
      </c>
      <c r="G11" s="4">
        <f t="shared" si="4"/>
        <v>34517950.109999992</v>
      </c>
      <c r="H11" s="9">
        <f t="shared" si="1"/>
        <v>-0.10554829728850391</v>
      </c>
      <c r="I11" s="4">
        <f t="shared" si="4"/>
        <v>37681530.420000039</v>
      </c>
      <c r="J11" s="4">
        <f t="shared" si="4"/>
        <v>36904764</v>
      </c>
      <c r="K11" s="9">
        <f t="shared" si="2"/>
        <v>2.1047863088896574E-2</v>
      </c>
      <c r="L11" s="4">
        <f t="shared" si="4"/>
        <v>35542308.229999974</v>
      </c>
      <c r="M11" s="4">
        <f t="shared" si="4"/>
        <v>40674903</v>
      </c>
      <c r="N11" s="9">
        <f t="shared" si="3"/>
        <v>-0.12618579004355648</v>
      </c>
      <c r="O11" s="4">
        <f t="shared" si="4"/>
        <v>35274755</v>
      </c>
      <c r="P11" s="4">
        <f t="shared" si="4"/>
        <v>36263121</v>
      </c>
      <c r="Q11" s="4">
        <f t="shared" si="4"/>
        <v>35155884</v>
      </c>
      <c r="R11" s="4">
        <f t="shared" si="4"/>
        <v>35131880</v>
      </c>
      <c r="S11" s="4">
        <f t="shared" si="4"/>
        <v>35834512</v>
      </c>
      <c r="T11" s="4">
        <f t="shared" si="4"/>
        <v>36551201</v>
      </c>
    </row>
    <row r="12" spans="1:20" x14ac:dyDescent="0.2">
      <c r="A12" s="6" t="s">
        <v>31</v>
      </c>
      <c r="B12" s="6" t="s">
        <v>32</v>
      </c>
      <c r="C12" s="7">
        <v>5097283.9299999988</v>
      </c>
      <c r="D12" s="7">
        <v>5599816.4799999986</v>
      </c>
      <c r="E12" s="8">
        <f t="shared" si="0"/>
        <v>-8.9740896294515704E-2</v>
      </c>
      <c r="F12" s="7">
        <v>8474893.3000000026</v>
      </c>
      <c r="G12" s="7">
        <v>7683318.2199999988</v>
      </c>
      <c r="H12" s="8">
        <f t="shared" si="1"/>
        <v>0.10302515883560578</v>
      </c>
      <c r="I12" s="7">
        <v>9153682.9600000009</v>
      </c>
      <c r="J12" s="7">
        <v>6181905</v>
      </c>
      <c r="K12" s="8">
        <f t="shared" si="2"/>
        <v>0.4807220363302252</v>
      </c>
      <c r="L12" s="7">
        <v>13326538.24</v>
      </c>
      <c r="M12" s="7">
        <v>13074061</v>
      </c>
      <c r="N12" s="8">
        <f t="shared" si="3"/>
        <v>1.9311309622924371E-2</v>
      </c>
      <c r="O12" s="7">
        <v>17200496</v>
      </c>
      <c r="P12" s="7">
        <v>16337967</v>
      </c>
      <c r="Q12" s="7">
        <v>11814709</v>
      </c>
      <c r="R12" s="7">
        <v>14047620</v>
      </c>
      <c r="S12" s="7">
        <v>15202999</v>
      </c>
      <c r="T12" s="7">
        <v>14186173</v>
      </c>
    </row>
    <row r="13" spans="1:20" x14ac:dyDescent="0.2">
      <c r="A13" s="6"/>
      <c r="B13" s="6" t="s">
        <v>33</v>
      </c>
      <c r="C13" s="7">
        <v>2046239.3800000018</v>
      </c>
      <c r="D13" s="7">
        <v>2191930.41</v>
      </c>
      <c r="E13" s="8">
        <f t="shared" si="0"/>
        <v>-6.6466996094095149E-2</v>
      </c>
      <c r="F13" s="7">
        <v>1067049.6300000006</v>
      </c>
      <c r="G13" s="7">
        <v>3170008.0199999996</v>
      </c>
      <c r="H13" s="8">
        <f t="shared" si="1"/>
        <v>-0.66339213551895027</v>
      </c>
      <c r="I13" s="7">
        <v>906043.91999999981</v>
      </c>
      <c r="J13" s="7">
        <v>1456173</v>
      </c>
      <c r="K13" s="8">
        <f t="shared" si="2"/>
        <v>-0.37779101796283832</v>
      </c>
      <c r="L13" s="7">
        <v>815416.15000000049</v>
      </c>
      <c r="M13" s="7">
        <v>981983</v>
      </c>
      <c r="N13" s="8">
        <f t="shared" si="3"/>
        <v>-0.16962294662942182</v>
      </c>
      <c r="O13" s="7">
        <v>678659</v>
      </c>
      <c r="P13" s="7">
        <v>597017</v>
      </c>
      <c r="Q13" s="7">
        <v>633600</v>
      </c>
      <c r="R13" s="7">
        <v>731213</v>
      </c>
      <c r="S13" s="7">
        <v>661804</v>
      </c>
      <c r="T13" s="7">
        <v>690934</v>
      </c>
    </row>
    <row r="14" spans="1:20" x14ac:dyDescent="0.2">
      <c r="A14" s="6"/>
      <c r="B14" s="6" t="s">
        <v>34</v>
      </c>
      <c r="C14" s="7">
        <v>20511943.309999969</v>
      </c>
      <c r="D14" s="7">
        <v>18852639.359999996</v>
      </c>
      <c r="E14" s="8">
        <f t="shared" si="0"/>
        <v>8.8014411049550448E-2</v>
      </c>
      <c r="F14" s="7">
        <v>19700653.630000021</v>
      </c>
      <c r="G14" s="7">
        <v>16155204.219999997</v>
      </c>
      <c r="H14" s="8">
        <f t="shared" si="1"/>
        <v>0.21946175125479317</v>
      </c>
      <c r="I14" s="7">
        <v>18991661.719999988</v>
      </c>
      <c r="J14" s="7">
        <v>15441260</v>
      </c>
      <c r="K14" s="8">
        <f t="shared" si="2"/>
        <v>0.22992953424785204</v>
      </c>
      <c r="L14" s="7">
        <f>22895543.09+2013</f>
        <v>22897556.09</v>
      </c>
      <c r="M14" s="7">
        <v>18366223</v>
      </c>
      <c r="N14" s="8">
        <f t="shared" si="3"/>
        <v>0.24672101008465377</v>
      </c>
      <c r="O14" s="7">
        <f>21706076+50335</f>
        <v>21756411</v>
      </c>
      <c r="P14" s="7">
        <v>23682990</v>
      </c>
      <c r="Q14" s="7">
        <v>17827525</v>
      </c>
      <c r="R14" s="7">
        <v>20128332</v>
      </c>
      <c r="S14" s="7">
        <v>18492245</v>
      </c>
      <c r="T14" s="7">
        <v>19178879</v>
      </c>
    </row>
    <row r="15" spans="1:20" x14ac:dyDescent="0.2">
      <c r="A15" s="6"/>
      <c r="B15" s="6" t="s">
        <v>29</v>
      </c>
      <c r="C15" s="7">
        <v>122125.98999999999</v>
      </c>
      <c r="D15" s="7">
        <v>88861.00999999998</v>
      </c>
      <c r="E15" s="8">
        <f t="shared" si="0"/>
        <v>0.3743484347071907</v>
      </c>
      <c r="F15" s="7">
        <v>385275.74</v>
      </c>
      <c r="G15" s="7">
        <v>408662.68</v>
      </c>
      <c r="H15" s="8">
        <f t="shared" si="1"/>
        <v>-5.7227980788458595E-2</v>
      </c>
      <c r="I15" s="7">
        <v>488285.20999999996</v>
      </c>
      <c r="J15" s="7">
        <v>366593</v>
      </c>
      <c r="K15" s="8">
        <f t="shared" si="2"/>
        <v>0.33195453813902603</v>
      </c>
      <c r="L15" s="7">
        <v>368925.14999999991</v>
      </c>
      <c r="M15" s="7">
        <v>410817</v>
      </c>
      <c r="N15" s="8">
        <f t="shared" si="3"/>
        <v>-0.10197204594746588</v>
      </c>
      <c r="O15" s="7">
        <v>412352</v>
      </c>
      <c r="P15" s="7">
        <v>414570</v>
      </c>
      <c r="Q15" s="7">
        <v>1546680</v>
      </c>
      <c r="R15" s="7">
        <v>1584255</v>
      </c>
      <c r="S15" s="7">
        <v>1622778</v>
      </c>
      <c r="T15" s="7">
        <v>1662273</v>
      </c>
    </row>
    <row r="16" spans="1:20" s="5" customFormat="1" x14ac:dyDescent="0.2">
      <c r="A16" s="3" t="s">
        <v>35</v>
      </c>
      <c r="B16" s="3"/>
      <c r="C16" s="4">
        <f>SUM(C12:C15)</f>
        <v>27777592.609999966</v>
      </c>
      <c r="D16" s="4">
        <f t="shared" ref="D16:T16" si="5">SUM(D12:D15)</f>
        <v>26733247.259999994</v>
      </c>
      <c r="E16" s="9">
        <f t="shared" si="0"/>
        <v>3.9065413185422802E-2</v>
      </c>
      <c r="F16" s="4">
        <f t="shared" si="5"/>
        <v>29627872.300000023</v>
      </c>
      <c r="G16" s="4">
        <f t="shared" si="5"/>
        <v>27417193.139999993</v>
      </c>
      <c r="H16" s="9">
        <f t="shared" si="1"/>
        <v>8.0631126195583658E-2</v>
      </c>
      <c r="I16" s="4">
        <f t="shared" si="5"/>
        <v>29539673.809999987</v>
      </c>
      <c r="J16" s="4">
        <f t="shared" si="5"/>
        <v>23445931</v>
      </c>
      <c r="K16" s="9">
        <f t="shared" si="2"/>
        <v>0.25990619907565143</v>
      </c>
      <c r="L16" s="4">
        <f t="shared" si="5"/>
        <v>37408435.630000003</v>
      </c>
      <c r="M16" s="4">
        <f t="shared" si="5"/>
        <v>32833084</v>
      </c>
      <c r="N16" s="9">
        <f t="shared" si="3"/>
        <v>0.13935186929135268</v>
      </c>
      <c r="O16" s="4">
        <f t="shared" si="5"/>
        <v>40047918</v>
      </c>
      <c r="P16" s="4">
        <f t="shared" si="5"/>
        <v>41032544</v>
      </c>
      <c r="Q16" s="4">
        <f t="shared" si="5"/>
        <v>31822514</v>
      </c>
      <c r="R16" s="4">
        <f t="shared" si="5"/>
        <v>36491420</v>
      </c>
      <c r="S16" s="4">
        <f t="shared" si="5"/>
        <v>35979826</v>
      </c>
      <c r="T16" s="4">
        <f t="shared" si="5"/>
        <v>35718259</v>
      </c>
    </row>
    <row r="17" spans="1:20" x14ac:dyDescent="0.2">
      <c r="A17" s="10" t="s">
        <v>36</v>
      </c>
      <c r="B17" s="6" t="s">
        <v>37</v>
      </c>
      <c r="C17" s="7">
        <v>19170345.140000004</v>
      </c>
      <c r="D17" s="7">
        <v>16546902.169999998</v>
      </c>
      <c r="E17" s="8">
        <f t="shared" si="0"/>
        <v>0.15854586816596902</v>
      </c>
      <c r="F17" s="7">
        <v>11838198.180000002</v>
      </c>
      <c r="G17" s="7">
        <v>12021170.730000002</v>
      </c>
      <c r="H17" s="8">
        <f t="shared" si="1"/>
        <v>-1.5220859441200258E-2</v>
      </c>
      <c r="I17" s="7">
        <v>13197675.490000002</v>
      </c>
      <c r="J17" s="7">
        <v>15151412</v>
      </c>
      <c r="K17" s="8">
        <f t="shared" si="2"/>
        <v>-0.128947487534495</v>
      </c>
      <c r="L17" s="7">
        <v>4352422.5000000009</v>
      </c>
      <c r="M17" s="7">
        <v>4793070</v>
      </c>
      <c r="N17" s="8">
        <f t="shared" si="3"/>
        <v>-9.1934292634991574E-2</v>
      </c>
      <c r="O17" s="7">
        <v>2186630</v>
      </c>
      <c r="P17" s="7">
        <v>5675640</v>
      </c>
      <c r="Q17" s="7">
        <v>15271660</v>
      </c>
      <c r="R17" s="7">
        <v>10463809</v>
      </c>
      <c r="S17" s="7">
        <v>14441496</v>
      </c>
      <c r="T17" s="7">
        <v>15625679</v>
      </c>
    </row>
    <row r="18" spans="1:20" x14ac:dyDescent="0.2">
      <c r="A18" s="6"/>
      <c r="B18" s="6" t="s">
        <v>38</v>
      </c>
      <c r="C18" s="7">
        <v>6225936.5200000061</v>
      </c>
      <c r="D18" s="7">
        <v>7041041.5299999975</v>
      </c>
      <c r="E18" s="8">
        <f t="shared" si="0"/>
        <v>-0.11576483486527478</v>
      </c>
      <c r="F18" s="7">
        <v>8368101.1400000025</v>
      </c>
      <c r="G18" s="7">
        <v>6781715.1700000018</v>
      </c>
      <c r="H18" s="8">
        <f t="shared" si="1"/>
        <v>0.23392105540168245</v>
      </c>
      <c r="I18" s="7">
        <f>10329970.11+1990</f>
        <v>10331960.109999999</v>
      </c>
      <c r="J18" s="7">
        <v>9152404</v>
      </c>
      <c r="K18" s="8">
        <f t="shared" si="2"/>
        <v>0.12887937529855537</v>
      </c>
      <c r="L18" s="7">
        <f>14584199.51+2523</f>
        <v>14586722.51</v>
      </c>
      <c r="M18" s="7">
        <v>17763097</v>
      </c>
      <c r="N18" s="8">
        <f t="shared" si="3"/>
        <v>-0.17881873245414356</v>
      </c>
      <c r="O18" s="7">
        <f>15056303+119266</f>
        <v>15175569</v>
      </c>
      <c r="P18" s="7">
        <v>11290361</v>
      </c>
      <c r="Q18" s="7">
        <v>12282293</v>
      </c>
      <c r="R18" s="7">
        <v>14174521</v>
      </c>
      <c r="S18" s="7">
        <v>12828971</v>
      </c>
      <c r="T18" s="7">
        <v>13393675</v>
      </c>
    </row>
    <row r="19" spans="1:20" x14ac:dyDescent="0.2">
      <c r="A19" s="6"/>
      <c r="B19" s="6" t="s">
        <v>39</v>
      </c>
      <c r="C19" s="7">
        <v>1319669.1700000004</v>
      </c>
      <c r="D19" s="7">
        <v>1958128.8400000003</v>
      </c>
      <c r="E19" s="8">
        <f t="shared" si="0"/>
        <v>-0.32605600661088258</v>
      </c>
      <c r="F19" s="7">
        <v>1149561.68</v>
      </c>
      <c r="G19" s="7">
        <v>2744031.98</v>
      </c>
      <c r="H19" s="8">
        <f t="shared" si="1"/>
        <v>-0.58106841014294597</v>
      </c>
      <c r="I19" s="7">
        <v>400028.32999999996</v>
      </c>
      <c r="J19" s="7">
        <v>836438</v>
      </c>
      <c r="K19" s="8">
        <f t="shared" si="2"/>
        <v>-0.52174778046908443</v>
      </c>
      <c r="L19" s="7">
        <v>358504.34999999992</v>
      </c>
      <c r="M19" s="7">
        <v>553032</v>
      </c>
      <c r="N19" s="8">
        <f t="shared" si="3"/>
        <v>-0.35174754806231845</v>
      </c>
      <c r="O19" s="7">
        <v>3443950</v>
      </c>
      <c r="P19" s="7">
        <v>5268554</v>
      </c>
      <c r="Q19" s="7">
        <v>6403048</v>
      </c>
      <c r="R19" s="7">
        <v>4880105</v>
      </c>
      <c r="S19" s="7">
        <v>3202116</v>
      </c>
      <c r="T19" s="7">
        <v>4294544</v>
      </c>
    </row>
    <row r="20" spans="1:20" s="5" customFormat="1" x14ac:dyDescent="0.2">
      <c r="A20" s="3" t="s">
        <v>40</v>
      </c>
      <c r="B20" s="3"/>
      <c r="C20" s="4">
        <f>SUM(C17:C19)</f>
        <v>26715950.830000013</v>
      </c>
      <c r="D20" s="4">
        <f t="shared" ref="D20:T20" si="6">SUM(D17:D19)</f>
        <v>25546072.539999995</v>
      </c>
      <c r="E20" s="9">
        <f t="shared" si="0"/>
        <v>4.5794839428574562E-2</v>
      </c>
      <c r="F20" s="4">
        <f t="shared" si="6"/>
        <v>21355861.000000004</v>
      </c>
      <c r="G20" s="4">
        <f t="shared" si="6"/>
        <v>21546917.880000006</v>
      </c>
      <c r="H20" s="9">
        <f t="shared" si="1"/>
        <v>-8.8670166686504598E-3</v>
      </c>
      <c r="I20" s="4">
        <f t="shared" si="6"/>
        <v>23929663.93</v>
      </c>
      <c r="J20" s="4">
        <f t="shared" si="6"/>
        <v>25140254</v>
      </c>
      <c r="K20" s="9">
        <f t="shared" si="2"/>
        <v>-4.8153454217288352E-2</v>
      </c>
      <c r="L20" s="4">
        <f t="shared" si="6"/>
        <v>19297649.360000003</v>
      </c>
      <c r="M20" s="4">
        <f t="shared" si="6"/>
        <v>23109199</v>
      </c>
      <c r="N20" s="9">
        <f t="shared" si="3"/>
        <v>-0.16493646707529747</v>
      </c>
      <c r="O20" s="4">
        <f t="shared" si="6"/>
        <v>20806149</v>
      </c>
      <c r="P20" s="4">
        <f t="shared" si="6"/>
        <v>22234555</v>
      </c>
      <c r="Q20" s="4">
        <f t="shared" si="6"/>
        <v>33957001</v>
      </c>
      <c r="R20" s="4">
        <f t="shared" si="6"/>
        <v>29518435</v>
      </c>
      <c r="S20" s="4">
        <f t="shared" si="6"/>
        <v>30472583</v>
      </c>
      <c r="T20" s="4">
        <f t="shared" si="6"/>
        <v>33313898</v>
      </c>
    </row>
    <row r="21" spans="1:20" x14ac:dyDescent="0.2">
      <c r="A21" s="10" t="s">
        <v>41</v>
      </c>
      <c r="B21" s="6" t="s">
        <v>42</v>
      </c>
      <c r="C21" s="7">
        <v>766820.05999999994</v>
      </c>
      <c r="D21" s="7">
        <v>1549453.6200000003</v>
      </c>
      <c r="E21" s="8">
        <f t="shared" si="0"/>
        <v>-0.50510292783077959</v>
      </c>
      <c r="F21" s="7">
        <v>380249.19</v>
      </c>
      <c r="G21" s="7">
        <v>941084.04</v>
      </c>
      <c r="H21" s="8">
        <f t="shared" si="1"/>
        <v>-0.59594555444803854</v>
      </c>
      <c r="I21" s="7">
        <v>379872.55999999994</v>
      </c>
      <c r="J21" s="7">
        <v>795039</v>
      </c>
      <c r="K21" s="8">
        <f t="shared" si="2"/>
        <v>-0.52219631992895954</v>
      </c>
      <c r="L21" s="7">
        <v>534367.16</v>
      </c>
      <c r="M21" s="7">
        <v>528296</v>
      </c>
      <c r="N21" s="8">
        <f t="shared" si="3"/>
        <v>1.1491966624771024E-2</v>
      </c>
      <c r="O21" s="7">
        <v>687752</v>
      </c>
      <c r="P21" s="7">
        <v>687706</v>
      </c>
      <c r="Q21" s="7">
        <v>509443</v>
      </c>
      <c r="R21" s="7">
        <v>408363</v>
      </c>
      <c r="S21" s="7">
        <v>323456</v>
      </c>
      <c r="T21" s="7">
        <v>242592</v>
      </c>
    </row>
    <row r="22" spans="1:20" x14ac:dyDescent="0.2">
      <c r="A22" s="6"/>
      <c r="B22" s="6" t="s">
        <v>43</v>
      </c>
      <c r="C22" s="7">
        <v>3818267.0200000005</v>
      </c>
      <c r="D22" s="7">
        <v>10987773.33</v>
      </c>
      <c r="E22" s="8">
        <f t="shared" si="0"/>
        <v>-0.65249856314609644</v>
      </c>
      <c r="F22" s="7">
        <v>10364989.610000003</v>
      </c>
      <c r="G22" s="7">
        <v>10392427.959999999</v>
      </c>
      <c r="H22" s="8">
        <f t="shared" si="1"/>
        <v>-2.6402251817962954E-3</v>
      </c>
      <c r="I22" s="7">
        <v>13388675.58</v>
      </c>
      <c r="J22" s="7">
        <v>13156099</v>
      </c>
      <c r="K22" s="8">
        <f t="shared" si="2"/>
        <v>1.7678232734490679E-2</v>
      </c>
      <c r="L22" s="7">
        <v>5406584.879999999</v>
      </c>
      <c r="M22" s="7">
        <v>5267492</v>
      </c>
      <c r="N22" s="8">
        <f t="shared" si="3"/>
        <v>2.6405902467435918E-2</v>
      </c>
      <c r="O22" s="7">
        <v>2449653</v>
      </c>
      <c r="P22" s="7">
        <v>3740218</v>
      </c>
      <c r="Q22" s="7">
        <v>2361128</v>
      </c>
      <c r="R22" s="7">
        <v>1148269</v>
      </c>
      <c r="S22" s="7">
        <v>6657663</v>
      </c>
      <c r="T22" s="7">
        <v>1138963</v>
      </c>
    </row>
    <row r="23" spans="1:20" x14ac:dyDescent="0.2">
      <c r="A23" s="6"/>
      <c r="B23" s="6" t="s">
        <v>44</v>
      </c>
      <c r="C23" s="7">
        <v>949622.97000000009</v>
      </c>
      <c r="D23" s="7">
        <v>1328237.52</v>
      </c>
      <c r="E23" s="8">
        <f t="shared" si="0"/>
        <v>-0.28505033497322069</v>
      </c>
      <c r="F23" s="7">
        <v>932850.94000000029</v>
      </c>
      <c r="G23" s="7">
        <v>1292517.96</v>
      </c>
      <c r="H23" s="8">
        <f t="shared" si="1"/>
        <v>-0.27826848920536446</v>
      </c>
      <c r="I23" s="7">
        <v>477898.58999999997</v>
      </c>
      <c r="J23" s="7">
        <v>626743</v>
      </c>
      <c r="K23" s="8">
        <f t="shared" si="2"/>
        <v>-0.23748874738130307</v>
      </c>
      <c r="L23" s="7">
        <v>37899.840000000026</v>
      </c>
      <c r="M23" s="7">
        <v>910871</v>
      </c>
      <c r="N23" s="8">
        <f t="shared" si="3"/>
        <v>-0.95839164931148313</v>
      </c>
      <c r="O23" s="7">
        <v>1546515</v>
      </c>
      <c r="P23" s="7">
        <v>5042608</v>
      </c>
      <c r="Q23" s="7">
        <v>353850</v>
      </c>
      <c r="R23" s="7">
        <v>349740</v>
      </c>
      <c r="S23" s="7">
        <v>353780</v>
      </c>
      <c r="T23" s="7">
        <v>1061340</v>
      </c>
    </row>
    <row r="24" spans="1:20" x14ac:dyDescent="0.2">
      <c r="A24" s="6"/>
      <c r="B24" s="6" t="s">
        <v>45</v>
      </c>
      <c r="C24" s="7">
        <v>2024082.94</v>
      </c>
      <c r="D24" s="7">
        <v>2391843.42</v>
      </c>
      <c r="E24" s="8">
        <f t="shared" si="0"/>
        <v>-0.1537560849196391</v>
      </c>
      <c r="F24" s="7">
        <v>2541552.8600000003</v>
      </c>
      <c r="G24" s="7">
        <v>2671944</v>
      </c>
      <c r="H24" s="8">
        <f t="shared" si="1"/>
        <v>-4.8800102097948037E-2</v>
      </c>
      <c r="I24" s="7">
        <v>3056195.2199999997</v>
      </c>
      <c r="J24" s="7">
        <v>4116833</v>
      </c>
      <c r="K24" s="8">
        <f t="shared" si="2"/>
        <v>-0.25763439517706943</v>
      </c>
      <c r="L24" s="7">
        <v>1278114.9799999997</v>
      </c>
      <c r="M24" s="7">
        <v>2047406</v>
      </c>
      <c r="N24" s="8">
        <f t="shared" si="3"/>
        <v>-0.37573935995107971</v>
      </c>
      <c r="O24" s="7">
        <v>1537328</v>
      </c>
      <c r="P24" s="7">
        <v>1455474</v>
      </c>
      <c r="Q24" s="7">
        <v>1208917</v>
      </c>
      <c r="R24" s="7">
        <v>1451508</v>
      </c>
      <c r="S24" s="7">
        <v>1479811</v>
      </c>
      <c r="T24" s="7">
        <v>1875726</v>
      </c>
    </row>
    <row r="25" spans="1:20" x14ac:dyDescent="0.2">
      <c r="A25" s="6"/>
      <c r="B25" s="6" t="s">
        <v>46</v>
      </c>
      <c r="C25" s="7">
        <v>296490.90999999997</v>
      </c>
      <c r="D25" s="7">
        <v>662902.39999999991</v>
      </c>
      <c r="E25" s="8">
        <f t="shared" si="0"/>
        <v>-0.55273821606317908</v>
      </c>
      <c r="F25" s="7">
        <v>577771.8899999999</v>
      </c>
      <c r="G25" s="7">
        <v>714163.03</v>
      </c>
      <c r="H25" s="8">
        <f t="shared" si="1"/>
        <v>-0.19098039841127049</v>
      </c>
      <c r="I25" s="7">
        <v>57430.09</v>
      </c>
      <c r="J25" s="7">
        <v>1060094</v>
      </c>
      <c r="K25" s="8">
        <f t="shared" si="2"/>
        <v>-0.94582547396740291</v>
      </c>
      <c r="L25" s="7">
        <v>1204053.6299999997</v>
      </c>
      <c r="M25" s="7">
        <v>1521126</v>
      </c>
      <c r="N25" s="8">
        <f t="shared" si="3"/>
        <v>-0.20844582894513691</v>
      </c>
      <c r="O25" s="7">
        <v>2110596</v>
      </c>
      <c r="P25" s="7">
        <v>2126550</v>
      </c>
      <c r="Q25" s="7">
        <v>1165683</v>
      </c>
      <c r="R25" s="7">
        <v>1005644</v>
      </c>
      <c r="S25" s="7">
        <v>1217669</v>
      </c>
      <c r="T25" s="7">
        <v>1202676</v>
      </c>
    </row>
    <row r="26" spans="1:20" x14ac:dyDescent="0.2">
      <c r="A26" s="6"/>
      <c r="B26" s="6" t="s">
        <v>47</v>
      </c>
      <c r="C26" s="7">
        <v>1121508.1899999997</v>
      </c>
      <c r="D26" s="7">
        <v>1983522.1700000004</v>
      </c>
      <c r="E26" s="8">
        <f t="shared" si="0"/>
        <v>-0.43458751963432829</v>
      </c>
      <c r="F26" s="7">
        <v>2439908.6900000009</v>
      </c>
      <c r="G26" s="7">
        <v>2053182.0400000003</v>
      </c>
      <c r="H26" s="8">
        <f t="shared" si="1"/>
        <v>0.18835477929662806</v>
      </c>
      <c r="I26" s="7">
        <v>3076296.8899999992</v>
      </c>
      <c r="J26" s="7">
        <v>2304504</v>
      </c>
      <c r="K26" s="8">
        <f t="shared" si="2"/>
        <v>0.33490629219996981</v>
      </c>
      <c r="L26" s="7">
        <v>2878539.459999999</v>
      </c>
      <c r="M26" s="7">
        <v>2688517</v>
      </c>
      <c r="N26" s="8">
        <f t="shared" si="3"/>
        <v>7.0679285271396469E-2</v>
      </c>
      <c r="O26" s="7">
        <v>1970042</v>
      </c>
      <c r="P26" s="7">
        <v>1423570</v>
      </c>
      <c r="Q26" s="7">
        <v>1737088</v>
      </c>
      <c r="R26" s="7">
        <v>1904848</v>
      </c>
      <c r="S26" s="7">
        <v>2231752</v>
      </c>
      <c r="T26" s="7">
        <v>1815681</v>
      </c>
    </row>
    <row r="27" spans="1:20" x14ac:dyDescent="0.2">
      <c r="A27" s="6"/>
      <c r="B27" s="6" t="s">
        <v>48</v>
      </c>
      <c r="C27" s="7">
        <v>355976.25</v>
      </c>
      <c r="D27" s="7">
        <v>637456.62</v>
      </c>
      <c r="E27" s="8">
        <f t="shared" si="0"/>
        <v>-0.44156788268980562</v>
      </c>
      <c r="F27" s="7">
        <v>682859.85</v>
      </c>
      <c r="G27" s="7">
        <v>444311.93000000005</v>
      </c>
      <c r="H27" s="8">
        <f t="shared" si="1"/>
        <v>0.53689289864442735</v>
      </c>
      <c r="I27" s="7">
        <v>241780.62000000002</v>
      </c>
      <c r="J27" s="7">
        <v>734066</v>
      </c>
      <c r="K27" s="8">
        <f t="shared" si="2"/>
        <v>-0.67062822688968027</v>
      </c>
      <c r="L27" s="7">
        <v>2946320.01</v>
      </c>
      <c r="M27" s="7">
        <v>775238</v>
      </c>
      <c r="N27" s="8">
        <f t="shared" si="3"/>
        <v>2.8005361063312169</v>
      </c>
      <c r="O27" s="7">
        <v>2756107</v>
      </c>
      <c r="P27" s="7">
        <v>1074486</v>
      </c>
      <c r="Q27" s="7">
        <v>451828</v>
      </c>
      <c r="R27" s="7">
        <v>405137</v>
      </c>
      <c r="S27" s="7">
        <v>891558</v>
      </c>
      <c r="T27" s="7">
        <v>1068894</v>
      </c>
    </row>
    <row r="28" spans="1:20" x14ac:dyDescent="0.2">
      <c r="A28" s="6"/>
      <c r="B28" s="6" t="s">
        <v>49</v>
      </c>
      <c r="C28" s="7">
        <v>580304.98</v>
      </c>
      <c r="D28" s="7">
        <v>701492.8600000001</v>
      </c>
      <c r="E28" s="8">
        <f t="shared" si="0"/>
        <v>-0.17275711117002687</v>
      </c>
      <c r="F28" s="7">
        <v>567673.85</v>
      </c>
      <c r="G28" s="7">
        <v>692858.03</v>
      </c>
      <c r="H28" s="8">
        <f t="shared" si="1"/>
        <v>-0.18067796659584079</v>
      </c>
      <c r="I28" s="7">
        <v>539142.25999999989</v>
      </c>
      <c r="J28" s="7">
        <v>668061</v>
      </c>
      <c r="K28" s="8">
        <f t="shared" si="2"/>
        <v>-0.19297450382524964</v>
      </c>
      <c r="L28" s="7">
        <v>318516.26</v>
      </c>
      <c r="M28" s="7">
        <v>595591</v>
      </c>
      <c r="N28" s="8">
        <f t="shared" si="3"/>
        <v>-0.46520974964363127</v>
      </c>
      <c r="O28" s="7">
        <v>512146</v>
      </c>
      <c r="P28" s="7">
        <v>511851</v>
      </c>
      <c r="Q28" s="7">
        <v>520735</v>
      </c>
      <c r="R28" s="7">
        <v>529851</v>
      </c>
      <c r="S28" s="7">
        <v>539015</v>
      </c>
      <c r="T28" s="7">
        <v>548495</v>
      </c>
    </row>
    <row r="29" spans="1:20" x14ac:dyDescent="0.2">
      <c r="A29" s="6"/>
      <c r="B29" s="6" t="s">
        <v>50</v>
      </c>
      <c r="C29" s="7"/>
      <c r="D29" s="7"/>
      <c r="E29" s="8"/>
      <c r="F29" s="7">
        <v>1116448</v>
      </c>
      <c r="G29" s="7"/>
      <c r="H29" s="8"/>
      <c r="I29" s="7">
        <v>6357855.0700000003</v>
      </c>
      <c r="J29" s="7">
        <v>5713229</v>
      </c>
      <c r="K29" s="8">
        <f t="shared" si="2"/>
        <v>0.1128304274167901</v>
      </c>
      <c r="L29" s="7">
        <v>17681799.369999997</v>
      </c>
      <c r="M29" s="7">
        <v>3752988</v>
      </c>
      <c r="N29" s="8">
        <f t="shared" si="3"/>
        <v>3.7113924611536189</v>
      </c>
      <c r="O29" s="7">
        <v>2347215</v>
      </c>
      <c r="P29" s="7">
        <v>4574747</v>
      </c>
      <c r="Q29" s="7">
        <v>5000000</v>
      </c>
      <c r="R29" s="7">
        <v>5000000</v>
      </c>
      <c r="S29" s="7">
        <v>5000000</v>
      </c>
      <c r="T29" s="7">
        <v>5000000</v>
      </c>
    </row>
    <row r="30" spans="1:20" x14ac:dyDescent="0.2">
      <c r="A30" s="6"/>
      <c r="B30" s="6" t="s">
        <v>51</v>
      </c>
      <c r="C30" s="7">
        <v>301741.12</v>
      </c>
      <c r="D30" s="7">
        <v>376334</v>
      </c>
      <c r="E30" s="8">
        <f t="shared" si="0"/>
        <v>-0.19820925029362216</v>
      </c>
      <c r="F30" s="7">
        <v>7586269.6699999999</v>
      </c>
      <c r="G30" s="7">
        <v>16658690.120000001</v>
      </c>
      <c r="H30" s="8">
        <f t="shared" si="1"/>
        <v>-0.54460587144891326</v>
      </c>
      <c r="I30" s="7">
        <v>12909277.51</v>
      </c>
      <c r="J30" s="7">
        <v>14377154</v>
      </c>
      <c r="K30" s="8">
        <f t="shared" si="2"/>
        <v>-0.10209784843370254</v>
      </c>
      <c r="L30" s="7">
        <v>467842.10000000003</v>
      </c>
      <c r="M30" s="7">
        <v>4735861</v>
      </c>
      <c r="N30" s="8">
        <f t="shared" si="3"/>
        <v>-0.90121287343526346</v>
      </c>
      <c r="O30" s="7">
        <v>4932872</v>
      </c>
      <c r="P30" s="7">
        <v>25262183</v>
      </c>
      <c r="Q30" s="7">
        <v>34828933</v>
      </c>
      <c r="R30" s="7">
        <v>6072600</v>
      </c>
      <c r="S30" s="7"/>
      <c r="T30" s="7"/>
    </row>
    <row r="31" spans="1:20" s="5" customFormat="1" x14ac:dyDescent="0.2">
      <c r="A31" s="3" t="s">
        <v>52</v>
      </c>
      <c r="B31" s="3"/>
      <c r="C31" s="4">
        <f>SUM(C21:C30)</f>
        <v>10214814.439999999</v>
      </c>
      <c r="D31" s="4">
        <f t="shared" ref="D31:T31" si="7">SUM(D21:D30)</f>
        <v>20619015.940000001</v>
      </c>
      <c r="E31" s="9">
        <f t="shared" si="0"/>
        <v>-0.50459253391507886</v>
      </c>
      <c r="F31" s="4">
        <f t="shared" si="7"/>
        <v>27190574.550000004</v>
      </c>
      <c r="G31" s="4">
        <f t="shared" si="7"/>
        <v>35861179.109999999</v>
      </c>
      <c r="H31" s="9">
        <f t="shared" si="1"/>
        <v>-0.24178247272360798</v>
      </c>
      <c r="I31" s="4">
        <f t="shared" si="7"/>
        <v>40484424.390000001</v>
      </c>
      <c r="J31" s="4">
        <f t="shared" si="7"/>
        <v>43551822</v>
      </c>
      <c r="K31" s="9">
        <f t="shared" si="2"/>
        <v>-7.0430982428243749E-2</v>
      </c>
      <c r="L31" s="4">
        <f t="shared" si="7"/>
        <v>32754037.689999998</v>
      </c>
      <c r="M31" s="4">
        <f t="shared" si="7"/>
        <v>22823386</v>
      </c>
      <c r="N31" s="9">
        <f t="shared" si="3"/>
        <v>0.43510860702263887</v>
      </c>
      <c r="O31" s="4">
        <f t="shared" si="7"/>
        <v>20850226</v>
      </c>
      <c r="P31" s="4">
        <f t="shared" si="7"/>
        <v>45899393</v>
      </c>
      <c r="Q31" s="4">
        <f t="shared" si="7"/>
        <v>48137605</v>
      </c>
      <c r="R31" s="4">
        <f t="shared" si="7"/>
        <v>18275960</v>
      </c>
      <c r="S31" s="4">
        <f t="shared" si="7"/>
        <v>18694704</v>
      </c>
      <c r="T31" s="4">
        <f t="shared" si="7"/>
        <v>13954367</v>
      </c>
    </row>
    <row r="32" spans="1:20" s="14" customFormat="1" x14ac:dyDescent="0.2">
      <c r="A32" s="11" t="s">
        <v>53</v>
      </c>
      <c r="B32" s="11"/>
      <c r="C32" s="12">
        <f>+C11+C16+C20+C31</f>
        <v>96343038.370000005</v>
      </c>
      <c r="D32" s="12">
        <f t="shared" ref="D32:T32" si="8">+D11+D16+D20+D31</f>
        <v>103101879.55999999</v>
      </c>
      <c r="E32" s="13">
        <f t="shared" si="0"/>
        <v>-6.5554975513969022E-2</v>
      </c>
      <c r="F32" s="12">
        <f t="shared" si="8"/>
        <v>109048947.09999999</v>
      </c>
      <c r="G32" s="12">
        <f t="shared" si="8"/>
        <v>119343240.23999999</v>
      </c>
      <c r="H32" s="13">
        <f t="shared" si="1"/>
        <v>-8.625786529088797E-2</v>
      </c>
      <c r="I32" s="12">
        <f t="shared" si="8"/>
        <v>131635292.55000003</v>
      </c>
      <c r="J32" s="12">
        <f t="shared" si="8"/>
        <v>129042771</v>
      </c>
      <c r="K32" s="13">
        <f t="shared" si="2"/>
        <v>2.0090405141718684E-2</v>
      </c>
      <c r="L32" s="12">
        <f t="shared" si="8"/>
        <v>125002430.90999998</v>
      </c>
      <c r="M32" s="12">
        <f t="shared" si="8"/>
        <v>119440572</v>
      </c>
      <c r="N32" s="13">
        <f t="shared" si="3"/>
        <v>4.6565909865200421E-2</v>
      </c>
      <c r="O32" s="12">
        <f t="shared" si="8"/>
        <v>116979048</v>
      </c>
      <c r="P32" s="12">
        <f t="shared" si="8"/>
        <v>145429613</v>
      </c>
      <c r="Q32" s="12">
        <f t="shared" si="8"/>
        <v>149073004</v>
      </c>
      <c r="R32" s="12">
        <f t="shared" si="8"/>
        <v>119417695</v>
      </c>
      <c r="S32" s="12">
        <f t="shared" si="8"/>
        <v>120981625</v>
      </c>
      <c r="T32" s="12">
        <f t="shared" si="8"/>
        <v>119537725</v>
      </c>
    </row>
  </sheetData>
  <pageMargins left="0.7" right="0.7" top="0.75" bottom="0.75" header="0.3" footer="0.3"/>
  <pageSetup paperSize="3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d54efc9-ddd0-46ce-8ac6-e4a1c98f1b3f" ContentTypeId="0x0101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2_016_x0020_RA_x0020_Intervenors xmlns="0155767b-e6ba-4d29-b8c8-011d6d403181">Energy Probe</_x0032_016_x0020_RA_x0020_Intervenors>
    <RA_Tab xmlns="2b8bb3d4-4679-4201-bf4e-ecf5a190cbdc">1</RA_Tab>
    <RA_Schedule xmlns="2b8bb3d4-4679-4201-bf4e-ecf5a190cbdc">2</RA_Schedule>
    <_x0032_016_x0020_RA_x0020_Intervenor_x0020_Question_x0020_Number xmlns="0155767b-e6ba-4d29-b8c8-011d6d403181">14</_x0032_016_x0020_RA_x0020_Intervenor_x0020_Question_x0020_Number>
    <RA_x0020_Regulatory_x0020_Lead xmlns="2b8bb3d4-4679-4201-bf4e-ecf5a190cbdc">
      <UserInfo>
        <DisplayName>Jones, Pamela</DisplayName>
        <AccountId>42</AccountId>
        <AccountType/>
      </UserInfo>
    </RA_x0020_Regulatory_x0020_Lead>
    <Exhibit_Number xmlns="2b8bb3d4-4679-4201-bf4e-ecf5a190cbdc">B</Exhibit_Number>
    <_dlc_DocId xmlns="2b8bb3d4-4679-4201-bf4e-ecf5a190cbdc">HOLFIN-45-490</_dlc_DocId>
    <_dlc_DocIdUrl xmlns="2b8bb3d4-4679-4201-bf4e-ecf5a190cbdc">
      <Url>http://spapp01/sites/FIN/REG/RateApp/_layouts/DocIdRedir.aspx?ID=HOLFIN-45-490</Url>
      <Description>HOLFIN-45-490</Description>
    </_dlc_DocIdUrl>
    <Accountable xmlns="47865585-8351-43e6-b564-f6107d4ef9ce">
      <UserInfo>
        <DisplayName>Bennett, Bill</DisplayName>
        <AccountId>71</AccountId>
        <AccountType/>
      </UserInfo>
    </Accountable>
    <Geoff_x0020_to_x0020_Review xmlns="47865585-8351-43e6-b564-f6107d4ef9ce">false</Geoff_x0020_to_x0020_Review>
    <Contributors xmlns="47865585-8351-43e6-b564-f6107d4ef9ce">
      <UserInfo>
        <DisplayName/>
        <AccountId xsi:nil="true"/>
        <AccountType/>
      </UserInfo>
    </Contributo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8466CFE2F614DA24539ED251486C2" ma:contentTypeVersion="23" ma:contentTypeDescription="Create a new document." ma:contentTypeScope="" ma:versionID="97cf89e976bf9c9b193744921786a47b">
  <xsd:schema xmlns:xsd="http://www.w3.org/2001/XMLSchema" xmlns:xs="http://www.w3.org/2001/XMLSchema" xmlns:p="http://schemas.microsoft.com/office/2006/metadata/properties" xmlns:ns2="2b8bb3d4-4679-4201-bf4e-ecf5a190cbdc" xmlns:ns3="0155767b-e6ba-4d29-b8c8-011d6d403181" xmlns:ns4="47865585-8351-43e6-b564-f6107d4ef9ce" targetNamespace="http://schemas.microsoft.com/office/2006/metadata/properties" ma:root="true" ma:fieldsID="dfa834cf878f33ed53445906aa6befd5" ns2:_="" ns3:_="" ns4:_="">
    <xsd:import namespace="2b8bb3d4-4679-4201-bf4e-ecf5a190cbdc"/>
    <xsd:import namespace="0155767b-e6ba-4d29-b8c8-011d6d403181"/>
    <xsd:import namespace="47865585-8351-43e6-b564-f6107d4ef9ce"/>
    <xsd:element name="properties">
      <xsd:complexType>
        <xsd:sequence>
          <xsd:element name="documentManagement">
            <xsd:complexType>
              <xsd:all>
                <xsd:element ref="ns2:Exhibit_Number" minOccurs="0"/>
                <xsd:element ref="ns2:RA_Tab" minOccurs="0"/>
                <xsd:element ref="ns2:RA_Schedule" minOccurs="0"/>
                <xsd:element ref="ns2:RA_x0020_Regulatory_x0020_Lead" minOccurs="0"/>
                <xsd:element ref="ns3:_x0032_016_x0020_RA_x0020_Intervenors" minOccurs="0"/>
                <xsd:element ref="ns3:_x0032_016_x0020_RA_x0020_Intervenor_x0020_Question_x0020_Number" minOccurs="0"/>
                <xsd:element ref="ns2:_dlc_DocId" minOccurs="0"/>
                <xsd:element ref="ns2:_dlc_DocIdUrl" minOccurs="0"/>
                <xsd:element ref="ns2:_dlc_DocIdPersistId" minOccurs="0"/>
                <xsd:element ref="ns4:Accountable"/>
                <xsd:element ref="ns4:Contributors" minOccurs="0"/>
                <xsd:element ref="ns4:Geoff_x0020_to_x0020_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Exhibit_Number" ma:index="2" nillable="true" ma:displayName="RA Exhibit Number" ma:internalName="Exhibit_Number" ma:readOnly="false">
      <xsd:simpleType>
        <xsd:restriction base="dms:Text">
          <xsd:maxLength value="255"/>
        </xsd:restriction>
      </xsd:simpleType>
    </xsd:element>
    <xsd:element name="RA_Tab" ma:index="3" nillable="true" ma:displayName="RA Tab" ma:internalName="RA_Tab" ma:readOnly="false">
      <xsd:simpleType>
        <xsd:restriction base="dms:Text">
          <xsd:maxLength value="255"/>
        </xsd:restriction>
      </xsd:simpleType>
    </xsd:element>
    <xsd:element name="RA_Schedule" ma:index="4" nillable="true" ma:displayName="RA Schedule" ma:internalName="RA_Schedule" ma:readOnly="false">
      <xsd:simpleType>
        <xsd:restriction base="dms:Text">
          <xsd:maxLength value="255"/>
        </xsd:restriction>
      </xsd:simpleType>
    </xsd:element>
    <xsd:element name="RA_x0020_Regulatory_x0020_Lead" ma:index="5" nillable="true" ma:displayName="RA Regulatory Lead" ma:list="UserInfo" ma:SharePointGroup="0" ma:internalName="RA_x0020_Regulatory_x0020_Lead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5767b-e6ba-4d29-b8c8-011d6d403181" elementFormDefault="qualified">
    <xsd:import namespace="http://schemas.microsoft.com/office/2006/documentManagement/types"/>
    <xsd:import namespace="http://schemas.microsoft.com/office/infopath/2007/PartnerControls"/>
    <xsd:element name="_x0032_016_x0020_RA_x0020_Intervenors" ma:index="6" nillable="true" ma:displayName="2016 RA Intervenors" ma:format="RadioButtons" ma:internalName="_x0032_016_x0020_RA_x0020_Intervenors">
      <xsd:simpleType>
        <xsd:restriction base="dms:Choice">
          <xsd:enumeration value="Energy Probe"/>
          <xsd:enumeration value="SEC"/>
          <xsd:enumeration value="VECC"/>
          <xsd:enumeration value="CCC"/>
          <xsd:enumeration value="SIA"/>
          <xsd:enumeration value="TELCO Carriers"/>
          <xsd:enumeration value="Allstream"/>
          <xsd:enumeration value="OEB"/>
        </xsd:restriction>
      </xsd:simpleType>
    </xsd:element>
    <xsd:element name="_x0032_016_x0020_RA_x0020_Intervenor_x0020_Question_x0020_Number" ma:index="7" nillable="true" ma:displayName="2016 RA Intervenor Question Number" ma:internalName="_x0032_016_x0020_RA_x0020_Intervenor_x0020_Question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65585-8351-43e6-b564-f6107d4ef9ce" elementFormDefault="qualified">
    <xsd:import namespace="http://schemas.microsoft.com/office/2006/documentManagement/types"/>
    <xsd:import namespace="http://schemas.microsoft.com/office/infopath/2007/PartnerControls"/>
    <xsd:element name="Accountable" ma:index="17" ma:displayName="Accountable" ma:list="UserInfo" ma:SharePointGroup="0" ma:internalName="Accountabl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ributors" ma:index="18" nillable="true" ma:displayName="Contributors" ma:list="UserInfo" ma:SharePointGroup="0" ma:internalName="Contribut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eoff_x0020_to_x0020_Review" ma:index="19" nillable="true" ma:displayName="Geoff to Review" ma:default="0" ma:internalName="Geoff_x0020_to_x0020_Revi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F4593D-E90C-41B1-914D-12E8069D366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045A46D-DA77-4CF9-AC4A-8E3DD2E88C4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893F4FD-9794-448B-82B8-9A67F449BF64}">
  <ds:schemaRefs>
    <ds:schemaRef ds:uri="http://www.w3.org/XML/1998/namespace"/>
    <ds:schemaRef ds:uri="0155767b-e6ba-4d29-b8c8-011d6d403181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47865585-8351-43e6-b564-f6107d4ef9ce"/>
    <ds:schemaRef ds:uri="2b8bb3d4-4679-4201-bf4e-ecf5a190cbdc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D0DD70B-8565-4A91-9AE5-F86D372BFC5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D3C8F2A-235A-4F2E-BB7B-2D52346B7A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bb3d4-4679-4201-bf4e-ecf5a190cbdc"/>
    <ds:schemaRef ds:uri="0155767b-e6ba-4d29-b8c8-011d6d403181"/>
    <ds:schemaRef ds:uri="47865585-8351-43e6-b564-f6107d4ef9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Att-EP-Q14-A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kylee</dc:creator>
  <cp:lastModifiedBy>dephnem</cp:lastModifiedBy>
  <cp:lastPrinted>2015-07-20T17:05:03Z</cp:lastPrinted>
  <dcterms:created xsi:type="dcterms:W3CDTF">2015-07-16T22:46:16Z</dcterms:created>
  <dcterms:modified xsi:type="dcterms:W3CDTF">2015-08-04T14:23:32Z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0x0101009068466CFE2F614DA24539ED251486C2</vt:lpwstr>
  </property>
  <property fmtid="{D5CDD505-2E9C-101B-9397-08002B2CF9AE}" pid="3" name="_dlc_DocIdItemGuid">
    <vt:lpwstr>86a4b0a9-2373-42ad-b662-95f0a1aeccde</vt:lpwstr>
  </property>
  <property fmtid="{D5CDD505-2E9C-101B-9397-08002B2CF9AE}" pid="4" name="TaxKeyword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Director">
    <vt:lpwstr>71;#Bennett, Bill</vt:lpwstr>
  </property>
</Properties>
</file>