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96" windowWidth="19992" windowHeight="8652"/>
  </bookViews>
  <sheets>
    <sheet name="Sheet1" sheetId="1" r:id="rId1"/>
    <sheet name="Sheet2" sheetId="2" r:id="rId2"/>
    <sheet name="Sheet3" sheetId="3" r:id="rId3"/>
  </sheets>
  <externalReferences>
    <externalReference r:id="rId4"/>
  </externalReferences>
  <definedNames>
    <definedName name="EBNUMBER">'[1]LDC Info'!$E$16</definedName>
    <definedName name="_xlnm.Print_Area" localSheetId="0">Sheet1!$A$1:$F$105</definedName>
    <definedName name="TestYear">'[1]LDC Info'!$E$24</definedName>
  </definedNames>
  <calcPr calcId="145621"/>
</workbook>
</file>

<file path=xl/calcChain.xml><?xml version="1.0" encoding="utf-8"?>
<calcChain xmlns="http://schemas.openxmlformats.org/spreadsheetml/2006/main">
  <c r="F98" i="1" l="1"/>
  <c r="F97" i="1"/>
  <c r="F96" i="1"/>
  <c r="F95" i="1"/>
  <c r="F94" i="1"/>
  <c r="F93" i="1"/>
  <c r="C91" i="1"/>
  <c r="D91" i="1" s="1"/>
  <c r="E91" i="1" s="1"/>
  <c r="C99" i="1"/>
  <c r="C98" i="1"/>
  <c r="C97" i="1"/>
  <c r="C96" i="1"/>
  <c r="C95" i="1"/>
  <c r="C94" i="1"/>
  <c r="C93" i="1"/>
  <c r="F51" i="1"/>
  <c r="E51" i="1"/>
  <c r="D51" i="1"/>
  <c r="C51" i="1"/>
  <c r="A51" i="1"/>
  <c r="A79" i="1"/>
  <c r="A99" i="1" s="1"/>
  <c r="A78" i="1"/>
  <c r="A98" i="1" s="1"/>
  <c r="A77" i="1"/>
  <c r="A97" i="1" s="1"/>
  <c r="A76" i="1"/>
  <c r="A96" i="1" s="1"/>
  <c r="A75" i="1"/>
  <c r="A95" i="1" s="1"/>
  <c r="A74" i="1"/>
  <c r="A94" i="1" s="1"/>
  <c r="A73" i="1"/>
  <c r="A93" i="1" s="1"/>
  <c r="D24" i="1"/>
  <c r="B24" i="1"/>
  <c r="F1" i="1"/>
  <c r="C22" i="1" l="1"/>
  <c r="C21" i="1"/>
  <c r="E23" i="1"/>
  <c r="E21" i="1"/>
  <c r="E19" i="1"/>
  <c r="E17" i="1"/>
  <c r="E20" i="1"/>
  <c r="E22" i="1"/>
  <c r="C17" i="1"/>
  <c r="C20" i="1"/>
  <c r="E18" i="1"/>
  <c r="C18" i="1"/>
  <c r="C23" i="1"/>
  <c r="C19" i="1"/>
  <c r="E24" i="1" l="1"/>
  <c r="C24" i="1"/>
</calcChain>
</file>

<file path=xl/sharedStrings.xml><?xml version="1.0" encoding="utf-8"?>
<sst xmlns="http://schemas.openxmlformats.org/spreadsheetml/2006/main" count="89" uniqueCount="66">
  <si>
    <t>File Number:</t>
  </si>
  <si>
    <t>Exhibit:</t>
  </si>
  <si>
    <t>Tab:</t>
  </si>
  <si>
    <t>Schedule:</t>
  </si>
  <si>
    <t>Page:</t>
  </si>
  <si>
    <t>Date:</t>
  </si>
  <si>
    <t>Appendix 2-P</t>
  </si>
  <si>
    <t>Cost Allocation</t>
  </si>
  <si>
    <t>Please complete the following four tables.</t>
  </si>
  <si>
    <t>A)  Allocated Costs</t>
  </si>
  <si>
    <t>Classes</t>
  </si>
  <si>
    <t>Costs Allocated from Previous Study</t>
  </si>
  <si>
    <t>%</t>
  </si>
  <si>
    <t>Costs Allocated in Test Year Study                    (Column 7A)</t>
  </si>
  <si>
    <t>Residential</t>
  </si>
  <si>
    <t>GS &lt; 50 kW</t>
  </si>
  <si>
    <t>Street Lighting</t>
  </si>
  <si>
    <t>Total</t>
  </si>
  <si>
    <t>Notes</t>
  </si>
  <si>
    <t>1     Customer Classification - If proposed rate classes differ from those in place in the previous Cost Allocation study, modify the rate classes to match the current application as closely as possible.</t>
  </si>
  <si>
    <t>2     Host Distributors -  Provide information on embedded distributor(s) as a separate class, if applicable.   If embedded distributor(s) are billed as customers in a General Service class, include the allocated cost and revenue of the embedded distributor(s) in the applicable class.  Also complete Appendix 2-Q.</t>
  </si>
  <si>
    <t xml:space="preserve">  </t>
  </si>
  <si>
    <t xml:space="preserve">3     Class Revenue Requirements - If using the Board-issued model, in column 7A enter the results from Worksheet O-1, Revenue Requirement (row 40 in the 2013 model).  This excludes costs in deferral and variance accounts.  Note to Embedded Distributor(s), it also does not include Account 4750 - Low Voltage (LV) Costs. </t>
  </si>
  <si>
    <t>B)  Calculated Class Revenues</t>
  </si>
  <si>
    <t>Column 7B</t>
  </si>
  <si>
    <t>Column 7C</t>
  </si>
  <si>
    <t>Column 7D</t>
  </si>
  <si>
    <t>Column 7E</t>
  </si>
  <si>
    <t>Miscellaneous Revenue</t>
  </si>
  <si>
    <t>Notes:</t>
  </si>
  <si>
    <t xml:space="preserve">1     Columns 7B to 7D - LF means Load Forecast of Annual Billing Quantities (i.e. customers or connections X 12, (kWh or kW, as applicable).  Revenue Quantities should be net of Transfomrer Ownership Allowance.  Exclude revenue from rate adders and rate riders.  </t>
  </si>
  <si>
    <t>2     Columns 7C and 7D - Column total in each column should equal the Base Revenue Requirement</t>
  </si>
  <si>
    <t>3     Columns 7C - The Board cost allocation model calculates "1+d" in worksheet O-1, cell C21. "d" is defined as Revenue Deficiency/ Revenue at Current Rates.</t>
  </si>
  <si>
    <t>4     Columns 7E - If using the Board-issued Cost Allocation model, enter Miscellaneous Revenue as it appears in Worksheet O-1, row 19.</t>
  </si>
  <si>
    <t>C)  Rebalancing Revenue-to-Cost (R/C) Ratios</t>
  </si>
  <si>
    <t>Class</t>
  </si>
  <si>
    <t>Previously Approved Ratios</t>
  </si>
  <si>
    <t>Status Quo Ratios</t>
  </si>
  <si>
    <t>Proposed Ratios</t>
  </si>
  <si>
    <t>Policy Range</t>
  </si>
  <si>
    <t>Most Recent Year:</t>
  </si>
  <si>
    <t>(7C + 7E) / (7A)</t>
  </si>
  <si>
    <t>(7D + 7E) / (7A)</t>
  </si>
  <si>
    <t>85 - 115</t>
  </si>
  <si>
    <t>80 - 120</t>
  </si>
  <si>
    <t>70 - 120</t>
  </si>
  <si>
    <t>1     Previously Approved Revenue-to-Cost Ratios - For most applicants, Most Recent Year would be the third year of the IRM 3 period,  e.g. if the applicant rebased in 2009 with further adjustments over 2 years, the Most recent year is 2011.  For applicants whose most recent rebasing year is 2006, the applicant should enter the ratios from their Informational Filing.</t>
  </si>
  <si>
    <t>2     Status Quo Ratios - The Board's updated Cost Allocation Model yields the Status Quo Ratios in Worksheet O-1.  Status Quo means "Before Rebalancing".</t>
  </si>
  <si>
    <t>D)  Proposed Revenue-to-Cost Ratios</t>
  </si>
  <si>
    <t>Proposed Revenue-to-Cost Ratios</t>
  </si>
  <si>
    <t>Note</t>
  </si>
  <si>
    <t xml:space="preserve">1     The applicant should complete Table D if it is applying for approval of a revenue to cost ratio in 2014 that is outside the Board’s policy range for any customer class. Table (d) will show the information that the distributor would likely enter in the IRM model) in 2014.  In 2015 Table (d), enter the planned ratios for the classes that will be ‘Change’ and ‘No Change’ in 2014 (in the current Revenue Cost Ratio Adjustment Workform, Worksheet C1.1 ‘Decision – Cost Revenue Adjustment’, column d), and enter TBD for class(es) that will be entered as ‘Rebalance’. </t>
  </si>
  <si>
    <t>GS &gt; 50 kW</t>
  </si>
  <si>
    <t>Large User</t>
  </si>
  <si>
    <t>Embedded Distributor</t>
  </si>
  <si>
    <t>Unmetered Scattered Load</t>
  </si>
  <si>
    <t>2016 Base Revenue at Existing Rates</t>
  </si>
  <si>
    <t>2016 Proposed Base Revenue Allocated at Existing Rates Proportion</t>
  </si>
  <si>
    <t>2016 Proposed Base Revenue</t>
  </si>
  <si>
    <t>Rate Class</t>
  </si>
  <si>
    <t>2011 Board Approved</t>
  </si>
  <si>
    <t>2016 Updated Cost Allocation Study</t>
  </si>
  <si>
    <t>2016 Proposed Ratios</t>
  </si>
  <si>
    <t>Board Targets</t>
  </si>
  <si>
    <t>Aug 7/15</t>
  </si>
  <si>
    <t>1-Staff-1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</si>
</sst>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_(&quot;$&quot;* \(#,##0.00\);_(&quot;$&quot;* &quot;-&quot;??_);_(@_)"/>
    <numFmt numFmtId="164" formatCode="_-&quot;$&quot;* #,##0_-;\-&quot;$&quot;* #,##0_-;_-&quot;$&quot;* &quot;-&quot;??_-;_-@_-"/>
    <numFmt numFmtId="165" formatCode="_-* #,##0.00_-;\-* #,##0.00_-;_-* &quot;-&quot;??_-;_-@_-"/>
  </numFmts>
  <fonts count="14" x14ac:knownFonts="1">
    <font>
      <sz val="11"/>
      <color theme="1"/>
      <name val="Calibri"/>
      <family val="2"/>
      <scheme val="minor"/>
    </font>
    <font>
      <sz val="11"/>
      <color theme="1"/>
      <name val="Calibri"/>
      <family val="2"/>
      <scheme val="minor"/>
    </font>
    <font>
      <b/>
      <sz val="10"/>
      <name val="Arial"/>
      <family val="2"/>
    </font>
    <font>
      <sz val="10"/>
      <name val="Arial"/>
      <family val="2"/>
    </font>
    <font>
      <sz val="8"/>
      <name val="Arial"/>
      <family val="2"/>
    </font>
    <font>
      <b/>
      <sz val="14"/>
      <name val="Arial"/>
      <family val="2"/>
    </font>
    <font>
      <sz val="10"/>
      <color indexed="10"/>
      <name val="Arial"/>
      <family val="2"/>
    </font>
    <font>
      <b/>
      <sz val="13"/>
      <name val="Arial"/>
      <family val="2"/>
    </font>
    <font>
      <sz val="11"/>
      <color theme="1"/>
      <name val="Arial"/>
      <family val="2"/>
    </font>
    <font>
      <sz val="13"/>
      <color theme="1"/>
      <name val="Arial"/>
      <family val="2"/>
    </font>
    <font>
      <sz val="11"/>
      <name val="Arial"/>
      <family val="2"/>
    </font>
    <font>
      <b/>
      <sz val="13"/>
      <color theme="1"/>
      <name val="Arial"/>
      <family val="2"/>
    </font>
    <font>
      <b/>
      <sz val="12"/>
      <name val="Arial"/>
      <family val="2"/>
    </font>
    <font>
      <b/>
      <sz val="12"/>
      <color theme="1"/>
      <name val="Arial"/>
      <family val="2"/>
    </font>
  </fonts>
  <fills count="6">
    <fill>
      <patternFill patternType="none"/>
    </fill>
    <fill>
      <patternFill patternType="gray125"/>
    </fill>
    <fill>
      <patternFill patternType="solid">
        <fgColor theme="6" tint="0.79998168889431442"/>
        <bgColor indexed="64"/>
      </patternFill>
    </fill>
    <fill>
      <patternFill patternType="solid">
        <fgColor rgb="FFCCFFFF"/>
        <bgColor indexed="64"/>
      </patternFill>
    </fill>
    <fill>
      <patternFill patternType="solid">
        <fgColor theme="0" tint="-0.14999847407452621"/>
        <bgColor indexed="64"/>
      </patternFill>
    </fill>
    <fill>
      <patternFill patternType="gray125">
        <bgColor theme="0" tint="-0.14996795556505021"/>
      </patternFill>
    </fill>
  </fills>
  <borders count="50">
    <border>
      <left/>
      <right/>
      <top/>
      <bottom/>
      <diagonal/>
    </border>
    <border>
      <left/>
      <right/>
      <top/>
      <bottom style="thin">
        <color theme="0"/>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right style="thin">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medium">
        <color indexed="64"/>
      </top>
      <bottom style="medium">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3" fillId="0" borderId="0"/>
  </cellStyleXfs>
  <cellXfs count="146">
    <xf numFmtId="0" fontId="0" fillId="0" borderId="0" xfId="0"/>
    <xf numFmtId="0" fontId="2" fillId="0" borderId="0" xfId="0" applyFont="1" applyAlignment="1">
      <alignment horizontal="left"/>
    </xf>
    <xf numFmtId="0" fontId="4" fillId="0" borderId="0" xfId="3" applyFont="1" applyAlignment="1">
      <alignment horizontal="right" vertical="top"/>
    </xf>
    <xf numFmtId="0" fontId="4" fillId="2" borderId="1" xfId="0" applyFont="1" applyFill="1" applyBorder="1" applyAlignment="1">
      <alignment horizontal="right" vertical="top"/>
    </xf>
    <xf numFmtId="0" fontId="4" fillId="2" borderId="0" xfId="0" applyFont="1" applyFill="1" applyAlignment="1">
      <alignment horizontal="right" vertical="top"/>
    </xf>
    <xf numFmtId="0" fontId="4" fillId="0" borderId="0" xfId="0" applyFont="1" applyAlignment="1">
      <alignment horizontal="right" vertical="top"/>
    </xf>
    <xf numFmtId="0" fontId="2" fillId="0" borderId="0" xfId="0" applyFont="1"/>
    <xf numFmtId="0" fontId="3" fillId="0" borderId="0" xfId="0" applyFont="1" applyFill="1" applyAlignment="1">
      <alignment vertical="top" wrapText="1"/>
    </xf>
    <xf numFmtId="0" fontId="3" fillId="0" borderId="0" xfId="0" applyFont="1" applyFill="1" applyAlignment="1">
      <alignment horizontal="left" vertical="top" wrapText="1"/>
    </xf>
    <xf numFmtId="0" fontId="2" fillId="0" borderId="0" xfId="0" applyFont="1" applyAlignment="1">
      <alignment vertical="top"/>
    </xf>
    <xf numFmtId="0" fontId="2" fillId="0" borderId="0" xfId="0" applyFont="1" applyAlignment="1">
      <alignment wrapText="1"/>
    </xf>
    <xf numFmtId="0" fontId="3" fillId="0" borderId="0" xfId="0" applyFont="1"/>
    <xf numFmtId="0" fontId="3" fillId="0" borderId="0" xfId="0" applyFont="1" applyFill="1" applyAlignment="1">
      <alignment horizontal="left" vertical="top"/>
    </xf>
    <xf numFmtId="0" fontId="6" fillId="0" borderId="0" xfId="0" applyFont="1"/>
    <xf numFmtId="0" fontId="6" fillId="0" borderId="0" xfId="0" applyFont="1" applyFill="1"/>
    <xf numFmtId="0" fontId="3" fillId="0" borderId="0" xfId="0" applyFont="1" applyAlignment="1"/>
    <xf numFmtId="0" fontId="3" fillId="0" borderId="0" xfId="0" applyFont="1" applyAlignment="1">
      <alignment vertical="top" wrapText="1"/>
    </xf>
    <xf numFmtId="0" fontId="2" fillId="0" borderId="0" xfId="0" applyFont="1" applyAlignment="1">
      <alignment horizontal="left" vertical="center"/>
    </xf>
    <xf numFmtId="0" fontId="2" fillId="0" borderId="0" xfId="0" applyFont="1" applyAlignment="1"/>
    <xf numFmtId="0" fontId="8" fillId="0" borderId="0" xfId="0" applyFont="1"/>
    <xf numFmtId="0" fontId="8" fillId="0" borderId="3" xfId="0" applyFont="1" applyBorder="1" applyAlignment="1">
      <alignment horizontal="left" vertical="center" wrapText="1"/>
    </xf>
    <xf numFmtId="164" fontId="8" fillId="4" borderId="4" xfId="1" applyNumberFormat="1" applyFont="1" applyFill="1" applyBorder="1"/>
    <xf numFmtId="10" fontId="8" fillId="0" borderId="4" xfId="2" applyNumberFormat="1" applyFont="1" applyBorder="1"/>
    <xf numFmtId="10" fontId="8" fillId="0" borderId="5" xfId="2" applyNumberFormat="1" applyFont="1" applyBorder="1"/>
    <xf numFmtId="0" fontId="8" fillId="0" borderId="3" xfId="0" applyFont="1" applyFill="1" applyBorder="1" applyAlignment="1">
      <alignment horizontal="left" vertical="center" wrapText="1"/>
    </xf>
    <xf numFmtId="0" fontId="8" fillId="0" borderId="0" xfId="0" applyFont="1" applyFill="1" applyAlignment="1">
      <alignment horizontal="left" vertical="top" wrapText="1"/>
    </xf>
    <xf numFmtId="0" fontId="8" fillId="0" borderId="0" xfId="0" applyFont="1" applyFill="1"/>
    <xf numFmtId="165" fontId="8" fillId="0" borderId="4" xfId="0" applyNumberFormat="1" applyFont="1" applyBorder="1"/>
    <xf numFmtId="0" fontId="8" fillId="2" borderId="4" xfId="0" applyFont="1" applyFill="1" applyBorder="1"/>
    <xf numFmtId="0" fontId="8" fillId="0" borderId="5" xfId="0" applyFont="1" applyBorder="1" applyAlignment="1">
      <alignment horizontal="center"/>
    </xf>
    <xf numFmtId="0" fontId="10" fillId="0" borderId="20" xfId="0" applyFont="1" applyFill="1" applyBorder="1" applyAlignment="1">
      <alignment horizontal="left" vertical="center" wrapText="1"/>
    </xf>
    <xf numFmtId="164" fontId="8" fillId="4" borderId="14" xfId="1" applyNumberFormat="1" applyFont="1" applyFill="1" applyBorder="1"/>
    <xf numFmtId="10" fontId="8" fillId="0" borderId="14" xfId="2" applyNumberFormat="1" applyFont="1" applyBorder="1"/>
    <xf numFmtId="10" fontId="8" fillId="0" borderId="15" xfId="2" applyNumberFormat="1" applyFont="1" applyBorder="1"/>
    <xf numFmtId="0" fontId="8" fillId="0" borderId="24" xfId="0" applyFont="1" applyBorder="1" applyAlignment="1">
      <alignment horizontal="left" vertical="center" wrapText="1"/>
    </xf>
    <xf numFmtId="164" fontId="8" fillId="4" borderId="10" xfId="1" applyNumberFormat="1" applyFont="1" applyFill="1" applyBorder="1"/>
    <xf numFmtId="10" fontId="8" fillId="0" borderId="10" xfId="2" applyNumberFormat="1" applyFont="1" applyBorder="1"/>
    <xf numFmtId="10" fontId="8" fillId="0" borderId="11" xfId="2" applyNumberFormat="1" applyFont="1" applyBorder="1"/>
    <xf numFmtId="0" fontId="7" fillId="3" borderId="22"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12" fillId="3" borderId="21" xfId="0" applyFont="1" applyFill="1" applyBorder="1" applyAlignment="1"/>
    <xf numFmtId="164" fontId="13" fillId="3" borderId="22" xfId="1" applyNumberFormat="1" applyFont="1" applyFill="1" applyBorder="1"/>
    <xf numFmtId="10" fontId="13" fillId="3" borderId="22" xfId="0" applyNumberFormat="1" applyFont="1" applyFill="1" applyBorder="1"/>
    <xf numFmtId="10" fontId="13" fillId="3" borderId="23" xfId="0" applyNumberFormat="1" applyFont="1" applyFill="1" applyBorder="1"/>
    <xf numFmtId="0" fontId="7" fillId="3" borderId="21" xfId="0" applyFont="1" applyFill="1" applyBorder="1" applyAlignment="1">
      <alignment horizontal="center" vertical="center" wrapText="1"/>
    </xf>
    <xf numFmtId="0" fontId="8" fillId="0" borderId="3" xfId="0" applyFont="1" applyBorder="1" applyAlignment="1">
      <alignment vertical="center" wrapText="1"/>
    </xf>
    <xf numFmtId="0" fontId="8" fillId="0" borderId="20" xfId="0" applyFont="1" applyBorder="1" applyAlignment="1">
      <alignment vertical="center" wrapText="1"/>
    </xf>
    <xf numFmtId="0" fontId="8" fillId="0" borderId="24" xfId="0" applyFont="1" applyBorder="1" applyAlignment="1">
      <alignment vertical="center" wrapText="1"/>
    </xf>
    <xf numFmtId="0" fontId="8" fillId="0" borderId="32" xfId="0" applyFont="1" applyBorder="1" applyAlignment="1">
      <alignment vertical="center" wrapText="1"/>
    </xf>
    <xf numFmtId="0" fontId="8" fillId="0" borderId="33" xfId="0" applyFont="1" applyBorder="1" applyAlignment="1">
      <alignment vertical="center" wrapText="1"/>
    </xf>
    <xf numFmtId="0" fontId="8" fillId="0" borderId="34" xfId="0" applyFont="1" applyBorder="1" applyAlignment="1">
      <alignment vertical="center" wrapText="1"/>
    </xf>
    <xf numFmtId="164" fontId="8" fillId="0" borderId="32" xfId="1" applyNumberFormat="1" applyFont="1" applyFill="1" applyBorder="1"/>
    <xf numFmtId="164" fontId="8" fillId="0" borderId="33" xfId="1" applyNumberFormat="1" applyFont="1" applyFill="1" applyBorder="1"/>
    <xf numFmtId="164" fontId="8" fillId="0" borderId="34" xfId="1" applyNumberFormat="1" applyFont="1" applyFill="1" applyBorder="1"/>
    <xf numFmtId="164" fontId="13" fillId="3" borderId="37" xfId="1" applyNumberFormat="1" applyFont="1" applyFill="1" applyBorder="1"/>
    <xf numFmtId="164" fontId="8" fillId="0" borderId="38" xfId="1" applyNumberFormat="1" applyFont="1" applyFill="1" applyBorder="1"/>
    <xf numFmtId="164" fontId="8" fillId="0" borderId="40" xfId="1" applyNumberFormat="1" applyFont="1" applyFill="1" applyBorder="1"/>
    <xf numFmtId="164" fontId="8" fillId="0" borderId="41" xfId="1" applyNumberFormat="1" applyFont="1" applyFill="1" applyBorder="1"/>
    <xf numFmtId="164" fontId="13" fillId="3" borderId="42" xfId="1" applyNumberFormat="1" applyFont="1" applyFill="1" applyBorder="1"/>
    <xf numFmtId="164" fontId="8" fillId="0" borderId="43" xfId="1" applyNumberFormat="1" applyFont="1" applyFill="1" applyBorder="1"/>
    <xf numFmtId="164" fontId="8" fillId="0" borderId="45" xfId="1" applyNumberFormat="1" applyFont="1" applyFill="1" applyBorder="1"/>
    <xf numFmtId="164" fontId="8" fillId="0" borderId="46" xfId="1" applyNumberFormat="1" applyFont="1" applyFill="1" applyBorder="1"/>
    <xf numFmtId="164" fontId="13" fillId="3" borderId="19" xfId="1" applyNumberFormat="1" applyFont="1" applyFill="1" applyBorder="1"/>
    <xf numFmtId="0" fontId="7" fillId="3" borderId="42" xfId="0" applyFont="1" applyFill="1" applyBorder="1" applyAlignment="1">
      <alignment vertical="center" wrapText="1"/>
    </xf>
    <xf numFmtId="0" fontId="7" fillId="3" borderId="19" xfId="0" applyFont="1" applyFill="1" applyBorder="1" applyAlignment="1">
      <alignment horizontal="center"/>
    </xf>
    <xf numFmtId="0" fontId="7" fillId="3" borderId="37" xfId="0" applyFont="1" applyFill="1" applyBorder="1" applyAlignment="1">
      <alignment horizontal="center"/>
    </xf>
    <xf numFmtId="0" fontId="7" fillId="3" borderId="42" xfId="0" applyFont="1" applyFill="1" applyBorder="1" applyAlignment="1">
      <alignment horizontal="center"/>
    </xf>
    <xf numFmtId="0" fontId="8" fillId="3" borderId="21" xfId="0" applyFont="1" applyFill="1" applyBorder="1"/>
    <xf numFmtId="0" fontId="7" fillId="3" borderId="2" xfId="0" applyFont="1" applyFill="1" applyBorder="1" applyAlignment="1">
      <alignment horizontal="center" wrapText="1"/>
    </xf>
    <xf numFmtId="0" fontId="7" fillId="3" borderId="14" xfId="0" applyFont="1" applyFill="1" applyBorder="1" applyAlignment="1">
      <alignment horizontal="center" vertical="center" wrapText="1"/>
    </xf>
    <xf numFmtId="0" fontId="7" fillId="3" borderId="49" xfId="0" applyFont="1" applyFill="1" applyBorder="1" applyAlignment="1">
      <alignment horizontal="center" vertical="center"/>
    </xf>
    <xf numFmtId="10" fontId="8" fillId="4" borderId="45" xfId="2" applyNumberFormat="1" applyFont="1" applyFill="1" applyBorder="1"/>
    <xf numFmtId="10" fontId="8" fillId="4" borderId="44" xfId="2" applyNumberFormat="1" applyFont="1" applyFill="1" applyBorder="1"/>
    <xf numFmtId="0" fontId="8" fillId="0" borderId="40" xfId="0" applyFont="1" applyBorder="1" applyAlignment="1">
      <alignment horizontal="center"/>
    </xf>
    <xf numFmtId="0" fontId="8" fillId="5" borderId="39" xfId="0" applyFont="1" applyFill="1" applyBorder="1" applyAlignment="1">
      <alignment horizontal="center"/>
    </xf>
    <xf numFmtId="0" fontId="7" fillId="3" borderId="19" xfId="0" applyFont="1" applyFill="1" applyBorder="1" applyAlignment="1">
      <alignment horizontal="center" vertical="center" wrapText="1"/>
    </xf>
    <xf numFmtId="0" fontId="11" fillId="3" borderId="37" xfId="0" applyFont="1" applyFill="1" applyBorder="1" applyAlignment="1">
      <alignment horizontal="center" vertical="center" wrapText="1"/>
    </xf>
    <xf numFmtId="0" fontId="11" fillId="3" borderId="19" xfId="0" applyFont="1" applyFill="1" applyBorder="1" applyAlignment="1">
      <alignment horizontal="center" vertical="center" wrapText="1"/>
    </xf>
    <xf numFmtId="0" fontId="11" fillId="3" borderId="42" xfId="0" applyFont="1" applyFill="1" applyBorder="1" applyAlignment="1">
      <alignment horizontal="center" vertical="center" wrapText="1"/>
    </xf>
    <xf numFmtId="10" fontId="8" fillId="4" borderId="43" xfId="2" applyNumberFormat="1" applyFont="1" applyFill="1" applyBorder="1"/>
    <xf numFmtId="0" fontId="8" fillId="0" borderId="38" xfId="0" applyFont="1" applyBorder="1" applyAlignment="1">
      <alignment horizontal="center"/>
    </xf>
    <xf numFmtId="0" fontId="2" fillId="0" borderId="19" xfId="0" applyFont="1" applyFill="1" applyBorder="1" applyAlignment="1">
      <alignment horizontal="center"/>
    </xf>
    <xf numFmtId="0" fontId="2" fillId="0" borderId="37" xfId="0" applyFont="1" applyFill="1" applyBorder="1" applyAlignment="1">
      <alignment horizontal="center" vertical="top" wrapText="1"/>
    </xf>
    <xf numFmtId="0" fontId="2" fillId="0" borderId="19" xfId="0" applyFont="1" applyFill="1" applyBorder="1" applyAlignment="1">
      <alignment horizontal="center" vertical="top" wrapText="1"/>
    </xf>
    <xf numFmtId="0" fontId="2" fillId="0" borderId="42" xfId="0" applyFont="1" applyFill="1" applyBorder="1" applyAlignment="1">
      <alignment horizontal="center" vertical="top" wrapText="1"/>
    </xf>
    <xf numFmtId="165" fontId="8" fillId="0" borderId="10" xfId="0" applyNumberFormat="1" applyFont="1" applyBorder="1"/>
    <xf numFmtId="0" fontId="8" fillId="2" borderId="10" xfId="0" applyFont="1" applyFill="1" applyBorder="1"/>
    <xf numFmtId="0" fontId="8" fillId="0" borderId="11" xfId="0" applyFont="1" applyBorder="1" applyAlignment="1">
      <alignment horizontal="center"/>
    </xf>
    <xf numFmtId="0" fontId="7" fillId="3" borderId="4" xfId="0" applyFont="1" applyFill="1" applyBorder="1" applyAlignment="1">
      <alignment horizontal="center"/>
    </xf>
    <xf numFmtId="0" fontId="7" fillId="3" borderId="7" xfId="0" applyFont="1" applyFill="1" applyBorder="1" applyAlignment="1">
      <alignment horizontal="center"/>
    </xf>
    <xf numFmtId="0" fontId="7" fillId="3" borderId="8" xfId="0" applyFont="1" applyFill="1" applyBorder="1" applyAlignment="1">
      <alignment horizontal="center"/>
    </xf>
    <xf numFmtId="10" fontId="8" fillId="0" borderId="32" xfId="2" applyNumberFormat="1" applyFont="1" applyBorder="1"/>
    <xf numFmtId="10" fontId="8" fillId="0" borderId="33" xfId="2" applyNumberFormat="1" applyFont="1" applyBorder="1"/>
    <xf numFmtId="10" fontId="8" fillId="0" borderId="36" xfId="2" applyNumberFormat="1" applyFont="1" applyBorder="1"/>
    <xf numFmtId="10" fontId="8" fillId="0" borderId="43" xfId="2" applyNumberFormat="1" applyFont="1" applyBorder="1"/>
    <xf numFmtId="10" fontId="8" fillId="0" borderId="45" xfId="2" applyNumberFormat="1" applyFont="1" applyBorder="1"/>
    <xf numFmtId="10" fontId="8" fillId="0" borderId="44" xfId="2" applyNumberFormat="1" applyFont="1" applyBorder="1"/>
    <xf numFmtId="0" fontId="7" fillId="3" borderId="38" xfId="0" applyFont="1" applyFill="1" applyBorder="1" applyAlignment="1">
      <alignment horizontal="center" vertical="center" wrapText="1"/>
    </xf>
    <xf numFmtId="0" fontId="7" fillId="3" borderId="39" xfId="0" applyFont="1" applyFill="1" applyBorder="1" applyAlignment="1">
      <alignment horizontal="center" vertical="center" wrapText="1"/>
    </xf>
    <xf numFmtId="0" fontId="5" fillId="0" borderId="0" xfId="0" applyFont="1" applyAlignment="1">
      <alignment horizontal="center"/>
    </xf>
    <xf numFmtId="0" fontId="2" fillId="0" borderId="0" xfId="0" applyFont="1" applyFill="1" applyAlignment="1">
      <alignment horizontal="left" vertical="center" wrapText="1"/>
    </xf>
    <xf numFmtId="0" fontId="3" fillId="0" borderId="0" xfId="0" applyFont="1" applyFill="1" applyAlignment="1">
      <alignment horizontal="left" vertical="top" wrapText="1"/>
    </xf>
    <xf numFmtId="0" fontId="2" fillId="0" borderId="0" xfId="0" applyFont="1" applyAlignment="1">
      <alignment horizontal="left" wrapText="1"/>
    </xf>
    <xf numFmtId="0" fontId="7" fillId="3" borderId="28" xfId="0" applyFont="1" applyFill="1" applyBorder="1" applyAlignment="1">
      <alignment horizontal="center" vertical="center" wrapText="1"/>
    </xf>
    <xf numFmtId="0" fontId="7" fillId="3" borderId="47" xfId="0" applyFont="1" applyFill="1" applyBorder="1" applyAlignment="1">
      <alignment horizontal="center" vertical="center" wrapText="1"/>
    </xf>
    <xf numFmtId="0" fontId="7" fillId="3" borderId="30" xfId="0" applyFont="1" applyFill="1" applyBorder="1" applyAlignment="1">
      <alignment horizontal="center" vertical="center" wrapText="1"/>
    </xf>
    <xf numFmtId="0" fontId="7" fillId="3" borderId="48" xfId="0" applyFont="1" applyFill="1" applyBorder="1" applyAlignment="1">
      <alignment horizontal="center" vertical="center" wrapText="1"/>
    </xf>
    <xf numFmtId="0" fontId="7" fillId="3" borderId="43" xfId="0" applyFont="1" applyFill="1" applyBorder="1" applyAlignment="1">
      <alignment horizontal="center" vertical="center" wrapText="1"/>
    </xf>
    <xf numFmtId="0" fontId="7" fillId="3" borderId="44" xfId="0" applyFont="1" applyFill="1" applyBorder="1" applyAlignment="1">
      <alignment horizontal="center" vertical="center" wrapText="1"/>
    </xf>
    <xf numFmtId="0" fontId="7" fillId="3" borderId="32"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12" fillId="3" borderId="25" xfId="0" applyFont="1" applyFill="1" applyBorder="1" applyAlignment="1">
      <alignment horizontal="left"/>
    </xf>
    <xf numFmtId="0" fontId="12" fillId="3" borderId="35" xfId="0" applyFont="1" applyFill="1" applyBorder="1" applyAlignment="1">
      <alignment horizontal="left"/>
    </xf>
    <xf numFmtId="0" fontId="8" fillId="0" borderId="3" xfId="0" applyFont="1" applyBorder="1" applyAlignment="1">
      <alignment horizontal="left"/>
    </xf>
    <xf numFmtId="0" fontId="8" fillId="0" borderId="33" xfId="0" applyFont="1" applyBorder="1" applyAlignment="1">
      <alignment horizontal="left"/>
    </xf>
    <xf numFmtId="0" fontId="3" fillId="0" borderId="0" xfId="0" applyFont="1" applyAlignment="1">
      <alignment horizontal="left" vertical="center" wrapText="1"/>
    </xf>
    <xf numFmtId="0" fontId="3" fillId="0" borderId="0" xfId="0" applyFont="1" applyFill="1" applyAlignment="1">
      <alignment horizontal="left" vertical="top"/>
    </xf>
    <xf numFmtId="0" fontId="3" fillId="0" borderId="0" xfId="0" applyFont="1" applyAlignment="1">
      <alignment horizontal="left" vertical="top" wrapText="1"/>
    </xf>
    <xf numFmtId="0" fontId="7" fillId="3" borderId="16"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7" fillId="3" borderId="17" xfId="0" applyFont="1" applyFill="1" applyBorder="1" applyAlignment="1">
      <alignment horizontal="center" vertical="center" wrapText="1"/>
    </xf>
    <xf numFmtId="0" fontId="9" fillId="3" borderId="18"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7" fillId="3" borderId="21" xfId="0" applyFont="1" applyFill="1" applyBorder="1" applyAlignment="1">
      <alignment horizontal="center" vertical="center" wrapText="1"/>
    </xf>
    <xf numFmtId="0" fontId="7" fillId="3" borderId="37" xfId="0" applyFont="1" applyFill="1" applyBorder="1" applyAlignment="1">
      <alignment horizontal="center" vertical="center" wrapText="1"/>
    </xf>
    <xf numFmtId="0" fontId="2" fillId="0" borderId="24" xfId="0" applyFont="1" applyFill="1" applyBorder="1" applyAlignment="1">
      <alignment horizontal="left" vertical="center" wrapText="1"/>
    </xf>
    <xf numFmtId="0" fontId="2" fillId="0" borderId="32" xfId="0" applyFont="1" applyFill="1" applyBorder="1" applyAlignment="1">
      <alignment horizontal="left" vertical="center" wrapText="1"/>
    </xf>
    <xf numFmtId="0" fontId="8" fillId="0" borderId="3" xfId="0" applyFont="1" applyBorder="1" applyAlignment="1">
      <alignment horizontal="left" vertical="top" wrapText="1"/>
    </xf>
    <xf numFmtId="0" fontId="8" fillId="0" borderId="33" xfId="0" applyFont="1" applyBorder="1" applyAlignment="1">
      <alignment horizontal="left" vertical="top" wrapText="1"/>
    </xf>
    <xf numFmtId="0" fontId="8" fillId="0" borderId="9" xfId="0" applyFont="1" applyBorder="1" applyAlignment="1">
      <alignment horizontal="left" vertical="center" wrapText="1"/>
    </xf>
    <xf numFmtId="0" fontId="8" fillId="0" borderId="10" xfId="0" applyFont="1" applyBorder="1" applyAlignment="1">
      <alignment horizontal="left" vertical="center" wrapText="1"/>
    </xf>
    <xf numFmtId="0" fontId="8" fillId="0" borderId="6" xfId="0" applyFont="1" applyBorder="1" applyAlignment="1">
      <alignment horizontal="left"/>
    </xf>
    <xf numFmtId="0" fontId="8" fillId="0" borderId="36" xfId="0" applyFont="1" applyBorder="1" applyAlignment="1">
      <alignment horizontal="left"/>
    </xf>
    <xf numFmtId="0" fontId="7" fillId="3" borderId="26" xfId="0" applyFont="1" applyFill="1" applyBorder="1" applyAlignment="1">
      <alignment horizontal="center" vertical="center" wrapText="1"/>
    </xf>
    <xf numFmtId="0" fontId="7" fillId="3" borderId="27" xfId="0" applyFont="1" applyFill="1" applyBorder="1" applyAlignment="1">
      <alignment horizontal="center" vertical="center" wrapText="1"/>
    </xf>
    <xf numFmtId="0" fontId="7" fillId="3" borderId="29" xfId="0" applyFont="1" applyFill="1" applyBorder="1" applyAlignment="1">
      <alignment horizontal="center" vertical="center" wrapText="1"/>
    </xf>
    <xf numFmtId="0" fontId="7" fillId="3" borderId="31" xfId="0" applyFont="1" applyFill="1" applyBorder="1" applyAlignment="1">
      <alignment horizontal="center" vertical="center" wrapText="1"/>
    </xf>
    <xf numFmtId="0" fontId="7" fillId="3" borderId="2" xfId="0" applyFont="1" applyFill="1" applyBorder="1" applyAlignment="1">
      <alignment horizontal="center"/>
    </xf>
    <xf numFmtId="0" fontId="9" fillId="3" borderId="11" xfId="0" applyFont="1" applyFill="1" applyBorder="1" applyAlignment="1">
      <alignment horizontal="center" vertical="center" wrapText="1"/>
    </xf>
    <xf numFmtId="0" fontId="8" fillId="0" borderId="0" xfId="0" applyFont="1" applyAlignment="1">
      <alignment horizontal="left" vertical="top" wrapText="1"/>
    </xf>
    <xf numFmtId="0" fontId="8" fillId="0" borderId="12" xfId="0" applyFont="1" applyBorder="1" applyAlignment="1">
      <alignment horizontal="left" vertical="center" wrapText="1"/>
    </xf>
    <xf numFmtId="0" fontId="8" fillId="0" borderId="4" xfId="0" applyFont="1" applyBorder="1" applyAlignment="1">
      <alignment horizontal="left" vertical="center" wrapText="1"/>
    </xf>
  </cellXfs>
  <cellStyles count="4">
    <cellStyle name="Currency" xfId="1" builtinId="4"/>
    <cellStyle name="Normal" xfId="0" builtinId="0"/>
    <cellStyle name="Normal 2" xfId="3"/>
    <cellStyle name="Percent" xfId="2" builtinId="5"/>
  </cellStyles>
  <dxfs count="0"/>
  <tableStyles count="0" defaultTableStyle="TableStyleMedium2" defaultPivotStyle="PivotStyleLight16"/>
  <colors>
    <mruColors>
      <color rgb="FFCCFFFF"/>
      <color rgb="FF00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egulatory%20Affairs/OEB/2016%20Rebasing/OEB%20Info%20&amp;%20Deferral%20Request/2015%20Filing%20Forms/2015_Filing_Requirements_Chapter2_Appendice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OldCGAAP_DepExp_2013"/>
      <sheetName val="App.2-CG_NewCGAAP_DepExp_2013"/>
      <sheetName val="App.2-CH_MIFRS_DepExp_2014"/>
      <sheetName val="App.2-CI MIFRS_DepExp_2015"/>
      <sheetName val="App.2-D_Overhead"/>
      <sheetName val="App.2-EA_1575 (2015)"/>
      <sheetName val="App.2-EB_Account 1576 (2012)"/>
      <sheetName val="App.2-EC_Account 1576 (2013)"/>
      <sheetName val="App.2-FA Proposed REG Invest."/>
      <sheetName val="App.2-FB Calc of REG Improvemnt"/>
      <sheetName val="App.2-FC Calc of REG Expansion"/>
      <sheetName val="App.2-FA Proposed REG Inves (2"/>
      <sheetName val="App.2-FB Calc of REG Improv (2"/>
      <sheetName val="App.2-FC Calc of REG Expans (2"/>
      <sheetName val="App.2-G SQI"/>
      <sheetName val="App.2-H_Other_Oper_Rev"/>
      <sheetName val="App.2-I LF_CDM_WF_OLD"/>
      <sheetName val="App.2-I LF_CDM_WF"/>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_MIFRS Summary Impacts"/>
      <sheetName val="App. 2-Z_Tariff"/>
      <sheetName val="lists"/>
      <sheetName val="lists2"/>
      <sheetName val="Sheet19"/>
      <sheetName val="Sheet1"/>
    </sheetNames>
    <sheetDataSet>
      <sheetData sheetId="0">
        <row r="16">
          <cell r="E16">
            <v>0</v>
          </cell>
        </row>
        <row r="24">
          <cell r="E24">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9"/>
  <sheetViews>
    <sheetView showGridLines="0" tabSelected="1" view="pageBreakPreview" topLeftCell="A44" zoomScale="60" zoomScaleNormal="100" workbookViewId="0">
      <selection activeCell="B65" sqref="B65"/>
    </sheetView>
  </sheetViews>
  <sheetFormatPr defaultColWidth="9.109375" defaultRowHeight="13.8" x14ac:dyDescent="0.25"/>
  <cols>
    <col min="1" max="1" width="32.109375" style="19" customWidth="1"/>
    <col min="2" max="2" width="16.44140625" style="19" customWidth="1"/>
    <col min="3" max="3" width="16" style="19" customWidth="1"/>
    <col min="4" max="4" width="17.109375" style="19" customWidth="1"/>
    <col min="5" max="5" width="16" style="19" customWidth="1"/>
    <col min="6" max="6" width="17.109375" style="19" customWidth="1"/>
    <col min="7" max="16384" width="9.109375" style="19"/>
  </cols>
  <sheetData>
    <row r="1" spans="1:6" x14ac:dyDescent="0.25">
      <c r="E1" s="1" t="s">
        <v>0</v>
      </c>
      <c r="F1" s="2">
        <f>EBNUMBER</f>
        <v>0</v>
      </c>
    </row>
    <row r="2" spans="1:6" x14ac:dyDescent="0.25">
      <c r="E2" s="1" t="s">
        <v>1</v>
      </c>
      <c r="F2" s="3">
        <v>7</v>
      </c>
    </row>
    <row r="3" spans="1:6" x14ac:dyDescent="0.25">
      <c r="E3" s="1" t="s">
        <v>2</v>
      </c>
      <c r="F3" s="3" t="s">
        <v>65</v>
      </c>
    </row>
    <row r="4" spans="1:6" x14ac:dyDescent="0.25">
      <c r="E4" s="1" t="s">
        <v>3</v>
      </c>
      <c r="F4" s="3"/>
    </row>
    <row r="5" spans="1:6" x14ac:dyDescent="0.25">
      <c r="E5" s="1" t="s">
        <v>4</v>
      </c>
      <c r="F5" s="4"/>
    </row>
    <row r="6" spans="1:6" x14ac:dyDescent="0.25">
      <c r="E6" s="1"/>
      <c r="F6" s="5"/>
    </row>
    <row r="7" spans="1:6" x14ac:dyDescent="0.25">
      <c r="E7" s="1" t="s">
        <v>5</v>
      </c>
      <c r="F7" s="4" t="s">
        <v>64</v>
      </c>
    </row>
    <row r="9" spans="1:6" ht="17.399999999999999" x14ac:dyDescent="0.3">
      <c r="A9" s="99" t="s">
        <v>6</v>
      </c>
      <c r="B9" s="99"/>
      <c r="C9" s="99"/>
      <c r="D9" s="99"/>
      <c r="E9" s="99"/>
      <c r="F9" s="99"/>
    </row>
    <row r="10" spans="1:6" ht="17.399999999999999" x14ac:dyDescent="0.3">
      <c r="A10" s="99" t="s">
        <v>7</v>
      </c>
      <c r="B10" s="99"/>
      <c r="C10" s="99"/>
      <c r="D10" s="99"/>
      <c r="E10" s="99"/>
      <c r="F10" s="99"/>
    </row>
    <row r="12" spans="1:6" x14ac:dyDescent="0.25">
      <c r="A12" s="19" t="s">
        <v>8</v>
      </c>
    </row>
    <row r="14" spans="1:6" x14ac:dyDescent="0.25">
      <c r="A14" s="6" t="s">
        <v>9</v>
      </c>
      <c r="B14" s="6"/>
    </row>
    <row r="15" spans="1:6" ht="14.4" thickBot="1" x14ac:dyDescent="0.3"/>
    <row r="16" spans="1:6" ht="84.6" thickBot="1" x14ac:dyDescent="0.3">
      <c r="A16" s="44" t="s">
        <v>10</v>
      </c>
      <c r="B16" s="38" t="s">
        <v>11</v>
      </c>
      <c r="C16" s="38" t="s">
        <v>12</v>
      </c>
      <c r="D16" s="38" t="s">
        <v>13</v>
      </c>
      <c r="E16" s="39" t="s">
        <v>12</v>
      </c>
    </row>
    <row r="17" spans="1:6" x14ac:dyDescent="0.25">
      <c r="A17" s="34" t="s">
        <v>14</v>
      </c>
      <c r="B17" s="35">
        <v>14755783.392809687</v>
      </c>
      <c r="C17" s="36">
        <f t="shared" ref="C17:C23" si="0">IF(B$24=0,"",B17/B$24)</f>
        <v>0.506278001403492</v>
      </c>
      <c r="D17" s="35">
        <v>18579869.045725349</v>
      </c>
      <c r="E17" s="37">
        <f t="shared" ref="E17:E23" si="1">IF(D$24=0,"",D17/D$24)</f>
        <v>0.51610553228235367</v>
      </c>
    </row>
    <row r="18" spans="1:6" x14ac:dyDescent="0.25">
      <c r="A18" s="20" t="s">
        <v>15</v>
      </c>
      <c r="B18" s="21">
        <v>4854060.1747692535</v>
      </c>
      <c r="C18" s="22">
        <f t="shared" si="0"/>
        <v>0.16654513139383534</v>
      </c>
      <c r="D18" s="21">
        <v>5324125.6211253628</v>
      </c>
      <c r="E18" s="23">
        <f t="shared" si="1"/>
        <v>0.14789182210416105</v>
      </c>
    </row>
    <row r="19" spans="1:6" x14ac:dyDescent="0.25">
      <c r="A19" s="24" t="s">
        <v>52</v>
      </c>
      <c r="B19" s="21">
        <v>8504825.679498896</v>
      </c>
      <c r="C19" s="22">
        <f t="shared" si="0"/>
        <v>0.29180464585838006</v>
      </c>
      <c r="D19" s="21">
        <v>10772342.677663354</v>
      </c>
      <c r="E19" s="23">
        <f t="shared" si="1"/>
        <v>0.29923061556036457</v>
      </c>
    </row>
    <row r="20" spans="1:6" x14ac:dyDescent="0.25">
      <c r="A20" s="20" t="s">
        <v>53</v>
      </c>
      <c r="B20" s="21">
        <v>641537.84680369031</v>
      </c>
      <c r="C20" s="22">
        <f t="shared" si="0"/>
        <v>2.2011471045498086E-2</v>
      </c>
      <c r="D20" s="21">
        <v>959957.48714325682</v>
      </c>
      <c r="E20" s="23">
        <f t="shared" si="1"/>
        <v>2.6665385458380635E-2</v>
      </c>
    </row>
    <row r="21" spans="1:6" x14ac:dyDescent="0.25">
      <c r="A21" s="20" t="s">
        <v>55</v>
      </c>
      <c r="B21" s="21">
        <v>112274.78607518309</v>
      </c>
      <c r="C21" s="22">
        <f t="shared" si="0"/>
        <v>3.8522017292451478E-3</v>
      </c>
      <c r="D21" s="21">
        <v>101163.84939801131</v>
      </c>
      <c r="E21" s="23">
        <f t="shared" si="1"/>
        <v>2.8100963582035942E-3</v>
      </c>
    </row>
    <row r="22" spans="1:6" x14ac:dyDescent="0.25">
      <c r="A22" s="20" t="s">
        <v>16</v>
      </c>
      <c r="B22" s="21">
        <v>276249.31109338865</v>
      </c>
      <c r="C22" s="22">
        <f t="shared" si="0"/>
        <v>9.478246283935279E-3</v>
      </c>
      <c r="D22" s="21">
        <v>261130.64840058482</v>
      </c>
      <c r="E22" s="23">
        <f t="shared" si="1"/>
        <v>7.2536018395149334E-3</v>
      </c>
    </row>
    <row r="23" spans="1:6" ht="14.4" thickBot="1" x14ac:dyDescent="0.3">
      <c r="A23" s="30" t="s">
        <v>54</v>
      </c>
      <c r="B23" s="31">
        <v>883.17873102893248</v>
      </c>
      <c r="C23" s="32">
        <f t="shared" si="0"/>
        <v>3.0302285614011051E-5</v>
      </c>
      <c r="D23" s="31">
        <v>1546.0761079659399</v>
      </c>
      <c r="E23" s="33">
        <f t="shared" si="1"/>
        <v>4.2946397021800966E-5</v>
      </c>
    </row>
    <row r="24" spans="1:6" ht="16.2" thickBot="1" x14ac:dyDescent="0.35">
      <c r="A24" s="40" t="s">
        <v>17</v>
      </c>
      <c r="B24" s="41">
        <f>SUM(B17:B23)</f>
        <v>29145614.369781129</v>
      </c>
      <c r="C24" s="42">
        <f>SUM(C17:C23)</f>
        <v>0.99999999999999978</v>
      </c>
      <c r="D24" s="41">
        <f>SUM(D17:D23)</f>
        <v>36000135.405563876</v>
      </c>
      <c r="E24" s="43">
        <f>SUM(E17:E23)</f>
        <v>1.0000000000000002</v>
      </c>
    </row>
    <row r="26" spans="1:6" x14ac:dyDescent="0.25">
      <c r="A26" s="6" t="s">
        <v>18</v>
      </c>
    </row>
    <row r="28" spans="1:6" ht="12.75" customHeight="1" x14ac:dyDescent="0.25">
      <c r="A28" s="100" t="s">
        <v>19</v>
      </c>
      <c r="B28" s="100"/>
      <c r="C28" s="100"/>
      <c r="D28" s="100"/>
      <c r="E28" s="100"/>
    </row>
    <row r="29" spans="1:6" x14ac:dyDescent="0.25">
      <c r="A29" s="100"/>
      <c r="B29" s="100"/>
      <c r="C29" s="100"/>
      <c r="D29" s="100"/>
      <c r="E29" s="100"/>
    </row>
    <row r="30" spans="1:6" ht="12.75" customHeight="1" x14ac:dyDescent="0.25">
      <c r="B30" s="7"/>
      <c r="C30" s="7"/>
      <c r="D30" s="7"/>
      <c r="E30" s="7"/>
      <c r="F30" s="7"/>
    </row>
    <row r="31" spans="1:6" ht="12.75" customHeight="1" x14ac:dyDescent="0.25">
      <c r="A31" s="101" t="s">
        <v>20</v>
      </c>
      <c r="B31" s="101"/>
      <c r="C31" s="101"/>
      <c r="D31" s="101"/>
      <c r="E31" s="101"/>
      <c r="F31" s="7"/>
    </row>
    <row r="32" spans="1:6" ht="12.75" customHeight="1" x14ac:dyDescent="0.25">
      <c r="A32" s="101"/>
      <c r="B32" s="101"/>
      <c r="C32" s="101"/>
      <c r="D32" s="101"/>
      <c r="E32" s="101"/>
      <c r="F32" s="8"/>
    </row>
    <row r="33" spans="1:6" x14ac:dyDescent="0.25">
      <c r="A33" s="101"/>
      <c r="B33" s="101"/>
      <c r="C33" s="101"/>
      <c r="D33" s="101"/>
      <c r="E33" s="101"/>
      <c r="F33" s="8"/>
    </row>
    <row r="34" spans="1:6" x14ac:dyDescent="0.25">
      <c r="A34" s="12" t="s">
        <v>21</v>
      </c>
      <c r="B34" s="12"/>
      <c r="C34" s="12"/>
      <c r="D34" s="12"/>
      <c r="E34" s="12"/>
      <c r="F34" s="12"/>
    </row>
    <row r="35" spans="1:6" ht="20.25" customHeight="1" x14ac:dyDescent="0.25">
      <c r="A35" s="101" t="s">
        <v>22</v>
      </c>
      <c r="B35" s="101"/>
      <c r="C35" s="101"/>
      <c r="D35" s="101"/>
      <c r="E35" s="101"/>
      <c r="F35" s="25"/>
    </row>
    <row r="36" spans="1:6" ht="20.25" customHeight="1" x14ac:dyDescent="0.25">
      <c r="A36" s="101"/>
      <c r="B36" s="101"/>
      <c r="C36" s="101"/>
      <c r="D36" s="101"/>
      <c r="E36" s="101"/>
    </row>
    <row r="37" spans="1:6" ht="12.75" customHeight="1" x14ac:dyDescent="0.25"/>
    <row r="39" spans="1:6" ht="12.75" customHeight="1" x14ac:dyDescent="0.25">
      <c r="A39" s="9" t="s">
        <v>23</v>
      </c>
      <c r="B39" s="102"/>
      <c r="C39" s="102"/>
      <c r="D39" s="102"/>
      <c r="E39" s="102"/>
      <c r="F39" s="102"/>
    </row>
    <row r="40" spans="1:6" ht="14.4" thickBot="1" x14ac:dyDescent="0.3">
      <c r="A40" s="9"/>
      <c r="B40" s="10"/>
    </row>
    <row r="41" spans="1:6" ht="17.399999999999999" thickBot="1" x14ac:dyDescent="0.35">
      <c r="A41" s="67"/>
      <c r="B41" s="63"/>
      <c r="C41" s="64" t="s">
        <v>24</v>
      </c>
      <c r="D41" s="65" t="s">
        <v>25</v>
      </c>
      <c r="E41" s="64" t="s">
        <v>26</v>
      </c>
      <c r="F41" s="66" t="s">
        <v>27</v>
      </c>
    </row>
    <row r="42" spans="1:6" ht="12.75" customHeight="1" x14ac:dyDescent="0.25">
      <c r="A42" s="103" t="s">
        <v>10</v>
      </c>
      <c r="B42" s="104"/>
      <c r="C42" s="107" t="s">
        <v>56</v>
      </c>
      <c r="D42" s="109" t="s">
        <v>57</v>
      </c>
      <c r="E42" s="107" t="s">
        <v>58</v>
      </c>
      <c r="F42" s="97" t="s">
        <v>28</v>
      </c>
    </row>
    <row r="43" spans="1:6" ht="90" customHeight="1" thickBot="1" x14ac:dyDescent="0.3">
      <c r="A43" s="105"/>
      <c r="B43" s="106"/>
      <c r="C43" s="108"/>
      <c r="D43" s="110"/>
      <c r="E43" s="108"/>
      <c r="F43" s="98"/>
    </row>
    <row r="44" spans="1:6" ht="15" customHeight="1" x14ac:dyDescent="0.25">
      <c r="A44" s="47" t="s">
        <v>14</v>
      </c>
      <c r="B44" s="48"/>
      <c r="C44" s="59">
        <v>16663087.493442733</v>
      </c>
      <c r="D44" s="51">
        <v>18549345.17995476</v>
      </c>
      <c r="E44" s="59">
        <v>18542762.322012108</v>
      </c>
      <c r="F44" s="55">
        <v>797123.13912430103</v>
      </c>
    </row>
    <row r="45" spans="1:6" ht="15" customHeight="1" x14ac:dyDescent="0.25">
      <c r="A45" s="45" t="s">
        <v>15</v>
      </c>
      <c r="B45" s="49"/>
      <c r="C45" s="60">
        <v>4833437.3220056985</v>
      </c>
      <c r="D45" s="52">
        <v>5380581.3194488566</v>
      </c>
      <c r="E45" s="60">
        <v>5380581.3164496003</v>
      </c>
      <c r="F45" s="56">
        <v>161568.23326075755</v>
      </c>
    </row>
    <row r="46" spans="1:6" ht="15" customHeight="1" x14ac:dyDescent="0.25">
      <c r="A46" s="45" t="s">
        <v>52</v>
      </c>
      <c r="B46" s="49"/>
      <c r="C46" s="60">
        <v>8720860.5717125591</v>
      </c>
      <c r="D46" s="52">
        <v>9708059.9903596602</v>
      </c>
      <c r="E46" s="60">
        <v>9708059.9849481713</v>
      </c>
      <c r="F46" s="56">
        <v>196579.94722306693</v>
      </c>
    </row>
    <row r="47" spans="1:6" ht="15" customHeight="1" x14ac:dyDescent="0.25">
      <c r="A47" s="45" t="s">
        <v>53</v>
      </c>
      <c r="B47" s="49"/>
      <c r="C47" s="60">
        <v>649252.3154866728</v>
      </c>
      <c r="D47" s="52">
        <v>722747.52884700568</v>
      </c>
      <c r="E47" s="60">
        <v>800823.37081942998</v>
      </c>
      <c r="F47" s="56">
        <v>15140.49325233827</v>
      </c>
    </row>
    <row r="48" spans="1:6" ht="15" customHeight="1" x14ac:dyDescent="0.25">
      <c r="A48" s="45" t="s">
        <v>55</v>
      </c>
      <c r="B48" s="49"/>
      <c r="C48" s="60">
        <v>170454.28270144697</v>
      </c>
      <c r="D48" s="52">
        <v>189749.66844979781</v>
      </c>
      <c r="E48" s="60">
        <v>117734.71107496739</v>
      </c>
      <c r="F48" s="56">
        <v>3661.9082026461779</v>
      </c>
    </row>
    <row r="49" spans="1:12" ht="15" customHeight="1" x14ac:dyDescent="0.25">
      <c r="A49" s="45" t="s">
        <v>16</v>
      </c>
      <c r="B49" s="49"/>
      <c r="C49" s="60">
        <v>238101.28839048004</v>
      </c>
      <c r="D49" s="52">
        <v>265054.29968395713</v>
      </c>
      <c r="E49" s="60">
        <v>265054.29953620996</v>
      </c>
      <c r="F49" s="56">
        <v>9499.6110072651336</v>
      </c>
    </row>
    <row r="50" spans="1:12" ht="15" customHeight="1" thickBot="1" x14ac:dyDescent="0.3">
      <c r="A50" s="46" t="s">
        <v>54</v>
      </c>
      <c r="B50" s="50"/>
      <c r="C50" s="61">
        <v>899.71182798404675</v>
      </c>
      <c r="D50" s="53">
        <v>1001.5590007753157</v>
      </c>
      <c r="E50" s="61">
        <v>1523.5289517607939</v>
      </c>
      <c r="F50" s="57">
        <v>22.547156205145825</v>
      </c>
    </row>
    <row r="51" spans="1:12" ht="16.2" thickBot="1" x14ac:dyDescent="0.35">
      <c r="A51" s="111" t="str">
        <f>A24</f>
        <v>Total</v>
      </c>
      <c r="B51" s="112"/>
      <c r="C51" s="62">
        <f>SUM(C44:C50)</f>
        <v>31276092.985567577</v>
      </c>
      <c r="D51" s="54">
        <f>SUM(D44:D50)</f>
        <v>34816539.545744814</v>
      </c>
      <c r="E51" s="62">
        <f>SUM(E44:E50)</f>
        <v>34816539.533792257</v>
      </c>
      <c r="F51" s="58">
        <f>SUM(F44:F50)</f>
        <v>1183595.87922658</v>
      </c>
    </row>
    <row r="53" spans="1:12" x14ac:dyDescent="0.25">
      <c r="A53" s="6" t="s">
        <v>29</v>
      </c>
      <c r="B53" s="11"/>
      <c r="D53" s="11"/>
      <c r="E53" s="11"/>
      <c r="F53" s="11"/>
    </row>
    <row r="54" spans="1:12" x14ac:dyDescent="0.25">
      <c r="A54" s="11"/>
      <c r="B54" s="11"/>
      <c r="C54" s="11"/>
      <c r="D54" s="11"/>
      <c r="E54" s="11"/>
      <c r="F54" s="11"/>
    </row>
    <row r="55" spans="1:12" ht="12.75" customHeight="1" x14ac:dyDescent="0.25">
      <c r="A55" s="115" t="s">
        <v>30</v>
      </c>
      <c r="B55" s="115"/>
      <c r="C55" s="115"/>
      <c r="D55" s="115"/>
      <c r="E55" s="115"/>
      <c r="F55" s="115"/>
    </row>
    <row r="56" spans="1:12" x14ac:dyDescent="0.25">
      <c r="A56" s="115"/>
      <c r="B56" s="115"/>
      <c r="C56" s="115"/>
      <c r="D56" s="115"/>
      <c r="E56" s="115"/>
      <c r="F56" s="115"/>
    </row>
    <row r="57" spans="1:12" ht="12.75" customHeight="1" x14ac:dyDescent="0.25">
      <c r="A57" s="7"/>
      <c r="B57" s="7"/>
      <c r="C57" s="7"/>
      <c r="D57" s="7"/>
      <c r="E57" s="7"/>
      <c r="F57" s="7"/>
      <c r="H57" s="26"/>
      <c r="I57" s="26"/>
      <c r="J57" s="26"/>
      <c r="K57" s="26"/>
      <c r="L57" s="26"/>
    </row>
    <row r="58" spans="1:12" x14ac:dyDescent="0.25">
      <c r="A58" s="116" t="s">
        <v>31</v>
      </c>
      <c r="B58" s="116"/>
      <c r="C58" s="116"/>
      <c r="D58" s="116"/>
      <c r="E58" s="116"/>
      <c r="F58" s="116"/>
      <c r="H58" s="26"/>
      <c r="I58" s="26"/>
      <c r="J58" s="26"/>
      <c r="K58" s="26"/>
      <c r="L58" s="26"/>
    </row>
    <row r="59" spans="1:12" x14ac:dyDescent="0.25">
      <c r="A59" s="13"/>
      <c r="B59" s="11"/>
      <c r="C59" s="11"/>
      <c r="D59" s="11"/>
      <c r="E59" s="11"/>
      <c r="F59" s="11"/>
      <c r="H59" s="26"/>
      <c r="I59" s="26"/>
      <c r="J59" s="26"/>
      <c r="K59" s="26"/>
      <c r="L59" s="26"/>
    </row>
    <row r="60" spans="1:12" ht="12.75" customHeight="1" x14ac:dyDescent="0.25">
      <c r="A60" s="117" t="s">
        <v>32</v>
      </c>
      <c r="B60" s="117"/>
      <c r="C60" s="117"/>
      <c r="D60" s="117"/>
      <c r="E60" s="117"/>
      <c r="F60" s="117"/>
      <c r="H60" s="14"/>
      <c r="I60" s="26"/>
      <c r="J60" s="26"/>
      <c r="K60" s="26"/>
      <c r="L60" s="26"/>
    </row>
    <row r="61" spans="1:12" x14ac:dyDescent="0.25">
      <c r="A61" s="117"/>
      <c r="B61" s="117"/>
      <c r="C61" s="117"/>
      <c r="D61" s="117"/>
      <c r="E61" s="117"/>
      <c r="F61" s="117"/>
    </row>
    <row r="62" spans="1:12" x14ac:dyDescent="0.25">
      <c r="A62" s="11"/>
      <c r="B62" s="11"/>
      <c r="C62" s="11"/>
      <c r="D62" s="11"/>
      <c r="E62" s="11"/>
      <c r="F62" s="11"/>
    </row>
    <row r="63" spans="1:12" ht="12.75" customHeight="1" x14ac:dyDescent="0.25">
      <c r="A63" s="117" t="s">
        <v>33</v>
      </c>
      <c r="B63" s="117"/>
      <c r="C63" s="117"/>
      <c r="D63" s="117"/>
      <c r="E63" s="117"/>
      <c r="F63" s="117"/>
    </row>
    <row r="64" spans="1:12" x14ac:dyDescent="0.25">
      <c r="A64" s="117"/>
      <c r="B64" s="117"/>
      <c r="C64" s="117"/>
      <c r="D64" s="117"/>
      <c r="E64" s="117"/>
      <c r="F64" s="117"/>
    </row>
    <row r="65" spans="1:6" x14ac:dyDescent="0.25">
      <c r="A65" s="15"/>
      <c r="B65" s="15"/>
      <c r="C65" s="15"/>
      <c r="D65" s="15"/>
      <c r="E65" s="15"/>
      <c r="F65" s="15"/>
    </row>
    <row r="66" spans="1:6" x14ac:dyDescent="0.25">
      <c r="A66" s="6" t="s">
        <v>34</v>
      </c>
      <c r="B66" s="11"/>
      <c r="C66" s="11"/>
      <c r="D66" s="11"/>
      <c r="E66" s="11"/>
      <c r="F66" s="11"/>
    </row>
    <row r="67" spans="1:6" ht="14.4" thickBot="1" x14ac:dyDescent="0.3">
      <c r="A67" s="11"/>
      <c r="B67" s="11"/>
      <c r="C67" s="11"/>
      <c r="D67" s="11"/>
      <c r="E67" s="11"/>
      <c r="F67" s="11"/>
    </row>
    <row r="68" spans="1:6" ht="50.4" x14ac:dyDescent="0.3">
      <c r="A68" s="118" t="s">
        <v>35</v>
      </c>
      <c r="B68" s="119"/>
      <c r="C68" s="68" t="s">
        <v>36</v>
      </c>
      <c r="D68" s="68" t="s">
        <v>37</v>
      </c>
      <c r="E68" s="68" t="s">
        <v>38</v>
      </c>
      <c r="F68" s="124" t="s">
        <v>39</v>
      </c>
    </row>
    <row r="69" spans="1:6" ht="33.6" x14ac:dyDescent="0.25">
      <c r="A69" s="120"/>
      <c r="B69" s="121"/>
      <c r="C69" s="69" t="s">
        <v>40</v>
      </c>
      <c r="D69" s="121" t="s">
        <v>41</v>
      </c>
      <c r="E69" s="121" t="s">
        <v>42</v>
      </c>
      <c r="F69" s="125"/>
    </row>
    <row r="70" spans="1:6" ht="17.399999999999999" thickBot="1" x14ac:dyDescent="0.3">
      <c r="A70" s="122"/>
      <c r="B70" s="123"/>
      <c r="C70" s="70">
        <v>2011</v>
      </c>
      <c r="D70" s="126"/>
      <c r="E70" s="126"/>
      <c r="F70" s="125"/>
    </row>
    <row r="71" spans="1:6" ht="67.8" thickBot="1" x14ac:dyDescent="0.3">
      <c r="A71" s="127" t="s">
        <v>59</v>
      </c>
      <c r="B71" s="128"/>
      <c r="C71" s="75" t="s">
        <v>60</v>
      </c>
      <c r="D71" s="76" t="s">
        <v>61</v>
      </c>
      <c r="E71" s="77" t="s">
        <v>62</v>
      </c>
      <c r="F71" s="78" t="s">
        <v>63</v>
      </c>
    </row>
    <row r="72" spans="1:6" ht="14.4" thickBot="1" x14ac:dyDescent="0.3">
      <c r="A72" s="129"/>
      <c r="B72" s="130"/>
      <c r="C72" s="81" t="s">
        <v>12</v>
      </c>
      <c r="D72" s="82" t="s">
        <v>12</v>
      </c>
      <c r="E72" s="83" t="s">
        <v>12</v>
      </c>
      <c r="F72" s="84" t="s">
        <v>12</v>
      </c>
    </row>
    <row r="73" spans="1:6" x14ac:dyDescent="0.25">
      <c r="A73" s="113" t="str">
        <f t="shared" ref="A73:A79" si="2">A44</f>
        <v>Residential</v>
      </c>
      <c r="B73" s="114"/>
      <c r="C73" s="79">
        <v>1.0771961354734538</v>
      </c>
      <c r="D73" s="91">
        <v>1.0412596698678163</v>
      </c>
      <c r="E73" s="94">
        <v>1.0409053698678201</v>
      </c>
      <c r="F73" s="80" t="s">
        <v>43</v>
      </c>
    </row>
    <row r="74" spans="1:6" x14ac:dyDescent="0.25">
      <c r="A74" s="113" t="str">
        <f t="shared" si="2"/>
        <v>GS &lt; 50 kW</v>
      </c>
      <c r="B74" s="114"/>
      <c r="C74" s="71">
        <v>0.93777346135975337</v>
      </c>
      <c r="D74" s="92">
        <v>1.0409501848941931</v>
      </c>
      <c r="E74" s="95">
        <v>1.0409501848941931</v>
      </c>
      <c r="F74" s="73" t="s">
        <v>44</v>
      </c>
    </row>
    <row r="75" spans="1:6" ht="15" customHeight="1" x14ac:dyDescent="0.25">
      <c r="A75" s="131" t="str">
        <f t="shared" si="2"/>
        <v>GS &gt; 50 kW</v>
      </c>
      <c r="B75" s="132"/>
      <c r="C75" s="71">
        <v>0.91038446146397989</v>
      </c>
      <c r="D75" s="92">
        <v>0.91945087791429869</v>
      </c>
      <c r="E75" s="95">
        <v>0.91945087791429869</v>
      </c>
      <c r="F75" s="73" t="s">
        <v>44</v>
      </c>
    </row>
    <row r="76" spans="1:6" x14ac:dyDescent="0.25">
      <c r="A76" s="113" t="str">
        <f t="shared" si="2"/>
        <v>Large User</v>
      </c>
      <c r="B76" s="114"/>
      <c r="C76" s="71">
        <v>0.90772866053479806</v>
      </c>
      <c r="D76" s="92">
        <v>0.76866739577432075</v>
      </c>
      <c r="E76" s="95">
        <v>0.85</v>
      </c>
      <c r="F76" s="73" t="s">
        <v>43</v>
      </c>
    </row>
    <row r="77" spans="1:6" x14ac:dyDescent="0.25">
      <c r="A77" s="113" t="str">
        <f t="shared" si="2"/>
        <v>Unmetered Scattered Load</v>
      </c>
      <c r="B77" s="114"/>
      <c r="C77" s="71">
        <v>1.2</v>
      </c>
      <c r="D77" s="92">
        <v>1.9118645415095816</v>
      </c>
      <c r="E77" s="95">
        <v>1.2</v>
      </c>
      <c r="F77" s="73" t="s">
        <v>44</v>
      </c>
    </row>
    <row r="78" spans="1:6" x14ac:dyDescent="0.25">
      <c r="A78" s="113" t="str">
        <f t="shared" si="2"/>
        <v>Street Lighting</v>
      </c>
      <c r="B78" s="114"/>
      <c r="C78" s="71">
        <v>0.86196175788563589</v>
      </c>
      <c r="D78" s="92">
        <v>1.0514043917292253</v>
      </c>
      <c r="E78" s="95">
        <v>1.0514043917292253</v>
      </c>
      <c r="F78" s="73" t="s">
        <v>45</v>
      </c>
    </row>
    <row r="79" spans="1:6" ht="14.4" thickBot="1" x14ac:dyDescent="0.3">
      <c r="A79" s="135" t="str">
        <f t="shared" si="2"/>
        <v>Embedded Distributor</v>
      </c>
      <c r="B79" s="136"/>
      <c r="C79" s="72">
        <v>1</v>
      </c>
      <c r="D79" s="93">
        <v>0.66239051955179107</v>
      </c>
      <c r="E79" s="96">
        <v>1</v>
      </c>
      <c r="F79" s="74"/>
    </row>
    <row r="81" spans="1:6" x14ac:dyDescent="0.25">
      <c r="A81" s="6" t="s">
        <v>18</v>
      </c>
      <c r="B81" s="11"/>
      <c r="C81" s="11"/>
      <c r="D81" s="11"/>
      <c r="E81" s="11"/>
      <c r="F81" s="11"/>
    </row>
    <row r="82" spans="1:6" x14ac:dyDescent="0.25">
      <c r="A82" s="11"/>
      <c r="B82" s="11"/>
      <c r="C82" s="11"/>
      <c r="D82" s="11"/>
      <c r="E82" s="11"/>
      <c r="F82" s="11"/>
    </row>
    <row r="83" spans="1:6" ht="30.75" customHeight="1" x14ac:dyDescent="0.25">
      <c r="A83" s="115" t="s">
        <v>46</v>
      </c>
      <c r="B83" s="115"/>
      <c r="C83" s="115"/>
      <c r="D83" s="115"/>
      <c r="E83" s="115"/>
      <c r="F83" s="115"/>
    </row>
    <row r="84" spans="1:6" ht="20.25" customHeight="1" x14ac:dyDescent="0.25">
      <c r="A84" s="115"/>
      <c r="B84" s="115"/>
      <c r="C84" s="115"/>
      <c r="D84" s="115"/>
      <c r="E84" s="115"/>
      <c r="F84" s="115"/>
    </row>
    <row r="85" spans="1:6" ht="12.75" customHeight="1" x14ac:dyDescent="0.25">
      <c r="A85" s="16"/>
      <c r="B85" s="16"/>
      <c r="C85" s="16"/>
      <c r="D85" s="16"/>
      <c r="E85" s="16"/>
      <c r="F85" s="16"/>
    </row>
    <row r="86" spans="1:6" ht="25.5" customHeight="1" x14ac:dyDescent="0.25">
      <c r="A86" s="117" t="s">
        <v>47</v>
      </c>
      <c r="B86" s="117"/>
      <c r="C86" s="117"/>
      <c r="D86" s="117"/>
      <c r="E86" s="117"/>
      <c r="F86" s="117"/>
    </row>
    <row r="87" spans="1:6" x14ac:dyDescent="0.25">
      <c r="A87" s="11"/>
      <c r="B87" s="11"/>
      <c r="C87" s="11"/>
      <c r="D87" s="11"/>
      <c r="E87" s="11"/>
      <c r="F87" s="11"/>
    </row>
    <row r="88" spans="1:6" x14ac:dyDescent="0.25">
      <c r="A88" s="17" t="s">
        <v>48</v>
      </c>
      <c r="B88" s="18"/>
      <c r="C88" s="18"/>
      <c r="D88" s="18"/>
      <c r="E88" s="18"/>
      <c r="F88" s="18"/>
    </row>
    <row r="89" spans="1:6" ht="14.4" thickBot="1" x14ac:dyDescent="0.3"/>
    <row r="90" spans="1:6" ht="16.8" x14ac:dyDescent="0.3">
      <c r="A90" s="137" t="s">
        <v>35</v>
      </c>
      <c r="B90" s="138"/>
      <c r="C90" s="141" t="s">
        <v>49</v>
      </c>
      <c r="D90" s="141"/>
      <c r="E90" s="141"/>
      <c r="F90" s="124" t="s">
        <v>39</v>
      </c>
    </row>
    <row r="91" spans="1:6" ht="16.8" x14ac:dyDescent="0.3">
      <c r="A91" s="103"/>
      <c r="B91" s="139"/>
      <c r="C91" s="88">
        <f>TestYear</f>
        <v>0</v>
      </c>
      <c r="D91" s="88">
        <f>C91+1</f>
        <v>1</v>
      </c>
      <c r="E91" s="88">
        <f>D91+1</f>
        <v>2</v>
      </c>
      <c r="F91" s="142"/>
    </row>
    <row r="92" spans="1:6" ht="17.399999999999999" thickBot="1" x14ac:dyDescent="0.35">
      <c r="A92" s="105"/>
      <c r="B92" s="140"/>
      <c r="C92" s="89" t="s">
        <v>12</v>
      </c>
      <c r="D92" s="89" t="s">
        <v>12</v>
      </c>
      <c r="E92" s="89" t="s">
        <v>12</v>
      </c>
      <c r="F92" s="90" t="s">
        <v>12</v>
      </c>
    </row>
    <row r="93" spans="1:6" x14ac:dyDescent="0.25">
      <c r="A93" s="133" t="str">
        <f t="shared" ref="A93:A99" si="3">A73</f>
        <v>Residential</v>
      </c>
      <c r="B93" s="134"/>
      <c r="C93" s="85">
        <f t="shared" ref="C93:C99" si="4">E73</f>
        <v>1.0409053698678201</v>
      </c>
      <c r="D93" s="86"/>
      <c r="E93" s="86"/>
      <c r="F93" s="87" t="str">
        <f t="shared" ref="F93:F98" si="5">F73</f>
        <v>85 - 115</v>
      </c>
    </row>
    <row r="94" spans="1:6" x14ac:dyDescent="0.25">
      <c r="A94" s="144" t="str">
        <f t="shared" si="3"/>
        <v>GS &lt; 50 kW</v>
      </c>
      <c r="B94" s="145"/>
      <c r="C94" s="27">
        <f t="shared" si="4"/>
        <v>1.0409501848941931</v>
      </c>
      <c r="D94" s="28"/>
      <c r="E94" s="28"/>
      <c r="F94" s="29" t="str">
        <f t="shared" si="5"/>
        <v>80 - 120</v>
      </c>
    </row>
    <row r="95" spans="1:6" ht="15" customHeight="1" x14ac:dyDescent="0.25">
      <c r="A95" s="144" t="str">
        <f t="shared" si="3"/>
        <v>GS &gt; 50 kW</v>
      </c>
      <c r="B95" s="145"/>
      <c r="C95" s="27">
        <f t="shared" si="4"/>
        <v>0.91945087791429869</v>
      </c>
      <c r="D95" s="28"/>
      <c r="E95" s="28"/>
      <c r="F95" s="29" t="str">
        <f t="shared" si="5"/>
        <v>80 - 120</v>
      </c>
    </row>
    <row r="96" spans="1:6" x14ac:dyDescent="0.25">
      <c r="A96" s="144" t="str">
        <f t="shared" si="3"/>
        <v>Large User</v>
      </c>
      <c r="B96" s="145"/>
      <c r="C96" s="27">
        <f t="shared" si="4"/>
        <v>0.85</v>
      </c>
      <c r="D96" s="28"/>
      <c r="E96" s="28"/>
      <c r="F96" s="29" t="str">
        <f t="shared" si="5"/>
        <v>85 - 115</v>
      </c>
    </row>
    <row r="97" spans="1:6" x14ac:dyDescent="0.25">
      <c r="A97" s="144" t="str">
        <f t="shared" si="3"/>
        <v>Unmetered Scattered Load</v>
      </c>
      <c r="B97" s="145"/>
      <c r="C97" s="27">
        <f t="shared" si="4"/>
        <v>1.2</v>
      </c>
      <c r="D97" s="28"/>
      <c r="E97" s="28"/>
      <c r="F97" s="29" t="str">
        <f t="shared" si="5"/>
        <v>80 - 120</v>
      </c>
    </row>
    <row r="98" spans="1:6" x14ac:dyDescent="0.25">
      <c r="A98" s="144" t="str">
        <f t="shared" si="3"/>
        <v>Street Lighting</v>
      </c>
      <c r="B98" s="145"/>
      <c r="C98" s="27">
        <f t="shared" si="4"/>
        <v>1.0514043917292253</v>
      </c>
      <c r="D98" s="28"/>
      <c r="E98" s="28"/>
      <c r="F98" s="29" t="str">
        <f t="shared" si="5"/>
        <v>70 - 120</v>
      </c>
    </row>
    <row r="99" spans="1:6" ht="14.4" thickBot="1" x14ac:dyDescent="0.3">
      <c r="A99" s="144" t="str">
        <f t="shared" si="3"/>
        <v>Embedded Distributor</v>
      </c>
      <c r="B99" s="145"/>
      <c r="C99" s="27">
        <f t="shared" si="4"/>
        <v>1</v>
      </c>
      <c r="D99" s="28"/>
      <c r="E99" s="28"/>
      <c r="F99" s="74"/>
    </row>
    <row r="101" spans="1:6" ht="12.75" customHeight="1" x14ac:dyDescent="0.25">
      <c r="A101" s="6" t="s">
        <v>50</v>
      </c>
    </row>
    <row r="102" spans="1:6" ht="12.75" customHeight="1" x14ac:dyDescent="0.25">
      <c r="A102" s="115" t="s">
        <v>51</v>
      </c>
      <c r="B102" s="115"/>
      <c r="C102" s="115"/>
      <c r="D102" s="115"/>
      <c r="E102" s="115"/>
      <c r="F102" s="115"/>
    </row>
    <row r="103" spans="1:6" x14ac:dyDescent="0.25">
      <c r="A103" s="115"/>
      <c r="B103" s="115"/>
      <c r="C103" s="115"/>
      <c r="D103" s="115"/>
      <c r="E103" s="115"/>
      <c r="F103" s="115"/>
    </row>
    <row r="104" spans="1:6" ht="20.25" customHeight="1" x14ac:dyDescent="0.25">
      <c r="A104" s="115"/>
      <c r="B104" s="115"/>
      <c r="C104" s="115"/>
      <c r="D104" s="115"/>
      <c r="E104" s="115"/>
      <c r="F104" s="115"/>
    </row>
    <row r="105" spans="1:6" ht="16.5" customHeight="1" x14ac:dyDescent="0.25">
      <c r="A105" s="115"/>
      <c r="B105" s="115"/>
      <c r="C105" s="115"/>
      <c r="D105" s="115"/>
      <c r="E105" s="115"/>
      <c r="F105" s="115"/>
    </row>
    <row r="107" spans="1:6" x14ac:dyDescent="0.25">
      <c r="A107" s="143"/>
      <c r="B107" s="143"/>
      <c r="C107" s="143"/>
      <c r="D107" s="143"/>
      <c r="E107" s="143"/>
      <c r="F107" s="143"/>
    </row>
    <row r="108" spans="1:6" x14ac:dyDescent="0.25">
      <c r="A108" s="143"/>
      <c r="B108" s="143"/>
      <c r="C108" s="143"/>
      <c r="D108" s="143"/>
      <c r="E108" s="143"/>
      <c r="F108" s="143"/>
    </row>
    <row r="109" spans="1:6" x14ac:dyDescent="0.25">
      <c r="A109" s="143"/>
      <c r="B109" s="143"/>
      <c r="C109" s="143"/>
      <c r="D109" s="143"/>
      <c r="E109" s="143"/>
      <c r="F109" s="143"/>
    </row>
  </sheetData>
  <mergeCells count="43">
    <mergeCell ref="A107:F109"/>
    <mergeCell ref="A94:B94"/>
    <mergeCell ref="A95:B95"/>
    <mergeCell ref="A96:B96"/>
    <mergeCell ref="A97:B97"/>
    <mergeCell ref="A98:B98"/>
    <mergeCell ref="A99:B99"/>
    <mergeCell ref="A102:F105"/>
    <mergeCell ref="A93:B93"/>
    <mergeCell ref="A78:B78"/>
    <mergeCell ref="A79:B79"/>
    <mergeCell ref="A83:F84"/>
    <mergeCell ref="A86:F86"/>
    <mergeCell ref="A90:B92"/>
    <mergeCell ref="C90:E90"/>
    <mergeCell ref="F90:F91"/>
    <mergeCell ref="A51:B51"/>
    <mergeCell ref="A77:B77"/>
    <mergeCell ref="A55:F56"/>
    <mergeCell ref="A58:F58"/>
    <mergeCell ref="A60:F61"/>
    <mergeCell ref="A63:F64"/>
    <mergeCell ref="A68:B70"/>
    <mergeCell ref="F68:F70"/>
    <mergeCell ref="D69:D70"/>
    <mergeCell ref="E69:E70"/>
    <mergeCell ref="A71:B71"/>
    <mergeCell ref="A72:B72"/>
    <mergeCell ref="A73:B73"/>
    <mergeCell ref="A74:B74"/>
    <mergeCell ref="A75:B75"/>
    <mergeCell ref="A76:B76"/>
    <mergeCell ref="F42:F43"/>
    <mergeCell ref="A9:F9"/>
    <mergeCell ref="A10:F10"/>
    <mergeCell ref="A28:E29"/>
    <mergeCell ref="A31:E33"/>
    <mergeCell ref="A35:E36"/>
    <mergeCell ref="B39:F39"/>
    <mergeCell ref="A42:B43"/>
    <mergeCell ref="C42:C43"/>
    <mergeCell ref="D42:D43"/>
    <mergeCell ref="E42:E43"/>
  </mergeCells>
  <pageMargins left="0.7" right="0.7" top="0.75" bottom="0.75" header="0.3" footer="0.3"/>
  <pageSetup scale="75" fitToHeight="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WNH</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Amos</dc:creator>
  <cp:lastModifiedBy>Alyson Conrad</cp:lastModifiedBy>
  <cp:lastPrinted>2015-08-07T16:22:15Z</cp:lastPrinted>
  <dcterms:created xsi:type="dcterms:W3CDTF">2015-04-14T13:07:45Z</dcterms:created>
  <dcterms:modified xsi:type="dcterms:W3CDTF">2015-08-07T16:22:23Z</dcterms:modified>
</cp:coreProperties>
</file>