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2" windowWidth="18912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EBNUMBER">'[1]LDC Info'!$E$16</definedName>
    <definedName name="RebaseYear">'[1]LDC Info'!$E$28</definedName>
  </definedNames>
  <calcPr calcId="145621"/>
</workbook>
</file>

<file path=xl/calcChain.xml><?xml version="1.0" encoding="utf-8"?>
<calcChain xmlns="http://schemas.openxmlformats.org/spreadsheetml/2006/main">
  <c r="D112" i="1" l="1"/>
  <c r="E112" i="1"/>
  <c r="F112" i="1"/>
  <c r="G112" i="1"/>
  <c r="H112" i="1"/>
  <c r="D113" i="1"/>
  <c r="E113" i="1"/>
  <c r="F113" i="1"/>
  <c r="G113" i="1"/>
  <c r="H113" i="1"/>
  <c r="D114" i="1"/>
  <c r="E114" i="1"/>
  <c r="F114" i="1"/>
  <c r="G114" i="1"/>
  <c r="H114" i="1"/>
  <c r="C113" i="1"/>
  <c r="C114" i="1"/>
  <c r="C112" i="1"/>
  <c r="H108" i="1"/>
  <c r="H107" i="1"/>
  <c r="H109" i="1"/>
  <c r="G108" i="1"/>
  <c r="G109" i="1"/>
  <c r="G107" i="1"/>
  <c r="B108" i="1" l="1"/>
  <c r="C108" i="1"/>
  <c r="D108" i="1"/>
  <c r="E108" i="1"/>
  <c r="F108" i="1"/>
  <c r="B109" i="1"/>
  <c r="C109" i="1"/>
  <c r="D109" i="1"/>
  <c r="E109" i="1"/>
  <c r="F109" i="1"/>
  <c r="D107" i="1"/>
  <c r="E107" i="1"/>
  <c r="F107" i="1"/>
  <c r="C107" i="1"/>
  <c r="B107" i="1"/>
  <c r="F84" i="1"/>
  <c r="G84" i="1"/>
  <c r="H84" i="1"/>
  <c r="F85" i="1"/>
  <c r="G85" i="1"/>
  <c r="H85" i="1"/>
  <c r="E85" i="1"/>
  <c r="E84" i="1"/>
  <c r="D75" i="1"/>
  <c r="E75" i="1"/>
  <c r="F75" i="1"/>
  <c r="G75" i="1"/>
  <c r="H75" i="1"/>
  <c r="D76" i="1"/>
  <c r="E76" i="1"/>
  <c r="F76" i="1"/>
  <c r="G76" i="1"/>
  <c r="H76" i="1"/>
  <c r="C76" i="1"/>
  <c r="C75" i="1"/>
  <c r="D65" i="1"/>
  <c r="E65" i="1"/>
  <c r="F65" i="1"/>
  <c r="G65" i="1"/>
  <c r="H65" i="1"/>
  <c r="D66" i="1"/>
  <c r="E66" i="1"/>
  <c r="F66" i="1"/>
  <c r="G66" i="1"/>
  <c r="H66" i="1"/>
  <c r="D67" i="1"/>
  <c r="E67" i="1"/>
  <c r="F67" i="1"/>
  <c r="G67" i="1"/>
  <c r="H67" i="1"/>
  <c r="C66" i="1"/>
  <c r="C67" i="1"/>
  <c r="C65" i="1"/>
  <c r="D56" i="1"/>
  <c r="E56" i="1"/>
  <c r="F56" i="1"/>
  <c r="G56" i="1"/>
  <c r="H56" i="1"/>
  <c r="D57" i="1"/>
  <c r="E57" i="1"/>
  <c r="F57" i="1"/>
  <c r="G57" i="1"/>
  <c r="H57" i="1"/>
  <c r="C57" i="1"/>
  <c r="C56" i="1"/>
  <c r="D48" i="1"/>
  <c r="E48" i="1"/>
  <c r="F48" i="1"/>
  <c r="G48" i="1"/>
  <c r="H48" i="1"/>
  <c r="D49" i="1"/>
  <c r="E49" i="1"/>
  <c r="F49" i="1"/>
  <c r="G49" i="1"/>
  <c r="H49" i="1"/>
  <c r="C49" i="1"/>
  <c r="C48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C39" i="1"/>
  <c r="C40" i="1"/>
  <c r="C38" i="1"/>
  <c r="D29" i="1"/>
  <c r="E29" i="1"/>
  <c r="F29" i="1"/>
  <c r="G29" i="1"/>
  <c r="H29" i="1"/>
  <c r="D30" i="1"/>
  <c r="E30" i="1"/>
  <c r="F30" i="1"/>
  <c r="G30" i="1"/>
  <c r="H30" i="1"/>
  <c r="C30" i="1"/>
  <c r="C29" i="1"/>
  <c r="D20" i="1"/>
  <c r="E20" i="1"/>
  <c r="F20" i="1"/>
  <c r="G20" i="1"/>
  <c r="H20" i="1"/>
  <c r="D21" i="1"/>
  <c r="E21" i="1"/>
  <c r="F21" i="1"/>
  <c r="G21" i="1"/>
  <c r="H21" i="1"/>
  <c r="C21" i="1"/>
  <c r="C20" i="1"/>
  <c r="E14" i="1" l="1"/>
  <c r="D14" i="1"/>
  <c r="C14" i="1"/>
  <c r="B14" i="1"/>
  <c r="G1" i="1"/>
</calcChain>
</file>

<file path=xl/sharedStrings.xml><?xml version="1.0" encoding="utf-8"?>
<sst xmlns="http://schemas.openxmlformats.org/spreadsheetml/2006/main" count="100" uniqueCount="30">
  <si>
    <t>File Number:</t>
  </si>
  <si>
    <t>Exhibit:</t>
  </si>
  <si>
    <t>Tab:</t>
  </si>
  <si>
    <t>Schedule:</t>
  </si>
  <si>
    <t>Table 3-27</t>
  </si>
  <si>
    <t>Page:</t>
  </si>
  <si>
    <t>Date:</t>
  </si>
  <si>
    <t>Appendix 2-IA</t>
  </si>
  <si>
    <t>Summary and Variances of Actual and Forecast Data</t>
  </si>
  <si>
    <t>Replace "Rate Class #" with the appropriate rate classification.</t>
  </si>
  <si>
    <t>Residential</t>
  </si>
  <si>
    <t># of Customers</t>
  </si>
  <si>
    <t>kWh</t>
  </si>
  <si>
    <t>kW</t>
  </si>
  <si>
    <t>Variance Analysis</t>
  </si>
  <si>
    <t>GS &lt; 50 kW</t>
  </si>
  <si>
    <t>GS &gt; 50 kW</t>
  </si>
  <si>
    <t>Large User</t>
  </si>
  <si>
    <t>Unmetered Scattered Load</t>
  </si>
  <si>
    <t>Street Lighting</t>
  </si>
  <si>
    <t>Embedded Distributor</t>
  </si>
  <si>
    <t>Direct Market Participant</t>
  </si>
  <si>
    <t>Rate Class 9</t>
  </si>
  <si>
    <t>Rate Class 10</t>
  </si>
  <si>
    <t>Totals</t>
  </si>
  <si>
    <t>Customers / Connections</t>
  </si>
  <si>
    <t>kW from applicable classes</t>
  </si>
  <si>
    <t>Totals - Variance</t>
  </si>
  <si>
    <t>2015 Bridge</t>
  </si>
  <si>
    <t>2016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</si>
</sst>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mmmm\ d\,\ yyyy;@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mediumGray"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3" applyFont="1"/>
    <xf numFmtId="0" fontId="4" fillId="0" borderId="0" xfId="3" applyFont="1" applyAlignment="1">
      <alignment vertical="top"/>
    </xf>
    <xf numFmtId="0" fontId="4" fillId="2" borderId="0" xfId="3" applyFont="1" applyFill="1" applyBorder="1" applyAlignment="1">
      <alignment vertical="top"/>
    </xf>
    <xf numFmtId="0" fontId="4" fillId="2" borderId="0" xfId="3" applyFont="1" applyFill="1" applyBorder="1" applyAlignment="1">
      <alignment horizontal="right" vertical="top"/>
    </xf>
    <xf numFmtId="0" fontId="4" fillId="2" borderId="0" xfId="3" applyFont="1" applyFill="1" applyAlignment="1">
      <alignment vertical="top"/>
    </xf>
    <xf numFmtId="0" fontId="4" fillId="0" borderId="0" xfId="3" applyFont="1" applyAlignment="1">
      <alignment horizontal="right" vertical="top"/>
    </xf>
    <xf numFmtId="164" fontId="4" fillId="2" borderId="0" xfId="0" applyNumberFormat="1" applyFont="1" applyFill="1" applyAlignment="1">
      <alignment horizontal="right" vertical="top"/>
    </xf>
    <xf numFmtId="0" fontId="2" fillId="0" borderId="0" xfId="3" applyAlignment="1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0" fontId="3" fillId="3" borderId="1" xfId="0" applyFont="1" applyFill="1" applyBorder="1"/>
    <xf numFmtId="165" fontId="0" fillId="2" borderId="1" xfId="1" applyNumberFormat="1" applyFont="1" applyFill="1" applyBorder="1"/>
    <xf numFmtId="0" fontId="3" fillId="0" borderId="1" xfId="0" applyFont="1" applyFill="1" applyBorder="1"/>
    <xf numFmtId="0" fontId="3" fillId="4" borderId="0" xfId="0" applyFont="1" applyFill="1"/>
    <xf numFmtId="0" fontId="0" fillId="4" borderId="0" xfId="0" applyFill="1"/>
    <xf numFmtId="165" fontId="2" fillId="5" borderId="1" xfId="1" quotePrefix="1" applyNumberFormat="1" applyFont="1" applyFill="1" applyBorder="1" applyAlignment="1">
      <alignment horizontal="center"/>
    </xf>
    <xf numFmtId="10" fontId="0" fillId="0" borderId="1" xfId="2" applyNumberFormat="1" applyFont="1" applyFill="1" applyBorder="1"/>
    <xf numFmtId="0" fontId="3" fillId="0" borderId="0" xfId="0" applyFont="1"/>
    <xf numFmtId="0" fontId="5" fillId="0" borderId="0" xfId="0" applyFont="1"/>
    <xf numFmtId="165" fontId="0" fillId="0" borderId="1" xfId="1" applyNumberFormat="1" applyFont="1" applyFill="1" applyBorder="1"/>
    <xf numFmtId="0" fontId="5" fillId="0" borderId="0" xfId="3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OEB/2016%20Rebasing%20EB-2015-0108/Submission%20-%20Application/May%201%202015%20Submission/Information%20Zipped/Dave_Zip/Waterloo_2016_Chapter2_Appendices_File%20%23%201%20of%204_201505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 "/>
      <sheetName val="App.2-AB_Capital Expenditures"/>
      <sheetName val="App. 2-AC_Customer Engagement"/>
      <sheetName val="App.2-B_Acct Instructions"/>
      <sheetName val="App.2-BA_Fixed Asset Cont 2011"/>
      <sheetName val="App.2-BA_FA_2012"/>
      <sheetName val="App.2-BA_FA_2013 CGAAP"/>
      <sheetName val="App.2-BA_FA_2013 RCGAAP"/>
      <sheetName val="App.2-BA_FA_2014 MIFRS"/>
      <sheetName val="App.2-BA_FA_2015_MIFRS"/>
      <sheetName val="App.2-BA_FA_2016 MIFRS"/>
      <sheetName val="Appendix 2-BB Service Life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OldCGAAP_DepExp_2013"/>
      <sheetName val="App.2-CG_NewCGAAP_DepExp_2013"/>
      <sheetName val="App.2-CH_MIFRS_DepExp_2014"/>
      <sheetName val="App.2-CI MIFRS_DepExp_2015"/>
      <sheetName val="App.2-D_Overhead"/>
      <sheetName val="App.2-EA_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H_Other_Oper_Rev"/>
      <sheetName val="App.2-I LF_CDM_WF_OLD"/>
      <sheetName val="App.2-I LF_CDM_WF"/>
      <sheetName val="App.2-IA_Act_Frcst_Data"/>
      <sheetName val="App.2-JA_OM&amp;A_Sumary_Analy"/>
      <sheetName val="App.2-JB_OM&amp;A_Cost_Drivers"/>
      <sheetName val="App.2-JC_OMA Programs"/>
      <sheetName val="App.2-K_Employee Costs"/>
      <sheetName val="App.2-L_OM&amp;A_per_Cust_FTEE"/>
      <sheetName val="App.2-M_Regulatory Costs"/>
      <sheetName val="App.2-N_Corp_Cost 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>
        <row r="16">
          <cell r="E16" t="str">
            <v>EB-2015-0108</v>
          </cell>
        </row>
        <row r="28">
          <cell r="E28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showGridLines="0" tabSelected="1" view="pageBreakPreview" topLeftCell="A14" zoomScale="60" zoomScaleNormal="100" workbookViewId="0">
      <pane xSplit="1" ySplit="2" topLeftCell="B83" activePane="bottomRight" state="frozen"/>
      <selection activeCell="A14" sqref="A14"/>
      <selection pane="topRight" activeCell="B14" sqref="B14"/>
      <selection pane="bottomLeft" activeCell="A16" sqref="A16"/>
      <selection pane="bottomRight" activeCell="M107" sqref="M107"/>
    </sheetView>
  </sheetViews>
  <sheetFormatPr defaultRowHeight="14.4" x14ac:dyDescent="0.3"/>
  <cols>
    <col min="1" max="1" width="25.88671875" customWidth="1"/>
    <col min="2" max="6" width="16" customWidth="1"/>
    <col min="7" max="8" width="14.33203125" bestFit="1" customWidth="1"/>
    <col min="9" max="9" width="11" bestFit="1" customWidth="1"/>
  </cols>
  <sheetData>
    <row r="1" spans="1:9" x14ac:dyDescent="0.3">
      <c r="F1" s="1" t="s">
        <v>0</v>
      </c>
      <c r="G1" s="2" t="str">
        <f>EBNUMBER</f>
        <v>EB-2015-0108</v>
      </c>
      <c r="H1" s="2"/>
    </row>
    <row r="2" spans="1:9" x14ac:dyDescent="0.3">
      <c r="F2" s="1" t="s">
        <v>1</v>
      </c>
      <c r="G2" s="3">
        <v>3</v>
      </c>
    </row>
    <row r="3" spans="1:9" x14ac:dyDescent="0.3">
      <c r="F3" s="1" t="s">
        <v>2</v>
      </c>
      <c r="G3" s="3"/>
    </row>
    <row r="4" spans="1:9" x14ac:dyDescent="0.3">
      <c r="F4" s="1" t="s">
        <v>3</v>
      </c>
      <c r="G4" s="4" t="s">
        <v>4</v>
      </c>
    </row>
    <row r="5" spans="1:9" x14ac:dyDescent="0.3">
      <c r="F5" s="1" t="s">
        <v>5</v>
      </c>
      <c r="G5" s="5">
        <v>27</v>
      </c>
    </row>
    <row r="6" spans="1:9" x14ac:dyDescent="0.3">
      <c r="F6" s="1"/>
      <c r="G6" s="6"/>
    </row>
    <row r="7" spans="1:9" x14ac:dyDescent="0.3">
      <c r="F7" s="1" t="s">
        <v>6</v>
      </c>
      <c r="G7" s="7">
        <v>42125</v>
      </c>
    </row>
    <row r="9" spans="1:9" ht="17.399999999999999" x14ac:dyDescent="0.3">
      <c r="A9" s="25" t="s">
        <v>7</v>
      </c>
      <c r="B9" s="25"/>
      <c r="C9" s="25"/>
      <c r="D9" s="25"/>
      <c r="E9" s="25"/>
      <c r="F9" s="25"/>
      <c r="G9" s="25"/>
      <c r="H9" s="8"/>
      <c r="I9" s="8"/>
    </row>
    <row r="10" spans="1:9" ht="17.399999999999999" x14ac:dyDescent="0.3">
      <c r="A10" s="25" t="s">
        <v>8</v>
      </c>
      <c r="B10" s="25"/>
      <c r="C10" s="25"/>
      <c r="D10" s="25"/>
      <c r="E10" s="25"/>
      <c r="F10" s="25"/>
      <c r="G10" s="25"/>
      <c r="H10" s="8"/>
      <c r="I10" s="8"/>
    </row>
    <row r="12" spans="1:9" x14ac:dyDescent="0.3">
      <c r="A12" s="9" t="s">
        <v>9</v>
      </c>
    </row>
    <row r="14" spans="1:9" ht="26.4" x14ac:dyDescent="0.3">
      <c r="A14" s="10"/>
      <c r="B14" s="11" t="str">
        <f>RebaseYear &amp; " Board Approved"</f>
        <v>2011 Board Approved</v>
      </c>
      <c r="C14" s="11">
        <f>RebaseYear</f>
        <v>2011</v>
      </c>
      <c r="D14" s="11">
        <f>RebaseYear+1</f>
        <v>2012</v>
      </c>
      <c r="E14" s="11">
        <f>RebaseYear+2</f>
        <v>2013</v>
      </c>
      <c r="F14" s="11">
        <v>2014</v>
      </c>
      <c r="G14" s="11" t="s">
        <v>28</v>
      </c>
      <c r="H14" s="11" t="s">
        <v>29</v>
      </c>
      <c r="I14" s="12"/>
    </row>
    <row r="15" spans="1:9" x14ac:dyDescent="0.3">
      <c r="A15" s="13" t="s">
        <v>10</v>
      </c>
      <c r="B15" s="14"/>
      <c r="C15" s="14"/>
      <c r="D15" s="14"/>
      <c r="E15" s="14"/>
      <c r="F15" s="14"/>
      <c r="G15" s="14"/>
      <c r="H15" s="14"/>
    </row>
    <row r="16" spans="1:9" x14ac:dyDescent="0.3">
      <c r="A16" s="15" t="s">
        <v>11</v>
      </c>
      <c r="B16" s="16">
        <v>46613</v>
      </c>
      <c r="C16" s="16">
        <v>46194</v>
      </c>
      <c r="D16" s="16">
        <v>46876.5</v>
      </c>
      <c r="E16" s="16">
        <v>47602</v>
      </c>
      <c r="F16" s="16">
        <v>48190.5</v>
      </c>
      <c r="G16" s="16">
        <v>48705</v>
      </c>
      <c r="H16" s="16">
        <v>49305</v>
      </c>
    </row>
    <row r="17" spans="1:8" x14ac:dyDescent="0.3">
      <c r="A17" s="17" t="s">
        <v>12</v>
      </c>
      <c r="B17" s="16">
        <v>393848053.66683358</v>
      </c>
      <c r="C17" s="16">
        <v>408768579.48301852</v>
      </c>
      <c r="D17" s="16">
        <v>409922519.07816052</v>
      </c>
      <c r="E17" s="16">
        <v>409442944.51723653</v>
      </c>
      <c r="F17" s="16">
        <v>410104641.97000003</v>
      </c>
      <c r="G17" s="16">
        <v>404699732.55973417</v>
      </c>
      <c r="H17" s="16">
        <v>399471640.28347564</v>
      </c>
    </row>
    <row r="18" spans="1:8" x14ac:dyDescent="0.3">
      <c r="A18" s="17" t="s">
        <v>13</v>
      </c>
      <c r="B18" s="16"/>
      <c r="C18" s="16"/>
      <c r="D18" s="16"/>
      <c r="E18" s="16"/>
      <c r="F18" s="16"/>
      <c r="G18" s="16"/>
      <c r="H18" s="16"/>
    </row>
    <row r="19" spans="1:8" x14ac:dyDescent="0.3">
      <c r="A19" s="18" t="s">
        <v>14</v>
      </c>
      <c r="B19" s="19"/>
      <c r="C19" s="19"/>
      <c r="D19" s="19"/>
      <c r="E19" s="19"/>
      <c r="F19" s="19"/>
      <c r="G19" s="19"/>
      <c r="H19" s="19"/>
    </row>
    <row r="20" spans="1:8" x14ac:dyDescent="0.3">
      <c r="A20" s="17" t="s">
        <v>11</v>
      </c>
      <c r="B20" s="20"/>
      <c r="C20" s="21">
        <f>+C16/B16-1</f>
        <v>-8.9889086735459589E-3</v>
      </c>
      <c r="D20" s="21">
        <f t="shared" ref="D20:H20" si="0">+D16/C16-1</f>
        <v>1.4774646057929663E-2</v>
      </c>
      <c r="E20" s="21">
        <f t="shared" si="0"/>
        <v>1.5476838074514943E-2</v>
      </c>
      <c r="F20" s="21">
        <f t="shared" si="0"/>
        <v>1.2362925927482005E-2</v>
      </c>
      <c r="G20" s="21">
        <f t="shared" si="0"/>
        <v>1.0676378124319097E-2</v>
      </c>
      <c r="H20" s="21">
        <f t="shared" si="0"/>
        <v>1.2319063751154991E-2</v>
      </c>
    </row>
    <row r="21" spans="1:8" x14ac:dyDescent="0.3">
      <c r="A21" s="17" t="s">
        <v>12</v>
      </c>
      <c r="B21" s="20"/>
      <c r="C21" s="21">
        <f>+C17/B17-1</f>
        <v>3.7883964836872286E-2</v>
      </c>
      <c r="D21" s="21">
        <f t="shared" ref="D21:H21" si="1">+D17/C17-1</f>
        <v>2.8229654945628457E-3</v>
      </c>
      <c r="E21" s="21">
        <f t="shared" si="1"/>
        <v>-1.1699151390913709E-3</v>
      </c>
      <c r="F21" s="21">
        <f t="shared" si="1"/>
        <v>1.6160919650078931E-3</v>
      </c>
      <c r="G21" s="21">
        <f t="shared" si="1"/>
        <v>-1.3179342190087318E-2</v>
      </c>
      <c r="H21" s="21">
        <f t="shared" si="1"/>
        <v>-1.2918447568993296E-2</v>
      </c>
    </row>
    <row r="22" spans="1:8" x14ac:dyDescent="0.3">
      <c r="A22" s="17" t="s">
        <v>13</v>
      </c>
      <c r="B22" s="20"/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x14ac:dyDescent="0.3">
      <c r="A23" s="22"/>
    </row>
    <row r="24" spans="1:8" x14ac:dyDescent="0.3">
      <c r="A24" s="13" t="s">
        <v>15</v>
      </c>
      <c r="B24" s="14"/>
      <c r="C24" s="14"/>
      <c r="D24" s="14"/>
      <c r="E24" s="14"/>
      <c r="F24" s="14"/>
      <c r="G24" s="14"/>
      <c r="H24" s="14"/>
    </row>
    <row r="25" spans="1:8" x14ac:dyDescent="0.3">
      <c r="A25" s="15" t="s">
        <v>11</v>
      </c>
      <c r="B25" s="16">
        <v>5470.25951420206</v>
      </c>
      <c r="C25" s="16">
        <v>5401.5</v>
      </c>
      <c r="D25" s="16">
        <v>5453.5</v>
      </c>
      <c r="E25" s="16">
        <v>5503</v>
      </c>
      <c r="F25" s="16">
        <v>5546.5</v>
      </c>
      <c r="G25" s="16">
        <v>5595.5</v>
      </c>
      <c r="H25" s="16">
        <v>5632</v>
      </c>
    </row>
    <row r="26" spans="1:8" x14ac:dyDescent="0.3">
      <c r="A26" s="17" t="s">
        <v>12</v>
      </c>
      <c r="B26" s="16">
        <v>179687810.22845057</v>
      </c>
      <c r="C26" s="16">
        <v>187070265.18729451</v>
      </c>
      <c r="D26" s="16">
        <v>190189481.93352211</v>
      </c>
      <c r="E26" s="16">
        <v>194737948.70414755</v>
      </c>
      <c r="F26" s="16">
        <v>197096101.55000001</v>
      </c>
      <c r="G26" s="16">
        <v>195058723.25163659</v>
      </c>
      <c r="H26" s="16">
        <v>192172348.3920069</v>
      </c>
    </row>
    <row r="27" spans="1:8" x14ac:dyDescent="0.3">
      <c r="A27" s="17" t="s">
        <v>13</v>
      </c>
      <c r="B27" s="16"/>
      <c r="C27" s="16"/>
      <c r="D27" s="16"/>
      <c r="E27" s="16"/>
      <c r="F27" s="16"/>
      <c r="G27" s="16"/>
      <c r="H27" s="16"/>
    </row>
    <row r="28" spans="1:8" x14ac:dyDescent="0.3">
      <c r="A28" s="18" t="s">
        <v>14</v>
      </c>
      <c r="B28" s="19"/>
      <c r="C28" s="19"/>
      <c r="D28" s="19"/>
      <c r="E28" s="19"/>
      <c r="F28" s="19"/>
      <c r="G28" s="19"/>
      <c r="H28" s="19"/>
    </row>
    <row r="29" spans="1:8" x14ac:dyDescent="0.3">
      <c r="A29" s="17" t="s">
        <v>11</v>
      </c>
      <c r="B29" s="20"/>
      <c r="C29" s="21">
        <f>+C25/B25-1</f>
        <v>-1.2569698754427372E-2</v>
      </c>
      <c r="D29" s="21">
        <f t="shared" ref="D29:H29" si="2">+D25/C25-1</f>
        <v>9.6269554753309894E-3</v>
      </c>
      <c r="E29" s="21">
        <f t="shared" si="2"/>
        <v>9.076739708444137E-3</v>
      </c>
      <c r="F29" s="21">
        <f t="shared" si="2"/>
        <v>7.9047792113393633E-3</v>
      </c>
      <c r="G29" s="21">
        <f t="shared" si="2"/>
        <v>8.8344000721174432E-3</v>
      </c>
      <c r="H29" s="21">
        <f t="shared" si="2"/>
        <v>6.5230989187741173E-3</v>
      </c>
    </row>
    <row r="30" spans="1:8" x14ac:dyDescent="0.3">
      <c r="A30" s="17" t="s">
        <v>12</v>
      </c>
      <c r="B30" s="20"/>
      <c r="C30" s="21">
        <f>+C26/B26-1</f>
        <v>4.1084895794868181E-2</v>
      </c>
      <c r="D30" s="21">
        <f t="shared" ref="D30:H30" si="3">+D26/C26-1</f>
        <v>1.6674038191503371E-2</v>
      </c>
      <c r="E30" s="21">
        <f t="shared" si="3"/>
        <v>2.391544855364458E-2</v>
      </c>
      <c r="F30" s="21">
        <f t="shared" si="3"/>
        <v>1.2109364720869431E-2</v>
      </c>
      <c r="G30" s="21">
        <f t="shared" si="3"/>
        <v>-1.0336979180922912E-2</v>
      </c>
      <c r="H30" s="21">
        <f t="shared" si="3"/>
        <v>-1.4797466175896723E-2</v>
      </c>
    </row>
    <row r="31" spans="1:8" x14ac:dyDescent="0.3">
      <c r="A31" s="17" t="s">
        <v>13</v>
      </c>
      <c r="B31" s="20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</row>
    <row r="32" spans="1:8" x14ac:dyDescent="0.3">
      <c r="A32" s="22"/>
    </row>
    <row r="33" spans="1:8" x14ac:dyDescent="0.3">
      <c r="A33" s="13" t="s">
        <v>16</v>
      </c>
      <c r="B33" s="14"/>
      <c r="C33" s="14"/>
      <c r="D33" s="14"/>
      <c r="E33" s="14"/>
      <c r="F33" s="14"/>
      <c r="G33" s="14"/>
      <c r="H33" s="14"/>
    </row>
    <row r="34" spans="1:8" x14ac:dyDescent="0.3">
      <c r="A34" s="15" t="s">
        <v>11</v>
      </c>
      <c r="B34" s="16">
        <v>668</v>
      </c>
      <c r="C34" s="16">
        <v>666</v>
      </c>
      <c r="D34" s="16">
        <v>668</v>
      </c>
      <c r="E34" s="16">
        <v>670</v>
      </c>
      <c r="F34" s="16">
        <v>683</v>
      </c>
      <c r="G34" s="16">
        <v>694</v>
      </c>
      <c r="H34" s="16">
        <v>693</v>
      </c>
    </row>
    <row r="35" spans="1:8" x14ac:dyDescent="0.3">
      <c r="A35" s="17" t="s">
        <v>12</v>
      </c>
      <c r="B35" s="16">
        <v>705732689</v>
      </c>
      <c r="C35" s="16">
        <v>725123828.05401099</v>
      </c>
      <c r="D35" s="16">
        <v>716491036.71370065</v>
      </c>
      <c r="E35" s="16">
        <v>705737127.583372</v>
      </c>
      <c r="F35" s="16">
        <v>699842687.66858912</v>
      </c>
      <c r="G35" s="16">
        <v>712834227.56771886</v>
      </c>
      <c r="H35" s="16">
        <v>712810798.55852783</v>
      </c>
    </row>
    <row r="36" spans="1:8" x14ac:dyDescent="0.3">
      <c r="A36" s="17" t="s">
        <v>13</v>
      </c>
      <c r="B36" s="16">
        <v>1581207</v>
      </c>
      <c r="C36" s="16">
        <v>1775934.1105933774</v>
      </c>
      <c r="D36" s="16">
        <v>1801338.9912232563</v>
      </c>
      <c r="E36" s="16">
        <v>1766194.5720479451</v>
      </c>
      <c r="F36" s="16">
        <v>1726654.3667194992</v>
      </c>
      <c r="G36" s="16">
        <v>1752859.8891260321</v>
      </c>
      <c r="H36" s="16">
        <v>1752802.2771752239</v>
      </c>
    </row>
    <row r="37" spans="1:8" x14ac:dyDescent="0.3">
      <c r="A37" s="18" t="s">
        <v>14</v>
      </c>
      <c r="B37" s="19"/>
      <c r="C37" s="19"/>
      <c r="D37" s="19"/>
      <c r="E37" s="19"/>
      <c r="F37" s="19"/>
      <c r="G37" s="19"/>
      <c r="H37" s="19"/>
    </row>
    <row r="38" spans="1:8" x14ac:dyDescent="0.3">
      <c r="A38" s="17" t="s">
        <v>11</v>
      </c>
      <c r="B38" s="20"/>
      <c r="C38" s="21">
        <f>+C34/B34-1</f>
        <v>-2.9940119760478723E-3</v>
      </c>
      <c r="D38" s="21">
        <f t="shared" ref="D38:H38" si="4">+D34/C34-1</f>
        <v>3.0030030030030463E-3</v>
      </c>
      <c r="E38" s="21">
        <f t="shared" si="4"/>
        <v>2.9940119760478723E-3</v>
      </c>
      <c r="F38" s="21">
        <f t="shared" si="4"/>
        <v>1.9402985074626899E-2</v>
      </c>
      <c r="G38" s="21">
        <f t="shared" si="4"/>
        <v>1.6105417276720324E-2</v>
      </c>
      <c r="H38" s="21">
        <f t="shared" si="4"/>
        <v>-1.4409221902017544E-3</v>
      </c>
    </row>
    <row r="39" spans="1:8" x14ac:dyDescent="0.3">
      <c r="A39" s="17" t="s">
        <v>12</v>
      </c>
      <c r="B39" s="20"/>
      <c r="C39" s="21">
        <f t="shared" ref="C39:H40" si="5">+C35/B35-1</f>
        <v>2.7476606024141592E-2</v>
      </c>
      <c r="D39" s="21">
        <f t="shared" si="5"/>
        <v>-1.1905265013118949E-2</v>
      </c>
      <c r="E39" s="21">
        <f t="shared" si="5"/>
        <v>-1.50091328143519E-2</v>
      </c>
      <c r="F39" s="21">
        <f t="shared" si="5"/>
        <v>-8.3521748883568225E-3</v>
      </c>
      <c r="G39" s="21">
        <f t="shared" si="5"/>
        <v>1.8563514526970248E-2</v>
      </c>
      <c r="H39" s="21">
        <f t="shared" si="5"/>
        <v>-3.2867402104064247E-5</v>
      </c>
    </row>
    <row r="40" spans="1:8" x14ac:dyDescent="0.3">
      <c r="A40" s="17" t="s">
        <v>13</v>
      </c>
      <c r="B40" s="20"/>
      <c r="C40" s="21">
        <f t="shared" si="5"/>
        <v>0.12315092874834055</v>
      </c>
      <c r="D40" s="21">
        <f t="shared" si="5"/>
        <v>1.4305080621144661E-2</v>
      </c>
      <c r="E40" s="21">
        <f t="shared" si="5"/>
        <v>-1.9510164020513088E-2</v>
      </c>
      <c r="F40" s="21">
        <f t="shared" si="5"/>
        <v>-2.2387230690329885E-2</v>
      </c>
      <c r="G40" s="21">
        <f t="shared" si="5"/>
        <v>1.5177051592740742E-2</v>
      </c>
      <c r="H40" s="21">
        <f t="shared" si="5"/>
        <v>-3.286740210417527E-5</v>
      </c>
    </row>
    <row r="41" spans="1:8" x14ac:dyDescent="0.3">
      <c r="A41" s="22"/>
    </row>
    <row r="42" spans="1:8" x14ac:dyDescent="0.3">
      <c r="A42" s="13" t="s">
        <v>17</v>
      </c>
      <c r="B42" s="14"/>
      <c r="C42" s="14"/>
      <c r="D42" s="14"/>
      <c r="E42" s="14"/>
      <c r="F42" s="14"/>
      <c r="G42" s="14"/>
      <c r="H42" s="14"/>
    </row>
    <row r="43" spans="1:8" x14ac:dyDescent="0.3">
      <c r="A43" s="15" t="s">
        <v>11</v>
      </c>
      <c r="B43" s="16">
        <v>1</v>
      </c>
      <c r="C43" s="16">
        <v>1</v>
      </c>
      <c r="D43" s="16">
        <v>1</v>
      </c>
      <c r="E43" s="16">
        <v>1</v>
      </c>
      <c r="F43" s="16">
        <v>1</v>
      </c>
      <c r="G43" s="16">
        <v>1</v>
      </c>
      <c r="H43" s="16">
        <v>1</v>
      </c>
    </row>
    <row r="44" spans="1:8" x14ac:dyDescent="0.3">
      <c r="A44" s="17" t="s">
        <v>12</v>
      </c>
      <c r="B44" s="16">
        <v>79638262.482273534</v>
      </c>
      <c r="C44" s="16">
        <v>84249636.77408801</v>
      </c>
      <c r="D44" s="16">
        <v>86740766.777832463</v>
      </c>
      <c r="E44" s="16">
        <v>90202678.814972758</v>
      </c>
      <c r="F44" s="16">
        <v>91205251.099502489</v>
      </c>
      <c r="G44" s="16">
        <v>92091821.386250272</v>
      </c>
      <c r="H44" s="16">
        <v>92802320.065730572</v>
      </c>
    </row>
    <row r="45" spans="1:8" x14ac:dyDescent="0.3">
      <c r="A45" s="17" t="s">
        <v>13</v>
      </c>
      <c r="B45" s="16">
        <v>153851.807669359</v>
      </c>
      <c r="C45" s="16">
        <v>160630.4092067632</v>
      </c>
      <c r="D45" s="16">
        <v>165061.06945578445</v>
      </c>
      <c r="E45" s="16">
        <v>168360.64399864853</v>
      </c>
      <c r="F45" s="16">
        <v>166648.90999999997</v>
      </c>
      <c r="G45" s="16">
        <v>168153.96195281495</v>
      </c>
      <c r="H45" s="16">
        <v>169451.28853533269</v>
      </c>
    </row>
    <row r="46" spans="1:8" x14ac:dyDescent="0.3">
      <c r="A46" s="18" t="s">
        <v>14</v>
      </c>
      <c r="B46" s="19"/>
      <c r="C46" s="19"/>
      <c r="D46" s="19"/>
      <c r="E46" s="19"/>
      <c r="F46" s="19"/>
      <c r="G46" s="19"/>
      <c r="H46" s="19"/>
    </row>
    <row r="47" spans="1:8" x14ac:dyDescent="0.3">
      <c r="A47" s="17" t="s">
        <v>11</v>
      </c>
      <c r="B47" s="20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 x14ac:dyDescent="0.3">
      <c r="A48" s="17" t="s">
        <v>12</v>
      </c>
      <c r="B48" s="20"/>
      <c r="C48" s="21">
        <f>+C44/B44-1</f>
        <v>5.7904004282375077E-2</v>
      </c>
      <c r="D48" s="21">
        <f t="shared" ref="D48:H48" si="6">+D44/C44-1</f>
        <v>2.9568436127793918E-2</v>
      </c>
      <c r="E48" s="21">
        <f t="shared" si="6"/>
        <v>3.9911014921129695E-2</v>
      </c>
      <c r="F48" s="21">
        <f t="shared" si="6"/>
        <v>1.1114661977902562E-2</v>
      </c>
      <c r="G48" s="21">
        <f t="shared" si="6"/>
        <v>9.7206057333316664E-3</v>
      </c>
      <c r="H48" s="21">
        <f t="shared" si="6"/>
        <v>7.7151116004139375E-3</v>
      </c>
    </row>
    <row r="49" spans="1:8" x14ac:dyDescent="0.3">
      <c r="A49" s="17" t="s">
        <v>13</v>
      </c>
      <c r="B49" s="20"/>
      <c r="C49" s="21">
        <f>+C45/B45-1</f>
        <v>4.4059290820761765E-2</v>
      </c>
      <c r="D49" s="21">
        <f t="shared" ref="D49:H49" si="7">+D45/C45-1</f>
        <v>2.758294815347262E-2</v>
      </c>
      <c r="E49" s="21">
        <f t="shared" si="7"/>
        <v>1.9990022806364749E-2</v>
      </c>
      <c r="F49" s="21">
        <f t="shared" si="7"/>
        <v>-1.0167067302631061E-2</v>
      </c>
      <c r="G49" s="21">
        <f t="shared" si="7"/>
        <v>9.0312739088120875E-3</v>
      </c>
      <c r="H49" s="21">
        <f t="shared" si="7"/>
        <v>7.7151116004139375E-3</v>
      </c>
    </row>
    <row r="50" spans="1:8" x14ac:dyDescent="0.3">
      <c r="A50" s="22"/>
    </row>
    <row r="51" spans="1:8" x14ac:dyDescent="0.3">
      <c r="A51" s="13" t="s">
        <v>18</v>
      </c>
      <c r="B51" s="14"/>
      <c r="C51" s="14"/>
      <c r="D51" s="14"/>
      <c r="E51" s="14"/>
      <c r="F51" s="14"/>
      <c r="G51" s="14"/>
      <c r="H51" s="14"/>
    </row>
    <row r="52" spans="1:8" x14ac:dyDescent="0.3">
      <c r="A52" s="15" t="s">
        <v>11</v>
      </c>
      <c r="B52" s="16">
        <v>551.40973581281651</v>
      </c>
      <c r="C52" s="16">
        <v>499</v>
      </c>
      <c r="D52" s="16">
        <v>471.5</v>
      </c>
      <c r="E52" s="16">
        <v>496</v>
      </c>
      <c r="F52" s="16">
        <v>519</v>
      </c>
      <c r="G52" s="16">
        <v>541</v>
      </c>
      <c r="H52" s="16">
        <v>563</v>
      </c>
    </row>
    <row r="53" spans="1:8" x14ac:dyDescent="0.3">
      <c r="A53" s="17" t="s">
        <v>12</v>
      </c>
      <c r="B53" s="16">
        <v>1648665.9189081476</v>
      </c>
      <c r="C53" s="16">
        <v>2043853.1914563591</v>
      </c>
      <c r="D53" s="16">
        <v>2250008.2896429896</v>
      </c>
      <c r="E53" s="16">
        <v>2352595.6525390111</v>
      </c>
      <c r="F53" s="16">
        <v>2544974</v>
      </c>
      <c r="G53" s="16">
        <v>2829382.1646586121</v>
      </c>
      <c r="H53" s="16">
        <v>3140371.9950475856</v>
      </c>
    </row>
    <row r="54" spans="1:8" x14ac:dyDescent="0.3">
      <c r="A54" s="17" t="s">
        <v>13</v>
      </c>
      <c r="B54" s="16"/>
      <c r="C54" s="16"/>
      <c r="D54" s="16"/>
      <c r="E54" s="16"/>
      <c r="F54" s="16"/>
      <c r="G54" s="16"/>
      <c r="H54" s="16"/>
    </row>
    <row r="55" spans="1:8" x14ac:dyDescent="0.3">
      <c r="A55" s="18" t="s">
        <v>14</v>
      </c>
      <c r="B55" s="19"/>
      <c r="C55" s="19"/>
      <c r="D55" s="19"/>
      <c r="E55" s="19"/>
      <c r="F55" s="19"/>
      <c r="G55" s="19"/>
      <c r="H55" s="19"/>
    </row>
    <row r="56" spans="1:8" x14ac:dyDescent="0.3">
      <c r="A56" s="17" t="s">
        <v>11</v>
      </c>
      <c r="B56" s="20"/>
      <c r="C56" s="21">
        <f>+C52/B52-1</f>
        <v>-9.5046808949720285E-2</v>
      </c>
      <c r="D56" s="21">
        <f t="shared" ref="D56:H56" si="8">+D52/C52-1</f>
        <v>-5.5110220440881763E-2</v>
      </c>
      <c r="E56" s="21">
        <f t="shared" si="8"/>
        <v>5.1961823966065745E-2</v>
      </c>
      <c r="F56" s="21">
        <f t="shared" si="8"/>
        <v>4.6370967741935498E-2</v>
      </c>
      <c r="G56" s="21">
        <f t="shared" si="8"/>
        <v>4.2389210019267765E-2</v>
      </c>
      <c r="H56" s="21">
        <f t="shared" si="8"/>
        <v>4.0665434380776411E-2</v>
      </c>
    </row>
    <row r="57" spans="1:8" x14ac:dyDescent="0.3">
      <c r="A57" s="17" t="s">
        <v>12</v>
      </c>
      <c r="B57" s="20"/>
      <c r="C57" s="21">
        <f>+C53/B53-1</f>
        <v>0.23970124451285435</v>
      </c>
      <c r="D57" s="21">
        <f t="shared" ref="D57:H57" si="9">+D53/C53-1</f>
        <v>0.1008659032108532</v>
      </c>
      <c r="E57" s="21">
        <f t="shared" si="9"/>
        <v>4.5594215527223314E-2</v>
      </c>
      <c r="F57" s="21">
        <f t="shared" si="9"/>
        <v>8.1772805816999083E-2</v>
      </c>
      <c r="G57" s="21">
        <f t="shared" si="9"/>
        <v>0.11175287631960562</v>
      </c>
      <c r="H57" s="21">
        <f t="shared" si="9"/>
        <v>0.10991439554313343</v>
      </c>
    </row>
    <row r="58" spans="1:8" x14ac:dyDescent="0.3">
      <c r="A58" s="17" t="s">
        <v>13</v>
      </c>
      <c r="B58" s="20"/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</row>
    <row r="59" spans="1:8" x14ac:dyDescent="0.3">
      <c r="A59" s="22"/>
    </row>
    <row r="60" spans="1:8" x14ac:dyDescent="0.3">
      <c r="A60" s="13" t="s">
        <v>19</v>
      </c>
      <c r="B60" s="14"/>
      <c r="C60" s="14"/>
      <c r="D60" s="14"/>
      <c r="E60" s="14"/>
      <c r="F60" s="14"/>
      <c r="G60" s="14"/>
      <c r="H60" s="14"/>
    </row>
    <row r="61" spans="1:8" x14ac:dyDescent="0.3">
      <c r="A61" s="15" t="s">
        <v>11</v>
      </c>
      <c r="B61" s="16">
        <v>13373.919353601019</v>
      </c>
      <c r="C61" s="16">
        <v>13677.5</v>
      </c>
      <c r="D61" s="16">
        <v>13735.5</v>
      </c>
      <c r="E61" s="16">
        <v>13840.5</v>
      </c>
      <c r="F61" s="16">
        <v>13852.5</v>
      </c>
      <c r="G61" s="16">
        <v>13808</v>
      </c>
      <c r="H61" s="16">
        <v>13828</v>
      </c>
    </row>
    <row r="62" spans="1:8" x14ac:dyDescent="0.3">
      <c r="A62" s="17" t="s">
        <v>12</v>
      </c>
      <c r="B62" s="16">
        <v>7792005.6676361058</v>
      </c>
      <c r="C62" s="16">
        <v>7939684.2810265999</v>
      </c>
      <c r="D62" s="16">
        <v>8173988.9118281398</v>
      </c>
      <c r="E62" s="16">
        <v>8074318.6435817797</v>
      </c>
      <c r="F62" s="16">
        <v>7720856.5263360236</v>
      </c>
      <c r="G62" s="16">
        <v>7639657.8944030702</v>
      </c>
      <c r="H62" s="16">
        <v>7594659.600579272</v>
      </c>
    </row>
    <row r="63" spans="1:8" x14ac:dyDescent="0.3">
      <c r="A63" s="17" t="s">
        <v>13</v>
      </c>
      <c r="B63" s="16">
        <v>21835.28338443664</v>
      </c>
      <c r="C63" s="16">
        <v>22236.633999999998</v>
      </c>
      <c r="D63" s="16">
        <v>22349.085999999999</v>
      </c>
      <c r="E63" s="16">
        <v>22476.001</v>
      </c>
      <c r="F63" s="16">
        <v>21568.221999999994</v>
      </c>
      <c r="G63" s="16">
        <v>21239.71699462146</v>
      </c>
      <c r="H63" s="16">
        <v>21114.613090851304</v>
      </c>
    </row>
    <row r="64" spans="1:8" x14ac:dyDescent="0.3">
      <c r="A64" s="18" t="s">
        <v>14</v>
      </c>
      <c r="B64" s="19"/>
      <c r="C64" s="19"/>
      <c r="D64" s="19"/>
      <c r="E64" s="19"/>
      <c r="F64" s="19"/>
      <c r="G64" s="19"/>
      <c r="H64" s="19"/>
    </row>
    <row r="65" spans="1:8" x14ac:dyDescent="0.3">
      <c r="A65" s="17" t="s">
        <v>11</v>
      </c>
      <c r="B65" s="20"/>
      <c r="C65" s="21">
        <f>+C61/B61-1</f>
        <v>2.2699452447142221E-2</v>
      </c>
      <c r="D65" s="21">
        <f t="shared" ref="D65:H65" si="10">+D61/C61-1</f>
        <v>4.2405410345458527E-3</v>
      </c>
      <c r="E65" s="21">
        <f t="shared" si="10"/>
        <v>7.6444250300315986E-3</v>
      </c>
      <c r="F65" s="21">
        <f t="shared" si="10"/>
        <v>8.6702070011912546E-4</v>
      </c>
      <c r="G65" s="21">
        <f t="shared" si="10"/>
        <v>-3.2124165313119901E-3</v>
      </c>
      <c r="H65" s="21">
        <f t="shared" si="10"/>
        <v>1.4484356894552963E-3</v>
      </c>
    </row>
    <row r="66" spans="1:8" x14ac:dyDescent="0.3">
      <c r="A66" s="17" t="s">
        <v>12</v>
      </c>
      <c r="B66" s="20"/>
      <c r="C66" s="21">
        <f t="shared" ref="C66:H67" si="11">+C62/B62-1</f>
        <v>1.8952580335493519E-2</v>
      </c>
      <c r="D66" s="21">
        <f t="shared" si="11"/>
        <v>2.9510572776987543E-2</v>
      </c>
      <c r="E66" s="21">
        <f t="shared" si="11"/>
        <v>-1.2193589852089515E-2</v>
      </c>
      <c r="F66" s="21">
        <f t="shared" si="11"/>
        <v>-4.3776092181687765E-2</v>
      </c>
      <c r="G66" s="21">
        <f t="shared" si="11"/>
        <v>-1.0516790676783461E-2</v>
      </c>
      <c r="H66" s="21">
        <f t="shared" si="11"/>
        <v>-5.8900927823960503E-3</v>
      </c>
    </row>
    <row r="67" spans="1:8" x14ac:dyDescent="0.3">
      <c r="A67" s="17" t="s">
        <v>13</v>
      </c>
      <c r="B67" s="20"/>
      <c r="C67" s="21">
        <f t="shared" si="11"/>
        <v>1.8380829252228725E-2</v>
      </c>
      <c r="D67" s="21">
        <f t="shared" si="11"/>
        <v>5.0570603446546958E-3</v>
      </c>
      <c r="E67" s="21">
        <f t="shared" si="11"/>
        <v>5.6787557218223039E-3</v>
      </c>
      <c r="F67" s="21">
        <f t="shared" si="11"/>
        <v>-4.038881293874319E-2</v>
      </c>
      <c r="G67" s="21">
        <f t="shared" si="11"/>
        <v>-1.5230972927603115E-2</v>
      </c>
      <c r="H67" s="21">
        <f t="shared" si="11"/>
        <v>-5.8900927823960503E-3</v>
      </c>
    </row>
    <row r="68" spans="1:8" x14ac:dyDescent="0.3">
      <c r="A68" s="22"/>
    </row>
    <row r="69" spans="1:8" x14ac:dyDescent="0.3">
      <c r="A69" s="13" t="s">
        <v>20</v>
      </c>
      <c r="B69" s="14"/>
      <c r="C69" s="14"/>
      <c r="D69" s="14"/>
      <c r="E69" s="14"/>
      <c r="F69" s="14"/>
      <c r="G69" s="14"/>
      <c r="H69" s="14"/>
    </row>
    <row r="70" spans="1:8" x14ac:dyDescent="0.3">
      <c r="A70" s="15" t="s">
        <v>11</v>
      </c>
      <c r="B70" s="16">
        <v>1</v>
      </c>
      <c r="C70" s="16">
        <v>1</v>
      </c>
      <c r="D70" s="16">
        <v>1</v>
      </c>
      <c r="E70" s="16">
        <v>1</v>
      </c>
      <c r="F70" s="16">
        <v>1</v>
      </c>
      <c r="G70" s="16">
        <v>1</v>
      </c>
      <c r="H70" s="16">
        <v>1</v>
      </c>
    </row>
    <row r="71" spans="1:8" x14ac:dyDescent="0.3">
      <c r="A71" s="17" t="s">
        <v>12</v>
      </c>
      <c r="B71" s="16">
        <v>28618000</v>
      </c>
      <c r="C71" s="16">
        <v>22030344.017499771</v>
      </c>
      <c r="D71" s="16">
        <v>32083012.562475972</v>
      </c>
      <c r="E71" s="16">
        <v>30731900.412149169</v>
      </c>
      <c r="F71" s="16">
        <v>31728984.630911194</v>
      </c>
      <c r="G71" s="16">
        <v>31553438.348883525</v>
      </c>
      <c r="H71" s="16">
        <v>31378863.308056679</v>
      </c>
    </row>
    <row r="72" spans="1:8" x14ac:dyDescent="0.3">
      <c r="A72" s="17" t="s">
        <v>13</v>
      </c>
      <c r="B72" s="16">
        <v>71600</v>
      </c>
      <c r="C72" s="16">
        <v>39512.080000000002</v>
      </c>
      <c r="D72" s="16">
        <v>71506.52</v>
      </c>
      <c r="E72" s="16">
        <v>71173.789999999994</v>
      </c>
      <c r="F72" s="16">
        <v>72406.850000000006</v>
      </c>
      <c r="G72" s="16">
        <v>71802.963370070749</v>
      </c>
      <c r="H72" s="16">
        <v>71405.700633654502</v>
      </c>
    </row>
    <row r="73" spans="1:8" x14ac:dyDescent="0.3">
      <c r="A73" s="18" t="s">
        <v>14</v>
      </c>
      <c r="B73" s="19"/>
      <c r="C73" s="19"/>
      <c r="D73" s="19"/>
      <c r="E73" s="19"/>
      <c r="F73" s="19"/>
      <c r="G73" s="19"/>
      <c r="H73" s="19"/>
    </row>
    <row r="74" spans="1:8" x14ac:dyDescent="0.3">
      <c r="A74" s="17" t="s">
        <v>11</v>
      </c>
      <c r="B74" s="20"/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</row>
    <row r="75" spans="1:8" x14ac:dyDescent="0.3">
      <c r="A75" s="17" t="s">
        <v>12</v>
      </c>
      <c r="B75" s="20"/>
      <c r="C75" s="21">
        <f>+C71/B71-1</f>
        <v>-0.23019274521281108</v>
      </c>
      <c r="D75" s="21">
        <f t="shared" ref="D75:H75" si="12">+D71/C71-1</f>
        <v>0.45631010287405771</v>
      </c>
      <c r="E75" s="21">
        <f t="shared" si="12"/>
        <v>-4.2113007551761283E-2</v>
      </c>
      <c r="F75" s="21">
        <f t="shared" si="12"/>
        <v>3.2444600086229958E-2</v>
      </c>
      <c r="G75" s="21">
        <f t="shared" si="12"/>
        <v>-5.53267884458708E-3</v>
      </c>
      <c r="H75" s="21">
        <f t="shared" si="12"/>
        <v>-5.532678844586969E-3</v>
      </c>
    </row>
    <row r="76" spans="1:8" x14ac:dyDescent="0.3">
      <c r="A76" s="17" t="s">
        <v>13</v>
      </c>
      <c r="B76" s="20"/>
      <c r="C76" s="21">
        <f>+C72/B72-1</f>
        <v>-0.4481553072625698</v>
      </c>
      <c r="D76" s="21">
        <f t="shared" ref="D76:H76" si="13">+D72/C72-1</f>
        <v>0.80973818639767892</v>
      </c>
      <c r="E76" s="21">
        <f t="shared" si="13"/>
        <v>-4.6531421190684208E-3</v>
      </c>
      <c r="F76" s="21">
        <f t="shared" si="13"/>
        <v>1.7324635936909027E-2</v>
      </c>
      <c r="G76" s="21">
        <f t="shared" si="13"/>
        <v>-8.3401864592819175E-3</v>
      </c>
      <c r="H76" s="21">
        <f t="shared" si="13"/>
        <v>-5.532678844586969E-3</v>
      </c>
    </row>
    <row r="77" spans="1:8" x14ac:dyDescent="0.3">
      <c r="A77" s="22"/>
    </row>
    <row r="78" spans="1:8" x14ac:dyDescent="0.3">
      <c r="A78" s="13" t="s">
        <v>21</v>
      </c>
      <c r="B78" s="14"/>
      <c r="C78" s="14"/>
      <c r="D78" s="14"/>
      <c r="E78" s="14"/>
      <c r="F78" s="14"/>
      <c r="G78" s="14"/>
      <c r="H78" s="14"/>
    </row>
    <row r="79" spans="1:8" x14ac:dyDescent="0.3">
      <c r="A79" s="15" t="s">
        <v>11</v>
      </c>
      <c r="B79" s="16"/>
      <c r="C79" s="16">
        <v>0</v>
      </c>
      <c r="D79" s="16">
        <v>2</v>
      </c>
      <c r="E79" s="16">
        <v>2</v>
      </c>
      <c r="F79" s="16">
        <v>2</v>
      </c>
      <c r="G79" s="16">
        <v>2</v>
      </c>
      <c r="H79" s="16">
        <v>2</v>
      </c>
    </row>
    <row r="80" spans="1:8" x14ac:dyDescent="0.3">
      <c r="A80" s="17" t="s">
        <v>12</v>
      </c>
      <c r="B80" s="16"/>
      <c r="C80" s="16">
        <v>0</v>
      </c>
      <c r="D80" s="16">
        <v>3552539.1999999997</v>
      </c>
      <c r="E80" s="16">
        <v>7094070.2614379087</v>
      </c>
      <c r="F80" s="16">
        <v>7002713.4100000001</v>
      </c>
      <c r="G80" s="16">
        <v>6912533.0445563188</v>
      </c>
      <c r="H80" s="16">
        <v>6823514.014417313</v>
      </c>
    </row>
    <row r="81" spans="1:8" x14ac:dyDescent="0.3">
      <c r="A81" s="17" t="s">
        <v>13</v>
      </c>
      <c r="B81" s="16"/>
      <c r="C81" s="16">
        <v>0</v>
      </c>
      <c r="D81" s="16">
        <v>5848.1500000000005</v>
      </c>
      <c r="E81" s="16">
        <v>13337.56</v>
      </c>
      <c r="F81" s="16">
        <v>12738.060000000001</v>
      </c>
      <c r="G81" s="16">
        <v>12785.136115664116</v>
      </c>
      <c r="H81" s="16">
        <v>12620.490187771175</v>
      </c>
    </row>
    <row r="82" spans="1:8" x14ac:dyDescent="0.3">
      <c r="A82" s="18" t="s">
        <v>14</v>
      </c>
      <c r="B82" s="19"/>
      <c r="C82" s="19"/>
      <c r="D82" s="19"/>
      <c r="E82" s="19"/>
      <c r="F82" s="19"/>
      <c r="G82" s="19"/>
      <c r="H82" s="19"/>
    </row>
    <row r="83" spans="1:8" x14ac:dyDescent="0.3">
      <c r="A83" s="17" t="s">
        <v>11</v>
      </c>
      <c r="B83" s="20"/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</row>
    <row r="84" spans="1:8" x14ac:dyDescent="0.3">
      <c r="A84" s="17" t="s">
        <v>12</v>
      </c>
      <c r="B84" s="20"/>
      <c r="C84" s="21">
        <v>0</v>
      </c>
      <c r="D84" s="21">
        <v>0</v>
      </c>
      <c r="E84" s="21">
        <f>+E80/D80-1</f>
        <v>0.99690133227464717</v>
      </c>
      <c r="F84" s="21">
        <f t="shared" ref="F84:H84" si="14">+F80/E80-1</f>
        <v>-1.2877917481943779E-2</v>
      </c>
      <c r="G84" s="21">
        <f t="shared" si="14"/>
        <v>-1.2877917481943779E-2</v>
      </c>
      <c r="H84" s="21">
        <f t="shared" si="14"/>
        <v>-1.2877917481943779E-2</v>
      </c>
    </row>
    <row r="85" spans="1:8" x14ac:dyDescent="0.3">
      <c r="A85" s="17" t="s">
        <v>13</v>
      </c>
      <c r="B85" s="20"/>
      <c r="C85" s="21">
        <v>0</v>
      </c>
      <c r="D85" s="21">
        <v>0</v>
      </c>
      <c r="E85" s="21">
        <f>+E81/D81-1</f>
        <v>1.2806460162615525</v>
      </c>
      <c r="F85" s="21">
        <f t="shared" ref="F85:H85" si="15">+F81/E81-1</f>
        <v>-4.4948251404304695E-2</v>
      </c>
      <c r="G85" s="21">
        <f t="shared" si="15"/>
        <v>3.6957052851152028E-3</v>
      </c>
      <c r="H85" s="21">
        <f t="shared" si="15"/>
        <v>-1.2877917481943779E-2</v>
      </c>
    </row>
    <row r="86" spans="1:8" x14ac:dyDescent="0.3">
      <c r="A86" s="22"/>
    </row>
    <row r="87" spans="1:8" x14ac:dyDescent="0.3">
      <c r="A87" s="13" t="s">
        <v>22</v>
      </c>
      <c r="B87" s="14"/>
      <c r="C87" s="14"/>
      <c r="D87" s="14"/>
      <c r="E87" s="14"/>
      <c r="F87" s="14"/>
      <c r="G87" s="14"/>
      <c r="H87" s="14"/>
    </row>
    <row r="88" spans="1:8" x14ac:dyDescent="0.3">
      <c r="A88" s="15" t="s">
        <v>11</v>
      </c>
      <c r="B88" s="16"/>
      <c r="C88" s="16"/>
      <c r="D88" s="16"/>
      <c r="E88" s="16"/>
      <c r="F88" s="16"/>
      <c r="G88" s="16"/>
      <c r="H88" s="16"/>
    </row>
    <row r="89" spans="1:8" x14ac:dyDescent="0.3">
      <c r="A89" s="17" t="s">
        <v>12</v>
      </c>
      <c r="B89" s="16"/>
      <c r="C89" s="16"/>
      <c r="D89" s="16"/>
      <c r="E89" s="16"/>
      <c r="F89" s="16"/>
      <c r="G89" s="16"/>
      <c r="H89" s="16"/>
    </row>
    <row r="90" spans="1:8" x14ac:dyDescent="0.3">
      <c r="A90" s="17" t="s">
        <v>13</v>
      </c>
      <c r="B90" s="16"/>
      <c r="C90" s="16"/>
      <c r="D90" s="16"/>
      <c r="E90" s="16"/>
      <c r="F90" s="16"/>
      <c r="G90" s="16"/>
      <c r="H90" s="16"/>
    </row>
    <row r="91" spans="1:8" x14ac:dyDescent="0.3">
      <c r="A91" s="18" t="s">
        <v>14</v>
      </c>
      <c r="B91" s="19"/>
      <c r="C91" s="19"/>
      <c r="D91" s="19"/>
      <c r="E91" s="19"/>
      <c r="F91" s="19"/>
      <c r="G91" s="19"/>
      <c r="H91" s="19"/>
    </row>
    <row r="92" spans="1:8" x14ac:dyDescent="0.3">
      <c r="A92" s="17" t="s">
        <v>11</v>
      </c>
      <c r="B92" s="20"/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0</v>
      </c>
    </row>
    <row r="93" spans="1:8" x14ac:dyDescent="0.3">
      <c r="A93" s="17" t="s">
        <v>12</v>
      </c>
      <c r="B93" s="20"/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21">
        <v>0</v>
      </c>
    </row>
    <row r="94" spans="1:8" x14ac:dyDescent="0.3">
      <c r="A94" s="17" t="s">
        <v>13</v>
      </c>
      <c r="B94" s="20"/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0</v>
      </c>
    </row>
    <row r="95" spans="1:8" x14ac:dyDescent="0.3">
      <c r="A95" s="22"/>
    </row>
    <row r="96" spans="1:8" x14ac:dyDescent="0.3">
      <c r="A96" s="13" t="s">
        <v>23</v>
      </c>
      <c r="B96" s="14"/>
      <c r="C96" s="14"/>
      <c r="D96" s="14"/>
      <c r="E96" s="14"/>
      <c r="F96" s="14"/>
      <c r="G96" s="14"/>
      <c r="H96" s="14"/>
    </row>
    <row r="97" spans="1:8" x14ac:dyDescent="0.3">
      <c r="A97" s="15" t="s">
        <v>11</v>
      </c>
      <c r="B97" s="16"/>
      <c r="C97" s="16"/>
      <c r="D97" s="16"/>
      <c r="E97" s="16"/>
      <c r="F97" s="16"/>
      <c r="G97" s="16"/>
      <c r="H97" s="16"/>
    </row>
    <row r="98" spans="1:8" x14ac:dyDescent="0.3">
      <c r="A98" s="17" t="s">
        <v>12</v>
      </c>
      <c r="B98" s="16"/>
      <c r="C98" s="16"/>
      <c r="D98" s="16"/>
      <c r="E98" s="16"/>
      <c r="F98" s="16"/>
      <c r="G98" s="16"/>
      <c r="H98" s="16"/>
    </row>
    <row r="99" spans="1:8" x14ac:dyDescent="0.3">
      <c r="A99" s="17" t="s">
        <v>13</v>
      </c>
      <c r="B99" s="16"/>
      <c r="C99" s="16"/>
      <c r="D99" s="16"/>
      <c r="E99" s="16"/>
      <c r="F99" s="16"/>
      <c r="G99" s="16"/>
      <c r="H99" s="16"/>
    </row>
    <row r="100" spans="1:8" x14ac:dyDescent="0.3">
      <c r="A100" s="18" t="s">
        <v>14</v>
      </c>
      <c r="B100" s="19"/>
      <c r="C100" s="19"/>
      <c r="D100" s="19"/>
      <c r="E100" s="19"/>
      <c r="F100" s="19"/>
      <c r="G100" s="19"/>
      <c r="H100" s="19"/>
    </row>
    <row r="101" spans="1:8" x14ac:dyDescent="0.3">
      <c r="A101" s="17" t="s">
        <v>11</v>
      </c>
      <c r="B101" s="20"/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21">
        <v>0</v>
      </c>
    </row>
    <row r="102" spans="1:8" x14ac:dyDescent="0.3">
      <c r="A102" s="17" t="s">
        <v>12</v>
      </c>
      <c r="B102" s="20"/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</row>
    <row r="103" spans="1:8" x14ac:dyDescent="0.3">
      <c r="A103" s="17" t="s">
        <v>13</v>
      </c>
      <c r="B103" s="20"/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</row>
    <row r="104" spans="1:8" x14ac:dyDescent="0.3">
      <c r="A104" s="22"/>
    </row>
    <row r="106" spans="1:8" ht="17.399999999999999" x14ac:dyDescent="0.3">
      <c r="A106" s="23" t="s">
        <v>24</v>
      </c>
    </row>
    <row r="107" spans="1:8" x14ac:dyDescent="0.3">
      <c r="A107" s="17" t="s">
        <v>25</v>
      </c>
      <c r="B107" s="24">
        <f>+B16+B25+B34+B43+B52+B61+B70</f>
        <v>66678.588603615892</v>
      </c>
      <c r="C107" s="24">
        <f>+C16+C25+C34+C43+C52+C61+C70</f>
        <v>66440</v>
      </c>
      <c r="D107" s="24">
        <f t="shared" ref="D107:F107" si="16">+D16+D25+D34+D43+D52+D61+D70</f>
        <v>67207</v>
      </c>
      <c r="E107" s="24">
        <f t="shared" si="16"/>
        <v>68113.5</v>
      </c>
      <c r="F107" s="24">
        <f t="shared" si="16"/>
        <v>68793.5</v>
      </c>
      <c r="G107" s="24">
        <f>+G16+G25+G34+G43+G52+G61+G70+G79</f>
        <v>69347.5</v>
      </c>
      <c r="H107" s="24">
        <f>+H16+H25+H34+H43+H52+H61+H70+H79</f>
        <v>70025</v>
      </c>
    </row>
    <row r="108" spans="1:8" x14ac:dyDescent="0.3">
      <c r="A108" s="17" t="s">
        <v>12</v>
      </c>
      <c r="B108" s="24">
        <f t="shared" ref="B108:F108" si="17">+B17+B26+B35+B44+B53+B62+B71</f>
        <v>1396965486.964102</v>
      </c>
      <c r="C108" s="24">
        <f t="shared" si="17"/>
        <v>1437226190.9883945</v>
      </c>
      <c r="D108" s="24">
        <f t="shared" si="17"/>
        <v>1445850814.2671628</v>
      </c>
      <c r="E108" s="24">
        <f t="shared" si="17"/>
        <v>1441279514.3279991</v>
      </c>
      <c r="F108" s="24">
        <f t="shared" si="17"/>
        <v>1440243497.4453387</v>
      </c>
      <c r="G108" s="24">
        <f t="shared" ref="G108:H109" si="18">+G17+G26+G35+G44+G53+G62+G71+G80</f>
        <v>1453619516.2178414</v>
      </c>
      <c r="H108" s="24">
        <f>+H17+H26+H35+H44+H53+H62+H71+H80</f>
        <v>1446194516.2178416</v>
      </c>
    </row>
    <row r="109" spans="1:8" x14ac:dyDescent="0.3">
      <c r="A109" s="17" t="s">
        <v>26</v>
      </c>
      <c r="B109" s="24">
        <f t="shared" ref="B109:F109" si="19">+B18+B27+B36+B45+B54+B63+B72</f>
        <v>1828494.0910537958</v>
      </c>
      <c r="C109" s="24">
        <f t="shared" si="19"/>
        <v>1998313.2338001407</v>
      </c>
      <c r="D109" s="24">
        <f t="shared" si="19"/>
        <v>2060255.6666790408</v>
      </c>
      <c r="E109" s="24">
        <f t="shared" si="19"/>
        <v>2028205.0070465936</v>
      </c>
      <c r="F109" s="24">
        <f t="shared" si="19"/>
        <v>1987278.3487194993</v>
      </c>
      <c r="G109" s="24">
        <f t="shared" si="18"/>
        <v>2026841.6675592035</v>
      </c>
      <c r="H109" s="24">
        <f t="shared" si="18"/>
        <v>2027394.3696228338</v>
      </c>
    </row>
    <row r="111" spans="1:8" ht="17.399999999999999" x14ac:dyDescent="0.3">
      <c r="A111" s="23" t="s">
        <v>27</v>
      </c>
    </row>
    <row r="112" spans="1:8" x14ac:dyDescent="0.3">
      <c r="A112" s="17" t="s">
        <v>25</v>
      </c>
      <c r="B112" s="20"/>
      <c r="C112" s="21">
        <f>+C107/B107-1</f>
        <v>-3.5781891700532586E-3</v>
      </c>
      <c r="D112" s="21">
        <f t="shared" ref="D112:H112" si="20">+D107/C107-1</f>
        <v>1.1544250451535287E-2</v>
      </c>
      <c r="E112" s="21">
        <f t="shared" si="20"/>
        <v>1.3488178314758903E-2</v>
      </c>
      <c r="F112" s="21">
        <f t="shared" si="20"/>
        <v>9.983336636643303E-3</v>
      </c>
      <c r="G112" s="21">
        <f t="shared" si="20"/>
        <v>8.0530864107801747E-3</v>
      </c>
      <c r="H112" s="21">
        <f t="shared" si="20"/>
        <v>9.7696384152277105E-3</v>
      </c>
    </row>
    <row r="113" spans="1:8" x14ac:dyDescent="0.3">
      <c r="A113" s="17" t="s">
        <v>12</v>
      </c>
      <c r="B113" s="20"/>
      <c r="C113" s="21">
        <f t="shared" ref="C113:H114" si="21">+C108/B108-1</f>
        <v>2.8820113596211616E-2</v>
      </c>
      <c r="D113" s="21">
        <f t="shared" si="21"/>
        <v>6.0008809558620424E-3</v>
      </c>
      <c r="E113" s="21">
        <f t="shared" si="21"/>
        <v>-3.1616677834640505E-3</v>
      </c>
      <c r="F113" s="21">
        <f t="shared" si="21"/>
        <v>-7.1881746209612185E-4</v>
      </c>
      <c r="G113" s="21">
        <f t="shared" si="21"/>
        <v>9.2873314798702644E-3</v>
      </c>
      <c r="H113" s="21">
        <f t="shared" si="21"/>
        <v>-5.1079391251699358E-3</v>
      </c>
    </row>
    <row r="114" spans="1:8" x14ac:dyDescent="0.3">
      <c r="A114" s="17" t="s">
        <v>26</v>
      </c>
      <c r="B114" s="20"/>
      <c r="C114" s="21">
        <f t="shared" si="21"/>
        <v>9.2873771688523732E-2</v>
      </c>
      <c r="D114" s="21">
        <f t="shared" si="21"/>
        <v>3.0997359088247523E-2</v>
      </c>
      <c r="E114" s="21">
        <f t="shared" si="21"/>
        <v>-1.555664190168693E-2</v>
      </c>
      <c r="F114" s="21">
        <f t="shared" si="21"/>
        <v>-2.0178758155562582E-2</v>
      </c>
      <c r="G114" s="21">
        <f t="shared" si="21"/>
        <v>1.9908292597862198E-2</v>
      </c>
      <c r="H114" s="21">
        <f t="shared" si="21"/>
        <v>2.7269128737428261E-4</v>
      </c>
    </row>
  </sheetData>
  <mergeCells count="2">
    <mergeCell ref="A9:G9"/>
    <mergeCell ref="A10:G10"/>
  </mergeCells>
  <pageMargins left="0.7" right="0.7" top="0.75" bottom="0.75" header="0.3" footer="0.3"/>
  <pageSetup scale="67" fitToHeight="0" orientation="portrait" r:id="rId1"/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WNH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Amos</dc:creator>
  <cp:lastModifiedBy>Alyson Conrad</cp:lastModifiedBy>
  <cp:lastPrinted>2015-08-07T16:24:02Z</cp:lastPrinted>
  <dcterms:created xsi:type="dcterms:W3CDTF">2015-08-04T15:18:55Z</dcterms:created>
  <dcterms:modified xsi:type="dcterms:W3CDTF">2015-08-07T16:24:11Z</dcterms:modified>
</cp:coreProperties>
</file>