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930" windowWidth="24915" windowHeight="11295" tabRatio="768" activeTab="5"/>
  </bookViews>
  <sheets>
    <sheet name="1. Billing Det. for Def-Var" sheetId="3" r:id="rId1"/>
    <sheet name="2. Allocating Def-Var Balances" sheetId="6" r:id="rId2"/>
    <sheet name="3. Calculation of Def-Var RR" sheetId="11" r:id="rId3"/>
    <sheet name="4. Calculation of GA RR" sheetId="33" r:id="rId4"/>
    <sheet name="5. Summary of Def-Var RR" sheetId="12" r:id="rId5"/>
    <sheet name="6. Final Tariff Schedule" sheetId="31" r:id="rId6"/>
  </sheets>
  <externalReferences>
    <externalReference r:id="rId7"/>
    <externalReference r:id="rId8"/>
    <externalReference r:id="rId9"/>
  </externalReferences>
  <definedNames>
    <definedName name="BI_LDCLIST">'[1]3. Rate Class Selection'!$B$19:$B$26</definedName>
    <definedName name="COS_RES_CUSTOMERS">#REF!</definedName>
    <definedName name="COS_RES_KWH">#REF!</definedName>
    <definedName name="CustomerAdministration">[1]lists!$Z$1:$Z$36</definedName>
    <definedName name="forecast_wholesale_lineplus">'[2]13. RTSR - Forecast Wholesale'!$P$113</definedName>
    <definedName name="forecast_wholesale_network">'[2]13. RTSR - Forecast Wholesale'!$F$109</definedName>
    <definedName name="LossFactors">[1]lists!$L$2:$L$15</definedName>
    <definedName name="NonPayment">[1]lists!$AA$1:$AA$71</definedName>
    <definedName name="_xlnm.Print_Titles" localSheetId="3">'4. Calculation of GA RR'!$4:$8</definedName>
    <definedName name="_xlnm.Print_Titles" localSheetId="5">'6. Final Tariff Schedule'!$1:$6</definedName>
    <definedName name="ratebase">#REF!</definedName>
    <definedName name="Total_Current_Wholesale_Lineplus">'[2]12. RTSR - Current Wholesale'!$P$113</definedName>
    <definedName name="total_current_wholesale_network">'[2]12. RTSR - Current Wholesale'!$F$109</definedName>
    <definedName name="Units">[1]lists!$N$2:$N$5</definedName>
    <definedName name="Units1">[3]lists!$O$2:$O$4</definedName>
    <definedName name="Units2">[1]lists!$P$2:$P$3</definedName>
    <definedName name="YRS_LEFT">#REF!</definedName>
  </definedNames>
  <calcPr calcId="145621"/>
</workbook>
</file>

<file path=xl/calcChain.xml><?xml version="1.0" encoding="utf-8"?>
<calcChain xmlns="http://schemas.openxmlformats.org/spreadsheetml/2006/main">
  <c r="D31" i="33" l="1"/>
  <c r="D30" i="33"/>
  <c r="D29" i="33"/>
  <c r="D28" i="33"/>
  <c r="D27" i="33"/>
  <c r="D23" i="33"/>
  <c r="D22" i="33"/>
  <c r="D21" i="33"/>
  <c r="D20" i="33"/>
  <c r="D19" i="33"/>
  <c r="O21" i="3"/>
  <c r="O20" i="3"/>
  <c r="O19" i="3"/>
  <c r="N22" i="3"/>
  <c r="N21" i="3"/>
  <c r="N18" i="3"/>
  <c r="N17" i="3"/>
  <c r="E11" i="6" l="1"/>
  <c r="E12" i="6"/>
  <c r="E13" i="6"/>
  <c r="E14" i="6"/>
  <c r="E15" i="6"/>
  <c r="E16" i="6"/>
  <c r="E10" i="6"/>
  <c r="E17" i="6" l="1"/>
  <c r="F12" i="6" s="1"/>
  <c r="F14" i="6"/>
  <c r="F10" i="6"/>
  <c r="F11" i="6"/>
  <c r="E14" i="33"/>
  <c r="G14" i="33" s="1"/>
  <c r="F13" i="6" l="1"/>
  <c r="F15" i="6"/>
  <c r="F16" i="6"/>
  <c r="F17" i="6"/>
  <c r="D15" i="33"/>
  <c r="E43" i="33"/>
  <c r="F15" i="33"/>
  <c r="E12" i="33"/>
  <c r="G12" i="33" s="1"/>
  <c r="B32" i="33"/>
  <c r="C28" i="33" s="1"/>
  <c r="E23" i="33"/>
  <c r="E32" i="33"/>
  <c r="B43" i="33"/>
  <c r="C36" i="33" s="1"/>
  <c r="D36" i="33" s="1"/>
  <c r="F36" i="33" s="1"/>
  <c r="C15" i="33"/>
  <c r="C42" i="33"/>
  <c r="D42" i="33" s="1"/>
  <c r="F42" i="33" s="1"/>
  <c r="E34" i="12" s="1"/>
  <c r="C39" i="33"/>
  <c r="D39" i="33" s="1"/>
  <c r="F39" i="33" s="1"/>
  <c r="B23" i="33"/>
  <c r="C21" i="33" s="1"/>
  <c r="E13" i="33"/>
  <c r="G13" i="33" s="1"/>
  <c r="C37" i="33" l="1"/>
  <c r="D37" i="33" s="1"/>
  <c r="F37" i="33" s="1"/>
  <c r="C40" i="33"/>
  <c r="D40" i="33" s="1"/>
  <c r="F40" i="33" s="1"/>
  <c r="C30" i="33"/>
  <c r="F30" i="33" s="1"/>
  <c r="C31" i="33"/>
  <c r="F31" i="33" s="1"/>
  <c r="C38" i="33"/>
  <c r="D38" i="33" s="1"/>
  <c r="F38" i="33" s="1"/>
  <c r="C41" i="33"/>
  <c r="D41" i="33" s="1"/>
  <c r="F41" i="33" s="1"/>
  <c r="F28" i="33"/>
  <c r="C27" i="33"/>
  <c r="F27" i="33" s="1"/>
  <c r="C29" i="33"/>
  <c r="F29" i="33" s="1"/>
  <c r="F21" i="33"/>
  <c r="C20" i="33"/>
  <c r="F20" i="33" s="1"/>
  <c r="C19" i="33"/>
  <c r="C22" i="33"/>
  <c r="F22" i="33" s="1"/>
  <c r="E15" i="33"/>
  <c r="G15" i="33"/>
  <c r="C43" i="33" l="1"/>
  <c r="D43" i="33"/>
  <c r="C32" i="33"/>
  <c r="D32" i="33"/>
  <c r="F19" i="33"/>
  <c r="C23" i="33"/>
  <c r="M25" i="11" l="1"/>
  <c r="M24" i="11"/>
  <c r="M23" i="11"/>
  <c r="M30" i="11" l="1"/>
  <c r="D22" i="11" l="1"/>
  <c r="D26" i="11"/>
  <c r="D21" i="11"/>
  <c r="G11" i="6" l="1"/>
  <c r="G10" i="6"/>
  <c r="V27" i="3"/>
  <c r="U27" i="3"/>
  <c r="K27" i="3"/>
  <c r="C10" i="6" l="1"/>
  <c r="C21" i="11"/>
  <c r="G17" i="6"/>
  <c r="W20" i="3" l="1"/>
  <c r="W19" i="3"/>
  <c r="W23" i="3"/>
  <c r="W21" i="3"/>
  <c r="W18" i="3"/>
  <c r="W17" i="3"/>
  <c r="O23" i="3" l="1"/>
  <c r="L27" i="11" s="1"/>
  <c r="N27" i="11" s="1"/>
  <c r="L24" i="11"/>
  <c r="N24" i="11" s="1"/>
  <c r="L23" i="11"/>
  <c r="N23" i="11" s="1"/>
  <c r="L25" i="11" l="1"/>
  <c r="E25" i="12"/>
  <c r="M27" i="3"/>
  <c r="L27" i="3"/>
  <c r="N24" i="3"/>
  <c r="N25" i="11" l="1"/>
  <c r="D28" i="12"/>
  <c r="D30" i="12"/>
  <c r="E33" i="12"/>
  <c r="D31" i="12"/>
  <c r="E30" i="12"/>
  <c r="E27" i="12"/>
  <c r="D34" i="12"/>
  <c r="E28" i="12"/>
  <c r="E26" i="12"/>
  <c r="D29" i="12"/>
  <c r="D27" i="12"/>
  <c r="D26" i="12"/>
  <c r="D33" i="12"/>
  <c r="D25" i="12"/>
  <c r="J22" i="3" l="1"/>
  <c r="J18" i="3"/>
  <c r="J17" i="3"/>
  <c r="H27" i="3"/>
  <c r="G27" i="3"/>
  <c r="E31" i="12" l="1"/>
  <c r="E29" i="12"/>
  <c r="G41" i="6" l="1"/>
  <c r="S14" i="6" s="1"/>
  <c r="G29" i="6"/>
  <c r="Q16" i="6" s="1"/>
  <c r="G27" i="6"/>
  <c r="Q13" i="6" s="1"/>
  <c r="D27" i="11"/>
  <c r="D25" i="11"/>
  <c r="D24" i="11"/>
  <c r="D23" i="11"/>
  <c r="C24" i="11"/>
  <c r="S27" i="3"/>
  <c r="N23" i="3"/>
  <c r="N20" i="3"/>
  <c r="N19" i="3"/>
  <c r="L26" i="11"/>
  <c r="N26" i="11" s="1"/>
  <c r="L22" i="11"/>
  <c r="N22" i="11" s="1"/>
  <c r="L21" i="11"/>
  <c r="N21" i="11" s="1"/>
  <c r="Q27" i="3"/>
  <c r="P27" i="3"/>
  <c r="O24" i="3"/>
  <c r="V9" i="6" l="1"/>
  <c r="D30" i="11"/>
  <c r="N30" i="11"/>
  <c r="C12" i="6"/>
  <c r="C23" i="11"/>
  <c r="C15" i="6"/>
  <c r="C26" i="11"/>
  <c r="C11" i="6"/>
  <c r="C22" i="11"/>
  <c r="C14" i="6"/>
  <c r="C25" i="11"/>
  <c r="C16" i="6"/>
  <c r="C27" i="11"/>
  <c r="K11" i="6"/>
  <c r="K13" i="6" s="1"/>
  <c r="K15" i="6" s="1"/>
  <c r="K10" i="6"/>
  <c r="K12" i="6" s="1"/>
  <c r="K14" i="6" s="1"/>
  <c r="K16" i="6" s="1"/>
  <c r="I20" i="3"/>
  <c r="C13" i="6"/>
  <c r="G42" i="6"/>
  <c r="S16" i="6" s="1"/>
  <c r="G38" i="6"/>
  <c r="S15" i="6" s="1"/>
  <c r="G37" i="6"/>
  <c r="S11" i="6" s="1"/>
  <c r="D29" i="6"/>
  <c r="P16" i="6" s="1"/>
  <c r="D28" i="6"/>
  <c r="P14" i="6" s="1"/>
  <c r="J19" i="3"/>
  <c r="F23" i="11" s="1"/>
  <c r="L30" i="11"/>
  <c r="J21" i="3"/>
  <c r="F25" i="11" s="1"/>
  <c r="I17" i="3"/>
  <c r="H10" i="6" s="1"/>
  <c r="D53" i="6"/>
  <c r="T14" i="6" s="1"/>
  <c r="G49" i="6"/>
  <c r="U11" i="6" s="1"/>
  <c r="F43" i="6"/>
  <c r="D48" i="6"/>
  <c r="T10" i="6" s="1"/>
  <c r="G40" i="6"/>
  <c r="S13" i="6" s="1"/>
  <c r="G48" i="6"/>
  <c r="U10" i="6" s="1"/>
  <c r="D26" i="6"/>
  <c r="P12" i="6" s="1"/>
  <c r="G39" i="6"/>
  <c r="S12" i="6" s="1"/>
  <c r="G54" i="6"/>
  <c r="U16" i="6" s="1"/>
  <c r="G51" i="6"/>
  <c r="U12" i="6" s="1"/>
  <c r="N27" i="3"/>
  <c r="H13" i="6"/>
  <c r="E24" i="11"/>
  <c r="X27" i="3"/>
  <c r="D40" i="6"/>
  <c r="R13" i="6" s="1"/>
  <c r="D25" i="6"/>
  <c r="P15" i="6" s="1"/>
  <c r="G23" i="6"/>
  <c r="Q10" i="6" s="1"/>
  <c r="G53" i="6"/>
  <c r="U14" i="6" s="1"/>
  <c r="D54" i="6"/>
  <c r="T16" i="6" s="1"/>
  <c r="D24" i="6"/>
  <c r="P11" i="6" s="1"/>
  <c r="D27" i="6"/>
  <c r="P13" i="6" s="1"/>
  <c r="G28" i="6"/>
  <c r="Q14" i="6" s="1"/>
  <c r="D49" i="6"/>
  <c r="T11" i="6" s="1"/>
  <c r="G50" i="6"/>
  <c r="U15" i="6" s="1"/>
  <c r="I22" i="3"/>
  <c r="J20" i="3"/>
  <c r="I18" i="3"/>
  <c r="J23" i="3"/>
  <c r="F27" i="11" s="1"/>
  <c r="I21" i="3"/>
  <c r="I23" i="3"/>
  <c r="I19" i="3"/>
  <c r="T27" i="3"/>
  <c r="W27" i="3"/>
  <c r="G36" i="6"/>
  <c r="S10" i="6" s="1"/>
  <c r="R27" i="3"/>
  <c r="G26" i="6"/>
  <c r="Q12" i="6" s="1"/>
  <c r="D50" i="6"/>
  <c r="T15" i="6" s="1"/>
  <c r="C30" i="6"/>
  <c r="D51" i="6"/>
  <c r="T12" i="6" s="1"/>
  <c r="G52" i="6"/>
  <c r="U13" i="6" s="1"/>
  <c r="K24" i="11" s="1"/>
  <c r="O24" i="11" s="1"/>
  <c r="C43" i="6"/>
  <c r="D52" i="6"/>
  <c r="T13" i="6" s="1"/>
  <c r="C55" i="6"/>
  <c r="D23" i="6"/>
  <c r="P10" i="6" s="1"/>
  <c r="G24" i="6"/>
  <c r="Q11" i="6" s="1"/>
  <c r="F55" i="6"/>
  <c r="G25" i="6"/>
  <c r="Q15" i="6" s="1"/>
  <c r="F30" i="6"/>
  <c r="E27" i="3"/>
  <c r="O18" i="3"/>
  <c r="D27" i="3"/>
  <c r="O17" i="3"/>
  <c r="C27" i="3"/>
  <c r="O22" i="3"/>
  <c r="K27" i="11" l="1"/>
  <c r="O27" i="11" s="1"/>
  <c r="U17" i="6"/>
  <c r="K21" i="11"/>
  <c r="O21" i="11" s="1"/>
  <c r="K26" i="11"/>
  <c r="O26" i="11" s="1"/>
  <c r="K25" i="11"/>
  <c r="O25" i="11" s="1"/>
  <c r="C32" i="12" s="1"/>
  <c r="F32" i="12" s="1"/>
  <c r="K23" i="11"/>
  <c r="O23" i="11" s="1"/>
  <c r="K22" i="11"/>
  <c r="O22" i="11" s="1"/>
  <c r="C17" i="6"/>
  <c r="D11" i="6" s="1"/>
  <c r="C30" i="11"/>
  <c r="S17" i="6"/>
  <c r="E21" i="11"/>
  <c r="O27" i="3"/>
  <c r="G43" i="6"/>
  <c r="G55" i="6"/>
  <c r="G30" i="6"/>
  <c r="H12" i="6"/>
  <c r="E23" i="11"/>
  <c r="H16" i="6"/>
  <c r="E27" i="11"/>
  <c r="H14" i="6"/>
  <c r="E25" i="11"/>
  <c r="H11" i="6"/>
  <c r="E22" i="11"/>
  <c r="J27" i="3"/>
  <c r="F24" i="11"/>
  <c r="H15" i="6"/>
  <c r="E26" i="11"/>
  <c r="D36" i="6"/>
  <c r="R10" i="6" s="1"/>
  <c r="D42" i="6"/>
  <c r="R16" i="6" s="1"/>
  <c r="D39" i="6"/>
  <c r="R12" i="6" s="1"/>
  <c r="D41" i="6"/>
  <c r="R14" i="6" s="1"/>
  <c r="D37" i="6"/>
  <c r="R11" i="6" s="1"/>
  <c r="D38" i="6"/>
  <c r="R15" i="6" s="1"/>
  <c r="I27" i="3"/>
  <c r="D30" i="6"/>
  <c r="D55" i="6"/>
  <c r="Q17" i="6"/>
  <c r="T17" i="6"/>
  <c r="F27" i="3"/>
  <c r="D16" i="6" l="1"/>
  <c r="N16" i="6" s="1"/>
  <c r="D14" i="6"/>
  <c r="M14" i="6" s="1"/>
  <c r="D10" i="6"/>
  <c r="M10" i="6" s="1"/>
  <c r="D12" i="6"/>
  <c r="M12" i="6" s="1"/>
  <c r="D15" i="6"/>
  <c r="N15" i="6" s="1"/>
  <c r="D13" i="6"/>
  <c r="N13" i="6" s="1"/>
  <c r="M13" i="6"/>
  <c r="M11" i="6"/>
  <c r="N11" i="6"/>
  <c r="J11" i="6"/>
  <c r="M16" i="6"/>
  <c r="J12" i="6"/>
  <c r="F30" i="11"/>
  <c r="D43" i="6"/>
  <c r="E30" i="11"/>
  <c r="H17" i="6"/>
  <c r="P17" i="6"/>
  <c r="B34" i="3"/>
  <c r="R17" i="6"/>
  <c r="M15" i="6" l="1"/>
  <c r="J14" i="6"/>
  <c r="J16" i="6"/>
  <c r="G27" i="11" s="1"/>
  <c r="I27" i="11" s="1"/>
  <c r="N12" i="6"/>
  <c r="G23" i="11" s="1"/>
  <c r="I23" i="11" s="1"/>
  <c r="J10" i="6"/>
  <c r="N14" i="6"/>
  <c r="D17" i="6"/>
  <c r="N10" i="6"/>
  <c r="J15" i="6"/>
  <c r="G26" i="11" s="1"/>
  <c r="I26" i="11" s="1"/>
  <c r="J13" i="6"/>
  <c r="G24" i="11" s="1"/>
  <c r="I24" i="11" s="1"/>
  <c r="G22" i="11"/>
  <c r="I22" i="11" s="1"/>
  <c r="I13" i="6"/>
  <c r="O13" i="6" s="1"/>
  <c r="I10" i="6"/>
  <c r="I11" i="6"/>
  <c r="I16" i="6"/>
  <c r="L16" i="6" s="1"/>
  <c r="I15" i="6"/>
  <c r="O15" i="6" s="1"/>
  <c r="C27" i="12" s="1"/>
  <c r="F27" i="12" s="1"/>
  <c r="I12" i="6"/>
  <c r="I14" i="6"/>
  <c r="O14" i="6" s="1"/>
  <c r="C33" i="12" s="1"/>
  <c r="F33" i="12" s="1"/>
  <c r="A36" i="3"/>
  <c r="D34" i="3"/>
  <c r="G25" i="11" l="1"/>
  <c r="I25" i="11" s="1"/>
  <c r="G21" i="11"/>
  <c r="I21" i="11" s="1"/>
  <c r="C16" i="12"/>
  <c r="L13" i="6"/>
  <c r="V13" i="6" s="1"/>
  <c r="C31" i="12"/>
  <c r="F31" i="12" s="1"/>
  <c r="C30" i="12"/>
  <c r="F30" i="12" s="1"/>
  <c r="O10" i="6"/>
  <c r="L10" i="6"/>
  <c r="O11" i="6"/>
  <c r="C26" i="12" s="1"/>
  <c r="F26" i="12" s="1"/>
  <c r="L14" i="6"/>
  <c r="V14" i="6" s="1"/>
  <c r="L11" i="6"/>
  <c r="O16" i="6"/>
  <c r="V16" i="6" s="1"/>
  <c r="O12" i="6"/>
  <c r="L15" i="6"/>
  <c r="V15" i="6" s="1"/>
  <c r="L12" i="6"/>
  <c r="I17" i="6"/>
  <c r="V11" i="6" l="1"/>
  <c r="V10" i="6"/>
  <c r="V12" i="6"/>
  <c r="H25" i="11"/>
  <c r="J25" i="11" s="1"/>
  <c r="H26" i="11"/>
  <c r="J26" i="11" s="1"/>
  <c r="H24" i="11"/>
  <c r="J24" i="11" s="1"/>
  <c r="C28" i="12"/>
  <c r="F28" i="12" s="1"/>
  <c r="C29" i="12"/>
  <c r="F29" i="12" s="1"/>
  <c r="C25" i="12"/>
  <c r="F25" i="12" s="1"/>
  <c r="H27" i="11"/>
  <c r="J27" i="11" s="1"/>
  <c r="C34" i="12"/>
  <c r="F34" i="12" s="1"/>
  <c r="H23" i="11"/>
  <c r="J23" i="11" s="1"/>
  <c r="H22" i="11"/>
  <c r="J22" i="11" s="1"/>
  <c r="H21" i="11"/>
  <c r="J21" i="11" s="1"/>
  <c r="C18" i="12"/>
  <c r="C20" i="12"/>
  <c r="C13" i="12"/>
  <c r="C17" i="12"/>
  <c r="O17" i="6"/>
  <c r="L17" i="6"/>
  <c r="G18" i="6" s="1"/>
  <c r="N17" i="6"/>
  <c r="I18" i="6" s="1"/>
  <c r="K17" i="6"/>
  <c r="J17" i="6"/>
  <c r="E18" i="6" s="1"/>
  <c r="M17" i="6"/>
  <c r="H18" i="6" s="1"/>
  <c r="D20" i="12" l="1"/>
  <c r="D18" i="12"/>
  <c r="D11" i="12"/>
  <c r="D16" i="12"/>
  <c r="D12" i="12"/>
  <c r="D14" i="12"/>
  <c r="D13" i="12"/>
  <c r="C12" i="12"/>
  <c r="C14" i="12"/>
  <c r="C11" i="12"/>
  <c r="K30" i="11"/>
  <c r="V17" i="6"/>
  <c r="H30" i="11"/>
  <c r="C19" i="12"/>
  <c r="G30" i="11"/>
  <c r="E16" i="12" l="1"/>
  <c r="D17" i="12"/>
  <c r="E17" i="12" s="1"/>
  <c r="E18" i="12"/>
  <c r="D19" i="12"/>
  <c r="E19" i="12" s="1"/>
  <c r="E20" i="12"/>
  <c r="D15" i="12"/>
  <c r="E13" i="12"/>
  <c r="E11" i="12"/>
  <c r="C15" i="12"/>
  <c r="E14" i="12"/>
  <c r="E12" i="12"/>
  <c r="E15" i="12" l="1"/>
</calcChain>
</file>

<file path=xl/comments1.xml><?xml version="1.0" encoding="utf-8"?>
<comments xmlns="http://schemas.openxmlformats.org/spreadsheetml/2006/main">
  <authors>
    <author>Belinda Dhaliwal</author>
  </authors>
  <commentList>
    <comment ref="O25" authorId="0">
      <text>
        <r>
          <rPr>
            <b/>
            <sz val="9"/>
            <color indexed="81"/>
            <rFont val="Tahoma"/>
            <family val="2"/>
          </rPr>
          <t>Belinda Dhaliwal:</t>
        </r>
        <r>
          <rPr>
            <sz val="9"/>
            <color indexed="81"/>
            <rFont val="Tahoma"/>
            <family val="2"/>
          </rPr>
          <t xml:space="preserve">
The GA variance created in 2010 was by all Large Users because they were all Class B at that time.  So the related credit should be given back to all Large Users, not just Square One.</t>
        </r>
      </text>
    </comment>
  </commentList>
</comments>
</file>

<file path=xl/comments2.xml><?xml version="1.0" encoding="utf-8"?>
<comments xmlns="http://schemas.openxmlformats.org/spreadsheetml/2006/main">
  <authors>
    <author>Belinda Dhaliwal</author>
  </authors>
  <commentList>
    <comment ref="E21" authorId="0">
      <text>
        <r>
          <rPr>
            <b/>
            <sz val="9"/>
            <color indexed="81"/>
            <rFont val="Tahoma"/>
            <family val="2"/>
          </rPr>
          <t>Belinda Dhaliwal:</t>
        </r>
        <r>
          <rPr>
            <sz val="9"/>
            <color indexed="81"/>
            <rFont val="Tahoma"/>
            <family val="2"/>
          </rPr>
          <t xml:space="preserve">
Square One Only</t>
        </r>
      </text>
    </comment>
    <comment ref="E41" authorId="0">
      <text>
        <r>
          <rPr>
            <b/>
            <sz val="9"/>
            <color indexed="81"/>
            <rFont val="Tahoma"/>
            <family val="2"/>
          </rPr>
          <t>Belinda Dhaliwal:</t>
        </r>
        <r>
          <rPr>
            <sz val="9"/>
            <color indexed="81"/>
            <rFont val="Tahoma"/>
            <family val="2"/>
          </rPr>
          <t xml:space="preserve">
Square One Only</t>
        </r>
      </text>
    </comment>
  </commentList>
</comments>
</file>

<file path=xl/sharedStrings.xml><?xml version="1.0" encoding="utf-8"?>
<sst xmlns="http://schemas.openxmlformats.org/spreadsheetml/2006/main" count="1173" uniqueCount="411">
  <si>
    <t>Rate Class</t>
  </si>
  <si>
    <t>Residential</t>
  </si>
  <si>
    <t>Interest</t>
  </si>
  <si>
    <t>Total</t>
  </si>
  <si>
    <r>
      <t xml:space="preserve">1595 Recovery Share Proportion (2008) </t>
    </r>
    <r>
      <rPr>
        <b/>
        <vertAlign val="superscript"/>
        <sz val="10"/>
        <rFont val="Arial"/>
        <family val="2"/>
      </rPr>
      <t>1</t>
    </r>
  </si>
  <si>
    <r>
      <t xml:space="preserve">1595 Recovery Share Proportion (2009) </t>
    </r>
    <r>
      <rPr>
        <b/>
        <vertAlign val="superscript"/>
        <sz val="10"/>
        <rFont val="Arial"/>
        <family val="2"/>
      </rPr>
      <t>1</t>
    </r>
  </si>
  <si>
    <r>
      <t xml:space="preserve">1595 Recovery Share Proportion (2010) </t>
    </r>
    <r>
      <rPr>
        <b/>
        <vertAlign val="superscript"/>
        <sz val="10"/>
        <rFont val="Arial"/>
        <family val="2"/>
      </rPr>
      <t>1</t>
    </r>
  </si>
  <si>
    <r>
      <t xml:space="preserve">1595 Recovery Share Proportion (2011) </t>
    </r>
    <r>
      <rPr>
        <b/>
        <vertAlign val="superscript"/>
        <sz val="10"/>
        <rFont val="Arial"/>
        <family val="2"/>
      </rPr>
      <t>1</t>
    </r>
  </si>
  <si>
    <r>
      <t xml:space="preserve">1595 Recovery Share Proportion (2012) </t>
    </r>
    <r>
      <rPr>
        <b/>
        <vertAlign val="superscript"/>
        <sz val="10"/>
        <rFont val="Arial"/>
        <family val="2"/>
      </rPr>
      <t>1</t>
    </r>
  </si>
  <si>
    <r>
      <t xml:space="preserve">1568 LRAM Variance Account Class Allocation                           </t>
    </r>
    <r>
      <rPr>
        <b/>
        <sz val="10"/>
        <color rgb="FFFF0000"/>
        <rFont val="Arial"/>
        <family val="2"/>
      </rPr>
      <t>($ amounts)</t>
    </r>
  </si>
  <si>
    <r>
      <t>Number of Customers for Residential and GS&lt;50 classes</t>
    </r>
    <r>
      <rPr>
        <b/>
        <vertAlign val="superscript"/>
        <sz val="10"/>
        <rFont val="Arial"/>
        <family val="2"/>
      </rPr>
      <t>3</t>
    </r>
  </si>
  <si>
    <t>Unit</t>
  </si>
  <si>
    <t>RESIDENTIAL</t>
  </si>
  <si>
    <t>$/kWh</t>
  </si>
  <si>
    <t>GENERAL SERVICE LESS THAN 50 KW</t>
  </si>
  <si>
    <t>UNMETERED SCATTERED LOAD</t>
  </si>
  <si>
    <t>GENERAL SERVICE 50 TO 499 KW</t>
  </si>
  <si>
    <t>$/kW</t>
  </si>
  <si>
    <t>GENERAL SERVICE 500 TO 4,999 KW</t>
  </si>
  <si>
    <t>LARGE USE &gt; 5000 KW</t>
  </si>
  <si>
    <t>STREET LIGHTING</t>
  </si>
  <si>
    <t>STANDBY DISTRIBUTION SERVICE</t>
  </si>
  <si>
    <t>microFIT</t>
  </si>
  <si>
    <t>Threshold Test</t>
  </si>
  <si>
    <t>Total Claim (including Account 1568)</t>
  </si>
  <si>
    <t>Total Claim for Threshold Test (All Group 1 Accounts)</t>
  </si>
  <si>
    <r>
      <t xml:space="preserve">Threshold Test (Total claim per kWh) </t>
    </r>
    <r>
      <rPr>
        <b/>
        <vertAlign val="superscript"/>
        <sz val="11"/>
        <color rgb="FFFF0000"/>
        <rFont val="Calibri"/>
        <family val="2"/>
        <scheme val="minor"/>
      </rPr>
      <t>2</t>
    </r>
  </si>
  <si>
    <t>YES</t>
  </si>
  <si>
    <t>Global Adjustment Rate Rider</t>
  </si>
  <si>
    <t>Enersource Hydro Mississauga Inc.</t>
  </si>
  <si>
    <t>Allocation of Deferral/Variance Accounts</t>
  </si>
  <si>
    <t>TABLE 1 - Allocation of Deferral/Variance Excluding GA</t>
  </si>
  <si>
    <t>1550</t>
  </si>
  <si>
    <t>1580</t>
  </si>
  <si>
    <t>1584</t>
  </si>
  <si>
    <t>1586</t>
  </si>
  <si>
    <t>1588</t>
  </si>
  <si>
    <t>LARGE USE</t>
  </si>
  <si>
    <t>1595 (Excl. GA) Recovery Share Proportion (2010)</t>
  </si>
  <si>
    <t>1595 (GA) Recovery Share Proportion (2010)</t>
  </si>
  <si>
    <t>1595 (GA) Recovery Share Proportion (2011)</t>
  </si>
  <si>
    <t>Incentive Regulation Model for 2016 Filers</t>
  </si>
  <si>
    <t>1595 (GA) Recovery Share Proportion (2012)</t>
  </si>
  <si>
    <t>1595 (Excl. GA) Recovery Share Proportion (2011)</t>
  </si>
  <si>
    <t>1595 (Excl. GA) Recovery Share Proportion (2012)</t>
  </si>
  <si>
    <t>TABLE 2 - Allocation of Account 1595 (2010)</t>
  </si>
  <si>
    <t>TABLE 2 - Allocation of Account 1595 (2011)</t>
  </si>
  <si>
    <t>TABLE 2 - Allocation of Account 1595 (2012)</t>
  </si>
  <si>
    <r>
      <rPr>
        <b/>
        <sz val="11"/>
        <color theme="1"/>
        <rFont val="Arial"/>
        <family val="2"/>
      </rPr>
      <t>Input required at cell C15 only.</t>
    </r>
    <r>
      <rPr>
        <sz val="11"/>
        <color theme="1"/>
        <rFont val="Arial"/>
        <family val="2"/>
      </rPr>
      <t xml:space="preserve">  This workshseet calculates rate riders related to the Deferral/Variance Account Disposition (if applicable), associated rate riders for the global adjustment account (1589) and Account 1568.  Rate Riders will not be generated for the microFIT class.</t>
    </r>
  </si>
  <si>
    <t>Deferral/Variance Account Rate Rider</t>
  </si>
  <si>
    <t>Billed kWh or Estimated kW for Non-RPP Customers</t>
  </si>
  <si>
    <t>Summary of Deferral/Variance Rate Riders</t>
  </si>
  <si>
    <t>TABLE 1 - Summary of Deferral/Variance Rate Riders Excluding GA (Applicable to All Customers)</t>
  </si>
  <si>
    <t>TABLE 2 - Summary of GA Deferral/Variance Rate Riders (Applicable to Non-RPP Customers)</t>
  </si>
  <si>
    <t>Global Adjustment
(Non-RPP only)</t>
  </si>
  <si>
    <t>GENERAL SERVICE 50 TO 499 KW (N0N-INTERVAL)</t>
  </si>
  <si>
    <t>GENERAL SERVICE 50 TO 499 KW (INTERVAL)</t>
  </si>
  <si>
    <t>GENERAL SERVICE 500 TO 4,999 KW (NON-INTERVAL)</t>
  </si>
  <si>
    <t>GENERAL SERVICE 500 TO 4,999 KW (INTERVAL)</t>
  </si>
  <si>
    <t>LARGE USE (CLASS B)</t>
  </si>
  <si>
    <t>EB-2015-0065</t>
  </si>
  <si>
    <t>Allocation of Balance in Account 1595 GA</t>
  </si>
  <si>
    <t>1595 GA Portion</t>
  </si>
  <si>
    <t>Retail Transmission Rate - Network Service Rate</t>
  </si>
  <si>
    <t>Retail Transmission Rate - Line and Transformation Connection Service Rate</t>
  </si>
  <si>
    <t>Retail Transmission Rate - Network Service Rate - Interval Metered</t>
  </si>
  <si>
    <t>Retail Transmission Rate - Line and Transformation Connection Service Rate - Interval Metered</t>
  </si>
  <si>
    <t>$</t>
  </si>
  <si>
    <t>ALLOWANCES</t>
  </si>
  <si>
    <t>Transformer Allowance for Ownership - per kW of billing demand/month</t>
  </si>
  <si>
    <t>%</t>
  </si>
  <si>
    <t>SPECIFIC SERVICE CHARGES</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</si>
  <si>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</si>
  <si>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</si>
  <si>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</si>
  <si>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Customer Administration</t>
  </si>
  <si>
    <t>Arrears certificate</t>
  </si>
  <si>
    <t>Request for other billing information</t>
  </si>
  <si>
    <t>Credit Reference/credit check (plus credit agency costs)</t>
  </si>
  <si>
    <t>Income Tax Letter</t>
  </si>
  <si>
    <t>Returned cheque (plus bank charges)</t>
  </si>
  <si>
    <t>Account set up charge/change of occupancy charge (plus credit agency costs if applicable)</t>
  </si>
  <si>
    <t>Meter dispute charge plus Measurement Canada fees (if meter found correct)</t>
  </si>
  <si>
    <t>Special meter reads</t>
  </si>
  <si>
    <t>Interval meter request change</t>
  </si>
  <si>
    <t>Non-Payment of Account</t>
  </si>
  <si>
    <t>RETAIL SERVICE CHARGES (if applicable)</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</si>
  <si>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</si>
  <si>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</si>
  <si>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</si>
  <si>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</si>
  <si>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</si>
  <si>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</si>
  <si>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</si>
  <si>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</si>
  <si>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</si>
  <si>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</si>
  <si>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</si>
  <si>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</si>
  <si>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</si>
  <si>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</si>
  <si>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</si>
  <si>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</si>
  <si>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</si>
  <si>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RESIDENTIAL SERVICE CLASSIFICATION</t>
  </si>
  <si>
    <t>GENERAL SERVICE LESS THAN 50 KW SERVICE CLASSIFICATION</t>
  </si>
  <si>
    <t>UNMETERED SCATTERED LOAD SERVICE CLASSIFICATION</t>
  </si>
  <si>
    <t>GENERAL SERVICE 50 TO 499 KW SERVICE CLASSIFICATION</t>
  </si>
  <si>
    <t>GENERAL SERVICE 500 TO 4,999 KW SERVICE CLASSIFICATION</t>
  </si>
  <si>
    <t>STREET LIGHTING SERVICE CLASSIFICATION</t>
  </si>
  <si>
    <t>Wholesale Market Service Rate</t>
  </si>
  <si>
    <t>Rural or Remote Electricity Rate Protection Charge (RRRP)</t>
  </si>
  <si>
    <t>Standard Supply Service - Administrative Charge (if applicable)</t>
  </si>
  <si>
    <t>TARIFF OF RATES AND CHARGES</t>
  </si>
  <si>
    <t>This schedule supersedes and replaces all previously</t>
  </si>
  <si>
    <t>approved schedules of Rates, Charges and Loss Factors</t>
  </si>
  <si>
    <t>This classification refers to all residential services including, without limitation, single family or single unit dwellings, multi-family dwellings, row-type dwellings and subdivision developments. Energy is supplied in single phase, 3-wire, or three phase, 4-wire, having a nominal voltage of 120/240 Volts. There shall be only one delivery point to a dwelling. Further servicing details are available in the distributor’s Conditions of Service.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</si>
  <si>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</si>
  <si>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MONTHLY RATES AND CHARGES - Delivery Component</t>
  </si>
  <si>
    <t>Service Charge</t>
  </si>
  <si>
    <t>Rate Rider for Smart Metering Entity Charge - effective until October 31, 2018</t>
  </si>
  <si>
    <t>Distribution Volumetric Rate</t>
  </si>
  <si>
    <t>Low Voltage Service Rate</t>
  </si>
  <si>
    <t>MONTHLY RATES AND CHARGES - Regulatory Component</t>
  </si>
  <si>
    <t>This classification refers to a non-residential account whose monthly average peak demand is less than, or is forecast to be less than, 50 kW. Further servicing details are available in the distributor’s Conditions of Service.</t>
  </si>
  <si>
    <t>Service Charge (per connection)</t>
  </si>
  <si>
    <t>This classification refers to a non-residential account whose monthly average peak demand is equal to or greater than, or is forecast to be equal to or greater than, 50 kW but less than 500 kW. Further servicing details are available in the distributor’s Conditions of Service.</t>
  </si>
  <si>
    <t>This classification refers to a non-residential account whose monthly average peak demand is equal to or greater than, or is forecast to be equal to or greater than, 500 kW but less than 5,000 kW. Further servicing details are available in the distributor’s Conditions of Service.</t>
  </si>
  <si>
    <t>This classification refers to an account whose monthly average peak demand is equal to or greater than, or is forecast to be equal to or greater than, 5,000 kW. Further servicing details are available in the distributor’s Conditions of Service.</t>
  </si>
  <si>
    <t>This classification refers to an account for roadway lighting. Street Lighting is unmetered where energy consumption is estimated based on the connected wattage and calculated hours of use using methods established by the Ontario Energy Board. Further servicing details are available in the distributor’s Conditions of Service.</t>
  </si>
  <si>
    <t>Service Charge (per light)</t>
  </si>
  <si>
    <t>This classification refers to an account that requires Enersource Hydro Mississauga to provide distribution service on a standby basis as a back-up supply to an on-site generator. Further servicing details are available in the distributor’s Conditions of Service.</t>
  </si>
  <si>
    <t>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t>
  </si>
  <si>
    <t>MICROFIT SERVICE CLASSIFICATION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</si>
  <si>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</si>
  <si>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1589 GA (2013)</t>
  </si>
  <si>
    <t>1589 GA (2014)</t>
  </si>
  <si>
    <t>TOTAL GA</t>
  </si>
  <si>
    <r>
      <t xml:space="preserve">Billed </t>
    </r>
    <r>
      <rPr>
        <b/>
        <sz val="11"/>
        <color rgb="FFFF0000"/>
        <rFont val="Arial"/>
        <family val="2"/>
      </rPr>
      <t>kWh</t>
    </r>
    <r>
      <rPr>
        <b/>
        <sz val="10"/>
        <rFont val="Arial"/>
        <family val="2"/>
      </rPr>
      <t xml:space="preserve"> for Wholesale Market Participants (WMP)</t>
    </r>
  </si>
  <si>
    <r>
      <t xml:space="preserve">Billed </t>
    </r>
    <r>
      <rPr>
        <b/>
        <sz val="11"/>
        <color rgb="FFFF0000"/>
        <rFont val="Arial"/>
        <family val="2"/>
      </rPr>
      <t>kW</t>
    </r>
    <r>
      <rPr>
        <b/>
        <sz val="10"/>
        <rFont val="Arial"/>
        <family val="2"/>
      </rPr>
      <t xml:space="preserve"> for Wholesale Market Participants (WMP)</t>
    </r>
  </si>
  <si>
    <r>
      <t xml:space="preserve">Total Metered </t>
    </r>
    <r>
      <rPr>
        <b/>
        <sz val="10"/>
        <color rgb="FFFF0000"/>
        <rFont val="Arial"/>
        <family val="2"/>
      </rPr>
      <t xml:space="preserve">kWh </t>
    </r>
    <r>
      <rPr>
        <b/>
        <sz val="10"/>
        <rFont val="Arial"/>
        <family val="2"/>
      </rPr>
      <t xml:space="preserve">less WMP consumption
</t>
    </r>
    <r>
      <rPr>
        <b/>
        <i/>
        <sz val="10"/>
        <rFont val="Arial"/>
        <family val="2"/>
      </rPr>
      <t>(if applicable)</t>
    </r>
  </si>
  <si>
    <r>
      <t xml:space="preserve">Total Metered </t>
    </r>
    <r>
      <rPr>
        <b/>
        <sz val="10"/>
        <color rgb="FFFF0000"/>
        <rFont val="Arial"/>
        <family val="2"/>
      </rPr>
      <t xml:space="preserve">kW </t>
    </r>
    <r>
      <rPr>
        <b/>
        <sz val="10"/>
        <rFont val="Arial"/>
        <family val="2"/>
      </rPr>
      <t xml:space="preserve">less WMP consumption 
</t>
    </r>
    <r>
      <rPr>
        <b/>
        <i/>
        <sz val="10"/>
        <rFont val="Arial"/>
        <family val="2"/>
      </rPr>
      <t>(if applicable)</t>
    </r>
  </si>
  <si>
    <r>
      <t xml:space="preserve">1595 Recovery Share Proportion (2013) </t>
    </r>
    <r>
      <rPr>
        <b/>
        <vertAlign val="superscript"/>
        <sz val="10"/>
        <rFont val="Arial"/>
        <family val="2"/>
      </rPr>
      <t>1</t>
    </r>
  </si>
  <si>
    <r>
      <t xml:space="preserve">1595 Recovery Share Proportion (2014) </t>
    </r>
    <r>
      <rPr>
        <b/>
        <vertAlign val="superscript"/>
        <sz val="10"/>
        <rFont val="Arial"/>
        <family val="2"/>
      </rPr>
      <t>1</t>
    </r>
  </si>
  <si>
    <r>
      <t xml:space="preserve">Billed </t>
    </r>
    <r>
      <rPr>
        <b/>
        <sz val="10"/>
        <color rgb="FFFF0000"/>
        <rFont val="Arial"/>
        <family val="2"/>
      </rPr>
      <t>kWh</t>
    </r>
    <r>
      <rPr>
        <b/>
        <sz val="10"/>
        <rFont val="Arial"/>
        <family val="2"/>
      </rPr>
      <t xml:space="preserve"> for Class A, Non-WMP Customers 
(if applicable)</t>
    </r>
  </si>
  <si>
    <r>
      <t xml:space="preserve">Billed </t>
    </r>
    <r>
      <rPr>
        <b/>
        <sz val="10"/>
        <color rgb="FFFF0000"/>
        <rFont val="Arial"/>
        <family val="2"/>
      </rPr>
      <t>kW</t>
    </r>
    <r>
      <rPr>
        <b/>
        <sz val="10"/>
        <rFont val="Arial"/>
        <family val="2"/>
      </rPr>
      <t xml:space="preserve"> for 
Class A, Non-WMP Customers 
(if applicable)</t>
    </r>
  </si>
  <si>
    <r>
      <t xml:space="preserve">Billed </t>
    </r>
    <r>
      <rPr>
        <b/>
        <sz val="10"/>
        <color rgb="FFFF0000"/>
        <rFont val="Arial"/>
        <family val="2"/>
      </rPr>
      <t>kWh</t>
    </r>
    <r>
      <rPr>
        <b/>
        <sz val="10"/>
        <rFont val="Arial"/>
        <family val="2"/>
      </rPr>
      <t xml:space="preserve"> for Non-RPP Customers LESS Class A Consumption</t>
    </r>
  </si>
  <si>
    <r>
      <t xml:space="preserve">Billed </t>
    </r>
    <r>
      <rPr>
        <b/>
        <sz val="10"/>
        <color rgb="FFFF0000"/>
        <rFont val="Arial"/>
        <family val="2"/>
      </rPr>
      <t>kW</t>
    </r>
    <r>
      <rPr>
        <b/>
        <sz val="10"/>
        <rFont val="Arial"/>
        <family val="2"/>
      </rPr>
      <t xml:space="preserve"> for Non-RPP Customers LESS Class A Demand</t>
    </r>
  </si>
  <si>
    <t>Enersource Hydro Mississauga Inc</t>
  </si>
  <si>
    <t>EB - 2015-0065</t>
  </si>
  <si>
    <t>Appendix 1</t>
  </si>
  <si>
    <t>Global Adjustment  - Variance Account  1589</t>
  </si>
  <si>
    <t>Breakdown between Interval and Non-Interval Customers</t>
  </si>
  <si>
    <t>Table 1 - Variance Allocation Between Interval &amp; Non-Interval</t>
  </si>
  <si>
    <t>Meter Type</t>
  </si>
  <si>
    <t>Global Adjustment Billing Methodology</t>
  </si>
  <si>
    <t>Revenue</t>
  </si>
  <si>
    <t>Cost</t>
  </si>
  <si>
    <t>Subtotal</t>
  </si>
  <si>
    <t>Total Variance Claim</t>
  </si>
  <si>
    <t>Interval</t>
  </si>
  <si>
    <t>2013 - (2nd Estimate)</t>
  </si>
  <si>
    <t>Non-Interval</t>
  </si>
  <si>
    <t>2013 - (1st Estimate)</t>
  </si>
  <si>
    <t>Interval &amp; Non Interval</t>
  </si>
  <si>
    <t>2014 - (1st Estimate)</t>
  </si>
  <si>
    <t>Table 2 - Allocation of 2013 Variance to Interval Customers</t>
  </si>
  <si>
    <t>Allocation (%)</t>
  </si>
  <si>
    <t>$ Allocation</t>
  </si>
  <si>
    <t>Actual 2014 kW for Non-RPP Customers</t>
  </si>
  <si>
    <t>$/Unit</t>
  </si>
  <si>
    <t>General Service 50 to 499 KW</t>
  </si>
  <si>
    <t>General Service 500 to 4999 KW</t>
  </si>
  <si>
    <t>Large Use</t>
  </si>
  <si>
    <t>Streetlight</t>
  </si>
  <si>
    <t>Table 3 - Allocation of 2013 Variance to Non Interval Customers</t>
  </si>
  <si>
    <t>Actual 2014 Billed kWh or kW for Non-RPP Customers</t>
  </si>
  <si>
    <t>General Service Less Than 50 KW</t>
  </si>
  <si>
    <t>Unmetered Scattered Load</t>
  </si>
  <si>
    <t>Table 4 - Allocation of 2014 Variance to Interval &amp; Non Interval Customers</t>
  </si>
  <si>
    <t>2014 GA Billed kWh for Non-RPP Customers</t>
  </si>
  <si>
    <t>LARGE USE SERVICE CLASSIFICATION</t>
  </si>
  <si>
    <t>STANDBY POWER SERVICE CLASSIFICATION</t>
  </si>
  <si>
    <t>X</t>
  </si>
  <si>
    <t>Enersource Hydro Mississauga Inc._Start</t>
  </si>
  <si>
    <t>EB-2014-0068</t>
  </si>
  <si>
    <t>1_RESIDENTIAL SERVICE CLASSIFICATION</t>
  </si>
  <si>
    <t>1_APPLICATION</t>
  </si>
  <si>
    <t xml:space="preserve">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
</t>
  </si>
  <si>
    <t>1_MRC_Del</t>
  </si>
  <si>
    <t>1_RESIDENTIAL SERVICE CLASSIFICATION_MSC</t>
  </si>
  <si>
    <t>1_RESIDENTIAL SERVICE CLASSIFICATION_SME</t>
  </si>
  <si>
    <t>1_RESIDENTIAL SERVICE CLASSIFICATION_DVC</t>
  </si>
  <si>
    <t>1_RESIDENTIAL SERVICE CLASSIFICATION_DEFVAR_ALL</t>
  </si>
  <si>
    <t>1_RESIDENTIAL SERVICE CLASSIFICATION_DVA_RR_2016</t>
  </si>
  <si>
    <t>1_RESIDENTIAL SERVICE CLASSIFICATION_LV</t>
  </si>
  <si>
    <t>1_RESIDENTIAL SERVICE CLASSIFICATION_LRAM</t>
  </si>
  <si>
    <t>1_RESIDENTIAL SERVICE CLASSIFICATION_DVA_RR_2016_1568</t>
  </si>
  <si>
    <t>1_RESIDENTIAL SERVICE CLASSIFICATION_Retail Transmission Rate - Network Service Rate</t>
  </si>
  <si>
    <t>RESIDENTIAL SERVICE CLASSIFICATION_Retail Transmission Rate - Network Service Rate</t>
  </si>
  <si>
    <t>1_RESIDENTIAL SERVICE CLASSIFICATION_Retail Transmission Rate - Line and Transformation Connection Service Rate</t>
  </si>
  <si>
    <t>RESIDENTIAL SERVICE CLASSIFICATION_Retail Transmission Rate - Line and Transformation Connection Service Rate</t>
  </si>
  <si>
    <t>1_MRC_Reg</t>
  </si>
  <si>
    <t>1_RESIDENTIAL SERVICE CLASSIFICATION_WMSR</t>
  </si>
  <si>
    <t>1_RESIDENTIAL SERVICE CLASSIFICATION_RRRP</t>
  </si>
  <si>
    <t>1_RESIDENTIAL SERVICE CLASSIFICATION_SSS</t>
  </si>
  <si>
    <t>2_GENERAL SERVICE LESS THAN 50 KW SERVICE CLASSIFICATION</t>
  </si>
  <si>
    <t>2_APPLICATION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</si>
  <si>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</si>
  <si>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2_MRC_Del</t>
  </si>
  <si>
    <t>2_GENERAL SERVICE LESS THAN 50 KW SERVICE CLASSIFICATION_MSC</t>
  </si>
  <si>
    <t>2_GENERAL SERVICE LESS THAN 50 KW SERVICE CLASSIFICATION_SME</t>
  </si>
  <si>
    <t>2_GENERAL SERVICE LESS THAN 50 KW SERVICE CLASSIFICATION_DVC</t>
  </si>
  <si>
    <t>2_GENERAL SERVICE LESS THAN 50 KW SERVICE CLASSIFICATION_DEFVAR_ALL</t>
  </si>
  <si>
    <t>2_GENERAL SERVICE LESS THAN 50 KW SERVICE CLASSIFICATION_DVA_RR_2016</t>
  </si>
  <si>
    <t>2_GENERAL SERVICE LESS THAN 50 KW SERVICE CLASSIFICATION_GA_kwh</t>
  </si>
  <si>
    <t>2_GENERAL SERVICE LESS THAN 50 KW SERVICE CLASSIFICATION_DVA_RR_2016_1589</t>
  </si>
  <si>
    <t>2_GENERAL SERVICE LESS THAN 50 KW SERVICE CLASSIFICATION_LV</t>
  </si>
  <si>
    <t>2_GENERAL SERVICE LESS THAN 50 KW SERVICE CLASSIFICATION_LRAM</t>
  </si>
  <si>
    <t>2_GENERAL SERVICE LESS THAN 50 KW SERVICE CLASSIFICATION_DVA_RR_2016_1568</t>
  </si>
  <si>
    <t>2_GENERAL SERVICE LESS THAN 50 KW SERVICE CLASSIFICATION_Retail Transmission Rate - Network Service Rate</t>
  </si>
  <si>
    <t>GENERAL SERVICE LESS THAN 50 KW SERVICE CLASSIFICATION_Retail Transmission Rate - Network Service Rate</t>
  </si>
  <si>
    <t>2_GENERAL SERVICE LESS THAN 50 KW SERVICE CLASSIFICATION_Retail Transmission Rate - Line and Transformation Connection Service Rate</t>
  </si>
  <si>
    <t>GENERAL SERVICE LESS THAN 50 KW SERVICE CLASSIFICATION_Retail Transmission Rate - Line and Transformation Connection Service Rate</t>
  </si>
  <si>
    <t>2_MRC_Reg</t>
  </si>
  <si>
    <t>2_GENERAL SERVICE LESS THAN 50 KW SERVICE CLASSIFICATION_WMSR</t>
  </si>
  <si>
    <t>2_GENERAL SERVICE LESS THAN 50 KW SERVICE CLASSIFICATION_RRRP</t>
  </si>
  <si>
    <t>2_GENERAL SERVICE LESS THAN 50 KW SERVICE CLASSIFICATION_SSS</t>
  </si>
  <si>
    <t>3_GENERAL SERVICE 50 TO 499 KW SERVICE CLASSIFICATION</t>
  </si>
  <si>
    <t>3_APPLICATION</t>
  </si>
  <si>
    <t>Billing demands are established at the greater of 100% of the kW, or 90% of the kVa amounts.</t>
  </si>
  <si>
    <t>3_MRC_Del</t>
  </si>
  <si>
    <t>3_GENERAL SERVICE 50 TO 499 KW SERVICE CLASSIFICATION_MSC</t>
  </si>
  <si>
    <t>3_GENERAL SERVICE 50 TO 499 KW SERVICE CLASSIFICATION_DVC</t>
  </si>
  <si>
    <t>3_GENERAL SERVICE 50 TO 499 KW SERVICE CLASSIFICATION_DEFVAR_ALL</t>
  </si>
  <si>
    <t>3_GENERAL SERVICE 50 TO 499 KW SERVICE CLASSIFICATION_DVA_RR_2016</t>
  </si>
  <si>
    <t>3_GENERAL SERVICE 50 TO 499 KW SERVICE CLASSIFICATION_GA_kw</t>
  </si>
  <si>
    <t>3_GENERAL SERVICE 50 TO 499 KW SERVICE CLASSIFICATION_DVA_RR_2016_1589</t>
  </si>
  <si>
    <t>3_GENERAL SERVICE 50 TO 499 KW SERVICE CLASSIFICATION_LV</t>
  </si>
  <si>
    <t>3_GENERAL SERVICE 50 TO 499 KW SERVICE CLASSIFICATION_LRAM</t>
  </si>
  <si>
    <t>3_GENERAL SERVICE 50 TO 499 KW SERVICE CLASSIFICATION_DVA_RR_2016_1568</t>
  </si>
  <si>
    <t>3_GENERAL SERVICE 50 TO 499 KW SERVICE CLASSIFICATION_Retail Transmission Rate - Network Service Rate</t>
  </si>
  <si>
    <t>GENERAL SERVICE 50 TO 499 KW SERVICE CLASSIFICATION_Retail Transmission Rate - Network Service Rate</t>
  </si>
  <si>
    <t>3_GENERAL SERVICE 50 TO 499 KW SERVICE CLASSIFICATION_Retail Transmission Rate - Line and Transformation Connection Service Rate</t>
  </si>
  <si>
    <t>GENERAL SERVICE 50 TO 499 KW SERVICE CLASSIFICATION_Retail Transmission Rate - Line and Transformation Connection Service Rate</t>
  </si>
  <si>
    <t>3_GENERAL SERVICE 50 TO 499 KW SERVICE CLASSIFICATION_Retail Transmission Rate - Network Service Rate - Interval Metered</t>
  </si>
  <si>
    <t>GENERAL SERVICE 50 TO 499 KW SERVICE CLASSIFICATION_Retail Transmission Rate - Network Service Rate - Interval Metered</t>
  </si>
  <si>
    <t>3_GENERAL SERVICE 50 TO 499 KW SERVICE CLASSIFICATION_Retail Transmission Rate - Line and Transformation Connection Service Rate - Interval Metered</t>
  </si>
  <si>
    <t>GENERAL SERVICE 50 TO 499 KW SERVICE CLASSIFICATION_Retail Transmission Rate - Line and Transformation Connection Service Rate - Interval Metered</t>
  </si>
  <si>
    <t>3_MRC_Reg</t>
  </si>
  <si>
    <t>3_GENERAL SERVICE 50 TO 499 KW SERVICE CLASSIFICATION_WMSR</t>
  </si>
  <si>
    <t>3_GENERAL SERVICE 50 TO 499 KW SERVICE CLASSIFICATION_RRRP</t>
  </si>
  <si>
    <t>3_GENERAL SERVICE 50 TO 499 KW SERVICE CLASSIFICATION_SSS</t>
  </si>
  <si>
    <t>4_GENERAL SERVICE 500 TO 4,999 KW SERVICE CLASSIFICATION</t>
  </si>
  <si>
    <t>4_APPLICATION</t>
  </si>
  <si>
    <t>4_MRC_Del</t>
  </si>
  <si>
    <t>4_GENERAL SERVICE 500 TO 4,999 KW SERVICE CLASSIFICATION_MSC</t>
  </si>
  <si>
    <t>4_GENERAL SERVICE 500 TO 4,999 KW SERVICE CLASSIFICATION_DVC</t>
  </si>
  <si>
    <t>4_GENERAL SERVICE 500 TO 4,999 KW SERVICE CLASSIFICATION_DEFVAR_ALL</t>
  </si>
  <si>
    <t>4_GENERAL SERVICE 500 TO 4,999 KW SERVICE CLASSIFICATION_DVA_RR_2016</t>
  </si>
  <si>
    <t>4_GENERAL SERVICE 500 TO 4,999 KW SERVICE CLASSIFICATION_GA_kw</t>
  </si>
  <si>
    <t>4_GENERAL SERVICE 500 TO 4,999 KW SERVICE CLASSIFICATION_DVA_RR_2016_1589</t>
  </si>
  <si>
    <t>4_GENERAL SERVICE 500 TO 4,999 KW SERVICE CLASSIFICATION_LV</t>
  </si>
  <si>
    <t>4_GENERAL SERVICE 500 TO 4,999 KW SERVICE CLASSIFICATION_LRAM</t>
  </si>
  <si>
    <t>4_GENERAL SERVICE 500 TO 4,999 KW SERVICE CLASSIFICATION_DVA_RR_2016_1568</t>
  </si>
  <si>
    <t>4_GENERAL SERVICE 500 TO 4,999 KW SERVICE CLASSIFICATION_Retail Transmission Rate - Network Service Rate - Interval Metered</t>
  </si>
  <si>
    <t>GENERAL SERVICE 500 TO 4,999 KW SERVICE CLASSIFICATION_Retail Transmission Rate - Network Service Rate - Interval Metered</t>
  </si>
  <si>
    <t>4_GENERAL SERVICE 500 TO 4,999 KW SERVICE CLASSIFICATION_Retail Transmission Rate - Line and Transformation Connection Service Rate - Interval Metered</t>
  </si>
  <si>
    <t>GENERAL SERVICE 500 TO 4,999 KW SERVICE CLASSIFICATION_Retail Transmission Rate - Line and Transformation Connection Service Rate - Interval Metered</t>
  </si>
  <si>
    <t>4_MRC_Reg</t>
  </si>
  <si>
    <t>4_GENERAL SERVICE 500 TO 4,999 KW SERVICE CLASSIFICATION_WMSR</t>
  </si>
  <si>
    <t>4_GENERAL SERVICE 500 TO 4,999 KW SERVICE CLASSIFICATION_RRRP</t>
  </si>
  <si>
    <t>4_GENERAL SERVICE 500 TO 4,999 KW SERVICE CLASSIFICATION_SSS</t>
  </si>
  <si>
    <t>5_LARGE USE SERVICE CLASSIFICATION</t>
  </si>
  <si>
    <t>5_APPLICATION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</si>
  <si>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</si>
  <si>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5_MRC_Del</t>
  </si>
  <si>
    <t>5_LARGE USE SERVICE CLASSIFICATION_MSC</t>
  </si>
  <si>
    <t>5_LARGE USE SERVICE CLASSIFICATION_DVC</t>
  </si>
  <si>
    <t>5_LARGE USE SERVICE CLASSIFICATION_DEFVAR_ALL</t>
  </si>
  <si>
    <t>5_LARGE USE SERVICE CLASSIFICATION_DVA_RR_2016</t>
  </si>
  <si>
    <t>5_LARGE USE SERVICE CLASSIFICATION_GA_kw</t>
  </si>
  <si>
    <t>5_LARGE USE SERVICE CLASSIFICATION_DVA_RR_2016_1589</t>
  </si>
  <si>
    <t>5_LARGE USE SERVICE CLASSIFICATION_LV</t>
  </si>
  <si>
    <t>5_LARGE USE SERVICE CLASSIFICATION_LRAM</t>
  </si>
  <si>
    <t>5_LARGE USE SERVICE CLASSIFICATION_DVA_RR_2016_1568</t>
  </si>
  <si>
    <t>5_LARGE USE SERVICE CLASSIFICATION_Retail Transmission Rate - Network Service Rate - Interval Metered</t>
  </si>
  <si>
    <t>LARGE USE SERVICE CLASSIFICATION_Retail Transmission Rate - Network Service Rate - Interval Metered</t>
  </si>
  <si>
    <t>5_LARGE USE SERVICE CLASSIFICATION_Retail Transmission Rate - Line and Transformation Connection Service Rate - Interval Metered</t>
  </si>
  <si>
    <t>LARGE USE SERVICE CLASSIFICATION_Retail Transmission Rate - Line and Transformation Connection Service Rate - Interval Metered</t>
  </si>
  <si>
    <t>5_MRC_Reg</t>
  </si>
  <si>
    <t>5_LARGE USE SERVICE CLASSIFICATION_WMSR</t>
  </si>
  <si>
    <t>5_LARGE USE SERVICE CLASSIFICATION_RRRP</t>
  </si>
  <si>
    <t>5_LARGE USE SERVICE CLASSIFICATION_SSS</t>
  </si>
  <si>
    <t>6_UNMETERED SCATTERED LOAD SERVICE CLASSIFICATION</t>
  </si>
  <si>
    <t>This classification applies to an account taking electricity at 750 volts or less whose average monthly maximum demand is less than, or is forecast to be less than, 50 kW and the consumption is unmetered. The amount of electricity consumed by unmetered connections will be based on detailed information/documentation provided by the device’s manufacturer and will be agreed to by Enersource Hydro Mississauga Inc. and the customer and may be subject to periodic monitoring of actual consumption. Eligible unmetered loads include cable TV power packs, bus shelters, telephone booths, traffic lights, railway crossings. Further servicing details are available in the distributor’s Conditions of Service.</t>
  </si>
  <si>
    <t>6_APPLICATION</t>
  </si>
  <si>
    <t>6_MRC_Del</t>
  </si>
  <si>
    <t>6_UNMETERED SCATTERED LOAD SERVICE CLASSIFICATION_MSC</t>
  </si>
  <si>
    <t>6_UNMETERED SCATTERED LOAD SERVICE CLASSIFICATION_DVC</t>
  </si>
  <si>
    <t>6_UNMETERED SCATTERED LOAD SERVICE CLASSIFICATION_DEFVAR_ALL</t>
  </si>
  <si>
    <t>6_UNMETERED SCATTERED LOAD SERVICE CLASSIFICATION_DVA_RR_2016</t>
  </si>
  <si>
    <t>6_UNMETERED SCATTERED LOAD SERVICE CLASSIFICATION_GA_kwh</t>
  </si>
  <si>
    <t>6_UNMETERED SCATTERED LOAD SERVICE CLASSIFICATION_DVA_RR_2016_1589</t>
  </si>
  <si>
    <t>6_UNMETERED SCATTERED LOAD SERVICE CLASSIFICATION_LV</t>
  </si>
  <si>
    <t>6_UNMETERED SCATTERED LOAD SERVICE CLASSIFICATION_Retail Transmission Rate - Network Service Rate</t>
  </si>
  <si>
    <t>UNMETERED SCATTERED LOAD SERVICE CLASSIFICATION_Retail Transmission Rate - Network Service Rate</t>
  </si>
  <si>
    <t>6_UNMETERED SCATTERED LOAD SERVICE CLASSIFICATION_Retail Transmission Rate - Line and Transformation Connection Service Rate</t>
  </si>
  <si>
    <t>UNMETERED SCATTERED LOAD SERVICE CLASSIFICATION_Retail Transmission Rate - Line and Transformation Connection Service Rate</t>
  </si>
  <si>
    <t>6_MRC_Reg</t>
  </si>
  <si>
    <t>6_UNMETERED SCATTERED LOAD SERVICE CLASSIFICATION_WMSR</t>
  </si>
  <si>
    <t>6_UNMETERED SCATTERED LOAD SERVICE CLASSIFICATION_RRRP</t>
  </si>
  <si>
    <t>6_UNMETERED SCATTERED LOAD SERVICE CLASSIFICATION_SSS</t>
  </si>
  <si>
    <t>7_STREET LIGHTING SERVICE CLASSIFICATION</t>
  </si>
  <si>
    <t>7_APPLICATION</t>
  </si>
  <si>
    <t>7_MRC_Del</t>
  </si>
  <si>
    <t>7_STREET LIGHTING SERVICE CLASSIFICATION_MSC</t>
  </si>
  <si>
    <t>7_STREET LIGHTING SERVICE CLASSIFICATION_DVC</t>
  </si>
  <si>
    <t>$/Total</t>
  </si>
  <si>
    <t>7_STREET LIGHTING SERVICE CLASSIFICATION_DEFVAR_ALL</t>
  </si>
  <si>
    <t>7_STREET LIGHTING SERVICE CLASSIFICATION_DVA_RR_2016</t>
  </si>
  <si>
    <t>7_STREET LIGHTING SERVICE CLASSIFICATION_DVA_RR_2016_1589</t>
  </si>
  <si>
    <t>7_STREET LIGHTING SERVICE CLASSIFICATION_LV</t>
  </si>
  <si>
    <t>7_STREET LIGHTING SERVICE CLASSIFICATION_LRAM</t>
  </si>
  <si>
    <t>7_STREET LIGHTING SERVICE CLASSIFICATION_DVA_RR_2016_1568</t>
  </si>
  <si>
    <t>7_STREET LIGHTING SERVICE CLASSIFICATION_Retail Transmission Rate - Network Service Rate</t>
  </si>
  <si>
    <t>STREET LIGHTING SERVICE CLASSIFICATION_Retail Transmission Rate - Network Service Rate</t>
  </si>
  <si>
    <t>7_STREET LIGHTING SERVICE CLASSIFICATION_Retail Transmission Rate - Line and Transformation Connection Service Rate</t>
  </si>
  <si>
    <t>STREET LIGHTING SERVICE CLASSIFICATION_Retail Transmission Rate - Line and Transformation Connection Service Rate</t>
  </si>
  <si>
    <t>7_MRC_Reg</t>
  </si>
  <si>
    <t>7_STREET LIGHTING SERVICE CLASSIFICATION_WMSR</t>
  </si>
  <si>
    <t>7_STREET LIGHTING SERVICE CLASSIFICATION_RRRP</t>
  </si>
  <si>
    <t>7_STREET LIGHTING SERVICE CLASSIFICATION_SSS</t>
  </si>
  <si>
    <t>8_STANDBY POWER SERVICE CLASSIFICATION</t>
  </si>
  <si>
    <t>8_APPLICATION</t>
  </si>
  <si>
    <t>8_MRC_Del</t>
  </si>
  <si>
    <t>9_microFIT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</si>
  <si>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</si>
  <si>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9_APPLICATION</t>
  </si>
  <si>
    <t>9_MRC_Del</t>
  </si>
  <si>
    <t>9_microFIT SERVICE CLASSIFICATION_MSC</t>
  </si>
  <si>
    <t>Enersource Hydro Mississauga Inc._ALLOWANCES</t>
  </si>
  <si>
    <t>Primary Metering Allowance for transformer losses - applied to measured demand and energy</t>
  </si>
  <si>
    <t>Enersource Hydro Mississauga Inc._SSC</t>
  </si>
  <si>
    <t>Enersource Hydro Mississauga Inc._CA</t>
  </si>
  <si>
    <t>Credit reference/credit check (plus credit agency costs - General Service)</t>
  </si>
  <si>
    <t>Account set up charge/change of occupancy charge (plus credit agency costs if applicable - Residential)</t>
  </si>
  <si>
    <t>Enersource Hydro Mississauga Inc._NPoA</t>
  </si>
  <si>
    <t>Late Payment - per month</t>
  </si>
  <si>
    <t>Late Payment - per annum</t>
  </si>
  <si>
    <t>Collection of account charge - no disconnection</t>
  </si>
  <si>
    <t>Disconnect/Reconnect at meter - during regular hours</t>
  </si>
  <si>
    <t>Disconnect/Reconnect at pole - during regular hours</t>
  </si>
  <si>
    <t>Disconnect/Reconnect at pole - after regular hours</t>
  </si>
  <si>
    <t>Other</t>
  </si>
  <si>
    <t xml:space="preserve">       Temporary service install &amp; remove - overhead - no transformer</t>
  </si>
  <si>
    <t xml:space="preserve">       Specific Charge for Access to the Power Poles - $/pole/year</t>
  </si>
  <si>
    <t>Enersource Hydro Mississauga Inc._RSC</t>
  </si>
  <si>
    <t>Service Transaction Requests (STR)</t>
  </si>
  <si>
    <t>Electronic Business Transaction (EBT) system, applied to the requesting party</t>
  </si>
  <si>
    <t>Enersource Hydro Mississauga Inc._LFs</t>
  </si>
  <si>
    <t>Total Loss Factor - Secondary Metered Customer &lt; 5,000 kW</t>
  </si>
  <si>
    <t>Total Loss Factor - Secondary Metered Customer &gt; 5,000 kW</t>
  </si>
  <si>
    <t>Total Loss Factor - Primary Metered Customer &lt; 5,000 kW</t>
  </si>
  <si>
    <t>Total Loss Factor - Primary Metered Customer &gt; 5,000 kW</t>
  </si>
  <si>
    <t>Enersource Hydro Mississauga Inc._End</t>
  </si>
  <si>
    <r>
      <t xml:space="preserve">Total Metered </t>
    </r>
    <r>
      <rPr>
        <b/>
        <sz val="10"/>
        <color rgb="FFFF0000"/>
        <rFont val="Arial"/>
        <family val="2"/>
      </rPr>
      <t xml:space="preserve">kWh </t>
    </r>
    <r>
      <rPr>
        <b/>
        <sz val="10"/>
        <rFont val="Arial"/>
        <family val="2"/>
      </rPr>
      <t xml:space="preserve">less WMP consumption </t>
    </r>
  </si>
  <si>
    <r>
      <t xml:space="preserve">Total Metered </t>
    </r>
    <r>
      <rPr>
        <b/>
        <sz val="10"/>
        <color rgb="FFFF0000"/>
        <rFont val="Arial"/>
        <family val="2"/>
      </rPr>
      <t xml:space="preserve">kW </t>
    </r>
    <r>
      <rPr>
        <b/>
        <sz val="10"/>
        <rFont val="Arial"/>
        <family val="2"/>
      </rPr>
      <t xml:space="preserve">less WMP consumption </t>
    </r>
  </si>
  <si>
    <t>Allocation of Group 1 Account Balances to All Classes</t>
  </si>
  <si>
    <t>Total Metered kWh</t>
  </si>
  <si>
    <t>Metered kW 
or kVA</t>
  </si>
  <si>
    <t>Allocation of Group 1 Account Balances to Non-WMP Classes Only (If Applicable)</t>
  </si>
  <si>
    <t>Deferral/Variance Account Rate Rider for Non-WMP 
(if applicable)</t>
  </si>
  <si>
    <t>Deferral/Variance Account Disposition (2016) Rate Rider for Non-WMP</t>
  </si>
  <si>
    <t>Deferral/Variance Account Disposition (2016) Rate Rider for all Classes</t>
  </si>
  <si>
    <t>1595 Global Adjustment Rate Rider</t>
  </si>
  <si>
    <t>Total Deferral/Variance Account Disposition (2016) Rate Rider for Non -WMP</t>
  </si>
  <si>
    <r>
      <t xml:space="preserve">Total Metered </t>
    </r>
    <r>
      <rPr>
        <b/>
        <sz val="10"/>
        <color rgb="FFFF0000"/>
        <rFont val="Arial"/>
        <family val="2"/>
      </rPr>
      <t>kWh</t>
    </r>
  </si>
  <si>
    <r>
      <t xml:space="preserve">Total Metered </t>
    </r>
    <r>
      <rPr>
        <b/>
        <sz val="10"/>
        <color rgb="FFFF0000"/>
        <rFont val="Arial"/>
        <family val="2"/>
      </rPr>
      <t>kW</t>
    </r>
  </si>
  <si>
    <r>
      <t xml:space="preserve">Billed </t>
    </r>
    <r>
      <rPr>
        <b/>
        <sz val="10"/>
        <color rgb="FFFF0000"/>
        <rFont val="Arial"/>
        <family val="2"/>
      </rPr>
      <t>kWh</t>
    </r>
    <r>
      <rPr>
        <b/>
        <sz val="10"/>
        <rFont val="Arial"/>
        <family val="2"/>
      </rPr>
      <t xml:space="preserve"> for Non-RPP Customers</t>
    </r>
  </si>
  <si>
    <r>
      <t xml:space="preserve">Estimated </t>
    </r>
    <r>
      <rPr>
        <b/>
        <sz val="10"/>
        <color rgb="FFFF0000"/>
        <rFont val="Arial"/>
        <family val="2"/>
      </rPr>
      <t>kW</t>
    </r>
    <r>
      <rPr>
        <b/>
        <sz val="10"/>
        <rFont val="Arial"/>
        <family val="2"/>
      </rPr>
      <t xml:space="preserve"> for Non-RPP Customers</t>
    </r>
  </si>
  <si>
    <r>
      <t>GA Allocator for Class A, Non-WMP Customers 
(if applicable)</t>
    </r>
    <r>
      <rPr>
        <b/>
        <vertAlign val="superscript"/>
        <sz val="10"/>
        <rFont val="Arial"/>
        <family val="2"/>
      </rPr>
      <t>4</t>
    </r>
  </si>
  <si>
    <r>
      <t xml:space="preserve">% of  Total </t>
    </r>
    <r>
      <rPr>
        <b/>
        <sz val="10"/>
        <color theme="3"/>
        <rFont val="Arial"/>
        <family val="2"/>
      </rPr>
      <t xml:space="preserve">kWh </t>
    </r>
    <r>
      <rPr>
        <b/>
        <sz val="10"/>
        <rFont val="Arial"/>
        <family val="2"/>
      </rPr>
      <t>adjusted for WMP</t>
    </r>
  </si>
  <si>
    <r>
      <t xml:space="preserve">Total Metered </t>
    </r>
    <r>
      <rPr>
        <b/>
        <sz val="10"/>
        <color rgb="FFFF0000"/>
        <rFont val="Arial"/>
        <family val="2"/>
      </rPr>
      <t xml:space="preserve">kWh </t>
    </r>
    <r>
      <rPr>
        <b/>
        <sz val="10"/>
        <rFont val="Arial"/>
        <family val="2"/>
      </rPr>
      <t xml:space="preserve">less WMP consumption
</t>
    </r>
  </si>
  <si>
    <r>
      <t xml:space="preserve">% of  Total </t>
    </r>
    <r>
      <rPr>
        <b/>
        <sz val="10"/>
        <color theme="3"/>
        <rFont val="Arial"/>
        <family val="2"/>
      </rPr>
      <t>kWh</t>
    </r>
  </si>
  <si>
    <t>% of Customer Numbers **</t>
  </si>
  <si>
    <t>1595 (2010) Excluding GA</t>
  </si>
  <si>
    <t>1595 (2010)
GA</t>
  </si>
  <si>
    <t>1595 (2011) Excluding GA</t>
  </si>
  <si>
    <t>1595 (2011)
GA</t>
  </si>
  <si>
    <t>1595 (2012) Excluding GA</t>
  </si>
  <si>
    <t>1595 (2012)
GA</t>
  </si>
  <si>
    <t>Total Metered kWh or kW Less Class A and WMP</t>
  </si>
  <si>
    <r>
      <t xml:space="preserve">Metered </t>
    </r>
    <r>
      <rPr>
        <b/>
        <sz val="10"/>
        <color rgb="FFFF0000"/>
        <rFont val="Arial"/>
        <family val="2"/>
      </rPr>
      <t>kWh</t>
    </r>
    <r>
      <rPr>
        <b/>
        <sz val="10"/>
        <rFont val="Arial"/>
        <family val="2"/>
      </rPr>
      <t xml:space="preserve"> or </t>
    </r>
    <r>
      <rPr>
        <b/>
        <sz val="10"/>
        <color rgb="FFFF0000"/>
        <rFont val="Arial"/>
        <family val="2"/>
      </rPr>
      <t>kW</t>
    </r>
    <r>
      <rPr>
        <b/>
        <sz val="10"/>
        <rFont val="Arial"/>
        <family val="2"/>
      </rPr>
      <t xml:space="preserve"> for Class A Customers and WMP</t>
    </r>
  </si>
  <si>
    <t>Default Rate Rider Recovery Period (in months)</t>
  </si>
  <si>
    <t>Proposed Rate Rider Recovery Period (in months)</t>
  </si>
  <si>
    <r>
      <t xml:space="preserve">% of  Total </t>
    </r>
    <r>
      <rPr>
        <b/>
        <sz val="10"/>
        <color theme="3"/>
        <rFont val="Arial"/>
        <family val="2"/>
      </rPr>
      <t>non-RPP kWh</t>
    </r>
  </si>
  <si>
    <t>LARGE USE (CLASS A)</t>
  </si>
  <si>
    <t>Effective and Implementation Date January 1, 2016</t>
  </si>
  <si>
    <t>Rate Rider for Disposition of Deferral/Variance Accounts (2016) - effective until Dec 31, 2016</t>
  </si>
  <si>
    <t>Rate Rider for Disposition of Deferral/Variance Accounts (2016) - effective until Dec 31, 2016
     Applicable only for Non-Wholesale Market Participants</t>
  </si>
  <si>
    <t>Rate Rider for Disposition of Global Adjustment Account (2016) - effective until Dec 31, 2016
      Applicable only for Non-RPP Customers</t>
  </si>
  <si>
    <t>Rate Rider for Disposition of Lost Revenue Adjustment Mechanism Variance Account (LRAMVA) (2016)
      - effective until Dec 31, 2016</t>
  </si>
  <si>
    <t>Rate Rider for Disposition of Global Adjustment Account (2016) - effective until Dec 31, 2016
      Applicable only for Non-RPP Customers - Non Interval Metered</t>
  </si>
  <si>
    <t>Rate Rider for Disposition of Global Adjustment Account (2016) - effective until Dec 31, 2016
      Applicable only for Non-RPP Customers - Interval Metered</t>
  </si>
  <si>
    <t>Rate Rider for Disposition of Global Adjustment Account (2016) - effective until Dec 31, 2016
      Applicable only for Non-RPP Customers - Class B Customers</t>
  </si>
  <si>
    <t>Rate Rider for Disposition of Deferral/Variance Accounts (2016) - effective until Dec 31, 2016
      Applicable only for Non-Wholesale Market Participants</t>
  </si>
  <si>
    <t>Rate Rider for Application of Tax Change (2016) – effective until Dec 31, 2016</t>
  </si>
  <si>
    <t>Rate Rider for Application of Tax Change (2015) – effective until Dec 31, 2016</t>
  </si>
  <si>
    <t>Rate Rider for Recovery of Incremental Capital Module Costs (2016) - in effect until the effective date of the next cost of service-based rate order</t>
  </si>
  <si>
    <t>Rate Rider for Disposition of Global Adjustment Account (2016) - effective until Dec 31, 2016
      Applicable only for Non-RPP Customers - Class A Customers</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</si>
</sst>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4" formatCode="_-&quot;$&quot;* #,##0.00_-;\-&quot;$&quot;* #,##0.00_-;_-&quot;$&quot;* &quot;-&quot;??_-;_-@_-"/>
    <numFmt numFmtId="43" formatCode="_-* #,##0.00_-;\-* #,##0.00_-;_-* &quot;-&quot;??_-;_-@_-"/>
    <numFmt numFmtId="164" formatCode="_(* #,##0.00_);_(* \(#,##0.00\);_(* &quot;-&quot;??_);_(@_)"/>
    <numFmt numFmtId="165" formatCode="_(* #,##0_);_(* \(#,##0\);_(* &quot;-&quot;??_);_(@_)"/>
    <numFmt numFmtId="166" formatCode="_-* #,##0_-;\-* #,##0_-;_-* &quot;-&quot;??_-;_-@_-"/>
    <numFmt numFmtId="167" formatCode="#,##0;[Red]\(#,##0\)"/>
    <numFmt numFmtId="168" formatCode="#,##0;\-&quot;$&quot;#,##0"/>
    <numFmt numFmtId="169" formatCode="#,000"/>
    <numFmt numFmtId="170" formatCode="&quot;$&quot;#,##0;[Red]\(&quot;$&quot;#,##0\)"/>
    <numFmt numFmtId="171" formatCode="#,##0.000000;[Red]\(#,##0.000000\)"/>
    <numFmt numFmtId="172" formatCode="0.0%"/>
    <numFmt numFmtId="173" formatCode="#,##0;\(&quot;$&quot;#,##0\)"/>
    <numFmt numFmtId="174" formatCode="&quot;$&quot;#,##0.00;[Red]&quot;$&quot;#,##0.00"/>
    <numFmt numFmtId="175" formatCode="_(&quot;$&quot;* #,##0_);_(&quot;$&quot;* \(#,##0\);_(&quot;$&quot;* &quot;-&quot;??_);_(@_)"/>
    <numFmt numFmtId="176" formatCode="_(&quot;$&quot;* #,##0.00_);_(&quot;$&quot;* \(#,##0.00\);_(&quot;$&quot;* &quot;-&quot;??_);_(@_)"/>
    <numFmt numFmtId="177" formatCode="#,##0.0000;[Red]\(#,##0.0000\)"/>
    <numFmt numFmtId="178" formatCode="0.0000"/>
    <numFmt numFmtId="179" formatCode="0.00;\(0.00\)"/>
    <numFmt numFmtId="180" formatCode="#,##0.00;[Red]\(#,##0.00\)"/>
    <numFmt numFmtId="181" formatCode="0.00;\ \(0.00\)"/>
    <numFmt numFmtId="182" formatCode="_(* #,##0.0000_);_(* \(#,##0.0000\);_(* &quot;-&quot;??_);_(@_)"/>
    <numFmt numFmtId="183" formatCode="#,##0.0000"/>
    <numFmt numFmtId="184" formatCode="_-* #,##0.000_-;\-* #,##0.000_-;_-* &quot;-&quot;??_-;_-@_-"/>
    <numFmt numFmtId="185" formatCode="0.00000"/>
  </numFmts>
  <fonts count="35" x14ac:knownFonts="1">
    <font>
      <sz val="11"/>
      <color theme="1"/>
      <name val="Calibri"/>
      <family val="2"/>
      <scheme val="minor"/>
    </font>
    <font>
      <sz val="11"/>
      <color theme="1"/>
      <name val="Calibri"/>
      <family val="2"/>
      <scheme val="minor"/>
    </font>
    <font>
      <b/>
      <sz val="11"/>
      <color theme="1"/>
      <name val="Calibri"/>
      <family val="2"/>
      <scheme val="minor"/>
    </font>
    <font>
      <b/>
      <sz val="9"/>
      <color indexed="81"/>
      <name val="Tahoma"/>
      <family val="2"/>
    </font>
    <font>
      <sz val="9"/>
      <color indexed="81"/>
      <name val="Tahoma"/>
      <family val="2"/>
    </font>
    <font>
      <sz val="10"/>
      <name val="Arial"/>
      <family val="2"/>
    </font>
    <font>
      <b/>
      <sz val="10"/>
      <name val="Arial"/>
      <family val="2"/>
    </font>
    <font>
      <b/>
      <vertAlign val="superscript"/>
      <sz val="10"/>
      <name val="Arial"/>
      <family val="2"/>
    </font>
    <font>
      <sz val="10"/>
      <color theme="1"/>
      <name val="Calibri"/>
      <family val="2"/>
      <scheme val="minor"/>
    </font>
    <font>
      <sz val="10"/>
      <color theme="1"/>
      <name val="Arial"/>
      <family val="2"/>
    </font>
    <font>
      <b/>
      <sz val="10"/>
      <color rgb="FFFF0000"/>
      <name val="Arial"/>
      <family val="2"/>
    </font>
    <font>
      <b/>
      <sz val="11"/>
      <color rgb="FFFF0000"/>
      <name val="Calibri"/>
      <family val="2"/>
      <scheme val="minor"/>
    </font>
    <font>
      <sz val="8"/>
      <color theme="1"/>
      <name val="Calibri"/>
      <family val="2"/>
      <scheme val="minor"/>
    </font>
    <font>
      <u/>
      <sz val="16"/>
      <color theme="1"/>
      <name val="Calibri"/>
      <family val="2"/>
      <scheme val="minor"/>
    </font>
    <font>
      <b/>
      <vertAlign val="superscript"/>
      <sz val="11"/>
      <color rgb="FFFF0000"/>
      <name val="Calibri"/>
      <family val="2"/>
      <scheme val="minor"/>
    </font>
    <font>
      <b/>
      <sz val="11"/>
      <color theme="1"/>
      <name val="Arial"/>
      <family val="2"/>
    </font>
    <font>
      <sz val="11"/>
      <color theme="1"/>
      <name val="Arial"/>
      <family val="2"/>
    </font>
    <font>
      <b/>
      <sz val="16"/>
      <color theme="1"/>
      <name val="Arial"/>
      <family val="2"/>
    </font>
    <font>
      <b/>
      <sz val="14"/>
      <color theme="1"/>
      <name val="Calibri"/>
      <family val="2"/>
      <scheme val="minor"/>
    </font>
    <font>
      <b/>
      <sz val="14"/>
      <color theme="1"/>
      <name val="Arial"/>
      <family val="2"/>
    </font>
    <font>
      <b/>
      <u val="singleAccounting"/>
      <sz val="11"/>
      <color theme="1"/>
      <name val="Calibri"/>
      <family val="2"/>
      <scheme val="minor"/>
    </font>
    <font>
      <b/>
      <sz val="11"/>
      <name val="Calibri"/>
      <family val="2"/>
      <scheme val="minor"/>
    </font>
    <font>
      <sz val="10"/>
      <name val="Arial"/>
      <family val="2"/>
    </font>
    <font>
      <b/>
      <sz val="12"/>
      <color theme="1"/>
      <name val="Arial"/>
      <family val="2"/>
    </font>
    <font>
      <b/>
      <sz val="8"/>
      <color theme="1"/>
      <name val="Arial"/>
      <family val="2"/>
    </font>
    <font>
      <sz val="11"/>
      <name val="Calibri"/>
      <family val="2"/>
      <scheme val="minor"/>
    </font>
    <font>
      <sz val="9"/>
      <color theme="1"/>
      <name val="Arial"/>
      <family val="2"/>
    </font>
    <font>
      <sz val="8"/>
      <color theme="1"/>
      <name val="Arial"/>
      <family val="2"/>
    </font>
    <font>
      <b/>
      <sz val="10"/>
      <color theme="1"/>
      <name val="Arial"/>
      <family val="2"/>
    </font>
    <font>
      <sz val="11"/>
      <color rgb="FF000000"/>
      <name val="Calibri"/>
      <family val="2"/>
    </font>
    <font>
      <b/>
      <sz val="18"/>
      <color theme="1"/>
      <name val="Arial"/>
      <family val="2"/>
    </font>
    <font>
      <b/>
      <i/>
      <sz val="10"/>
      <name val="Arial"/>
      <family val="2"/>
    </font>
    <font>
      <b/>
      <sz val="11"/>
      <color rgb="FFFF0000"/>
      <name val="Arial"/>
      <family val="2"/>
    </font>
    <font>
      <sz val="14"/>
      <color theme="1"/>
      <name val="Arial"/>
      <family val="2"/>
    </font>
    <font>
      <b/>
      <sz val="10"/>
      <color theme="3"/>
      <name val="Arial"/>
      <family val="2"/>
    </font>
  </fonts>
  <fills count="12">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8DB5EF"/>
        <bgColor indexed="64"/>
      </patternFill>
    </fill>
    <fill>
      <patternFill patternType="solid">
        <fgColor theme="2"/>
        <bgColor indexed="64"/>
      </patternFill>
    </fill>
    <fill>
      <patternFill patternType="solid">
        <fgColor theme="3" tint="0.59999389629810485"/>
        <bgColor indexed="64"/>
      </patternFill>
    </fill>
  </fills>
  <borders count="38">
    <border>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bottom style="medium">
        <color theme="0"/>
      </bottom>
      <diagonal/>
    </border>
    <border>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theme="0"/>
      </right>
      <top/>
      <bottom style="thin">
        <color indexed="64"/>
      </bottom>
      <diagonal/>
    </border>
    <border>
      <left style="medium">
        <color theme="0"/>
      </left>
      <right style="medium">
        <color theme="0"/>
      </right>
      <top style="medium">
        <color theme="0"/>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20">
    <xf numFmtId="0" fontId="0" fillId="0" borderId="0"/>
    <xf numFmtId="43" fontId="1" fillId="0" borderId="0" applyFont="0" applyFill="0" applyBorder="0" applyAlignment="0" applyProtection="0"/>
    <xf numFmtId="0" fontId="5" fillId="0" borderId="0"/>
    <xf numFmtId="0" fontId="5" fillId="0" borderId="0"/>
    <xf numFmtId="0" fontId="5" fillId="0" borderId="0"/>
    <xf numFmtId="44" fontId="1" fillId="0" borderId="0" applyFont="0" applyFill="0" applyBorder="0" applyAlignment="0" applyProtection="0"/>
    <xf numFmtId="9" fontId="1" fillId="0" borderId="0" applyFont="0" applyFill="0" applyBorder="0" applyAlignment="0" applyProtection="0"/>
    <xf numFmtId="0" fontId="22" fillId="0" borderId="0"/>
    <xf numFmtId="43" fontId="5" fillId="0" borderId="0" applyFont="0" applyFill="0" applyBorder="0" applyAlignment="0" applyProtection="0"/>
    <xf numFmtId="164" fontId="22" fillId="0" borderId="0" applyFont="0" applyFill="0" applyBorder="0" applyAlignment="0" applyProtection="0"/>
    <xf numFmtId="176" fontId="22" fillId="0" borderId="0" applyFont="0" applyFill="0" applyBorder="0" applyAlignment="0" applyProtection="0"/>
    <xf numFmtId="176"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76"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cellStyleXfs>
  <cellXfs count="256">
    <xf numFmtId="0" fontId="0" fillId="0" borderId="0" xfId="0"/>
    <xf numFmtId="0" fontId="2" fillId="0" borderId="0" xfId="0" applyFont="1"/>
    <xf numFmtId="0" fontId="0" fillId="0" borderId="0" xfId="0" applyProtection="1"/>
    <xf numFmtId="0" fontId="0" fillId="0" borderId="0" xfId="0" applyAlignment="1" applyProtection="1">
      <alignment vertical="top" wrapText="1"/>
    </xf>
    <xf numFmtId="0" fontId="0" fillId="3" borderId="0" xfId="0" applyFill="1" applyProtection="1"/>
    <xf numFmtId="0" fontId="0" fillId="3" borderId="0" xfId="0" applyFill="1" applyAlignment="1" applyProtection="1">
      <alignment vertical="top" wrapText="1"/>
    </xf>
    <xf numFmtId="0" fontId="9" fillId="0" borderId="0" xfId="0" applyFont="1" applyProtection="1"/>
    <xf numFmtId="0" fontId="9" fillId="0" borderId="0" xfId="0" applyFont="1" applyFill="1" applyAlignment="1" applyProtection="1">
      <alignment vertical="top" wrapText="1"/>
    </xf>
    <xf numFmtId="0" fontId="6" fillId="0" borderId="0" xfId="3" applyFont="1" applyAlignment="1" applyProtection="1">
      <alignment horizontal="left" vertical="center"/>
    </xf>
    <xf numFmtId="0" fontId="6" fillId="3" borderId="14" xfId="3" applyFont="1" applyFill="1" applyBorder="1" applyAlignment="1" applyProtection="1">
      <alignment horizontal="center" vertical="center"/>
    </xf>
    <xf numFmtId="0" fontId="0" fillId="3" borderId="0" xfId="0" applyFill="1" applyAlignment="1" applyProtection="1">
      <alignment horizontal="center" vertical="center" wrapText="1"/>
    </xf>
    <xf numFmtId="0" fontId="0" fillId="3" borderId="0" xfId="0" applyFill="1" applyAlignment="1" applyProtection="1">
      <alignment horizontal="center" vertical="center"/>
    </xf>
    <xf numFmtId="0" fontId="0" fillId="5" borderId="17" xfId="0" applyFill="1" applyBorder="1" applyAlignment="1" applyProtection="1">
      <alignment horizontal="center" vertical="center"/>
      <protection locked="0"/>
    </xf>
    <xf numFmtId="167" fontId="0" fillId="4" borderId="12" xfId="0" applyNumberFormat="1" applyFill="1" applyBorder="1" applyAlignment="1" applyProtection="1">
      <alignment horizontal="center" vertical="center"/>
      <protection locked="0"/>
    </xf>
    <xf numFmtId="169" fontId="0" fillId="4" borderId="0" xfId="0" applyNumberFormat="1" applyFill="1" applyBorder="1" applyAlignment="1" applyProtection="1">
      <alignment horizontal="center" vertical="center"/>
      <protection locked="0"/>
    </xf>
    <xf numFmtId="0" fontId="0" fillId="5" borderId="18" xfId="0" applyFill="1" applyBorder="1" applyAlignment="1" applyProtection="1">
      <alignment horizontal="center" vertical="center"/>
      <protection locked="0"/>
    </xf>
    <xf numFmtId="167" fontId="0" fillId="4" borderId="19" xfId="0" applyNumberFormat="1" applyFill="1" applyBorder="1" applyAlignment="1" applyProtection="1">
      <alignment horizontal="center" vertical="center"/>
      <protection locked="0"/>
    </xf>
    <xf numFmtId="10" fontId="0" fillId="4" borderId="19" xfId="0" applyNumberFormat="1" applyFill="1" applyBorder="1" applyAlignment="1" applyProtection="1">
      <alignment horizontal="center" vertical="center"/>
      <protection locked="0"/>
    </xf>
    <xf numFmtId="168" fontId="0" fillId="4" borderId="20" xfId="0" applyNumberFormat="1" applyFill="1" applyBorder="1" applyAlignment="1" applyProtection="1">
      <alignment horizontal="center" vertical="center"/>
      <protection locked="0"/>
    </xf>
    <xf numFmtId="0" fontId="0" fillId="5" borderId="21" xfId="0" applyFill="1" applyBorder="1" applyAlignment="1" applyProtection="1">
      <alignment horizontal="center" vertical="center"/>
      <protection locked="0"/>
    </xf>
    <xf numFmtId="167" fontId="0" fillId="4" borderId="15" xfId="0" applyNumberFormat="1" applyFill="1" applyBorder="1" applyAlignment="1" applyProtection="1">
      <alignment horizontal="center" vertical="center"/>
      <protection locked="0"/>
    </xf>
    <xf numFmtId="10" fontId="0" fillId="4" borderId="15" xfId="0" applyNumberFormat="1" applyFill="1" applyBorder="1" applyAlignment="1" applyProtection="1">
      <alignment horizontal="center" vertical="center"/>
      <protection locked="0"/>
    </xf>
    <xf numFmtId="0" fontId="0" fillId="6" borderId="0" xfId="0" applyFill="1" applyBorder="1" applyAlignment="1" applyProtection="1">
      <alignment horizontal="center" vertical="center"/>
    </xf>
    <xf numFmtId="167" fontId="0" fillId="6" borderId="0" xfId="0" applyNumberFormat="1" applyFill="1" applyBorder="1" applyAlignment="1" applyProtection="1">
      <alignment horizontal="center" vertical="center"/>
    </xf>
    <xf numFmtId="10" fontId="0" fillId="6" borderId="0" xfId="0" applyNumberFormat="1" applyFill="1" applyBorder="1" applyAlignment="1" applyProtection="1">
      <alignment horizontal="center" vertical="center"/>
    </xf>
    <xf numFmtId="168" fontId="0" fillId="6" borderId="21" xfId="0" applyNumberFormat="1" applyFill="1" applyBorder="1" applyAlignment="1" applyProtection="1">
      <alignment horizontal="center" vertical="center"/>
    </xf>
    <xf numFmtId="0" fontId="0" fillId="6" borderId="0" xfId="0" applyFill="1" applyProtection="1"/>
    <xf numFmtId="0" fontId="11" fillId="0" borderId="0" xfId="0" applyFont="1" applyAlignment="1" applyProtection="1">
      <alignment horizontal="center" vertical="center"/>
    </xf>
    <xf numFmtId="168" fontId="2" fillId="0" borderId="22" xfId="0" applyNumberFormat="1" applyFont="1" applyBorder="1" applyAlignment="1" applyProtection="1">
      <alignment horizontal="center" vertical="center"/>
    </xf>
    <xf numFmtId="10" fontId="2" fillId="0" borderId="22" xfId="0" applyNumberFormat="1" applyFont="1" applyBorder="1" applyAlignment="1" applyProtection="1">
      <alignment horizontal="center" vertical="center"/>
    </xf>
    <xf numFmtId="0" fontId="12" fillId="0" borderId="0" xfId="0" applyFont="1" applyAlignment="1" applyProtection="1">
      <alignment horizontal="center"/>
    </xf>
    <xf numFmtId="167" fontId="12" fillId="0" borderId="0" xfId="0" applyNumberFormat="1" applyFont="1" applyAlignment="1" applyProtection="1">
      <alignment horizontal="center"/>
    </xf>
    <xf numFmtId="0" fontId="13" fillId="0" borderId="0" xfId="0" applyFont="1" applyAlignment="1" applyProtection="1">
      <alignment horizontal="left" vertical="top"/>
    </xf>
    <xf numFmtId="0" fontId="11" fillId="0" borderId="0" xfId="0" applyFont="1" applyAlignment="1" applyProtection="1">
      <alignment horizontal="left" vertical="top" wrapText="1"/>
    </xf>
    <xf numFmtId="0" fontId="11" fillId="0" borderId="0" xfId="0" applyFont="1" applyAlignment="1" applyProtection="1">
      <alignment vertical="center" wrapText="1"/>
    </xf>
    <xf numFmtId="0" fontId="15" fillId="3" borderId="10" xfId="0" applyFont="1" applyFill="1" applyBorder="1" applyAlignment="1" applyProtection="1">
      <alignment horizontal="left" vertical="top" wrapText="1"/>
    </xf>
    <xf numFmtId="0" fontId="15" fillId="3" borderId="10" xfId="0" applyFont="1" applyFill="1" applyBorder="1" applyAlignment="1" applyProtection="1">
      <alignment horizontal="center" vertical="center"/>
      <protection locked="0"/>
    </xf>
    <xf numFmtId="173" fontId="0" fillId="4" borderId="20" xfId="0" applyNumberFormat="1" applyFill="1" applyBorder="1" applyAlignment="1" applyProtection="1">
      <alignment horizontal="center" vertical="center"/>
      <protection locked="0"/>
    </xf>
    <xf numFmtId="174" fontId="0" fillId="0" borderId="0" xfId="0" applyNumberFormat="1" applyProtection="1"/>
    <xf numFmtId="0" fontId="17" fillId="0" borderId="0" xfId="0" applyFont="1" applyFill="1" applyBorder="1" applyAlignment="1" applyProtection="1">
      <alignment vertical="center"/>
      <protection locked="0"/>
    </xf>
    <xf numFmtId="0" fontId="18" fillId="0" borderId="0" xfId="0" applyFont="1" applyProtection="1"/>
    <xf numFmtId="165" fontId="1" fillId="0" borderId="0" xfId="1" applyNumberFormat="1" applyFont="1"/>
    <xf numFmtId="0" fontId="19" fillId="0" borderId="0" xfId="0" applyFont="1" applyFill="1" applyBorder="1" applyAlignment="1" applyProtection="1">
      <alignment vertical="center"/>
      <protection locked="0"/>
    </xf>
    <xf numFmtId="0" fontId="17" fillId="0" borderId="0" xfId="0" applyFont="1" applyProtection="1"/>
    <xf numFmtId="165" fontId="1" fillId="0" borderId="0" xfId="1" applyNumberFormat="1" applyFont="1" applyFill="1"/>
    <xf numFmtId="0" fontId="18" fillId="0" borderId="0" xfId="0" applyFont="1" applyFill="1" applyProtection="1"/>
    <xf numFmtId="165" fontId="20" fillId="0" borderId="0" xfId="1" quotePrefix="1" applyNumberFormat="1" applyFont="1" applyBorder="1" applyAlignment="1">
      <alignment horizontal="center"/>
    </xf>
    <xf numFmtId="165" fontId="1" fillId="0" borderId="23" xfId="1" applyNumberFormat="1" applyFont="1" applyBorder="1"/>
    <xf numFmtId="0" fontId="6" fillId="0" borderId="26" xfId="3" applyFont="1" applyFill="1" applyBorder="1" applyAlignment="1" applyProtection="1">
      <alignment horizontal="center" vertical="center"/>
    </xf>
    <xf numFmtId="175" fontId="2" fillId="0" borderId="23" xfId="1" applyNumberFormat="1" applyFont="1" applyBorder="1"/>
    <xf numFmtId="172" fontId="0" fillId="4" borderId="12" xfId="6" applyNumberFormat="1" applyFont="1" applyFill="1" applyBorder="1" applyAlignment="1" applyProtection="1">
      <alignment vertical="center"/>
      <protection locked="0"/>
    </xf>
    <xf numFmtId="167" fontId="0" fillId="4" borderId="12" xfId="0" applyNumberFormat="1" applyFill="1" applyBorder="1" applyAlignment="1" applyProtection="1">
      <alignment horizontal="right" vertical="center"/>
      <protection locked="0"/>
    </xf>
    <xf numFmtId="167" fontId="0" fillId="4" borderId="27" xfId="0" applyNumberFormat="1" applyFill="1" applyBorder="1" applyAlignment="1" applyProtection="1">
      <alignment horizontal="right" vertical="center"/>
      <protection locked="0"/>
    </xf>
    <xf numFmtId="172" fontId="1" fillId="0" borderId="28" xfId="6" applyNumberFormat="1" applyFont="1" applyBorder="1" applyAlignment="1"/>
    <xf numFmtId="175" fontId="1" fillId="0" borderId="28" xfId="1" applyNumberFormat="1" applyFont="1" applyBorder="1" applyAlignment="1">
      <alignment horizontal="right"/>
    </xf>
    <xf numFmtId="165" fontId="1" fillId="0" borderId="1" xfId="1" applyNumberFormat="1" applyFont="1" applyBorder="1"/>
    <xf numFmtId="175" fontId="2" fillId="0" borderId="23" xfId="5" applyNumberFormat="1" applyFont="1" applyBorder="1"/>
    <xf numFmtId="175" fontId="2" fillId="0" borderId="0" xfId="5" applyNumberFormat="1" applyFont="1" applyFill="1" applyBorder="1"/>
    <xf numFmtId="172" fontId="0" fillId="4" borderId="12" xfId="6" applyNumberFormat="1" applyFont="1" applyFill="1" applyBorder="1" applyAlignment="1" applyProtection="1">
      <alignment horizontal="right" vertical="center"/>
      <protection locked="0"/>
    </xf>
    <xf numFmtId="167" fontId="0" fillId="4" borderId="13" xfId="0" applyNumberFormat="1" applyFill="1" applyBorder="1" applyAlignment="1" applyProtection="1">
      <alignment horizontal="right" vertical="center"/>
      <protection locked="0"/>
    </xf>
    <xf numFmtId="167" fontId="0" fillId="0" borderId="0" xfId="0" applyNumberFormat="1" applyFill="1" applyBorder="1" applyAlignment="1" applyProtection="1">
      <alignment horizontal="right" vertical="center"/>
      <protection locked="0"/>
    </xf>
    <xf numFmtId="10" fontId="1" fillId="0" borderId="22" xfId="6" applyNumberFormat="1" applyFont="1" applyBorder="1"/>
    <xf numFmtId="175" fontId="1" fillId="0" borderId="22" xfId="6" applyNumberFormat="1" applyFont="1" applyBorder="1" applyAlignment="1">
      <alignment wrapText="1"/>
    </xf>
    <xf numFmtId="175" fontId="1" fillId="0" borderId="0" xfId="6" applyNumberFormat="1" applyFont="1" applyFill="1" applyBorder="1" applyAlignment="1">
      <alignment wrapText="1"/>
    </xf>
    <xf numFmtId="165" fontId="1" fillId="0" borderId="0" xfId="1" applyNumberFormat="1" applyFont="1" applyBorder="1"/>
    <xf numFmtId="175" fontId="0" fillId="0" borderId="0" xfId="0" applyNumberFormat="1"/>
    <xf numFmtId="0" fontId="0" fillId="0" borderId="0" xfId="0" applyFill="1"/>
    <xf numFmtId="175" fontId="2" fillId="0" borderId="0" xfId="0" applyNumberFormat="1" applyFont="1"/>
    <xf numFmtId="0" fontId="2" fillId="0" borderId="0" xfId="0" applyFont="1" applyAlignment="1">
      <alignment horizontal="center" vertical="center"/>
    </xf>
    <xf numFmtId="0" fontId="0" fillId="0" borderId="0" xfId="0" applyAlignment="1" applyProtection="1">
      <alignment vertical="top"/>
    </xf>
    <xf numFmtId="0" fontId="6" fillId="0" borderId="0" xfId="16" applyFont="1" applyAlignment="1" applyProtection="1">
      <alignment vertical="top" wrapText="1"/>
    </xf>
    <xf numFmtId="0" fontId="0" fillId="0" borderId="0" xfId="0" applyAlignment="1" applyProtection="1"/>
    <xf numFmtId="0" fontId="8" fillId="0" borderId="0" xfId="0" applyFont="1" applyAlignment="1" applyProtection="1"/>
    <xf numFmtId="0" fontId="6" fillId="0" borderId="0" xfId="16" applyFont="1" applyAlignment="1" applyProtection="1"/>
    <xf numFmtId="0" fontId="6" fillId="0" borderId="0" xfId="16" applyFont="1" applyFill="1" applyAlignment="1" applyProtection="1">
      <alignment horizontal="right"/>
    </xf>
    <xf numFmtId="167" fontId="0" fillId="0" borderId="0" xfId="0" applyNumberFormat="1" applyAlignment="1" applyProtection="1">
      <alignment horizontal="right" vertical="center"/>
    </xf>
    <xf numFmtId="0" fontId="0" fillId="8" borderId="0" xfId="0" applyFill="1" applyProtection="1"/>
    <xf numFmtId="0" fontId="0" fillId="0" borderId="0" xfId="0" applyBorder="1" applyProtection="1"/>
    <xf numFmtId="167" fontId="0" fillId="0" borderId="0" xfId="0" applyNumberFormat="1" applyBorder="1" applyAlignment="1" applyProtection="1">
      <alignment horizontal="right" vertical="center"/>
    </xf>
    <xf numFmtId="167" fontId="0" fillId="0" borderId="0" xfId="0" applyNumberFormat="1" applyBorder="1" applyAlignment="1" applyProtection="1">
      <alignment horizontal="center" vertical="center"/>
    </xf>
    <xf numFmtId="177" fontId="0" fillId="8" borderId="0" xfId="0" applyNumberFormat="1" applyFill="1" applyBorder="1" applyAlignment="1" applyProtection="1">
      <alignment horizontal="center" vertical="center"/>
    </xf>
    <xf numFmtId="0" fontId="0" fillId="0" borderId="25" xfId="0" applyBorder="1" applyProtection="1"/>
    <xf numFmtId="167" fontId="0" fillId="0" borderId="25" xfId="0" applyNumberFormat="1" applyBorder="1" applyAlignment="1" applyProtection="1">
      <alignment horizontal="right" vertical="center"/>
    </xf>
    <xf numFmtId="167" fontId="0" fillId="0" borderId="25" xfId="0" applyNumberFormat="1" applyBorder="1" applyAlignment="1" applyProtection="1">
      <alignment horizontal="center" vertical="center"/>
    </xf>
    <xf numFmtId="177" fontId="0" fillId="8" borderId="25" xfId="0" applyNumberFormat="1" applyFill="1" applyBorder="1" applyAlignment="1" applyProtection="1">
      <alignment horizontal="center" vertical="center"/>
    </xf>
    <xf numFmtId="0" fontId="0" fillId="8" borderId="25" xfId="0" applyFill="1" applyBorder="1" applyProtection="1"/>
    <xf numFmtId="0" fontId="0" fillId="0" borderId="1" xfId="0" applyBorder="1" applyProtection="1"/>
    <xf numFmtId="167" fontId="0" fillId="0" borderId="1" xfId="0" applyNumberFormat="1" applyBorder="1" applyAlignment="1" applyProtection="1">
      <alignment horizontal="right" vertical="center"/>
    </xf>
    <xf numFmtId="167" fontId="0" fillId="0" borderId="1" xfId="0" applyNumberFormat="1" applyBorder="1" applyAlignment="1" applyProtection="1">
      <alignment horizontal="center" vertical="center"/>
    </xf>
    <xf numFmtId="0" fontId="0" fillId="8" borderId="1" xfId="0" applyFill="1" applyBorder="1" applyProtection="1"/>
    <xf numFmtId="0" fontId="2" fillId="0" borderId="0" xfId="0" applyFont="1" applyProtection="1"/>
    <xf numFmtId="167" fontId="2" fillId="0" borderId="0" xfId="0" applyNumberFormat="1" applyFont="1" applyAlignment="1" applyProtection="1">
      <alignment horizontal="center"/>
    </xf>
    <xf numFmtId="0" fontId="0" fillId="0" borderId="0" xfId="0" applyAlignment="1" applyProtection="1">
      <alignment horizontal="center"/>
    </xf>
    <xf numFmtId="167" fontId="0" fillId="0" borderId="23" xfId="0" applyNumberFormat="1" applyBorder="1" applyAlignment="1" applyProtection="1">
      <alignment horizontal="center" vertical="center"/>
    </xf>
    <xf numFmtId="0" fontId="21" fillId="0" borderId="31" xfId="16" applyFont="1" applyFill="1" applyBorder="1" applyAlignment="1" applyProtection="1">
      <alignment horizontal="center"/>
    </xf>
    <xf numFmtId="0" fontId="2" fillId="0" borderId="32" xfId="0" applyFont="1" applyBorder="1" applyAlignment="1">
      <alignment horizontal="center" wrapText="1"/>
    </xf>
    <xf numFmtId="0" fontId="0" fillId="0" borderId="5" xfId="0" applyFont="1" applyBorder="1" applyProtection="1"/>
    <xf numFmtId="167" fontId="0" fillId="0" borderId="9" xfId="0" applyNumberFormat="1" applyFont="1" applyBorder="1" applyAlignment="1" applyProtection="1">
      <alignment horizontal="center" vertical="center"/>
    </xf>
    <xf numFmtId="177" fontId="0" fillId="0" borderId="6" xfId="0" applyNumberFormat="1" applyFont="1" applyBorder="1" applyAlignment="1" applyProtection="1">
      <alignment horizontal="center" vertical="center"/>
    </xf>
    <xf numFmtId="0" fontId="0" fillId="0" borderId="9" xfId="0" applyBorder="1" applyAlignment="1">
      <alignment horizontal="center"/>
    </xf>
    <xf numFmtId="0" fontId="0" fillId="0" borderId="7" xfId="0" applyFont="1" applyBorder="1" applyProtection="1"/>
    <xf numFmtId="0" fontId="2" fillId="0" borderId="2" xfId="0" applyFont="1" applyFill="1" applyBorder="1"/>
    <xf numFmtId="0" fontId="2" fillId="0" borderId="10" xfId="0" applyFont="1" applyFill="1" applyBorder="1"/>
    <xf numFmtId="0" fontId="2" fillId="0" borderId="2" xfId="0" applyFont="1" applyFill="1" applyBorder="1" applyAlignment="1">
      <alignment horizontal="center"/>
    </xf>
    <xf numFmtId="0" fontId="2" fillId="0" borderId="10" xfId="0" applyFont="1" applyFill="1" applyBorder="1" applyAlignment="1">
      <alignment horizontal="center"/>
    </xf>
    <xf numFmtId="0" fontId="2" fillId="0" borderId="31" xfId="0" applyFont="1" applyBorder="1" applyAlignment="1">
      <alignment horizontal="center" wrapText="1"/>
    </xf>
    <xf numFmtId="177" fontId="0" fillId="0" borderId="9" xfId="0" applyNumberFormat="1" applyFont="1" applyBorder="1" applyAlignment="1" applyProtection="1">
      <alignment horizontal="center" vertical="center"/>
    </xf>
    <xf numFmtId="177" fontId="0" fillId="0" borderId="0" xfId="0" applyNumberFormat="1" applyFont="1" applyAlignment="1" applyProtection="1">
      <alignment horizontal="center" vertical="center"/>
    </xf>
    <xf numFmtId="167" fontId="0" fillId="0" borderId="11" xfId="0" applyNumberFormat="1" applyFont="1" applyBorder="1" applyAlignment="1" applyProtection="1">
      <alignment horizontal="center" vertical="center"/>
    </xf>
    <xf numFmtId="177" fontId="0" fillId="0" borderId="11" xfId="0" applyNumberFormat="1" applyFont="1" applyBorder="1" applyAlignment="1" applyProtection="1">
      <alignment horizontal="center" vertical="center"/>
    </xf>
    <xf numFmtId="177" fontId="0" fillId="0" borderId="8" xfId="0" applyNumberFormat="1" applyFont="1" applyBorder="1" applyAlignment="1" applyProtection="1">
      <alignment horizontal="center" vertical="center"/>
    </xf>
    <xf numFmtId="0" fontId="21" fillId="0" borderId="10" xfId="16" applyFont="1" applyBorder="1" applyAlignment="1" applyProtection="1"/>
    <xf numFmtId="172" fontId="0" fillId="4" borderId="27" xfId="6" applyNumberFormat="1" applyFont="1" applyFill="1" applyBorder="1" applyAlignment="1" applyProtection="1">
      <alignment vertical="center"/>
      <protection locked="0"/>
    </xf>
    <xf numFmtId="0" fontId="19" fillId="0" borderId="0" xfId="0" applyFont="1" applyFill="1" applyProtection="1"/>
    <xf numFmtId="0" fontId="0" fillId="0" borderId="0" xfId="0" applyAlignment="1" applyProtection="1">
      <alignment horizontal="left" vertical="top" wrapText="1"/>
    </xf>
    <xf numFmtId="0" fontId="11" fillId="0" borderId="0" xfId="0" applyFont="1" applyAlignment="1" applyProtection="1">
      <alignment horizontal="left" vertical="top" wrapText="1"/>
    </xf>
    <xf numFmtId="167" fontId="0" fillId="4" borderId="19" xfId="0" applyNumberFormat="1" applyFill="1" applyBorder="1" applyProtection="1">
      <protection locked="0"/>
    </xf>
    <xf numFmtId="10" fontId="0" fillId="4" borderId="20" xfId="0" applyNumberFormat="1" applyFill="1" applyBorder="1" applyAlignment="1" applyProtection="1">
      <alignment horizontal="center" vertical="center"/>
      <protection locked="0"/>
    </xf>
    <xf numFmtId="165" fontId="0" fillId="0" borderId="0" xfId="0" applyNumberFormat="1"/>
    <xf numFmtId="43" fontId="0" fillId="0" borderId="0" xfId="1" applyFont="1"/>
    <xf numFmtId="0" fontId="2" fillId="0" borderId="24" xfId="0" applyFont="1" applyBorder="1" applyAlignment="1">
      <alignment horizontal="center" wrapText="1"/>
    </xf>
    <xf numFmtId="0" fontId="2" fillId="0" borderId="1" xfId="0" applyFont="1" applyBorder="1" applyAlignment="1">
      <alignment horizontal="center" wrapText="1"/>
    </xf>
    <xf numFmtId="0" fontId="0" fillId="0" borderId="34" xfId="0" applyBorder="1"/>
    <xf numFmtId="165" fontId="0" fillId="0" borderId="34" xfId="1" applyNumberFormat="1" applyFont="1" applyBorder="1"/>
    <xf numFmtId="0" fontId="0" fillId="0" borderId="35" xfId="0" applyBorder="1"/>
    <xf numFmtId="165" fontId="0" fillId="0" borderId="0" xfId="1" applyNumberFormat="1" applyFont="1"/>
    <xf numFmtId="165" fontId="2" fillId="0" borderId="36" xfId="0" applyNumberFormat="1" applyFont="1" applyBorder="1"/>
    <xf numFmtId="165" fontId="2" fillId="0" borderId="36" xfId="1" applyNumberFormat="1" applyFont="1" applyBorder="1"/>
    <xf numFmtId="165" fontId="2" fillId="0" borderId="37" xfId="1" applyNumberFormat="1" applyFont="1" applyBorder="1"/>
    <xf numFmtId="0" fontId="2" fillId="0" borderId="29" xfId="0" quotePrefix="1" applyFont="1" applyBorder="1" applyAlignment="1">
      <alignment horizontal="center" wrapText="1"/>
    </xf>
    <xf numFmtId="0" fontId="2" fillId="0" borderId="24" xfId="0" applyFont="1" applyBorder="1" applyAlignment="1">
      <alignment horizontal="center"/>
    </xf>
    <xf numFmtId="0" fontId="2" fillId="0" borderId="29" xfId="0" applyFont="1" applyBorder="1" applyAlignment="1">
      <alignment horizontal="center" wrapText="1"/>
    </xf>
    <xf numFmtId="165" fontId="0" fillId="0" borderId="34" xfId="1" applyNumberFormat="1" applyFont="1" applyFill="1" applyBorder="1"/>
    <xf numFmtId="172" fontId="0" fillId="0" borderId="34" xfId="6" applyNumberFormat="1" applyFont="1" applyBorder="1"/>
    <xf numFmtId="165" fontId="0" fillId="0" borderId="0" xfId="1" applyNumberFormat="1" applyFont="1" applyBorder="1"/>
    <xf numFmtId="165" fontId="25" fillId="0" borderId="34" xfId="1" applyNumberFormat="1" applyFont="1" applyFill="1" applyBorder="1"/>
    <xf numFmtId="182" fontId="0" fillId="0" borderId="33" xfId="0" applyNumberFormat="1" applyBorder="1"/>
    <xf numFmtId="182" fontId="0" fillId="0" borderId="33" xfId="0" applyNumberFormat="1" applyBorder="1" applyAlignment="1">
      <alignment horizontal="center"/>
    </xf>
    <xf numFmtId="172" fontId="0" fillId="0" borderId="35" xfId="6" applyNumberFormat="1" applyFont="1" applyBorder="1"/>
    <xf numFmtId="165" fontId="0" fillId="0" borderId="23" xfId="1" applyNumberFormat="1" applyFont="1" applyBorder="1"/>
    <xf numFmtId="172" fontId="2" fillId="0" borderId="36" xfId="0" applyNumberFormat="1" applyFont="1" applyBorder="1"/>
    <xf numFmtId="165" fontId="2" fillId="0" borderId="37" xfId="0" applyNumberFormat="1" applyFont="1" applyBorder="1"/>
    <xf numFmtId="165" fontId="0" fillId="0" borderId="0" xfId="0" applyNumberFormat="1" applyBorder="1"/>
    <xf numFmtId="0" fontId="0" fillId="0" borderId="0" xfId="0" applyBorder="1"/>
    <xf numFmtId="165" fontId="0" fillId="0" borderId="34" xfId="0" applyNumberFormat="1" applyFill="1" applyBorder="1"/>
    <xf numFmtId="165" fontId="0" fillId="0" borderId="34" xfId="0" applyNumberFormat="1" applyFill="1" applyBorder="1" applyAlignment="1">
      <alignment horizontal="center"/>
    </xf>
    <xf numFmtId="165" fontId="0" fillId="0" borderId="35" xfId="1" applyNumberFormat="1" applyFont="1" applyBorder="1"/>
    <xf numFmtId="172" fontId="2" fillId="0" borderId="22" xfId="0" applyNumberFormat="1" applyFont="1" applyBorder="1"/>
    <xf numFmtId="0" fontId="0" fillId="0" borderId="34" xfId="0" applyFont="1" applyBorder="1"/>
    <xf numFmtId="0" fontId="0" fillId="0" borderId="34" xfId="0" applyBorder="1" applyAlignment="1">
      <alignment horizontal="center"/>
    </xf>
    <xf numFmtId="0" fontId="2" fillId="9" borderId="24" xfId="0" applyFont="1" applyFill="1" applyBorder="1" applyAlignment="1"/>
    <xf numFmtId="0" fontId="0" fillId="0" borderId="0" xfId="0" applyFill="1" applyAlignment="1">
      <alignment horizontal="center" vertical="center"/>
    </xf>
    <xf numFmtId="0" fontId="0" fillId="0" borderId="0" xfId="0" applyFill="1" applyAlignment="1"/>
    <xf numFmtId="0" fontId="0" fillId="0" borderId="0" xfId="0" applyFill="1" applyBorder="1" applyAlignment="1">
      <alignment horizontal="left"/>
    </xf>
    <xf numFmtId="15" fontId="0" fillId="0" borderId="0" xfId="0" applyNumberFormat="1" applyFill="1"/>
    <xf numFmtId="0" fontId="27" fillId="0" borderId="0" xfId="0" applyFont="1" applyFill="1" applyAlignment="1">
      <alignment horizontal="left"/>
    </xf>
    <xf numFmtId="180" fontId="27" fillId="0" borderId="0" xfId="0" applyNumberFormat="1" applyFont="1" applyFill="1" applyAlignment="1">
      <alignment horizontal="right"/>
    </xf>
    <xf numFmtId="177" fontId="27" fillId="0" borderId="0" xfId="0" applyNumberFormat="1" applyFont="1" applyFill="1" applyAlignment="1">
      <alignment horizontal="right"/>
    </xf>
    <xf numFmtId="0" fontId="27" fillId="0" borderId="0" xfId="0" applyFont="1" applyFill="1" applyAlignment="1">
      <alignment horizontal="right"/>
    </xf>
    <xf numFmtId="0" fontId="19" fillId="0" borderId="0" xfId="0" applyFont="1" applyFill="1" applyAlignment="1">
      <alignment horizontal="left" wrapText="1"/>
    </xf>
    <xf numFmtId="0" fontId="8" fillId="0" borderId="0" xfId="0" applyFont="1" applyFill="1" applyAlignment="1">
      <alignment horizontal="left" vertical="top"/>
    </xf>
    <xf numFmtId="0" fontId="8" fillId="0" borderId="0" xfId="0" applyFont="1" applyFill="1" applyAlignment="1">
      <alignment horizontal="right" vertical="top"/>
    </xf>
    <xf numFmtId="179" fontId="27" fillId="0" borderId="0" xfId="0" applyNumberFormat="1" applyFont="1" applyFill="1" applyAlignment="1">
      <alignment horizontal="right"/>
    </xf>
    <xf numFmtId="0" fontId="33" fillId="0" borderId="0" xfId="0" applyFont="1" applyFill="1" applyAlignment="1">
      <alignment horizontal="left" wrapText="1"/>
    </xf>
    <xf numFmtId="0" fontId="9" fillId="0" borderId="0" xfId="0" applyFont="1" applyFill="1" applyAlignment="1">
      <alignment vertical="top" wrapText="1"/>
    </xf>
    <xf numFmtId="0" fontId="8" fillId="0" borderId="0" xfId="0" applyFont="1" applyFill="1" applyAlignment="1">
      <alignment vertical="top"/>
    </xf>
    <xf numFmtId="0" fontId="9" fillId="0" borderId="0" xfId="0" applyFont="1" applyFill="1" applyAlignment="1">
      <alignment horizontal="left" vertical="top"/>
    </xf>
    <xf numFmtId="180" fontId="9" fillId="0" borderId="0" xfId="0" applyNumberFormat="1" applyFont="1" applyFill="1" applyAlignment="1">
      <alignment horizontal="right" vertical="top"/>
    </xf>
    <xf numFmtId="181" fontId="9" fillId="0" borderId="0" xfId="0" applyNumberFormat="1" applyFont="1" applyFill="1" applyAlignment="1">
      <alignment horizontal="right" vertical="top"/>
    </xf>
    <xf numFmtId="0" fontId="0" fillId="3" borderId="0" xfId="0" applyFill="1"/>
    <xf numFmtId="9" fontId="0" fillId="0" borderId="0" xfId="6" applyFont="1" applyProtection="1"/>
    <xf numFmtId="177" fontId="0" fillId="0" borderId="9"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0" xfId="0" applyNumberFormat="1" applyFont="1" applyFill="1" applyAlignment="1" applyProtection="1">
      <alignment horizontal="center" vertical="center"/>
    </xf>
    <xf numFmtId="0" fontId="26" fillId="0" borderId="0" xfId="0" applyFont="1" applyFill="1" applyAlignment="1">
      <alignment horizontal="left" wrapText="1"/>
    </xf>
    <xf numFmtId="4" fontId="27" fillId="0" borderId="0" xfId="0" applyNumberFormat="1" applyFont="1" applyFill="1" applyAlignment="1">
      <alignment horizontal="right"/>
    </xf>
    <xf numFmtId="183" fontId="27" fillId="0" borderId="0" xfId="0" applyNumberFormat="1" applyFont="1" applyFill="1" applyAlignment="1">
      <alignment horizontal="right"/>
    </xf>
    <xf numFmtId="184" fontId="0" fillId="0" borderId="0" xfId="1" applyNumberFormat="1" applyFont="1" applyBorder="1"/>
    <xf numFmtId="0" fontId="16" fillId="0" borderId="0" xfId="0" applyFont="1" applyAlignment="1" applyProtection="1">
      <alignment horizontal="left" vertical="top" wrapText="1"/>
    </xf>
    <xf numFmtId="0" fontId="6" fillId="10" borderId="0" xfId="16" applyFont="1" applyFill="1" applyAlignment="1" applyProtection="1">
      <alignment horizontal="center" wrapText="1"/>
    </xf>
    <xf numFmtId="184" fontId="0" fillId="0" borderId="0" xfId="0" applyNumberFormat="1"/>
    <xf numFmtId="178" fontId="0" fillId="0" borderId="0" xfId="0" applyNumberFormat="1"/>
    <xf numFmtId="0" fontId="0" fillId="0" borderId="0" xfId="0" applyAlignment="1" applyProtection="1">
      <alignment horizontal="left" vertical="top" wrapText="1"/>
    </xf>
    <xf numFmtId="0" fontId="11" fillId="0" borderId="0" xfId="0" applyFont="1" applyAlignment="1" applyProtection="1">
      <alignment horizontal="left" vertical="top" wrapText="1"/>
    </xf>
    <xf numFmtId="166" fontId="1" fillId="0" borderId="28" xfId="1" applyNumberFormat="1" applyFont="1" applyBorder="1" applyAlignment="1">
      <alignment horizontal="center"/>
    </xf>
    <xf numFmtId="167" fontId="0" fillId="4" borderId="27" xfId="0" applyNumberFormat="1" applyFill="1" applyBorder="1" applyAlignment="1" applyProtection="1">
      <alignment horizontal="center" vertical="center"/>
      <protection locked="0"/>
    </xf>
    <xf numFmtId="165" fontId="20" fillId="11" borderId="0" xfId="1" quotePrefix="1" applyNumberFormat="1" applyFont="1" applyFill="1" applyBorder="1" applyAlignment="1">
      <alignment horizontal="center" wrapText="1"/>
    </xf>
    <xf numFmtId="0" fontId="6" fillId="3" borderId="24" xfId="16" applyFont="1" applyFill="1" applyBorder="1" applyAlignment="1" applyProtection="1">
      <alignment horizontal="center"/>
    </xf>
    <xf numFmtId="0" fontId="6" fillId="2" borderId="24" xfId="16" applyFont="1" applyFill="1" applyBorder="1" applyAlignment="1" applyProtection="1">
      <alignment horizontal="center"/>
      <protection locked="0"/>
    </xf>
    <xf numFmtId="185" fontId="0" fillId="0" borderId="0" xfId="0" applyNumberFormat="1"/>
    <xf numFmtId="0" fontId="26" fillId="0" borderId="0" xfId="0" applyFont="1" applyFill="1" applyAlignment="1">
      <alignment horizontal="left" vertical="top" wrapText="1"/>
    </xf>
    <xf numFmtId="0" fontId="9" fillId="0" borderId="0" xfId="0" applyFont="1" applyFill="1" applyAlignment="1">
      <alignment horizontal="left" wrapText="1"/>
    </xf>
    <xf numFmtId="0" fontId="27" fillId="0" borderId="0" xfId="0" applyFont="1" applyFill="1" applyAlignment="1">
      <alignment horizontal="left" wrapText="1" indent="6"/>
    </xf>
    <xf numFmtId="0" fontId="27" fillId="0" borderId="0" xfId="0" applyFont="1" applyFill="1" applyAlignment="1">
      <alignment horizontal="left" vertical="top" wrapText="1"/>
    </xf>
    <xf numFmtId="0" fontId="27" fillId="0" borderId="0" xfId="0" applyFont="1" applyFill="1" applyAlignment="1">
      <alignment horizontal="left" wrapText="1" indent="2"/>
    </xf>
    <xf numFmtId="0" fontId="9" fillId="0" borderId="0" xfId="0" applyFont="1" applyFill="1" applyAlignment="1">
      <alignment horizontal="left" vertical="top" wrapText="1"/>
    </xf>
    <xf numFmtId="0" fontId="33" fillId="0" borderId="0" xfId="0" applyFont="1" applyFill="1" applyAlignment="1">
      <alignment horizontal="left" vertical="top" wrapText="1"/>
    </xf>
    <xf numFmtId="0" fontId="27" fillId="0" borderId="0" xfId="0" applyFont="1" applyFill="1" applyAlignment="1">
      <alignment horizontal="left" wrapText="1"/>
    </xf>
    <xf numFmtId="0" fontId="2" fillId="0" borderId="0" xfId="0" applyFont="1" applyFill="1" applyAlignment="1">
      <alignment horizontal="center"/>
    </xf>
    <xf numFmtId="175" fontId="2" fillId="0" borderId="0" xfId="0" applyNumberFormat="1" applyFont="1" applyFill="1"/>
    <xf numFmtId="43" fontId="0" fillId="0" borderId="0" xfId="1" applyFont="1" applyFill="1"/>
    <xf numFmtId="0" fontId="26" fillId="0" borderId="0" xfId="0" applyFont="1" applyFill="1" applyAlignment="1">
      <alignment horizontal="left" vertical="top"/>
    </xf>
    <xf numFmtId="170" fontId="0" fillId="7" borderId="0" xfId="0" applyNumberFormat="1" applyFill="1" applyAlignment="1" applyProtection="1"/>
    <xf numFmtId="170" fontId="0" fillId="7" borderId="18" xfId="0" applyNumberFormat="1" applyFill="1" applyBorder="1" applyAlignment="1" applyProtection="1"/>
    <xf numFmtId="171" fontId="0" fillId="7" borderId="21" xfId="0" applyNumberFormat="1" applyFill="1" applyBorder="1" applyAlignment="1" applyProtection="1"/>
    <xf numFmtId="0" fontId="11" fillId="0" borderId="0" xfId="0" applyFont="1" applyAlignment="1" applyProtection="1">
      <alignment horizontal="left" vertical="top" wrapText="1"/>
    </xf>
    <xf numFmtId="0" fontId="0" fillId="0" borderId="0" xfId="0" applyAlignment="1" applyProtection="1">
      <alignment horizontal="left" vertical="top" wrapText="1"/>
    </xf>
    <xf numFmtId="10" fontId="6" fillId="3" borderId="12" xfId="3" applyNumberFormat="1" applyFont="1" applyFill="1" applyBorder="1" applyAlignment="1" applyProtection="1">
      <alignment horizontal="center" vertical="center" wrapText="1"/>
    </xf>
    <xf numFmtId="10" fontId="6" fillId="3" borderId="15" xfId="3" applyNumberFormat="1" applyFont="1" applyFill="1" applyBorder="1" applyAlignment="1" applyProtection="1">
      <alignment horizontal="center" vertical="center" wrapText="1"/>
    </xf>
    <xf numFmtId="167" fontId="6" fillId="3" borderId="12" xfId="3" applyNumberFormat="1" applyFont="1" applyFill="1" applyBorder="1" applyAlignment="1" applyProtection="1">
      <alignment horizontal="center" vertical="center" wrapText="1"/>
    </xf>
    <xf numFmtId="167" fontId="6" fillId="3" borderId="15" xfId="3" applyNumberFormat="1" applyFont="1" applyFill="1" applyBorder="1" applyAlignment="1" applyProtection="1">
      <alignment horizontal="center" vertical="center" wrapText="1"/>
    </xf>
    <xf numFmtId="0" fontId="6" fillId="3" borderId="13" xfId="3" applyNumberFormat="1" applyFont="1" applyFill="1" applyBorder="1" applyAlignment="1" applyProtection="1">
      <alignment horizontal="center" vertical="center" wrapText="1"/>
    </xf>
    <xf numFmtId="0" fontId="6" fillId="3" borderId="16" xfId="3" applyNumberFormat="1" applyFont="1" applyFill="1" applyBorder="1" applyAlignment="1" applyProtection="1">
      <alignment horizontal="center" vertical="center" wrapText="1"/>
    </xf>
    <xf numFmtId="0" fontId="6" fillId="3" borderId="0" xfId="3" applyNumberFormat="1" applyFont="1" applyFill="1" applyBorder="1" applyAlignment="1" applyProtection="1">
      <alignment horizontal="center" vertical="center" wrapText="1"/>
    </xf>
    <xf numFmtId="0" fontId="6" fillId="0" borderId="0" xfId="4" applyFont="1" applyBorder="1" applyAlignment="1" applyProtection="1">
      <alignment horizontal="right" vertical="center" wrapText="1"/>
    </xf>
    <xf numFmtId="0" fontId="6" fillId="0" borderId="23" xfId="4" applyFont="1" applyBorder="1" applyAlignment="1" applyProtection="1">
      <alignment horizontal="right" vertical="center" wrapText="1"/>
    </xf>
    <xf numFmtId="0" fontId="6" fillId="0" borderId="0" xfId="4" applyFont="1" applyBorder="1" applyAlignment="1" applyProtection="1">
      <alignment horizontal="center" vertical="center" wrapText="1"/>
    </xf>
    <xf numFmtId="0" fontId="6" fillId="0" borderId="23" xfId="4" applyFont="1" applyBorder="1" applyAlignment="1" applyProtection="1">
      <alignment horizontal="center" vertical="center" wrapText="1"/>
    </xf>
    <xf numFmtId="10" fontId="21" fillId="0" borderId="29" xfId="3" applyNumberFormat="1" applyFont="1" applyFill="1" applyBorder="1" applyAlignment="1" applyProtection="1">
      <alignment horizontal="center" vertical="center" wrapText="1"/>
    </xf>
    <xf numFmtId="10" fontId="21" fillId="0" borderId="30" xfId="3" applyNumberFormat="1" applyFont="1" applyFill="1" applyBorder="1" applyAlignment="1" applyProtection="1">
      <alignment horizontal="center" vertical="center" wrapText="1"/>
    </xf>
    <xf numFmtId="0" fontId="6" fillId="0" borderId="14" xfId="16" applyFont="1" applyFill="1" applyBorder="1" applyAlignment="1" applyProtection="1">
      <alignment horizontal="center" vertical="center" wrapText="1"/>
    </xf>
    <xf numFmtId="0" fontId="6" fillId="10" borderId="0" xfId="16" applyFont="1" applyFill="1" applyAlignment="1" applyProtection="1">
      <alignment horizontal="center" wrapText="1"/>
    </xf>
    <xf numFmtId="0" fontId="16" fillId="0" borderId="0" xfId="0" applyFont="1" applyAlignment="1" applyProtection="1">
      <alignment horizontal="left" vertical="top" wrapText="1"/>
    </xf>
    <xf numFmtId="0" fontId="6" fillId="0" borderId="0" xfId="16" applyFont="1" applyFill="1" applyAlignment="1" applyProtection="1">
      <alignment horizontal="center" wrapText="1"/>
    </xf>
    <xf numFmtId="0" fontId="6" fillId="0" borderId="14" xfId="16" applyFont="1" applyFill="1" applyBorder="1" applyAlignment="1" applyProtection="1">
      <alignment horizontal="right" wrapText="1"/>
    </xf>
    <xf numFmtId="0" fontId="6" fillId="0" borderId="0" xfId="16" applyFont="1" applyFill="1" applyAlignment="1" applyProtection="1">
      <alignment horizontal="right" wrapText="1"/>
    </xf>
    <xf numFmtId="0" fontId="6" fillId="0" borderId="0" xfId="16" applyFont="1" applyBorder="1" applyAlignment="1" applyProtection="1">
      <alignment horizontal="right" vertical="top" indent="2"/>
    </xf>
    <xf numFmtId="0" fontId="2" fillId="9" borderId="29" xfId="0" applyFont="1" applyFill="1" applyBorder="1" applyAlignment="1">
      <alignment horizontal="center"/>
    </xf>
    <xf numFmtId="0" fontId="2" fillId="9" borderId="1" xfId="0" applyFont="1" applyFill="1" applyBorder="1" applyAlignment="1">
      <alignment horizontal="center"/>
    </xf>
    <xf numFmtId="0" fontId="2" fillId="9" borderId="30" xfId="0" applyFont="1" applyFill="1" applyBorder="1" applyAlignment="1">
      <alignment horizontal="center"/>
    </xf>
    <xf numFmtId="0" fontId="2" fillId="9" borderId="2" xfId="0" applyFont="1" applyFill="1" applyBorder="1" applyAlignment="1">
      <alignment horizontal="center"/>
    </xf>
    <xf numFmtId="0" fontId="2" fillId="9" borderId="3" xfId="0" applyFont="1" applyFill="1" applyBorder="1" applyAlignment="1">
      <alignment horizontal="center"/>
    </xf>
    <xf numFmtId="0" fontId="2" fillId="9" borderId="4" xfId="0" applyFont="1" applyFill="1" applyBorder="1" applyAlignment="1">
      <alignment horizontal="center"/>
    </xf>
    <xf numFmtId="0" fontId="26" fillId="0" borderId="0" xfId="0" applyFont="1" applyFill="1" applyAlignment="1">
      <alignment horizontal="left" vertical="top" wrapText="1"/>
    </xf>
    <xf numFmtId="0" fontId="26" fillId="0" borderId="0" xfId="0" applyFont="1" applyFill="1" applyAlignment="1">
      <alignment horizontal="left" vertical="top"/>
    </xf>
    <xf numFmtId="0" fontId="9" fillId="0" borderId="0" xfId="0" applyFont="1" applyFill="1" applyAlignment="1">
      <alignment horizontal="left" wrapText="1"/>
    </xf>
    <xf numFmtId="0" fontId="26" fillId="0" borderId="0" xfId="0" applyFont="1" applyFill="1" applyAlignment="1">
      <alignment horizontal="left" wrapText="1"/>
    </xf>
    <xf numFmtId="0" fontId="27" fillId="0" borderId="0" xfId="0" applyFont="1" applyFill="1" applyAlignment="1">
      <alignment horizontal="left" wrapText="1"/>
    </xf>
    <xf numFmtId="0" fontId="0" fillId="0" borderId="0" xfId="0" applyFill="1" applyAlignment="1">
      <alignment horizontal="left" wrapText="1"/>
    </xf>
    <xf numFmtId="0" fontId="27" fillId="0" borderId="0" xfId="0" applyFont="1" applyFill="1" applyAlignment="1">
      <alignment horizontal="left" wrapText="1" indent="6"/>
    </xf>
    <xf numFmtId="0" fontId="27" fillId="0" borderId="0" xfId="0" applyFont="1" applyFill="1" applyAlignment="1">
      <alignment horizontal="left" vertical="top" wrapText="1"/>
    </xf>
    <xf numFmtId="0" fontId="27" fillId="0" borderId="0" xfId="0" applyFont="1" applyFill="1" applyAlignment="1">
      <alignment horizontal="left" vertical="top"/>
    </xf>
    <xf numFmtId="0" fontId="27" fillId="0" borderId="0" xfId="0" applyFont="1" applyFill="1" applyAlignment="1">
      <alignment horizontal="left" wrapText="1" indent="2"/>
    </xf>
    <xf numFmtId="0" fontId="9" fillId="0" borderId="0" xfId="0" applyFont="1" applyFill="1" applyAlignment="1">
      <alignment horizontal="left" vertical="top" wrapText="1"/>
    </xf>
    <xf numFmtId="0" fontId="19" fillId="0" borderId="0" xfId="0" applyFont="1" applyFill="1" applyAlignment="1">
      <alignment horizontal="left" vertical="top" wrapText="1"/>
    </xf>
    <xf numFmtId="0" fontId="33" fillId="0" borderId="0" xfId="0" applyFont="1" applyFill="1" applyAlignment="1">
      <alignment horizontal="left" vertical="top" wrapText="1"/>
    </xf>
    <xf numFmtId="0" fontId="30" fillId="0" borderId="0" xfId="0" applyFont="1" applyFill="1" applyAlignment="1">
      <alignment horizontal="center" vertical="top" wrapText="1"/>
    </xf>
    <xf numFmtId="0" fontId="30" fillId="0" borderId="0" xfId="0" applyFont="1" applyFill="1" applyAlignment="1">
      <alignment horizontal="center" vertical="top"/>
    </xf>
    <xf numFmtId="0" fontId="19" fillId="0" borderId="0" xfId="0" applyFont="1" applyFill="1" applyAlignment="1">
      <alignment horizontal="center" vertical="top" wrapText="1"/>
    </xf>
    <xf numFmtId="0" fontId="19" fillId="0" borderId="0" xfId="0" applyFont="1" applyFill="1" applyAlignment="1">
      <alignment horizontal="center" vertical="top"/>
    </xf>
    <xf numFmtId="0" fontId="23" fillId="0" borderId="0" xfId="0" applyFont="1" applyFill="1" applyAlignment="1">
      <alignment horizontal="center" vertical="top" wrapText="1"/>
    </xf>
    <xf numFmtId="0" fontId="23" fillId="0" borderId="0" xfId="0" applyFont="1" applyFill="1" applyAlignment="1">
      <alignment horizontal="center" vertical="top"/>
    </xf>
    <xf numFmtId="0" fontId="28" fillId="0" borderId="0" xfId="0" applyFont="1" applyFill="1" applyAlignment="1">
      <alignment horizontal="center" vertical="top" wrapText="1"/>
    </xf>
    <xf numFmtId="0" fontId="28" fillId="0" borderId="0" xfId="0" applyFont="1" applyFill="1" applyAlignment="1">
      <alignment horizontal="center" vertical="top"/>
    </xf>
    <xf numFmtId="0" fontId="24" fillId="0" borderId="0" xfId="0" applyFont="1" applyFill="1" applyAlignment="1">
      <alignment horizontal="right" vertical="top" wrapText="1"/>
    </xf>
    <xf numFmtId="0" fontId="24" fillId="0" borderId="0" xfId="0" applyFont="1" applyFill="1" applyAlignment="1">
      <alignment horizontal="right" vertical="top"/>
    </xf>
  </cellXfs>
  <cellStyles count="20">
    <cellStyle name="Comma" xfId="1" builtinId="3"/>
    <cellStyle name="Comma 10 2" xfId="13"/>
    <cellStyle name="Comma 2 2" xfId="8"/>
    <cellStyle name="Comma 28" xfId="9"/>
    <cellStyle name="Comma 4" xfId="18"/>
    <cellStyle name="Currency" xfId="5" builtinId="4"/>
    <cellStyle name="Currency 10 4" xfId="11"/>
    <cellStyle name="Currency 15" xfId="10"/>
    <cellStyle name="Currency 2" xfId="17"/>
    <cellStyle name="Currency 3 3" xfId="15"/>
    <cellStyle name="Normal" xfId="0" builtinId="0"/>
    <cellStyle name="Normal 17" xfId="12"/>
    <cellStyle name="Normal 19" xfId="14"/>
    <cellStyle name="Normal 2" xfId="2"/>
    <cellStyle name="Normal 20" xfId="7"/>
    <cellStyle name="Normal_6. Cost Allocation for Def-Var" xfId="3"/>
    <cellStyle name="Normal_Sheet6" xfId="4"/>
    <cellStyle name="Normal_Sheet7" xfId="16"/>
    <cellStyle name="Percent" xfId="6" builtinId="5"/>
    <cellStyle name="Percent 2"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1276349</xdr:colOff>
      <xdr:row>10</xdr:row>
      <xdr:rowOff>114300</xdr:rowOff>
    </xdr:to>
    <xdr:grpSp>
      <xdr:nvGrpSpPr>
        <xdr:cNvPr id="2" name="Group 1"/>
        <xdr:cNvGrpSpPr/>
      </xdr:nvGrpSpPr>
      <xdr:grpSpPr>
        <a:xfrm>
          <a:off x="0" y="0"/>
          <a:ext cx="9764888" cy="197555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3]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Enersource Hydro Mississauga - Mississauga</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605595</xdr:colOff>
      <xdr:row>10</xdr:row>
      <xdr:rowOff>10766</xdr:rowOff>
    </xdr:to>
    <xdr:grpSp>
      <xdr:nvGrpSpPr>
        <xdr:cNvPr id="2" name="Group 1"/>
        <xdr:cNvGrpSpPr/>
      </xdr:nvGrpSpPr>
      <xdr:grpSpPr>
        <a:xfrm>
          <a:off x="0" y="0"/>
          <a:ext cx="11633518" cy="1826799"/>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Enersource Hydro Mississauga - Mississauga</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2016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143</xdr:col>
          <xdr:colOff>0</xdr:colOff>
          <xdr:row>0</xdr:row>
          <xdr:rowOff>104775</xdr:rowOff>
        </xdr:from>
        <xdr:to>
          <xdr:col>143</xdr:col>
          <xdr:colOff>0</xdr:colOff>
          <xdr:row>2</xdr:row>
          <xdr:rowOff>9525</xdr:rowOff>
        </xdr:to>
        <xdr:sp macro="" textlink="">
          <xdr:nvSpPr>
            <xdr:cNvPr id="32769" name="Button 1" hidden="1">
              <a:extLst>
                <a:ext uri="{63B3BB69-23CF-44E3-9099-C40C66FF867C}">
                  <a14:compatExt spid="_x0000_s3276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CA" sz="1100" b="0" i="0" u="none" strike="noStrike" baseline="0">
                  <a:solidFill>
                    <a:srgbClr val="000000"/>
                  </a:solidFill>
                  <a:latin typeface="Calibri"/>
                  <a:cs typeface="Calibri"/>
                </a:rPr>
                <a:t>Create Tariff in Separate File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2016%20IRM%20Application/Old/2016_IRM_Rate_Generator_Draf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2016%20IRM%20Application/2016_IRM_RateGen_Model.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nce/2016%20IRM%20Application/Enersource_2015%20IRM%20RatGen_Decision_updated%20for%20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2016_IRM_Rate_Generator_Draft"/>
    </sheetNames>
    <definedNames>
      <definedName name="copysheettonew"/>
    </definedNames>
    <sheetDataSet>
      <sheetData sheetId="0">
        <row r="32">
          <cell r="F32">
            <v>2013</v>
          </cell>
        </row>
      </sheetData>
      <sheetData sheetId="1"/>
      <sheetData sheetId="2">
        <row r="19">
          <cell r="B19" t="str">
            <v>RESIDENTIAL</v>
          </cell>
        </row>
        <row r="20">
          <cell r="B20" t="str">
            <v>GENERAL SERVICE LESS THAN 50 KW</v>
          </cell>
        </row>
        <row r="21">
          <cell r="B21" t="str">
            <v>UNMETERED SCATTERED LOAD</v>
          </cell>
        </row>
        <row r="22">
          <cell r="B22" t="str">
            <v>GENERAL SERVICE 50 TO 499 KW</v>
          </cell>
        </row>
        <row r="23">
          <cell r="B23" t="str">
            <v>GENERAL SERVICE 500 TO 4,999 KW</v>
          </cell>
        </row>
        <row r="24">
          <cell r="B24" t="str">
            <v>LARGE USE &gt; 5000 KW</v>
          </cell>
        </row>
        <row r="25">
          <cell r="B25" t="str">
            <v>STREET LIGHTING</v>
          </cell>
        </row>
        <row r="26">
          <cell r="B26" t="str">
            <v>STANDBY DISTRIBUTION SERVICE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50">
          <cell r="G50">
            <v>0</v>
          </cell>
        </row>
      </sheetData>
      <sheetData sheetId="19">
        <row r="53">
          <cell r="B53" t="str">
            <v>Add Extra Host Here (I)</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Z1" t="str">
            <v>Account History</v>
          </cell>
          <cell r="AA1" t="str">
            <v>Account set up charge/change of occupancy charge (plus credit agency costs if applicable)</v>
          </cell>
        </row>
        <row r="2">
          <cell r="L2" t="str">
            <v>Total Loss Factor – Primary Metered Customer</v>
          </cell>
          <cell r="N2" t="str">
            <v>$</v>
          </cell>
          <cell r="P2" t="str">
            <v>$</v>
          </cell>
          <cell r="Z2" t="str">
            <v>Account set up charge/change of occupancy charge</v>
          </cell>
          <cell r="AA2" t="str">
            <v>Administrative Billing Charge</v>
          </cell>
        </row>
        <row r="3">
          <cell r="L3" t="str">
            <v>Total Loss Factor – Primary Metered Customer &lt; 5,000 kW</v>
          </cell>
          <cell r="N3" t="str">
            <v>$/kWh</v>
          </cell>
          <cell r="P3" t="str">
            <v>%</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7">
          <cell r="L7">
            <v>0</v>
          </cell>
          <cell r="Z7">
            <v>0</v>
          </cell>
          <cell r="AA7">
            <v>0</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3">
          <cell r="L13">
            <v>0</v>
          </cell>
          <cell r="Z13">
            <v>0</v>
          </cell>
          <cell r="AA13">
            <v>0</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2016 List"/>
      <sheetName val="3. 2015 Continuity Schedule"/>
      <sheetName val="4. Billing Det. for Def-Var"/>
      <sheetName val="2.1.5 RetailerConsumptionData"/>
      <sheetName val="2.1.5 DistributrConsumptionData"/>
      <sheetName val="2.1.5 TotalConsumptionData"/>
      <sheetName val="212_Total_Connection_RollUp"/>
      <sheetName val="5. Allocating Def-Var Balances"/>
      <sheetName val="6. Calculation of Def-Var RR"/>
      <sheetName val="7. STS - Tax Change"/>
      <sheetName val="8. Shared Tax - Rate Rider"/>
      <sheetName val="9. RTSR Current Rates"/>
      <sheetName val="10. RTSR - UTRs &amp; Sub-Tx"/>
      <sheetName val="11. RTSR - Historical Wholesale"/>
      <sheetName val="12. RTSR - Current Wholesale"/>
      <sheetName val="13. RTSR - Forecast Wholesale"/>
      <sheetName val="14. RTSR Rates to Forecast"/>
      <sheetName val="15. Rev2Cost_GDPIPI"/>
      <sheetName val="16. Additional Rates"/>
      <sheetName val="17. Final Tariff Schedule"/>
      <sheetName val="18. Bill Impacts"/>
      <sheetName val="18. HIDDEN"/>
      <sheetName val="18. Bill Impacts hidden"/>
      <sheetName val="2.1.7 Filing"/>
      <sheetName val="2015 Database"/>
      <sheetName val="lists"/>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09">
          <cell r="F109">
            <v>52258313.548544593</v>
          </cell>
        </row>
        <row r="113">
          <cell r="P113">
            <v>41308711.481527999</v>
          </cell>
        </row>
      </sheetData>
      <sheetData sheetId="18">
        <row r="109">
          <cell r="F109">
            <v>52284779.97782632</v>
          </cell>
        </row>
        <row r="113">
          <cell r="P113">
            <v>41491075.570280433</v>
          </cell>
        </row>
      </sheetData>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s>
    <sheetDataSet>
      <sheetData sheetId="0"/>
      <sheetData sheetId="1"/>
      <sheetData sheetId="2"/>
      <sheetData sheetId="3"/>
      <sheetData sheetId="4"/>
      <sheetData sheetId="5">
        <row r="24">
          <cell r="BC24">
            <v>1628184.2700000007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
          <cell r="O2" t="str">
            <v>$/kWh</v>
          </cell>
        </row>
        <row r="3">
          <cell r="O3" t="str">
            <v>$/kW</v>
          </cell>
        </row>
        <row r="4">
          <cell r="O4" t="str">
            <v>$/kVA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A36"/>
  <sheetViews>
    <sheetView topLeftCell="A4" workbookViewId="0">
      <selection activeCell="C17" sqref="C17"/>
    </sheetView>
  </sheetViews>
  <sheetFormatPr defaultRowHeight="15" x14ac:dyDescent="0.25"/>
  <cols>
    <col min="1" max="1" width="43.42578125" customWidth="1"/>
    <col min="2" max="2" width="6.85546875" bestFit="1" customWidth="1"/>
    <col min="3" max="3" width="13.140625" bestFit="1" customWidth="1"/>
    <col min="4" max="4" width="11.85546875" bestFit="1" customWidth="1"/>
    <col min="5" max="7" width="19.28515625" customWidth="1"/>
    <col min="8" max="13" width="17.5703125" customWidth="1"/>
    <col min="14" max="15" width="18" customWidth="1"/>
    <col min="16" max="22" width="14.5703125" customWidth="1"/>
    <col min="23" max="24" width="19.28515625" customWidth="1"/>
    <col min="54" max="54" width="255.7109375" bestFit="1" customWidth="1"/>
  </cols>
  <sheetData>
    <row r="1" spans="1:27" s="2" customFormat="1" x14ac:dyDescent="0.25"/>
    <row r="2" spans="1:27" s="2" customFormat="1" x14ac:dyDescent="0.25"/>
    <row r="3" spans="1:27" s="2" customFormat="1" x14ac:dyDescent="0.25"/>
    <row r="4" spans="1:27" s="2" customFormat="1" x14ac:dyDescent="0.25"/>
    <row r="5" spans="1:27" s="2" customFormat="1" x14ac:dyDescent="0.25"/>
    <row r="6" spans="1:27" s="2" customFormat="1" x14ac:dyDescent="0.25"/>
    <row r="7" spans="1:27" s="2" customFormat="1" x14ac:dyDescent="0.25"/>
    <row r="8" spans="1:27" s="2" customFormat="1" x14ac:dyDescent="0.25"/>
    <row r="9" spans="1:27" s="2" customFormat="1" x14ac:dyDescent="0.25"/>
    <row r="10" spans="1:27" s="2" customFormat="1" x14ac:dyDescent="0.25"/>
    <row r="11" spans="1:27" s="2" customFormat="1" x14ac:dyDescent="0.25"/>
    <row r="12" spans="1:27" s="2" customFormat="1" x14ac:dyDescent="0.25"/>
    <row r="13" spans="1:27" s="2" customFormat="1" ht="32.25" customHeight="1" x14ac:dyDescent="0.25">
      <c r="A13" s="206"/>
      <c r="B13" s="206"/>
      <c r="C13" s="206"/>
      <c r="D13" s="206"/>
      <c r="E13" s="206"/>
      <c r="F13" s="206"/>
      <c r="G13" s="206"/>
      <c r="H13" s="206"/>
      <c r="I13" s="206"/>
      <c r="J13" s="206"/>
      <c r="K13" s="182"/>
      <c r="L13" s="114"/>
      <c r="M13" s="114"/>
      <c r="N13" s="114"/>
      <c r="O13" s="114"/>
      <c r="P13" s="3"/>
      <c r="Q13" s="3"/>
      <c r="R13" s="3"/>
      <c r="S13" s="3"/>
      <c r="T13" s="3"/>
      <c r="U13" s="3"/>
      <c r="V13" s="3"/>
      <c r="W13" s="3"/>
      <c r="X13" s="3"/>
      <c r="Y13" s="3"/>
      <c r="Z13" s="3"/>
      <c r="AA13" s="3"/>
    </row>
    <row r="14" spans="1:27" s="4" customFormat="1" ht="15" customHeight="1" x14ac:dyDescent="0.25">
      <c r="A14" s="2"/>
      <c r="C14" s="5"/>
      <c r="D14" s="5"/>
      <c r="E14" s="5"/>
      <c r="F14" s="5"/>
      <c r="G14" s="5"/>
      <c r="H14" s="5"/>
      <c r="I14" s="5"/>
      <c r="J14" s="5"/>
      <c r="K14" s="5"/>
      <c r="L14" s="5"/>
      <c r="M14" s="5"/>
      <c r="N14" s="5"/>
      <c r="O14" s="5"/>
      <c r="P14" s="5"/>
      <c r="Q14" s="5"/>
      <c r="R14" s="5"/>
      <c r="S14" s="5"/>
      <c r="T14" s="5"/>
      <c r="U14" s="5"/>
      <c r="V14" s="5"/>
      <c r="W14" s="5"/>
      <c r="X14" s="5"/>
      <c r="Y14" s="5"/>
      <c r="Z14" s="5"/>
    </row>
    <row r="15" spans="1:27" s="4" customFormat="1" ht="22.5" customHeight="1" thickBot="1" x14ac:dyDescent="0.3">
      <c r="A15" s="6"/>
      <c r="B15" s="7"/>
      <c r="C15" s="209" t="s">
        <v>377</v>
      </c>
      <c r="D15" s="209" t="s">
        <v>378</v>
      </c>
      <c r="E15" s="209" t="s">
        <v>379</v>
      </c>
      <c r="F15" s="209" t="s">
        <v>380</v>
      </c>
      <c r="G15" s="207" t="s">
        <v>138</v>
      </c>
      <c r="H15" s="207" t="s">
        <v>139</v>
      </c>
      <c r="I15" s="209" t="s">
        <v>140</v>
      </c>
      <c r="J15" s="209" t="s">
        <v>141</v>
      </c>
      <c r="K15" s="207" t="s">
        <v>381</v>
      </c>
      <c r="L15" s="207" t="s">
        <v>144</v>
      </c>
      <c r="M15" s="207" t="s">
        <v>145</v>
      </c>
      <c r="N15" s="209" t="s">
        <v>146</v>
      </c>
      <c r="O15" s="209" t="s">
        <v>147</v>
      </c>
      <c r="P15" s="207" t="s">
        <v>4</v>
      </c>
      <c r="Q15" s="207" t="s">
        <v>5</v>
      </c>
      <c r="R15" s="207" t="s">
        <v>6</v>
      </c>
      <c r="S15" s="207" t="s">
        <v>7</v>
      </c>
      <c r="T15" s="207" t="s">
        <v>8</v>
      </c>
      <c r="U15" s="207" t="s">
        <v>142</v>
      </c>
      <c r="V15" s="207" t="s">
        <v>143</v>
      </c>
      <c r="W15" s="211" t="s">
        <v>9</v>
      </c>
      <c r="X15" s="213" t="s">
        <v>10</v>
      </c>
      <c r="Y15" s="5"/>
      <c r="Z15" s="5"/>
    </row>
    <row r="16" spans="1:27" s="11" customFormat="1" ht="30.75" customHeight="1" thickBot="1" x14ac:dyDescent="0.3">
      <c r="A16" s="8" t="s">
        <v>0</v>
      </c>
      <c r="B16" s="9" t="s">
        <v>11</v>
      </c>
      <c r="C16" s="210"/>
      <c r="D16" s="210"/>
      <c r="E16" s="210"/>
      <c r="F16" s="210"/>
      <c r="G16" s="208"/>
      <c r="H16" s="208"/>
      <c r="I16" s="210"/>
      <c r="J16" s="210"/>
      <c r="K16" s="208"/>
      <c r="L16" s="208"/>
      <c r="M16" s="208"/>
      <c r="N16" s="210"/>
      <c r="O16" s="210"/>
      <c r="P16" s="208"/>
      <c r="Q16" s="208"/>
      <c r="R16" s="208"/>
      <c r="S16" s="208"/>
      <c r="T16" s="208"/>
      <c r="U16" s="208"/>
      <c r="V16" s="208"/>
      <c r="W16" s="212"/>
      <c r="X16" s="213"/>
      <c r="Y16" s="10"/>
      <c r="Z16" s="10"/>
    </row>
    <row r="17" spans="1:25" s="2" customFormat="1" ht="15.75" thickBot="1" x14ac:dyDescent="0.3">
      <c r="A17" s="2" t="s">
        <v>12</v>
      </c>
      <c r="B17" s="12" t="s">
        <v>13</v>
      </c>
      <c r="C17" s="16">
        <v>1469096846.7337606</v>
      </c>
      <c r="D17" s="16"/>
      <c r="E17" s="16">
        <v>91130678.730000257</v>
      </c>
      <c r="F17" s="16">
        <v>0</v>
      </c>
      <c r="G17" s="16"/>
      <c r="H17" s="16"/>
      <c r="I17" s="16">
        <f>C17-G17</f>
        <v>1469096846.7337606</v>
      </c>
      <c r="J17" s="16">
        <f>D17-H17</f>
        <v>0</v>
      </c>
      <c r="K17" s="16"/>
      <c r="L17" s="16"/>
      <c r="M17" s="16"/>
      <c r="N17" s="16">
        <f>E17-L17</f>
        <v>91130678.730000257</v>
      </c>
      <c r="O17" s="16">
        <f>F17-M17</f>
        <v>0</v>
      </c>
      <c r="P17" s="16"/>
      <c r="Q17" s="16"/>
      <c r="R17" s="17"/>
      <c r="S17" s="17"/>
      <c r="T17" s="17"/>
      <c r="U17" s="117"/>
      <c r="V17" s="117"/>
      <c r="W17" s="37">
        <f>-429021.62*0</f>
        <v>0</v>
      </c>
      <c r="X17" s="14">
        <v>179407</v>
      </c>
      <c r="Y17" s="170"/>
    </row>
    <row r="18" spans="1:25" s="2" customFormat="1" ht="15.75" thickBot="1" x14ac:dyDescent="0.3">
      <c r="A18" s="2" t="s">
        <v>14</v>
      </c>
      <c r="B18" s="15" t="s">
        <v>13</v>
      </c>
      <c r="C18" s="16">
        <v>647112057.82811737</v>
      </c>
      <c r="D18" s="16"/>
      <c r="E18" s="13">
        <v>107176499.05999982</v>
      </c>
      <c r="F18" s="13">
        <v>0</v>
      </c>
      <c r="G18" s="13"/>
      <c r="H18" s="13"/>
      <c r="I18" s="16">
        <f t="shared" ref="I18:I23" si="0">C18-G18</f>
        <v>647112057.82811737</v>
      </c>
      <c r="J18" s="16">
        <f t="shared" ref="J18:J23" si="1">D18-H18</f>
        <v>0</v>
      </c>
      <c r="K18" s="16"/>
      <c r="L18" s="16"/>
      <c r="M18" s="16"/>
      <c r="N18" s="16">
        <f>E18-L18</f>
        <v>107176499.05999982</v>
      </c>
      <c r="O18" s="16">
        <f t="shared" ref="O18:O24" si="2">F18-M18</f>
        <v>0</v>
      </c>
      <c r="P18" s="17"/>
      <c r="Q18" s="17"/>
      <c r="R18" s="17"/>
      <c r="S18" s="17"/>
      <c r="T18" s="17"/>
      <c r="U18" s="117"/>
      <c r="V18" s="117"/>
      <c r="W18" s="37">
        <f>-43111.8*0</f>
        <v>0</v>
      </c>
      <c r="X18" s="14">
        <v>17872</v>
      </c>
      <c r="Y18" s="170"/>
    </row>
    <row r="19" spans="1:25" s="2" customFormat="1" ht="15.75" thickBot="1" x14ac:dyDescent="0.3">
      <c r="A19" s="2" t="s">
        <v>16</v>
      </c>
      <c r="B19" s="15" t="s">
        <v>17</v>
      </c>
      <c r="C19" s="16">
        <v>2104160254.6192284</v>
      </c>
      <c r="D19" s="16">
        <v>6035820.8381782649</v>
      </c>
      <c r="E19" s="13">
        <v>1752950268.2581725</v>
      </c>
      <c r="F19" s="13">
        <v>5050206.8599356348</v>
      </c>
      <c r="G19" s="116">
        <v>307920</v>
      </c>
      <c r="H19" s="116">
        <v>12796</v>
      </c>
      <c r="I19" s="16">
        <f t="shared" si="0"/>
        <v>2103852334.6192284</v>
      </c>
      <c r="J19" s="16">
        <f t="shared" si="1"/>
        <v>6023024.8381782649</v>
      </c>
      <c r="K19" s="16"/>
      <c r="L19" s="116"/>
      <c r="M19" s="116"/>
      <c r="N19" s="16">
        <f t="shared" ref="N19:N24" si="3">E19-L19</f>
        <v>1752950268.2581725</v>
      </c>
      <c r="O19" s="16">
        <f>F19-M19</f>
        <v>5050206.8599356348</v>
      </c>
      <c r="P19" s="17"/>
      <c r="Q19" s="17"/>
      <c r="R19" s="17"/>
      <c r="S19" s="17"/>
      <c r="T19" s="17"/>
      <c r="U19" s="117"/>
      <c r="V19" s="117"/>
      <c r="W19" s="37">
        <f>1421303.08*0</f>
        <v>0</v>
      </c>
    </row>
    <row r="20" spans="1:25" s="2" customFormat="1" ht="15.75" thickBot="1" x14ac:dyDescent="0.3">
      <c r="A20" s="2" t="s">
        <v>18</v>
      </c>
      <c r="B20" s="15" t="s">
        <v>17</v>
      </c>
      <c r="C20" s="16">
        <v>2087036249.59586</v>
      </c>
      <c r="D20" s="16">
        <v>4709431.8067152184</v>
      </c>
      <c r="E20" s="13">
        <v>1904049776.5186565</v>
      </c>
      <c r="F20" s="13">
        <v>4321176.1688892152</v>
      </c>
      <c r="G20" s="116">
        <v>17469875</v>
      </c>
      <c r="H20" s="116">
        <v>31090</v>
      </c>
      <c r="I20" s="16">
        <f t="shared" si="0"/>
        <v>2069566374.59586</v>
      </c>
      <c r="J20" s="16">
        <f t="shared" si="1"/>
        <v>4678341.8067152184</v>
      </c>
      <c r="K20" s="16"/>
      <c r="L20" s="116"/>
      <c r="M20" s="116"/>
      <c r="N20" s="16">
        <f t="shared" si="3"/>
        <v>1904049776.5186565</v>
      </c>
      <c r="O20" s="16">
        <f>F20-M20</f>
        <v>4321176.1688892152</v>
      </c>
      <c r="P20" s="17"/>
      <c r="Q20" s="17"/>
      <c r="R20" s="17"/>
      <c r="S20" s="17"/>
      <c r="T20" s="17"/>
      <c r="U20" s="117"/>
      <c r="V20" s="117"/>
      <c r="W20" s="37">
        <f>313998.93*0</f>
        <v>0</v>
      </c>
    </row>
    <row r="21" spans="1:25" s="2" customFormat="1" ht="15.75" thickBot="1" x14ac:dyDescent="0.3">
      <c r="A21" s="2" t="s">
        <v>19</v>
      </c>
      <c r="B21" s="15" t="s">
        <v>17</v>
      </c>
      <c r="C21" s="16">
        <v>1002165608.5676196</v>
      </c>
      <c r="D21" s="16">
        <v>1741184.6735238209</v>
      </c>
      <c r="E21" s="13">
        <v>1002165608.5676196</v>
      </c>
      <c r="F21" s="13">
        <v>1741184.6735238209</v>
      </c>
      <c r="G21" s="13"/>
      <c r="H21" s="13"/>
      <c r="I21" s="16">
        <f t="shared" si="0"/>
        <v>1002165608.5676196</v>
      </c>
      <c r="J21" s="16">
        <f t="shared" si="1"/>
        <v>1741184.6735238209</v>
      </c>
      <c r="K21" s="16"/>
      <c r="L21" s="16">
        <v>920433360.31518149</v>
      </c>
      <c r="M21" s="16">
        <v>1579942</v>
      </c>
      <c r="N21" s="16">
        <f>E21-L21</f>
        <v>81732248.252438068</v>
      </c>
      <c r="O21" s="16">
        <f>F21-M21</f>
        <v>161242.67352382094</v>
      </c>
      <c r="P21" s="17"/>
      <c r="Q21" s="17"/>
      <c r="R21" s="17"/>
      <c r="S21" s="17"/>
      <c r="T21" s="17"/>
      <c r="U21" s="117"/>
      <c r="V21" s="117"/>
      <c r="W21" s="37">
        <f>-38746.2*0</f>
        <v>0</v>
      </c>
    </row>
    <row r="22" spans="1:25" s="2" customFormat="1" ht="15.75" thickBot="1" x14ac:dyDescent="0.3">
      <c r="A22" s="2" t="s">
        <v>15</v>
      </c>
      <c r="B22" s="15" t="s">
        <v>13</v>
      </c>
      <c r="C22" s="16">
        <v>11501822.442284448</v>
      </c>
      <c r="D22" s="16"/>
      <c r="E22" s="13">
        <v>523144.30000000075</v>
      </c>
      <c r="F22" s="13">
        <v>0</v>
      </c>
      <c r="G22" s="13"/>
      <c r="H22" s="13"/>
      <c r="I22" s="16">
        <f t="shared" si="0"/>
        <v>11501822.442284448</v>
      </c>
      <c r="J22" s="16">
        <f t="shared" si="1"/>
        <v>0</v>
      </c>
      <c r="K22" s="16"/>
      <c r="L22" s="16"/>
      <c r="M22" s="16"/>
      <c r="N22" s="16">
        <f>E22-L22</f>
        <v>523144.30000000075</v>
      </c>
      <c r="O22" s="16">
        <f t="shared" si="2"/>
        <v>0</v>
      </c>
      <c r="P22" s="17"/>
      <c r="Q22" s="17"/>
      <c r="R22" s="17"/>
      <c r="S22" s="17"/>
      <c r="T22" s="17"/>
      <c r="U22" s="117"/>
      <c r="V22" s="117"/>
      <c r="W22" s="37">
        <v>0</v>
      </c>
    </row>
    <row r="23" spans="1:25" s="2" customFormat="1" ht="15.75" thickBot="1" x14ac:dyDescent="0.3">
      <c r="A23" s="2" t="s">
        <v>20</v>
      </c>
      <c r="B23" s="15" t="s">
        <v>17</v>
      </c>
      <c r="C23" s="16">
        <v>31923315.475764602</v>
      </c>
      <c r="D23" s="16">
        <v>90306.301017051665</v>
      </c>
      <c r="E23" s="13">
        <v>31923315.475764602</v>
      </c>
      <c r="F23" s="13">
        <v>90306.301017051665</v>
      </c>
      <c r="G23" s="13"/>
      <c r="H23" s="13"/>
      <c r="I23" s="16">
        <f t="shared" si="0"/>
        <v>31923315.475764602</v>
      </c>
      <c r="J23" s="16">
        <f t="shared" si="1"/>
        <v>90306.301017051665</v>
      </c>
      <c r="K23" s="16"/>
      <c r="L23" s="16"/>
      <c r="M23" s="16"/>
      <c r="N23" s="16">
        <f t="shared" si="3"/>
        <v>31923315.475764602</v>
      </c>
      <c r="O23" s="16">
        <f t="shared" si="2"/>
        <v>90306.301017051665</v>
      </c>
      <c r="P23" s="17"/>
      <c r="Q23" s="17"/>
      <c r="R23" s="17"/>
      <c r="S23" s="17"/>
      <c r="T23" s="17"/>
      <c r="U23" s="117"/>
      <c r="V23" s="117"/>
      <c r="W23" s="37">
        <f>-1142706.38*0</f>
        <v>0</v>
      </c>
    </row>
    <row r="24" spans="1:25" s="2" customFormat="1" ht="15.75" thickBot="1" x14ac:dyDescent="0.3">
      <c r="A24" s="2" t="s">
        <v>21</v>
      </c>
      <c r="B24" s="19"/>
      <c r="C24" s="20"/>
      <c r="D24" s="20"/>
      <c r="E24" s="20"/>
      <c r="F24" s="20">
        <v>0</v>
      </c>
      <c r="G24" s="20"/>
      <c r="H24" s="20"/>
      <c r="I24" s="20"/>
      <c r="J24" s="20"/>
      <c r="K24" s="20"/>
      <c r="L24" s="20"/>
      <c r="M24" s="20"/>
      <c r="N24" s="16">
        <f t="shared" si="3"/>
        <v>0</v>
      </c>
      <c r="O24" s="16">
        <f t="shared" si="2"/>
        <v>0</v>
      </c>
      <c r="P24" s="21"/>
      <c r="Q24" s="21"/>
      <c r="R24" s="21"/>
      <c r="S24" s="21"/>
      <c r="T24" s="17"/>
      <c r="U24" s="117"/>
      <c r="V24" s="117"/>
      <c r="W24" s="18"/>
    </row>
    <row r="25" spans="1:25" s="2" customFormat="1" x14ac:dyDescent="0.25">
      <c r="A25" s="2" t="s">
        <v>22</v>
      </c>
      <c r="B25" s="22"/>
      <c r="C25" s="23"/>
      <c r="D25" s="23"/>
      <c r="E25" s="23"/>
      <c r="F25" s="23"/>
      <c r="G25" s="23"/>
      <c r="H25" s="23"/>
      <c r="I25" s="23"/>
      <c r="J25" s="23"/>
      <c r="K25" s="23"/>
      <c r="L25" s="23"/>
      <c r="M25" s="23"/>
      <c r="N25" s="23"/>
      <c r="O25" s="23"/>
      <c r="P25" s="24"/>
      <c r="Q25" s="24"/>
      <c r="R25" s="24"/>
      <c r="S25" s="24"/>
      <c r="T25" s="24"/>
      <c r="U25" s="24"/>
      <c r="V25" s="24"/>
      <c r="W25" s="25"/>
      <c r="X25" s="26"/>
    </row>
    <row r="26" spans="1:25" s="2" customFormat="1" x14ac:dyDescent="0.25">
      <c r="H26" s="4"/>
      <c r="I26" s="4"/>
      <c r="J26" s="4"/>
      <c r="K26" s="4"/>
      <c r="L26" s="4"/>
      <c r="M26" s="4"/>
      <c r="N26" s="4"/>
      <c r="O26" s="4"/>
    </row>
    <row r="27" spans="1:25" s="2" customFormat="1" ht="15.75" thickBot="1" x14ac:dyDescent="0.3">
      <c r="B27" s="27" t="s">
        <v>3</v>
      </c>
      <c r="C27" s="28">
        <f>SUM(C17:C25)</f>
        <v>7352996155.2626343</v>
      </c>
      <c r="D27" s="28">
        <f t="shared" ref="D27:X27" si="4">SUM(D17:D25)</f>
        <v>12576743.619434355</v>
      </c>
      <c r="E27" s="28">
        <f t="shared" si="4"/>
        <v>4889919290.9102125</v>
      </c>
      <c r="F27" s="28">
        <f t="shared" si="4"/>
        <v>11202874.003365723</v>
      </c>
      <c r="G27" s="28">
        <f t="shared" si="4"/>
        <v>17777795</v>
      </c>
      <c r="H27" s="28">
        <f t="shared" si="4"/>
        <v>43886</v>
      </c>
      <c r="I27" s="28">
        <f t="shared" si="4"/>
        <v>7335218360.2626343</v>
      </c>
      <c r="J27" s="28">
        <f t="shared" si="4"/>
        <v>12532857.619434355</v>
      </c>
      <c r="K27" s="28">
        <f>SUM(K17:K24)</f>
        <v>0</v>
      </c>
      <c r="L27" s="28">
        <f t="shared" si="4"/>
        <v>920433360.31518149</v>
      </c>
      <c r="M27" s="28">
        <f t="shared" si="4"/>
        <v>1579942</v>
      </c>
      <c r="N27" s="28">
        <f t="shared" si="4"/>
        <v>3969485930.5950317</v>
      </c>
      <c r="O27" s="28">
        <f t="shared" si="4"/>
        <v>9622932.0033657234</v>
      </c>
      <c r="P27" s="29">
        <f t="shared" si="4"/>
        <v>0</v>
      </c>
      <c r="Q27" s="29">
        <f t="shared" si="4"/>
        <v>0</v>
      </c>
      <c r="R27" s="29">
        <f t="shared" si="4"/>
        <v>0</v>
      </c>
      <c r="S27" s="29">
        <f t="shared" si="4"/>
        <v>0</v>
      </c>
      <c r="T27" s="29">
        <f t="shared" si="4"/>
        <v>0</v>
      </c>
      <c r="U27" s="29">
        <f t="shared" si="4"/>
        <v>0</v>
      </c>
      <c r="V27" s="29">
        <f t="shared" si="4"/>
        <v>0</v>
      </c>
      <c r="W27" s="28">
        <f t="shared" si="4"/>
        <v>0</v>
      </c>
      <c r="X27" s="28">
        <f t="shared" si="4"/>
        <v>197279</v>
      </c>
    </row>
    <row r="28" spans="1:25" s="2" customFormat="1" ht="15.75" thickTop="1" x14ac:dyDescent="0.25">
      <c r="T28" s="30"/>
      <c r="U28" s="30"/>
      <c r="V28" s="30"/>
      <c r="W28" s="31"/>
    </row>
    <row r="29" spans="1:25" s="2" customFormat="1" x14ac:dyDescent="0.25">
      <c r="T29" s="30"/>
      <c r="U29" s="30"/>
      <c r="V29" s="30"/>
      <c r="W29" s="31"/>
    </row>
    <row r="30" spans="1:25" s="2" customFormat="1" x14ac:dyDescent="0.25"/>
    <row r="31" spans="1:25" s="2" customFormat="1" ht="21" x14ac:dyDescent="0.25">
      <c r="A31" s="32" t="s">
        <v>23</v>
      </c>
    </row>
    <row r="32" spans="1:25" s="2" customFormat="1" ht="15.75" thickBot="1" x14ac:dyDescent="0.3">
      <c r="A32" s="33" t="s">
        <v>24</v>
      </c>
      <c r="B32" s="202">
        <v>10715155</v>
      </c>
      <c r="C32" s="202"/>
    </row>
    <row r="33" spans="1:16" s="2" customFormat="1" ht="30.75" thickBot="1" x14ac:dyDescent="0.3">
      <c r="A33" s="33" t="s">
        <v>25</v>
      </c>
      <c r="B33" s="203">
        <v>10634438.582369998</v>
      </c>
      <c r="C33" s="203"/>
      <c r="D33" s="38"/>
      <c r="H33" s="33"/>
      <c r="I33" s="115"/>
      <c r="J33" s="115"/>
      <c r="K33" s="183"/>
      <c r="L33" s="115"/>
      <c r="M33" s="115"/>
      <c r="N33" s="115"/>
      <c r="O33" s="115"/>
    </row>
    <row r="34" spans="1:16" s="2" customFormat="1" ht="17.25" x14ac:dyDescent="0.25">
      <c r="A34" s="34" t="s">
        <v>26</v>
      </c>
      <c r="B34" s="204">
        <f>IF(ISERROR(B33/C27), 0, B33/C27)</f>
        <v>1.4462728332529852E-3</v>
      </c>
      <c r="C34" s="204"/>
      <c r="D34" s="205" t="str">
        <f>IF(AND(B34&gt;-0.001,B34&lt;0.001),"Claim does not meet the threshold test.","")</f>
        <v/>
      </c>
      <c r="E34" s="206"/>
      <c r="F34" s="206"/>
      <c r="G34" s="206"/>
      <c r="H34" s="206"/>
      <c r="I34" s="206"/>
      <c r="J34" s="206"/>
      <c r="K34" s="206"/>
      <c r="L34" s="206"/>
      <c r="M34" s="206"/>
      <c r="N34" s="206"/>
      <c r="O34" s="206"/>
      <c r="P34" s="206"/>
    </row>
    <row r="35" spans="1:16" s="2" customFormat="1" ht="15.75" thickBot="1" x14ac:dyDescent="0.3">
      <c r="D35" s="33"/>
      <c r="E35" s="33"/>
      <c r="F35" s="33"/>
      <c r="G35" s="115"/>
    </row>
    <row r="36" spans="1:16" s="2" customFormat="1" ht="90.95" customHeight="1" thickBot="1" x14ac:dyDescent="0.3">
      <c r="A36" s="35" t="str">
        <f>IF(AND(B34&gt;-0.001, B34&lt;0.001), BB1, "")</f>
        <v/>
      </c>
      <c r="C36" s="36" t="s">
        <v>27</v>
      </c>
    </row>
  </sheetData>
  <mergeCells count="27">
    <mergeCell ref="A13:J13"/>
    <mergeCell ref="E15:E16"/>
    <mergeCell ref="F15:F16"/>
    <mergeCell ref="H15:H16"/>
    <mergeCell ref="G15:G16"/>
    <mergeCell ref="I15:I16"/>
    <mergeCell ref="J15:J16"/>
    <mergeCell ref="C15:C16"/>
    <mergeCell ref="D15:D16"/>
    <mergeCell ref="R15:R16"/>
    <mergeCell ref="S15:S16"/>
    <mergeCell ref="T15:T16"/>
    <mergeCell ref="W15:W16"/>
    <mergeCell ref="X15:X16"/>
    <mergeCell ref="U15:U16"/>
    <mergeCell ref="V15:V16"/>
    <mergeCell ref="B32:C32"/>
    <mergeCell ref="B33:C33"/>
    <mergeCell ref="B34:C34"/>
    <mergeCell ref="D34:P34"/>
    <mergeCell ref="Q15:Q16"/>
    <mergeCell ref="P15:P16"/>
    <mergeCell ref="L15:L16"/>
    <mergeCell ref="M15:M16"/>
    <mergeCell ref="N15:N16"/>
    <mergeCell ref="O15:O16"/>
    <mergeCell ref="K15:K16"/>
  </mergeCells>
  <dataValidations count="3">
    <dataValidation type="list" allowBlank="1" showInputMessage="1" showErrorMessage="1" sqref="C36">
      <formula1>"YES, NO"</formula1>
    </dataValidation>
    <dataValidation type="list" allowBlank="1" showInputMessage="1" showErrorMessage="1" sqref="B17:B24">
      <formula1>Units1</formula1>
    </dataValidation>
    <dataValidation allowBlank="1" showInputMessage="1" showErrorMessage="1" sqref="B25:W25"/>
  </dataValidations>
  <pageMargins left="0.70866141732283472" right="0.70866141732283472" top="0.74803149606299213" bottom="0.74803149606299213" header="0.11811023622047245" footer="0.31496062992125984"/>
  <pageSetup scale="27" fitToHeight="0" orientation="landscape" r:id="rId1"/>
  <headerFooter differentOddEven="1">
    <oddHeader>&amp;REnersource Hydro Mississauga Inc.
Filed: August 17, 2015
2016 Price Cap IR Application
EB-2015-0065
Attachment G
Page &amp;P of &amp;N</oddHeader>
    <evenHeader>&amp;LEnersource Hydro Mississauga Inc.
Filed: August 17, 2015
2016 Price Cap IR Application
EB-2015-0065
Attachment G
Page &amp;P of &amp;N</even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V92"/>
  <sheetViews>
    <sheetView workbookViewId="0">
      <selection activeCell="C17" sqref="C17"/>
    </sheetView>
  </sheetViews>
  <sheetFormatPr defaultRowHeight="15" x14ac:dyDescent="0.25"/>
  <cols>
    <col min="1" max="1" width="63.28515625" bestFit="1" customWidth="1"/>
    <col min="2" max="2" width="6.85546875" bestFit="1" customWidth="1"/>
    <col min="3" max="3" width="14.85546875" customWidth="1"/>
    <col min="4" max="4" width="11.140625" customWidth="1"/>
    <col min="5" max="5" width="18" customWidth="1"/>
    <col min="6" max="6" width="12.42578125" customWidth="1"/>
    <col min="7" max="13" width="14.7109375" customWidth="1"/>
    <col min="14" max="22" width="15.5703125" customWidth="1"/>
  </cols>
  <sheetData>
    <row r="1" spans="1:22" ht="20.25" x14ac:dyDescent="0.3">
      <c r="A1" s="39" t="s">
        <v>29</v>
      </c>
      <c r="B1" s="40"/>
      <c r="C1" s="41"/>
      <c r="D1" s="41"/>
      <c r="E1" s="41"/>
      <c r="F1" s="41"/>
      <c r="G1" s="41"/>
      <c r="H1" s="41"/>
      <c r="I1" s="41"/>
      <c r="J1" s="41"/>
      <c r="K1" s="41"/>
    </row>
    <row r="2" spans="1:22" ht="20.25" x14ac:dyDescent="0.25">
      <c r="A2" s="39" t="s">
        <v>60</v>
      </c>
      <c r="B2" s="42"/>
      <c r="C2" s="41"/>
      <c r="D2" s="41"/>
      <c r="E2" s="41"/>
      <c r="F2" s="41"/>
      <c r="G2" s="41"/>
      <c r="H2" s="41"/>
      <c r="I2" s="41"/>
      <c r="J2" s="41"/>
      <c r="K2" s="41"/>
    </row>
    <row r="3" spans="1:22" ht="20.25" x14ac:dyDescent="0.3">
      <c r="A3" s="43" t="s">
        <v>41</v>
      </c>
      <c r="B3" s="40"/>
      <c r="C3" s="41"/>
      <c r="D3" s="41"/>
      <c r="E3" s="41"/>
      <c r="F3" s="41"/>
      <c r="G3" s="41"/>
      <c r="H3" s="41"/>
      <c r="I3" s="41"/>
      <c r="J3" s="41"/>
      <c r="K3" s="41"/>
    </row>
    <row r="4" spans="1:22" ht="20.25" x14ac:dyDescent="0.3">
      <c r="A4" s="43" t="s">
        <v>30</v>
      </c>
      <c r="B4" s="41"/>
      <c r="C4" s="41"/>
      <c r="D4" s="41"/>
      <c r="E4" s="41"/>
      <c r="F4" s="41"/>
      <c r="G4" s="41"/>
      <c r="H4" s="41"/>
      <c r="I4" s="41"/>
      <c r="J4" s="41"/>
      <c r="K4" s="41"/>
    </row>
    <row r="5" spans="1:22" x14ac:dyDescent="0.25">
      <c r="B5" s="41"/>
      <c r="C5" s="44"/>
      <c r="D5" s="41"/>
      <c r="E5" s="41"/>
      <c r="F5" s="41"/>
      <c r="G5" s="41"/>
      <c r="H5" s="41"/>
      <c r="I5" s="41"/>
      <c r="J5" s="41"/>
      <c r="K5" s="41"/>
    </row>
    <row r="6" spans="1:22" ht="18.75" x14ac:dyDescent="0.3">
      <c r="A6" s="45"/>
      <c r="B6" s="41"/>
      <c r="C6" s="41"/>
      <c r="D6" s="41"/>
      <c r="E6" s="41"/>
      <c r="F6" s="41"/>
      <c r="G6" s="41"/>
      <c r="H6" s="41"/>
      <c r="I6" s="41"/>
      <c r="J6" s="41"/>
      <c r="K6" s="41"/>
    </row>
    <row r="7" spans="1:22" x14ac:dyDescent="0.25">
      <c r="B7" s="41"/>
      <c r="C7" s="41"/>
      <c r="D7" s="41"/>
      <c r="E7" s="41"/>
      <c r="F7" s="41"/>
      <c r="G7" s="41"/>
      <c r="H7" s="41"/>
      <c r="I7" s="41"/>
      <c r="J7" s="41"/>
      <c r="K7" s="41"/>
    </row>
    <row r="8" spans="1:22" ht="35.25" customHeight="1" x14ac:dyDescent="0.4">
      <c r="A8" s="150" t="s">
        <v>31</v>
      </c>
      <c r="B8" s="41"/>
      <c r="C8" s="214" t="s">
        <v>377</v>
      </c>
      <c r="D8" s="214" t="s">
        <v>384</v>
      </c>
      <c r="E8" s="214" t="s">
        <v>379</v>
      </c>
      <c r="F8" s="214" t="s">
        <v>396</v>
      </c>
      <c r="G8" s="216" t="s">
        <v>385</v>
      </c>
      <c r="H8" s="214" t="s">
        <v>383</v>
      </c>
      <c r="I8" s="214" t="s">
        <v>382</v>
      </c>
      <c r="J8" s="46" t="s">
        <v>32</v>
      </c>
      <c r="K8" s="46">
        <v>1551</v>
      </c>
      <c r="L8" s="46" t="s">
        <v>33</v>
      </c>
      <c r="M8" s="46" t="s">
        <v>34</v>
      </c>
      <c r="N8" s="46" t="s">
        <v>35</v>
      </c>
      <c r="O8" s="46" t="s">
        <v>36</v>
      </c>
      <c r="P8" s="186" t="s">
        <v>386</v>
      </c>
      <c r="Q8" s="186" t="s">
        <v>387</v>
      </c>
      <c r="R8" s="186" t="s">
        <v>388</v>
      </c>
      <c r="S8" s="186" t="s">
        <v>389</v>
      </c>
      <c r="T8" s="186" t="s">
        <v>390</v>
      </c>
      <c r="U8" s="186" t="s">
        <v>391</v>
      </c>
      <c r="V8" s="186" t="s">
        <v>3</v>
      </c>
    </row>
    <row r="9" spans="1:22" x14ac:dyDescent="0.25">
      <c r="A9" s="47"/>
      <c r="B9" s="48" t="s">
        <v>11</v>
      </c>
      <c r="C9" s="215"/>
      <c r="D9" s="215"/>
      <c r="E9" s="215"/>
      <c r="F9" s="215"/>
      <c r="G9" s="217"/>
      <c r="H9" s="215"/>
      <c r="I9" s="215"/>
      <c r="J9" s="49">
        <v>1793595.9317600003</v>
      </c>
      <c r="K9" s="49">
        <v>-71198.302160000007</v>
      </c>
      <c r="L9" s="49">
        <v>-6007367.3266600007</v>
      </c>
      <c r="M9" s="49">
        <v>5996100.0737800002</v>
      </c>
      <c r="N9" s="49">
        <v>3043873.6926400005</v>
      </c>
      <c r="O9" s="49">
        <v>-2403571.6757399999</v>
      </c>
      <c r="P9" s="49">
        <v>-801351.97810169577</v>
      </c>
      <c r="Q9" s="49">
        <v>-1991335.0496500602</v>
      </c>
      <c r="R9" s="49">
        <v>-118767.00972188442</v>
      </c>
      <c r="S9" s="49">
        <v>116218.09748317776</v>
      </c>
      <c r="T9" s="49">
        <v>436207.10106112959</v>
      </c>
      <c r="U9" s="49">
        <v>-782239.19804385607</v>
      </c>
      <c r="V9" s="49">
        <f>SUM(J9:U9)</f>
        <v>-789835.64335318806</v>
      </c>
    </row>
    <row r="10" spans="1:22" ht="15.75" thickBot="1" x14ac:dyDescent="0.3">
      <c r="A10" s="2" t="s">
        <v>12</v>
      </c>
      <c r="B10" s="12" t="s">
        <v>13</v>
      </c>
      <c r="C10" s="13">
        <f>'1. Billing Det. for Def-Var'!C17</f>
        <v>1469096846.7337606</v>
      </c>
      <c r="D10" s="50">
        <f>+C10/$C$17</f>
        <v>0.19979567726039255</v>
      </c>
      <c r="E10" s="13">
        <f>'1. Billing Det. for Def-Var'!E17</f>
        <v>91130678.730000257</v>
      </c>
      <c r="F10" s="50">
        <f>+E10/$E$17</f>
        <v>1.8636438212671837E-2</v>
      </c>
      <c r="G10" s="50">
        <f>'1. Billing Det. for Def-Var'!X17/'1. Billing Det. for Def-Var'!X27</f>
        <v>0.90940748888629808</v>
      </c>
      <c r="H10" s="13">
        <f>'1. Billing Det. for Def-Var'!I17</f>
        <v>1469096846.7337606</v>
      </c>
      <c r="I10" s="50">
        <f t="shared" ref="I10:I16" si="0">+H10/$H$17</f>
        <v>0.200279906415923</v>
      </c>
      <c r="J10" s="51">
        <f t="shared" ref="J10:J16" si="1">+$J$9*D10</f>
        <v>358352.71391747409</v>
      </c>
      <c r="K10" s="51">
        <f>K9*G10</f>
        <v>-64748.269180293501</v>
      </c>
      <c r="L10" s="51">
        <f t="shared" ref="L10:L16" si="2">+$L$9*I10</f>
        <v>-1203154.9659895385</v>
      </c>
      <c r="M10" s="51">
        <f t="shared" ref="M10:M16" si="3">+$M$9*$D10</f>
        <v>1197994.8751619649</v>
      </c>
      <c r="N10" s="51">
        <f t="shared" ref="N10:N16" si="4">+$N$9*$D10</f>
        <v>608152.80591610086</v>
      </c>
      <c r="O10" s="51">
        <f t="shared" ref="O10:O16" si="5">+$O$9*$I10</f>
        <v>-481387.1102811704</v>
      </c>
      <c r="P10" s="51">
        <f>D23</f>
        <v>-166311.28984015941</v>
      </c>
      <c r="Q10" s="51">
        <f>G23</f>
        <v>-84616.664027276143</v>
      </c>
      <c r="R10" s="51">
        <f>D36</f>
        <v>-4520.2800763750047</v>
      </c>
      <c r="S10" s="51">
        <f>G36</f>
        <v>4155.0005689529298</v>
      </c>
      <c r="T10" s="51">
        <f>D48</f>
        <v>84375.691755297565</v>
      </c>
      <c r="U10" s="51">
        <f>G48</f>
        <v>-102489.22041934489</v>
      </c>
      <c r="V10" s="51">
        <f>SUM(J10:U10)</f>
        <v>145803.28750563256</v>
      </c>
    </row>
    <row r="11" spans="1:22" ht="15.75" thickBot="1" x14ac:dyDescent="0.3">
      <c r="A11" s="2" t="s">
        <v>14</v>
      </c>
      <c r="B11" s="15" t="s">
        <v>13</v>
      </c>
      <c r="C11" s="13">
        <f>'1. Billing Det. for Def-Var'!C18</f>
        <v>647112057.82811737</v>
      </c>
      <c r="D11" s="50">
        <f t="shared" ref="D11:D16" si="6">+C11/$C$17</f>
        <v>8.8006581829227659E-2</v>
      </c>
      <c r="E11" s="13">
        <f>'1. Billing Det. for Def-Var'!E18</f>
        <v>107176499.05999982</v>
      </c>
      <c r="F11" s="50">
        <f t="shared" ref="F11:F16" si="7">+E11/$E$17</f>
        <v>2.1917846222784983E-2</v>
      </c>
      <c r="G11" s="50">
        <f>'1. Billing Det. for Def-Var'!X18/'1. Billing Det. for Def-Var'!X27</f>
        <v>9.059251111370191E-2</v>
      </c>
      <c r="H11" s="13">
        <f>'1. Billing Det. for Def-Var'!I18</f>
        <v>647112057.82811737</v>
      </c>
      <c r="I11" s="50">
        <f t="shared" si="0"/>
        <v>8.821987649798442E-2</v>
      </c>
      <c r="J11" s="51">
        <f t="shared" si="1"/>
        <v>157848.24713700628</v>
      </c>
      <c r="K11" s="51">
        <f t="shared" ref="K11:K16" si="8">K9*G11</f>
        <v>-6450.0329797065069</v>
      </c>
      <c r="L11" s="51">
        <f t="shared" si="2"/>
        <v>-529969.20363597211</v>
      </c>
      <c r="M11" s="51">
        <f t="shared" si="3"/>
        <v>527696.27179935761</v>
      </c>
      <c r="N11" s="51">
        <f t="shared" si="4"/>
        <v>267880.91920915555</v>
      </c>
      <c r="O11" s="51">
        <f t="shared" si="5"/>
        <v>-212042.79638783625</v>
      </c>
      <c r="P11" s="51">
        <f>D24</f>
        <v>-69505.00371721368</v>
      </c>
      <c r="Q11" s="51">
        <f>G24</f>
        <v>-48199.933345153855</v>
      </c>
      <c r="R11" s="51">
        <f>D37</f>
        <v>-7506.5853180874064</v>
      </c>
      <c r="S11" s="51">
        <f>G37</f>
        <v>2513.3532126353762</v>
      </c>
      <c r="T11" s="51">
        <f>D49</f>
        <v>36624.271276391628</v>
      </c>
      <c r="U11" s="51">
        <f>G49</f>
        <v>-82778.557844422685</v>
      </c>
      <c r="V11" s="51">
        <f t="shared" ref="V11:V16" si="9">SUM(J11:U11)</f>
        <v>36110.949406153974</v>
      </c>
    </row>
    <row r="12" spans="1:22" ht="15.75" thickBot="1" x14ac:dyDescent="0.3">
      <c r="A12" s="2" t="s">
        <v>16</v>
      </c>
      <c r="B12" s="15" t="s">
        <v>17</v>
      </c>
      <c r="C12" s="13">
        <f>'1. Billing Det. for Def-Var'!C19</f>
        <v>2104160254.6192284</v>
      </c>
      <c r="D12" s="50">
        <f t="shared" si="6"/>
        <v>0.28616365494945262</v>
      </c>
      <c r="E12" s="13">
        <f>'1. Billing Det. for Def-Var'!E19</f>
        <v>1752950268.2581725</v>
      </c>
      <c r="F12" s="50">
        <f t="shared" si="7"/>
        <v>0.3584824542026086</v>
      </c>
      <c r="G12" s="50">
        <v>0</v>
      </c>
      <c r="H12" s="13">
        <f>'1. Billing Det. for Def-Var'!I19</f>
        <v>2103852334.6192284</v>
      </c>
      <c r="I12" s="50">
        <f t="shared" si="0"/>
        <v>0.2868152291166286</v>
      </c>
      <c r="J12" s="51">
        <f t="shared" si="1"/>
        <v>513261.9673349107</v>
      </c>
      <c r="K12" s="51">
        <f t="shared" si="8"/>
        <v>0</v>
      </c>
      <c r="L12" s="51">
        <f t="shared" si="2"/>
        <v>-1723004.4361837367</v>
      </c>
      <c r="M12" s="51">
        <f t="shared" si="3"/>
        <v>1715865.9125555675</v>
      </c>
      <c r="N12" s="51">
        <f t="shared" si="4"/>
        <v>871046.0210903493</v>
      </c>
      <c r="O12" s="51">
        <f t="shared" si="5"/>
        <v>-689380.96087560698</v>
      </c>
      <c r="P12" s="51">
        <f>D26</f>
        <v>-221998.55828095129</v>
      </c>
      <c r="Q12" s="51">
        <f>G26</f>
        <v>-673007.65010003874</v>
      </c>
      <c r="R12" s="51">
        <f>D39</f>
        <v>-40153.166619243239</v>
      </c>
      <c r="S12" s="51">
        <f>G39</f>
        <v>39786.49510239566</v>
      </c>
      <c r="T12" s="51">
        <f>D51</f>
        <v>124641.41954438266</v>
      </c>
      <c r="U12" s="51">
        <f>G51</f>
        <v>-1079949.293806823</v>
      </c>
      <c r="V12" s="51">
        <f t="shared" si="9"/>
        <v>-1162892.2502387941</v>
      </c>
    </row>
    <row r="13" spans="1:22" ht="15.75" thickBot="1" x14ac:dyDescent="0.3">
      <c r="A13" s="2" t="s">
        <v>18</v>
      </c>
      <c r="B13" s="15" t="s">
        <v>17</v>
      </c>
      <c r="C13" s="13">
        <f>'1. Billing Det. for Def-Var'!C20</f>
        <v>2087036249.59586</v>
      </c>
      <c r="D13" s="50">
        <f t="shared" si="6"/>
        <v>0.28383480767933505</v>
      </c>
      <c r="E13" s="13">
        <f>'1. Billing Det. for Def-Var'!E20</f>
        <v>1904049776.5186565</v>
      </c>
      <c r="F13" s="50">
        <f t="shared" si="7"/>
        <v>0.38938265914900927</v>
      </c>
      <c r="G13" s="50">
        <v>0</v>
      </c>
      <c r="H13" s="13">
        <f>'1. Billing Det. for Def-Var'!I20</f>
        <v>2069566374.59586</v>
      </c>
      <c r="I13" s="50">
        <f t="shared" si="0"/>
        <v>0.28214107241952102</v>
      </c>
      <c r="J13" s="51">
        <f t="shared" si="1"/>
        <v>509084.95634553744</v>
      </c>
      <c r="K13" s="51">
        <f t="shared" si="8"/>
        <v>0</v>
      </c>
      <c r="L13" s="51">
        <f t="shared" si="2"/>
        <v>-1694925.0599618438</v>
      </c>
      <c r="M13" s="51">
        <f t="shared" si="3"/>
        <v>1701901.911267393</v>
      </c>
      <c r="N13" s="51">
        <f t="shared" si="4"/>
        <v>863957.30415066192</v>
      </c>
      <c r="O13" s="51">
        <f t="shared" si="5"/>
        <v>-678146.29023046885</v>
      </c>
      <c r="P13" s="51">
        <f>D27</f>
        <v>-227712.32010685722</v>
      </c>
      <c r="Q13" s="51">
        <f>G27</f>
        <v>-773030.3087911614</v>
      </c>
      <c r="R13" s="51">
        <f>D40</f>
        <v>-47146.605330232793</v>
      </c>
      <c r="S13" s="51">
        <f>G40</f>
        <v>46380.803305132875</v>
      </c>
      <c r="T13" s="51">
        <f>D52</f>
        <v>130274.28492891445</v>
      </c>
      <c r="U13" s="51">
        <f>G52</f>
        <v>396684.16957966035</v>
      </c>
      <c r="V13" s="51">
        <f t="shared" si="9"/>
        <v>227322.84515673609</v>
      </c>
    </row>
    <row r="14" spans="1:22" ht="15.75" thickBot="1" x14ac:dyDescent="0.3">
      <c r="A14" s="2" t="s">
        <v>37</v>
      </c>
      <c r="B14" s="15" t="s">
        <v>17</v>
      </c>
      <c r="C14" s="13">
        <f>'1. Billing Det. for Def-Var'!C21</f>
        <v>1002165608.5676196</v>
      </c>
      <c r="D14" s="50">
        <f t="shared" si="6"/>
        <v>0.13629350368289758</v>
      </c>
      <c r="E14" s="13">
        <f>'1. Billing Det. for Def-Var'!E21</f>
        <v>1002165608.5676196</v>
      </c>
      <c r="F14" s="50">
        <f t="shared" si="7"/>
        <v>0.20494522484870623</v>
      </c>
      <c r="G14" s="50">
        <v>0</v>
      </c>
      <c r="H14" s="13">
        <f>'1. Billing Det. for Def-Var'!I21</f>
        <v>1002165608.5676196</v>
      </c>
      <c r="I14" s="50">
        <f t="shared" si="0"/>
        <v>0.13662382758728636</v>
      </c>
      <c r="J14" s="51">
        <f t="shared" si="1"/>
        <v>244455.47373096173</v>
      </c>
      <c r="K14" s="51">
        <f t="shared" si="8"/>
        <v>0</v>
      </c>
      <c r="L14" s="51">
        <f t="shared" si="2"/>
        <v>-820749.51789109327</v>
      </c>
      <c r="M14" s="51">
        <f t="shared" si="3"/>
        <v>817229.48748875689</v>
      </c>
      <c r="N14" s="51">
        <f t="shared" si="4"/>
        <v>414860.21033810498</v>
      </c>
      <c r="O14" s="51">
        <f t="shared" si="5"/>
        <v>-328385.16221998673</v>
      </c>
      <c r="P14" s="51">
        <f>D28</f>
        <v>-110436.11709775658</v>
      </c>
      <c r="Q14" s="51">
        <f>G28</f>
        <v>-397066.60909234552</v>
      </c>
      <c r="R14" s="51">
        <f>D41</f>
        <v>-23762.974473515002</v>
      </c>
      <c r="S14" s="51">
        <f>G41</f>
        <v>22460.768334939039</v>
      </c>
      <c r="T14" s="51">
        <f>D53</f>
        <v>58083.674893178766</v>
      </c>
      <c r="U14" s="51">
        <f>G53</f>
        <v>67945.667405143744</v>
      </c>
      <c r="V14" s="51">
        <f t="shared" si="9"/>
        <v>-55365.098583612024</v>
      </c>
    </row>
    <row r="15" spans="1:22" ht="15.75" thickBot="1" x14ac:dyDescent="0.3">
      <c r="A15" s="2" t="s">
        <v>15</v>
      </c>
      <c r="B15" s="15" t="s">
        <v>13</v>
      </c>
      <c r="C15" s="13">
        <f>'1. Billing Det. for Def-Var'!C22</f>
        <v>11501822.442284448</v>
      </c>
      <c r="D15" s="50">
        <f t="shared" si="6"/>
        <v>1.5642361561759345E-3</v>
      </c>
      <c r="E15" s="13">
        <f>'1. Billing Det. for Def-Var'!E22</f>
        <v>523144.30000000075</v>
      </c>
      <c r="F15" s="50">
        <f t="shared" si="7"/>
        <v>1.0698424020463176E-4</v>
      </c>
      <c r="G15" s="50">
        <v>0</v>
      </c>
      <c r="H15" s="13">
        <f>'1. Billing Det. for Def-Var'!I22</f>
        <v>11501822.442284448</v>
      </c>
      <c r="I15" s="50">
        <f t="shared" si="0"/>
        <v>1.5680272729975868E-3</v>
      </c>
      <c r="J15" s="51">
        <f t="shared" si="1"/>
        <v>2805.6076060290566</v>
      </c>
      <c r="K15" s="51">
        <f t="shared" si="8"/>
        <v>0</v>
      </c>
      <c r="L15" s="51">
        <f t="shared" si="2"/>
        <v>-9419.7158071174836</v>
      </c>
      <c r="M15" s="51">
        <f t="shared" si="3"/>
        <v>9379.3165314558646</v>
      </c>
      <c r="N15" s="51">
        <f t="shared" si="4"/>
        <v>4761.3372848602421</v>
      </c>
      <c r="O15" s="51">
        <f t="shared" si="5"/>
        <v>-3768.865940164832</v>
      </c>
      <c r="P15" s="51">
        <f>D25</f>
        <v>-1271.7155897200066</v>
      </c>
      <c r="Q15" s="51">
        <f>G25</f>
        <v>-187.4933228686333</v>
      </c>
      <c r="R15" s="51">
        <f>D38</f>
        <v>263.70299499620921</v>
      </c>
      <c r="S15" s="51">
        <f>G38</f>
        <v>9.2764036144545727</v>
      </c>
      <c r="T15" s="51">
        <f>D50</f>
        <v>621.48719723701424</v>
      </c>
      <c r="U15" s="51">
        <f>G50</f>
        <v>-266.35081432400489</v>
      </c>
      <c r="V15" s="51">
        <f t="shared" si="9"/>
        <v>2926.5865439978807</v>
      </c>
    </row>
    <row r="16" spans="1:22" x14ac:dyDescent="0.25">
      <c r="A16" s="2" t="s">
        <v>20</v>
      </c>
      <c r="B16" s="19" t="s">
        <v>17</v>
      </c>
      <c r="C16" s="185">
        <f>'1. Billing Det. for Def-Var'!C23</f>
        <v>31923315.475764602</v>
      </c>
      <c r="D16" s="112">
        <f t="shared" si="6"/>
        <v>4.3415384425186561E-3</v>
      </c>
      <c r="E16" s="185">
        <f>'1. Billing Det. for Def-Var'!E23</f>
        <v>31923315.475764602</v>
      </c>
      <c r="F16" s="112">
        <f t="shared" si="7"/>
        <v>6.5283931240146045E-3</v>
      </c>
      <c r="G16" s="112">
        <v>0</v>
      </c>
      <c r="H16" s="185">
        <f>'1. Billing Det. for Def-Var'!I23</f>
        <v>31923315.475764602</v>
      </c>
      <c r="I16" s="112">
        <f t="shared" si="0"/>
        <v>4.3520606896590873E-3</v>
      </c>
      <c r="J16" s="52">
        <f t="shared" si="1"/>
        <v>7786.9656880811099</v>
      </c>
      <c r="K16" s="52">
        <f t="shared" si="8"/>
        <v>0</v>
      </c>
      <c r="L16" s="52">
        <f t="shared" si="2"/>
        <v>-26144.427190699389</v>
      </c>
      <c r="M16" s="52">
        <f t="shared" si="3"/>
        <v>26032.298975504822</v>
      </c>
      <c r="N16" s="52">
        <f t="shared" si="4"/>
        <v>13215.094650767778</v>
      </c>
      <c r="O16" s="52">
        <f t="shared" si="5"/>
        <v>-10460.489804766072</v>
      </c>
      <c r="P16" s="52">
        <f>D29</f>
        <v>-4116.9734690376872</v>
      </c>
      <c r="Q16" s="52">
        <f>G29</f>
        <v>-15226.390971215715</v>
      </c>
      <c r="R16" s="52">
        <f>D42</f>
        <v>4058.8991005728212</v>
      </c>
      <c r="S16" s="52">
        <f>G42</f>
        <v>912.40055550742466</v>
      </c>
      <c r="T16" s="52">
        <f>D54</f>
        <v>1586.271465727531</v>
      </c>
      <c r="U16" s="52">
        <f>G54</f>
        <v>18614.387856254634</v>
      </c>
      <c r="V16" s="52">
        <f t="shared" si="9"/>
        <v>16258.036856697257</v>
      </c>
    </row>
    <row r="17" spans="1:22" ht="15.75" thickBot="1" x14ac:dyDescent="0.3">
      <c r="A17" s="41" t="s">
        <v>3</v>
      </c>
      <c r="B17" s="41"/>
      <c r="C17" s="184">
        <f t="shared" ref="C17:D17" si="10">SUM(C10:C16)</f>
        <v>7352996155.2626343</v>
      </c>
      <c r="D17" s="53">
        <f t="shared" si="10"/>
        <v>1</v>
      </c>
      <c r="E17" s="184">
        <f t="shared" ref="E17:V17" si="11">SUM(E10:E16)</f>
        <v>4889919290.9102125</v>
      </c>
      <c r="F17" s="53">
        <f t="shared" si="11"/>
        <v>1.0000000000000002</v>
      </c>
      <c r="G17" s="53">
        <f t="shared" si="11"/>
        <v>1</v>
      </c>
      <c r="H17" s="184">
        <f t="shared" si="11"/>
        <v>7335218360.2626343</v>
      </c>
      <c r="I17" s="53">
        <f t="shared" si="11"/>
        <v>1</v>
      </c>
      <c r="J17" s="54">
        <f t="shared" si="11"/>
        <v>1793595.9317600008</v>
      </c>
      <c r="K17" s="54">
        <f t="shared" si="11"/>
        <v>-71198.302160000007</v>
      </c>
      <c r="L17" s="54">
        <f t="shared" si="11"/>
        <v>-6007367.3266600017</v>
      </c>
      <c r="M17" s="54">
        <f t="shared" si="11"/>
        <v>5996100.0737800011</v>
      </c>
      <c r="N17" s="54">
        <f t="shared" si="11"/>
        <v>3043873.6926400005</v>
      </c>
      <c r="O17" s="54">
        <f t="shared" si="11"/>
        <v>-2403571.6757400003</v>
      </c>
      <c r="P17" s="54">
        <f t="shared" si="11"/>
        <v>-801351.978101696</v>
      </c>
      <c r="Q17" s="54">
        <f t="shared" si="11"/>
        <v>-1991335.04965006</v>
      </c>
      <c r="R17" s="54">
        <f t="shared" si="11"/>
        <v>-118767.0097218844</v>
      </c>
      <c r="S17" s="54">
        <f t="shared" si="11"/>
        <v>116218.09748317776</v>
      </c>
      <c r="T17" s="54">
        <f t="shared" si="11"/>
        <v>436207.10106112959</v>
      </c>
      <c r="U17" s="54">
        <f t="shared" si="11"/>
        <v>-782239.19804385584</v>
      </c>
      <c r="V17" s="54">
        <f t="shared" si="11"/>
        <v>-789835.64335318841</v>
      </c>
    </row>
    <row r="18" spans="1:22" ht="15.75" thickTop="1" x14ac:dyDescent="0.25">
      <c r="A18" s="41"/>
      <c r="B18" s="41"/>
      <c r="C18" s="41"/>
      <c r="D18" s="41"/>
      <c r="E18" s="41">
        <f>+J17-J9</f>
        <v>0</v>
      </c>
      <c r="F18" s="41"/>
      <c r="G18" s="41">
        <f>+L17-L9</f>
        <v>0</v>
      </c>
      <c r="H18" s="41">
        <f>+M17-M9</f>
        <v>0</v>
      </c>
      <c r="I18" s="41">
        <f>+N17-N9</f>
        <v>0</v>
      </c>
      <c r="J18" s="41"/>
      <c r="K18" s="41"/>
    </row>
    <row r="19" spans="1:22" x14ac:dyDescent="0.25">
      <c r="A19" s="41"/>
      <c r="B19" s="41"/>
      <c r="C19" s="41"/>
      <c r="D19" s="41"/>
      <c r="E19" s="41"/>
      <c r="F19" s="41"/>
      <c r="G19" s="41"/>
      <c r="H19" s="41"/>
      <c r="I19" s="41"/>
      <c r="J19" s="41"/>
      <c r="K19" s="41"/>
    </row>
    <row r="20" spans="1:22" x14ac:dyDescent="0.25">
      <c r="B20" s="44"/>
      <c r="C20" s="41"/>
      <c r="D20" s="41"/>
      <c r="E20" s="41"/>
      <c r="F20" s="41"/>
      <c r="G20" s="41"/>
      <c r="H20" s="41"/>
      <c r="I20" s="41"/>
      <c r="J20" s="41"/>
      <c r="K20" s="41"/>
    </row>
    <row r="21" spans="1:22" ht="45" customHeight="1" x14ac:dyDescent="0.25">
      <c r="A21" s="150" t="s">
        <v>45</v>
      </c>
      <c r="B21" s="41"/>
      <c r="C21" s="218" t="s">
        <v>38</v>
      </c>
      <c r="D21" s="219"/>
      <c r="F21" s="218" t="s">
        <v>39</v>
      </c>
      <c r="G21" s="219"/>
      <c r="I21" s="68"/>
      <c r="M21" s="198"/>
    </row>
    <row r="22" spans="1:22" x14ac:dyDescent="0.25">
      <c r="A22" s="41"/>
      <c r="B22" s="41"/>
      <c r="C22" s="55"/>
      <c r="D22" s="56">
        <v>-801351.97810169577</v>
      </c>
      <c r="E22" s="57"/>
      <c r="F22" s="55"/>
      <c r="G22" s="56">
        <v>-1991335.0496500602</v>
      </c>
      <c r="I22" s="119"/>
      <c r="M22" s="66"/>
    </row>
    <row r="23" spans="1:22" ht="15.75" thickBot="1" x14ac:dyDescent="0.3">
      <c r="A23" s="2" t="s">
        <v>12</v>
      </c>
      <c r="B23" s="41"/>
      <c r="C23" s="58">
        <v>0.20753837812209611</v>
      </c>
      <c r="D23" s="59">
        <f>C23*$D$22</f>
        <v>-166311.28984015941</v>
      </c>
      <c r="E23" s="60"/>
      <c r="F23" s="58">
        <v>4.2492429409177496E-2</v>
      </c>
      <c r="G23" s="59">
        <f t="shared" ref="G23:G29" si="12">F23*$G$22</f>
        <v>-84616.664027276143</v>
      </c>
      <c r="I23" s="67"/>
      <c r="M23" s="66"/>
    </row>
    <row r="24" spans="1:22" ht="15.75" thickBot="1" x14ac:dyDescent="0.3">
      <c r="A24" s="2" t="s">
        <v>14</v>
      </c>
      <c r="B24" s="41"/>
      <c r="C24" s="58">
        <v>8.6734675419236476E-2</v>
      </c>
      <c r="D24" s="59">
        <f t="shared" ref="D24:D29" si="13">C24*$D$22</f>
        <v>-69505.00371721368</v>
      </c>
      <c r="E24" s="60"/>
      <c r="F24" s="58">
        <v>2.4204833512885784E-2</v>
      </c>
      <c r="G24" s="59">
        <f t="shared" si="12"/>
        <v>-48199.933345153855</v>
      </c>
      <c r="M24" s="66"/>
    </row>
    <row r="25" spans="1:22" ht="15.75" thickBot="1" x14ac:dyDescent="0.3">
      <c r="A25" s="2" t="s">
        <v>15</v>
      </c>
      <c r="B25" s="41"/>
      <c r="C25" s="58">
        <v>1.5869625638568266E-3</v>
      </c>
      <c r="D25" s="59">
        <f t="shared" si="13"/>
        <v>-1271.7155897200066</v>
      </c>
      <c r="E25" s="60"/>
      <c r="F25" s="58">
        <v>9.4154583831375707E-5</v>
      </c>
      <c r="G25" s="59">
        <f t="shared" si="12"/>
        <v>-187.4933228686333</v>
      </c>
      <c r="J25" s="118"/>
      <c r="M25" s="66"/>
    </row>
    <row r="26" spans="1:22" ht="15.75" thickBot="1" x14ac:dyDescent="0.3">
      <c r="A26" s="2" t="s">
        <v>16</v>
      </c>
      <c r="B26" s="41"/>
      <c r="C26" s="58">
        <v>0.27703002469256838</v>
      </c>
      <c r="D26" s="59">
        <f t="shared" si="13"/>
        <v>-221998.55828095129</v>
      </c>
      <c r="E26" s="60"/>
      <c r="F26" s="58">
        <v>0.337968063294174</v>
      </c>
      <c r="G26" s="59">
        <f t="shared" si="12"/>
        <v>-673007.65010003874</v>
      </c>
      <c r="M26" s="66"/>
    </row>
    <row r="27" spans="1:22" ht="15.75" thickBot="1" x14ac:dyDescent="0.3">
      <c r="A27" s="2" t="s">
        <v>18</v>
      </c>
      <c r="B27" s="41"/>
      <c r="C27" s="58">
        <v>0.28416017721236514</v>
      </c>
      <c r="D27" s="59">
        <f t="shared" si="13"/>
        <v>-227712.32010685722</v>
      </c>
      <c r="E27" s="60"/>
      <c r="F27" s="58">
        <v>0.38819700829702514</v>
      </c>
      <c r="G27" s="59">
        <f t="shared" si="12"/>
        <v>-773030.3087911614</v>
      </c>
      <c r="M27" s="66"/>
    </row>
    <row r="28" spans="1:22" ht="15.75" thickBot="1" x14ac:dyDescent="0.3">
      <c r="A28" s="2" t="s">
        <v>37</v>
      </c>
      <c r="B28" s="41"/>
      <c r="C28" s="58">
        <v>0.13781224744632958</v>
      </c>
      <c r="D28" s="59">
        <f t="shared" si="13"/>
        <v>-110436.11709775658</v>
      </c>
      <c r="E28" s="60"/>
      <c r="F28" s="58">
        <v>0.19939718791276362</v>
      </c>
      <c r="G28" s="59">
        <f t="shared" si="12"/>
        <v>-397066.60909234552</v>
      </c>
      <c r="M28" s="66"/>
    </row>
    <row r="29" spans="1:22" ht="15.75" thickBot="1" x14ac:dyDescent="0.3">
      <c r="A29" s="2" t="s">
        <v>20</v>
      </c>
      <c r="B29" s="41"/>
      <c r="C29" s="58">
        <v>5.1375345435476314E-3</v>
      </c>
      <c r="D29" s="59">
        <f t="shared" si="13"/>
        <v>-4116.9734690376872</v>
      </c>
      <c r="E29" s="60"/>
      <c r="F29" s="58">
        <v>7.6463229901424512E-3</v>
      </c>
      <c r="G29" s="59">
        <f t="shared" si="12"/>
        <v>-15226.390971215715</v>
      </c>
      <c r="M29" s="66"/>
    </row>
    <row r="30" spans="1:22" ht="15.75" thickBot="1" x14ac:dyDescent="0.3">
      <c r="A30" s="41" t="s">
        <v>3</v>
      </c>
      <c r="B30" s="41"/>
      <c r="C30" s="61">
        <f>SUM(C23:C29)</f>
        <v>1.0000000000000002</v>
      </c>
      <c r="D30" s="62">
        <f>SUM(D23:D29)</f>
        <v>-801351.97810169589</v>
      </c>
      <c r="E30" s="63"/>
      <c r="F30" s="61">
        <f>SUM(F23:F29)</f>
        <v>0.99999999999999978</v>
      </c>
      <c r="G30" s="62">
        <f>SUM(G23:G29)</f>
        <v>-1991335.0496500598</v>
      </c>
      <c r="M30" s="66"/>
    </row>
    <row r="31" spans="1:22" ht="15.75" thickTop="1" x14ac:dyDescent="0.25">
      <c r="A31" s="41"/>
      <c r="B31" s="41"/>
      <c r="C31" s="41"/>
      <c r="D31" s="41"/>
      <c r="E31" s="64"/>
      <c r="J31" s="41"/>
      <c r="K31" s="41"/>
      <c r="M31" s="199"/>
    </row>
    <row r="32" spans="1:22" x14ac:dyDescent="0.25">
      <c r="A32" s="41"/>
      <c r="B32" s="41"/>
      <c r="C32" s="41"/>
      <c r="D32" s="41"/>
      <c r="E32" s="41"/>
      <c r="K32" s="41"/>
      <c r="M32" s="66"/>
    </row>
    <row r="33" spans="1:13" x14ac:dyDescent="0.25">
      <c r="M33" s="66"/>
    </row>
    <row r="34" spans="1:13" ht="36" customHeight="1" x14ac:dyDescent="0.25">
      <c r="A34" s="150" t="s">
        <v>46</v>
      </c>
      <c r="C34" s="218" t="s">
        <v>43</v>
      </c>
      <c r="D34" s="219"/>
      <c r="F34" s="218" t="s">
        <v>40</v>
      </c>
      <c r="G34" s="219"/>
      <c r="J34" s="68"/>
      <c r="M34" s="66"/>
    </row>
    <row r="35" spans="1:13" x14ac:dyDescent="0.25">
      <c r="C35" s="55"/>
      <c r="D35" s="56">
        <v>-118767.00972188442</v>
      </c>
      <c r="F35" s="55"/>
      <c r="G35" s="56">
        <v>116218.09748317776</v>
      </c>
      <c r="M35" s="66"/>
    </row>
    <row r="36" spans="1:13" ht="15.75" thickBot="1" x14ac:dyDescent="0.3">
      <c r="A36" s="2" t="s">
        <v>12</v>
      </c>
      <c r="C36" s="58">
        <v>3.8060064717972623E-2</v>
      </c>
      <c r="D36" s="59">
        <f t="shared" ref="D36:D42" si="14">C36*$D$35</f>
        <v>-4520.2800763750047</v>
      </c>
      <c r="F36" s="58">
        <v>3.5751751740337637E-2</v>
      </c>
      <c r="G36" s="59">
        <f t="shared" ref="G36:G42" si="15">F36*$G$35</f>
        <v>4155.0005689529298</v>
      </c>
      <c r="J36" s="67"/>
      <c r="M36" s="66"/>
    </row>
    <row r="37" spans="1:13" ht="15.75" thickBot="1" x14ac:dyDescent="0.3">
      <c r="A37" s="2" t="s">
        <v>14</v>
      </c>
      <c r="C37" s="58">
        <v>6.3204296678560035E-2</v>
      </c>
      <c r="D37" s="59">
        <f t="shared" si="14"/>
        <v>-7506.5853180874064</v>
      </c>
      <c r="F37" s="58">
        <v>2.1626177566701064E-2</v>
      </c>
      <c r="G37" s="59">
        <f t="shared" si="15"/>
        <v>2513.3532126353762</v>
      </c>
      <c r="M37" s="66"/>
    </row>
    <row r="38" spans="1:13" ht="15.75" thickBot="1" x14ac:dyDescent="0.3">
      <c r="A38" s="2" t="s">
        <v>15</v>
      </c>
      <c r="C38" s="58">
        <v>-2.2203387591699076E-3</v>
      </c>
      <c r="D38" s="59">
        <f t="shared" si="14"/>
        <v>263.70299499620921</v>
      </c>
      <c r="F38" s="58">
        <v>7.9818925067133423E-5</v>
      </c>
      <c r="G38" s="59">
        <f t="shared" si="15"/>
        <v>9.2764036144545727</v>
      </c>
      <c r="M38" s="66"/>
    </row>
    <row r="39" spans="1:13" ht="15.75" thickBot="1" x14ac:dyDescent="0.3">
      <c r="A39" s="2" t="s">
        <v>16</v>
      </c>
      <c r="C39" s="58">
        <v>0.33808350242436458</v>
      </c>
      <c r="D39" s="59">
        <f t="shared" si="14"/>
        <v>-40153.166619243239</v>
      </c>
      <c r="F39" s="58">
        <v>0.34234336961293521</v>
      </c>
      <c r="G39" s="59">
        <f t="shared" si="15"/>
        <v>39786.49510239566</v>
      </c>
      <c r="M39" s="66"/>
    </row>
    <row r="40" spans="1:13" ht="15.75" thickBot="1" x14ac:dyDescent="0.3">
      <c r="A40" s="2" t="s">
        <v>18</v>
      </c>
      <c r="C40" s="58">
        <v>0.39696718340080761</v>
      </c>
      <c r="D40" s="59">
        <f t="shared" si="14"/>
        <v>-47146.605330232793</v>
      </c>
      <c r="F40" s="58">
        <v>0.39908417285738451</v>
      </c>
      <c r="G40" s="59">
        <f t="shared" si="15"/>
        <v>46380.803305132875</v>
      </c>
      <c r="M40" s="66"/>
    </row>
    <row r="41" spans="1:13" ht="15.75" thickBot="1" x14ac:dyDescent="0.3">
      <c r="A41" s="2" t="s">
        <v>37</v>
      </c>
      <c r="C41" s="58">
        <v>0.20008059922667526</v>
      </c>
      <c r="D41" s="59">
        <f t="shared" si="14"/>
        <v>-23762.974473515002</v>
      </c>
      <c r="F41" s="58">
        <v>0.19326394788204282</v>
      </c>
      <c r="G41" s="59">
        <f t="shared" si="15"/>
        <v>22460.768334939039</v>
      </c>
      <c r="M41" s="66"/>
    </row>
    <row r="42" spans="1:13" ht="15.75" thickBot="1" x14ac:dyDescent="0.3">
      <c r="A42" s="2" t="s">
        <v>20</v>
      </c>
      <c r="C42" s="58">
        <v>-3.4175307689210219E-2</v>
      </c>
      <c r="D42" s="59">
        <f t="shared" si="14"/>
        <v>4058.8991005728212</v>
      </c>
      <c r="F42" s="58">
        <v>7.8507614155316225E-3</v>
      </c>
      <c r="G42" s="59">
        <f t="shared" si="15"/>
        <v>912.40055550742466</v>
      </c>
      <c r="M42" s="66"/>
    </row>
    <row r="43" spans="1:13" ht="15.75" thickBot="1" x14ac:dyDescent="0.3">
      <c r="A43" s="41" t="s">
        <v>3</v>
      </c>
      <c r="C43" s="61">
        <f>SUM(C36:C42)</f>
        <v>1</v>
      </c>
      <c r="D43" s="62">
        <f>SUM(D36:D42)</f>
        <v>-118767.00972188442</v>
      </c>
      <c r="F43" s="61">
        <f>SUM(F36:F42)</f>
        <v>1</v>
      </c>
      <c r="G43" s="62">
        <f>SUM(G36:G42)</f>
        <v>116218.09748317777</v>
      </c>
      <c r="M43" s="199"/>
    </row>
    <row r="44" spans="1:13" ht="15.75" thickTop="1" x14ac:dyDescent="0.25">
      <c r="M44" s="66"/>
    </row>
    <row r="45" spans="1:13" x14ac:dyDescent="0.25">
      <c r="D45" s="65"/>
      <c r="M45" s="66"/>
    </row>
    <row r="46" spans="1:13" ht="36" customHeight="1" x14ac:dyDescent="0.25">
      <c r="A46" s="150" t="s">
        <v>47</v>
      </c>
      <c r="C46" s="218" t="s">
        <v>44</v>
      </c>
      <c r="D46" s="219"/>
      <c r="F46" s="218" t="s">
        <v>42</v>
      </c>
      <c r="G46" s="219"/>
      <c r="M46" s="66"/>
    </row>
    <row r="47" spans="1:13" x14ac:dyDescent="0.25">
      <c r="C47" s="55"/>
      <c r="D47" s="56">
        <v>436207.10106112959</v>
      </c>
      <c r="F47" s="55"/>
      <c r="G47" s="56">
        <v>-782239.19804385607</v>
      </c>
      <c r="M47" s="200"/>
    </row>
    <row r="48" spans="1:13" ht="15.75" thickBot="1" x14ac:dyDescent="0.3">
      <c r="A48" s="2" t="s">
        <v>12</v>
      </c>
      <c r="C48" s="58">
        <v>0.1934303489100542</v>
      </c>
      <c r="D48" s="59">
        <f t="shared" ref="D48:D54" si="16">C48*$D$47</f>
        <v>84375.691755297565</v>
      </c>
      <c r="F48" s="58">
        <v>0.13102030769570161</v>
      </c>
      <c r="G48" s="59">
        <f t="shared" ref="G48:G54" si="17">F48*$G$47</f>
        <v>-102489.22041934489</v>
      </c>
      <c r="L48" s="67"/>
      <c r="M48" s="66"/>
    </row>
    <row r="49" spans="1:13" ht="15.75" thickBot="1" x14ac:dyDescent="0.3">
      <c r="A49" s="2" t="s">
        <v>14</v>
      </c>
      <c r="C49" s="58">
        <v>8.3960740637413739E-2</v>
      </c>
      <c r="D49" s="59">
        <f t="shared" si="16"/>
        <v>36624.271276391628</v>
      </c>
      <c r="F49" s="58">
        <v>0.10582256431463273</v>
      </c>
      <c r="G49" s="59">
        <f t="shared" si="17"/>
        <v>-82778.557844422685</v>
      </c>
    </row>
    <row r="50" spans="1:13" ht="15.75" thickBot="1" x14ac:dyDescent="0.3">
      <c r="A50" s="2" t="s">
        <v>15</v>
      </c>
      <c r="C50" s="58">
        <v>1.424752590513009E-3</v>
      </c>
      <c r="D50" s="59">
        <f t="shared" si="16"/>
        <v>621.48719723701424</v>
      </c>
      <c r="F50" s="58">
        <v>3.4049791290192028E-4</v>
      </c>
      <c r="G50" s="59">
        <f t="shared" si="17"/>
        <v>-266.35081432400489</v>
      </c>
    </row>
    <row r="51" spans="1:13" ht="15.75" thickBot="1" x14ac:dyDescent="0.3">
      <c r="A51" s="2" t="s">
        <v>16</v>
      </c>
      <c r="C51" s="58">
        <v>0.28573908870620507</v>
      </c>
      <c r="D51" s="59">
        <f t="shared" si="16"/>
        <v>124641.41954438266</v>
      </c>
      <c r="F51" s="58">
        <v>1.3805870333619819</v>
      </c>
      <c r="G51" s="59">
        <f t="shared" si="17"/>
        <v>-1079949.293806823</v>
      </c>
      <c r="H51" s="41"/>
    </row>
    <row r="52" spans="1:13" ht="15.75" thickBot="1" x14ac:dyDescent="0.3">
      <c r="A52" s="2" t="s">
        <v>18</v>
      </c>
      <c r="C52" s="58">
        <v>0.29865237088531016</v>
      </c>
      <c r="D52" s="59">
        <f t="shared" si="16"/>
        <v>130274.28492891445</v>
      </c>
      <c r="F52" s="58">
        <v>-0.50711364320740715</v>
      </c>
      <c r="G52" s="59">
        <f t="shared" si="17"/>
        <v>396684.16957966035</v>
      </c>
      <c r="H52" s="41"/>
    </row>
    <row r="53" spans="1:13" ht="15.75" thickBot="1" x14ac:dyDescent="0.3">
      <c r="A53" s="2" t="s">
        <v>37</v>
      </c>
      <c r="C53" s="58">
        <v>0.13315618831486878</v>
      </c>
      <c r="D53" s="59">
        <f t="shared" si="16"/>
        <v>58083.674893178766</v>
      </c>
      <c r="F53" s="58">
        <v>-8.6860473848734923E-2</v>
      </c>
      <c r="G53" s="59">
        <f t="shared" si="17"/>
        <v>67945.667405143744</v>
      </c>
    </row>
    <row r="54" spans="1:13" ht="15" customHeight="1" thickBot="1" x14ac:dyDescent="0.3">
      <c r="A54" s="2" t="s">
        <v>20</v>
      </c>
      <c r="C54" s="58">
        <v>3.6365099556351162E-3</v>
      </c>
      <c r="D54" s="59">
        <f t="shared" si="16"/>
        <v>1586.271465727531</v>
      </c>
      <c r="F54" s="58">
        <v>-2.3796286229076216E-2</v>
      </c>
      <c r="G54" s="59">
        <f t="shared" si="17"/>
        <v>18614.387856254634</v>
      </c>
    </row>
    <row r="55" spans="1:13" ht="15.75" thickBot="1" x14ac:dyDescent="0.3">
      <c r="A55" s="41" t="s">
        <v>3</v>
      </c>
      <c r="C55" s="61">
        <f>SUM(C48:C54)</f>
        <v>1</v>
      </c>
      <c r="D55" s="62">
        <f>SUM(D48:D54)</f>
        <v>436207.10106112959</v>
      </c>
      <c r="F55" s="61">
        <f>SUM(F48:F54)</f>
        <v>0.99999999999999989</v>
      </c>
      <c r="G55" s="62">
        <f>SUM(G48:G54)</f>
        <v>-782239.19804385595</v>
      </c>
      <c r="M55" s="199"/>
    </row>
    <row r="56" spans="1:13" ht="15.75" thickTop="1" x14ac:dyDescent="0.25"/>
    <row r="79" spans="6:8" x14ac:dyDescent="0.25">
      <c r="F79" s="1"/>
      <c r="H79" s="1"/>
    </row>
    <row r="80" spans="6:8" x14ac:dyDescent="0.25">
      <c r="F80" s="1"/>
      <c r="H80" s="1"/>
    </row>
    <row r="91" spans="9:9" x14ac:dyDescent="0.25">
      <c r="I91" s="1"/>
    </row>
    <row r="92" spans="9:9" x14ac:dyDescent="0.25">
      <c r="I92" s="1"/>
    </row>
  </sheetData>
  <mergeCells count="13">
    <mergeCell ref="F46:G46"/>
    <mergeCell ref="C21:D21"/>
    <mergeCell ref="F21:G21"/>
    <mergeCell ref="C34:D34"/>
    <mergeCell ref="F34:G34"/>
    <mergeCell ref="C46:D46"/>
    <mergeCell ref="I8:I9"/>
    <mergeCell ref="D8:D9"/>
    <mergeCell ref="C8:C9"/>
    <mergeCell ref="G8:G9"/>
    <mergeCell ref="E8:E9"/>
    <mergeCell ref="F8:F9"/>
    <mergeCell ref="H8:H9"/>
  </mergeCells>
  <dataValidations count="1">
    <dataValidation type="list" allowBlank="1" showInputMessage="1" showErrorMessage="1" sqref="B10:B16">
      <formula1>Units1</formula1>
    </dataValidation>
  </dataValidations>
  <pageMargins left="0.70866141732283472" right="0.70866141732283472" top="0.74803149606299213" bottom="0.74803149606299213" header="0.11811023622047245" footer="0.31496062992125984"/>
  <pageSetup scale="33" fitToHeight="0" orientation="landscape" r:id="rId1"/>
  <headerFooter differentOddEven="1">
    <oddHeader>&amp;REnersource Hydro Mississauga Inc.
Filed: August 17, 2015
2016 Price Cap IR Application
EB-2015-0065
Attachment G
Page &amp;P of &amp;N</oddHeader>
    <evenHeader>&amp;LEnersource Hydro Mississauga Inc.
Filed: August 17, 2015
2016 Price Cap IR Application
EB-2015-0065
Attachment G
Page &amp;P of &amp;N</even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2:Q30"/>
  <sheetViews>
    <sheetView topLeftCell="A10" workbookViewId="0">
      <selection activeCell="C17" sqref="C17"/>
    </sheetView>
  </sheetViews>
  <sheetFormatPr defaultColWidth="9.140625" defaultRowHeight="15" x14ac:dyDescent="0.25"/>
  <cols>
    <col min="1" max="1" width="44.7109375" style="2" customWidth="1"/>
    <col min="2" max="2" width="9.140625" style="2"/>
    <col min="3" max="4" width="14.85546875" style="2" customWidth="1"/>
    <col min="5" max="5" width="14.140625" style="2" customWidth="1"/>
    <col min="6" max="6" width="14.42578125" style="2" customWidth="1"/>
    <col min="7" max="7" width="22.5703125" style="2" customWidth="1"/>
    <col min="8" max="8" width="19.28515625" style="2" customWidth="1"/>
    <col min="9" max="10" width="18.140625" style="2" customWidth="1"/>
    <col min="11" max="11" width="14.42578125" style="2" customWidth="1"/>
    <col min="12" max="14" width="14" style="2" customWidth="1"/>
    <col min="15" max="15" width="12.42578125" style="2" customWidth="1"/>
    <col min="16" max="16" width="11.42578125" style="2" customWidth="1"/>
    <col min="17" max="16384" width="9.140625" style="2"/>
  </cols>
  <sheetData>
    <row r="12" spans="1:15" ht="15" customHeight="1" x14ac:dyDescent="0.25">
      <c r="A12" s="222" t="s">
        <v>48</v>
      </c>
      <c r="B12" s="222"/>
      <c r="C12" s="222"/>
      <c r="D12" s="222"/>
      <c r="E12" s="222"/>
      <c r="F12" s="222"/>
      <c r="G12" s="222"/>
      <c r="H12" s="222"/>
      <c r="I12" s="222"/>
      <c r="J12" s="178"/>
      <c r="K12" s="69"/>
      <c r="L12" s="69"/>
      <c r="M12" s="69"/>
      <c r="N12" s="69"/>
      <c r="O12" s="69"/>
    </row>
    <row r="13" spans="1:15" x14ac:dyDescent="0.25">
      <c r="A13" s="222"/>
      <c r="B13" s="222"/>
      <c r="C13" s="222"/>
      <c r="D13" s="222"/>
      <c r="E13" s="222"/>
      <c r="F13" s="222"/>
      <c r="G13" s="222"/>
      <c r="H13" s="222"/>
      <c r="I13" s="222"/>
      <c r="J13" s="178"/>
      <c r="K13" s="69"/>
      <c r="L13" s="69"/>
      <c r="M13" s="69"/>
      <c r="N13" s="69"/>
      <c r="O13" s="69"/>
    </row>
    <row r="15" spans="1:15" x14ac:dyDescent="0.25">
      <c r="A15" s="226" t="s">
        <v>394</v>
      </c>
      <c r="B15" s="226"/>
      <c r="D15" s="187">
        <v>12</v>
      </c>
    </row>
    <row r="16" spans="1:15" ht="15" customHeight="1" x14ac:dyDescent="0.25">
      <c r="A16" s="226" t="s">
        <v>395</v>
      </c>
      <c r="B16" s="226"/>
      <c r="C16" s="70"/>
      <c r="D16" s="188">
        <v>12</v>
      </c>
    </row>
    <row r="17" spans="1:17" x14ac:dyDescent="0.25">
      <c r="A17" s="70"/>
      <c r="B17" s="70"/>
      <c r="C17" s="70"/>
      <c r="D17" s="70"/>
    </row>
    <row r="18" spans="1:17" ht="15" customHeight="1" x14ac:dyDescent="0.25">
      <c r="A18" s="71"/>
      <c r="B18" s="72"/>
      <c r="C18" s="72"/>
      <c r="D18" s="72"/>
      <c r="E18" s="72"/>
      <c r="F18" s="72"/>
      <c r="G18" s="223" t="s">
        <v>368</v>
      </c>
      <c r="H18" s="223" t="s">
        <v>371</v>
      </c>
      <c r="I18" s="221" t="s">
        <v>49</v>
      </c>
      <c r="J18" s="221" t="s">
        <v>372</v>
      </c>
      <c r="K18" s="220" t="s">
        <v>61</v>
      </c>
      <c r="L18" s="220" t="s">
        <v>50</v>
      </c>
      <c r="M18" s="220" t="s">
        <v>393</v>
      </c>
      <c r="N18" s="220" t="s">
        <v>392</v>
      </c>
      <c r="O18" s="220" t="s">
        <v>375</v>
      </c>
    </row>
    <row r="19" spans="1:17" ht="45.75" customHeight="1" x14ac:dyDescent="0.25">
      <c r="A19" s="73" t="s">
        <v>0</v>
      </c>
      <c r="B19" s="74" t="s">
        <v>11</v>
      </c>
      <c r="C19" s="225" t="s">
        <v>369</v>
      </c>
      <c r="D19" s="225" t="s">
        <v>370</v>
      </c>
      <c r="E19" s="224" t="s">
        <v>366</v>
      </c>
      <c r="F19" s="224" t="s">
        <v>367</v>
      </c>
      <c r="G19" s="223"/>
      <c r="H19" s="223"/>
      <c r="I19" s="221"/>
      <c r="J19" s="221"/>
      <c r="K19" s="220"/>
      <c r="L19" s="220"/>
      <c r="M19" s="220"/>
      <c r="N19" s="220"/>
      <c r="O19" s="220" t="s">
        <v>49</v>
      </c>
      <c r="Q19" s="6"/>
    </row>
    <row r="20" spans="1:17" ht="15" hidden="1" customHeight="1" x14ac:dyDescent="0.25">
      <c r="B20" s="75"/>
      <c r="C20" s="225"/>
      <c r="D20" s="225"/>
      <c r="E20" s="224"/>
      <c r="F20" s="224"/>
      <c r="I20" s="76"/>
      <c r="J20" s="221"/>
      <c r="O20" s="179"/>
    </row>
    <row r="21" spans="1:17" x14ac:dyDescent="0.25">
      <c r="A21" s="77" t="s">
        <v>12</v>
      </c>
      <c r="B21" s="78" t="s">
        <v>13</v>
      </c>
      <c r="C21" s="79">
        <f>'1. Billing Det. for Def-Var'!C17</f>
        <v>1469096846.7337606</v>
      </c>
      <c r="D21" s="79">
        <f>'1. Billing Det. for Def-Var'!D17</f>
        <v>0</v>
      </c>
      <c r="E21" s="79">
        <f>'1. Billing Det. for Def-Var'!I17</f>
        <v>1469096846.7337606</v>
      </c>
      <c r="F21" s="79"/>
      <c r="G21" s="93">
        <f>'2. Allocating Def-Var Balances'!J10+'2. Allocating Def-Var Balances'!K10+'2. Allocating Def-Var Balances'!M10+'2. Allocating Def-Var Balances'!N10+'2. Allocating Def-Var Balances'!P10+'2. Allocating Def-Var Balances'!R10+'2. Allocating Def-Var Balances'!T10</f>
        <v>2013296.2476540094</v>
      </c>
      <c r="H21" s="93">
        <f>('2. Allocating Def-Var Balances'!L10+'2. Allocating Def-Var Balances'!O10)</f>
        <v>-1684542.0762707088</v>
      </c>
      <c r="I21" s="80">
        <f>(ROUND((G21/C21),4))*($D$15/$D$16)</f>
        <v>1.4E-3</v>
      </c>
      <c r="J21" s="80">
        <f>(H21/E21)*($D$15/$D$16)</f>
        <v>-1.1466514818379381E-3</v>
      </c>
      <c r="K21" s="93">
        <f>'2. Allocating Def-Var Balances'!Q10+'2. Allocating Def-Var Balances'!S10+'2. Allocating Def-Var Balances'!U10</f>
        <v>-182950.88387766809</v>
      </c>
      <c r="L21" s="93">
        <f>'1. Billing Det. for Def-Var'!N17</f>
        <v>91130678.730000257</v>
      </c>
      <c r="M21" s="93"/>
      <c r="N21" s="93">
        <f>L21-M21</f>
        <v>91130678.730000257</v>
      </c>
      <c r="O21" s="80">
        <f t="shared" ref="O21:O27" si="0">(K21/N21)*($D$15/$D$16)</f>
        <v>-2.0075663478784185E-3</v>
      </c>
    </row>
    <row r="22" spans="1:17" x14ac:dyDescent="0.25">
      <c r="A22" s="81" t="s">
        <v>14</v>
      </c>
      <c r="B22" s="82" t="s">
        <v>13</v>
      </c>
      <c r="C22" s="83">
        <f>'1. Billing Det. for Def-Var'!C18</f>
        <v>647112057.82811737</v>
      </c>
      <c r="D22" s="83">
        <f>'1. Billing Det. for Def-Var'!D18</f>
        <v>0</v>
      </c>
      <c r="E22" s="83">
        <f>'1. Billing Det. for Def-Var'!I18</f>
        <v>647112057.82811737</v>
      </c>
      <c r="F22" s="83"/>
      <c r="G22" s="93">
        <f>'2. Allocating Def-Var Balances'!J11+'2. Allocating Def-Var Balances'!K11+'2. Allocating Def-Var Balances'!M11+'2. Allocating Def-Var Balances'!N11+'2. Allocating Def-Var Balances'!P11+'2. Allocating Def-Var Balances'!R11+'2. Allocating Def-Var Balances'!T11</f>
        <v>906588.08740690351</v>
      </c>
      <c r="H22" s="93">
        <f>('2. Allocating Def-Var Balances'!L11+'2. Allocating Def-Var Balances'!O11)</f>
        <v>-742012.00002380833</v>
      </c>
      <c r="I22" s="84">
        <f>(ROUND((G22/C22),4))*($D$15/$D$16)</f>
        <v>1.4E-3</v>
      </c>
      <c r="J22" s="84">
        <f>(H22/E22)*($D$15/$D$16)</f>
        <v>-1.1466514818379381E-3</v>
      </c>
      <c r="K22" s="93">
        <f>'2. Allocating Def-Var Balances'!Q11+'2. Allocating Def-Var Balances'!S11+'2. Allocating Def-Var Balances'!U11</f>
        <v>-128465.13797694116</v>
      </c>
      <c r="L22" s="93">
        <f>'1. Billing Det. for Def-Var'!N18</f>
        <v>107176499.05999982</v>
      </c>
      <c r="M22" s="93"/>
      <c r="N22" s="93">
        <f t="shared" ref="N22:N27" si="1">L22-M22</f>
        <v>107176499.05999982</v>
      </c>
      <c r="O22" s="84">
        <f t="shared" si="0"/>
        <v>-1.1986315946467283E-3</v>
      </c>
    </row>
    <row r="23" spans="1:17" x14ac:dyDescent="0.25">
      <c r="A23" s="81" t="s">
        <v>16</v>
      </c>
      <c r="B23" s="82" t="s">
        <v>17</v>
      </c>
      <c r="C23" s="83">
        <f>'1. Billing Det. for Def-Var'!C19</f>
        <v>2104160254.6192284</v>
      </c>
      <c r="D23" s="83">
        <f>'1. Billing Det. for Def-Var'!D19</f>
        <v>6035820.8381782649</v>
      </c>
      <c r="E23" s="83">
        <f>'1. Billing Det. for Def-Var'!I19</f>
        <v>2103852334.6192284</v>
      </c>
      <c r="F23" s="83">
        <f>'1. Billing Det. for Def-Var'!J19</f>
        <v>6023024.8381782649</v>
      </c>
      <c r="G23" s="93">
        <f>'2. Allocating Def-Var Balances'!J12+'2. Allocating Def-Var Balances'!K12+'2. Allocating Def-Var Balances'!M12+'2. Allocating Def-Var Balances'!N12+'2. Allocating Def-Var Balances'!P12+'2. Allocating Def-Var Balances'!R12+'2. Allocating Def-Var Balances'!T12</f>
        <v>2962663.5956250154</v>
      </c>
      <c r="H23" s="93">
        <f>('2. Allocating Def-Var Balances'!L12+'2. Allocating Def-Var Balances'!O12)</f>
        <v>-2412385.3970593438</v>
      </c>
      <c r="I23" s="84">
        <f>(ROUND((G23/D23),4))*($D$15/$D$16)</f>
        <v>0.49080000000000001</v>
      </c>
      <c r="J23" s="84">
        <f>(H23/F23)*($D$15/$D$16)</f>
        <v>-0.4005272204371314</v>
      </c>
      <c r="K23" s="93">
        <f>'2. Allocating Def-Var Balances'!Q12+'2. Allocating Def-Var Balances'!S12+'2. Allocating Def-Var Balances'!U12</f>
        <v>-1713170.4488044661</v>
      </c>
      <c r="L23" s="88">
        <f>'1. Billing Det. for Def-Var'!O19</f>
        <v>5050206.8599356348</v>
      </c>
      <c r="M23" s="88">
        <f>'1. Billing Det. for Def-Var'!H19</f>
        <v>12796</v>
      </c>
      <c r="N23" s="93">
        <f t="shared" si="1"/>
        <v>5037410.8599356348</v>
      </c>
      <c r="O23" s="84">
        <f t="shared" si="0"/>
        <v>-0.34008948176729742</v>
      </c>
    </row>
    <row r="24" spans="1:17" x14ac:dyDescent="0.25">
      <c r="A24" s="81" t="s">
        <v>18</v>
      </c>
      <c r="B24" s="82" t="s">
        <v>17</v>
      </c>
      <c r="C24" s="83">
        <f>'1. Billing Det. for Def-Var'!C20</f>
        <v>2087036249.59586</v>
      </c>
      <c r="D24" s="83">
        <f>'1. Billing Det. for Def-Var'!D20</f>
        <v>4709431.8067152184</v>
      </c>
      <c r="E24" s="83">
        <f>'1. Billing Det. for Def-Var'!I20</f>
        <v>2069566374.59586</v>
      </c>
      <c r="F24" s="83">
        <f>'1. Billing Det. for Def-Var'!J20</f>
        <v>4678341.8067152184</v>
      </c>
      <c r="G24" s="93">
        <f>'2. Allocating Def-Var Balances'!J13+'2. Allocating Def-Var Balances'!K13+'2. Allocating Def-Var Balances'!M13+'2. Allocating Def-Var Balances'!N13+'2. Allocating Def-Var Balances'!P13+'2. Allocating Def-Var Balances'!R13+'2. Allocating Def-Var Balances'!T13</f>
        <v>2930359.5312554166</v>
      </c>
      <c r="H24" s="93">
        <f>('2. Allocating Def-Var Balances'!L13+'2. Allocating Def-Var Balances'!O13)</f>
        <v>-2373071.3501923126</v>
      </c>
      <c r="I24" s="84">
        <f>(ROUND((G24/D24),4))*($D$15/$D$16)</f>
        <v>0.62219999999999998</v>
      </c>
      <c r="J24" s="84">
        <f>(H24/F24)*($D$15/$D$16)</f>
        <v>-0.50724625267569023</v>
      </c>
      <c r="K24" s="93">
        <f>'2. Allocating Def-Var Balances'!Q13+'2. Allocating Def-Var Balances'!S13+'2. Allocating Def-Var Balances'!U13</f>
        <v>-329965.33590636816</v>
      </c>
      <c r="L24" s="88">
        <f>'1. Billing Det. for Def-Var'!O20</f>
        <v>4321176.1688892152</v>
      </c>
      <c r="M24" s="88">
        <f>'1. Billing Det. for Def-Var'!H20</f>
        <v>31090</v>
      </c>
      <c r="N24" s="93">
        <f t="shared" si="1"/>
        <v>4290086.1688892152</v>
      </c>
      <c r="O24" s="84">
        <f t="shared" si="0"/>
        <v>-7.6913451832088128E-2</v>
      </c>
    </row>
    <row r="25" spans="1:17" x14ac:dyDescent="0.25">
      <c r="A25" s="81" t="s">
        <v>19</v>
      </c>
      <c r="B25" s="82" t="s">
        <v>17</v>
      </c>
      <c r="C25" s="83">
        <f>'1. Billing Det. for Def-Var'!C21</f>
        <v>1002165608.5676196</v>
      </c>
      <c r="D25" s="83">
        <f>'1. Billing Det. for Def-Var'!D21</f>
        <v>1741184.6735238209</v>
      </c>
      <c r="E25" s="83">
        <f>'1. Billing Det. for Def-Var'!I21</f>
        <v>1002165608.5676196</v>
      </c>
      <c r="F25" s="83">
        <f>'1. Billing Det. for Def-Var'!J21</f>
        <v>1741184.6735238209</v>
      </c>
      <c r="G25" s="93">
        <f>'2. Allocating Def-Var Balances'!J14+'2. Allocating Def-Var Balances'!K14+'2. Allocating Def-Var Balances'!M14+'2. Allocating Def-Var Balances'!N14+'2. Allocating Def-Var Balances'!P14+'2. Allocating Def-Var Balances'!R14+'2. Allocating Def-Var Balances'!T14</f>
        <v>1400429.7548797308</v>
      </c>
      <c r="H25" s="93">
        <f>('2. Allocating Def-Var Balances'!L14+'2. Allocating Def-Var Balances'!O14)</f>
        <v>-1149134.6801110799</v>
      </c>
      <c r="I25" s="84">
        <f>(ROUND((G25/D25),4))*($D$15/$D$16)</f>
        <v>0.80430000000000001</v>
      </c>
      <c r="J25" s="84">
        <f>(H25/F25)*($D$15/$D$16)</f>
        <v>-0.65997288948417732</v>
      </c>
      <c r="K25" s="93">
        <f>'2. Allocating Def-Var Balances'!Q14+'2. Allocating Def-Var Balances'!S14+'2. Allocating Def-Var Balances'!U14</f>
        <v>-306660.17335226276</v>
      </c>
      <c r="L25" s="88">
        <f>'1. Billing Det. for Def-Var'!F21</f>
        <v>1741184.6735238209</v>
      </c>
      <c r="M25" s="88">
        <f>'1. Billing Det. for Def-Var'!M21</f>
        <v>1579942</v>
      </c>
      <c r="N25" s="93">
        <f t="shared" si="1"/>
        <v>161242.67352382094</v>
      </c>
      <c r="O25" s="84">
        <f>(K25/L25)*($D$15/$D$16)</f>
        <v>-0.17612156712340105</v>
      </c>
    </row>
    <row r="26" spans="1:17" x14ac:dyDescent="0.25">
      <c r="A26" s="81" t="s">
        <v>15</v>
      </c>
      <c r="B26" s="82" t="s">
        <v>13</v>
      </c>
      <c r="C26" s="83">
        <f>'1. Billing Det. for Def-Var'!C22</f>
        <v>11501822.442284448</v>
      </c>
      <c r="D26" s="83">
        <f>'1. Billing Det. for Def-Var'!D22</f>
        <v>0</v>
      </c>
      <c r="E26" s="83">
        <f>'1. Billing Det. for Def-Var'!I22</f>
        <v>11501822.442284448</v>
      </c>
      <c r="F26" s="83"/>
      <c r="G26" s="93">
        <f>'2. Allocating Def-Var Balances'!J15+'2. Allocating Def-Var Balances'!K15+'2. Allocating Def-Var Balances'!M15+'2. Allocating Def-Var Balances'!N15+'2. Allocating Def-Var Balances'!P15+'2. Allocating Def-Var Balances'!R15+'2. Allocating Def-Var Balances'!T15</f>
        <v>16559.736024858379</v>
      </c>
      <c r="H26" s="93">
        <f>('2. Allocating Def-Var Balances'!L15+'2. Allocating Def-Var Balances'!O15)</f>
        <v>-13188.581747282315</v>
      </c>
      <c r="I26" s="84">
        <f>(ROUND((G26/C26),4))*($D$15/$D$16)</f>
        <v>1.4E-3</v>
      </c>
      <c r="J26" s="84">
        <f>(H26/E26)*($D$15/$D$16)</f>
        <v>-1.1466514818379381E-3</v>
      </c>
      <c r="K26" s="93">
        <f>'2. Allocating Def-Var Balances'!Q15+'2. Allocating Def-Var Balances'!S15+'2. Allocating Def-Var Balances'!U15</f>
        <v>-444.56773357818361</v>
      </c>
      <c r="L26" s="88">
        <f>'1. Billing Det. for Def-Var'!N22</f>
        <v>523144.30000000075</v>
      </c>
      <c r="M26" s="88"/>
      <c r="N26" s="93">
        <f t="shared" si="1"/>
        <v>523144.30000000075</v>
      </c>
      <c r="O26" s="84">
        <f t="shared" si="0"/>
        <v>-8.4979944076267867E-4</v>
      </c>
    </row>
    <row r="27" spans="1:17" x14ac:dyDescent="0.25">
      <c r="A27" s="81" t="s">
        <v>20</v>
      </c>
      <c r="B27" s="82" t="s">
        <v>17</v>
      </c>
      <c r="C27" s="83">
        <f>'1. Billing Det. for Def-Var'!C23</f>
        <v>31923315.475764602</v>
      </c>
      <c r="D27" s="83">
        <f>'1. Billing Det. for Def-Var'!D23</f>
        <v>90306.301017051665</v>
      </c>
      <c r="E27" s="83">
        <f>'1. Billing Det. for Def-Var'!I23</f>
        <v>31923315.475764602</v>
      </c>
      <c r="F27" s="83">
        <f>'1. Billing Det. for Def-Var'!J23</f>
        <v>90306.301017051665</v>
      </c>
      <c r="G27" s="93">
        <f>'2. Allocating Def-Var Balances'!J16+'2. Allocating Def-Var Balances'!K16+'2. Allocating Def-Var Balances'!M16+'2. Allocating Def-Var Balances'!N16+'2. Allocating Def-Var Balances'!P16+'2. Allocating Def-Var Balances'!R16+'2. Allocating Def-Var Balances'!T16</f>
        <v>48562.556411616381</v>
      </c>
      <c r="H27" s="93">
        <f>('2. Allocating Def-Var Balances'!L16+'2. Allocating Def-Var Balances'!O16)</f>
        <v>-36604.916995465464</v>
      </c>
      <c r="I27" s="84">
        <f>(ROUND((G27/D27),4))*($D$15/$D$16)</f>
        <v>0.53779999999999994</v>
      </c>
      <c r="J27" s="84">
        <f>(H27/F27)*($D$15/$D$16)</f>
        <v>-0.40534178217036831</v>
      </c>
      <c r="K27" s="93">
        <f>'2. Allocating Def-Var Balances'!Q16+'2. Allocating Def-Var Balances'!S16+'2. Allocating Def-Var Balances'!U16</f>
        <v>4300.397440546345</v>
      </c>
      <c r="L27" s="88">
        <f>'1. Billing Det. for Def-Var'!O23</f>
        <v>90306.301017051665</v>
      </c>
      <c r="M27" s="88"/>
      <c r="N27" s="93">
        <f t="shared" si="1"/>
        <v>90306.301017051665</v>
      </c>
      <c r="O27" s="84">
        <f t="shared" si="0"/>
        <v>4.7620126083276766E-2</v>
      </c>
    </row>
    <row r="28" spans="1:17" x14ac:dyDescent="0.25">
      <c r="A28" s="81" t="s">
        <v>21</v>
      </c>
      <c r="B28" s="82" t="s">
        <v>17</v>
      </c>
      <c r="C28" s="82"/>
      <c r="D28" s="82"/>
      <c r="E28" s="83"/>
      <c r="F28" s="83"/>
      <c r="G28" s="81"/>
      <c r="H28" s="81"/>
      <c r="I28" s="85"/>
      <c r="J28" s="85"/>
      <c r="K28" s="81"/>
      <c r="L28" s="81"/>
      <c r="M28" s="81"/>
      <c r="N28" s="81"/>
      <c r="O28" s="85"/>
    </row>
    <row r="29" spans="1:17" x14ac:dyDescent="0.25">
      <c r="A29" s="86" t="s">
        <v>22</v>
      </c>
      <c r="B29" s="87"/>
      <c r="C29" s="87"/>
      <c r="D29" s="87"/>
      <c r="E29" s="88"/>
      <c r="F29" s="88"/>
      <c r="G29" s="86"/>
      <c r="H29" s="86"/>
      <c r="I29" s="89"/>
      <c r="J29" s="89"/>
      <c r="K29" s="86"/>
      <c r="L29" s="86"/>
      <c r="M29" s="86"/>
      <c r="N29" s="86"/>
      <c r="O29" s="89"/>
    </row>
    <row r="30" spans="1:17" x14ac:dyDescent="0.25">
      <c r="A30" s="90" t="s">
        <v>3</v>
      </c>
      <c r="C30" s="91">
        <f t="shared" ref="C30:H30" si="2">SUM(C21:C29)</f>
        <v>7352996155.2626343</v>
      </c>
      <c r="D30" s="91">
        <f t="shared" si="2"/>
        <v>12576743.619434355</v>
      </c>
      <c r="E30" s="91">
        <f t="shared" si="2"/>
        <v>7335218360.2626343</v>
      </c>
      <c r="F30" s="91">
        <f t="shared" si="2"/>
        <v>12532857.619434355</v>
      </c>
      <c r="G30" s="91">
        <f t="shared" si="2"/>
        <v>10278459.509257549</v>
      </c>
      <c r="H30" s="91">
        <f t="shared" si="2"/>
        <v>-8410939.0024000015</v>
      </c>
      <c r="I30" s="92"/>
      <c r="J30" s="92"/>
      <c r="K30" s="91">
        <f>SUM(K21:K29)</f>
        <v>-2657356.1502107386</v>
      </c>
      <c r="L30" s="91">
        <f>SUM(L21:L29)</f>
        <v>210033196.09336582</v>
      </c>
      <c r="M30" s="91">
        <f t="shared" ref="M30:N30" si="3">SUM(M21:M29)</f>
        <v>1623828</v>
      </c>
      <c r="N30" s="91">
        <f t="shared" si="3"/>
        <v>208409368.09336582</v>
      </c>
      <c r="O30" s="92"/>
    </row>
  </sheetData>
  <mergeCells count="16">
    <mergeCell ref="K18:K19"/>
    <mergeCell ref="L18:L19"/>
    <mergeCell ref="O18:O19"/>
    <mergeCell ref="J18:J20"/>
    <mergeCell ref="A12:I13"/>
    <mergeCell ref="G18:G19"/>
    <mergeCell ref="I18:I19"/>
    <mergeCell ref="H18:H19"/>
    <mergeCell ref="E19:E20"/>
    <mergeCell ref="F19:F20"/>
    <mergeCell ref="C19:C20"/>
    <mergeCell ref="D19:D20"/>
    <mergeCell ref="M18:M19"/>
    <mergeCell ref="N18:N19"/>
    <mergeCell ref="A15:B15"/>
    <mergeCell ref="A16:B16"/>
  </mergeCells>
  <dataValidations disablePrompts="1" count="1">
    <dataValidation type="list" allowBlank="1" showInputMessage="1" showErrorMessage="1" sqref="E16">
      <formula1>"1,2,3,4"</formula1>
    </dataValidation>
  </dataValidations>
  <pageMargins left="0.70866141732283472" right="0.70866141732283472" top="0.74803149606299213" bottom="0.74803149606299213" header="0.11811023622047245" footer="0.31496062992125984"/>
  <pageSetup scale="47" fitToHeight="0" orientation="landscape" r:id="rId1"/>
  <headerFooter differentOddEven="1">
    <oddHeader>&amp;REnersource Hydro Mississauga Inc.
Filed: August 17, 2015
2016 Price Cap IR Application
EB-2015-0065
Attachment G
Page &amp;P of &amp;N</oddHeader>
    <evenHeader>&amp;LEnersource Hydro Mississauga Inc.
Filed: August 17, 2015
2016 Price Cap IR Application
EB-2015-0065
Attachment G
Page &amp;P of &amp;N</even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4:J44"/>
  <sheetViews>
    <sheetView workbookViewId="0"/>
  </sheetViews>
  <sheetFormatPr defaultRowHeight="15" x14ac:dyDescent="0.25"/>
  <cols>
    <col min="1" max="1" width="40.7109375" customWidth="1"/>
    <col min="2" max="2" width="22.28515625" customWidth="1"/>
    <col min="3" max="7" width="16.42578125" customWidth="1"/>
  </cols>
  <sheetData>
    <row r="4" spans="1:7" ht="20.25" x14ac:dyDescent="0.25">
      <c r="A4" s="39" t="s">
        <v>148</v>
      </c>
    </row>
    <row r="5" spans="1:7" ht="20.25" x14ac:dyDescent="0.25">
      <c r="A5" s="39" t="s">
        <v>149</v>
      </c>
    </row>
    <row r="6" spans="1:7" ht="20.25" x14ac:dyDescent="0.3">
      <c r="A6" s="43" t="s">
        <v>150</v>
      </c>
    </row>
    <row r="7" spans="1:7" ht="20.25" x14ac:dyDescent="0.3">
      <c r="A7" s="43" t="s">
        <v>151</v>
      </c>
    </row>
    <row r="8" spans="1:7" ht="20.25" x14ac:dyDescent="0.3">
      <c r="A8" s="43" t="s">
        <v>152</v>
      </c>
    </row>
    <row r="9" spans="1:7" x14ac:dyDescent="0.25">
      <c r="A9" s="1"/>
    </row>
    <row r="10" spans="1:7" x14ac:dyDescent="0.25">
      <c r="A10" s="227" t="s">
        <v>153</v>
      </c>
      <c r="B10" s="228"/>
      <c r="C10" s="228"/>
      <c r="D10" s="228"/>
      <c r="E10" s="228"/>
      <c r="F10" s="228"/>
      <c r="G10" s="229"/>
    </row>
    <row r="11" spans="1:7" ht="30" x14ac:dyDescent="0.25">
      <c r="A11" s="120" t="s">
        <v>154</v>
      </c>
      <c r="B11" s="120" t="s">
        <v>155</v>
      </c>
      <c r="C11" s="120" t="s">
        <v>156</v>
      </c>
      <c r="D11" s="120" t="s">
        <v>157</v>
      </c>
      <c r="E11" s="120" t="s">
        <v>158</v>
      </c>
      <c r="F11" s="121" t="s">
        <v>2</v>
      </c>
      <c r="G11" s="120" t="s">
        <v>159</v>
      </c>
    </row>
    <row r="12" spans="1:7" x14ac:dyDescent="0.25">
      <c r="A12" s="122" t="s">
        <v>160</v>
      </c>
      <c r="B12" s="122" t="s">
        <v>161</v>
      </c>
      <c r="C12" s="123">
        <v>-113105826.73999999</v>
      </c>
      <c r="D12" s="123">
        <v>113739517.21305354</v>
      </c>
      <c r="E12" s="123">
        <f>SUM(C12:D12)</f>
        <v>633690.47305354476</v>
      </c>
      <c r="F12" s="123">
        <v>23259.090100681195</v>
      </c>
      <c r="G12" s="123">
        <f>SUM(E12:F12)</f>
        <v>656949.56315422594</v>
      </c>
    </row>
    <row r="13" spans="1:7" x14ac:dyDescent="0.25">
      <c r="A13" s="122" t="s">
        <v>162</v>
      </c>
      <c r="B13" s="122" t="s">
        <v>163</v>
      </c>
      <c r="C13" s="123">
        <v>-133568329.02</v>
      </c>
      <c r="D13" s="123">
        <v>136096056.68286884</v>
      </c>
      <c r="E13" s="123">
        <f>SUM(C13:D13)</f>
        <v>2527727.6628688425</v>
      </c>
      <c r="F13" s="123">
        <v>92778.173631719692</v>
      </c>
      <c r="G13" s="123">
        <f>SUM(E13:F13)</f>
        <v>2620505.8365005623</v>
      </c>
    </row>
    <row r="14" spans="1:7" x14ac:dyDescent="0.25">
      <c r="A14" s="124" t="s">
        <v>164</v>
      </c>
      <c r="B14" s="122" t="s">
        <v>165</v>
      </c>
      <c r="C14" s="123">
        <v>-246552828.86000001</v>
      </c>
      <c r="D14" s="123">
        <v>254552255.52000004</v>
      </c>
      <c r="E14" s="123">
        <f>SUM(C14:D14)</f>
        <v>7999426.6600000262</v>
      </c>
      <c r="F14" s="125">
        <v>147391.43188524409</v>
      </c>
      <c r="G14" s="123">
        <f>SUM(E14:F14)</f>
        <v>8146818.0918852706</v>
      </c>
    </row>
    <row r="15" spans="1:7" ht="15.75" thickBot="1" x14ac:dyDescent="0.3">
      <c r="A15" s="126" t="s">
        <v>3</v>
      </c>
      <c r="B15" s="127"/>
      <c r="C15" s="127">
        <f>SUM(C12:C14)</f>
        <v>-493226984.62</v>
      </c>
      <c r="D15" s="127">
        <f>SUM(D12:D14)</f>
        <v>504387829.4159224</v>
      </c>
      <c r="E15" s="127">
        <f>SUM(E12:E14)</f>
        <v>11160844.795922413</v>
      </c>
      <c r="F15" s="127">
        <f>SUM(F12:F14)</f>
        <v>263428.69561764499</v>
      </c>
      <c r="G15" s="128">
        <f>SUM(G12:G14)</f>
        <v>11424273.491540059</v>
      </c>
    </row>
    <row r="16" spans="1:7" ht="15.75" thickTop="1" x14ac:dyDescent="0.25">
      <c r="A16" s="1"/>
      <c r="E16" s="177"/>
      <c r="F16" s="180"/>
    </row>
    <row r="17" spans="1:10" x14ac:dyDescent="0.25">
      <c r="A17" s="227" t="s">
        <v>166</v>
      </c>
      <c r="B17" s="228"/>
      <c r="C17" s="228"/>
      <c r="D17" s="228"/>
      <c r="E17" s="228"/>
      <c r="F17" s="228"/>
      <c r="G17" s="229"/>
    </row>
    <row r="18" spans="1:10" ht="45" x14ac:dyDescent="0.25">
      <c r="A18" s="120" t="s">
        <v>0</v>
      </c>
      <c r="B18" s="129" t="s">
        <v>180</v>
      </c>
      <c r="C18" s="130" t="s">
        <v>167</v>
      </c>
      <c r="D18" s="120" t="s">
        <v>168</v>
      </c>
      <c r="E18" s="131" t="s">
        <v>169</v>
      </c>
      <c r="F18" s="120" t="s">
        <v>28</v>
      </c>
      <c r="G18" s="120" t="s">
        <v>170</v>
      </c>
    </row>
    <row r="19" spans="1:10" x14ac:dyDescent="0.25">
      <c r="A19" s="122" t="s">
        <v>171</v>
      </c>
      <c r="B19" s="132">
        <v>206668430.17667073</v>
      </c>
      <c r="C19" s="133">
        <f>+ROUND(B19/$B$23,4)</f>
        <v>0.115</v>
      </c>
      <c r="D19" s="134">
        <f>+ROUND(G12*C19,0)</f>
        <v>75549</v>
      </c>
      <c r="E19" s="135">
        <v>491081.30119971244</v>
      </c>
      <c r="F19" s="136">
        <f>(ROUND(D19/E19,4))*('3. Calculation of Def-Var RR'!$D$15/'3. Calculation of Def-Var RR'!$D$16)</f>
        <v>0.15379999999999999</v>
      </c>
      <c r="G19" s="137" t="s">
        <v>17</v>
      </c>
      <c r="J19" s="181"/>
    </row>
    <row r="20" spans="1:10" x14ac:dyDescent="0.25">
      <c r="A20" s="122" t="s">
        <v>172</v>
      </c>
      <c r="B20" s="132">
        <v>1476480255.478559</v>
      </c>
      <c r="C20" s="133">
        <f>+ROUND(B20/$B$23,4)</f>
        <v>0.82169999999999999</v>
      </c>
      <c r="D20" s="134">
        <f>+ROUND(G12*C20,0)</f>
        <v>539815</v>
      </c>
      <c r="E20" s="135">
        <v>3232315.9599467958</v>
      </c>
      <c r="F20" s="136">
        <f>(ROUND(D20/E20,4))*('3. Calculation of Def-Var RR'!$D$15/'3. Calculation of Def-Var RR'!$D$16)</f>
        <v>0.16700000000000001</v>
      </c>
      <c r="G20" s="137" t="s">
        <v>17</v>
      </c>
      <c r="J20" s="181"/>
    </row>
    <row r="21" spans="1:10" x14ac:dyDescent="0.25">
      <c r="A21" s="122" t="s">
        <v>173</v>
      </c>
      <c r="B21" s="132">
        <v>81732248.567619562</v>
      </c>
      <c r="C21" s="133">
        <f>+ROUND(B21/$B$23,4)</f>
        <v>4.5499999999999999E-2</v>
      </c>
      <c r="D21" s="134">
        <f>+ROUND(G12*C21,0)</f>
        <v>29891</v>
      </c>
      <c r="E21" s="135">
        <v>161243.07400000002</v>
      </c>
      <c r="F21" s="136">
        <f>(ROUND(D21/E21,4))*('3. Calculation of Def-Var RR'!$D$15/'3. Calculation of Def-Var RR'!$D$16)</f>
        <v>0.18540000000000001</v>
      </c>
      <c r="G21" s="137" t="s">
        <v>17</v>
      </c>
      <c r="J21" s="181"/>
    </row>
    <row r="22" spans="1:10" x14ac:dyDescent="0.25">
      <c r="A22" s="122" t="s">
        <v>174</v>
      </c>
      <c r="B22" s="132">
        <v>31923315.475764602</v>
      </c>
      <c r="C22" s="138">
        <f>+ROUND(B22/$B$23,4)</f>
        <v>1.78E-2</v>
      </c>
      <c r="D22" s="139">
        <f>+ROUND(G12*C22,0)</f>
        <v>11694</v>
      </c>
      <c r="E22" s="135">
        <v>90307.301017051665</v>
      </c>
      <c r="F22" s="136">
        <f>(ROUND(D22/E22,4))*('3. Calculation of Def-Var RR'!$D$15/'3. Calculation of Def-Var RR'!$D$16)</f>
        <v>0.1295</v>
      </c>
      <c r="G22" s="137" t="s">
        <v>17</v>
      </c>
      <c r="J22" s="181"/>
    </row>
    <row r="23" spans="1:10" ht="15.75" thickBot="1" x14ac:dyDescent="0.3">
      <c r="A23" s="126" t="s">
        <v>3</v>
      </c>
      <c r="B23" s="126">
        <f>SUM(B19:B22)</f>
        <v>1796804249.6986139</v>
      </c>
      <c r="C23" s="140">
        <f>SUM(C19:C22)</f>
        <v>1</v>
      </c>
      <c r="D23" s="126">
        <f>SUM(D19:D22)+1</f>
        <v>656950</v>
      </c>
      <c r="E23" s="126">
        <f>SUM(E19:E22)</f>
        <v>3974947.6361635597</v>
      </c>
      <c r="F23" s="126"/>
      <c r="G23" s="141"/>
    </row>
    <row r="24" spans="1:10" ht="15.75" thickTop="1" x14ac:dyDescent="0.25">
      <c r="A24" s="142"/>
      <c r="B24" s="142"/>
      <c r="C24" s="142"/>
      <c r="D24" s="177"/>
      <c r="E24" s="142"/>
      <c r="F24" s="142"/>
      <c r="G24" s="143"/>
    </row>
    <row r="25" spans="1:10" x14ac:dyDescent="0.25">
      <c r="A25" s="227" t="s">
        <v>175</v>
      </c>
      <c r="B25" s="228"/>
      <c r="C25" s="228"/>
      <c r="D25" s="228"/>
      <c r="E25" s="228"/>
      <c r="F25" s="228"/>
      <c r="G25" s="229"/>
    </row>
    <row r="26" spans="1:10" ht="60" x14ac:dyDescent="0.25">
      <c r="A26" s="120" t="s">
        <v>0</v>
      </c>
      <c r="B26" s="131" t="s">
        <v>180</v>
      </c>
      <c r="C26" s="130" t="s">
        <v>167</v>
      </c>
      <c r="D26" s="120" t="s">
        <v>168</v>
      </c>
      <c r="E26" s="131" t="s">
        <v>176</v>
      </c>
      <c r="F26" s="131" t="s">
        <v>28</v>
      </c>
      <c r="G26" s="120" t="s">
        <v>170</v>
      </c>
    </row>
    <row r="27" spans="1:10" x14ac:dyDescent="0.25">
      <c r="A27" s="122" t="s">
        <v>1</v>
      </c>
      <c r="B27" s="135">
        <v>91130678.730000257</v>
      </c>
      <c r="C27" s="133">
        <f>+ROUND(B27/$B$32,4)</f>
        <v>4.2299999999999997E-2</v>
      </c>
      <c r="D27" s="123">
        <f>+ROUND($G$13*C27,0)+11.12</f>
        <v>110858.12</v>
      </c>
      <c r="E27" s="144">
        <v>91130678.730000257</v>
      </c>
      <c r="F27" s="136">
        <f>(ROUND(D27/E27,4))*('3. Calculation of Def-Var RR'!$D$15/'3. Calculation of Def-Var RR'!$D$16)</f>
        <v>1.1999999999999999E-3</v>
      </c>
      <c r="G27" s="145" t="s">
        <v>13</v>
      </c>
      <c r="J27" s="189"/>
    </row>
    <row r="28" spans="1:10" x14ac:dyDescent="0.25">
      <c r="A28" s="122" t="s">
        <v>177</v>
      </c>
      <c r="B28" s="135">
        <v>107176499.05999982</v>
      </c>
      <c r="C28" s="133">
        <f>+ROUND(B28/$B$32,4)</f>
        <v>4.9700000000000001E-2</v>
      </c>
      <c r="D28" s="123">
        <f>+ROUND($G$13*C28,)+13.06</f>
        <v>130252.06</v>
      </c>
      <c r="E28" s="144">
        <v>107176499.05999982</v>
      </c>
      <c r="F28" s="136">
        <f>(ROUND(D28/E28,4))*('3. Calculation of Def-Var RR'!$D$15/'3. Calculation of Def-Var RR'!$D$16)</f>
        <v>1.1999999999999999E-3</v>
      </c>
      <c r="G28" s="145" t="s">
        <v>13</v>
      </c>
      <c r="J28" s="189"/>
    </row>
    <row r="29" spans="1:10" x14ac:dyDescent="0.25">
      <c r="A29" s="122" t="s">
        <v>178</v>
      </c>
      <c r="B29" s="135">
        <v>523144.30000000075</v>
      </c>
      <c r="C29" s="133">
        <f>+ROUND(B29/$B$32,4)</f>
        <v>2.0000000000000001E-4</v>
      </c>
      <c r="D29" s="123">
        <f>+ROUND($G$13*C29,0)+0.05</f>
        <v>524.04999999999995</v>
      </c>
      <c r="E29" s="144">
        <v>523144.30000000075</v>
      </c>
      <c r="F29" s="136">
        <f>(ROUND(D29/E29,4))*('3. Calculation of Def-Var RR'!$D$15/'3. Calculation of Def-Var RR'!$D$16)</f>
        <v>1E-3</v>
      </c>
      <c r="G29" s="145" t="s">
        <v>13</v>
      </c>
      <c r="J29" s="189"/>
    </row>
    <row r="30" spans="1:10" x14ac:dyDescent="0.25">
      <c r="A30" s="122" t="s">
        <v>171</v>
      </c>
      <c r="B30" s="135">
        <v>1545973918.0890017</v>
      </c>
      <c r="C30" s="133">
        <f>+ROUND(B30/$B$32,4)</f>
        <v>0.71740000000000004</v>
      </c>
      <c r="D30" s="123">
        <f>+ROUND($G$13*C30,0)+188.56</f>
        <v>1880139.56</v>
      </c>
      <c r="E30" s="144">
        <v>4546329.6087359227</v>
      </c>
      <c r="F30" s="136">
        <f>(ROUND(D30/E30,4))*('3. Calculation of Def-Var RR'!$D$15/'3. Calculation of Def-Var RR'!$D$16)</f>
        <v>0.41360000000000002</v>
      </c>
      <c r="G30" s="145" t="s">
        <v>17</v>
      </c>
      <c r="J30" s="189"/>
    </row>
    <row r="31" spans="1:10" x14ac:dyDescent="0.25">
      <c r="A31" s="122" t="s">
        <v>172</v>
      </c>
      <c r="B31" s="135">
        <v>410099646.34624451</v>
      </c>
      <c r="C31" s="138">
        <f>+ROUND(B31/$B$32,4)</f>
        <v>0.1903</v>
      </c>
      <c r="D31" s="146">
        <f>+ROUND($G$13*C31,0)+50.02</f>
        <v>498732.02</v>
      </c>
      <c r="E31" s="144">
        <v>1057770.018942419</v>
      </c>
      <c r="F31" s="136">
        <f>(ROUND(D31/E31,4))*('3. Calculation of Def-Var RR'!$D$15/'3. Calculation of Def-Var RR'!$D$16)</f>
        <v>0.47149999999999997</v>
      </c>
      <c r="G31" s="145" t="s">
        <v>17</v>
      </c>
      <c r="J31" s="189"/>
    </row>
    <row r="32" spans="1:10" ht="15.75" thickBot="1" x14ac:dyDescent="0.3">
      <c r="A32" s="126" t="s">
        <v>3</v>
      </c>
      <c r="B32" s="126">
        <f>SUM(B27:B31)</f>
        <v>2154903886.5252461</v>
      </c>
      <c r="C32" s="147">
        <f>SUM(C27:C31)</f>
        <v>0.99990000000000012</v>
      </c>
      <c r="D32" s="126">
        <f>SUM(D27:D31)</f>
        <v>2620505.81</v>
      </c>
      <c r="E32" s="126">
        <f>SUM(E27:E31)</f>
        <v>204434421.71767843</v>
      </c>
      <c r="F32" s="126"/>
      <c r="G32" s="141"/>
    </row>
    <row r="33" spans="1:7" ht="15.75" thickTop="1" x14ac:dyDescent="0.25">
      <c r="D33" s="177"/>
    </row>
    <row r="34" spans="1:7" x14ac:dyDescent="0.25">
      <c r="A34" s="227" t="s">
        <v>179</v>
      </c>
      <c r="B34" s="228"/>
      <c r="C34" s="228"/>
      <c r="D34" s="228"/>
      <c r="E34" s="228"/>
      <c r="F34" s="228"/>
      <c r="G34" s="229"/>
    </row>
    <row r="35" spans="1:7" ht="60" x14ac:dyDescent="0.25">
      <c r="A35" s="120" t="s">
        <v>0</v>
      </c>
      <c r="B35" s="129" t="s">
        <v>180</v>
      </c>
      <c r="C35" s="130" t="s">
        <v>167</v>
      </c>
      <c r="D35" s="120" t="s">
        <v>168</v>
      </c>
      <c r="E35" s="131" t="s">
        <v>176</v>
      </c>
      <c r="F35" s="120" t="s">
        <v>28</v>
      </c>
      <c r="G35" s="120" t="s">
        <v>170</v>
      </c>
    </row>
    <row r="36" spans="1:7" x14ac:dyDescent="0.25">
      <c r="A36" s="148" t="s">
        <v>1</v>
      </c>
      <c r="B36" s="132">
        <v>91130678.730000257</v>
      </c>
      <c r="C36" s="133">
        <f>+ROUND(B36/$B$43,4)</f>
        <v>2.3099999999999999E-2</v>
      </c>
      <c r="D36" s="134">
        <f t="shared" ref="D36:D42" si="0">+ROUND($G$14*C36,0)</f>
        <v>188191</v>
      </c>
      <c r="E36" s="144">
        <v>91130678.730000257</v>
      </c>
      <c r="F36" s="136">
        <f>(ROUND(D36/E36,4))*('3. Calculation of Def-Var RR'!$D$15/'3. Calculation of Def-Var RR'!$D$16)</f>
        <v>2.0999999999999999E-3</v>
      </c>
      <c r="G36" s="149" t="s">
        <v>13</v>
      </c>
    </row>
    <row r="37" spans="1:7" x14ac:dyDescent="0.25">
      <c r="A37" s="148" t="s">
        <v>177</v>
      </c>
      <c r="B37" s="132">
        <v>107176499.05999982</v>
      </c>
      <c r="C37" s="133">
        <f t="shared" ref="C37:C42" si="1">+ROUND(B37/$B$43,4)</f>
        <v>2.7099999999999999E-2</v>
      </c>
      <c r="D37" s="134">
        <f t="shared" si="0"/>
        <v>220779</v>
      </c>
      <c r="E37" s="144">
        <v>107176499.05999982</v>
      </c>
      <c r="F37" s="136">
        <f>(ROUND(D37/E37,4))*('3. Calculation of Def-Var RR'!$D$15/'3. Calculation of Def-Var RR'!$D$16)</f>
        <v>2.0999999999999999E-3</v>
      </c>
      <c r="G37" s="149" t="s">
        <v>13</v>
      </c>
    </row>
    <row r="38" spans="1:7" x14ac:dyDescent="0.25">
      <c r="A38" s="148" t="s">
        <v>178</v>
      </c>
      <c r="B38" s="132">
        <v>523144.30000000075</v>
      </c>
      <c r="C38" s="133">
        <f t="shared" si="1"/>
        <v>1E-4</v>
      </c>
      <c r="D38" s="134">
        <f t="shared" si="0"/>
        <v>815</v>
      </c>
      <c r="E38" s="144">
        <v>523144.30000000075</v>
      </c>
      <c r="F38" s="136">
        <f>(ROUND(D38/E38,4))*('3. Calculation of Def-Var RR'!$D$15/'3. Calculation of Def-Var RR'!$D$16)</f>
        <v>1.6000000000000001E-3</v>
      </c>
      <c r="G38" s="149" t="s">
        <v>13</v>
      </c>
    </row>
    <row r="39" spans="1:7" x14ac:dyDescent="0.25">
      <c r="A39" s="148" t="s">
        <v>171</v>
      </c>
      <c r="B39" s="132">
        <v>1752642348.2656724</v>
      </c>
      <c r="C39" s="133">
        <f t="shared" si="1"/>
        <v>0.44350000000000001</v>
      </c>
      <c r="D39" s="134">
        <f t="shared" si="0"/>
        <v>3613114</v>
      </c>
      <c r="E39" s="144">
        <v>5037410.9099356355</v>
      </c>
      <c r="F39" s="136">
        <f>(ROUND(D39/E39,4))*('3. Calculation of Def-Var RR'!$D$15/'3. Calculation of Def-Var RR'!$D$16)</f>
        <v>0.71730000000000005</v>
      </c>
      <c r="G39" s="149" t="s">
        <v>17</v>
      </c>
    </row>
    <row r="40" spans="1:7" x14ac:dyDescent="0.25">
      <c r="A40" s="148" t="s">
        <v>172</v>
      </c>
      <c r="B40" s="132">
        <v>1886579901.8248036</v>
      </c>
      <c r="C40" s="133">
        <f t="shared" si="1"/>
        <v>0.47739999999999999</v>
      </c>
      <c r="D40" s="134">
        <f t="shared" si="0"/>
        <v>3889291</v>
      </c>
      <c r="E40" s="144">
        <v>4290085.9788892148</v>
      </c>
      <c r="F40" s="136">
        <f>(ROUND(D40/E40,4))*('3. Calculation of Def-Var RR'!$D$15/'3. Calculation of Def-Var RR'!$D$16)</f>
        <v>0.90659999999999996</v>
      </c>
      <c r="G40" s="149" t="s">
        <v>17</v>
      </c>
    </row>
    <row r="41" spans="1:7" x14ac:dyDescent="0.25">
      <c r="A41" s="148" t="s">
        <v>173</v>
      </c>
      <c r="B41" s="132">
        <v>81732248.567619562</v>
      </c>
      <c r="C41" s="133">
        <f t="shared" si="1"/>
        <v>2.07E-2</v>
      </c>
      <c r="D41" s="134">
        <f t="shared" si="0"/>
        <v>168639</v>
      </c>
      <c r="E41" s="144">
        <v>161243.07400000002</v>
      </c>
      <c r="F41" s="136">
        <f>(ROUND(D41/E41,4))*('3. Calculation of Def-Var RR'!$D$15/'3. Calculation of Def-Var RR'!$D$16)</f>
        <v>1.0459000000000001</v>
      </c>
      <c r="G41" s="149" t="s">
        <v>17</v>
      </c>
    </row>
    <row r="42" spans="1:7" x14ac:dyDescent="0.25">
      <c r="A42" s="148" t="s">
        <v>174</v>
      </c>
      <c r="B42" s="132">
        <v>31923315.475764602</v>
      </c>
      <c r="C42" s="133">
        <f t="shared" si="1"/>
        <v>8.0999999999999996E-3</v>
      </c>
      <c r="D42" s="134">
        <f t="shared" si="0"/>
        <v>65989</v>
      </c>
      <c r="E42" s="144">
        <v>90307.301017051665</v>
      </c>
      <c r="F42" s="136">
        <f>(ROUND(D42/E42,4))*('3. Calculation of Def-Var RR'!$D$15/'3. Calculation of Def-Var RR'!$D$16)</f>
        <v>0.73070000000000002</v>
      </c>
      <c r="G42" s="149" t="s">
        <v>17</v>
      </c>
    </row>
    <row r="43" spans="1:7" ht="15.75" thickBot="1" x14ac:dyDescent="0.3">
      <c r="A43" s="126" t="s">
        <v>3</v>
      </c>
      <c r="B43" s="126">
        <f>SUM(B36:B42)</f>
        <v>3951708136.2238603</v>
      </c>
      <c r="C43" s="140">
        <f>SUM(C36:C42)</f>
        <v>1.0000000000000002</v>
      </c>
      <c r="D43" s="126">
        <f>SUM(D36:D42)</f>
        <v>8146818</v>
      </c>
      <c r="E43" s="126">
        <f>SUM(E36:E42)</f>
        <v>208409369.35384199</v>
      </c>
      <c r="F43" s="126"/>
      <c r="G43" s="141"/>
    </row>
    <row r="44" spans="1:7" ht="15.75" thickTop="1" x14ac:dyDescent="0.25"/>
  </sheetData>
  <mergeCells count="4">
    <mergeCell ref="A10:G10"/>
    <mergeCell ref="A17:G17"/>
    <mergeCell ref="A25:G25"/>
    <mergeCell ref="A34:G34"/>
  </mergeCells>
  <pageMargins left="0.70866141732283472" right="0.70866141732283472" top="0.74803149606299213" bottom="0.74803149606299213" header="0.11811023622047245" footer="0.31496062992125984"/>
  <pageSetup scale="84" fitToHeight="0" orientation="landscape" r:id="rId1"/>
  <headerFooter differentOddEven="1">
    <oddHeader>&amp;REnersource Hydro Mississauga Inc.
Filed: August 17, 2015
2016 Price Cap IR Application
EB-2015-0065
Attachment G
Page &amp;P of &amp;N</oddHeader>
    <evenHeader>&amp;LEnersource Hydro Mississauga Inc.
Filed: August 17, 2015
2016 Price Cap IR Application
EB-2015-0065
Attachment G
Page &amp;P of &amp;N</evenHeader>
  </headerFooter>
  <rowBreaks count="1" manualBreakCount="1">
    <brk id="23"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4:F36"/>
  <sheetViews>
    <sheetView workbookViewId="0">
      <selection activeCell="G8" sqref="G8"/>
    </sheetView>
  </sheetViews>
  <sheetFormatPr defaultRowHeight="15" x14ac:dyDescent="0.25"/>
  <cols>
    <col min="1" max="1" width="54.42578125" customWidth="1"/>
    <col min="2" max="2" width="13.5703125" customWidth="1"/>
    <col min="3" max="3" width="19.28515625" customWidth="1"/>
    <col min="4" max="4" width="19.85546875" customWidth="1"/>
    <col min="5" max="6" width="22" customWidth="1"/>
  </cols>
  <sheetData>
    <row r="4" spans="1:5" ht="20.25" x14ac:dyDescent="0.25">
      <c r="A4" s="39" t="s">
        <v>29</v>
      </c>
    </row>
    <row r="5" spans="1:5" ht="20.25" x14ac:dyDescent="0.25">
      <c r="A5" s="39" t="s">
        <v>60</v>
      </c>
    </row>
    <row r="6" spans="1:5" ht="20.25" x14ac:dyDescent="0.3">
      <c r="A6" s="43" t="s">
        <v>41</v>
      </c>
    </row>
    <row r="7" spans="1:5" s="66" customFormat="1" ht="18" x14ac:dyDescent="0.25">
      <c r="A7" s="113" t="s">
        <v>51</v>
      </c>
    </row>
    <row r="8" spans="1:5" ht="15.75" thickBot="1" x14ac:dyDescent="0.3"/>
    <row r="9" spans="1:5" ht="15.75" thickBot="1" x14ac:dyDescent="0.3">
      <c r="A9" s="230" t="s">
        <v>52</v>
      </c>
      <c r="B9" s="231"/>
      <c r="C9" s="231"/>
      <c r="D9" s="231"/>
      <c r="E9" s="232"/>
    </row>
    <row r="10" spans="1:5" ht="63.75" customHeight="1" thickBot="1" x14ac:dyDescent="0.3">
      <c r="A10" s="111" t="s">
        <v>0</v>
      </c>
      <c r="B10" s="94" t="s">
        <v>11</v>
      </c>
      <c r="C10" s="95" t="s">
        <v>374</v>
      </c>
      <c r="D10" s="95" t="s">
        <v>373</v>
      </c>
      <c r="E10" s="95" t="s">
        <v>376</v>
      </c>
    </row>
    <row r="11" spans="1:5" x14ac:dyDescent="0.25">
      <c r="A11" s="96" t="s">
        <v>12</v>
      </c>
      <c r="B11" s="97" t="s">
        <v>13</v>
      </c>
      <c r="C11" s="98">
        <f>'3. Calculation of Def-Var RR'!I21</f>
        <v>1.4E-3</v>
      </c>
      <c r="D11" s="98">
        <f>'3. Calculation of Def-Var RR'!J21</f>
        <v>-1.1466514818379381E-3</v>
      </c>
      <c r="E11" s="98">
        <f>C11+D11</f>
        <v>2.533485181620619E-4</v>
      </c>
    </row>
    <row r="12" spans="1:5" x14ac:dyDescent="0.25">
      <c r="A12" s="96" t="s">
        <v>14</v>
      </c>
      <c r="B12" s="97" t="s">
        <v>13</v>
      </c>
      <c r="C12" s="98">
        <f>'3. Calculation of Def-Var RR'!I22</f>
        <v>1.4E-3</v>
      </c>
      <c r="D12" s="98">
        <f>'3. Calculation of Def-Var RR'!J22</f>
        <v>-1.1466514818379381E-3</v>
      </c>
      <c r="E12" s="98">
        <f t="shared" ref="E12:E20" si="0">C12+D12</f>
        <v>2.533485181620619E-4</v>
      </c>
    </row>
    <row r="13" spans="1:5" x14ac:dyDescent="0.25">
      <c r="A13" s="96" t="s">
        <v>15</v>
      </c>
      <c r="B13" s="97" t="s">
        <v>13</v>
      </c>
      <c r="C13" s="98">
        <f>'3. Calculation of Def-Var RR'!I26</f>
        <v>1.4E-3</v>
      </c>
      <c r="D13" s="98">
        <f>'3. Calculation of Def-Var RR'!J26</f>
        <v>-1.1466514818379381E-3</v>
      </c>
      <c r="E13" s="98">
        <f t="shared" si="0"/>
        <v>2.533485181620619E-4</v>
      </c>
    </row>
    <row r="14" spans="1:5" x14ac:dyDescent="0.25">
      <c r="A14" s="96" t="s">
        <v>55</v>
      </c>
      <c r="B14" s="97" t="s">
        <v>17</v>
      </c>
      <c r="C14" s="98">
        <f>'3. Calculation of Def-Var RR'!I23</f>
        <v>0.49080000000000001</v>
      </c>
      <c r="D14" s="98">
        <f>'3. Calculation of Def-Var RR'!J23</f>
        <v>-0.4005272204371314</v>
      </c>
      <c r="E14" s="98">
        <f t="shared" si="0"/>
        <v>9.027277956286861E-2</v>
      </c>
    </row>
    <row r="15" spans="1:5" x14ac:dyDescent="0.25">
      <c r="A15" s="96" t="s">
        <v>56</v>
      </c>
      <c r="B15" s="97" t="s">
        <v>17</v>
      </c>
      <c r="C15" s="98">
        <f>C14</f>
        <v>0.49080000000000001</v>
      </c>
      <c r="D15" s="98">
        <f>D14</f>
        <v>-0.4005272204371314</v>
      </c>
      <c r="E15" s="98">
        <f t="shared" si="0"/>
        <v>9.027277956286861E-2</v>
      </c>
    </row>
    <row r="16" spans="1:5" x14ac:dyDescent="0.25">
      <c r="A16" s="96" t="s">
        <v>57</v>
      </c>
      <c r="B16" s="97" t="s">
        <v>17</v>
      </c>
      <c r="C16" s="98">
        <f>'3. Calculation of Def-Var RR'!I24</f>
        <v>0.62219999999999998</v>
      </c>
      <c r="D16" s="98">
        <f>'3. Calculation of Def-Var RR'!J24</f>
        <v>-0.50724625267569023</v>
      </c>
      <c r="E16" s="98">
        <f t="shared" si="0"/>
        <v>0.11495374732430974</v>
      </c>
    </row>
    <row r="17" spans="1:6" x14ac:dyDescent="0.25">
      <c r="A17" s="96" t="s">
        <v>58</v>
      </c>
      <c r="B17" s="97" t="s">
        <v>17</v>
      </c>
      <c r="C17" s="98">
        <f>C16</f>
        <v>0.62219999999999998</v>
      </c>
      <c r="D17" s="98">
        <f>D16</f>
        <v>-0.50724625267569023</v>
      </c>
      <c r="E17" s="98">
        <f t="shared" si="0"/>
        <v>0.11495374732430974</v>
      </c>
    </row>
    <row r="18" spans="1:6" x14ac:dyDescent="0.25">
      <c r="A18" s="96" t="s">
        <v>397</v>
      </c>
      <c r="B18" s="97" t="s">
        <v>17</v>
      </c>
      <c r="C18" s="98">
        <f>'3. Calculation of Def-Var RR'!I25</f>
        <v>0.80430000000000001</v>
      </c>
      <c r="D18" s="98">
        <f>'3. Calculation of Def-Var RR'!J25</f>
        <v>-0.65997288948417732</v>
      </c>
      <c r="E18" s="98">
        <f t="shared" si="0"/>
        <v>0.1443271105158227</v>
      </c>
    </row>
    <row r="19" spans="1:6" x14ac:dyDescent="0.25">
      <c r="A19" s="96" t="s">
        <v>59</v>
      </c>
      <c r="B19" s="97" t="s">
        <v>17</v>
      </c>
      <c r="C19" s="98">
        <f>C18</f>
        <v>0.80430000000000001</v>
      </c>
      <c r="D19" s="98">
        <f>D18</f>
        <v>-0.65997288948417732</v>
      </c>
      <c r="E19" s="98">
        <f t="shared" si="0"/>
        <v>0.1443271105158227</v>
      </c>
    </row>
    <row r="20" spans="1:6" ht="15.75" thickBot="1" x14ac:dyDescent="0.3">
      <c r="A20" s="100" t="s">
        <v>20</v>
      </c>
      <c r="B20" s="108" t="s">
        <v>17</v>
      </c>
      <c r="C20" s="110">
        <f>'3. Calculation of Def-Var RR'!I27</f>
        <v>0.53779999999999994</v>
      </c>
      <c r="D20" s="110">
        <f>'3. Calculation of Def-Var RR'!J27</f>
        <v>-0.40534178217036831</v>
      </c>
      <c r="E20" s="110">
        <f t="shared" si="0"/>
        <v>0.13245821782963163</v>
      </c>
    </row>
    <row r="21" spans="1:6" ht="15.75" thickBot="1" x14ac:dyDescent="0.3"/>
    <row r="22" spans="1:6" ht="15.75" thickBot="1" x14ac:dyDescent="0.3">
      <c r="A22" s="230" t="s">
        <v>53</v>
      </c>
      <c r="B22" s="231"/>
      <c r="C22" s="231"/>
      <c r="D22" s="231"/>
      <c r="E22" s="231"/>
      <c r="F22" s="232"/>
    </row>
    <row r="23" spans="1:6" s="1" customFormat="1" ht="15.75" thickBot="1" x14ac:dyDescent="0.3">
      <c r="A23" s="101"/>
      <c r="B23" s="102"/>
      <c r="C23" s="103" t="s">
        <v>62</v>
      </c>
      <c r="D23" s="104" t="s">
        <v>135</v>
      </c>
      <c r="E23" s="104" t="s">
        <v>136</v>
      </c>
      <c r="F23" s="104" t="s">
        <v>137</v>
      </c>
    </row>
    <row r="24" spans="1:6" ht="30.75" thickBot="1" x14ac:dyDescent="0.3">
      <c r="A24" s="111" t="s">
        <v>0</v>
      </c>
      <c r="B24" s="94" t="s">
        <v>11</v>
      </c>
      <c r="C24" s="105" t="s">
        <v>54</v>
      </c>
      <c r="D24" s="105" t="s">
        <v>54</v>
      </c>
      <c r="E24" s="105" t="s">
        <v>54</v>
      </c>
      <c r="F24" s="105" t="s">
        <v>54</v>
      </c>
    </row>
    <row r="25" spans="1:6" x14ac:dyDescent="0.25">
      <c r="A25" s="96" t="s">
        <v>12</v>
      </c>
      <c r="B25" s="97" t="s">
        <v>13</v>
      </c>
      <c r="C25" s="171">
        <f>'3. Calculation of Def-Var RR'!O21</f>
        <v>-2.0075663478784185E-3</v>
      </c>
      <c r="D25" s="106">
        <f>'4. Calculation of GA RR'!F27</f>
        <v>1.1999999999999999E-3</v>
      </c>
      <c r="E25" s="106">
        <f>'4. Calculation of GA RR'!F36</f>
        <v>2.0999999999999999E-3</v>
      </c>
      <c r="F25" s="106">
        <f>SUM(C25:E25)</f>
        <v>1.2924336521215813E-3</v>
      </c>
    </row>
    <row r="26" spans="1:6" x14ac:dyDescent="0.25">
      <c r="A26" s="96" t="s">
        <v>14</v>
      </c>
      <c r="B26" s="97" t="s">
        <v>13</v>
      </c>
      <c r="C26" s="171">
        <f>'3. Calculation of Def-Var RR'!O22</f>
        <v>-1.1986315946467283E-3</v>
      </c>
      <c r="D26" s="106">
        <f>'4. Calculation of GA RR'!F28</f>
        <v>1.1999999999999999E-3</v>
      </c>
      <c r="E26" s="106">
        <f>'4. Calculation of GA RR'!F37</f>
        <v>2.0999999999999999E-3</v>
      </c>
      <c r="F26" s="106">
        <f t="shared" ref="F26:F34" si="1">SUM(C26:E26)</f>
        <v>2.1013684053532715E-3</v>
      </c>
    </row>
    <row r="27" spans="1:6" x14ac:dyDescent="0.25">
      <c r="A27" s="96" t="s">
        <v>15</v>
      </c>
      <c r="B27" s="97" t="s">
        <v>13</v>
      </c>
      <c r="C27" s="171">
        <f>'3. Calculation of Def-Var RR'!O26</f>
        <v>-8.4979944076267867E-4</v>
      </c>
      <c r="D27" s="106">
        <f>'4. Calculation of GA RR'!F29</f>
        <v>1E-3</v>
      </c>
      <c r="E27" s="106">
        <f>'4. Calculation of GA RR'!F38</f>
        <v>1.6000000000000001E-3</v>
      </c>
      <c r="F27" s="106">
        <f t="shared" si="1"/>
        <v>1.7502005592373213E-3</v>
      </c>
    </row>
    <row r="28" spans="1:6" x14ac:dyDescent="0.25">
      <c r="A28" s="96" t="s">
        <v>55</v>
      </c>
      <c r="B28" s="97" t="s">
        <v>17</v>
      </c>
      <c r="C28" s="171">
        <f>'3. Calculation of Def-Var RR'!O23</f>
        <v>-0.34008948176729742</v>
      </c>
      <c r="D28" s="106">
        <f>'4. Calculation of GA RR'!F30</f>
        <v>0.41360000000000002</v>
      </c>
      <c r="E28" s="106">
        <f>'4. Calculation of GA RR'!F39</f>
        <v>0.71730000000000005</v>
      </c>
      <c r="F28" s="106">
        <f t="shared" si="1"/>
        <v>0.79081051823270265</v>
      </c>
    </row>
    <row r="29" spans="1:6" x14ac:dyDescent="0.25">
      <c r="A29" s="96" t="s">
        <v>56</v>
      </c>
      <c r="B29" s="97" t="s">
        <v>17</v>
      </c>
      <c r="C29" s="171">
        <f>'3. Calculation of Def-Var RR'!O23</f>
        <v>-0.34008948176729742</v>
      </c>
      <c r="D29" s="106">
        <f>'4. Calculation of GA RR'!F19</f>
        <v>0.15379999999999999</v>
      </c>
      <c r="E29" s="106">
        <f>E28</f>
        <v>0.71730000000000005</v>
      </c>
      <c r="F29" s="106">
        <f t="shared" si="1"/>
        <v>0.53101051823270262</v>
      </c>
    </row>
    <row r="30" spans="1:6" x14ac:dyDescent="0.25">
      <c r="A30" s="96" t="s">
        <v>57</v>
      </c>
      <c r="B30" s="97" t="s">
        <v>17</v>
      </c>
      <c r="C30" s="171">
        <f>'3. Calculation of Def-Var RR'!O24</f>
        <v>-7.6913451832088128E-2</v>
      </c>
      <c r="D30" s="106">
        <f>'4. Calculation of GA RR'!F31</f>
        <v>0.47149999999999997</v>
      </c>
      <c r="E30" s="106">
        <f>'4. Calculation of GA RR'!F40</f>
        <v>0.90659999999999996</v>
      </c>
      <c r="F30" s="106">
        <f t="shared" si="1"/>
        <v>1.3011865481679119</v>
      </c>
    </row>
    <row r="31" spans="1:6" x14ac:dyDescent="0.25">
      <c r="A31" s="96" t="s">
        <v>58</v>
      </c>
      <c r="B31" s="97" t="s">
        <v>17</v>
      </c>
      <c r="C31" s="171">
        <f>'3. Calculation of Def-Var RR'!O24</f>
        <v>-7.6913451832088128E-2</v>
      </c>
      <c r="D31" s="106">
        <f>'4. Calculation of GA RR'!F20</f>
        <v>0.16700000000000001</v>
      </c>
      <c r="E31" s="106">
        <f>E30</f>
        <v>0.90659999999999996</v>
      </c>
      <c r="F31" s="106">
        <f t="shared" si="1"/>
        <v>0.9966865481679118</v>
      </c>
    </row>
    <row r="32" spans="1:6" x14ac:dyDescent="0.25">
      <c r="A32" s="96" t="s">
        <v>397</v>
      </c>
      <c r="B32" s="97" t="s">
        <v>17</v>
      </c>
      <c r="C32" s="171">
        <f>'3. Calculation of Def-Var RR'!O25</f>
        <v>-0.17612156712340105</v>
      </c>
      <c r="D32" s="106">
        <v>0</v>
      </c>
      <c r="E32" s="106">
        <v>0</v>
      </c>
      <c r="F32" s="106">
        <f t="shared" si="1"/>
        <v>-0.17612156712340105</v>
      </c>
    </row>
    <row r="33" spans="1:6" x14ac:dyDescent="0.25">
      <c r="A33" s="96" t="s">
        <v>59</v>
      </c>
      <c r="B33" s="97" t="s">
        <v>17</v>
      </c>
      <c r="C33" s="171">
        <f>'3. Calculation of Def-Var RR'!O25</f>
        <v>-0.17612156712340105</v>
      </c>
      <c r="D33" s="106">
        <f>'4. Calculation of GA RR'!F21</f>
        <v>0.18540000000000001</v>
      </c>
      <c r="E33" s="99">
        <f>'4. Calculation of GA RR'!F41</f>
        <v>1.0459000000000001</v>
      </c>
      <c r="F33" s="106">
        <f t="shared" si="1"/>
        <v>1.055178432876599</v>
      </c>
    </row>
    <row r="34" spans="1:6" ht="15.75" thickBot="1" x14ac:dyDescent="0.3">
      <c r="A34" s="100" t="s">
        <v>20</v>
      </c>
      <c r="B34" s="108" t="s">
        <v>17</v>
      </c>
      <c r="C34" s="172">
        <f>'3. Calculation of Def-Var RR'!O27</f>
        <v>4.7620126083276766E-2</v>
      </c>
      <c r="D34" s="109">
        <f>'4. Calculation of GA RR'!F22</f>
        <v>0.1295</v>
      </c>
      <c r="E34" s="109">
        <f>'4. Calculation of GA RR'!F42</f>
        <v>0.73070000000000002</v>
      </c>
      <c r="F34" s="109">
        <f t="shared" si="1"/>
        <v>0.90782012608327678</v>
      </c>
    </row>
    <row r="35" spans="1:6" x14ac:dyDescent="0.25">
      <c r="C35" s="66"/>
      <c r="D35" s="107"/>
    </row>
    <row r="36" spans="1:6" x14ac:dyDescent="0.25">
      <c r="C36" s="66"/>
      <c r="D36" s="173"/>
      <c r="E36" s="66"/>
      <c r="F36" s="66"/>
    </row>
  </sheetData>
  <mergeCells count="2">
    <mergeCell ref="A22:F22"/>
    <mergeCell ref="A9:E9"/>
  </mergeCells>
  <pageMargins left="0.70866141732283472" right="0.70866141732283472" top="0.74803149606299213" bottom="0.74803149606299213" header="0.11811023622047245" footer="0.31496062992125984"/>
  <pageSetup scale="80" fitToHeight="0" orientation="landscape" r:id="rId1"/>
  <headerFooter differentOddEven="1">
    <oddHeader>&amp;REnersource Hydro Mississauga Inc.
Filed: August 17, 2015
2016 Price Cap IR Application
EB-2015-0065
Attachment G
Page &amp;P of &amp;N</oddHeader>
    <evenHeader>&amp;LEnersource Hydro Mississauga Inc.
Filed: August 17, 2015
2016 Price Cap IR Application
EB-2015-0065
Attachment G
Page &amp;P of &amp;N</even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A1:EN353"/>
  <sheetViews>
    <sheetView tabSelected="1" topLeftCell="A145" workbookViewId="0">
      <selection activeCell="B164" sqref="B164:C164"/>
    </sheetView>
  </sheetViews>
  <sheetFormatPr defaultRowHeight="15" x14ac:dyDescent="0.25"/>
  <cols>
    <col min="1" max="1" width="5.140625" style="66" customWidth="1"/>
    <col min="2" max="2" width="58.28515625" style="66" customWidth="1"/>
    <col min="3" max="3" width="16.42578125" style="66" customWidth="1"/>
    <col min="4" max="4" width="6.140625" style="66" customWidth="1"/>
    <col min="5" max="5" width="9.28515625" style="66" customWidth="1"/>
    <col min="6" max="6" width="9.140625" style="66" hidden="1" customWidth="1"/>
    <col min="7" max="7" width="10.140625" style="66" hidden="1" customWidth="1"/>
    <col min="8" max="8" width="9.140625" style="66" hidden="1" customWidth="1"/>
    <col min="9" max="9" width="14" style="66" hidden="1" customWidth="1"/>
    <col min="10" max="10" width="10" style="66" hidden="1" customWidth="1"/>
    <col min="11" max="11" width="29.7109375" style="66" hidden="1" customWidth="1"/>
    <col min="12" max="13" width="18.140625" style="66" hidden="1" customWidth="1"/>
    <col min="14" max="15" width="9.140625" style="66" hidden="1" customWidth="1"/>
    <col min="16" max="16" width="10.7109375" style="66" hidden="1" customWidth="1"/>
    <col min="17" max="17" width="14.85546875" style="66" hidden="1" customWidth="1"/>
    <col min="18" max="25" width="9.140625" style="66" hidden="1" customWidth="1"/>
    <col min="26" max="26" width="115.140625" style="66" hidden="1" customWidth="1"/>
    <col min="27" max="27" width="87.5703125" style="66" hidden="1" customWidth="1"/>
    <col min="28" max="93" width="9.140625" style="66" hidden="1" customWidth="1"/>
    <col min="94" max="143" width="0" style="66" hidden="1" customWidth="1"/>
    <col min="144" max="144" width="9.140625" style="66"/>
    <col min="145" max="16384" width="9.140625" style="169"/>
  </cols>
  <sheetData>
    <row r="1" spans="1:144" customFormat="1" ht="23.25" customHeight="1" x14ac:dyDescent="0.25">
      <c r="A1" s="66"/>
      <c r="B1" s="246" t="s">
        <v>29</v>
      </c>
      <c r="C1" s="247"/>
      <c r="D1" s="247"/>
      <c r="E1" s="247"/>
      <c r="F1" s="151" t="s">
        <v>183</v>
      </c>
      <c r="G1" s="152" t="s">
        <v>184</v>
      </c>
      <c r="H1" s="153" t="s">
        <v>29</v>
      </c>
      <c r="I1" s="66"/>
      <c r="J1" s="66">
        <v>9</v>
      </c>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c r="EN1" s="66"/>
    </row>
    <row r="2" spans="1:144" customFormat="1" ht="18.75" customHeight="1" x14ac:dyDescent="0.25">
      <c r="A2" s="66"/>
      <c r="B2" s="248" t="s">
        <v>113</v>
      </c>
      <c r="C2" s="249"/>
      <c r="D2" s="249"/>
      <c r="E2" s="249"/>
      <c r="F2" s="151"/>
      <c r="G2" s="152"/>
      <c r="H2" s="153"/>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row>
    <row r="3" spans="1:144" customFormat="1" ht="15.75" customHeight="1" x14ac:dyDescent="0.25">
      <c r="A3" s="66"/>
      <c r="B3" s="250" t="s">
        <v>398</v>
      </c>
      <c r="C3" s="251"/>
      <c r="D3" s="251"/>
      <c r="E3" s="251"/>
      <c r="F3" s="151"/>
      <c r="G3" s="152"/>
      <c r="H3" s="153"/>
      <c r="I3" s="66"/>
      <c r="J3" s="66"/>
      <c r="K3" s="66"/>
      <c r="L3" s="66"/>
      <c r="M3" s="66"/>
      <c r="N3" s="66"/>
      <c r="O3" s="66"/>
      <c r="P3" s="154">
        <v>42005</v>
      </c>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row>
    <row r="4" spans="1:144" customFormat="1" ht="11.25" customHeight="1" x14ac:dyDescent="0.25">
      <c r="A4" s="66"/>
      <c r="B4" s="252" t="s">
        <v>114</v>
      </c>
      <c r="C4" s="253"/>
      <c r="D4" s="253"/>
      <c r="E4" s="253"/>
      <c r="F4" s="151"/>
      <c r="G4" s="152"/>
      <c r="H4" s="153"/>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row>
    <row r="5" spans="1:144" customFormat="1" ht="12.75" customHeight="1" x14ac:dyDescent="0.25">
      <c r="A5" s="66"/>
      <c r="B5" s="252" t="s">
        <v>115</v>
      </c>
      <c r="C5" s="253"/>
      <c r="D5" s="253"/>
      <c r="E5" s="253"/>
      <c r="F5" s="151"/>
      <c r="G5" s="152"/>
      <c r="H5" s="153"/>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row>
    <row r="6" spans="1:144" customFormat="1" x14ac:dyDescent="0.25">
      <c r="A6" s="66"/>
      <c r="B6" s="254" t="s">
        <v>60</v>
      </c>
      <c r="C6" s="255"/>
      <c r="D6" s="255"/>
      <c r="E6" s="255"/>
      <c r="F6" s="151"/>
      <c r="G6" s="152"/>
      <c r="H6" s="153" t="s">
        <v>185</v>
      </c>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t="s">
        <v>183</v>
      </c>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row>
    <row r="7" spans="1:144" customFormat="1" ht="18" x14ac:dyDescent="0.25">
      <c r="A7" s="66"/>
      <c r="B7" s="245" t="s">
        <v>104</v>
      </c>
      <c r="C7" s="234"/>
      <c r="D7" s="234"/>
      <c r="E7" s="234"/>
      <c r="F7" s="151"/>
      <c r="G7" s="152"/>
      <c r="H7" s="153" t="s">
        <v>186</v>
      </c>
      <c r="I7" s="66"/>
      <c r="J7" s="66"/>
      <c r="K7" s="66"/>
      <c r="L7" s="66"/>
      <c r="M7" s="66"/>
      <c r="N7" s="66"/>
      <c r="O7" s="66"/>
      <c r="P7" s="66"/>
      <c r="Q7" s="66"/>
      <c r="R7" s="66"/>
      <c r="S7" s="66"/>
      <c r="T7" s="66"/>
      <c r="U7" s="66"/>
      <c r="V7" s="66"/>
      <c r="W7" s="66"/>
      <c r="X7" s="66"/>
      <c r="Y7" s="66"/>
      <c r="Z7" s="66"/>
      <c r="AA7" s="196" t="s">
        <v>104</v>
      </c>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row>
    <row r="8" spans="1:144" customFormat="1" ht="51" customHeight="1" x14ac:dyDescent="0.25">
      <c r="A8" s="66"/>
      <c r="B8" s="233" t="s">
        <v>116</v>
      </c>
      <c r="C8" s="234"/>
      <c r="D8" s="234"/>
      <c r="E8" s="234"/>
      <c r="F8" s="151"/>
      <c r="G8" s="152"/>
      <c r="H8" s="153" t="s">
        <v>186</v>
      </c>
      <c r="I8" s="66"/>
      <c r="J8" s="66"/>
      <c r="K8" s="66"/>
      <c r="L8" s="66"/>
      <c r="M8" s="66"/>
      <c r="N8" s="66"/>
      <c r="O8" s="66"/>
      <c r="P8" s="66"/>
      <c r="Q8" s="66"/>
      <c r="R8" s="66"/>
      <c r="S8" s="66"/>
      <c r="T8" s="66"/>
      <c r="U8" s="66"/>
      <c r="V8" s="66"/>
      <c r="W8" s="66"/>
      <c r="X8" s="66"/>
      <c r="Y8" s="66"/>
      <c r="Z8" s="66"/>
      <c r="AA8" s="190" t="s">
        <v>116</v>
      </c>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c r="DL8" s="66"/>
      <c r="DM8" s="66"/>
      <c r="DN8" s="66"/>
      <c r="DO8" s="66"/>
      <c r="DP8" s="66"/>
      <c r="DQ8" s="66"/>
      <c r="DR8" s="66"/>
      <c r="DS8" s="66"/>
      <c r="DT8" s="66"/>
      <c r="DU8" s="66"/>
      <c r="DV8" s="66"/>
      <c r="DW8" s="66"/>
      <c r="DX8" s="66"/>
      <c r="DY8" s="66"/>
      <c r="DZ8" s="66"/>
      <c r="EA8" s="66"/>
      <c r="EB8" s="66"/>
      <c r="EC8" s="66"/>
      <c r="ED8" s="66"/>
      <c r="EE8" s="66"/>
      <c r="EF8" s="66"/>
      <c r="EG8" s="66"/>
      <c r="EH8" s="66"/>
      <c r="EI8" s="66"/>
      <c r="EJ8" s="66"/>
      <c r="EK8" s="66"/>
      <c r="EL8" s="66"/>
      <c r="EM8" s="66"/>
      <c r="EN8" s="66"/>
    </row>
    <row r="9" spans="1:144" customFormat="1" ht="9.9499999999999993" customHeight="1" x14ac:dyDescent="0.25">
      <c r="A9" s="66"/>
      <c r="B9" s="190"/>
      <c r="C9" s="201"/>
      <c r="D9" s="201"/>
      <c r="E9" s="201"/>
      <c r="F9" s="151"/>
      <c r="G9" s="152"/>
      <c r="H9" s="153"/>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row>
    <row r="10" spans="1:144" customFormat="1" x14ac:dyDescent="0.25">
      <c r="A10" s="66"/>
      <c r="B10" s="243" t="s">
        <v>72</v>
      </c>
      <c r="C10" s="234"/>
      <c r="D10" s="234"/>
      <c r="E10" s="234"/>
      <c r="F10" s="151"/>
      <c r="G10" s="152"/>
      <c r="H10" s="153" t="s">
        <v>187</v>
      </c>
      <c r="I10" s="66"/>
      <c r="J10" s="66"/>
      <c r="K10" s="66"/>
      <c r="L10" s="66"/>
      <c r="M10" s="66"/>
      <c r="N10" s="66"/>
      <c r="O10" s="66"/>
      <c r="P10" s="66"/>
      <c r="Q10" s="66"/>
      <c r="R10" s="66"/>
      <c r="S10" s="66"/>
      <c r="T10" s="66"/>
      <c r="U10" s="66"/>
      <c r="V10" s="66"/>
      <c r="W10" s="66"/>
      <c r="X10" s="66"/>
      <c r="Y10" s="66"/>
      <c r="Z10" s="66"/>
      <c r="AA10" s="195" t="s">
        <v>72</v>
      </c>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row>
    <row r="11" spans="1:144" customFormat="1" ht="9.9499999999999993" customHeight="1" x14ac:dyDescent="0.25">
      <c r="A11" s="66"/>
      <c r="B11" s="195"/>
      <c r="C11" s="201"/>
      <c r="D11" s="201"/>
      <c r="E11" s="201"/>
      <c r="F11" s="151"/>
      <c r="G11" s="152"/>
      <c r="H11" s="153"/>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row>
    <row r="12" spans="1:144" customFormat="1" ht="36" x14ac:dyDescent="0.25">
      <c r="A12" s="66"/>
      <c r="B12" s="233" t="s">
        <v>73</v>
      </c>
      <c r="C12" s="234"/>
      <c r="D12" s="234"/>
      <c r="E12" s="234"/>
      <c r="F12" s="151"/>
      <c r="G12" s="152"/>
      <c r="H12" s="153" t="s">
        <v>186</v>
      </c>
      <c r="I12" s="66"/>
      <c r="J12" s="66"/>
      <c r="K12" s="66"/>
      <c r="L12" s="66"/>
      <c r="M12" s="66"/>
      <c r="N12" s="66"/>
      <c r="O12" s="66"/>
      <c r="P12" s="66"/>
      <c r="Q12" s="66"/>
      <c r="R12" s="66"/>
      <c r="S12" s="66"/>
      <c r="T12" s="66"/>
      <c r="U12" s="66"/>
      <c r="V12" s="66"/>
      <c r="W12" s="66"/>
      <c r="X12" s="66"/>
      <c r="Y12" s="66"/>
      <c r="Z12" s="66"/>
      <c r="AA12" s="190" t="s">
        <v>73</v>
      </c>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row>
    <row r="13" spans="1:144" customFormat="1" ht="9.9499999999999993" customHeight="1" x14ac:dyDescent="0.25">
      <c r="A13" s="66"/>
      <c r="B13" s="190"/>
      <c r="C13" s="201"/>
      <c r="D13" s="201"/>
      <c r="E13" s="201"/>
      <c r="F13" s="151"/>
      <c r="G13" s="152"/>
      <c r="H13" s="153"/>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row>
    <row r="14" spans="1:144" customFormat="1" ht="48" x14ac:dyDescent="0.25">
      <c r="A14" s="66"/>
      <c r="B14" s="233" t="s">
        <v>117</v>
      </c>
      <c r="C14" s="234"/>
      <c r="D14" s="234"/>
      <c r="E14" s="234"/>
      <c r="F14" s="151"/>
      <c r="G14" s="152"/>
      <c r="H14" s="153" t="s">
        <v>186</v>
      </c>
      <c r="I14" s="66"/>
      <c r="J14" s="66"/>
      <c r="K14" s="66"/>
      <c r="L14" s="66"/>
      <c r="M14" s="66"/>
      <c r="N14" s="66"/>
      <c r="O14" s="66"/>
      <c r="P14" s="66"/>
      <c r="Q14" s="66"/>
      <c r="R14" s="66"/>
      <c r="S14" s="66"/>
      <c r="T14" s="66"/>
      <c r="U14" s="66"/>
      <c r="V14" s="66"/>
      <c r="W14" s="66"/>
      <c r="X14" s="66"/>
      <c r="Y14" s="66"/>
      <c r="Z14" s="66"/>
      <c r="AA14" s="190" t="s">
        <v>117</v>
      </c>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6"/>
      <c r="DU14" s="66"/>
      <c r="DV14" s="66"/>
      <c r="DW14" s="66"/>
      <c r="DX14" s="66"/>
      <c r="DY14" s="66"/>
      <c r="DZ14" s="66"/>
      <c r="EA14" s="66"/>
      <c r="EB14" s="66"/>
      <c r="EC14" s="66"/>
      <c r="ED14" s="66"/>
      <c r="EE14" s="66"/>
      <c r="EF14" s="66"/>
      <c r="EG14" s="66"/>
      <c r="EH14" s="66"/>
      <c r="EI14" s="66"/>
      <c r="EJ14" s="66"/>
      <c r="EK14" s="66"/>
      <c r="EL14" s="66"/>
      <c r="EM14" s="66"/>
      <c r="EN14" s="66"/>
    </row>
    <row r="15" spans="1:144" customFormat="1" x14ac:dyDescent="0.25">
      <c r="A15" s="66"/>
      <c r="B15" s="190"/>
      <c r="C15" s="201"/>
      <c r="D15" s="201"/>
      <c r="E15" s="201"/>
      <c r="F15" s="151"/>
      <c r="G15" s="152"/>
      <c r="H15" s="153"/>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6"/>
      <c r="DU15" s="66"/>
      <c r="DV15" s="66"/>
      <c r="DW15" s="66"/>
      <c r="DX15" s="66"/>
      <c r="DY15" s="66"/>
      <c r="DZ15" s="66"/>
      <c r="EA15" s="66"/>
      <c r="EB15" s="66"/>
      <c r="EC15" s="66"/>
      <c r="ED15" s="66"/>
      <c r="EE15" s="66"/>
      <c r="EF15" s="66"/>
      <c r="EG15" s="66"/>
      <c r="EH15" s="66"/>
      <c r="EI15" s="66"/>
      <c r="EJ15" s="66"/>
      <c r="EK15" s="66"/>
      <c r="EL15" s="66"/>
      <c r="EM15" s="66"/>
      <c r="EN15" s="66"/>
    </row>
    <row r="16" spans="1:144" customFormat="1" ht="60" x14ac:dyDescent="0.25">
      <c r="A16" s="66"/>
      <c r="B16" s="233" t="s">
        <v>188</v>
      </c>
      <c r="C16" s="234"/>
      <c r="D16" s="234"/>
      <c r="E16" s="234"/>
      <c r="F16" s="151"/>
      <c r="G16" s="152"/>
      <c r="H16" s="153" t="s">
        <v>186</v>
      </c>
      <c r="I16" s="66"/>
      <c r="J16" s="66"/>
      <c r="K16" s="66"/>
      <c r="L16" s="66"/>
      <c r="M16" s="66"/>
      <c r="N16" s="66"/>
      <c r="O16" s="66"/>
      <c r="P16" s="66"/>
      <c r="Q16" s="66"/>
      <c r="R16" s="66"/>
      <c r="S16" s="66"/>
      <c r="T16" s="66"/>
      <c r="U16" s="66"/>
      <c r="V16" s="66"/>
      <c r="W16" s="66"/>
      <c r="X16" s="66"/>
      <c r="Y16" s="66"/>
      <c r="Z16" s="66"/>
      <c r="AA16" s="190" t="s">
        <v>188</v>
      </c>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c r="EC16" s="66"/>
      <c r="ED16" s="66"/>
      <c r="EE16" s="66"/>
      <c r="EF16" s="66"/>
      <c r="EG16" s="66"/>
      <c r="EH16" s="66"/>
      <c r="EI16" s="66"/>
      <c r="EJ16" s="66"/>
      <c r="EK16" s="66"/>
      <c r="EL16" s="66"/>
      <c r="EM16" s="66"/>
      <c r="EN16" s="66"/>
    </row>
    <row r="17" spans="1:144" customFormat="1" x14ac:dyDescent="0.25">
      <c r="A17" s="66"/>
      <c r="B17" s="190"/>
      <c r="C17" s="201"/>
      <c r="D17" s="201"/>
      <c r="E17" s="201"/>
      <c r="F17" s="151"/>
      <c r="G17" s="152"/>
      <c r="H17" s="153"/>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66"/>
      <c r="DL17" s="66"/>
      <c r="DM17" s="66"/>
      <c r="DN17" s="66"/>
      <c r="DO17" s="66"/>
      <c r="DP17" s="66"/>
      <c r="DQ17" s="66"/>
      <c r="DR17" s="66"/>
      <c r="DS17" s="66"/>
      <c r="DT17" s="66"/>
      <c r="DU17" s="66"/>
      <c r="DV17" s="66"/>
      <c r="DW17" s="66"/>
      <c r="DX17" s="66"/>
      <c r="DY17" s="66"/>
      <c r="DZ17" s="66"/>
      <c r="EA17" s="66"/>
      <c r="EB17" s="66"/>
      <c r="EC17" s="66"/>
      <c r="ED17" s="66"/>
      <c r="EE17" s="66"/>
      <c r="EF17" s="66"/>
      <c r="EG17" s="66"/>
      <c r="EH17" s="66"/>
      <c r="EI17" s="66"/>
      <c r="EJ17" s="66"/>
      <c r="EK17" s="66"/>
      <c r="EL17" s="66"/>
      <c r="EM17" s="66"/>
      <c r="EN17" s="66"/>
    </row>
    <row r="18" spans="1:144" customFormat="1" ht="36" x14ac:dyDescent="0.25">
      <c r="A18" s="66"/>
      <c r="B18" s="233" t="s">
        <v>134</v>
      </c>
      <c r="C18" s="234"/>
      <c r="D18" s="234"/>
      <c r="E18" s="234"/>
      <c r="F18" s="151"/>
      <c r="G18" s="152"/>
      <c r="H18" s="153" t="s">
        <v>186</v>
      </c>
      <c r="I18" s="66"/>
      <c r="J18" s="66"/>
      <c r="K18" s="66"/>
      <c r="L18" s="66"/>
      <c r="M18" s="66"/>
      <c r="N18" s="66"/>
      <c r="O18" s="66"/>
      <c r="P18" s="66"/>
      <c r="Q18" s="66"/>
      <c r="R18" s="66"/>
      <c r="S18" s="66"/>
      <c r="T18" s="66"/>
      <c r="U18" s="66"/>
      <c r="V18" s="66"/>
      <c r="W18" s="66"/>
      <c r="X18" s="66"/>
      <c r="Y18" s="66"/>
      <c r="Z18" s="66"/>
      <c r="AA18" s="190" t="s">
        <v>134</v>
      </c>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row>
    <row r="19" spans="1:144" customFormat="1" x14ac:dyDescent="0.25">
      <c r="A19" s="66"/>
      <c r="B19" s="190"/>
      <c r="C19" s="201"/>
      <c r="D19" s="201"/>
      <c r="E19" s="201"/>
      <c r="F19" s="151"/>
      <c r="G19" s="152"/>
      <c r="H19" s="153"/>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c r="CH19" s="66"/>
      <c r="CI19" s="66"/>
      <c r="CJ19" s="66"/>
      <c r="CK19" s="66"/>
      <c r="CL19" s="66"/>
      <c r="CM19" s="66"/>
      <c r="CN19" s="66"/>
      <c r="CO19" s="66"/>
      <c r="CP19" s="66"/>
      <c r="CQ19" s="66"/>
      <c r="CR19" s="66"/>
      <c r="CS19" s="66"/>
      <c r="CT19" s="66"/>
      <c r="CU19" s="66"/>
      <c r="CV19" s="66"/>
      <c r="CW19" s="66"/>
      <c r="CX19" s="66"/>
      <c r="CY19" s="66"/>
      <c r="CZ19" s="66"/>
      <c r="DA19" s="66"/>
      <c r="DB19" s="66"/>
      <c r="DC19" s="66"/>
      <c r="DD19" s="66"/>
      <c r="DE19" s="66"/>
      <c r="DF19" s="66"/>
      <c r="DG19" s="66"/>
      <c r="DH19" s="66"/>
      <c r="DI19" s="66"/>
      <c r="DJ19" s="66"/>
      <c r="DK19" s="66"/>
      <c r="DL19" s="66"/>
      <c r="DM19" s="66"/>
      <c r="DN19" s="66"/>
      <c r="DO19" s="66"/>
      <c r="DP19" s="66"/>
      <c r="DQ19" s="66"/>
      <c r="DR19" s="66"/>
      <c r="DS19" s="66"/>
      <c r="DT19" s="66"/>
      <c r="DU19" s="66"/>
      <c r="DV19" s="66"/>
      <c r="DW19" s="66"/>
      <c r="DX19" s="66"/>
      <c r="DY19" s="66"/>
      <c r="DZ19" s="66"/>
      <c r="EA19" s="66"/>
      <c r="EB19" s="66"/>
      <c r="EC19" s="66"/>
      <c r="ED19" s="66"/>
      <c r="EE19" s="66"/>
      <c r="EF19" s="66"/>
      <c r="EG19" s="66"/>
      <c r="EH19" s="66"/>
      <c r="EI19" s="66"/>
      <c r="EJ19" s="66"/>
      <c r="EK19" s="66"/>
      <c r="EL19" s="66"/>
      <c r="EM19" s="66"/>
      <c r="EN19" s="66"/>
    </row>
    <row r="20" spans="1:144" customFormat="1" x14ac:dyDescent="0.25">
      <c r="A20" s="66"/>
      <c r="B20" s="235" t="s">
        <v>118</v>
      </c>
      <c r="C20" s="236"/>
      <c r="D20" s="236"/>
      <c r="E20" s="236"/>
      <c r="F20" s="151"/>
      <c r="G20" s="152"/>
      <c r="H20" s="153" t="s">
        <v>189</v>
      </c>
      <c r="I20" s="66"/>
      <c r="J20" s="66"/>
      <c r="K20" s="66"/>
      <c r="L20" s="66"/>
      <c r="M20" s="66"/>
      <c r="N20" s="66"/>
      <c r="O20" s="66"/>
      <c r="P20" s="66"/>
      <c r="Q20" s="66"/>
      <c r="R20" s="66"/>
      <c r="S20" s="66"/>
      <c r="T20" s="66"/>
      <c r="U20" s="66"/>
      <c r="V20" s="66"/>
      <c r="W20" s="66"/>
      <c r="X20" s="66"/>
      <c r="Y20" s="66"/>
      <c r="Z20" s="66"/>
      <c r="AA20" s="195" t="s">
        <v>118</v>
      </c>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66"/>
      <c r="CL20" s="66"/>
      <c r="CM20" s="66"/>
      <c r="CN20" s="66"/>
      <c r="CO20" s="66"/>
      <c r="CP20" s="66"/>
      <c r="CQ20" s="66"/>
      <c r="CR20" s="66"/>
      <c r="CS20" s="66"/>
      <c r="CT20" s="66"/>
      <c r="CU20" s="66"/>
      <c r="CV20" s="66"/>
      <c r="CW20" s="66"/>
      <c r="CX20" s="66"/>
      <c r="CY20" s="66"/>
      <c r="CZ20" s="66"/>
      <c r="DA20" s="66"/>
      <c r="DB20" s="66"/>
      <c r="DC20" s="66"/>
      <c r="DD20" s="66"/>
      <c r="DE20" s="66"/>
      <c r="DF20" s="66"/>
      <c r="DG20" s="66"/>
      <c r="DH20" s="66"/>
      <c r="DI20" s="66"/>
      <c r="DJ20" s="66"/>
      <c r="DK20" s="66"/>
      <c r="DL20" s="66"/>
      <c r="DM20" s="66"/>
      <c r="DN20" s="66"/>
      <c r="DO20" s="66"/>
      <c r="DP20" s="66"/>
      <c r="DQ20" s="66"/>
      <c r="DR20" s="66"/>
      <c r="DS20" s="66"/>
      <c r="DT20" s="66"/>
      <c r="DU20" s="66"/>
      <c r="DV20" s="66"/>
      <c r="DW20" s="66"/>
      <c r="DX20" s="66"/>
      <c r="DY20" s="66"/>
      <c r="DZ20" s="66"/>
      <c r="EA20" s="66"/>
      <c r="EB20" s="66"/>
      <c r="EC20" s="66"/>
      <c r="ED20" s="66"/>
      <c r="EE20" s="66"/>
      <c r="EF20" s="66"/>
      <c r="EG20" s="66"/>
      <c r="EH20" s="66"/>
      <c r="EI20" s="66"/>
      <c r="EJ20" s="66"/>
      <c r="EK20" s="66"/>
      <c r="EL20" s="66"/>
      <c r="EM20" s="66"/>
      <c r="EN20" s="66"/>
    </row>
    <row r="21" spans="1:144" customFormat="1" x14ac:dyDescent="0.25">
      <c r="A21" s="66"/>
      <c r="B21" s="191"/>
      <c r="C21" s="174"/>
      <c r="D21" s="174"/>
      <c r="E21" s="174"/>
      <c r="F21" s="151"/>
      <c r="G21" s="152"/>
      <c r="H21" s="153"/>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c r="CD21" s="66"/>
      <c r="CE21" s="66"/>
      <c r="CF21" s="66"/>
      <c r="CG21" s="66"/>
      <c r="CH21" s="66"/>
      <c r="CI21" s="66"/>
      <c r="CJ21" s="66"/>
      <c r="CK21" s="66"/>
      <c r="CL21" s="66"/>
      <c r="CM21" s="66"/>
      <c r="CN21" s="66"/>
      <c r="CO21" s="66"/>
      <c r="CP21" s="66"/>
      <c r="CQ21" s="66"/>
      <c r="CR21" s="66"/>
      <c r="CS21" s="66"/>
      <c r="CT21" s="66"/>
      <c r="CU21" s="66"/>
      <c r="CV21" s="66"/>
      <c r="CW21" s="66"/>
      <c r="CX21" s="66"/>
      <c r="CY21" s="66"/>
      <c r="CZ21" s="66"/>
      <c r="DA21" s="66"/>
      <c r="DB21" s="66"/>
      <c r="DC21" s="66"/>
      <c r="DD21" s="66"/>
      <c r="DE21" s="66"/>
      <c r="DF21" s="66"/>
      <c r="DG21" s="66"/>
      <c r="DH21" s="66"/>
      <c r="DI21" s="66"/>
      <c r="DJ21" s="66"/>
      <c r="DK21" s="66"/>
      <c r="DL21" s="66"/>
      <c r="DM21" s="66"/>
      <c r="DN21" s="66"/>
      <c r="DO21" s="66"/>
      <c r="DP21" s="66"/>
      <c r="DQ21" s="66"/>
      <c r="DR21" s="66"/>
      <c r="DS21" s="66"/>
      <c r="DT21" s="66"/>
      <c r="DU21" s="66"/>
      <c r="DV21" s="66"/>
      <c r="DW21" s="66"/>
      <c r="DX21" s="66"/>
      <c r="DY21" s="66"/>
      <c r="DZ21" s="66"/>
      <c r="EA21" s="66"/>
      <c r="EB21" s="66"/>
      <c r="EC21" s="66"/>
      <c r="ED21" s="66"/>
      <c r="EE21" s="66"/>
      <c r="EF21" s="66"/>
      <c r="EG21" s="66"/>
      <c r="EH21" s="66"/>
      <c r="EI21" s="66"/>
      <c r="EJ21" s="66"/>
      <c r="EK21" s="66"/>
      <c r="EL21" s="66"/>
      <c r="EM21" s="66"/>
      <c r="EN21" s="66"/>
    </row>
    <row r="22" spans="1:144" customFormat="1" x14ac:dyDescent="0.25">
      <c r="A22" s="66"/>
      <c r="B22" s="237" t="s">
        <v>119</v>
      </c>
      <c r="C22" s="237"/>
      <c r="D22" s="155" t="s">
        <v>67</v>
      </c>
      <c r="E22" s="175">
        <v>15.674024999999999</v>
      </c>
      <c r="F22" s="151"/>
      <c r="G22" s="152"/>
      <c r="H22" s="153" t="s">
        <v>186</v>
      </c>
      <c r="I22" s="66"/>
      <c r="J22" s="66"/>
      <c r="K22" s="66"/>
      <c r="L22" s="66"/>
      <c r="M22" s="66" t="s">
        <v>190</v>
      </c>
      <c r="N22" s="66"/>
      <c r="O22" s="66"/>
      <c r="P22" s="66"/>
      <c r="Q22" s="66"/>
      <c r="R22" s="66"/>
      <c r="S22" s="66"/>
      <c r="T22" s="66"/>
      <c r="U22" s="66"/>
      <c r="V22" s="66"/>
      <c r="W22" s="66"/>
      <c r="X22" s="66"/>
      <c r="Y22" s="66"/>
      <c r="Z22" s="193" t="s">
        <v>190</v>
      </c>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C22" s="66"/>
      <c r="CD22" s="66"/>
      <c r="CE22" s="66"/>
      <c r="CF22" s="66"/>
      <c r="CG22" s="66"/>
      <c r="CH22" s="66"/>
      <c r="CI22" s="66"/>
      <c r="CJ22" s="66"/>
      <c r="CK22" s="66"/>
      <c r="CL22" s="66"/>
      <c r="CM22" s="66"/>
      <c r="CN22" s="66"/>
      <c r="CO22" s="66"/>
      <c r="CP22" s="66"/>
      <c r="CQ22" s="66"/>
      <c r="CR22" s="66"/>
      <c r="CS22" s="66"/>
      <c r="CT22" s="66"/>
      <c r="CU22" s="66"/>
      <c r="CV22" s="66"/>
      <c r="CW22" s="66"/>
      <c r="CX22" s="66"/>
      <c r="CY22" s="66"/>
      <c r="CZ22" s="66"/>
      <c r="DA22" s="66"/>
      <c r="DB22" s="66"/>
      <c r="DC22" s="66"/>
      <c r="DD22" s="66"/>
      <c r="DE22" s="66"/>
      <c r="DF22" s="66"/>
      <c r="DG22" s="66"/>
      <c r="DH22" s="66"/>
      <c r="DI22" s="66"/>
      <c r="DJ22" s="66"/>
      <c r="DK22" s="66"/>
      <c r="DL22" s="66"/>
      <c r="DM22" s="66"/>
      <c r="DN22" s="66"/>
      <c r="DO22" s="66"/>
      <c r="DP22" s="66"/>
      <c r="DQ22" s="66"/>
      <c r="DR22" s="66"/>
      <c r="DS22" s="66"/>
      <c r="DT22" s="66"/>
      <c r="DU22" s="66"/>
      <c r="DV22" s="66"/>
      <c r="DW22" s="66"/>
      <c r="DX22" s="66"/>
      <c r="DY22" s="66"/>
      <c r="DZ22" s="66"/>
      <c r="EA22" s="66"/>
      <c r="EB22" s="66"/>
      <c r="EC22" s="66"/>
      <c r="ED22" s="66"/>
      <c r="EE22" s="66"/>
      <c r="EF22" s="66"/>
      <c r="EG22" s="66"/>
      <c r="EH22" s="66"/>
      <c r="EI22" s="66"/>
      <c r="EJ22" s="66"/>
      <c r="EK22" s="66"/>
      <c r="EL22" s="66"/>
      <c r="EM22" s="66"/>
      <c r="EN22" s="66"/>
    </row>
    <row r="23" spans="1:144" customFormat="1" x14ac:dyDescent="0.25">
      <c r="A23" s="66"/>
      <c r="B23" s="237" t="s">
        <v>120</v>
      </c>
      <c r="C23" s="237"/>
      <c r="D23" s="155" t="s">
        <v>67</v>
      </c>
      <c r="E23" s="156">
        <v>0.79</v>
      </c>
      <c r="F23" s="151"/>
      <c r="G23" s="152"/>
      <c r="H23" s="153" t="s">
        <v>186</v>
      </c>
      <c r="I23" s="66"/>
      <c r="J23" s="66"/>
      <c r="K23" s="66"/>
      <c r="L23" s="66"/>
      <c r="M23" s="66" t="s">
        <v>191</v>
      </c>
      <c r="N23" s="66"/>
      <c r="O23" s="66"/>
      <c r="P23" s="66"/>
      <c r="Q23" s="154">
        <v>43404</v>
      </c>
      <c r="R23" s="66"/>
      <c r="S23" s="66"/>
      <c r="T23" s="66"/>
      <c r="U23" s="66"/>
      <c r="V23" s="66"/>
      <c r="W23" s="66"/>
      <c r="X23" s="66"/>
      <c r="Y23" s="66"/>
      <c r="Z23" s="193" t="s">
        <v>191</v>
      </c>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6"/>
      <c r="DE23" s="66"/>
      <c r="DF23" s="66"/>
      <c r="DG23" s="66"/>
      <c r="DH23" s="66"/>
      <c r="DI23" s="66"/>
      <c r="DJ23" s="66"/>
      <c r="DK23" s="66"/>
      <c r="DL23" s="66"/>
      <c r="DM23" s="66"/>
      <c r="DN23" s="66"/>
      <c r="DO23" s="66"/>
      <c r="DP23" s="66"/>
      <c r="DQ23" s="66"/>
      <c r="DR23" s="66"/>
      <c r="DS23" s="66"/>
      <c r="DT23" s="66"/>
      <c r="DU23" s="66"/>
      <c r="DV23" s="66"/>
      <c r="DW23" s="66"/>
      <c r="DX23" s="66"/>
      <c r="DY23" s="66"/>
      <c r="DZ23" s="66"/>
      <c r="EA23" s="66"/>
      <c r="EB23" s="66"/>
      <c r="EC23" s="66"/>
      <c r="ED23" s="66"/>
      <c r="EE23" s="66"/>
      <c r="EF23" s="66"/>
      <c r="EG23" s="66"/>
      <c r="EH23" s="66"/>
      <c r="EI23" s="66"/>
      <c r="EJ23" s="66"/>
      <c r="EK23" s="66"/>
      <c r="EL23" s="66"/>
      <c r="EM23" s="66"/>
      <c r="EN23" s="66"/>
    </row>
    <row r="24" spans="1:144" customFormat="1" x14ac:dyDescent="0.25">
      <c r="A24" s="66"/>
      <c r="B24" s="237" t="s">
        <v>121</v>
      </c>
      <c r="C24" s="237"/>
      <c r="D24" s="155" t="s">
        <v>13</v>
      </c>
      <c r="E24" s="176">
        <v>1.0145E-2</v>
      </c>
      <c r="F24" s="151"/>
      <c r="G24" s="152"/>
      <c r="H24" s="153" t="s">
        <v>186</v>
      </c>
      <c r="I24" s="66"/>
      <c r="J24" s="66"/>
      <c r="K24" s="66"/>
      <c r="L24" s="66"/>
      <c r="M24" s="66" t="s">
        <v>192</v>
      </c>
      <c r="N24" s="66"/>
      <c r="O24" s="66"/>
      <c r="P24" s="66"/>
      <c r="Q24" s="66"/>
      <c r="R24" s="66"/>
      <c r="S24" s="66"/>
      <c r="T24" s="66"/>
      <c r="U24" s="66"/>
      <c r="V24" s="66"/>
      <c r="W24" s="66"/>
      <c r="X24" s="66"/>
      <c r="Y24" s="66"/>
      <c r="Z24" s="193" t="s">
        <v>192</v>
      </c>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c r="CC24" s="66"/>
      <c r="CD24" s="66"/>
      <c r="CE24" s="66"/>
      <c r="CF24" s="66"/>
      <c r="CG24" s="66"/>
      <c r="CH24" s="66"/>
      <c r="CI24" s="66"/>
      <c r="CJ24" s="66"/>
      <c r="CK24" s="66"/>
      <c r="CL24" s="66"/>
      <c r="CM24" s="66"/>
      <c r="CN24" s="66"/>
      <c r="CO24" s="66"/>
      <c r="CP24" s="66"/>
      <c r="CQ24" s="66"/>
      <c r="CR24" s="66"/>
      <c r="CS24" s="66"/>
      <c r="CT24" s="66"/>
      <c r="CU24" s="66"/>
      <c r="CV24" s="66"/>
      <c r="CW24" s="66"/>
      <c r="CX24" s="66"/>
      <c r="CY24" s="66"/>
      <c r="CZ24" s="66"/>
      <c r="DA24" s="66"/>
      <c r="DB24" s="66"/>
      <c r="DC24" s="66"/>
      <c r="DD24" s="66"/>
      <c r="DE24" s="66"/>
      <c r="DF24" s="66"/>
      <c r="DG24" s="66"/>
      <c r="DH24" s="66"/>
      <c r="DI24" s="66"/>
      <c r="DJ24" s="66"/>
      <c r="DK24" s="66"/>
      <c r="DL24" s="66"/>
      <c r="DM24" s="66"/>
      <c r="DN24" s="66"/>
      <c r="DO24" s="66"/>
      <c r="DP24" s="66"/>
      <c r="DQ24" s="66"/>
      <c r="DR24" s="66"/>
      <c r="DS24" s="66"/>
      <c r="DT24" s="66"/>
      <c r="DU24" s="66"/>
      <c r="DV24" s="66"/>
      <c r="DW24" s="66"/>
      <c r="DX24" s="66"/>
      <c r="DY24" s="66"/>
      <c r="DZ24" s="66"/>
      <c r="EA24" s="66"/>
      <c r="EB24" s="66"/>
      <c r="EC24" s="66"/>
      <c r="ED24" s="66"/>
      <c r="EE24" s="66"/>
      <c r="EF24" s="66"/>
      <c r="EG24" s="66"/>
      <c r="EH24" s="66"/>
      <c r="EI24" s="66"/>
      <c r="EJ24" s="66"/>
      <c r="EK24" s="66"/>
      <c r="EL24" s="66"/>
      <c r="EM24" s="66"/>
      <c r="EN24" s="66"/>
    </row>
    <row r="25" spans="1:144" customFormat="1" ht="15" customHeight="1" x14ac:dyDescent="0.25">
      <c r="A25" s="66"/>
      <c r="B25" s="237" t="s">
        <v>399</v>
      </c>
      <c r="C25" s="238"/>
      <c r="D25" s="155" t="s">
        <v>13</v>
      </c>
      <c r="E25" s="157">
        <v>1.4E-3</v>
      </c>
      <c r="F25" s="151"/>
      <c r="G25" s="152"/>
      <c r="H25" s="153" t="s">
        <v>186</v>
      </c>
      <c r="I25" s="66"/>
      <c r="J25" s="66"/>
      <c r="K25" s="66"/>
      <c r="L25" s="66"/>
      <c r="M25" s="66" t="s">
        <v>193</v>
      </c>
      <c r="N25" s="66"/>
      <c r="O25" s="66"/>
      <c r="P25" s="66"/>
      <c r="Q25" s="66"/>
      <c r="R25" s="66"/>
      <c r="S25" s="66"/>
      <c r="T25" s="66"/>
      <c r="U25" s="66"/>
      <c r="V25" s="66"/>
      <c r="W25" s="66"/>
      <c r="X25" s="66"/>
      <c r="Y25" s="66"/>
      <c r="Z25" s="193" t="s">
        <v>194</v>
      </c>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66"/>
      <c r="EB25" s="66"/>
      <c r="EC25" s="66"/>
      <c r="ED25" s="66"/>
      <c r="EE25" s="66"/>
      <c r="EF25" s="66"/>
      <c r="EG25" s="66"/>
      <c r="EH25" s="66"/>
      <c r="EI25" s="66"/>
      <c r="EJ25" s="66"/>
      <c r="EK25" s="66"/>
      <c r="EL25" s="66"/>
      <c r="EM25" s="66"/>
      <c r="EN25" s="66"/>
    </row>
    <row r="26" spans="1:144" customFormat="1" ht="27" customHeight="1" x14ac:dyDescent="0.25">
      <c r="A26" s="66"/>
      <c r="B26" s="237" t="s">
        <v>400</v>
      </c>
      <c r="C26" s="238"/>
      <c r="D26" s="155" t="s">
        <v>13</v>
      </c>
      <c r="E26" s="157">
        <v>-1.1466514818379381E-3</v>
      </c>
      <c r="F26" s="151"/>
      <c r="G26" s="152"/>
      <c r="H26" s="153"/>
      <c r="I26" s="66"/>
      <c r="J26" s="66"/>
      <c r="K26" s="66"/>
      <c r="L26" s="66"/>
      <c r="M26" s="66"/>
      <c r="N26" s="66"/>
      <c r="O26" s="66"/>
      <c r="P26" s="66"/>
      <c r="Q26" s="66"/>
      <c r="R26" s="66"/>
      <c r="S26" s="66"/>
      <c r="T26" s="66"/>
      <c r="U26" s="66"/>
      <c r="V26" s="66"/>
      <c r="W26" s="66"/>
      <c r="X26" s="66"/>
      <c r="Y26" s="66"/>
      <c r="Z26" s="193"/>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c r="CC26" s="66"/>
      <c r="CD26" s="66"/>
      <c r="CE26" s="66"/>
      <c r="CF26" s="66"/>
      <c r="CG26" s="66"/>
      <c r="CH26" s="66"/>
      <c r="CI26" s="66"/>
      <c r="CJ26" s="66"/>
      <c r="CK26" s="66"/>
      <c r="CL26" s="66"/>
      <c r="CM26" s="66"/>
      <c r="CN26" s="66"/>
      <c r="CO26" s="66"/>
      <c r="CP26" s="66"/>
      <c r="CQ26" s="66"/>
      <c r="CR26" s="66"/>
      <c r="CS26" s="66"/>
      <c r="CT26" s="66"/>
      <c r="CU26" s="66"/>
      <c r="CV26" s="66"/>
      <c r="CW26" s="66"/>
      <c r="CX26" s="66"/>
      <c r="CY26" s="66"/>
      <c r="CZ26" s="66"/>
      <c r="DA26" s="66"/>
      <c r="DB26" s="66"/>
      <c r="DC26" s="66"/>
      <c r="DD26" s="66"/>
      <c r="DE26" s="66"/>
      <c r="DF26" s="66"/>
      <c r="DG26" s="66"/>
      <c r="DH26" s="66"/>
      <c r="DI26" s="66"/>
      <c r="DJ26" s="66"/>
      <c r="DK26" s="66"/>
      <c r="DL26" s="66"/>
      <c r="DM26" s="66"/>
      <c r="DN26" s="66"/>
      <c r="DO26" s="66"/>
      <c r="DP26" s="66"/>
      <c r="DQ26" s="66"/>
      <c r="DR26" s="66"/>
      <c r="DS26" s="66"/>
      <c r="DT26" s="66"/>
      <c r="DU26" s="66"/>
      <c r="DV26" s="66"/>
      <c r="DW26" s="66"/>
      <c r="DX26" s="66"/>
      <c r="DY26" s="66"/>
      <c r="DZ26" s="66"/>
      <c r="EA26" s="66"/>
      <c r="EB26" s="66"/>
      <c r="EC26" s="66"/>
      <c r="ED26" s="66"/>
      <c r="EE26" s="66"/>
      <c r="EF26" s="66"/>
      <c r="EG26" s="66"/>
      <c r="EH26" s="66"/>
      <c r="EI26" s="66"/>
      <c r="EJ26" s="66"/>
      <c r="EK26" s="66"/>
      <c r="EL26" s="66"/>
      <c r="EM26" s="66"/>
      <c r="EN26" s="66"/>
    </row>
    <row r="27" spans="1:144" customFormat="1" ht="23.25" customHeight="1" x14ac:dyDescent="0.25">
      <c r="A27" s="66"/>
      <c r="B27" s="237" t="s">
        <v>401</v>
      </c>
      <c r="C27" s="238"/>
      <c r="D27" s="155" t="s">
        <v>13</v>
      </c>
      <c r="E27" s="157">
        <v>1.2924336521215813E-3</v>
      </c>
      <c r="F27" s="151"/>
      <c r="G27" s="152"/>
      <c r="H27" s="153" t="s">
        <v>186</v>
      </c>
      <c r="I27" s="66"/>
      <c r="J27" s="66"/>
      <c r="K27" s="66"/>
      <c r="L27" s="66"/>
      <c r="M27" s="66" t="s">
        <v>195</v>
      </c>
      <c r="N27" s="66"/>
      <c r="O27" s="66"/>
      <c r="P27" s="66"/>
      <c r="Q27" s="66"/>
      <c r="R27" s="66"/>
      <c r="S27" s="66"/>
      <c r="T27" s="66"/>
      <c r="U27" s="66"/>
      <c r="V27" s="66"/>
      <c r="W27" s="66"/>
      <c r="X27" s="66"/>
      <c r="Y27" s="66"/>
      <c r="Z27" s="193" t="s">
        <v>122</v>
      </c>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6"/>
      <c r="CH27" s="66"/>
      <c r="CI27" s="66"/>
      <c r="CJ27" s="66"/>
      <c r="CK27" s="66"/>
      <c r="CL27" s="66"/>
      <c r="CM27" s="66"/>
      <c r="CN27" s="66"/>
      <c r="CO27" s="66"/>
      <c r="CP27" s="66"/>
      <c r="CQ27" s="66"/>
      <c r="CR27" s="66"/>
      <c r="CS27" s="66"/>
      <c r="CT27" s="66"/>
      <c r="CU27" s="66"/>
      <c r="CV27" s="66"/>
      <c r="CW27" s="66"/>
      <c r="CX27" s="66"/>
      <c r="CY27" s="66"/>
      <c r="CZ27" s="66"/>
      <c r="DA27" s="66"/>
      <c r="DB27" s="66"/>
      <c r="DC27" s="66"/>
      <c r="DD27" s="66"/>
      <c r="DE27" s="66"/>
      <c r="DF27" s="66"/>
      <c r="DG27" s="66"/>
      <c r="DH27" s="66"/>
      <c r="DI27" s="66"/>
      <c r="DJ27" s="66"/>
      <c r="DK27" s="66"/>
      <c r="DL27" s="66"/>
      <c r="DM27" s="66"/>
      <c r="DN27" s="66"/>
      <c r="DO27" s="66"/>
      <c r="DP27" s="66"/>
      <c r="DQ27" s="66"/>
      <c r="DR27" s="66"/>
      <c r="DS27" s="66"/>
      <c r="DT27" s="66"/>
      <c r="DU27" s="66"/>
      <c r="DV27" s="66"/>
      <c r="DW27" s="66"/>
      <c r="DX27" s="66"/>
      <c r="DY27" s="66"/>
      <c r="DZ27" s="66"/>
      <c r="EA27" s="66"/>
      <c r="EB27" s="66"/>
      <c r="EC27" s="66"/>
      <c r="ED27" s="66"/>
      <c r="EE27" s="66"/>
      <c r="EF27" s="66"/>
      <c r="EG27" s="66"/>
      <c r="EH27" s="66"/>
      <c r="EI27" s="66"/>
      <c r="EJ27" s="66"/>
      <c r="EK27" s="66"/>
      <c r="EL27" s="66"/>
      <c r="EM27" s="66"/>
      <c r="EN27" s="66"/>
    </row>
    <row r="28" spans="1:144" customFormat="1" ht="15" customHeight="1" x14ac:dyDescent="0.25">
      <c r="A28" s="66"/>
      <c r="B28" s="237" t="s">
        <v>122</v>
      </c>
      <c r="C28" s="237"/>
      <c r="D28" s="155" t="s">
        <v>13</v>
      </c>
      <c r="E28" s="157">
        <v>2.0000000000000001E-4</v>
      </c>
      <c r="F28" s="151"/>
      <c r="G28" s="152"/>
      <c r="H28" s="153" t="s">
        <v>186</v>
      </c>
      <c r="I28" s="66"/>
      <c r="J28" s="66"/>
      <c r="K28" s="66"/>
      <c r="L28" s="66"/>
      <c r="M28" s="66" t="s">
        <v>196</v>
      </c>
      <c r="N28" s="66"/>
      <c r="O28" s="66"/>
      <c r="P28" s="66"/>
      <c r="Q28" s="66"/>
      <c r="R28" s="66"/>
      <c r="S28" s="66"/>
      <c r="T28" s="66"/>
      <c r="U28" s="66"/>
      <c r="V28" s="66"/>
      <c r="W28" s="66"/>
      <c r="X28" s="66"/>
      <c r="Y28" s="66"/>
      <c r="Z28" s="193" t="s">
        <v>197</v>
      </c>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row>
    <row r="29" spans="1:144" customFormat="1" ht="15" customHeight="1" x14ac:dyDescent="0.25">
      <c r="A29" s="66"/>
      <c r="B29" s="237" t="s">
        <v>407</v>
      </c>
      <c r="C29" s="238"/>
      <c r="D29" s="155" t="s">
        <v>67</v>
      </c>
      <c r="E29" s="156">
        <v>0.01</v>
      </c>
      <c r="F29" s="151"/>
      <c r="G29" s="152"/>
      <c r="H29" s="153"/>
      <c r="I29" s="66"/>
      <c r="J29" s="66"/>
      <c r="K29" s="66"/>
      <c r="L29" s="66"/>
      <c r="M29" s="66"/>
      <c r="N29" s="66"/>
      <c r="O29" s="66"/>
      <c r="P29" s="66"/>
      <c r="Q29" s="66"/>
      <c r="R29" s="66"/>
      <c r="S29" s="66"/>
      <c r="T29" s="66"/>
      <c r="U29" s="66"/>
      <c r="V29" s="66"/>
      <c r="W29" s="66"/>
      <c r="X29" s="66"/>
      <c r="Y29" s="66"/>
      <c r="Z29" s="193"/>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row>
    <row r="30" spans="1:144" customFormat="1" ht="24" customHeight="1" x14ac:dyDescent="0.25">
      <c r="A30" s="66"/>
      <c r="B30" s="237" t="s">
        <v>409</v>
      </c>
      <c r="C30" s="238"/>
      <c r="D30" s="155" t="s">
        <v>67</v>
      </c>
      <c r="E30" s="156">
        <v>1.03</v>
      </c>
      <c r="F30" s="151"/>
      <c r="G30" s="152"/>
      <c r="H30" s="153"/>
      <c r="I30" s="66"/>
      <c r="J30" s="66"/>
      <c r="K30" s="66"/>
      <c r="L30" s="66"/>
      <c r="M30" s="66"/>
      <c r="N30" s="66"/>
      <c r="O30" s="66"/>
      <c r="P30" s="66"/>
      <c r="Q30" s="66"/>
      <c r="R30" s="66"/>
      <c r="S30" s="66"/>
      <c r="T30" s="66"/>
      <c r="U30" s="66"/>
      <c r="V30" s="66"/>
      <c r="W30" s="66"/>
      <c r="X30" s="66"/>
      <c r="Y30" s="66"/>
      <c r="Z30" s="193"/>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row>
    <row r="31" spans="1:144" customFormat="1" x14ac:dyDescent="0.25">
      <c r="A31" s="66"/>
      <c r="B31" s="237" t="s">
        <v>63</v>
      </c>
      <c r="C31" s="237"/>
      <c r="D31" s="155" t="s">
        <v>13</v>
      </c>
      <c r="E31" s="176">
        <v>7.9374910817094635E-3</v>
      </c>
      <c r="F31" s="151"/>
      <c r="G31" s="152"/>
      <c r="H31" s="153" t="s">
        <v>186</v>
      </c>
      <c r="I31" s="66"/>
      <c r="J31" s="66"/>
      <c r="K31" s="66"/>
      <c r="L31" s="66"/>
      <c r="M31" s="66" t="s">
        <v>198</v>
      </c>
      <c r="N31" s="66"/>
      <c r="O31" s="66"/>
      <c r="P31" s="66"/>
      <c r="Q31" s="66"/>
      <c r="R31" s="66"/>
      <c r="S31" s="66"/>
      <c r="T31" s="66"/>
      <c r="U31" s="66"/>
      <c r="V31" s="66"/>
      <c r="W31" s="66"/>
      <c r="X31" s="66"/>
      <c r="Y31" s="66"/>
      <c r="Z31" s="193" t="s">
        <v>198</v>
      </c>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t="s">
        <v>199</v>
      </c>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row>
    <row r="32" spans="1:144" customFormat="1" x14ac:dyDescent="0.25">
      <c r="A32" s="66"/>
      <c r="B32" s="237" t="s">
        <v>64</v>
      </c>
      <c r="C32" s="237"/>
      <c r="D32" s="155" t="s">
        <v>13</v>
      </c>
      <c r="E32" s="176">
        <v>6.3816041687175329E-3</v>
      </c>
      <c r="F32" s="151"/>
      <c r="G32" s="152"/>
      <c r="H32" s="153" t="s">
        <v>186</v>
      </c>
      <c r="I32" s="66"/>
      <c r="J32" s="66"/>
      <c r="K32" s="66"/>
      <c r="L32" s="66"/>
      <c r="M32" s="66" t="s">
        <v>200</v>
      </c>
      <c r="N32" s="66"/>
      <c r="O32" s="66"/>
      <c r="P32" s="66"/>
      <c r="Q32" s="66"/>
      <c r="R32" s="66"/>
      <c r="S32" s="66"/>
      <c r="T32" s="66"/>
      <c r="U32" s="66"/>
      <c r="V32" s="66"/>
      <c r="W32" s="66"/>
      <c r="X32" s="66"/>
      <c r="Y32" s="66"/>
      <c r="Z32" s="193" t="s">
        <v>200</v>
      </c>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t="s">
        <v>201</v>
      </c>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row>
    <row r="33" spans="1:144" customFormat="1" x14ac:dyDescent="0.25">
      <c r="A33" s="66"/>
      <c r="B33" s="197"/>
      <c r="C33" s="197"/>
      <c r="D33" s="155"/>
      <c r="E33" s="157"/>
      <c r="F33" s="151"/>
      <c r="G33" s="152"/>
      <c r="H33" s="153"/>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row>
    <row r="34" spans="1:144" customFormat="1" x14ac:dyDescent="0.25">
      <c r="A34" s="66"/>
      <c r="B34" s="235" t="s">
        <v>123</v>
      </c>
      <c r="C34" s="237"/>
      <c r="D34" s="155"/>
      <c r="E34" s="158"/>
      <c r="F34" s="151"/>
      <c r="G34" s="152"/>
      <c r="H34" s="153" t="s">
        <v>202</v>
      </c>
      <c r="I34" s="66"/>
      <c r="J34" s="66"/>
      <c r="K34" s="66"/>
      <c r="L34" s="66"/>
      <c r="M34" s="66"/>
      <c r="N34" s="66"/>
      <c r="O34" s="66"/>
      <c r="P34" s="66"/>
      <c r="Q34" s="66"/>
      <c r="R34" s="66"/>
      <c r="S34" s="66"/>
      <c r="T34" s="66"/>
      <c r="U34" s="66"/>
      <c r="V34" s="66"/>
      <c r="W34" s="66"/>
      <c r="X34" s="66"/>
      <c r="Y34" s="66"/>
      <c r="Z34" s="195" t="s">
        <v>123</v>
      </c>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row>
    <row r="35" spans="1:144" customFormat="1" x14ac:dyDescent="0.25">
      <c r="A35" s="66"/>
      <c r="B35" s="191"/>
      <c r="C35" s="197"/>
      <c r="D35" s="155"/>
      <c r="E35" s="158"/>
      <c r="F35" s="151"/>
      <c r="G35" s="152"/>
      <c r="H35" s="153"/>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row>
    <row r="36" spans="1:144" customFormat="1" x14ac:dyDescent="0.25">
      <c r="A36" s="66"/>
      <c r="B36" s="237" t="s">
        <v>110</v>
      </c>
      <c r="C36" s="237"/>
      <c r="D36" s="155" t="s">
        <v>13</v>
      </c>
      <c r="E36" s="158">
        <v>4.4000000000000003E-3</v>
      </c>
      <c r="F36" s="151"/>
      <c r="G36" s="152"/>
      <c r="H36" s="153" t="s">
        <v>186</v>
      </c>
      <c r="I36" s="66"/>
      <c r="J36" s="66"/>
      <c r="K36" s="66"/>
      <c r="L36" s="66"/>
      <c r="M36" s="66" t="s">
        <v>203</v>
      </c>
      <c r="N36" s="66"/>
      <c r="O36" s="66"/>
      <c r="P36" s="66"/>
      <c r="Q36" s="66"/>
      <c r="R36" s="66"/>
      <c r="S36" s="66"/>
      <c r="T36" s="66"/>
      <c r="U36" s="66"/>
      <c r="V36" s="66"/>
      <c r="W36" s="66"/>
      <c r="X36" s="66"/>
      <c r="Y36" s="66"/>
      <c r="Z36" s="193" t="s">
        <v>110</v>
      </c>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row>
    <row r="37" spans="1:144" customFormat="1" x14ac:dyDescent="0.25">
      <c r="A37" s="66"/>
      <c r="B37" s="237" t="s">
        <v>111</v>
      </c>
      <c r="C37" s="237"/>
      <c r="D37" s="155" t="s">
        <v>13</v>
      </c>
      <c r="E37" s="158">
        <v>1.2999999999999999E-3</v>
      </c>
      <c r="F37" s="151"/>
      <c r="G37" s="152"/>
      <c r="H37" s="153" t="s">
        <v>186</v>
      </c>
      <c r="I37" s="66"/>
      <c r="J37" s="66"/>
      <c r="K37" s="66"/>
      <c r="L37" s="66"/>
      <c r="M37" s="66" t="s">
        <v>204</v>
      </c>
      <c r="N37" s="66"/>
      <c r="O37" s="66"/>
      <c r="P37" s="66"/>
      <c r="Q37" s="66"/>
      <c r="R37" s="66"/>
      <c r="S37" s="66"/>
      <c r="T37" s="66"/>
      <c r="U37" s="66"/>
      <c r="V37" s="66"/>
      <c r="W37" s="66"/>
      <c r="X37" s="66"/>
      <c r="Y37" s="66"/>
      <c r="Z37" s="193" t="s">
        <v>111</v>
      </c>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row>
    <row r="38" spans="1:144" customFormat="1" x14ac:dyDescent="0.25">
      <c r="A38" s="66"/>
      <c r="B38" s="237" t="s">
        <v>112</v>
      </c>
      <c r="C38" s="237"/>
      <c r="D38" s="155" t="s">
        <v>67</v>
      </c>
      <c r="E38" s="158">
        <v>0.25</v>
      </c>
      <c r="F38" s="151"/>
      <c r="G38" s="152"/>
      <c r="H38" s="153" t="s">
        <v>186</v>
      </c>
      <c r="I38" s="66"/>
      <c r="J38" s="66"/>
      <c r="K38" s="66"/>
      <c r="L38" s="66"/>
      <c r="M38" s="66" t="s">
        <v>205</v>
      </c>
      <c r="N38" s="66"/>
      <c r="O38" s="66"/>
      <c r="P38" s="66"/>
      <c r="Q38" s="66"/>
      <c r="R38" s="66"/>
      <c r="S38" s="66"/>
      <c r="T38" s="66"/>
      <c r="U38" s="66"/>
      <c r="V38" s="66"/>
      <c r="W38" s="66"/>
      <c r="X38" s="66"/>
      <c r="Y38" s="66"/>
      <c r="Z38" s="193" t="s">
        <v>112</v>
      </c>
      <c r="AA38" s="66"/>
      <c r="AB38" s="66"/>
      <c r="AC38" s="66"/>
      <c r="AD38" s="66"/>
      <c r="AE38" s="66"/>
      <c r="AF38" s="66"/>
      <c r="AG38" s="66"/>
      <c r="AH38" s="66"/>
      <c r="AI38" s="66"/>
      <c r="AJ38" s="66"/>
      <c r="AK38" s="66"/>
      <c r="AL38" s="66"/>
      <c r="AM38" s="66"/>
      <c r="AN38" s="66"/>
      <c r="AO38" s="66"/>
      <c r="AP38" s="66"/>
      <c r="AQ38" s="66"/>
      <c r="AR38" s="66"/>
      <c r="AS38" s="66" t="s">
        <v>183</v>
      </c>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row>
    <row r="39" spans="1:144" customFormat="1" ht="20.25" customHeight="1" x14ac:dyDescent="0.25">
      <c r="A39" s="66"/>
      <c r="B39" s="245" t="s">
        <v>105</v>
      </c>
      <c r="C39" s="234"/>
      <c r="D39" s="234"/>
      <c r="E39" s="234"/>
      <c r="F39" s="151"/>
      <c r="G39" s="152"/>
      <c r="H39" s="153" t="s">
        <v>206</v>
      </c>
      <c r="I39" s="66"/>
      <c r="J39" s="66"/>
      <c r="K39" s="66"/>
      <c r="L39" s="66"/>
      <c r="M39" s="66"/>
      <c r="N39" s="66"/>
      <c r="O39" s="66"/>
      <c r="P39" s="66"/>
      <c r="Q39" s="66"/>
      <c r="R39" s="66"/>
      <c r="S39" s="66"/>
      <c r="T39" s="66"/>
      <c r="U39" s="66"/>
      <c r="V39" s="66"/>
      <c r="W39" s="66"/>
      <c r="X39" s="66"/>
      <c r="Y39" s="66"/>
      <c r="Z39" s="66"/>
      <c r="AA39" s="196" t="s">
        <v>105</v>
      </c>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row>
    <row r="40" spans="1:144" customFormat="1" ht="26.25" customHeight="1" x14ac:dyDescent="0.25">
      <c r="A40" s="66"/>
      <c r="B40" s="233" t="s">
        <v>124</v>
      </c>
      <c r="C40" s="234"/>
      <c r="D40" s="234"/>
      <c r="E40" s="234"/>
      <c r="F40" s="151"/>
      <c r="G40" s="152"/>
      <c r="H40" s="153" t="s">
        <v>206</v>
      </c>
      <c r="I40" s="66"/>
      <c r="J40" s="66"/>
      <c r="K40" s="66"/>
      <c r="L40" s="66"/>
      <c r="M40" s="66"/>
      <c r="N40" s="66"/>
      <c r="O40" s="66"/>
      <c r="P40" s="66"/>
      <c r="Q40" s="66"/>
      <c r="R40" s="66"/>
      <c r="S40" s="66"/>
      <c r="T40" s="66"/>
      <c r="U40" s="66"/>
      <c r="V40" s="66"/>
      <c r="W40" s="66"/>
      <c r="X40" s="66"/>
      <c r="Y40" s="66"/>
      <c r="Z40" s="66"/>
      <c r="AA40" s="190" t="s">
        <v>124</v>
      </c>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row>
    <row r="41" spans="1:144" customFormat="1" ht="9.9499999999999993" customHeight="1" x14ac:dyDescent="0.25">
      <c r="A41" s="66"/>
      <c r="B41" s="190"/>
      <c r="C41" s="201"/>
      <c r="D41" s="201"/>
      <c r="E41" s="201"/>
      <c r="F41" s="151"/>
      <c r="G41" s="152"/>
      <c r="H41" s="153"/>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row>
    <row r="42" spans="1:144" customFormat="1" x14ac:dyDescent="0.25">
      <c r="A42" s="66"/>
      <c r="B42" s="243" t="s">
        <v>72</v>
      </c>
      <c r="C42" s="234"/>
      <c r="D42" s="234"/>
      <c r="E42" s="234"/>
      <c r="F42" s="151"/>
      <c r="G42" s="152"/>
      <c r="H42" s="153" t="s">
        <v>207</v>
      </c>
      <c r="I42" s="66"/>
      <c r="J42" s="66"/>
      <c r="K42" s="66"/>
      <c r="L42" s="66"/>
      <c r="M42" s="66"/>
      <c r="N42" s="66"/>
      <c r="O42" s="66"/>
      <c r="P42" s="66"/>
      <c r="Q42" s="66"/>
      <c r="R42" s="66"/>
      <c r="S42" s="66"/>
      <c r="T42" s="66"/>
      <c r="U42" s="66"/>
      <c r="V42" s="66"/>
      <c r="W42" s="66"/>
      <c r="X42" s="66"/>
      <c r="Y42" s="66"/>
      <c r="Z42" s="66"/>
      <c r="AA42" s="195" t="s">
        <v>72</v>
      </c>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row>
    <row r="43" spans="1:144" customFormat="1" ht="9.9499999999999993" customHeight="1" x14ac:dyDescent="0.25">
      <c r="A43" s="66"/>
      <c r="B43" s="195"/>
      <c r="C43" s="201"/>
      <c r="D43" s="201"/>
      <c r="E43" s="201"/>
      <c r="F43" s="151"/>
      <c r="G43" s="152"/>
      <c r="H43" s="153"/>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row>
    <row r="44" spans="1:144" customFormat="1" ht="36" x14ac:dyDescent="0.25">
      <c r="A44" s="66"/>
      <c r="B44" s="233" t="s">
        <v>73</v>
      </c>
      <c r="C44" s="234"/>
      <c r="D44" s="234"/>
      <c r="E44" s="234"/>
      <c r="F44" s="151"/>
      <c r="G44" s="152"/>
      <c r="H44" s="153" t="s">
        <v>206</v>
      </c>
      <c r="I44" s="66"/>
      <c r="J44" s="66"/>
      <c r="K44" s="66"/>
      <c r="L44" s="66"/>
      <c r="M44" s="66"/>
      <c r="N44" s="66"/>
      <c r="O44" s="66"/>
      <c r="P44" s="66"/>
      <c r="Q44" s="66"/>
      <c r="R44" s="66"/>
      <c r="S44" s="66"/>
      <c r="T44" s="66"/>
      <c r="U44" s="66"/>
      <c r="V44" s="66"/>
      <c r="W44" s="66"/>
      <c r="X44" s="66"/>
      <c r="Y44" s="66"/>
      <c r="Z44" s="66"/>
      <c r="AA44" s="190" t="s">
        <v>73</v>
      </c>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row>
    <row r="45" spans="1:144" customFormat="1" ht="9.9499999999999993" customHeight="1" x14ac:dyDescent="0.25">
      <c r="A45" s="66"/>
      <c r="B45" s="190"/>
      <c r="C45" s="201"/>
      <c r="D45" s="201"/>
      <c r="E45" s="201"/>
      <c r="F45" s="151"/>
      <c r="G45" s="152"/>
      <c r="H45" s="153"/>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row>
    <row r="46" spans="1:144" customFormat="1" ht="48" x14ac:dyDescent="0.25">
      <c r="A46" s="66"/>
      <c r="B46" s="233" t="s">
        <v>117</v>
      </c>
      <c r="C46" s="234"/>
      <c r="D46" s="234"/>
      <c r="E46" s="234"/>
      <c r="F46" s="151"/>
      <c r="G46" s="152"/>
      <c r="H46" s="153" t="s">
        <v>206</v>
      </c>
      <c r="I46" s="66"/>
      <c r="J46" s="66"/>
      <c r="K46" s="66"/>
      <c r="L46" s="66"/>
      <c r="M46" s="66"/>
      <c r="N46" s="66"/>
      <c r="O46" s="66"/>
      <c r="P46" s="66"/>
      <c r="Q46" s="66"/>
      <c r="R46" s="66"/>
      <c r="S46" s="66"/>
      <c r="T46" s="66"/>
      <c r="U46" s="66"/>
      <c r="V46" s="66"/>
      <c r="W46" s="66"/>
      <c r="X46" s="66"/>
      <c r="Y46" s="66"/>
      <c r="Z46" s="66"/>
      <c r="AA46" s="190" t="s">
        <v>117</v>
      </c>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row>
    <row r="47" spans="1:144" customFormat="1" ht="9.9499999999999993" customHeight="1" x14ac:dyDescent="0.25">
      <c r="A47" s="66"/>
      <c r="B47" s="190"/>
      <c r="C47" s="201"/>
      <c r="D47" s="201"/>
      <c r="E47" s="201"/>
      <c r="F47" s="151"/>
      <c r="G47" s="152"/>
      <c r="H47" s="153"/>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row>
    <row r="48" spans="1:144" customFormat="1" ht="48" x14ac:dyDescent="0.25">
      <c r="A48" s="66"/>
      <c r="B48" s="233" t="s">
        <v>208</v>
      </c>
      <c r="C48" s="234"/>
      <c r="D48" s="234"/>
      <c r="E48" s="234"/>
      <c r="F48" s="151"/>
      <c r="G48" s="152"/>
      <c r="H48" s="153" t="s">
        <v>206</v>
      </c>
      <c r="I48" s="66"/>
      <c r="J48" s="66"/>
      <c r="K48" s="66"/>
      <c r="L48" s="66"/>
      <c r="M48" s="66"/>
      <c r="N48" s="66"/>
      <c r="O48" s="66"/>
      <c r="P48" s="66"/>
      <c r="Q48" s="66"/>
      <c r="R48" s="66"/>
      <c r="S48" s="66"/>
      <c r="T48" s="66"/>
      <c r="U48" s="66"/>
      <c r="V48" s="66"/>
      <c r="W48" s="66"/>
      <c r="X48" s="66"/>
      <c r="Y48" s="66"/>
      <c r="Z48" s="66"/>
      <c r="AA48" s="190" t="s">
        <v>208</v>
      </c>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row>
    <row r="49" spans="1:144" customFormat="1" ht="9.9499999999999993" customHeight="1" x14ac:dyDescent="0.25">
      <c r="A49" s="66"/>
      <c r="B49" s="190"/>
      <c r="C49" s="201"/>
      <c r="D49" s="201"/>
      <c r="E49" s="201"/>
      <c r="F49" s="151"/>
      <c r="G49" s="152"/>
      <c r="H49" s="153"/>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row>
    <row r="50" spans="1:144" customFormat="1" ht="36" x14ac:dyDescent="0.25">
      <c r="A50" s="66"/>
      <c r="B50" s="233" t="s">
        <v>134</v>
      </c>
      <c r="C50" s="234"/>
      <c r="D50" s="234"/>
      <c r="E50" s="234"/>
      <c r="F50" s="151"/>
      <c r="G50" s="152"/>
      <c r="H50" s="153" t="s">
        <v>206</v>
      </c>
      <c r="I50" s="66"/>
      <c r="J50" s="66"/>
      <c r="K50" s="66"/>
      <c r="L50" s="66"/>
      <c r="M50" s="66"/>
      <c r="N50" s="66"/>
      <c r="O50" s="66"/>
      <c r="P50" s="66"/>
      <c r="Q50" s="66"/>
      <c r="R50" s="66"/>
      <c r="S50" s="66"/>
      <c r="T50" s="66"/>
      <c r="U50" s="66"/>
      <c r="V50" s="66"/>
      <c r="W50" s="66"/>
      <c r="X50" s="66"/>
      <c r="Y50" s="66"/>
      <c r="Z50" s="66"/>
      <c r="AA50" s="190" t="s">
        <v>134</v>
      </c>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row>
    <row r="51" spans="1:144" customFormat="1" ht="9.9499999999999993" customHeight="1" x14ac:dyDescent="0.25">
      <c r="A51" s="66"/>
      <c r="B51" s="190"/>
      <c r="C51" s="201"/>
      <c r="D51" s="201"/>
      <c r="E51" s="201"/>
      <c r="F51" s="151"/>
      <c r="G51" s="152"/>
      <c r="H51" s="153"/>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row>
    <row r="52" spans="1:144" customFormat="1" x14ac:dyDescent="0.25">
      <c r="A52" s="66"/>
      <c r="B52" s="235" t="s">
        <v>118</v>
      </c>
      <c r="C52" s="236"/>
      <c r="D52" s="236"/>
      <c r="E52" s="236"/>
      <c r="F52" s="151"/>
      <c r="G52" s="152"/>
      <c r="H52" s="153" t="s">
        <v>209</v>
      </c>
      <c r="I52" s="66"/>
      <c r="J52" s="66"/>
      <c r="K52" s="66"/>
      <c r="L52" s="66"/>
      <c r="M52" s="66"/>
      <c r="N52" s="66"/>
      <c r="O52" s="66"/>
      <c r="P52" s="66"/>
      <c r="Q52" s="66"/>
      <c r="R52" s="66"/>
      <c r="S52" s="66"/>
      <c r="T52" s="66"/>
      <c r="U52" s="66"/>
      <c r="V52" s="66"/>
      <c r="W52" s="66"/>
      <c r="X52" s="66"/>
      <c r="Y52" s="66"/>
      <c r="Z52" s="66"/>
      <c r="AA52" s="195" t="s">
        <v>118</v>
      </c>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row>
    <row r="53" spans="1:144" customFormat="1" ht="9.9499999999999993" customHeight="1" x14ac:dyDescent="0.25">
      <c r="A53" s="66"/>
      <c r="B53" s="191"/>
      <c r="C53" s="174"/>
      <c r="D53" s="174"/>
      <c r="E53" s="174"/>
      <c r="F53" s="151"/>
      <c r="G53" s="152"/>
      <c r="H53" s="153"/>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row>
    <row r="54" spans="1:144" customFormat="1" x14ac:dyDescent="0.25">
      <c r="A54" s="66"/>
      <c r="B54" s="237" t="s">
        <v>119</v>
      </c>
      <c r="C54" s="237"/>
      <c r="D54" s="155" t="s">
        <v>67</v>
      </c>
      <c r="E54" s="175">
        <v>41.269860000000001</v>
      </c>
      <c r="F54" s="151"/>
      <c r="G54" s="152"/>
      <c r="H54" s="153" t="s">
        <v>206</v>
      </c>
      <c r="I54" s="66"/>
      <c r="J54" s="66"/>
      <c r="K54" s="66"/>
      <c r="L54" s="66"/>
      <c r="M54" s="66" t="s">
        <v>210</v>
      </c>
      <c r="N54" s="66"/>
      <c r="O54" s="66"/>
      <c r="P54" s="66"/>
      <c r="Q54" s="66"/>
      <c r="R54" s="66"/>
      <c r="S54" s="66"/>
      <c r="T54" s="66"/>
      <c r="U54" s="66"/>
      <c r="V54" s="66"/>
      <c r="W54" s="66"/>
      <c r="X54" s="66"/>
      <c r="Y54" s="66"/>
      <c r="Z54" s="193" t="s">
        <v>210</v>
      </c>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1:144" customFormat="1" x14ac:dyDescent="0.25">
      <c r="A55" s="66"/>
      <c r="B55" s="237" t="s">
        <v>120</v>
      </c>
      <c r="C55" s="237"/>
      <c r="D55" s="155" t="s">
        <v>67</v>
      </c>
      <c r="E55" s="156">
        <v>0.79</v>
      </c>
      <c r="F55" s="151"/>
      <c r="G55" s="152"/>
      <c r="H55" s="153" t="s">
        <v>206</v>
      </c>
      <c r="I55" s="66"/>
      <c r="J55" s="66"/>
      <c r="K55" s="66"/>
      <c r="L55" s="66"/>
      <c r="M55" s="66" t="s">
        <v>211</v>
      </c>
      <c r="N55" s="66"/>
      <c r="O55" s="66"/>
      <c r="P55" s="66"/>
      <c r="Q55" s="154">
        <v>43404</v>
      </c>
      <c r="R55" s="66"/>
      <c r="S55" s="66"/>
      <c r="T55" s="66"/>
      <c r="U55" s="66"/>
      <c r="V55" s="66"/>
      <c r="W55" s="66"/>
      <c r="X55" s="66"/>
      <c r="Y55" s="66"/>
      <c r="Z55" s="193" t="s">
        <v>211</v>
      </c>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1:144" customFormat="1" x14ac:dyDescent="0.25">
      <c r="A56" s="66"/>
      <c r="B56" s="237" t="s">
        <v>121</v>
      </c>
      <c r="C56" s="237"/>
      <c r="D56" s="155" t="s">
        <v>13</v>
      </c>
      <c r="E56" s="176">
        <v>1.207255E-2</v>
      </c>
      <c r="F56" s="151"/>
      <c r="G56" s="152"/>
      <c r="H56" s="153" t="s">
        <v>206</v>
      </c>
      <c r="I56" s="66"/>
      <c r="J56" s="66"/>
      <c r="K56" s="66"/>
      <c r="L56" s="66"/>
      <c r="M56" s="66" t="s">
        <v>212</v>
      </c>
      <c r="N56" s="66"/>
      <c r="O56" s="66"/>
      <c r="P56" s="66"/>
      <c r="Q56" s="66"/>
      <c r="R56" s="66"/>
      <c r="S56" s="66"/>
      <c r="T56" s="66"/>
      <c r="U56" s="66"/>
      <c r="V56" s="66"/>
      <c r="W56" s="66"/>
      <c r="X56" s="66"/>
      <c r="Y56" s="66"/>
      <c r="Z56" s="193" t="s">
        <v>212</v>
      </c>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1:144" customFormat="1" x14ac:dyDescent="0.25">
      <c r="A57" s="66"/>
      <c r="B57" s="237" t="s">
        <v>399</v>
      </c>
      <c r="C57" s="238"/>
      <c r="D57" s="155" t="s">
        <v>13</v>
      </c>
      <c r="E57" s="157">
        <v>1.4E-3</v>
      </c>
      <c r="F57" s="151"/>
      <c r="G57" s="152"/>
      <c r="H57" s="153" t="s">
        <v>206</v>
      </c>
      <c r="I57" s="66"/>
      <c r="J57" s="66"/>
      <c r="K57" s="66"/>
      <c r="L57" s="66"/>
      <c r="M57" s="66" t="s">
        <v>213</v>
      </c>
      <c r="N57" s="66"/>
      <c r="O57" s="66"/>
      <c r="P57" s="66"/>
      <c r="Q57" s="66"/>
      <c r="R57" s="66"/>
      <c r="S57" s="66"/>
      <c r="T57" s="66"/>
      <c r="U57" s="66"/>
      <c r="V57" s="66"/>
      <c r="W57" s="66"/>
      <c r="X57" s="66"/>
      <c r="Y57" s="66"/>
      <c r="Z57" s="193" t="s">
        <v>214</v>
      </c>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1:144" customFormat="1" ht="24" customHeight="1" x14ac:dyDescent="0.25">
      <c r="A58" s="66"/>
      <c r="B58" s="237" t="s">
        <v>400</v>
      </c>
      <c r="C58" s="238"/>
      <c r="D58" s="155" t="s">
        <v>13</v>
      </c>
      <c r="E58" s="157">
        <v>-1.1466514818379381E-3</v>
      </c>
      <c r="F58" s="151"/>
      <c r="G58" s="152"/>
      <c r="H58" s="153"/>
      <c r="I58" s="66"/>
      <c r="J58" s="66"/>
      <c r="K58" s="66"/>
      <c r="L58" s="66"/>
      <c r="M58" s="66"/>
      <c r="N58" s="66"/>
      <c r="O58" s="66"/>
      <c r="P58" s="66"/>
      <c r="Q58" s="66"/>
      <c r="R58" s="66"/>
      <c r="S58" s="66"/>
      <c r="T58" s="66"/>
      <c r="U58" s="66"/>
      <c r="V58" s="66"/>
      <c r="W58" s="66"/>
      <c r="X58" s="66"/>
      <c r="Y58" s="66"/>
      <c r="Z58" s="193"/>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1:144" customFormat="1" ht="27" customHeight="1" x14ac:dyDescent="0.25">
      <c r="A59" s="66"/>
      <c r="B59" s="237" t="s">
        <v>401</v>
      </c>
      <c r="C59" s="238"/>
      <c r="D59" s="155" t="s">
        <v>13</v>
      </c>
      <c r="E59" s="157">
        <v>2.1013684053532715E-3</v>
      </c>
      <c r="F59" s="151"/>
      <c r="G59" s="152"/>
      <c r="H59" s="153" t="s">
        <v>206</v>
      </c>
      <c r="I59" s="66"/>
      <c r="J59" s="66"/>
      <c r="K59" s="66"/>
      <c r="L59" s="66"/>
      <c r="M59" s="66" t="s">
        <v>215</v>
      </c>
      <c r="N59" s="66"/>
      <c r="O59" s="66"/>
      <c r="P59" s="66"/>
      <c r="Q59" s="66"/>
      <c r="R59" s="66"/>
      <c r="S59" s="66"/>
      <c r="T59" s="66"/>
      <c r="U59" s="66"/>
      <c r="V59" s="66"/>
      <c r="W59" s="66"/>
      <c r="X59" s="66"/>
      <c r="Y59" s="66"/>
      <c r="Z59" s="193" t="s">
        <v>216</v>
      </c>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1:144" customFormat="1" x14ac:dyDescent="0.25">
      <c r="A60" s="66"/>
      <c r="B60" s="237" t="s">
        <v>122</v>
      </c>
      <c r="C60" s="237"/>
      <c r="D60" s="155" t="s">
        <v>13</v>
      </c>
      <c r="E60" s="157">
        <v>2.0000000000000001E-4</v>
      </c>
      <c r="F60" s="151"/>
      <c r="G60" s="152"/>
      <c r="H60" s="153" t="s">
        <v>206</v>
      </c>
      <c r="I60" s="66"/>
      <c r="J60" s="66"/>
      <c r="K60" s="66"/>
      <c r="L60" s="66"/>
      <c r="M60" s="66" t="s">
        <v>217</v>
      </c>
      <c r="N60" s="66"/>
      <c r="O60" s="66"/>
      <c r="P60" s="66"/>
      <c r="Q60" s="66"/>
      <c r="R60" s="66"/>
      <c r="S60" s="66"/>
      <c r="T60" s="66"/>
      <c r="U60" s="66"/>
      <c r="V60" s="66"/>
      <c r="W60" s="66"/>
      <c r="X60" s="66"/>
      <c r="Y60" s="66"/>
      <c r="Z60" s="193" t="s">
        <v>122</v>
      </c>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1:144" customFormat="1" ht="30.75" customHeight="1" x14ac:dyDescent="0.25">
      <c r="A61" s="66"/>
      <c r="B61" s="237" t="s">
        <v>402</v>
      </c>
      <c r="C61" s="238"/>
      <c r="D61" s="155" t="s">
        <v>13</v>
      </c>
      <c r="E61" s="157">
        <v>0</v>
      </c>
      <c r="F61" s="151"/>
      <c r="G61" s="152"/>
      <c r="H61" s="153" t="s">
        <v>206</v>
      </c>
      <c r="I61" s="66"/>
      <c r="J61" s="66"/>
      <c r="K61" s="66"/>
      <c r="L61" s="66"/>
      <c r="M61" s="66" t="s">
        <v>218</v>
      </c>
      <c r="N61" s="66"/>
      <c r="O61" s="66"/>
      <c r="P61" s="66"/>
      <c r="Q61" s="66"/>
      <c r="R61" s="66"/>
      <c r="S61" s="66"/>
      <c r="T61" s="66"/>
      <c r="U61" s="66"/>
      <c r="V61" s="66"/>
      <c r="W61" s="66"/>
      <c r="X61" s="66"/>
      <c r="Y61" s="66"/>
      <c r="Z61" s="193" t="s">
        <v>219</v>
      </c>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1:144" customFormat="1" ht="18" customHeight="1" x14ac:dyDescent="0.25">
      <c r="A62" s="66"/>
      <c r="B62" s="237" t="s">
        <v>407</v>
      </c>
      <c r="C62" s="238"/>
      <c r="D62" s="155" t="s">
        <v>13</v>
      </c>
      <c r="E62" s="157">
        <v>6.2570921254264158E-6</v>
      </c>
      <c r="F62" s="151"/>
      <c r="G62" s="152"/>
      <c r="H62" s="153"/>
      <c r="I62" s="66"/>
      <c r="J62" s="66"/>
      <c r="K62" s="66"/>
      <c r="L62" s="66"/>
      <c r="M62" s="66"/>
      <c r="N62" s="66"/>
      <c r="O62" s="66"/>
      <c r="P62" s="66"/>
      <c r="Q62" s="66"/>
      <c r="R62" s="66"/>
      <c r="S62" s="66"/>
      <c r="T62" s="66"/>
      <c r="U62" s="66"/>
      <c r="V62" s="66"/>
      <c r="W62" s="66"/>
      <c r="X62" s="66"/>
      <c r="Y62" s="66"/>
      <c r="Z62" s="193"/>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customFormat="1" ht="27" customHeight="1" x14ac:dyDescent="0.25">
      <c r="A63" s="66"/>
      <c r="B63" s="237" t="s">
        <v>409</v>
      </c>
      <c r="C63" s="238"/>
      <c r="D63" s="155" t="s">
        <v>67</v>
      </c>
      <c r="E63" s="156">
        <v>1.88</v>
      </c>
      <c r="F63" s="151"/>
      <c r="G63" s="152"/>
      <c r="H63" s="153"/>
      <c r="I63" s="66"/>
      <c r="J63" s="66"/>
      <c r="K63" s="66"/>
      <c r="L63" s="66"/>
      <c r="M63" s="66"/>
      <c r="N63" s="66"/>
      <c r="O63" s="66"/>
      <c r="P63" s="66"/>
      <c r="Q63" s="66"/>
      <c r="R63" s="66"/>
      <c r="S63" s="66"/>
      <c r="T63" s="66"/>
      <c r="U63" s="66"/>
      <c r="V63" s="66"/>
      <c r="W63" s="66"/>
      <c r="X63" s="66"/>
      <c r="Y63" s="66"/>
      <c r="Z63" s="193"/>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customFormat="1" ht="24" customHeight="1" x14ac:dyDescent="0.25">
      <c r="A64" s="66"/>
      <c r="B64" s="237" t="s">
        <v>409</v>
      </c>
      <c r="C64" s="238"/>
      <c r="D64" s="155" t="s">
        <v>13</v>
      </c>
      <c r="E64" s="157">
        <v>5.0000000000000001E-4</v>
      </c>
      <c r="F64" s="151"/>
      <c r="G64" s="152"/>
      <c r="H64" s="153"/>
      <c r="I64" s="66"/>
      <c r="J64" s="66"/>
      <c r="K64" s="66"/>
      <c r="L64" s="66"/>
      <c r="M64" s="66"/>
      <c r="N64" s="66"/>
      <c r="O64" s="66"/>
      <c r="P64" s="66"/>
      <c r="Q64" s="66"/>
      <c r="R64" s="66"/>
      <c r="S64" s="66"/>
      <c r="T64" s="66"/>
      <c r="U64" s="66"/>
      <c r="V64" s="66"/>
      <c r="W64" s="66"/>
      <c r="X64" s="66"/>
      <c r="Y64" s="66"/>
      <c r="Z64" s="193"/>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1:144" customFormat="1" x14ac:dyDescent="0.25">
      <c r="A65" s="66"/>
      <c r="B65" s="237" t="s">
        <v>63</v>
      </c>
      <c r="C65" s="237"/>
      <c r="D65" s="155" t="s">
        <v>13</v>
      </c>
      <c r="E65" s="176">
        <v>7.4475224959026989E-3</v>
      </c>
      <c r="F65" s="151"/>
      <c r="G65" s="152"/>
      <c r="H65" s="153" t="s">
        <v>206</v>
      </c>
      <c r="I65" s="66"/>
      <c r="J65" s="66"/>
      <c r="K65" s="66"/>
      <c r="L65" s="66"/>
      <c r="M65" s="66" t="s">
        <v>220</v>
      </c>
      <c r="N65" s="66"/>
      <c r="O65" s="66"/>
      <c r="P65" s="66"/>
      <c r="Q65" s="66"/>
      <c r="R65" s="66"/>
      <c r="S65" s="66"/>
      <c r="T65" s="66"/>
      <c r="U65" s="66"/>
      <c r="V65" s="66"/>
      <c r="W65" s="66"/>
      <c r="X65" s="66"/>
      <c r="Y65" s="66"/>
      <c r="Z65" s="193" t="s">
        <v>220</v>
      </c>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t="s">
        <v>221</v>
      </c>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1:144" customFormat="1" x14ac:dyDescent="0.25">
      <c r="A66" s="66"/>
      <c r="B66" s="237" t="s">
        <v>64</v>
      </c>
      <c r="C66" s="237"/>
      <c r="D66" s="155" t="s">
        <v>13</v>
      </c>
      <c r="E66" s="176">
        <v>5.7640295638366704E-3</v>
      </c>
      <c r="F66" s="151"/>
      <c r="G66" s="152"/>
      <c r="H66" s="153" t="s">
        <v>206</v>
      </c>
      <c r="I66" s="66"/>
      <c r="J66" s="66"/>
      <c r="K66" s="66"/>
      <c r="L66" s="66"/>
      <c r="M66" s="66" t="s">
        <v>222</v>
      </c>
      <c r="N66" s="66"/>
      <c r="O66" s="66"/>
      <c r="P66" s="66"/>
      <c r="Q66" s="66"/>
      <c r="R66" s="66"/>
      <c r="S66" s="66"/>
      <c r="T66" s="66"/>
      <c r="U66" s="66"/>
      <c r="V66" s="66"/>
      <c r="W66" s="66"/>
      <c r="X66" s="66"/>
      <c r="Y66" s="66"/>
      <c r="Z66" s="193" t="s">
        <v>222</v>
      </c>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t="s">
        <v>223</v>
      </c>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1:144" customFormat="1" ht="9.9499999999999993" customHeight="1" x14ac:dyDescent="0.25">
      <c r="A67" s="66"/>
      <c r="B67" s="197"/>
      <c r="C67" s="197"/>
      <c r="D67" s="155"/>
      <c r="E67" s="157"/>
      <c r="F67" s="151"/>
      <c r="G67" s="152"/>
      <c r="H67" s="153"/>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1:144" customFormat="1" x14ac:dyDescent="0.25">
      <c r="A68" s="66"/>
      <c r="B68" s="235" t="s">
        <v>123</v>
      </c>
      <c r="C68" s="237"/>
      <c r="D68" s="155"/>
      <c r="E68" s="158"/>
      <c r="F68" s="151"/>
      <c r="G68" s="152"/>
      <c r="H68" s="153" t="s">
        <v>224</v>
      </c>
      <c r="I68" s="66"/>
      <c r="J68" s="66"/>
      <c r="K68" s="66"/>
      <c r="L68" s="66"/>
      <c r="M68" s="66"/>
      <c r="N68" s="66"/>
      <c r="O68" s="66"/>
      <c r="P68" s="66"/>
      <c r="Q68" s="66"/>
      <c r="R68" s="66"/>
      <c r="S68" s="66"/>
      <c r="T68" s="66"/>
      <c r="U68" s="66"/>
      <c r="V68" s="66"/>
      <c r="W68" s="66"/>
      <c r="X68" s="66"/>
      <c r="Y68" s="66"/>
      <c r="Z68" s="195" t="s">
        <v>123</v>
      </c>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1:144" customFormat="1" ht="9.9499999999999993" customHeight="1" x14ac:dyDescent="0.25">
      <c r="A69" s="66"/>
      <c r="B69" s="191"/>
      <c r="C69" s="197"/>
      <c r="D69" s="155"/>
      <c r="E69" s="158"/>
      <c r="F69" s="151"/>
      <c r="G69" s="152"/>
      <c r="H69" s="153"/>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1:144" customFormat="1" x14ac:dyDescent="0.25">
      <c r="A70" s="66"/>
      <c r="B70" s="237" t="s">
        <v>110</v>
      </c>
      <c r="C70" s="237"/>
      <c r="D70" s="155" t="s">
        <v>13</v>
      </c>
      <c r="E70" s="158">
        <v>4.4000000000000003E-3</v>
      </c>
      <c r="F70" s="151"/>
      <c r="G70" s="152"/>
      <c r="H70" s="153" t="s">
        <v>206</v>
      </c>
      <c r="I70" s="66"/>
      <c r="J70" s="66"/>
      <c r="K70" s="66"/>
      <c r="L70" s="66"/>
      <c r="M70" s="66" t="s">
        <v>225</v>
      </c>
      <c r="N70" s="66"/>
      <c r="O70" s="66"/>
      <c r="P70" s="66"/>
      <c r="Q70" s="66"/>
      <c r="R70" s="66"/>
      <c r="S70" s="66"/>
      <c r="T70" s="66"/>
      <c r="U70" s="66"/>
      <c r="V70" s="66"/>
      <c r="W70" s="66"/>
      <c r="X70" s="66"/>
      <c r="Y70" s="66"/>
      <c r="Z70" s="193" t="s">
        <v>110</v>
      </c>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1:144" customFormat="1" x14ac:dyDescent="0.25">
      <c r="A71" s="66"/>
      <c r="B71" s="237" t="s">
        <v>111</v>
      </c>
      <c r="C71" s="237"/>
      <c r="D71" s="155" t="s">
        <v>13</v>
      </c>
      <c r="E71" s="158">
        <v>1.2999999999999999E-3</v>
      </c>
      <c r="F71" s="151"/>
      <c r="G71" s="152"/>
      <c r="H71" s="153" t="s">
        <v>206</v>
      </c>
      <c r="I71" s="66"/>
      <c r="J71" s="66"/>
      <c r="K71" s="66"/>
      <c r="L71" s="66"/>
      <c r="M71" s="66" t="s">
        <v>226</v>
      </c>
      <c r="N71" s="66"/>
      <c r="O71" s="66"/>
      <c r="P71" s="66"/>
      <c r="Q71" s="66"/>
      <c r="R71" s="66"/>
      <c r="S71" s="66"/>
      <c r="T71" s="66"/>
      <c r="U71" s="66"/>
      <c r="V71" s="66"/>
      <c r="W71" s="66"/>
      <c r="X71" s="66"/>
      <c r="Y71" s="66"/>
      <c r="Z71" s="193" t="s">
        <v>111</v>
      </c>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1:144" customFormat="1" x14ac:dyDescent="0.25">
      <c r="A72" s="66"/>
      <c r="B72" s="237" t="s">
        <v>112</v>
      </c>
      <c r="C72" s="237"/>
      <c r="D72" s="155" t="s">
        <v>67</v>
      </c>
      <c r="E72" s="158">
        <v>0.25</v>
      </c>
      <c r="F72" s="151"/>
      <c r="G72" s="152"/>
      <c r="H72" s="153" t="s">
        <v>206</v>
      </c>
      <c r="I72" s="66"/>
      <c r="J72" s="66"/>
      <c r="K72" s="66"/>
      <c r="L72" s="66"/>
      <c r="M72" s="66" t="s">
        <v>227</v>
      </c>
      <c r="N72" s="66"/>
      <c r="O72" s="66"/>
      <c r="P72" s="66"/>
      <c r="Q72" s="66"/>
      <c r="R72" s="66"/>
      <c r="S72" s="66"/>
      <c r="T72" s="66"/>
      <c r="U72" s="66"/>
      <c r="V72" s="66"/>
      <c r="W72" s="66"/>
      <c r="X72" s="66"/>
      <c r="Y72" s="66"/>
      <c r="Z72" s="193" t="s">
        <v>112</v>
      </c>
      <c r="AA72" s="66"/>
      <c r="AB72" s="66"/>
      <c r="AC72" s="66"/>
      <c r="AD72" s="66"/>
      <c r="AE72" s="66"/>
      <c r="AF72" s="66"/>
      <c r="AG72" s="66"/>
      <c r="AH72" s="66"/>
      <c r="AI72" s="66"/>
      <c r="AJ72" s="66"/>
      <c r="AK72" s="66"/>
      <c r="AL72" s="66"/>
      <c r="AM72" s="66"/>
      <c r="AN72" s="66"/>
      <c r="AO72" s="66"/>
      <c r="AP72" s="66"/>
      <c r="AQ72" s="66"/>
      <c r="AR72" s="66"/>
      <c r="AS72" s="66" t="s">
        <v>183</v>
      </c>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1:144" customFormat="1" ht="18" x14ac:dyDescent="0.25">
      <c r="A73" s="66"/>
      <c r="B73" s="245" t="s">
        <v>107</v>
      </c>
      <c r="C73" s="234"/>
      <c r="D73" s="234"/>
      <c r="E73" s="234"/>
      <c r="F73" s="151"/>
      <c r="G73" s="152"/>
      <c r="H73" s="153" t="s">
        <v>228</v>
      </c>
      <c r="I73" s="66"/>
      <c r="J73" s="66"/>
      <c r="K73" s="66"/>
      <c r="L73" s="66"/>
      <c r="M73" s="66"/>
      <c r="N73" s="66"/>
      <c r="O73" s="66"/>
      <c r="P73" s="66"/>
      <c r="Q73" s="66"/>
      <c r="R73" s="66"/>
      <c r="S73" s="66"/>
      <c r="T73" s="66"/>
      <c r="U73" s="66"/>
      <c r="V73" s="66"/>
      <c r="W73" s="66"/>
      <c r="X73" s="66"/>
      <c r="Y73" s="66"/>
      <c r="Z73" s="66"/>
      <c r="AA73" s="196" t="s">
        <v>107</v>
      </c>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1:144" customFormat="1" ht="36" x14ac:dyDescent="0.25">
      <c r="A74" s="66"/>
      <c r="B74" s="233" t="s">
        <v>126</v>
      </c>
      <c r="C74" s="234"/>
      <c r="D74" s="234"/>
      <c r="E74" s="234"/>
      <c r="F74" s="151"/>
      <c r="G74" s="152"/>
      <c r="H74" s="153" t="s">
        <v>228</v>
      </c>
      <c r="I74" s="66"/>
      <c r="J74" s="66"/>
      <c r="K74" s="66"/>
      <c r="L74" s="66"/>
      <c r="M74" s="66"/>
      <c r="N74" s="66"/>
      <c r="O74" s="66"/>
      <c r="P74" s="66"/>
      <c r="Q74" s="66"/>
      <c r="R74" s="66"/>
      <c r="S74" s="66"/>
      <c r="T74" s="66"/>
      <c r="U74" s="66"/>
      <c r="V74" s="66"/>
      <c r="W74" s="66"/>
      <c r="X74" s="66"/>
      <c r="Y74" s="66"/>
      <c r="Z74" s="66"/>
      <c r="AA74" s="190" t="s">
        <v>126</v>
      </c>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1:144" customFormat="1" ht="9.9499999999999993" customHeight="1" x14ac:dyDescent="0.25">
      <c r="A75" s="66"/>
      <c r="B75" s="190"/>
      <c r="C75" s="201"/>
      <c r="D75" s="201"/>
      <c r="E75" s="201"/>
      <c r="F75" s="151"/>
      <c r="G75" s="152"/>
      <c r="H75" s="153"/>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1:144" customFormat="1" x14ac:dyDescent="0.25">
      <c r="A76" s="66"/>
      <c r="B76" s="243" t="s">
        <v>72</v>
      </c>
      <c r="C76" s="234"/>
      <c r="D76" s="234"/>
      <c r="E76" s="234"/>
      <c r="F76" s="151"/>
      <c r="G76" s="152"/>
      <c r="H76" s="153" t="s">
        <v>229</v>
      </c>
      <c r="I76" s="66"/>
      <c r="J76" s="66"/>
      <c r="K76" s="66"/>
      <c r="L76" s="66"/>
      <c r="M76" s="66"/>
      <c r="N76" s="66"/>
      <c r="O76" s="66"/>
      <c r="P76" s="66"/>
      <c r="Q76" s="66"/>
      <c r="R76" s="66"/>
      <c r="S76" s="66"/>
      <c r="T76" s="66"/>
      <c r="U76" s="66"/>
      <c r="V76" s="66"/>
      <c r="W76" s="66"/>
      <c r="X76" s="66"/>
      <c r="Y76" s="66"/>
      <c r="Z76" s="66"/>
      <c r="AA76" s="195" t="s">
        <v>72</v>
      </c>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1:144" customFormat="1" ht="9.9499999999999993" customHeight="1" x14ac:dyDescent="0.25">
      <c r="A77" s="66"/>
      <c r="B77" s="195"/>
      <c r="C77" s="201"/>
      <c r="D77" s="201"/>
      <c r="E77" s="201"/>
      <c r="F77" s="151"/>
      <c r="G77" s="152"/>
      <c r="H77" s="153"/>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1:144" customFormat="1" ht="36" x14ac:dyDescent="0.25">
      <c r="A78" s="66"/>
      <c r="B78" s="233" t="s">
        <v>73</v>
      </c>
      <c r="C78" s="234"/>
      <c r="D78" s="234"/>
      <c r="E78" s="234"/>
      <c r="F78" s="151"/>
      <c r="G78" s="152"/>
      <c r="H78" s="153" t="s">
        <v>228</v>
      </c>
      <c r="I78" s="66"/>
      <c r="J78" s="66"/>
      <c r="K78" s="66"/>
      <c r="L78" s="66"/>
      <c r="M78" s="66"/>
      <c r="N78" s="66"/>
      <c r="O78" s="66"/>
      <c r="P78" s="66"/>
      <c r="Q78" s="66"/>
      <c r="R78" s="66"/>
      <c r="S78" s="66"/>
      <c r="T78" s="66"/>
      <c r="U78" s="66"/>
      <c r="V78" s="66"/>
      <c r="W78" s="66"/>
      <c r="X78" s="66"/>
      <c r="Y78" s="66"/>
      <c r="Z78" s="66"/>
      <c r="AA78" s="190" t="s">
        <v>73</v>
      </c>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1:144" customFormat="1" ht="9.9499999999999993" customHeight="1" x14ac:dyDescent="0.25">
      <c r="A79" s="66"/>
      <c r="B79" s="190"/>
      <c r="C79" s="201"/>
      <c r="D79" s="201"/>
      <c r="E79" s="201"/>
      <c r="F79" s="151"/>
      <c r="G79" s="152"/>
      <c r="H79" s="153"/>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c r="BL79" s="66"/>
      <c r="BM79" s="66"/>
      <c r="BN79" s="66"/>
      <c r="BO79" s="66"/>
      <c r="BP79" s="66"/>
      <c r="BQ79" s="66"/>
      <c r="BR79" s="66"/>
      <c r="BS79" s="66"/>
      <c r="BT79" s="66"/>
      <c r="BU79" s="66"/>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row r="80" spans="1:144" customFormat="1" ht="48" x14ac:dyDescent="0.25">
      <c r="A80" s="66"/>
      <c r="B80" s="233" t="s">
        <v>117</v>
      </c>
      <c r="C80" s="234"/>
      <c r="D80" s="234"/>
      <c r="E80" s="234"/>
      <c r="F80" s="151"/>
      <c r="G80" s="152"/>
      <c r="H80" s="153" t="s">
        <v>228</v>
      </c>
      <c r="I80" s="66"/>
      <c r="J80" s="66"/>
      <c r="K80" s="66"/>
      <c r="L80" s="66"/>
      <c r="M80" s="66"/>
      <c r="N80" s="66"/>
      <c r="O80" s="66"/>
      <c r="P80" s="66"/>
      <c r="Q80" s="66"/>
      <c r="R80" s="66"/>
      <c r="S80" s="66"/>
      <c r="T80" s="66"/>
      <c r="U80" s="66"/>
      <c r="V80" s="66"/>
      <c r="W80" s="66"/>
      <c r="X80" s="66"/>
      <c r="Y80" s="66"/>
      <c r="Z80" s="66"/>
      <c r="AA80" s="190" t="s">
        <v>117</v>
      </c>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c r="BL80" s="66"/>
      <c r="BM80" s="66"/>
      <c r="BN80" s="66"/>
      <c r="BO80" s="66"/>
      <c r="BP80" s="66"/>
      <c r="BQ80" s="66"/>
      <c r="BR80" s="66"/>
      <c r="BS80" s="66"/>
      <c r="BT80" s="66"/>
      <c r="BU80" s="66"/>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row>
    <row r="81" spans="1:144" customFormat="1" ht="9.9499999999999993" customHeight="1" x14ac:dyDescent="0.25">
      <c r="A81" s="66"/>
      <c r="B81" s="190"/>
      <c r="C81" s="201"/>
      <c r="D81" s="201"/>
      <c r="E81" s="201"/>
      <c r="F81" s="151"/>
      <c r="G81" s="152"/>
      <c r="H81" s="153"/>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c r="BL81" s="66"/>
      <c r="BM81" s="66"/>
      <c r="BN81" s="66"/>
      <c r="BO81" s="66"/>
      <c r="BP81" s="66"/>
      <c r="BQ81" s="66"/>
      <c r="BR81" s="66"/>
      <c r="BS81" s="66"/>
      <c r="BT81" s="66"/>
      <c r="BU81" s="66"/>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row>
    <row r="82" spans="1:144" customFormat="1" ht="48" x14ac:dyDescent="0.25">
      <c r="A82" s="66"/>
      <c r="B82" s="233" t="s">
        <v>208</v>
      </c>
      <c r="C82" s="234"/>
      <c r="D82" s="234"/>
      <c r="E82" s="234"/>
      <c r="F82" s="151"/>
      <c r="G82" s="152"/>
      <c r="H82" s="153" t="s">
        <v>228</v>
      </c>
      <c r="I82" s="66"/>
      <c r="J82" s="66"/>
      <c r="K82" s="66"/>
      <c r="L82" s="66"/>
      <c r="M82" s="66"/>
      <c r="N82" s="66"/>
      <c r="O82" s="66"/>
      <c r="P82" s="66"/>
      <c r="Q82" s="66"/>
      <c r="R82" s="66"/>
      <c r="S82" s="66"/>
      <c r="T82" s="66"/>
      <c r="U82" s="66"/>
      <c r="V82" s="66"/>
      <c r="W82" s="66"/>
      <c r="X82" s="66"/>
      <c r="Y82" s="66"/>
      <c r="Z82" s="66"/>
      <c r="AA82" s="190" t="s">
        <v>208</v>
      </c>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c r="BP82" s="66"/>
      <c r="BQ82" s="66"/>
      <c r="BR82" s="66"/>
      <c r="BS82" s="66"/>
      <c r="BT82" s="66"/>
      <c r="BU82" s="66"/>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row>
    <row r="83" spans="1:144" customFormat="1" ht="9.9499999999999993" customHeight="1" x14ac:dyDescent="0.25">
      <c r="A83" s="66"/>
      <c r="B83" s="190"/>
      <c r="C83" s="201"/>
      <c r="D83" s="201"/>
      <c r="E83" s="201"/>
      <c r="F83" s="151"/>
      <c r="G83" s="152"/>
      <c r="H83" s="153"/>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c r="BL83" s="66"/>
      <c r="BM83" s="66"/>
      <c r="BN83" s="66"/>
      <c r="BO83" s="66"/>
      <c r="BP83" s="66"/>
      <c r="BQ83" s="66"/>
      <c r="BR83" s="66"/>
      <c r="BS83" s="66"/>
      <c r="BT83" s="66"/>
      <c r="BU83" s="66"/>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6"/>
      <c r="EF83" s="66"/>
      <c r="EG83" s="66"/>
      <c r="EH83" s="66"/>
      <c r="EI83" s="66"/>
      <c r="EJ83" s="66"/>
      <c r="EK83" s="66"/>
      <c r="EL83" s="66"/>
      <c r="EM83" s="66"/>
      <c r="EN83" s="66"/>
    </row>
    <row r="84" spans="1:144" customFormat="1" ht="36" x14ac:dyDescent="0.25">
      <c r="A84" s="66"/>
      <c r="B84" s="233" t="s">
        <v>134</v>
      </c>
      <c r="C84" s="234"/>
      <c r="D84" s="234"/>
      <c r="E84" s="234"/>
      <c r="F84" s="151"/>
      <c r="G84" s="152"/>
      <c r="H84" s="153" t="s">
        <v>228</v>
      </c>
      <c r="I84" s="66"/>
      <c r="J84" s="66"/>
      <c r="K84" s="66"/>
      <c r="L84" s="66"/>
      <c r="M84" s="66"/>
      <c r="N84" s="66"/>
      <c r="O84" s="66"/>
      <c r="P84" s="66"/>
      <c r="Q84" s="66"/>
      <c r="R84" s="66"/>
      <c r="S84" s="66"/>
      <c r="T84" s="66"/>
      <c r="U84" s="66"/>
      <c r="V84" s="66"/>
      <c r="W84" s="66"/>
      <c r="X84" s="66"/>
      <c r="Y84" s="66"/>
      <c r="Z84" s="66"/>
      <c r="AA84" s="190" t="s">
        <v>134</v>
      </c>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c r="BL84" s="66"/>
      <c r="BM84" s="66"/>
      <c r="BN84" s="66"/>
      <c r="BO84" s="66"/>
      <c r="BP84" s="66"/>
      <c r="BQ84" s="66"/>
      <c r="BR84" s="66"/>
      <c r="BS84" s="66"/>
      <c r="BT84" s="66"/>
      <c r="BU84" s="66"/>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6"/>
      <c r="EF84" s="66"/>
      <c r="EG84" s="66"/>
      <c r="EH84" s="66"/>
      <c r="EI84" s="66"/>
      <c r="EJ84" s="66"/>
      <c r="EK84" s="66"/>
      <c r="EL84" s="66"/>
      <c r="EM84" s="66"/>
      <c r="EN84" s="66"/>
    </row>
    <row r="85" spans="1:144" customFormat="1" x14ac:dyDescent="0.25">
      <c r="A85" s="66"/>
      <c r="B85" s="233" t="s">
        <v>230</v>
      </c>
      <c r="C85" s="234"/>
      <c r="D85" s="234"/>
      <c r="E85" s="234"/>
      <c r="F85" s="151"/>
      <c r="G85" s="152"/>
      <c r="H85" s="153" t="s">
        <v>228</v>
      </c>
      <c r="I85" s="66"/>
      <c r="J85" s="66"/>
      <c r="K85" s="66"/>
      <c r="L85" s="66"/>
      <c r="M85" s="66"/>
      <c r="N85" s="66"/>
      <c r="O85" s="66"/>
      <c r="P85" s="66"/>
      <c r="Q85" s="66"/>
      <c r="R85" s="66"/>
      <c r="S85" s="66"/>
      <c r="T85" s="66"/>
      <c r="U85" s="66"/>
      <c r="V85" s="66"/>
      <c r="W85" s="66"/>
      <c r="X85" s="66"/>
      <c r="Y85" s="66"/>
      <c r="Z85" s="66"/>
      <c r="AA85" s="190" t="s">
        <v>230</v>
      </c>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c r="BL85" s="66"/>
      <c r="BM85" s="66"/>
      <c r="BN85" s="66"/>
      <c r="BO85" s="66"/>
      <c r="BP85" s="66"/>
      <c r="BQ85" s="66"/>
      <c r="BR85" s="66"/>
      <c r="BS85" s="66"/>
      <c r="BT85" s="66"/>
      <c r="BU85" s="66"/>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6"/>
      <c r="EF85" s="66"/>
      <c r="EG85" s="66"/>
      <c r="EH85" s="66"/>
      <c r="EI85" s="66"/>
      <c r="EJ85" s="66"/>
      <c r="EK85" s="66"/>
      <c r="EL85" s="66"/>
      <c r="EM85" s="66"/>
      <c r="EN85" s="66"/>
    </row>
    <row r="86" spans="1:144" customFormat="1" ht="9.9499999999999993" customHeight="1" x14ac:dyDescent="0.25">
      <c r="A86" s="66"/>
      <c r="B86" s="190"/>
      <c r="C86" s="201"/>
      <c r="D86" s="201"/>
      <c r="E86" s="201"/>
      <c r="F86" s="151"/>
      <c r="G86" s="152"/>
      <c r="H86" s="153"/>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c r="BL86" s="66"/>
      <c r="BM86" s="66"/>
      <c r="BN86" s="66"/>
      <c r="BO86" s="66"/>
      <c r="BP86" s="66"/>
      <c r="BQ86" s="66"/>
      <c r="BR86" s="66"/>
      <c r="BS86" s="66"/>
      <c r="BT86" s="66"/>
      <c r="BU86" s="66"/>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c r="DJ86" s="66"/>
      <c r="DK86" s="66"/>
      <c r="DL86" s="66"/>
      <c r="DM86" s="66"/>
      <c r="DN86" s="66"/>
      <c r="DO86" s="66"/>
      <c r="DP86" s="66"/>
      <c r="DQ86" s="66"/>
      <c r="DR86" s="66"/>
      <c r="DS86" s="66"/>
      <c r="DT86" s="66"/>
      <c r="DU86" s="66"/>
      <c r="DV86" s="66"/>
      <c r="DW86" s="66"/>
      <c r="DX86" s="66"/>
      <c r="DY86" s="66"/>
      <c r="DZ86" s="66"/>
      <c r="EA86" s="66"/>
      <c r="EB86" s="66"/>
      <c r="EC86" s="66"/>
      <c r="ED86" s="66"/>
      <c r="EE86" s="66"/>
      <c r="EF86" s="66"/>
      <c r="EG86" s="66"/>
      <c r="EH86" s="66"/>
      <c r="EI86" s="66"/>
      <c r="EJ86" s="66"/>
      <c r="EK86" s="66"/>
      <c r="EL86" s="66"/>
      <c r="EM86" s="66"/>
      <c r="EN86" s="66"/>
    </row>
    <row r="87" spans="1:144" customFormat="1" x14ac:dyDescent="0.25">
      <c r="A87" s="66"/>
      <c r="B87" s="235" t="s">
        <v>118</v>
      </c>
      <c r="C87" s="236"/>
      <c r="D87" s="236"/>
      <c r="E87" s="236"/>
      <c r="F87" s="151"/>
      <c r="G87" s="152"/>
      <c r="H87" s="153" t="s">
        <v>231</v>
      </c>
      <c r="I87" s="66"/>
      <c r="J87" s="66"/>
      <c r="K87" s="66"/>
      <c r="L87" s="66"/>
      <c r="M87" s="66"/>
      <c r="N87" s="66"/>
      <c r="O87" s="66"/>
      <c r="P87" s="66"/>
      <c r="Q87" s="66"/>
      <c r="R87" s="66"/>
      <c r="S87" s="66"/>
      <c r="T87" s="66"/>
      <c r="U87" s="66"/>
      <c r="V87" s="66"/>
      <c r="W87" s="66"/>
      <c r="X87" s="66"/>
      <c r="Y87" s="66"/>
      <c r="Z87" s="66"/>
      <c r="AA87" s="195" t="s">
        <v>118</v>
      </c>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c r="BL87" s="66"/>
      <c r="BM87" s="66"/>
      <c r="BN87" s="66"/>
      <c r="BO87" s="66"/>
      <c r="BP87" s="66"/>
      <c r="BQ87" s="66"/>
      <c r="BR87" s="66"/>
      <c r="BS87" s="66"/>
      <c r="BT87" s="66"/>
      <c r="BU87" s="66"/>
      <c r="BV87" s="66"/>
      <c r="BW87" s="66"/>
      <c r="BX87" s="66"/>
      <c r="BY87" s="66"/>
      <c r="BZ87" s="66"/>
      <c r="CA87" s="66"/>
      <c r="CB87" s="66"/>
      <c r="CC87" s="66"/>
      <c r="CD87" s="66"/>
      <c r="CE87" s="66"/>
      <c r="CF87" s="66"/>
      <c r="CG87" s="66"/>
      <c r="CH87" s="66"/>
      <c r="CI87" s="66"/>
      <c r="CJ87" s="66"/>
      <c r="CK87" s="66"/>
      <c r="CL87" s="66"/>
      <c r="CM87" s="66"/>
      <c r="CN87" s="66"/>
      <c r="CO87" s="66"/>
      <c r="CP87" s="66"/>
      <c r="CQ87" s="66"/>
      <c r="CR87" s="66"/>
      <c r="CS87" s="66"/>
      <c r="CT87" s="66"/>
      <c r="CU87" s="66"/>
      <c r="CV87" s="66"/>
      <c r="CW87" s="66"/>
      <c r="CX87" s="66"/>
      <c r="CY87" s="66"/>
      <c r="CZ87" s="66"/>
      <c r="DA87" s="66"/>
      <c r="DB87" s="66"/>
      <c r="DC87" s="66"/>
      <c r="DD87" s="66"/>
      <c r="DE87" s="66"/>
      <c r="DF87" s="66"/>
      <c r="DG87" s="66"/>
      <c r="DH87" s="66"/>
      <c r="DI87" s="66"/>
      <c r="DJ87" s="66"/>
      <c r="DK87" s="66"/>
      <c r="DL87" s="66"/>
      <c r="DM87" s="66"/>
      <c r="DN87" s="66"/>
      <c r="DO87" s="66"/>
      <c r="DP87" s="66"/>
      <c r="DQ87" s="66"/>
      <c r="DR87" s="66"/>
      <c r="DS87" s="66"/>
      <c r="DT87" s="66"/>
      <c r="DU87" s="66"/>
      <c r="DV87" s="66"/>
      <c r="DW87" s="66"/>
      <c r="DX87" s="66"/>
      <c r="DY87" s="66"/>
      <c r="DZ87" s="66"/>
      <c r="EA87" s="66"/>
      <c r="EB87" s="66"/>
      <c r="EC87" s="66"/>
      <c r="ED87" s="66"/>
      <c r="EE87" s="66"/>
      <c r="EF87" s="66"/>
      <c r="EG87" s="66"/>
      <c r="EH87" s="66"/>
      <c r="EI87" s="66"/>
      <c r="EJ87" s="66"/>
      <c r="EK87" s="66"/>
      <c r="EL87" s="66"/>
      <c r="EM87" s="66"/>
      <c r="EN87" s="66"/>
    </row>
    <row r="88" spans="1:144" customFormat="1" ht="9.9499999999999993" customHeight="1" x14ac:dyDescent="0.25">
      <c r="A88" s="66"/>
      <c r="B88" s="191"/>
      <c r="C88" s="174"/>
      <c r="D88" s="174"/>
      <c r="E88" s="174"/>
      <c r="F88" s="151"/>
      <c r="G88" s="152"/>
      <c r="H88" s="153"/>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c r="BL88" s="66"/>
      <c r="BM88" s="66"/>
      <c r="BN88" s="66"/>
      <c r="BO88" s="66"/>
      <c r="BP88" s="66"/>
      <c r="BQ88" s="66"/>
      <c r="BR88" s="66"/>
      <c r="BS88" s="66"/>
      <c r="BT88" s="66"/>
      <c r="BU88" s="66"/>
      <c r="BV88" s="66"/>
      <c r="BW88" s="66"/>
      <c r="BX88" s="66"/>
      <c r="BY88" s="66"/>
      <c r="BZ88" s="66"/>
      <c r="CA88" s="66"/>
      <c r="CB88" s="66"/>
      <c r="CC88" s="66"/>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c r="DB88" s="66"/>
      <c r="DC88" s="66"/>
      <c r="DD88" s="66"/>
      <c r="DE88" s="66"/>
      <c r="DF88" s="66"/>
      <c r="DG88" s="66"/>
      <c r="DH88" s="66"/>
      <c r="DI88" s="66"/>
      <c r="DJ88" s="66"/>
      <c r="DK88" s="66"/>
      <c r="DL88" s="66"/>
      <c r="DM88" s="66"/>
      <c r="DN88" s="66"/>
      <c r="DO88" s="66"/>
      <c r="DP88" s="66"/>
      <c r="DQ88" s="66"/>
      <c r="DR88" s="66"/>
      <c r="DS88" s="66"/>
      <c r="DT88" s="66"/>
      <c r="DU88" s="66"/>
      <c r="DV88" s="66"/>
      <c r="DW88" s="66"/>
      <c r="DX88" s="66"/>
      <c r="DY88" s="66"/>
      <c r="DZ88" s="66"/>
      <c r="EA88" s="66"/>
      <c r="EB88" s="66"/>
      <c r="EC88" s="66"/>
      <c r="ED88" s="66"/>
      <c r="EE88" s="66"/>
      <c r="EF88" s="66"/>
      <c r="EG88" s="66"/>
      <c r="EH88" s="66"/>
      <c r="EI88" s="66"/>
      <c r="EJ88" s="66"/>
      <c r="EK88" s="66"/>
      <c r="EL88" s="66"/>
      <c r="EM88" s="66"/>
      <c r="EN88" s="66"/>
    </row>
    <row r="89" spans="1:144" customFormat="1" x14ac:dyDescent="0.25">
      <c r="A89" s="66"/>
      <c r="B89" s="237" t="s">
        <v>119</v>
      </c>
      <c r="C89" s="237"/>
      <c r="D89" s="155" t="s">
        <v>67</v>
      </c>
      <c r="E89" s="175">
        <v>72.678780000000003</v>
      </c>
      <c r="F89" s="151"/>
      <c r="G89" s="152"/>
      <c r="H89" s="153" t="s">
        <v>228</v>
      </c>
      <c r="I89" s="66"/>
      <c r="J89" s="66"/>
      <c r="K89" s="66"/>
      <c r="L89" s="66"/>
      <c r="M89" s="66" t="s">
        <v>232</v>
      </c>
      <c r="N89" s="66"/>
      <c r="O89" s="66"/>
      <c r="P89" s="66"/>
      <c r="Q89" s="66"/>
      <c r="R89" s="66"/>
      <c r="S89" s="66"/>
      <c r="T89" s="66"/>
      <c r="U89" s="66"/>
      <c r="V89" s="66"/>
      <c r="W89" s="66"/>
      <c r="X89" s="66"/>
      <c r="Y89" s="66"/>
      <c r="Z89" s="193" t="s">
        <v>232</v>
      </c>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c r="EI89" s="66"/>
      <c r="EJ89" s="66"/>
      <c r="EK89" s="66"/>
      <c r="EL89" s="66"/>
      <c r="EM89" s="66"/>
      <c r="EN89" s="66"/>
    </row>
    <row r="90" spans="1:144" customFormat="1" x14ac:dyDescent="0.25">
      <c r="A90" s="66"/>
      <c r="B90" s="237" t="s">
        <v>121</v>
      </c>
      <c r="C90" s="237"/>
      <c r="D90" s="155" t="s">
        <v>17</v>
      </c>
      <c r="E90" s="176">
        <v>4.3743210999999995</v>
      </c>
      <c r="F90" s="151"/>
      <c r="G90" s="152"/>
      <c r="H90" s="153" t="s">
        <v>228</v>
      </c>
      <c r="I90" s="66"/>
      <c r="J90" s="66"/>
      <c r="K90" s="66"/>
      <c r="L90" s="66"/>
      <c r="M90" s="66" t="s">
        <v>233</v>
      </c>
      <c r="N90" s="66"/>
      <c r="O90" s="66"/>
      <c r="P90" s="66"/>
      <c r="Q90" s="66"/>
      <c r="R90" s="66"/>
      <c r="S90" s="66"/>
      <c r="T90" s="66"/>
      <c r="U90" s="66"/>
      <c r="V90" s="66"/>
      <c r="W90" s="66"/>
      <c r="X90" s="66"/>
      <c r="Y90" s="66"/>
      <c r="Z90" s="193" t="s">
        <v>233</v>
      </c>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c r="BL90" s="66"/>
      <c r="BM90" s="66"/>
      <c r="BN90" s="66"/>
      <c r="BO90" s="66"/>
      <c r="BP90" s="66"/>
      <c r="BQ90" s="66"/>
      <c r="BR90" s="66"/>
      <c r="BS90" s="66"/>
      <c r="BT90" s="66"/>
      <c r="BU90" s="66"/>
      <c r="BV90" s="66"/>
      <c r="BW90" s="66"/>
      <c r="BX90" s="66"/>
      <c r="BY90" s="66"/>
      <c r="BZ90" s="66"/>
      <c r="CA90" s="66"/>
      <c r="CB90" s="66"/>
      <c r="CC90" s="66"/>
      <c r="CD90" s="66"/>
      <c r="CE90" s="66"/>
      <c r="CF90" s="66"/>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c r="EI90" s="66"/>
      <c r="EJ90" s="66"/>
      <c r="EK90" s="66"/>
      <c r="EL90" s="66"/>
      <c r="EM90" s="66"/>
      <c r="EN90" s="66"/>
    </row>
    <row r="91" spans="1:144" customFormat="1" ht="17.25" customHeight="1" x14ac:dyDescent="0.25">
      <c r="A91" s="66"/>
      <c r="B91" s="237" t="s">
        <v>399</v>
      </c>
      <c r="C91" s="238"/>
      <c r="D91" s="155" t="s">
        <v>17</v>
      </c>
      <c r="E91" s="157">
        <v>0.49080000000000001</v>
      </c>
      <c r="F91" s="151"/>
      <c r="G91" s="152"/>
      <c r="H91" s="153" t="s">
        <v>228</v>
      </c>
      <c r="I91" s="66"/>
      <c r="J91" s="66"/>
      <c r="K91" s="66"/>
      <c r="L91" s="66"/>
      <c r="M91" s="66" t="s">
        <v>234</v>
      </c>
      <c r="N91" s="66"/>
      <c r="O91" s="66"/>
      <c r="P91" s="66"/>
      <c r="Q91" s="66"/>
      <c r="R91" s="66"/>
      <c r="S91" s="66"/>
      <c r="T91" s="66"/>
      <c r="U91" s="66"/>
      <c r="V91" s="66"/>
      <c r="W91" s="66"/>
      <c r="X91" s="66"/>
      <c r="Y91" s="66"/>
      <c r="Z91" s="193" t="s">
        <v>235</v>
      </c>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c r="BM91" s="66"/>
      <c r="BN91" s="66"/>
      <c r="BO91" s="66"/>
      <c r="BP91" s="66"/>
      <c r="BQ91" s="66"/>
      <c r="BR91" s="66"/>
      <c r="BS91" s="66"/>
      <c r="BT91" s="66"/>
      <c r="BU91" s="66"/>
      <c r="BV91" s="66"/>
      <c r="BW91" s="66"/>
      <c r="BX91" s="66"/>
      <c r="BY91" s="66"/>
      <c r="BZ91" s="66"/>
      <c r="CA91" s="66"/>
      <c r="CB91" s="66"/>
      <c r="CC91" s="66"/>
      <c r="CD91" s="66"/>
      <c r="CE91" s="66"/>
      <c r="CF91" s="66"/>
      <c r="CG91" s="66"/>
      <c r="CH91" s="66"/>
      <c r="CI91" s="66"/>
      <c r="CJ91" s="66"/>
      <c r="CK91" s="66"/>
      <c r="CL91" s="66"/>
      <c r="CM91" s="66"/>
      <c r="CN91" s="66"/>
      <c r="CO91" s="66"/>
      <c r="CP91" s="66"/>
      <c r="CQ91" s="66"/>
      <c r="CR91" s="66"/>
      <c r="CS91" s="66"/>
      <c r="CT91" s="66"/>
      <c r="CU91" s="66"/>
      <c r="CV91" s="66"/>
      <c r="CW91" s="66"/>
      <c r="CX91" s="66"/>
      <c r="CY91" s="66"/>
      <c r="CZ91" s="66"/>
      <c r="DA91" s="66"/>
      <c r="DB91" s="66"/>
      <c r="DC91" s="66"/>
      <c r="DD91" s="66"/>
      <c r="DE91" s="66"/>
      <c r="DF91" s="66"/>
      <c r="DG91" s="66"/>
      <c r="DH91" s="66"/>
      <c r="DI91" s="66"/>
      <c r="DJ91" s="66"/>
      <c r="DK91" s="66"/>
      <c r="DL91" s="66"/>
      <c r="DM91" s="66"/>
      <c r="DN91" s="66"/>
      <c r="DO91" s="66"/>
      <c r="DP91" s="66"/>
      <c r="DQ91" s="66"/>
      <c r="DR91" s="66"/>
      <c r="DS91" s="66"/>
      <c r="DT91" s="66"/>
      <c r="DU91" s="66"/>
      <c r="DV91" s="66"/>
      <c r="DW91" s="66"/>
      <c r="DX91" s="66"/>
      <c r="DY91" s="66"/>
      <c r="DZ91" s="66"/>
      <c r="EA91" s="66"/>
      <c r="EB91" s="66"/>
      <c r="EC91" s="66"/>
      <c r="ED91" s="66"/>
      <c r="EE91" s="66"/>
      <c r="EF91" s="66"/>
      <c r="EG91" s="66"/>
      <c r="EH91" s="66"/>
      <c r="EI91" s="66"/>
      <c r="EJ91" s="66"/>
      <c r="EK91" s="66"/>
      <c r="EL91" s="66"/>
      <c r="EM91" s="66"/>
      <c r="EN91" s="66"/>
    </row>
    <row r="92" spans="1:144" customFormat="1" ht="27.75" customHeight="1" x14ac:dyDescent="0.25">
      <c r="A92" s="66"/>
      <c r="B92" s="237" t="s">
        <v>400</v>
      </c>
      <c r="C92" s="238"/>
      <c r="D92" s="155" t="s">
        <v>17</v>
      </c>
      <c r="E92" s="157">
        <v>-0.4005272204371314</v>
      </c>
      <c r="F92" s="151"/>
      <c r="G92" s="152"/>
      <c r="H92" s="153"/>
      <c r="I92" s="66"/>
      <c r="J92" s="66"/>
      <c r="K92" s="66"/>
      <c r="L92" s="66"/>
      <c r="M92" s="66"/>
      <c r="N92" s="66"/>
      <c r="O92" s="66"/>
      <c r="P92" s="66"/>
      <c r="Q92" s="66"/>
      <c r="R92" s="66"/>
      <c r="S92" s="66"/>
      <c r="T92" s="66"/>
      <c r="U92" s="66"/>
      <c r="V92" s="66"/>
      <c r="W92" s="66"/>
      <c r="X92" s="66"/>
      <c r="Y92" s="66"/>
      <c r="Z92" s="193"/>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c r="BL92" s="66"/>
      <c r="BM92" s="66"/>
      <c r="BN92" s="66"/>
      <c r="BO92" s="66"/>
      <c r="BP92" s="66"/>
      <c r="BQ92" s="66"/>
      <c r="BR92" s="66"/>
      <c r="BS92" s="66"/>
      <c r="BT92" s="66"/>
      <c r="BU92" s="66"/>
      <c r="BV92" s="66"/>
      <c r="BW92" s="66"/>
      <c r="BX92" s="66"/>
      <c r="BY92" s="66"/>
      <c r="BZ92" s="66"/>
      <c r="CA92" s="66"/>
      <c r="CB92" s="66"/>
      <c r="CC92" s="66"/>
      <c r="CD92" s="66"/>
      <c r="CE92" s="66"/>
      <c r="CF92" s="66"/>
      <c r="CG92" s="66"/>
      <c r="CH92" s="66"/>
      <c r="CI92" s="66"/>
      <c r="CJ92" s="66"/>
      <c r="CK92" s="66"/>
      <c r="CL92" s="66"/>
      <c r="CM92" s="66"/>
      <c r="CN92" s="66"/>
      <c r="CO92" s="66"/>
      <c r="CP92" s="66"/>
      <c r="CQ92" s="66"/>
      <c r="CR92" s="66"/>
      <c r="CS92" s="66"/>
      <c r="CT92" s="66"/>
      <c r="CU92" s="66"/>
      <c r="CV92" s="66"/>
      <c r="CW92" s="66"/>
      <c r="CX92" s="66"/>
      <c r="CY92" s="66"/>
      <c r="CZ92" s="66"/>
      <c r="DA92" s="66"/>
      <c r="DB92" s="66"/>
      <c r="DC92" s="66"/>
      <c r="DD92" s="66"/>
      <c r="DE92" s="66"/>
      <c r="DF92" s="66"/>
      <c r="DG92" s="66"/>
      <c r="DH92" s="66"/>
      <c r="DI92" s="66"/>
      <c r="DJ92" s="66"/>
      <c r="DK92" s="66"/>
      <c r="DL92" s="66"/>
      <c r="DM92" s="66"/>
      <c r="DN92" s="66"/>
      <c r="DO92" s="66"/>
      <c r="DP92" s="66"/>
      <c r="DQ92" s="66"/>
      <c r="DR92" s="66"/>
      <c r="DS92" s="66"/>
      <c r="DT92" s="66"/>
      <c r="DU92" s="66"/>
      <c r="DV92" s="66"/>
      <c r="DW92" s="66"/>
      <c r="DX92" s="66"/>
      <c r="DY92" s="66"/>
      <c r="DZ92" s="66"/>
      <c r="EA92" s="66"/>
      <c r="EB92" s="66"/>
      <c r="EC92" s="66"/>
      <c r="ED92" s="66"/>
      <c r="EE92" s="66"/>
      <c r="EF92" s="66"/>
      <c r="EG92" s="66"/>
      <c r="EH92" s="66"/>
      <c r="EI92" s="66"/>
      <c r="EJ92" s="66"/>
      <c r="EK92" s="66"/>
      <c r="EL92" s="66"/>
      <c r="EM92" s="66"/>
      <c r="EN92" s="66"/>
    </row>
    <row r="93" spans="1:144" customFormat="1" ht="25.5" customHeight="1" x14ac:dyDescent="0.25">
      <c r="A93" s="66"/>
      <c r="B93" s="237" t="s">
        <v>403</v>
      </c>
      <c r="C93" s="238"/>
      <c r="D93" s="155" t="s">
        <v>17</v>
      </c>
      <c r="E93" s="157">
        <v>0.79081051823270265</v>
      </c>
      <c r="F93" s="151"/>
      <c r="G93" s="152"/>
      <c r="H93" s="153" t="s">
        <v>228</v>
      </c>
      <c r="I93" s="66"/>
      <c r="J93" s="66"/>
      <c r="K93" s="66"/>
      <c r="L93" s="66"/>
      <c r="M93" s="66" t="s">
        <v>236</v>
      </c>
      <c r="N93" s="66"/>
      <c r="O93" s="66"/>
      <c r="P93" s="66"/>
      <c r="Q93" s="66"/>
      <c r="R93" s="66"/>
      <c r="S93" s="66"/>
      <c r="T93" s="66"/>
      <c r="U93" s="66"/>
      <c r="V93" s="66"/>
      <c r="W93" s="66"/>
      <c r="X93" s="66"/>
      <c r="Y93" s="66"/>
      <c r="Z93" s="193" t="s">
        <v>237</v>
      </c>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c r="BL93" s="66"/>
      <c r="BM93" s="66"/>
      <c r="BN93" s="66"/>
      <c r="BO93" s="66"/>
      <c r="BP93" s="66"/>
      <c r="BQ93" s="66"/>
      <c r="BR93" s="66"/>
      <c r="BS93" s="66"/>
      <c r="BT93" s="66"/>
      <c r="BU93" s="66"/>
      <c r="BV93" s="66"/>
      <c r="BW93" s="66"/>
      <c r="BX93" s="66"/>
      <c r="BY93" s="66"/>
      <c r="BZ93" s="66"/>
      <c r="CA93" s="66"/>
      <c r="CB93" s="66"/>
      <c r="CC93" s="66"/>
      <c r="CD93" s="66"/>
      <c r="CE93" s="66"/>
      <c r="CF93" s="66"/>
      <c r="CG93" s="66"/>
      <c r="CH93" s="66"/>
      <c r="CI93" s="66"/>
      <c r="CJ93" s="66"/>
      <c r="CK93" s="66"/>
      <c r="CL93" s="66"/>
      <c r="CM93" s="66"/>
      <c r="CN93" s="66"/>
      <c r="CO93" s="66"/>
      <c r="CP93" s="66"/>
      <c r="CQ93" s="66"/>
      <c r="CR93" s="66"/>
      <c r="CS93" s="66"/>
      <c r="CT93" s="66"/>
      <c r="CU93" s="66"/>
      <c r="CV93" s="66"/>
      <c r="CW93" s="66"/>
      <c r="CX93" s="66"/>
      <c r="CY93" s="66"/>
      <c r="CZ93" s="66"/>
      <c r="DA93" s="66"/>
      <c r="DB93" s="66"/>
      <c r="DC93" s="66"/>
      <c r="DD93" s="66"/>
      <c r="DE93" s="66"/>
      <c r="DF93" s="66"/>
      <c r="DG93" s="66"/>
      <c r="DH93" s="66"/>
      <c r="DI93" s="66"/>
      <c r="DJ93" s="66"/>
      <c r="DK93" s="66"/>
      <c r="DL93" s="66"/>
      <c r="DM93" s="66"/>
      <c r="DN93" s="66"/>
      <c r="DO93" s="66"/>
      <c r="DP93" s="66"/>
      <c r="DQ93" s="66"/>
      <c r="DR93" s="66"/>
      <c r="DS93" s="66"/>
      <c r="DT93" s="66"/>
      <c r="DU93" s="66"/>
      <c r="DV93" s="66"/>
      <c r="DW93" s="66"/>
      <c r="DX93" s="66"/>
      <c r="DY93" s="66"/>
      <c r="DZ93" s="66"/>
      <c r="EA93" s="66"/>
      <c r="EB93" s="66"/>
      <c r="EC93" s="66"/>
      <c r="ED93" s="66"/>
      <c r="EE93" s="66"/>
      <c r="EF93" s="66"/>
      <c r="EG93" s="66"/>
      <c r="EH93" s="66"/>
      <c r="EI93" s="66"/>
      <c r="EJ93" s="66"/>
      <c r="EK93" s="66"/>
      <c r="EL93" s="66"/>
      <c r="EM93" s="66"/>
      <c r="EN93" s="66"/>
    </row>
    <row r="94" spans="1:144" customFormat="1" ht="25.5" customHeight="1" x14ac:dyDescent="0.25">
      <c r="A94" s="66"/>
      <c r="B94" s="237" t="s">
        <v>404</v>
      </c>
      <c r="C94" s="238"/>
      <c r="D94" s="155" t="s">
        <v>17</v>
      </c>
      <c r="E94" s="157">
        <v>0.53101051823270262</v>
      </c>
      <c r="F94" s="151"/>
      <c r="G94" s="152"/>
      <c r="H94" s="153"/>
      <c r="I94" s="66"/>
      <c r="J94" s="66"/>
      <c r="K94" s="66"/>
      <c r="L94" s="66"/>
      <c r="M94" s="66"/>
      <c r="N94" s="66"/>
      <c r="O94" s="66"/>
      <c r="P94" s="66"/>
      <c r="Q94" s="66"/>
      <c r="R94" s="66"/>
      <c r="S94" s="66"/>
      <c r="T94" s="66"/>
      <c r="U94" s="66"/>
      <c r="V94" s="66"/>
      <c r="W94" s="66"/>
      <c r="X94" s="66"/>
      <c r="Y94" s="66"/>
      <c r="Z94" s="193"/>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c r="BL94" s="66"/>
      <c r="BM94" s="66"/>
      <c r="BN94" s="66"/>
      <c r="BO94" s="66"/>
      <c r="BP94" s="66"/>
      <c r="BQ94" s="66"/>
      <c r="BR94" s="66"/>
      <c r="BS94" s="66"/>
      <c r="BT94" s="66"/>
      <c r="BU94" s="66"/>
      <c r="BV94" s="66"/>
      <c r="BW94" s="66"/>
      <c r="BX94" s="66"/>
      <c r="BY94" s="66"/>
      <c r="BZ94" s="66"/>
      <c r="CA94" s="66"/>
      <c r="CB94" s="66"/>
      <c r="CC94" s="66"/>
      <c r="CD94" s="66"/>
      <c r="CE94" s="66"/>
      <c r="CF94" s="66"/>
      <c r="CG94" s="66"/>
      <c r="CH94" s="66"/>
      <c r="CI94" s="66"/>
      <c r="CJ94" s="66"/>
      <c r="CK94" s="66"/>
      <c r="CL94" s="66"/>
      <c r="CM94" s="66"/>
      <c r="CN94" s="66"/>
      <c r="CO94" s="66"/>
      <c r="CP94" s="66"/>
      <c r="CQ94" s="66"/>
      <c r="CR94" s="66"/>
      <c r="CS94" s="66"/>
      <c r="CT94" s="66"/>
      <c r="CU94" s="66"/>
      <c r="CV94" s="66"/>
      <c r="CW94" s="66"/>
      <c r="CX94" s="66"/>
      <c r="CY94" s="66"/>
      <c r="CZ94" s="66"/>
      <c r="DA94" s="66"/>
      <c r="DB94" s="66"/>
      <c r="DC94" s="66"/>
      <c r="DD94" s="66"/>
      <c r="DE94" s="66"/>
      <c r="DF94" s="66"/>
      <c r="DG94" s="66"/>
      <c r="DH94" s="66"/>
      <c r="DI94" s="66"/>
      <c r="DJ94" s="66"/>
      <c r="DK94" s="66"/>
      <c r="DL94" s="66"/>
      <c r="DM94" s="66"/>
      <c r="DN94" s="66"/>
      <c r="DO94" s="66"/>
      <c r="DP94" s="66"/>
      <c r="DQ94" s="66"/>
      <c r="DR94" s="66"/>
      <c r="DS94" s="66"/>
      <c r="DT94" s="66"/>
      <c r="DU94" s="66"/>
      <c r="DV94" s="66"/>
      <c r="DW94" s="66"/>
      <c r="DX94" s="66"/>
      <c r="DY94" s="66"/>
      <c r="DZ94" s="66"/>
      <c r="EA94" s="66"/>
      <c r="EB94" s="66"/>
      <c r="EC94" s="66"/>
      <c r="ED94" s="66"/>
      <c r="EE94" s="66"/>
      <c r="EF94" s="66"/>
      <c r="EG94" s="66"/>
      <c r="EH94" s="66"/>
      <c r="EI94" s="66"/>
      <c r="EJ94" s="66"/>
      <c r="EK94" s="66"/>
      <c r="EL94" s="66"/>
      <c r="EM94" s="66"/>
      <c r="EN94" s="66"/>
    </row>
    <row r="95" spans="1:144" customFormat="1" ht="15.75" customHeight="1" x14ac:dyDescent="0.25">
      <c r="A95" s="66"/>
      <c r="B95" s="237" t="s">
        <v>122</v>
      </c>
      <c r="C95" s="237"/>
      <c r="D95" s="155" t="s">
        <v>17</v>
      </c>
      <c r="E95" s="157">
        <v>8.0199999999999994E-2</v>
      </c>
      <c r="F95" s="151"/>
      <c r="G95" s="152"/>
      <c r="H95" s="153" t="s">
        <v>228</v>
      </c>
      <c r="I95" s="66"/>
      <c r="J95" s="66"/>
      <c r="K95" s="66"/>
      <c r="L95" s="66"/>
      <c r="M95" s="66" t="s">
        <v>238</v>
      </c>
      <c r="N95" s="66"/>
      <c r="O95" s="66"/>
      <c r="P95" s="66"/>
      <c r="Q95" s="66"/>
      <c r="R95" s="66"/>
      <c r="S95" s="66"/>
      <c r="T95" s="66"/>
      <c r="U95" s="66"/>
      <c r="V95" s="66"/>
      <c r="W95" s="66"/>
      <c r="X95" s="66"/>
      <c r="Y95" s="66"/>
      <c r="Z95" s="193" t="s">
        <v>122</v>
      </c>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c r="BL95" s="66"/>
      <c r="BM95" s="66"/>
      <c r="BN95" s="66"/>
      <c r="BO95" s="66"/>
      <c r="BP95" s="66"/>
      <c r="BQ95" s="66"/>
      <c r="BR95" s="66"/>
      <c r="BS95" s="66"/>
      <c r="BT95" s="66"/>
      <c r="BU95" s="66"/>
      <c r="BV95" s="66"/>
      <c r="BW95" s="66"/>
      <c r="BX95" s="66"/>
      <c r="BY95" s="66"/>
      <c r="BZ95" s="66"/>
      <c r="CA95" s="66"/>
      <c r="CB95" s="66"/>
      <c r="CC95" s="66"/>
      <c r="CD95" s="66"/>
      <c r="CE95" s="66"/>
      <c r="CF95" s="66"/>
      <c r="CG95" s="66"/>
      <c r="CH95" s="66"/>
      <c r="CI95" s="66"/>
      <c r="CJ95" s="66"/>
      <c r="CK95" s="66"/>
      <c r="CL95" s="66"/>
      <c r="CM95" s="66"/>
      <c r="CN95" s="66"/>
      <c r="CO95" s="66"/>
      <c r="CP95" s="66"/>
      <c r="CQ95" s="66"/>
      <c r="CR95" s="66"/>
      <c r="CS95" s="66"/>
      <c r="CT95" s="66"/>
      <c r="CU95" s="66"/>
      <c r="CV95" s="66"/>
      <c r="CW95" s="66"/>
      <c r="CX95" s="66"/>
      <c r="CY95" s="66"/>
      <c r="CZ95" s="66"/>
      <c r="DA95" s="66"/>
      <c r="DB95" s="66"/>
      <c r="DC95" s="66"/>
      <c r="DD95" s="66"/>
      <c r="DE95" s="66"/>
      <c r="DF95" s="66"/>
      <c r="DG95" s="66"/>
      <c r="DH95" s="66"/>
      <c r="DI95" s="66"/>
      <c r="DJ95" s="66"/>
      <c r="DK95" s="66"/>
      <c r="DL95" s="66"/>
      <c r="DM95" s="66"/>
      <c r="DN95" s="66"/>
      <c r="DO95" s="66"/>
      <c r="DP95" s="66"/>
      <c r="DQ95" s="66"/>
      <c r="DR95" s="66"/>
      <c r="DS95" s="66"/>
      <c r="DT95" s="66"/>
      <c r="DU95" s="66"/>
      <c r="DV95" s="66"/>
      <c r="DW95" s="66"/>
      <c r="DX95" s="66"/>
      <c r="DY95" s="66"/>
      <c r="DZ95" s="66"/>
      <c r="EA95" s="66"/>
      <c r="EB95" s="66"/>
      <c r="EC95" s="66"/>
      <c r="ED95" s="66"/>
      <c r="EE95" s="66"/>
      <c r="EF95" s="66"/>
      <c r="EG95" s="66"/>
      <c r="EH95" s="66"/>
      <c r="EI95" s="66"/>
      <c r="EJ95" s="66"/>
      <c r="EK95" s="66"/>
      <c r="EL95" s="66"/>
      <c r="EM95" s="66"/>
      <c r="EN95" s="66"/>
    </row>
    <row r="96" spans="1:144" customFormat="1" ht="15.75" customHeight="1" x14ac:dyDescent="0.25">
      <c r="A96" s="66"/>
      <c r="B96" s="237" t="s">
        <v>407</v>
      </c>
      <c r="C96" s="238"/>
      <c r="D96" s="155" t="s">
        <v>17</v>
      </c>
      <c r="E96" s="157">
        <v>1.2755268423373465E-3</v>
      </c>
      <c r="F96" s="151"/>
      <c r="G96" s="152"/>
      <c r="H96" s="153"/>
      <c r="I96" s="66"/>
      <c r="J96" s="66"/>
      <c r="K96" s="66"/>
      <c r="L96" s="66"/>
      <c r="M96" s="66"/>
      <c r="N96" s="66"/>
      <c r="O96" s="66"/>
      <c r="P96" s="66"/>
      <c r="Q96" s="66"/>
      <c r="R96" s="66"/>
      <c r="S96" s="66"/>
      <c r="T96" s="66"/>
      <c r="U96" s="66"/>
      <c r="V96" s="66"/>
      <c r="W96" s="66"/>
      <c r="X96" s="66"/>
      <c r="Y96" s="66"/>
      <c r="Z96" s="193"/>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c r="BL96" s="66"/>
      <c r="BM96" s="66"/>
      <c r="BN96" s="66"/>
      <c r="BO96" s="66"/>
      <c r="BP96" s="66"/>
      <c r="BQ96" s="66"/>
      <c r="BR96" s="66"/>
      <c r="BS96" s="66"/>
      <c r="BT96" s="66"/>
      <c r="BU96" s="66"/>
      <c r="BV96" s="66"/>
      <c r="BW96" s="66"/>
      <c r="BX96" s="66"/>
      <c r="BY96" s="66"/>
      <c r="BZ96" s="66"/>
      <c r="CA96" s="66"/>
      <c r="CB96" s="66"/>
      <c r="CC96" s="66"/>
      <c r="CD96" s="66"/>
      <c r="CE96" s="66"/>
      <c r="CF96" s="66"/>
      <c r="CG96" s="66"/>
      <c r="CH96" s="66"/>
      <c r="CI96" s="66"/>
      <c r="CJ96" s="66"/>
      <c r="CK96" s="66"/>
      <c r="CL96" s="66"/>
      <c r="CM96" s="66"/>
      <c r="CN96" s="66"/>
      <c r="CO96" s="66"/>
      <c r="CP96" s="66"/>
      <c r="CQ96" s="66"/>
      <c r="CR96" s="66"/>
      <c r="CS96" s="66"/>
      <c r="CT96" s="66"/>
      <c r="CU96" s="66"/>
      <c r="CV96" s="66"/>
      <c r="CW96" s="66"/>
      <c r="CX96" s="66"/>
      <c r="CY96" s="66"/>
      <c r="CZ96" s="66"/>
      <c r="DA96" s="66"/>
      <c r="DB96" s="66"/>
      <c r="DC96" s="66"/>
      <c r="DD96" s="66"/>
      <c r="DE96" s="66"/>
      <c r="DF96" s="66"/>
      <c r="DG96" s="66"/>
      <c r="DH96" s="66"/>
      <c r="DI96" s="66"/>
      <c r="DJ96" s="66"/>
      <c r="DK96" s="66"/>
      <c r="DL96" s="66"/>
      <c r="DM96" s="66"/>
      <c r="DN96" s="66"/>
      <c r="DO96" s="66"/>
      <c r="DP96" s="66"/>
      <c r="DQ96" s="66"/>
      <c r="DR96" s="66"/>
      <c r="DS96" s="66"/>
      <c r="DT96" s="66"/>
      <c r="DU96" s="66"/>
      <c r="DV96" s="66"/>
      <c r="DW96" s="66"/>
      <c r="DX96" s="66"/>
      <c r="DY96" s="66"/>
      <c r="DZ96" s="66"/>
      <c r="EA96" s="66"/>
      <c r="EB96" s="66"/>
      <c r="EC96" s="66"/>
      <c r="ED96" s="66"/>
      <c r="EE96" s="66"/>
      <c r="EF96" s="66"/>
      <c r="EG96" s="66"/>
      <c r="EH96" s="66"/>
      <c r="EI96" s="66"/>
      <c r="EJ96" s="66"/>
      <c r="EK96" s="66"/>
      <c r="EL96" s="66"/>
      <c r="EM96" s="66"/>
      <c r="EN96" s="66"/>
    </row>
    <row r="97" spans="1:144" customFormat="1" ht="24.75" customHeight="1" x14ac:dyDescent="0.25">
      <c r="A97" s="66"/>
      <c r="B97" s="237" t="s">
        <v>409</v>
      </c>
      <c r="C97" s="238"/>
      <c r="D97" s="155" t="s">
        <v>67</v>
      </c>
      <c r="E97" s="156">
        <v>3.31</v>
      </c>
      <c r="F97" s="151"/>
      <c r="G97" s="152"/>
      <c r="H97" s="153" t="s">
        <v>228</v>
      </c>
      <c r="I97" s="66"/>
      <c r="J97" s="66"/>
      <c r="K97" s="66"/>
      <c r="L97" s="66"/>
      <c r="M97" s="66" t="s">
        <v>239</v>
      </c>
      <c r="N97" s="66"/>
      <c r="O97" s="66"/>
      <c r="P97" s="66"/>
      <c r="Q97" s="66"/>
      <c r="R97" s="66"/>
      <c r="S97" s="66"/>
      <c r="T97" s="66"/>
      <c r="U97" s="66"/>
      <c r="V97" s="66"/>
      <c r="W97" s="66"/>
      <c r="X97" s="66"/>
      <c r="Y97" s="66"/>
      <c r="Z97" s="193" t="s">
        <v>240</v>
      </c>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c r="BL97" s="66"/>
      <c r="BM97" s="66"/>
      <c r="BN97" s="66"/>
      <c r="BO97" s="66"/>
      <c r="BP97" s="66"/>
      <c r="BQ97" s="66"/>
      <c r="BR97" s="66"/>
      <c r="BS97" s="66"/>
      <c r="BT97" s="66"/>
      <c r="BU97" s="66"/>
      <c r="BV97" s="66"/>
      <c r="BW97" s="66"/>
      <c r="BX97" s="66"/>
      <c r="BY97" s="66"/>
      <c r="BZ97" s="66"/>
      <c r="CA97" s="66"/>
      <c r="CB97" s="66"/>
      <c r="CC97" s="66"/>
      <c r="CD97" s="66"/>
      <c r="CE97" s="66"/>
      <c r="CF97" s="66"/>
      <c r="CG97" s="66"/>
      <c r="CH97" s="66"/>
      <c r="CI97" s="66"/>
      <c r="CJ97" s="66"/>
      <c r="CK97" s="66"/>
      <c r="CL97" s="66"/>
      <c r="CM97" s="66"/>
      <c r="CN97" s="66"/>
      <c r="CO97" s="66"/>
      <c r="CP97" s="66"/>
      <c r="CQ97" s="66"/>
      <c r="CR97" s="66"/>
      <c r="CS97" s="66"/>
      <c r="CT97" s="66"/>
      <c r="CU97" s="66"/>
      <c r="CV97" s="66"/>
      <c r="CW97" s="66"/>
      <c r="CX97" s="66"/>
      <c r="CY97" s="66"/>
      <c r="CZ97" s="66"/>
      <c r="DA97" s="66"/>
      <c r="DB97" s="66"/>
      <c r="DC97" s="66"/>
      <c r="DD97" s="66"/>
      <c r="DE97" s="66"/>
      <c r="DF97" s="66"/>
      <c r="DG97" s="66"/>
      <c r="DH97" s="66"/>
      <c r="DI97" s="66"/>
      <c r="DJ97" s="66"/>
      <c r="DK97" s="66"/>
      <c r="DL97" s="66"/>
      <c r="DM97" s="66"/>
      <c r="DN97" s="66"/>
      <c r="DO97" s="66"/>
      <c r="DP97" s="66"/>
      <c r="DQ97" s="66"/>
      <c r="DR97" s="66"/>
      <c r="DS97" s="66"/>
      <c r="DT97" s="66"/>
      <c r="DU97" s="66"/>
      <c r="DV97" s="66"/>
      <c r="DW97" s="66"/>
      <c r="DX97" s="66"/>
      <c r="DY97" s="66"/>
      <c r="DZ97" s="66"/>
      <c r="EA97" s="66"/>
      <c r="EB97" s="66"/>
      <c r="EC97" s="66"/>
      <c r="ED97" s="66"/>
      <c r="EE97" s="66"/>
      <c r="EF97" s="66"/>
      <c r="EG97" s="66"/>
      <c r="EH97" s="66"/>
      <c r="EI97" s="66"/>
      <c r="EJ97" s="66"/>
      <c r="EK97" s="66"/>
      <c r="EL97" s="66"/>
      <c r="EM97" s="66"/>
      <c r="EN97" s="66"/>
    </row>
    <row r="98" spans="1:144" customFormat="1" ht="24.75" customHeight="1" x14ac:dyDescent="0.25">
      <c r="A98" s="66"/>
      <c r="B98" s="237" t="s">
        <v>409</v>
      </c>
      <c r="C98" s="238"/>
      <c r="D98" s="155" t="s">
        <v>17</v>
      </c>
      <c r="E98" s="157">
        <v>0.19889999999999999</v>
      </c>
      <c r="F98" s="151"/>
      <c r="G98" s="152"/>
      <c r="H98" s="153"/>
      <c r="I98" s="66"/>
      <c r="J98" s="66"/>
      <c r="K98" s="66"/>
      <c r="L98" s="66"/>
      <c r="M98" s="66"/>
      <c r="N98" s="66"/>
      <c r="O98" s="66"/>
      <c r="P98" s="66"/>
      <c r="Q98" s="66"/>
      <c r="R98" s="66"/>
      <c r="S98" s="66"/>
      <c r="T98" s="66"/>
      <c r="U98" s="66"/>
      <c r="V98" s="66"/>
      <c r="W98" s="66"/>
      <c r="X98" s="66"/>
      <c r="Y98" s="66"/>
      <c r="Z98" s="193"/>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c r="BL98" s="66"/>
      <c r="BM98" s="66"/>
      <c r="BN98" s="66"/>
      <c r="BO98" s="66"/>
      <c r="BP98" s="66"/>
      <c r="BQ98" s="66"/>
      <c r="BR98" s="66"/>
      <c r="BS98" s="66"/>
      <c r="BT98" s="66"/>
      <c r="BU98" s="66"/>
      <c r="BV98" s="66"/>
      <c r="BW98" s="66"/>
      <c r="BX98" s="66"/>
      <c r="BY98" s="66"/>
      <c r="BZ98" s="66"/>
      <c r="CA98" s="66"/>
      <c r="CB98" s="66"/>
      <c r="CC98" s="66"/>
      <c r="CD98" s="66"/>
      <c r="CE98" s="66"/>
      <c r="CF98" s="66"/>
      <c r="CG98" s="66"/>
      <c r="CH98" s="66"/>
      <c r="CI98" s="66"/>
      <c r="CJ98" s="66"/>
      <c r="CK98" s="66"/>
      <c r="CL98" s="66"/>
      <c r="CM98" s="66"/>
      <c r="CN98" s="66"/>
      <c r="CO98" s="66"/>
      <c r="CP98" s="66"/>
      <c r="CQ98" s="66"/>
      <c r="CR98" s="66"/>
      <c r="CS98" s="66"/>
      <c r="CT98" s="66"/>
      <c r="CU98" s="66"/>
      <c r="CV98" s="66"/>
      <c r="CW98" s="66"/>
      <c r="CX98" s="66"/>
      <c r="CY98" s="66"/>
      <c r="CZ98" s="66"/>
      <c r="DA98" s="66"/>
      <c r="DB98" s="66"/>
      <c r="DC98" s="66"/>
      <c r="DD98" s="66"/>
      <c r="DE98" s="66"/>
      <c r="DF98" s="66"/>
      <c r="DG98" s="66"/>
      <c r="DH98" s="66"/>
      <c r="DI98" s="66"/>
      <c r="DJ98" s="66"/>
      <c r="DK98" s="66"/>
      <c r="DL98" s="66"/>
      <c r="DM98" s="66"/>
      <c r="DN98" s="66"/>
      <c r="DO98" s="66"/>
      <c r="DP98" s="66"/>
      <c r="DQ98" s="66"/>
      <c r="DR98" s="66"/>
      <c r="DS98" s="66"/>
      <c r="DT98" s="66"/>
      <c r="DU98" s="66"/>
      <c r="DV98" s="66"/>
      <c r="DW98" s="66"/>
      <c r="DX98" s="66"/>
      <c r="DY98" s="66"/>
      <c r="DZ98" s="66"/>
      <c r="EA98" s="66"/>
      <c r="EB98" s="66"/>
      <c r="EC98" s="66"/>
      <c r="ED98" s="66"/>
      <c r="EE98" s="66"/>
      <c r="EF98" s="66"/>
      <c r="EG98" s="66"/>
      <c r="EH98" s="66"/>
      <c r="EI98" s="66"/>
      <c r="EJ98" s="66"/>
      <c r="EK98" s="66"/>
      <c r="EL98" s="66"/>
      <c r="EM98" s="66"/>
      <c r="EN98" s="66"/>
    </row>
    <row r="99" spans="1:144" customFormat="1" x14ac:dyDescent="0.25">
      <c r="A99" s="66"/>
      <c r="B99" s="237" t="s">
        <v>63</v>
      </c>
      <c r="C99" s="237"/>
      <c r="D99" s="155" t="s">
        <v>17</v>
      </c>
      <c r="E99" s="176">
        <v>2.8684720859699291</v>
      </c>
      <c r="F99" s="151"/>
      <c r="G99" s="152"/>
      <c r="H99" s="153" t="s">
        <v>228</v>
      </c>
      <c r="I99" s="66"/>
      <c r="J99" s="66"/>
      <c r="K99" s="66"/>
      <c r="L99" s="66"/>
      <c r="M99" s="66" t="s">
        <v>241</v>
      </c>
      <c r="N99" s="66"/>
      <c r="O99" s="66"/>
      <c r="P99" s="66"/>
      <c r="Q99" s="66"/>
      <c r="R99" s="66"/>
      <c r="S99" s="66"/>
      <c r="T99" s="66"/>
      <c r="U99" s="66"/>
      <c r="V99" s="66"/>
      <c r="W99" s="66"/>
      <c r="X99" s="66"/>
      <c r="Y99" s="66"/>
      <c r="Z99" s="193" t="s">
        <v>241</v>
      </c>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t="s">
        <v>242</v>
      </c>
      <c r="BA99" s="66"/>
      <c r="BB99" s="66"/>
      <c r="BC99" s="66"/>
      <c r="BD99" s="66"/>
      <c r="BE99" s="66"/>
      <c r="BF99" s="66"/>
      <c r="BG99" s="66"/>
      <c r="BH99" s="66"/>
      <c r="BI99" s="66"/>
      <c r="BJ99" s="66"/>
      <c r="BK99" s="66"/>
      <c r="BL99" s="66"/>
      <c r="BM99" s="66"/>
      <c r="BN99" s="66"/>
      <c r="BO99" s="66"/>
      <c r="BP99" s="66"/>
      <c r="BQ99" s="66"/>
      <c r="BR99" s="66"/>
      <c r="BS99" s="66"/>
      <c r="BT99" s="66"/>
      <c r="BU99" s="66"/>
      <c r="BV99" s="66"/>
      <c r="BW99" s="66"/>
      <c r="BX99" s="66"/>
      <c r="BY99" s="66"/>
      <c r="BZ99" s="66"/>
      <c r="CA99" s="66"/>
      <c r="CB99" s="66"/>
      <c r="CC99" s="66"/>
      <c r="CD99" s="66"/>
      <c r="CE99" s="66"/>
      <c r="CF99" s="66"/>
      <c r="CG99" s="66"/>
      <c r="CH99" s="66"/>
      <c r="CI99" s="66"/>
      <c r="CJ99" s="66"/>
      <c r="CK99" s="66"/>
      <c r="CL99" s="66"/>
      <c r="CM99" s="66"/>
      <c r="CN99" s="66"/>
      <c r="CO99" s="66"/>
      <c r="CP99" s="66"/>
      <c r="CQ99" s="66"/>
      <c r="CR99" s="66"/>
      <c r="CS99" s="66"/>
      <c r="CT99" s="66"/>
      <c r="CU99" s="66"/>
      <c r="CV99" s="66"/>
      <c r="CW99" s="66"/>
      <c r="CX99" s="66"/>
      <c r="CY99" s="66"/>
      <c r="CZ99" s="66"/>
      <c r="DA99" s="66"/>
      <c r="DB99" s="66"/>
      <c r="DC99" s="66"/>
      <c r="DD99" s="66"/>
      <c r="DE99" s="66"/>
      <c r="DF99" s="66"/>
      <c r="DG99" s="66"/>
      <c r="DH99" s="66"/>
      <c r="DI99" s="66"/>
      <c r="DJ99" s="66"/>
      <c r="DK99" s="66"/>
      <c r="DL99" s="66"/>
      <c r="DM99" s="66"/>
      <c r="DN99" s="66"/>
      <c r="DO99" s="66"/>
      <c r="DP99" s="66"/>
      <c r="DQ99" s="66"/>
      <c r="DR99" s="66"/>
      <c r="DS99" s="66"/>
      <c r="DT99" s="66"/>
      <c r="DU99" s="66"/>
      <c r="DV99" s="66"/>
      <c r="DW99" s="66"/>
      <c r="DX99" s="66"/>
      <c r="DY99" s="66"/>
      <c r="DZ99" s="66"/>
      <c r="EA99" s="66"/>
      <c r="EB99" s="66"/>
      <c r="EC99" s="66"/>
      <c r="ED99" s="66"/>
      <c r="EE99" s="66"/>
      <c r="EF99" s="66"/>
      <c r="EG99" s="66"/>
      <c r="EH99" s="66"/>
      <c r="EI99" s="66"/>
      <c r="EJ99" s="66"/>
      <c r="EK99" s="66"/>
      <c r="EL99" s="66"/>
      <c r="EM99" s="66"/>
      <c r="EN99" s="66"/>
    </row>
    <row r="100" spans="1:144" customFormat="1" x14ac:dyDescent="0.25">
      <c r="A100" s="66"/>
      <c r="B100" s="237" t="s">
        <v>64</v>
      </c>
      <c r="C100" s="237"/>
      <c r="D100" s="155" t="s">
        <v>17</v>
      </c>
      <c r="E100" s="176">
        <v>2.2603230253694222</v>
      </c>
      <c r="F100" s="151"/>
      <c r="G100" s="152"/>
      <c r="H100" s="153" t="s">
        <v>228</v>
      </c>
      <c r="I100" s="66"/>
      <c r="J100" s="66"/>
      <c r="K100" s="66"/>
      <c r="L100" s="66"/>
      <c r="M100" s="66" t="s">
        <v>243</v>
      </c>
      <c r="N100" s="66"/>
      <c r="O100" s="66"/>
      <c r="P100" s="66"/>
      <c r="Q100" s="66"/>
      <c r="R100" s="66"/>
      <c r="S100" s="66"/>
      <c r="T100" s="66"/>
      <c r="U100" s="66"/>
      <c r="V100" s="66"/>
      <c r="W100" s="66"/>
      <c r="X100" s="66"/>
      <c r="Y100" s="66"/>
      <c r="Z100" s="193" t="s">
        <v>243</v>
      </c>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t="s">
        <v>244</v>
      </c>
      <c r="BA100" s="66"/>
      <c r="BB100" s="66"/>
      <c r="BC100" s="66"/>
      <c r="BD100" s="66"/>
      <c r="BE100" s="66"/>
      <c r="BF100" s="66"/>
      <c r="BG100" s="66"/>
      <c r="BH100" s="66"/>
      <c r="BI100" s="66"/>
      <c r="BJ100" s="66"/>
      <c r="BK100" s="66"/>
      <c r="BL100" s="66"/>
      <c r="BM100" s="66"/>
      <c r="BN100" s="66"/>
      <c r="BO100" s="66"/>
      <c r="BP100" s="66"/>
      <c r="BQ100" s="66"/>
      <c r="BR100" s="66"/>
      <c r="BS100" s="66"/>
      <c r="BT100" s="66"/>
      <c r="BU100" s="66"/>
      <c r="BV100" s="66"/>
      <c r="BW100" s="66"/>
      <c r="BX100" s="66"/>
      <c r="BY100" s="66"/>
      <c r="BZ100" s="66"/>
      <c r="CA100" s="66"/>
      <c r="CB100" s="66"/>
      <c r="CC100" s="66"/>
      <c r="CD100" s="66"/>
      <c r="CE100" s="66"/>
      <c r="CF100" s="66"/>
      <c r="CG100" s="66"/>
      <c r="CH100" s="66"/>
      <c r="CI100" s="66"/>
      <c r="CJ100" s="66"/>
      <c r="CK100" s="66"/>
      <c r="CL100" s="66"/>
      <c r="CM100" s="66"/>
      <c r="CN100" s="66"/>
      <c r="CO100" s="66"/>
      <c r="CP100" s="66"/>
      <c r="CQ100" s="66"/>
      <c r="CR100" s="66"/>
      <c r="CS100" s="66"/>
      <c r="CT100" s="66"/>
      <c r="CU100" s="66"/>
      <c r="CV100" s="66"/>
      <c r="CW100" s="66"/>
      <c r="CX100" s="66"/>
      <c r="CY100" s="66"/>
      <c r="CZ100" s="66"/>
      <c r="DA100" s="66"/>
      <c r="DB100" s="66"/>
      <c r="DC100" s="66"/>
      <c r="DD100" s="66"/>
      <c r="DE100" s="66"/>
      <c r="DF100" s="66"/>
      <c r="DG100" s="66"/>
      <c r="DH100" s="66"/>
      <c r="DI100" s="66"/>
      <c r="DJ100" s="66"/>
      <c r="DK100" s="66"/>
      <c r="DL100" s="66"/>
      <c r="DM100" s="66"/>
      <c r="DN100" s="66"/>
      <c r="DO100" s="66"/>
      <c r="DP100" s="66"/>
      <c r="DQ100" s="66"/>
      <c r="DR100" s="66"/>
      <c r="DS100" s="66"/>
      <c r="DT100" s="66"/>
      <c r="DU100" s="66"/>
      <c r="DV100" s="66"/>
      <c r="DW100" s="66"/>
      <c r="DX100" s="66"/>
      <c r="DY100" s="66"/>
      <c r="DZ100" s="66"/>
      <c r="EA100" s="66"/>
      <c r="EB100" s="66"/>
      <c r="EC100" s="66"/>
      <c r="ED100" s="66"/>
      <c r="EE100" s="66"/>
      <c r="EF100" s="66"/>
      <c r="EG100" s="66"/>
      <c r="EH100" s="66"/>
      <c r="EI100" s="66"/>
      <c r="EJ100" s="66"/>
      <c r="EK100" s="66"/>
      <c r="EL100" s="66"/>
      <c r="EM100" s="66"/>
      <c r="EN100" s="66"/>
    </row>
    <row r="101" spans="1:144" customFormat="1" x14ac:dyDescent="0.25">
      <c r="A101" s="66"/>
      <c r="B101" s="237" t="s">
        <v>65</v>
      </c>
      <c r="C101" s="237"/>
      <c r="D101" s="155" t="s">
        <v>17</v>
      </c>
      <c r="E101" s="176">
        <v>2.8684720859699291</v>
      </c>
      <c r="F101" s="151"/>
      <c r="G101" s="152"/>
      <c r="H101" s="153" t="s">
        <v>228</v>
      </c>
      <c r="I101" s="66"/>
      <c r="J101" s="66"/>
      <c r="K101" s="66"/>
      <c r="L101" s="66"/>
      <c r="M101" s="66" t="s">
        <v>245</v>
      </c>
      <c r="N101" s="66"/>
      <c r="O101" s="66"/>
      <c r="P101" s="66"/>
      <c r="Q101" s="66"/>
      <c r="R101" s="66"/>
      <c r="S101" s="66"/>
      <c r="T101" s="66"/>
      <c r="U101" s="66"/>
      <c r="V101" s="66"/>
      <c r="W101" s="66"/>
      <c r="X101" s="66"/>
      <c r="Y101" s="66"/>
      <c r="Z101" s="193" t="s">
        <v>245</v>
      </c>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t="s">
        <v>246</v>
      </c>
      <c r="BA101" s="66"/>
      <c r="BB101" s="66"/>
      <c r="BC101" s="66"/>
      <c r="BD101" s="66"/>
      <c r="BE101" s="66"/>
      <c r="BF101" s="66"/>
      <c r="BG101" s="66"/>
      <c r="BH101" s="66"/>
      <c r="BI101" s="66"/>
      <c r="BJ101" s="66"/>
      <c r="BK101" s="66"/>
      <c r="BL101" s="66"/>
      <c r="BM101" s="66"/>
      <c r="BN101" s="66"/>
      <c r="BO101" s="66"/>
      <c r="BP101" s="66"/>
      <c r="BQ101" s="66"/>
      <c r="BR101" s="66"/>
      <c r="BS101" s="66"/>
      <c r="BT101" s="66"/>
      <c r="BU101" s="66"/>
      <c r="BV101" s="66"/>
      <c r="BW101" s="66"/>
      <c r="BX101" s="66"/>
      <c r="BY101" s="66"/>
      <c r="BZ101" s="66"/>
      <c r="CA101" s="66"/>
      <c r="CB101" s="66"/>
      <c r="CC101" s="66"/>
      <c r="CD101" s="66"/>
      <c r="CE101" s="66"/>
      <c r="CF101" s="66"/>
      <c r="CG101" s="66"/>
      <c r="CH101" s="66"/>
      <c r="CI101" s="66"/>
      <c r="CJ101" s="66"/>
      <c r="CK101" s="66"/>
      <c r="CL101" s="66"/>
      <c r="CM101" s="66"/>
      <c r="CN101" s="66"/>
      <c r="CO101" s="66"/>
      <c r="CP101" s="66"/>
      <c r="CQ101" s="66"/>
      <c r="CR101" s="66"/>
      <c r="CS101" s="66"/>
      <c r="CT101" s="66"/>
      <c r="CU101" s="66"/>
      <c r="CV101" s="66"/>
      <c r="CW101" s="66"/>
      <c r="CX101" s="66"/>
      <c r="CY101" s="66"/>
      <c r="CZ101" s="66"/>
      <c r="DA101" s="66"/>
      <c r="DB101" s="66"/>
      <c r="DC101" s="66"/>
      <c r="DD101" s="66"/>
      <c r="DE101" s="66"/>
      <c r="DF101" s="66"/>
      <c r="DG101" s="66"/>
      <c r="DH101" s="66"/>
      <c r="DI101" s="66"/>
      <c r="DJ101" s="66"/>
      <c r="DK101" s="66"/>
      <c r="DL101" s="66"/>
      <c r="DM101" s="66"/>
      <c r="DN101" s="66"/>
      <c r="DO101" s="66"/>
      <c r="DP101" s="66"/>
      <c r="DQ101" s="66"/>
      <c r="DR101" s="66"/>
      <c r="DS101" s="66"/>
      <c r="DT101" s="66"/>
      <c r="DU101" s="66"/>
      <c r="DV101" s="66"/>
      <c r="DW101" s="66"/>
      <c r="DX101" s="66"/>
      <c r="DY101" s="66"/>
      <c r="DZ101" s="66"/>
      <c r="EA101" s="66"/>
      <c r="EB101" s="66"/>
      <c r="EC101" s="66"/>
      <c r="ED101" s="66"/>
      <c r="EE101" s="66"/>
      <c r="EF101" s="66"/>
      <c r="EG101" s="66"/>
      <c r="EH101" s="66"/>
      <c r="EI101" s="66"/>
      <c r="EJ101" s="66"/>
      <c r="EK101" s="66"/>
      <c r="EL101" s="66"/>
      <c r="EM101" s="66"/>
      <c r="EN101" s="66"/>
    </row>
    <row r="102" spans="1:144" customFormat="1" x14ac:dyDescent="0.25">
      <c r="A102" s="66"/>
      <c r="B102" s="237" t="s">
        <v>66</v>
      </c>
      <c r="C102" s="237"/>
      <c r="D102" s="155" t="s">
        <v>17</v>
      </c>
      <c r="E102" s="176">
        <v>2.2603230253694222</v>
      </c>
      <c r="F102" s="151"/>
      <c r="G102" s="152"/>
      <c r="H102" s="153" t="s">
        <v>228</v>
      </c>
      <c r="I102" s="66"/>
      <c r="J102" s="66"/>
      <c r="K102" s="66"/>
      <c r="L102" s="66"/>
      <c r="M102" s="66" t="s">
        <v>247</v>
      </c>
      <c r="N102" s="66"/>
      <c r="O102" s="66"/>
      <c r="P102" s="66"/>
      <c r="Q102" s="66"/>
      <c r="R102" s="66"/>
      <c r="S102" s="66"/>
      <c r="T102" s="66"/>
      <c r="U102" s="66"/>
      <c r="V102" s="66"/>
      <c r="W102" s="66"/>
      <c r="X102" s="66"/>
      <c r="Y102" s="66"/>
      <c r="Z102" s="193" t="s">
        <v>247</v>
      </c>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t="s">
        <v>248</v>
      </c>
      <c r="BA102" s="66"/>
      <c r="BB102" s="66"/>
      <c r="BC102" s="66"/>
      <c r="BD102" s="66"/>
      <c r="BE102" s="66"/>
      <c r="BF102" s="66"/>
      <c r="BG102" s="66"/>
      <c r="BH102" s="66"/>
      <c r="BI102" s="66"/>
      <c r="BJ102" s="66"/>
      <c r="BK102" s="66"/>
      <c r="BL102" s="66"/>
      <c r="BM102" s="66"/>
      <c r="BN102" s="66"/>
      <c r="BO102" s="66"/>
      <c r="BP102" s="66"/>
      <c r="BQ102" s="66"/>
      <c r="BR102" s="66"/>
      <c r="BS102" s="66"/>
      <c r="BT102" s="66"/>
      <c r="BU102" s="66"/>
      <c r="BV102" s="66"/>
      <c r="BW102" s="66"/>
      <c r="BX102" s="66"/>
      <c r="BY102" s="66"/>
      <c r="BZ102" s="66"/>
      <c r="CA102" s="66"/>
      <c r="CB102" s="66"/>
      <c r="CC102" s="66"/>
      <c r="CD102" s="66"/>
      <c r="CE102" s="66"/>
      <c r="CF102" s="66"/>
      <c r="CG102" s="66"/>
      <c r="CH102" s="66"/>
      <c r="CI102" s="66"/>
      <c r="CJ102" s="66"/>
      <c r="CK102" s="66"/>
      <c r="CL102" s="66"/>
      <c r="CM102" s="66"/>
      <c r="CN102" s="66"/>
      <c r="CO102" s="66"/>
      <c r="CP102" s="66"/>
      <c r="CQ102" s="66"/>
      <c r="CR102" s="66"/>
      <c r="CS102" s="66"/>
      <c r="CT102" s="66"/>
      <c r="CU102" s="66"/>
      <c r="CV102" s="66"/>
      <c r="CW102" s="66"/>
      <c r="CX102" s="66"/>
      <c r="CY102" s="66"/>
      <c r="CZ102" s="66"/>
      <c r="DA102" s="66"/>
      <c r="DB102" s="66"/>
      <c r="DC102" s="66"/>
      <c r="DD102" s="66"/>
      <c r="DE102" s="66"/>
      <c r="DF102" s="66"/>
      <c r="DG102" s="66"/>
      <c r="DH102" s="66"/>
      <c r="DI102" s="66"/>
      <c r="DJ102" s="66"/>
      <c r="DK102" s="66"/>
      <c r="DL102" s="66"/>
      <c r="DM102" s="66"/>
      <c r="DN102" s="66"/>
      <c r="DO102" s="66"/>
      <c r="DP102" s="66"/>
      <c r="DQ102" s="66"/>
      <c r="DR102" s="66"/>
      <c r="DS102" s="66"/>
      <c r="DT102" s="66"/>
      <c r="DU102" s="66"/>
      <c r="DV102" s="66"/>
      <c r="DW102" s="66"/>
      <c r="DX102" s="66"/>
      <c r="DY102" s="66"/>
      <c r="DZ102" s="66"/>
      <c r="EA102" s="66"/>
      <c r="EB102" s="66"/>
      <c r="EC102" s="66"/>
      <c r="ED102" s="66"/>
      <c r="EE102" s="66"/>
      <c r="EF102" s="66"/>
      <c r="EG102" s="66"/>
      <c r="EH102" s="66"/>
      <c r="EI102" s="66"/>
      <c r="EJ102" s="66"/>
      <c r="EK102" s="66"/>
      <c r="EL102" s="66"/>
      <c r="EM102" s="66"/>
      <c r="EN102" s="66"/>
    </row>
    <row r="103" spans="1:144" customFormat="1" ht="9.9499999999999993" customHeight="1" x14ac:dyDescent="0.25">
      <c r="A103" s="66"/>
      <c r="B103" s="197"/>
      <c r="C103" s="197"/>
      <c r="D103" s="155"/>
      <c r="E103" s="157"/>
      <c r="F103" s="151"/>
      <c r="G103" s="152"/>
      <c r="H103" s="153"/>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c r="BL103" s="66"/>
      <c r="BM103" s="66"/>
      <c r="BN103" s="66"/>
      <c r="BO103" s="66"/>
      <c r="BP103" s="66"/>
      <c r="BQ103" s="66"/>
      <c r="BR103" s="66"/>
      <c r="BS103" s="66"/>
      <c r="BT103" s="66"/>
      <c r="BU103" s="66"/>
      <c r="BV103" s="66"/>
      <c r="BW103" s="66"/>
      <c r="BX103" s="66"/>
      <c r="BY103" s="66"/>
      <c r="BZ103" s="66"/>
      <c r="CA103" s="66"/>
      <c r="CB103" s="66"/>
      <c r="CC103" s="66"/>
      <c r="CD103" s="66"/>
      <c r="CE103" s="66"/>
      <c r="CF103" s="66"/>
      <c r="CG103" s="66"/>
      <c r="CH103" s="66"/>
      <c r="CI103" s="66"/>
      <c r="CJ103" s="66"/>
      <c r="CK103" s="66"/>
      <c r="CL103" s="66"/>
      <c r="CM103" s="66"/>
      <c r="CN103" s="66"/>
      <c r="CO103" s="66"/>
      <c r="CP103" s="66"/>
      <c r="CQ103" s="66"/>
      <c r="CR103" s="66"/>
      <c r="CS103" s="66"/>
      <c r="CT103" s="66"/>
      <c r="CU103" s="66"/>
      <c r="CV103" s="66"/>
      <c r="CW103" s="66"/>
      <c r="CX103" s="66"/>
      <c r="CY103" s="66"/>
      <c r="CZ103" s="66"/>
      <c r="DA103" s="66"/>
      <c r="DB103" s="66"/>
      <c r="DC103" s="66"/>
      <c r="DD103" s="66"/>
      <c r="DE103" s="66"/>
      <c r="DF103" s="66"/>
      <c r="DG103" s="66"/>
      <c r="DH103" s="66"/>
      <c r="DI103" s="66"/>
      <c r="DJ103" s="66"/>
      <c r="DK103" s="66"/>
      <c r="DL103" s="66"/>
      <c r="DM103" s="66"/>
      <c r="DN103" s="66"/>
      <c r="DO103" s="66"/>
      <c r="DP103" s="66"/>
      <c r="DQ103" s="66"/>
      <c r="DR103" s="66"/>
      <c r="DS103" s="66"/>
      <c r="DT103" s="66"/>
      <c r="DU103" s="66"/>
      <c r="DV103" s="66"/>
      <c r="DW103" s="66"/>
      <c r="DX103" s="66"/>
      <c r="DY103" s="66"/>
      <c r="DZ103" s="66"/>
      <c r="EA103" s="66"/>
      <c r="EB103" s="66"/>
      <c r="EC103" s="66"/>
      <c r="ED103" s="66"/>
      <c r="EE103" s="66"/>
      <c r="EF103" s="66"/>
      <c r="EG103" s="66"/>
      <c r="EH103" s="66"/>
      <c r="EI103" s="66"/>
      <c r="EJ103" s="66"/>
      <c r="EK103" s="66"/>
      <c r="EL103" s="66"/>
      <c r="EM103" s="66"/>
      <c r="EN103" s="66"/>
    </row>
    <row r="104" spans="1:144" customFormat="1" x14ac:dyDescent="0.25">
      <c r="A104" s="66"/>
      <c r="B104" s="235" t="s">
        <v>123</v>
      </c>
      <c r="C104" s="237"/>
      <c r="D104" s="155"/>
      <c r="E104" s="158"/>
      <c r="F104" s="151"/>
      <c r="G104" s="152"/>
      <c r="H104" s="153" t="s">
        <v>249</v>
      </c>
      <c r="I104" s="66"/>
      <c r="J104" s="66"/>
      <c r="K104" s="66"/>
      <c r="L104" s="66"/>
      <c r="M104" s="66"/>
      <c r="N104" s="66"/>
      <c r="O104" s="66"/>
      <c r="P104" s="66"/>
      <c r="Q104" s="66"/>
      <c r="R104" s="66"/>
      <c r="S104" s="66"/>
      <c r="T104" s="66"/>
      <c r="U104" s="66"/>
      <c r="V104" s="66"/>
      <c r="W104" s="66"/>
      <c r="X104" s="66"/>
      <c r="Y104" s="66"/>
      <c r="Z104" s="195" t="s">
        <v>123</v>
      </c>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c r="BL104" s="66"/>
      <c r="BM104" s="66"/>
      <c r="BN104" s="66"/>
      <c r="BO104" s="66"/>
      <c r="BP104" s="66"/>
      <c r="BQ104" s="66"/>
      <c r="BR104" s="66"/>
      <c r="BS104" s="66"/>
      <c r="BT104" s="66"/>
      <c r="BU104" s="66"/>
      <c r="BV104" s="66"/>
      <c r="BW104" s="66"/>
      <c r="BX104" s="66"/>
      <c r="BY104" s="66"/>
      <c r="BZ104" s="66"/>
      <c r="CA104" s="66"/>
      <c r="CB104" s="66"/>
      <c r="CC104" s="66"/>
      <c r="CD104" s="66"/>
      <c r="CE104" s="66"/>
      <c r="CF104" s="66"/>
      <c r="CG104" s="66"/>
      <c r="CH104" s="66"/>
      <c r="CI104" s="66"/>
      <c r="CJ104" s="66"/>
      <c r="CK104" s="66"/>
      <c r="CL104" s="66"/>
      <c r="CM104" s="66"/>
      <c r="CN104" s="66"/>
      <c r="CO104" s="66"/>
      <c r="CP104" s="66"/>
      <c r="CQ104" s="66"/>
      <c r="CR104" s="66"/>
      <c r="CS104" s="66"/>
      <c r="CT104" s="66"/>
      <c r="CU104" s="66"/>
      <c r="CV104" s="66"/>
      <c r="CW104" s="66"/>
      <c r="CX104" s="66"/>
      <c r="CY104" s="66"/>
      <c r="CZ104" s="66"/>
      <c r="DA104" s="66"/>
      <c r="DB104" s="66"/>
      <c r="DC104" s="66"/>
      <c r="DD104" s="66"/>
      <c r="DE104" s="66"/>
      <c r="DF104" s="66"/>
      <c r="DG104" s="66"/>
      <c r="DH104" s="66"/>
      <c r="DI104" s="66"/>
      <c r="DJ104" s="66"/>
      <c r="DK104" s="66"/>
      <c r="DL104" s="66"/>
      <c r="DM104" s="66"/>
      <c r="DN104" s="66"/>
      <c r="DO104" s="66"/>
      <c r="DP104" s="66"/>
      <c r="DQ104" s="66"/>
      <c r="DR104" s="66"/>
      <c r="DS104" s="66"/>
      <c r="DT104" s="66"/>
      <c r="DU104" s="66"/>
      <c r="DV104" s="66"/>
      <c r="DW104" s="66"/>
      <c r="DX104" s="66"/>
      <c r="DY104" s="66"/>
      <c r="DZ104" s="66"/>
      <c r="EA104" s="66"/>
      <c r="EB104" s="66"/>
      <c r="EC104" s="66"/>
      <c r="ED104" s="66"/>
      <c r="EE104" s="66"/>
      <c r="EF104" s="66"/>
      <c r="EG104" s="66"/>
      <c r="EH104" s="66"/>
      <c r="EI104" s="66"/>
      <c r="EJ104" s="66"/>
      <c r="EK104" s="66"/>
      <c r="EL104" s="66"/>
      <c r="EM104" s="66"/>
      <c r="EN104" s="66"/>
    </row>
    <row r="105" spans="1:144" customFormat="1" ht="9.9499999999999993" customHeight="1" x14ac:dyDescent="0.25">
      <c r="A105" s="66"/>
      <c r="B105" s="191"/>
      <c r="C105" s="197"/>
      <c r="D105" s="155"/>
      <c r="E105" s="158"/>
      <c r="F105" s="151"/>
      <c r="G105" s="152"/>
      <c r="H105" s="153"/>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66"/>
      <c r="BS105" s="66"/>
      <c r="BT105" s="66"/>
      <c r="BU105" s="66"/>
      <c r="BV105" s="66"/>
      <c r="BW105" s="66"/>
      <c r="BX105" s="66"/>
      <c r="BY105" s="66"/>
      <c r="BZ105" s="66"/>
      <c r="CA105" s="66"/>
      <c r="CB105" s="66"/>
      <c r="CC105" s="66"/>
      <c r="CD105" s="66"/>
      <c r="CE105" s="66"/>
      <c r="CF105" s="66"/>
      <c r="CG105" s="66"/>
      <c r="CH105" s="66"/>
      <c r="CI105" s="66"/>
      <c r="CJ105" s="66"/>
      <c r="CK105" s="66"/>
      <c r="CL105" s="66"/>
      <c r="CM105" s="66"/>
      <c r="CN105" s="66"/>
      <c r="CO105" s="66"/>
      <c r="CP105" s="66"/>
      <c r="CQ105" s="66"/>
      <c r="CR105" s="66"/>
      <c r="CS105" s="66"/>
      <c r="CT105" s="66"/>
      <c r="CU105" s="66"/>
      <c r="CV105" s="66"/>
      <c r="CW105" s="66"/>
      <c r="CX105" s="66"/>
      <c r="CY105" s="66"/>
      <c r="CZ105" s="66"/>
      <c r="DA105" s="66"/>
      <c r="DB105" s="66"/>
      <c r="DC105" s="66"/>
      <c r="DD105" s="66"/>
      <c r="DE105" s="66"/>
      <c r="DF105" s="66"/>
      <c r="DG105" s="66"/>
      <c r="DH105" s="66"/>
      <c r="DI105" s="66"/>
      <c r="DJ105" s="66"/>
      <c r="DK105" s="66"/>
      <c r="DL105" s="66"/>
      <c r="DM105" s="66"/>
      <c r="DN105" s="66"/>
      <c r="DO105" s="66"/>
      <c r="DP105" s="66"/>
      <c r="DQ105" s="66"/>
      <c r="DR105" s="66"/>
      <c r="DS105" s="66"/>
      <c r="DT105" s="66"/>
      <c r="DU105" s="66"/>
      <c r="DV105" s="66"/>
      <c r="DW105" s="66"/>
      <c r="DX105" s="66"/>
      <c r="DY105" s="66"/>
      <c r="DZ105" s="66"/>
      <c r="EA105" s="66"/>
      <c r="EB105" s="66"/>
      <c r="EC105" s="66"/>
      <c r="ED105" s="66"/>
      <c r="EE105" s="66"/>
      <c r="EF105" s="66"/>
      <c r="EG105" s="66"/>
      <c r="EH105" s="66"/>
      <c r="EI105" s="66"/>
      <c r="EJ105" s="66"/>
      <c r="EK105" s="66"/>
      <c r="EL105" s="66"/>
      <c r="EM105" s="66"/>
      <c r="EN105" s="66"/>
    </row>
    <row r="106" spans="1:144" customFormat="1" x14ac:dyDescent="0.25">
      <c r="A106" s="66"/>
      <c r="B106" s="237" t="s">
        <v>110</v>
      </c>
      <c r="C106" s="237"/>
      <c r="D106" s="155" t="s">
        <v>13</v>
      </c>
      <c r="E106" s="158">
        <v>4.4000000000000003E-3</v>
      </c>
      <c r="F106" s="151"/>
      <c r="G106" s="152"/>
      <c r="H106" s="153" t="s">
        <v>228</v>
      </c>
      <c r="I106" s="66"/>
      <c r="J106" s="66"/>
      <c r="K106" s="66"/>
      <c r="L106" s="66"/>
      <c r="M106" s="66" t="s">
        <v>250</v>
      </c>
      <c r="N106" s="66"/>
      <c r="O106" s="66"/>
      <c r="P106" s="66"/>
      <c r="Q106" s="66"/>
      <c r="R106" s="66"/>
      <c r="S106" s="66"/>
      <c r="T106" s="66"/>
      <c r="U106" s="66"/>
      <c r="V106" s="66"/>
      <c r="W106" s="66"/>
      <c r="X106" s="66"/>
      <c r="Y106" s="66"/>
      <c r="Z106" s="193" t="s">
        <v>110</v>
      </c>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c r="BL106" s="66"/>
      <c r="BM106" s="66"/>
      <c r="BN106" s="66"/>
      <c r="BO106" s="66"/>
      <c r="BP106" s="66"/>
      <c r="BQ106" s="66"/>
      <c r="BR106" s="66"/>
      <c r="BS106" s="66"/>
      <c r="BT106" s="66"/>
      <c r="BU106" s="66"/>
      <c r="BV106" s="66"/>
      <c r="BW106" s="66"/>
      <c r="BX106" s="66"/>
      <c r="BY106" s="66"/>
      <c r="BZ106" s="66"/>
      <c r="CA106" s="66"/>
      <c r="CB106" s="66"/>
      <c r="CC106" s="66"/>
      <c r="CD106" s="66"/>
      <c r="CE106" s="66"/>
      <c r="CF106" s="66"/>
      <c r="CG106" s="66"/>
      <c r="CH106" s="66"/>
      <c r="CI106" s="66"/>
      <c r="CJ106" s="66"/>
      <c r="CK106" s="66"/>
      <c r="CL106" s="66"/>
      <c r="CM106" s="66"/>
      <c r="CN106" s="66"/>
      <c r="CO106" s="66"/>
      <c r="CP106" s="66"/>
      <c r="CQ106" s="66"/>
      <c r="CR106" s="66"/>
      <c r="CS106" s="66"/>
      <c r="CT106" s="66"/>
      <c r="CU106" s="66"/>
      <c r="CV106" s="66"/>
      <c r="CW106" s="66"/>
      <c r="CX106" s="66"/>
      <c r="CY106" s="66"/>
      <c r="CZ106" s="66"/>
      <c r="DA106" s="66"/>
      <c r="DB106" s="66"/>
      <c r="DC106" s="66"/>
      <c r="DD106" s="66"/>
      <c r="DE106" s="66"/>
      <c r="DF106" s="66"/>
      <c r="DG106" s="66"/>
      <c r="DH106" s="66"/>
      <c r="DI106" s="66"/>
      <c r="DJ106" s="66"/>
      <c r="DK106" s="66"/>
      <c r="DL106" s="66"/>
      <c r="DM106" s="66"/>
      <c r="DN106" s="66"/>
      <c r="DO106" s="66"/>
      <c r="DP106" s="66"/>
      <c r="DQ106" s="66"/>
      <c r="DR106" s="66"/>
      <c r="DS106" s="66"/>
      <c r="DT106" s="66"/>
      <c r="DU106" s="66"/>
      <c r="DV106" s="66"/>
      <c r="DW106" s="66"/>
      <c r="DX106" s="66"/>
      <c r="DY106" s="66"/>
      <c r="DZ106" s="66"/>
      <c r="EA106" s="66"/>
      <c r="EB106" s="66"/>
      <c r="EC106" s="66"/>
      <c r="ED106" s="66"/>
      <c r="EE106" s="66"/>
      <c r="EF106" s="66"/>
      <c r="EG106" s="66"/>
      <c r="EH106" s="66"/>
      <c r="EI106" s="66"/>
      <c r="EJ106" s="66"/>
      <c r="EK106" s="66"/>
      <c r="EL106" s="66"/>
      <c r="EM106" s="66"/>
      <c r="EN106" s="66"/>
    </row>
    <row r="107" spans="1:144" customFormat="1" x14ac:dyDescent="0.25">
      <c r="A107" s="66"/>
      <c r="B107" s="237" t="s">
        <v>111</v>
      </c>
      <c r="C107" s="237"/>
      <c r="D107" s="155" t="s">
        <v>13</v>
      </c>
      <c r="E107" s="158">
        <v>1.2999999999999999E-3</v>
      </c>
      <c r="F107" s="151"/>
      <c r="G107" s="152"/>
      <c r="H107" s="153" t="s">
        <v>228</v>
      </c>
      <c r="I107" s="66"/>
      <c r="J107" s="66"/>
      <c r="K107" s="66"/>
      <c r="L107" s="66"/>
      <c r="M107" s="66" t="s">
        <v>251</v>
      </c>
      <c r="N107" s="66"/>
      <c r="O107" s="66"/>
      <c r="P107" s="66"/>
      <c r="Q107" s="66"/>
      <c r="R107" s="66"/>
      <c r="S107" s="66"/>
      <c r="T107" s="66"/>
      <c r="U107" s="66"/>
      <c r="V107" s="66"/>
      <c r="W107" s="66"/>
      <c r="X107" s="66"/>
      <c r="Y107" s="66"/>
      <c r="Z107" s="193" t="s">
        <v>111</v>
      </c>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c r="BL107" s="66"/>
      <c r="BM107" s="66"/>
      <c r="BN107" s="66"/>
      <c r="BO107" s="66"/>
      <c r="BP107" s="66"/>
      <c r="BQ107" s="66"/>
      <c r="BR107" s="66"/>
      <c r="BS107" s="66"/>
      <c r="BT107" s="66"/>
      <c r="BU107" s="66"/>
      <c r="BV107" s="66"/>
      <c r="BW107" s="66"/>
      <c r="BX107" s="66"/>
      <c r="BY107" s="66"/>
      <c r="BZ107" s="66"/>
      <c r="CA107" s="66"/>
      <c r="CB107" s="66"/>
      <c r="CC107" s="66"/>
      <c r="CD107" s="66"/>
      <c r="CE107" s="66"/>
      <c r="CF107" s="66"/>
      <c r="CG107" s="66"/>
      <c r="CH107" s="66"/>
      <c r="CI107" s="66"/>
      <c r="CJ107" s="66"/>
      <c r="CK107" s="66"/>
      <c r="CL107" s="66"/>
      <c r="CM107" s="66"/>
      <c r="CN107" s="66"/>
      <c r="CO107" s="66"/>
      <c r="CP107" s="66"/>
      <c r="CQ107" s="66"/>
      <c r="CR107" s="66"/>
      <c r="CS107" s="66"/>
      <c r="CT107" s="66"/>
      <c r="CU107" s="66"/>
      <c r="CV107" s="66"/>
      <c r="CW107" s="66"/>
      <c r="CX107" s="66"/>
      <c r="CY107" s="66"/>
      <c r="CZ107" s="66"/>
      <c r="DA107" s="66"/>
      <c r="DB107" s="66"/>
      <c r="DC107" s="66"/>
      <c r="DD107" s="66"/>
      <c r="DE107" s="66"/>
      <c r="DF107" s="66"/>
      <c r="DG107" s="66"/>
      <c r="DH107" s="66"/>
      <c r="DI107" s="66"/>
      <c r="DJ107" s="66"/>
      <c r="DK107" s="66"/>
      <c r="DL107" s="66"/>
      <c r="DM107" s="66"/>
      <c r="DN107" s="66"/>
      <c r="DO107" s="66"/>
      <c r="DP107" s="66"/>
      <c r="DQ107" s="66"/>
      <c r="DR107" s="66"/>
      <c r="DS107" s="66"/>
      <c r="DT107" s="66"/>
      <c r="DU107" s="66"/>
      <c r="DV107" s="66"/>
      <c r="DW107" s="66"/>
      <c r="DX107" s="66"/>
      <c r="DY107" s="66"/>
      <c r="DZ107" s="66"/>
      <c r="EA107" s="66"/>
      <c r="EB107" s="66"/>
      <c r="EC107" s="66"/>
      <c r="ED107" s="66"/>
      <c r="EE107" s="66"/>
      <c r="EF107" s="66"/>
      <c r="EG107" s="66"/>
      <c r="EH107" s="66"/>
      <c r="EI107" s="66"/>
      <c r="EJ107" s="66"/>
      <c r="EK107" s="66"/>
      <c r="EL107" s="66"/>
      <c r="EM107" s="66"/>
      <c r="EN107" s="66"/>
    </row>
    <row r="108" spans="1:144" customFormat="1" x14ac:dyDescent="0.25">
      <c r="A108" s="66"/>
      <c r="B108" s="237" t="s">
        <v>112</v>
      </c>
      <c r="C108" s="237"/>
      <c r="D108" s="155" t="s">
        <v>67</v>
      </c>
      <c r="E108" s="158">
        <v>0.25</v>
      </c>
      <c r="F108" s="151"/>
      <c r="G108" s="152"/>
      <c r="H108" s="153" t="s">
        <v>228</v>
      </c>
      <c r="I108" s="66"/>
      <c r="J108" s="66"/>
      <c r="K108" s="66"/>
      <c r="L108" s="66"/>
      <c r="M108" s="66" t="s">
        <v>252</v>
      </c>
      <c r="N108" s="66"/>
      <c r="O108" s="66"/>
      <c r="P108" s="66"/>
      <c r="Q108" s="66"/>
      <c r="R108" s="66"/>
      <c r="S108" s="66"/>
      <c r="T108" s="66"/>
      <c r="U108" s="66"/>
      <c r="V108" s="66"/>
      <c r="W108" s="66"/>
      <c r="X108" s="66"/>
      <c r="Y108" s="66"/>
      <c r="Z108" s="193" t="s">
        <v>112</v>
      </c>
      <c r="AA108" s="66"/>
      <c r="AB108" s="66"/>
      <c r="AC108" s="66"/>
      <c r="AD108" s="66"/>
      <c r="AE108" s="66"/>
      <c r="AF108" s="66"/>
      <c r="AG108" s="66"/>
      <c r="AH108" s="66"/>
      <c r="AI108" s="66"/>
      <c r="AJ108" s="66"/>
      <c r="AK108" s="66"/>
      <c r="AL108" s="66"/>
      <c r="AM108" s="66"/>
      <c r="AN108" s="66"/>
      <c r="AO108" s="66"/>
      <c r="AP108" s="66"/>
      <c r="AQ108" s="66"/>
      <c r="AR108" s="66"/>
      <c r="AS108" s="66" t="s">
        <v>183</v>
      </c>
      <c r="AT108" s="66"/>
      <c r="AU108" s="66"/>
      <c r="AV108" s="66"/>
      <c r="AW108" s="66"/>
      <c r="AX108" s="66"/>
      <c r="AY108" s="66"/>
      <c r="AZ108" s="66"/>
      <c r="BA108" s="66"/>
      <c r="BB108" s="66"/>
      <c r="BC108" s="66"/>
      <c r="BD108" s="66"/>
      <c r="BE108" s="66"/>
      <c r="BF108" s="66"/>
      <c r="BG108" s="66"/>
      <c r="BH108" s="66"/>
      <c r="BI108" s="66"/>
      <c r="BJ108" s="66"/>
      <c r="BK108" s="66"/>
      <c r="BL108" s="66"/>
      <c r="BM108" s="66"/>
      <c r="BN108" s="66"/>
      <c r="BO108" s="66"/>
      <c r="BP108" s="66"/>
      <c r="BQ108" s="66"/>
      <c r="BR108" s="66"/>
      <c r="BS108" s="66"/>
      <c r="BT108" s="66"/>
      <c r="BU108" s="66"/>
      <c r="BV108" s="66"/>
      <c r="BW108" s="66"/>
      <c r="BX108" s="66"/>
      <c r="BY108" s="66"/>
      <c r="BZ108" s="66"/>
      <c r="CA108" s="66"/>
      <c r="CB108" s="66"/>
      <c r="CC108" s="66"/>
      <c r="CD108" s="66"/>
      <c r="CE108" s="66"/>
      <c r="CF108" s="66"/>
      <c r="CG108" s="66"/>
      <c r="CH108" s="66"/>
      <c r="CI108" s="66"/>
      <c r="CJ108" s="66"/>
      <c r="CK108" s="66"/>
      <c r="CL108" s="66"/>
      <c r="CM108" s="66"/>
      <c r="CN108" s="66"/>
      <c r="CO108" s="66"/>
      <c r="CP108" s="66"/>
      <c r="CQ108" s="66"/>
      <c r="CR108" s="66"/>
      <c r="CS108" s="66"/>
      <c r="CT108" s="66"/>
      <c r="CU108" s="66"/>
      <c r="CV108" s="66"/>
      <c r="CW108" s="66"/>
      <c r="CX108" s="66"/>
      <c r="CY108" s="66"/>
      <c r="CZ108" s="66"/>
      <c r="DA108" s="66"/>
      <c r="DB108" s="66"/>
      <c r="DC108" s="66"/>
      <c r="DD108" s="66"/>
      <c r="DE108" s="66"/>
      <c r="DF108" s="66"/>
      <c r="DG108" s="66"/>
      <c r="DH108" s="66"/>
      <c r="DI108" s="66"/>
      <c r="DJ108" s="66"/>
      <c r="DK108" s="66"/>
      <c r="DL108" s="66"/>
      <c r="DM108" s="66"/>
      <c r="DN108" s="66"/>
      <c r="DO108" s="66"/>
      <c r="DP108" s="66"/>
      <c r="DQ108" s="66"/>
      <c r="DR108" s="66"/>
      <c r="DS108" s="66"/>
      <c r="DT108" s="66"/>
      <c r="DU108" s="66"/>
      <c r="DV108" s="66"/>
      <c r="DW108" s="66"/>
      <c r="DX108" s="66"/>
      <c r="DY108" s="66"/>
      <c r="DZ108" s="66"/>
      <c r="EA108" s="66"/>
      <c r="EB108" s="66"/>
      <c r="EC108" s="66"/>
      <c r="ED108" s="66"/>
      <c r="EE108" s="66"/>
      <c r="EF108" s="66"/>
      <c r="EG108" s="66"/>
      <c r="EH108" s="66"/>
      <c r="EI108" s="66"/>
      <c r="EJ108" s="66"/>
      <c r="EK108" s="66"/>
      <c r="EL108" s="66"/>
      <c r="EM108" s="66"/>
      <c r="EN108" s="66"/>
    </row>
    <row r="109" spans="1:144" customFormat="1" ht="21.75" customHeight="1" x14ac:dyDescent="0.25">
      <c r="A109" s="66"/>
      <c r="B109" s="245" t="s">
        <v>108</v>
      </c>
      <c r="C109" s="234"/>
      <c r="D109" s="234"/>
      <c r="E109" s="234"/>
      <c r="F109" s="151"/>
      <c r="G109" s="152"/>
      <c r="H109" s="153" t="s">
        <v>253</v>
      </c>
      <c r="I109" s="66"/>
      <c r="J109" s="66"/>
      <c r="K109" s="66"/>
      <c r="L109" s="66"/>
      <c r="M109" s="66"/>
      <c r="N109" s="66"/>
      <c r="O109" s="66"/>
      <c r="P109" s="66"/>
      <c r="Q109" s="66"/>
      <c r="R109" s="66"/>
      <c r="S109" s="66"/>
      <c r="T109" s="66"/>
      <c r="U109" s="66"/>
      <c r="V109" s="66"/>
      <c r="W109" s="66"/>
      <c r="X109" s="66"/>
      <c r="Y109" s="66"/>
      <c r="Z109" s="66"/>
      <c r="AA109" s="196" t="s">
        <v>108</v>
      </c>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c r="BL109" s="66"/>
      <c r="BM109" s="66"/>
      <c r="BN109" s="66"/>
      <c r="BO109" s="66"/>
      <c r="BP109" s="66"/>
      <c r="BQ109" s="66"/>
      <c r="BR109" s="66"/>
      <c r="BS109" s="66"/>
      <c r="BT109" s="66"/>
      <c r="BU109" s="66"/>
      <c r="BV109" s="66"/>
      <c r="BW109" s="66"/>
      <c r="BX109" s="66"/>
      <c r="BY109" s="66"/>
      <c r="BZ109" s="66"/>
      <c r="CA109" s="66"/>
      <c r="CB109" s="66"/>
      <c r="CC109" s="66"/>
      <c r="CD109" s="66"/>
      <c r="CE109" s="66"/>
      <c r="CF109" s="66"/>
      <c r="CG109" s="66"/>
      <c r="CH109" s="66"/>
      <c r="CI109" s="66"/>
      <c r="CJ109" s="66"/>
      <c r="CK109" s="66"/>
      <c r="CL109" s="66"/>
      <c r="CM109" s="66"/>
      <c r="CN109" s="66"/>
      <c r="CO109" s="66"/>
      <c r="CP109" s="66"/>
      <c r="CQ109" s="66"/>
      <c r="CR109" s="66"/>
      <c r="CS109" s="66"/>
      <c r="CT109" s="66"/>
      <c r="CU109" s="66"/>
      <c r="CV109" s="66"/>
      <c r="CW109" s="66"/>
      <c r="CX109" s="66"/>
      <c r="CY109" s="66"/>
      <c r="CZ109" s="66"/>
      <c r="DA109" s="66"/>
      <c r="DB109" s="66"/>
      <c r="DC109" s="66"/>
      <c r="DD109" s="66"/>
      <c r="DE109" s="66"/>
      <c r="DF109" s="66"/>
      <c r="DG109" s="66"/>
      <c r="DH109" s="66"/>
      <c r="DI109" s="66"/>
      <c r="DJ109" s="66"/>
      <c r="DK109" s="66"/>
      <c r="DL109" s="66"/>
      <c r="DM109" s="66"/>
      <c r="DN109" s="66"/>
      <c r="DO109" s="66"/>
      <c r="DP109" s="66"/>
      <c r="DQ109" s="66"/>
      <c r="DR109" s="66"/>
      <c r="DS109" s="66"/>
      <c r="DT109" s="66"/>
      <c r="DU109" s="66"/>
      <c r="DV109" s="66"/>
      <c r="DW109" s="66"/>
      <c r="DX109" s="66"/>
      <c r="DY109" s="66"/>
      <c r="DZ109" s="66"/>
      <c r="EA109" s="66"/>
      <c r="EB109" s="66"/>
      <c r="EC109" s="66"/>
      <c r="ED109" s="66"/>
      <c r="EE109" s="66"/>
      <c r="EF109" s="66"/>
      <c r="EG109" s="66"/>
      <c r="EH109" s="66"/>
      <c r="EI109" s="66"/>
      <c r="EJ109" s="66"/>
      <c r="EK109" s="66"/>
      <c r="EL109" s="66"/>
      <c r="EM109" s="66"/>
      <c r="EN109" s="66"/>
    </row>
    <row r="110" spans="1:144" customFormat="1" ht="36" x14ac:dyDescent="0.25">
      <c r="A110" s="66"/>
      <c r="B110" s="233" t="s">
        <v>127</v>
      </c>
      <c r="C110" s="234"/>
      <c r="D110" s="234"/>
      <c r="E110" s="234"/>
      <c r="F110" s="151"/>
      <c r="G110" s="152"/>
      <c r="H110" s="153" t="s">
        <v>253</v>
      </c>
      <c r="I110" s="66"/>
      <c r="J110" s="66"/>
      <c r="K110" s="66"/>
      <c r="L110" s="66"/>
      <c r="M110" s="66"/>
      <c r="N110" s="66"/>
      <c r="O110" s="66"/>
      <c r="P110" s="66"/>
      <c r="Q110" s="66"/>
      <c r="R110" s="66"/>
      <c r="S110" s="66"/>
      <c r="T110" s="66"/>
      <c r="U110" s="66"/>
      <c r="V110" s="66"/>
      <c r="W110" s="66"/>
      <c r="X110" s="66"/>
      <c r="Y110" s="66"/>
      <c r="Z110" s="66"/>
      <c r="AA110" s="190" t="s">
        <v>127</v>
      </c>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c r="BL110" s="66"/>
      <c r="BM110" s="66"/>
      <c r="BN110" s="66"/>
      <c r="BO110" s="66"/>
      <c r="BP110" s="66"/>
      <c r="BQ110" s="66"/>
      <c r="BR110" s="66"/>
      <c r="BS110" s="66"/>
      <c r="BT110" s="66"/>
      <c r="BU110" s="66"/>
      <c r="BV110" s="66"/>
      <c r="BW110" s="66"/>
      <c r="BX110" s="66"/>
      <c r="BY110" s="66"/>
      <c r="BZ110" s="66"/>
      <c r="CA110" s="66"/>
      <c r="CB110" s="66"/>
      <c r="CC110" s="66"/>
      <c r="CD110" s="66"/>
      <c r="CE110" s="66"/>
      <c r="CF110" s="66"/>
      <c r="CG110" s="66"/>
      <c r="CH110" s="66"/>
      <c r="CI110" s="66"/>
      <c r="CJ110" s="66"/>
      <c r="CK110" s="66"/>
      <c r="CL110" s="66"/>
      <c r="CM110" s="66"/>
      <c r="CN110" s="66"/>
      <c r="CO110" s="66"/>
      <c r="CP110" s="66"/>
      <c r="CQ110" s="66"/>
      <c r="CR110" s="66"/>
      <c r="CS110" s="66"/>
      <c r="CT110" s="66"/>
      <c r="CU110" s="66"/>
      <c r="CV110" s="66"/>
      <c r="CW110" s="66"/>
      <c r="CX110" s="66"/>
      <c r="CY110" s="66"/>
      <c r="CZ110" s="66"/>
      <c r="DA110" s="66"/>
      <c r="DB110" s="66"/>
      <c r="DC110" s="66"/>
      <c r="DD110" s="66"/>
      <c r="DE110" s="66"/>
      <c r="DF110" s="66"/>
      <c r="DG110" s="66"/>
      <c r="DH110" s="66"/>
      <c r="DI110" s="66"/>
      <c r="DJ110" s="66"/>
      <c r="DK110" s="66"/>
      <c r="DL110" s="66"/>
      <c r="DM110" s="66"/>
      <c r="DN110" s="66"/>
      <c r="DO110" s="66"/>
      <c r="DP110" s="66"/>
      <c r="DQ110" s="66"/>
      <c r="DR110" s="66"/>
      <c r="DS110" s="66"/>
      <c r="DT110" s="66"/>
      <c r="DU110" s="66"/>
      <c r="DV110" s="66"/>
      <c r="DW110" s="66"/>
      <c r="DX110" s="66"/>
      <c r="DY110" s="66"/>
      <c r="DZ110" s="66"/>
      <c r="EA110" s="66"/>
      <c r="EB110" s="66"/>
      <c r="EC110" s="66"/>
      <c r="ED110" s="66"/>
      <c r="EE110" s="66"/>
      <c r="EF110" s="66"/>
      <c r="EG110" s="66"/>
      <c r="EH110" s="66"/>
      <c r="EI110" s="66"/>
      <c r="EJ110" s="66"/>
      <c r="EK110" s="66"/>
      <c r="EL110" s="66"/>
      <c r="EM110" s="66"/>
      <c r="EN110" s="66"/>
    </row>
    <row r="111" spans="1:144" customFormat="1" ht="9.9499999999999993" customHeight="1" x14ac:dyDescent="0.25">
      <c r="A111" s="66"/>
      <c r="B111" s="190"/>
      <c r="C111" s="201"/>
      <c r="D111" s="201"/>
      <c r="E111" s="201"/>
      <c r="F111" s="151"/>
      <c r="G111" s="152"/>
      <c r="H111" s="153"/>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c r="BL111" s="66"/>
      <c r="BM111" s="66"/>
      <c r="BN111" s="66"/>
      <c r="BO111" s="66"/>
      <c r="BP111" s="66"/>
      <c r="BQ111" s="66"/>
      <c r="BR111" s="66"/>
      <c r="BS111" s="66"/>
      <c r="BT111" s="66"/>
      <c r="BU111" s="66"/>
      <c r="BV111" s="66"/>
      <c r="BW111" s="66"/>
      <c r="BX111" s="66"/>
      <c r="BY111" s="66"/>
      <c r="BZ111" s="66"/>
      <c r="CA111" s="66"/>
      <c r="CB111" s="66"/>
      <c r="CC111" s="66"/>
      <c r="CD111" s="66"/>
      <c r="CE111" s="66"/>
      <c r="CF111" s="66"/>
      <c r="CG111" s="66"/>
      <c r="CH111" s="66"/>
      <c r="CI111" s="66"/>
      <c r="CJ111" s="66"/>
      <c r="CK111" s="66"/>
      <c r="CL111" s="66"/>
      <c r="CM111" s="66"/>
      <c r="CN111" s="66"/>
      <c r="CO111" s="66"/>
      <c r="CP111" s="66"/>
      <c r="CQ111" s="66"/>
      <c r="CR111" s="66"/>
      <c r="CS111" s="66"/>
      <c r="CT111" s="66"/>
      <c r="CU111" s="66"/>
      <c r="CV111" s="66"/>
      <c r="CW111" s="66"/>
      <c r="CX111" s="66"/>
      <c r="CY111" s="66"/>
      <c r="CZ111" s="66"/>
      <c r="DA111" s="66"/>
      <c r="DB111" s="66"/>
      <c r="DC111" s="66"/>
      <c r="DD111" s="66"/>
      <c r="DE111" s="66"/>
      <c r="DF111" s="66"/>
      <c r="DG111" s="66"/>
      <c r="DH111" s="66"/>
      <c r="DI111" s="66"/>
      <c r="DJ111" s="66"/>
      <c r="DK111" s="66"/>
      <c r="DL111" s="66"/>
      <c r="DM111" s="66"/>
      <c r="DN111" s="66"/>
      <c r="DO111" s="66"/>
      <c r="DP111" s="66"/>
      <c r="DQ111" s="66"/>
      <c r="DR111" s="66"/>
      <c r="DS111" s="66"/>
      <c r="DT111" s="66"/>
      <c r="DU111" s="66"/>
      <c r="DV111" s="66"/>
      <c r="DW111" s="66"/>
      <c r="DX111" s="66"/>
      <c r="DY111" s="66"/>
      <c r="DZ111" s="66"/>
      <c r="EA111" s="66"/>
      <c r="EB111" s="66"/>
      <c r="EC111" s="66"/>
      <c r="ED111" s="66"/>
      <c r="EE111" s="66"/>
      <c r="EF111" s="66"/>
      <c r="EG111" s="66"/>
      <c r="EH111" s="66"/>
      <c r="EI111" s="66"/>
      <c r="EJ111" s="66"/>
      <c r="EK111" s="66"/>
      <c r="EL111" s="66"/>
      <c r="EM111" s="66"/>
      <c r="EN111" s="66"/>
    </row>
    <row r="112" spans="1:144" customFormat="1" x14ac:dyDescent="0.25">
      <c r="A112" s="66"/>
      <c r="B112" s="243" t="s">
        <v>72</v>
      </c>
      <c r="C112" s="234"/>
      <c r="D112" s="234"/>
      <c r="E112" s="234"/>
      <c r="F112" s="151"/>
      <c r="G112" s="152"/>
      <c r="H112" s="153" t="s">
        <v>254</v>
      </c>
      <c r="I112" s="66"/>
      <c r="J112" s="66"/>
      <c r="K112" s="66"/>
      <c r="L112" s="66"/>
      <c r="M112" s="66"/>
      <c r="N112" s="66"/>
      <c r="O112" s="66"/>
      <c r="P112" s="66"/>
      <c r="Q112" s="66"/>
      <c r="R112" s="66"/>
      <c r="S112" s="66"/>
      <c r="T112" s="66"/>
      <c r="U112" s="66"/>
      <c r="V112" s="66"/>
      <c r="W112" s="66"/>
      <c r="X112" s="66"/>
      <c r="Y112" s="66"/>
      <c r="Z112" s="66"/>
      <c r="AA112" s="195" t="s">
        <v>72</v>
      </c>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c r="BL112" s="66"/>
      <c r="BM112" s="66"/>
      <c r="BN112" s="66"/>
      <c r="BO112" s="66"/>
      <c r="BP112" s="66"/>
      <c r="BQ112" s="66"/>
      <c r="BR112" s="66"/>
      <c r="BS112" s="66"/>
      <c r="BT112" s="66"/>
      <c r="BU112" s="66"/>
      <c r="BV112" s="66"/>
      <c r="BW112" s="66"/>
      <c r="BX112" s="66"/>
      <c r="BY112" s="66"/>
      <c r="BZ112" s="66"/>
      <c r="CA112" s="66"/>
      <c r="CB112" s="66"/>
      <c r="CC112" s="66"/>
      <c r="CD112" s="66"/>
      <c r="CE112" s="66"/>
      <c r="CF112" s="66"/>
      <c r="CG112" s="66"/>
      <c r="CH112" s="66"/>
      <c r="CI112" s="66"/>
      <c r="CJ112" s="66"/>
      <c r="CK112" s="66"/>
      <c r="CL112" s="66"/>
      <c r="CM112" s="66"/>
      <c r="CN112" s="66"/>
      <c r="CO112" s="66"/>
      <c r="CP112" s="66"/>
      <c r="CQ112" s="66"/>
      <c r="CR112" s="66"/>
      <c r="CS112" s="66"/>
      <c r="CT112" s="66"/>
      <c r="CU112" s="66"/>
      <c r="CV112" s="66"/>
      <c r="CW112" s="66"/>
      <c r="CX112" s="66"/>
      <c r="CY112" s="66"/>
      <c r="CZ112" s="66"/>
      <c r="DA112" s="66"/>
      <c r="DB112" s="66"/>
      <c r="DC112" s="66"/>
      <c r="DD112" s="66"/>
      <c r="DE112" s="66"/>
      <c r="DF112" s="66"/>
      <c r="DG112" s="66"/>
      <c r="DH112" s="66"/>
      <c r="DI112" s="66"/>
      <c r="DJ112" s="66"/>
      <c r="DK112" s="66"/>
      <c r="DL112" s="66"/>
      <c r="DM112" s="66"/>
      <c r="DN112" s="66"/>
      <c r="DO112" s="66"/>
      <c r="DP112" s="66"/>
      <c r="DQ112" s="66"/>
      <c r="DR112" s="66"/>
      <c r="DS112" s="66"/>
      <c r="DT112" s="66"/>
      <c r="DU112" s="66"/>
      <c r="DV112" s="66"/>
      <c r="DW112" s="66"/>
      <c r="DX112" s="66"/>
      <c r="DY112" s="66"/>
      <c r="DZ112" s="66"/>
      <c r="EA112" s="66"/>
      <c r="EB112" s="66"/>
      <c r="EC112" s="66"/>
      <c r="ED112" s="66"/>
      <c r="EE112" s="66"/>
      <c r="EF112" s="66"/>
      <c r="EG112" s="66"/>
      <c r="EH112" s="66"/>
      <c r="EI112" s="66"/>
      <c r="EJ112" s="66"/>
      <c r="EK112" s="66"/>
      <c r="EL112" s="66"/>
      <c r="EM112" s="66"/>
      <c r="EN112" s="66"/>
    </row>
    <row r="113" spans="1:144" customFormat="1" ht="9.9499999999999993" customHeight="1" x14ac:dyDescent="0.25">
      <c r="A113" s="66"/>
      <c r="B113" s="195"/>
      <c r="C113" s="201"/>
      <c r="D113" s="201"/>
      <c r="E113" s="201"/>
      <c r="F113" s="151"/>
      <c r="G113" s="152"/>
      <c r="H113" s="153"/>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c r="BL113" s="66"/>
      <c r="BM113" s="66"/>
      <c r="BN113" s="66"/>
      <c r="BO113" s="66"/>
      <c r="BP113" s="66"/>
      <c r="BQ113" s="66"/>
      <c r="BR113" s="66"/>
      <c r="BS113" s="66"/>
      <c r="BT113" s="66"/>
      <c r="BU113" s="66"/>
      <c r="BV113" s="66"/>
      <c r="BW113" s="66"/>
      <c r="BX113" s="66"/>
      <c r="BY113" s="66"/>
      <c r="BZ113" s="66"/>
      <c r="CA113" s="66"/>
      <c r="CB113" s="66"/>
      <c r="CC113" s="66"/>
      <c r="CD113" s="66"/>
      <c r="CE113" s="66"/>
      <c r="CF113" s="66"/>
      <c r="CG113" s="66"/>
      <c r="CH113" s="66"/>
      <c r="CI113" s="66"/>
      <c r="CJ113" s="66"/>
      <c r="CK113" s="66"/>
      <c r="CL113" s="66"/>
      <c r="CM113" s="66"/>
      <c r="CN113" s="66"/>
      <c r="CO113" s="66"/>
      <c r="CP113" s="66"/>
      <c r="CQ113" s="66"/>
      <c r="CR113" s="66"/>
      <c r="CS113" s="66"/>
      <c r="CT113" s="66"/>
      <c r="CU113" s="66"/>
      <c r="CV113" s="66"/>
      <c r="CW113" s="66"/>
      <c r="CX113" s="66"/>
      <c r="CY113" s="66"/>
      <c r="CZ113" s="66"/>
      <c r="DA113" s="66"/>
      <c r="DB113" s="66"/>
      <c r="DC113" s="66"/>
      <c r="DD113" s="66"/>
      <c r="DE113" s="66"/>
      <c r="DF113" s="66"/>
      <c r="DG113" s="66"/>
      <c r="DH113" s="66"/>
      <c r="DI113" s="66"/>
      <c r="DJ113" s="66"/>
      <c r="DK113" s="66"/>
      <c r="DL113" s="66"/>
      <c r="DM113" s="66"/>
      <c r="DN113" s="66"/>
      <c r="DO113" s="66"/>
      <c r="DP113" s="66"/>
      <c r="DQ113" s="66"/>
      <c r="DR113" s="66"/>
      <c r="DS113" s="66"/>
      <c r="DT113" s="66"/>
      <c r="DU113" s="66"/>
      <c r="DV113" s="66"/>
      <c r="DW113" s="66"/>
      <c r="DX113" s="66"/>
      <c r="DY113" s="66"/>
      <c r="DZ113" s="66"/>
      <c r="EA113" s="66"/>
      <c r="EB113" s="66"/>
      <c r="EC113" s="66"/>
      <c r="ED113" s="66"/>
      <c r="EE113" s="66"/>
      <c r="EF113" s="66"/>
      <c r="EG113" s="66"/>
      <c r="EH113" s="66"/>
      <c r="EI113" s="66"/>
      <c r="EJ113" s="66"/>
      <c r="EK113" s="66"/>
      <c r="EL113" s="66"/>
      <c r="EM113" s="66"/>
      <c r="EN113" s="66"/>
    </row>
    <row r="114" spans="1:144" customFormat="1" ht="36" x14ac:dyDescent="0.25">
      <c r="A114" s="66"/>
      <c r="B114" s="233" t="s">
        <v>73</v>
      </c>
      <c r="C114" s="234"/>
      <c r="D114" s="234"/>
      <c r="E114" s="234"/>
      <c r="F114" s="151"/>
      <c r="G114" s="152"/>
      <c r="H114" s="153" t="s">
        <v>253</v>
      </c>
      <c r="I114" s="66"/>
      <c r="J114" s="66"/>
      <c r="K114" s="66"/>
      <c r="L114" s="66"/>
      <c r="M114" s="66"/>
      <c r="N114" s="66"/>
      <c r="O114" s="66"/>
      <c r="P114" s="66"/>
      <c r="Q114" s="66"/>
      <c r="R114" s="66"/>
      <c r="S114" s="66"/>
      <c r="T114" s="66"/>
      <c r="U114" s="66"/>
      <c r="V114" s="66"/>
      <c r="W114" s="66"/>
      <c r="X114" s="66"/>
      <c r="Y114" s="66"/>
      <c r="Z114" s="66"/>
      <c r="AA114" s="190" t="s">
        <v>73</v>
      </c>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c r="BL114" s="66"/>
      <c r="BM114" s="66"/>
      <c r="BN114" s="66"/>
      <c r="BO114" s="66"/>
      <c r="BP114" s="66"/>
      <c r="BQ114" s="66"/>
      <c r="BR114" s="66"/>
      <c r="BS114" s="66"/>
      <c r="BT114" s="66"/>
      <c r="BU114" s="66"/>
      <c r="BV114" s="66"/>
      <c r="BW114" s="66"/>
      <c r="BX114" s="66"/>
      <c r="BY114" s="66"/>
      <c r="BZ114" s="66"/>
      <c r="CA114" s="66"/>
      <c r="CB114" s="66"/>
      <c r="CC114" s="66"/>
      <c r="CD114" s="66"/>
      <c r="CE114" s="66"/>
      <c r="CF114" s="66"/>
      <c r="CG114" s="66"/>
      <c r="CH114" s="66"/>
      <c r="CI114" s="66"/>
      <c r="CJ114" s="66"/>
      <c r="CK114" s="66"/>
      <c r="CL114" s="66"/>
      <c r="CM114" s="66"/>
      <c r="CN114" s="66"/>
      <c r="CO114" s="66"/>
      <c r="CP114" s="66"/>
      <c r="CQ114" s="66"/>
      <c r="CR114" s="66"/>
      <c r="CS114" s="66"/>
      <c r="CT114" s="66"/>
      <c r="CU114" s="66"/>
      <c r="CV114" s="66"/>
      <c r="CW114" s="66"/>
      <c r="CX114" s="66"/>
      <c r="CY114" s="66"/>
      <c r="CZ114" s="66"/>
      <c r="DA114" s="66"/>
      <c r="DB114" s="66"/>
      <c r="DC114" s="66"/>
      <c r="DD114" s="66"/>
      <c r="DE114" s="66"/>
      <c r="DF114" s="66"/>
      <c r="DG114" s="66"/>
      <c r="DH114" s="66"/>
      <c r="DI114" s="66"/>
      <c r="DJ114" s="66"/>
      <c r="DK114" s="66"/>
      <c r="DL114" s="66"/>
      <c r="DM114" s="66"/>
      <c r="DN114" s="66"/>
      <c r="DO114" s="66"/>
      <c r="DP114" s="66"/>
      <c r="DQ114" s="66"/>
      <c r="DR114" s="66"/>
      <c r="DS114" s="66"/>
      <c r="DT114" s="66"/>
      <c r="DU114" s="66"/>
      <c r="DV114" s="66"/>
      <c r="DW114" s="66"/>
      <c r="DX114" s="66"/>
      <c r="DY114" s="66"/>
      <c r="DZ114" s="66"/>
      <c r="EA114" s="66"/>
      <c r="EB114" s="66"/>
      <c r="EC114" s="66"/>
      <c r="ED114" s="66"/>
      <c r="EE114" s="66"/>
      <c r="EF114" s="66"/>
      <c r="EG114" s="66"/>
      <c r="EH114" s="66"/>
      <c r="EI114" s="66"/>
      <c r="EJ114" s="66"/>
      <c r="EK114" s="66"/>
      <c r="EL114" s="66"/>
      <c r="EM114" s="66"/>
      <c r="EN114" s="66"/>
    </row>
    <row r="115" spans="1:144" customFormat="1" ht="9.9499999999999993" customHeight="1" x14ac:dyDescent="0.25">
      <c r="A115" s="66"/>
      <c r="B115" s="190"/>
      <c r="C115" s="201"/>
      <c r="D115" s="201"/>
      <c r="E115" s="201"/>
      <c r="F115" s="151"/>
      <c r="G115" s="152"/>
      <c r="H115" s="153"/>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c r="BL115" s="66"/>
      <c r="BM115" s="66"/>
      <c r="BN115" s="66"/>
      <c r="BO115" s="66"/>
      <c r="BP115" s="66"/>
      <c r="BQ115" s="66"/>
      <c r="BR115" s="66"/>
      <c r="BS115" s="66"/>
      <c r="BT115" s="66"/>
      <c r="BU115" s="66"/>
      <c r="BV115" s="66"/>
      <c r="BW115" s="66"/>
      <c r="BX115" s="66"/>
      <c r="BY115" s="66"/>
      <c r="BZ115" s="66"/>
      <c r="CA115" s="66"/>
      <c r="CB115" s="66"/>
      <c r="CC115" s="66"/>
      <c r="CD115" s="66"/>
      <c r="CE115" s="66"/>
      <c r="CF115" s="66"/>
      <c r="CG115" s="66"/>
      <c r="CH115" s="66"/>
      <c r="CI115" s="66"/>
      <c r="CJ115" s="66"/>
      <c r="CK115" s="66"/>
      <c r="CL115" s="66"/>
      <c r="CM115" s="66"/>
      <c r="CN115" s="66"/>
      <c r="CO115" s="66"/>
      <c r="CP115" s="66"/>
      <c r="CQ115" s="66"/>
      <c r="CR115" s="66"/>
      <c r="CS115" s="66"/>
      <c r="CT115" s="66"/>
      <c r="CU115" s="66"/>
      <c r="CV115" s="66"/>
      <c r="CW115" s="66"/>
      <c r="CX115" s="66"/>
      <c r="CY115" s="66"/>
      <c r="CZ115" s="66"/>
      <c r="DA115" s="66"/>
      <c r="DB115" s="66"/>
      <c r="DC115" s="66"/>
      <c r="DD115" s="66"/>
      <c r="DE115" s="66"/>
      <c r="DF115" s="66"/>
      <c r="DG115" s="66"/>
      <c r="DH115" s="66"/>
      <c r="DI115" s="66"/>
      <c r="DJ115" s="66"/>
      <c r="DK115" s="66"/>
      <c r="DL115" s="66"/>
      <c r="DM115" s="66"/>
      <c r="DN115" s="66"/>
      <c r="DO115" s="66"/>
      <c r="DP115" s="66"/>
      <c r="DQ115" s="66"/>
      <c r="DR115" s="66"/>
      <c r="DS115" s="66"/>
      <c r="DT115" s="66"/>
      <c r="DU115" s="66"/>
      <c r="DV115" s="66"/>
      <c r="DW115" s="66"/>
      <c r="DX115" s="66"/>
      <c r="DY115" s="66"/>
      <c r="DZ115" s="66"/>
      <c r="EA115" s="66"/>
      <c r="EB115" s="66"/>
      <c r="EC115" s="66"/>
      <c r="ED115" s="66"/>
      <c r="EE115" s="66"/>
      <c r="EF115" s="66"/>
      <c r="EG115" s="66"/>
      <c r="EH115" s="66"/>
      <c r="EI115" s="66"/>
      <c r="EJ115" s="66"/>
      <c r="EK115" s="66"/>
      <c r="EL115" s="66"/>
      <c r="EM115" s="66"/>
      <c r="EN115" s="66"/>
    </row>
    <row r="116" spans="1:144" customFormat="1" ht="48" x14ac:dyDescent="0.25">
      <c r="A116" s="66"/>
      <c r="B116" s="233" t="s">
        <v>117</v>
      </c>
      <c r="C116" s="234"/>
      <c r="D116" s="234"/>
      <c r="E116" s="234"/>
      <c r="F116" s="151"/>
      <c r="G116" s="152"/>
      <c r="H116" s="153" t="s">
        <v>253</v>
      </c>
      <c r="I116" s="66"/>
      <c r="J116" s="66"/>
      <c r="K116" s="66"/>
      <c r="L116" s="66"/>
      <c r="M116" s="66"/>
      <c r="N116" s="66"/>
      <c r="O116" s="66"/>
      <c r="P116" s="66"/>
      <c r="Q116" s="66"/>
      <c r="R116" s="66"/>
      <c r="S116" s="66"/>
      <c r="T116" s="66"/>
      <c r="U116" s="66"/>
      <c r="V116" s="66"/>
      <c r="W116" s="66"/>
      <c r="X116" s="66"/>
      <c r="Y116" s="66"/>
      <c r="Z116" s="66"/>
      <c r="AA116" s="190" t="s">
        <v>117</v>
      </c>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c r="BL116" s="66"/>
      <c r="BM116" s="66"/>
      <c r="BN116" s="66"/>
      <c r="BO116" s="66"/>
      <c r="BP116" s="66"/>
      <c r="BQ116" s="66"/>
      <c r="BR116" s="66"/>
      <c r="BS116" s="66"/>
      <c r="BT116" s="66"/>
      <c r="BU116" s="66"/>
      <c r="BV116" s="66"/>
      <c r="BW116" s="66"/>
      <c r="BX116" s="66"/>
      <c r="BY116" s="66"/>
      <c r="BZ116" s="66"/>
      <c r="CA116" s="66"/>
      <c r="CB116" s="66"/>
      <c r="CC116" s="66"/>
      <c r="CD116" s="66"/>
      <c r="CE116" s="66"/>
      <c r="CF116" s="66"/>
      <c r="CG116" s="66"/>
      <c r="CH116" s="66"/>
      <c r="CI116" s="66"/>
      <c r="CJ116" s="66"/>
      <c r="CK116" s="66"/>
      <c r="CL116" s="66"/>
      <c r="CM116" s="66"/>
      <c r="CN116" s="66"/>
      <c r="CO116" s="66"/>
      <c r="CP116" s="66"/>
      <c r="CQ116" s="66"/>
      <c r="CR116" s="66"/>
      <c r="CS116" s="66"/>
      <c r="CT116" s="66"/>
      <c r="CU116" s="66"/>
      <c r="CV116" s="66"/>
      <c r="CW116" s="66"/>
      <c r="CX116" s="66"/>
      <c r="CY116" s="66"/>
      <c r="CZ116" s="66"/>
      <c r="DA116" s="66"/>
      <c r="DB116" s="66"/>
      <c r="DC116" s="66"/>
      <c r="DD116" s="66"/>
      <c r="DE116" s="66"/>
      <c r="DF116" s="66"/>
      <c r="DG116" s="66"/>
      <c r="DH116" s="66"/>
      <c r="DI116" s="66"/>
      <c r="DJ116" s="66"/>
      <c r="DK116" s="66"/>
      <c r="DL116" s="66"/>
      <c r="DM116" s="66"/>
      <c r="DN116" s="66"/>
      <c r="DO116" s="66"/>
      <c r="DP116" s="66"/>
      <c r="DQ116" s="66"/>
      <c r="DR116" s="66"/>
      <c r="DS116" s="66"/>
      <c r="DT116" s="66"/>
      <c r="DU116" s="66"/>
      <c r="DV116" s="66"/>
      <c r="DW116" s="66"/>
      <c r="DX116" s="66"/>
      <c r="DY116" s="66"/>
      <c r="DZ116" s="66"/>
      <c r="EA116" s="66"/>
      <c r="EB116" s="66"/>
      <c r="EC116" s="66"/>
      <c r="ED116" s="66"/>
      <c r="EE116" s="66"/>
      <c r="EF116" s="66"/>
      <c r="EG116" s="66"/>
      <c r="EH116" s="66"/>
      <c r="EI116" s="66"/>
      <c r="EJ116" s="66"/>
      <c r="EK116" s="66"/>
      <c r="EL116" s="66"/>
      <c r="EM116" s="66"/>
      <c r="EN116" s="66"/>
    </row>
    <row r="117" spans="1:144" customFormat="1" ht="9.9499999999999993" customHeight="1" x14ac:dyDescent="0.25">
      <c r="A117" s="66"/>
      <c r="B117" s="190"/>
      <c r="C117" s="201"/>
      <c r="D117" s="201"/>
      <c r="E117" s="201"/>
      <c r="F117" s="151"/>
      <c r="G117" s="152"/>
      <c r="H117" s="153"/>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c r="BL117" s="66"/>
      <c r="BM117" s="66"/>
      <c r="BN117" s="66"/>
      <c r="BO117" s="66"/>
      <c r="BP117" s="66"/>
      <c r="BQ117" s="66"/>
      <c r="BR117" s="66"/>
      <c r="BS117" s="66"/>
      <c r="BT117" s="66"/>
      <c r="BU117" s="66"/>
      <c r="BV117" s="66"/>
      <c r="BW117" s="66"/>
      <c r="BX117" s="66"/>
      <c r="BY117" s="66"/>
      <c r="BZ117" s="66"/>
      <c r="CA117" s="66"/>
      <c r="CB117" s="66"/>
      <c r="CC117" s="66"/>
      <c r="CD117" s="66"/>
      <c r="CE117" s="66"/>
      <c r="CF117" s="66"/>
      <c r="CG117" s="66"/>
      <c r="CH117" s="66"/>
      <c r="CI117" s="66"/>
      <c r="CJ117" s="66"/>
      <c r="CK117" s="66"/>
      <c r="CL117" s="66"/>
      <c r="CM117" s="66"/>
      <c r="CN117" s="66"/>
      <c r="CO117" s="66"/>
      <c r="CP117" s="66"/>
      <c r="CQ117" s="66"/>
      <c r="CR117" s="66"/>
      <c r="CS117" s="66"/>
      <c r="CT117" s="66"/>
      <c r="CU117" s="66"/>
      <c r="CV117" s="66"/>
      <c r="CW117" s="66"/>
      <c r="CX117" s="66"/>
      <c r="CY117" s="66"/>
      <c r="CZ117" s="66"/>
      <c r="DA117" s="66"/>
      <c r="DB117" s="66"/>
      <c r="DC117" s="66"/>
      <c r="DD117" s="66"/>
      <c r="DE117" s="66"/>
      <c r="DF117" s="66"/>
      <c r="DG117" s="66"/>
      <c r="DH117" s="66"/>
      <c r="DI117" s="66"/>
      <c r="DJ117" s="66"/>
      <c r="DK117" s="66"/>
      <c r="DL117" s="66"/>
      <c r="DM117" s="66"/>
      <c r="DN117" s="66"/>
      <c r="DO117" s="66"/>
      <c r="DP117" s="66"/>
      <c r="DQ117" s="66"/>
      <c r="DR117" s="66"/>
      <c r="DS117" s="66"/>
      <c r="DT117" s="66"/>
      <c r="DU117" s="66"/>
      <c r="DV117" s="66"/>
      <c r="DW117" s="66"/>
      <c r="DX117" s="66"/>
      <c r="DY117" s="66"/>
      <c r="DZ117" s="66"/>
      <c r="EA117" s="66"/>
      <c r="EB117" s="66"/>
      <c r="EC117" s="66"/>
      <c r="ED117" s="66"/>
      <c r="EE117" s="66"/>
      <c r="EF117" s="66"/>
      <c r="EG117" s="66"/>
      <c r="EH117" s="66"/>
      <c r="EI117" s="66"/>
      <c r="EJ117" s="66"/>
      <c r="EK117" s="66"/>
      <c r="EL117" s="66"/>
      <c r="EM117" s="66"/>
      <c r="EN117" s="66"/>
    </row>
    <row r="118" spans="1:144" customFormat="1" ht="48" x14ac:dyDescent="0.25">
      <c r="A118" s="66"/>
      <c r="B118" s="233" t="s">
        <v>208</v>
      </c>
      <c r="C118" s="234"/>
      <c r="D118" s="234"/>
      <c r="E118" s="234"/>
      <c r="F118" s="151"/>
      <c r="G118" s="152"/>
      <c r="H118" s="153" t="s">
        <v>253</v>
      </c>
      <c r="I118" s="66"/>
      <c r="J118" s="66"/>
      <c r="K118" s="66"/>
      <c r="L118" s="66"/>
      <c r="M118" s="66"/>
      <c r="N118" s="66"/>
      <c r="O118" s="66"/>
      <c r="P118" s="66"/>
      <c r="Q118" s="66"/>
      <c r="R118" s="66"/>
      <c r="S118" s="66"/>
      <c r="T118" s="66"/>
      <c r="U118" s="66"/>
      <c r="V118" s="66"/>
      <c r="W118" s="66"/>
      <c r="X118" s="66"/>
      <c r="Y118" s="66"/>
      <c r="Z118" s="66"/>
      <c r="AA118" s="190" t="s">
        <v>208</v>
      </c>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c r="BL118" s="66"/>
      <c r="BM118" s="66"/>
      <c r="BN118" s="66"/>
      <c r="BO118" s="66"/>
      <c r="BP118" s="66"/>
      <c r="BQ118" s="66"/>
      <c r="BR118" s="66"/>
      <c r="BS118" s="66"/>
      <c r="BT118" s="66"/>
      <c r="BU118" s="66"/>
      <c r="BV118" s="66"/>
      <c r="BW118" s="66"/>
      <c r="BX118" s="66"/>
      <c r="BY118" s="66"/>
      <c r="BZ118" s="66"/>
      <c r="CA118" s="66"/>
      <c r="CB118" s="66"/>
      <c r="CC118" s="66"/>
      <c r="CD118" s="66"/>
      <c r="CE118" s="66"/>
      <c r="CF118" s="66"/>
      <c r="CG118" s="66"/>
      <c r="CH118" s="66"/>
      <c r="CI118" s="66"/>
      <c r="CJ118" s="66"/>
      <c r="CK118" s="66"/>
      <c r="CL118" s="66"/>
      <c r="CM118" s="66"/>
      <c r="CN118" s="66"/>
      <c r="CO118" s="66"/>
      <c r="CP118" s="66"/>
      <c r="CQ118" s="66"/>
      <c r="CR118" s="66"/>
      <c r="CS118" s="66"/>
      <c r="CT118" s="66"/>
      <c r="CU118" s="66"/>
      <c r="CV118" s="66"/>
      <c r="CW118" s="66"/>
      <c r="CX118" s="66"/>
      <c r="CY118" s="66"/>
      <c r="CZ118" s="66"/>
      <c r="DA118" s="66"/>
      <c r="DB118" s="66"/>
      <c r="DC118" s="66"/>
      <c r="DD118" s="66"/>
      <c r="DE118" s="66"/>
      <c r="DF118" s="66"/>
      <c r="DG118" s="66"/>
      <c r="DH118" s="66"/>
      <c r="DI118" s="66"/>
      <c r="DJ118" s="66"/>
      <c r="DK118" s="66"/>
      <c r="DL118" s="66"/>
      <c r="DM118" s="66"/>
      <c r="DN118" s="66"/>
      <c r="DO118" s="66"/>
      <c r="DP118" s="66"/>
      <c r="DQ118" s="66"/>
      <c r="DR118" s="66"/>
      <c r="DS118" s="66"/>
      <c r="DT118" s="66"/>
      <c r="DU118" s="66"/>
      <c r="DV118" s="66"/>
      <c r="DW118" s="66"/>
      <c r="DX118" s="66"/>
      <c r="DY118" s="66"/>
      <c r="DZ118" s="66"/>
      <c r="EA118" s="66"/>
      <c r="EB118" s="66"/>
      <c r="EC118" s="66"/>
      <c r="ED118" s="66"/>
      <c r="EE118" s="66"/>
      <c r="EF118" s="66"/>
      <c r="EG118" s="66"/>
      <c r="EH118" s="66"/>
      <c r="EI118" s="66"/>
      <c r="EJ118" s="66"/>
      <c r="EK118" s="66"/>
      <c r="EL118" s="66"/>
      <c r="EM118" s="66"/>
      <c r="EN118" s="66"/>
    </row>
    <row r="119" spans="1:144" customFormat="1" ht="9.9499999999999993" customHeight="1" x14ac:dyDescent="0.25">
      <c r="A119" s="66"/>
      <c r="B119" s="190"/>
      <c r="C119" s="201"/>
      <c r="D119" s="201"/>
      <c r="E119" s="201"/>
      <c r="F119" s="151"/>
      <c r="G119" s="152"/>
      <c r="H119" s="153"/>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c r="BL119" s="66"/>
      <c r="BM119" s="66"/>
      <c r="BN119" s="66"/>
      <c r="BO119" s="66"/>
      <c r="BP119" s="66"/>
      <c r="BQ119" s="66"/>
      <c r="BR119" s="66"/>
      <c r="BS119" s="66"/>
      <c r="BT119" s="66"/>
      <c r="BU119" s="66"/>
      <c r="BV119" s="66"/>
      <c r="BW119" s="66"/>
      <c r="BX119" s="66"/>
      <c r="BY119" s="66"/>
      <c r="BZ119" s="66"/>
      <c r="CA119" s="66"/>
      <c r="CB119" s="66"/>
      <c r="CC119" s="66"/>
      <c r="CD119" s="66"/>
      <c r="CE119" s="66"/>
      <c r="CF119" s="66"/>
      <c r="CG119" s="66"/>
      <c r="CH119" s="66"/>
      <c r="CI119" s="66"/>
      <c r="CJ119" s="66"/>
      <c r="CK119" s="66"/>
      <c r="CL119" s="66"/>
      <c r="CM119" s="66"/>
      <c r="CN119" s="66"/>
      <c r="CO119" s="66"/>
      <c r="CP119" s="66"/>
      <c r="CQ119" s="66"/>
      <c r="CR119" s="66"/>
      <c r="CS119" s="66"/>
      <c r="CT119" s="66"/>
      <c r="CU119" s="66"/>
      <c r="CV119" s="66"/>
      <c r="CW119" s="66"/>
      <c r="CX119" s="66"/>
      <c r="CY119" s="66"/>
      <c r="CZ119" s="66"/>
      <c r="DA119" s="66"/>
      <c r="DB119" s="66"/>
      <c r="DC119" s="66"/>
      <c r="DD119" s="66"/>
      <c r="DE119" s="66"/>
      <c r="DF119" s="66"/>
      <c r="DG119" s="66"/>
      <c r="DH119" s="66"/>
      <c r="DI119" s="66"/>
      <c r="DJ119" s="66"/>
      <c r="DK119" s="66"/>
      <c r="DL119" s="66"/>
      <c r="DM119" s="66"/>
      <c r="DN119" s="66"/>
      <c r="DO119" s="66"/>
      <c r="DP119" s="66"/>
      <c r="DQ119" s="66"/>
      <c r="DR119" s="66"/>
      <c r="DS119" s="66"/>
      <c r="DT119" s="66"/>
      <c r="DU119" s="66"/>
      <c r="DV119" s="66"/>
      <c r="DW119" s="66"/>
      <c r="DX119" s="66"/>
      <c r="DY119" s="66"/>
      <c r="DZ119" s="66"/>
      <c r="EA119" s="66"/>
      <c r="EB119" s="66"/>
      <c r="EC119" s="66"/>
      <c r="ED119" s="66"/>
      <c r="EE119" s="66"/>
      <c r="EF119" s="66"/>
      <c r="EG119" s="66"/>
      <c r="EH119" s="66"/>
      <c r="EI119" s="66"/>
      <c r="EJ119" s="66"/>
      <c r="EK119" s="66"/>
      <c r="EL119" s="66"/>
      <c r="EM119" s="66"/>
      <c r="EN119" s="66"/>
    </row>
    <row r="120" spans="1:144" customFormat="1" ht="36" x14ac:dyDescent="0.25">
      <c r="A120" s="66"/>
      <c r="B120" s="233" t="s">
        <v>134</v>
      </c>
      <c r="C120" s="234"/>
      <c r="D120" s="234"/>
      <c r="E120" s="234"/>
      <c r="F120" s="151"/>
      <c r="G120" s="152"/>
      <c r="H120" s="153" t="s">
        <v>253</v>
      </c>
      <c r="I120" s="66"/>
      <c r="J120" s="66"/>
      <c r="K120" s="66"/>
      <c r="L120" s="66"/>
      <c r="M120" s="66"/>
      <c r="N120" s="66"/>
      <c r="O120" s="66"/>
      <c r="P120" s="66"/>
      <c r="Q120" s="66"/>
      <c r="R120" s="66"/>
      <c r="S120" s="66"/>
      <c r="T120" s="66"/>
      <c r="U120" s="66"/>
      <c r="V120" s="66"/>
      <c r="W120" s="66"/>
      <c r="X120" s="66"/>
      <c r="Y120" s="66"/>
      <c r="Z120" s="66"/>
      <c r="AA120" s="190" t="s">
        <v>134</v>
      </c>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c r="BL120" s="66"/>
      <c r="BM120" s="66"/>
      <c r="BN120" s="66"/>
      <c r="BO120" s="66"/>
      <c r="BP120" s="66"/>
      <c r="BQ120" s="66"/>
      <c r="BR120" s="66"/>
      <c r="BS120" s="66"/>
      <c r="BT120" s="66"/>
      <c r="BU120" s="66"/>
      <c r="BV120" s="66"/>
      <c r="BW120" s="66"/>
      <c r="BX120" s="66"/>
      <c r="BY120" s="66"/>
      <c r="BZ120" s="66"/>
      <c r="CA120" s="66"/>
      <c r="CB120" s="66"/>
      <c r="CC120" s="66"/>
      <c r="CD120" s="66"/>
      <c r="CE120" s="66"/>
      <c r="CF120" s="66"/>
      <c r="CG120" s="66"/>
      <c r="CH120" s="66"/>
      <c r="CI120" s="66"/>
      <c r="CJ120" s="66"/>
      <c r="CK120" s="66"/>
      <c r="CL120" s="66"/>
      <c r="CM120" s="66"/>
      <c r="CN120" s="66"/>
      <c r="CO120" s="66"/>
      <c r="CP120" s="66"/>
      <c r="CQ120" s="66"/>
      <c r="CR120" s="66"/>
      <c r="CS120" s="66"/>
      <c r="CT120" s="66"/>
      <c r="CU120" s="66"/>
      <c r="CV120" s="66"/>
      <c r="CW120" s="66"/>
      <c r="CX120" s="66"/>
      <c r="CY120" s="66"/>
      <c r="CZ120" s="66"/>
      <c r="DA120" s="66"/>
      <c r="DB120" s="66"/>
      <c r="DC120" s="66"/>
      <c r="DD120" s="66"/>
      <c r="DE120" s="66"/>
      <c r="DF120" s="66"/>
      <c r="DG120" s="66"/>
      <c r="DH120" s="66"/>
      <c r="DI120" s="66"/>
      <c r="DJ120" s="66"/>
      <c r="DK120" s="66"/>
      <c r="DL120" s="66"/>
      <c r="DM120" s="66"/>
      <c r="DN120" s="66"/>
      <c r="DO120" s="66"/>
      <c r="DP120" s="66"/>
      <c r="DQ120" s="66"/>
      <c r="DR120" s="66"/>
      <c r="DS120" s="66"/>
      <c r="DT120" s="66"/>
      <c r="DU120" s="66"/>
      <c r="DV120" s="66"/>
      <c r="DW120" s="66"/>
      <c r="DX120" s="66"/>
      <c r="DY120" s="66"/>
      <c r="DZ120" s="66"/>
      <c r="EA120" s="66"/>
      <c r="EB120" s="66"/>
      <c r="EC120" s="66"/>
      <c r="ED120" s="66"/>
      <c r="EE120" s="66"/>
      <c r="EF120" s="66"/>
      <c r="EG120" s="66"/>
      <c r="EH120" s="66"/>
      <c r="EI120" s="66"/>
      <c r="EJ120" s="66"/>
      <c r="EK120" s="66"/>
      <c r="EL120" s="66"/>
      <c r="EM120" s="66"/>
      <c r="EN120" s="66"/>
    </row>
    <row r="121" spans="1:144" customFormat="1" x14ac:dyDescent="0.25">
      <c r="A121" s="66"/>
      <c r="B121" s="233" t="s">
        <v>230</v>
      </c>
      <c r="C121" s="234"/>
      <c r="D121" s="234"/>
      <c r="E121" s="234"/>
      <c r="F121" s="151"/>
      <c r="G121" s="152"/>
      <c r="H121" s="153" t="s">
        <v>253</v>
      </c>
      <c r="I121" s="66"/>
      <c r="J121" s="66"/>
      <c r="K121" s="66"/>
      <c r="L121" s="66"/>
      <c r="M121" s="66"/>
      <c r="N121" s="66"/>
      <c r="O121" s="66"/>
      <c r="P121" s="66"/>
      <c r="Q121" s="66"/>
      <c r="R121" s="66"/>
      <c r="S121" s="66"/>
      <c r="T121" s="66"/>
      <c r="U121" s="66"/>
      <c r="V121" s="66"/>
      <c r="W121" s="66"/>
      <c r="X121" s="66"/>
      <c r="Y121" s="66"/>
      <c r="Z121" s="66"/>
      <c r="AA121" s="190" t="s">
        <v>230</v>
      </c>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c r="BL121" s="66"/>
      <c r="BM121" s="66"/>
      <c r="BN121" s="66"/>
      <c r="BO121" s="66"/>
      <c r="BP121" s="66"/>
      <c r="BQ121" s="66"/>
      <c r="BR121" s="66"/>
      <c r="BS121" s="66"/>
      <c r="BT121" s="66"/>
      <c r="BU121" s="66"/>
      <c r="BV121" s="66"/>
      <c r="BW121" s="66"/>
      <c r="BX121" s="66"/>
      <c r="BY121" s="66"/>
      <c r="BZ121" s="66"/>
      <c r="CA121" s="66"/>
      <c r="CB121" s="66"/>
      <c r="CC121" s="66"/>
      <c r="CD121" s="66"/>
      <c r="CE121" s="66"/>
      <c r="CF121" s="66"/>
      <c r="CG121" s="66"/>
      <c r="CH121" s="66"/>
      <c r="CI121" s="66"/>
      <c r="CJ121" s="66"/>
      <c r="CK121" s="66"/>
      <c r="CL121" s="66"/>
      <c r="CM121" s="66"/>
      <c r="CN121" s="66"/>
      <c r="CO121" s="66"/>
      <c r="CP121" s="66"/>
      <c r="CQ121" s="66"/>
      <c r="CR121" s="66"/>
      <c r="CS121" s="66"/>
      <c r="CT121" s="66"/>
      <c r="CU121" s="66"/>
      <c r="CV121" s="66"/>
      <c r="CW121" s="66"/>
      <c r="CX121" s="66"/>
      <c r="CY121" s="66"/>
      <c r="CZ121" s="66"/>
      <c r="DA121" s="66"/>
      <c r="DB121" s="66"/>
      <c r="DC121" s="66"/>
      <c r="DD121" s="66"/>
      <c r="DE121" s="66"/>
      <c r="DF121" s="66"/>
      <c r="DG121" s="66"/>
      <c r="DH121" s="66"/>
      <c r="DI121" s="66"/>
      <c r="DJ121" s="66"/>
      <c r="DK121" s="66"/>
      <c r="DL121" s="66"/>
      <c r="DM121" s="66"/>
      <c r="DN121" s="66"/>
      <c r="DO121" s="66"/>
      <c r="DP121" s="66"/>
      <c r="DQ121" s="66"/>
      <c r="DR121" s="66"/>
      <c r="DS121" s="66"/>
      <c r="DT121" s="66"/>
      <c r="DU121" s="66"/>
      <c r="DV121" s="66"/>
      <c r="DW121" s="66"/>
      <c r="DX121" s="66"/>
      <c r="DY121" s="66"/>
      <c r="DZ121" s="66"/>
      <c r="EA121" s="66"/>
      <c r="EB121" s="66"/>
      <c r="EC121" s="66"/>
      <c r="ED121" s="66"/>
      <c r="EE121" s="66"/>
      <c r="EF121" s="66"/>
      <c r="EG121" s="66"/>
      <c r="EH121" s="66"/>
      <c r="EI121" s="66"/>
      <c r="EJ121" s="66"/>
      <c r="EK121" s="66"/>
      <c r="EL121" s="66"/>
      <c r="EM121" s="66"/>
      <c r="EN121" s="66"/>
    </row>
    <row r="122" spans="1:144" customFormat="1" ht="9.9499999999999993" customHeight="1" x14ac:dyDescent="0.25">
      <c r="A122" s="66"/>
      <c r="B122" s="190"/>
      <c r="C122" s="201"/>
      <c r="D122" s="201"/>
      <c r="E122" s="201"/>
      <c r="F122" s="151"/>
      <c r="G122" s="152"/>
      <c r="H122" s="153"/>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c r="BL122" s="66"/>
      <c r="BM122" s="66"/>
      <c r="BN122" s="66"/>
      <c r="BO122" s="66"/>
      <c r="BP122" s="66"/>
      <c r="BQ122" s="66"/>
      <c r="BR122" s="66"/>
      <c r="BS122" s="66"/>
      <c r="BT122" s="66"/>
      <c r="BU122" s="66"/>
      <c r="BV122" s="66"/>
      <c r="BW122" s="66"/>
      <c r="BX122" s="66"/>
      <c r="BY122" s="66"/>
      <c r="BZ122" s="66"/>
      <c r="CA122" s="66"/>
      <c r="CB122" s="66"/>
      <c r="CC122" s="66"/>
      <c r="CD122" s="66"/>
      <c r="CE122" s="66"/>
      <c r="CF122" s="66"/>
      <c r="CG122" s="66"/>
      <c r="CH122" s="66"/>
      <c r="CI122" s="66"/>
      <c r="CJ122" s="66"/>
      <c r="CK122" s="66"/>
      <c r="CL122" s="66"/>
      <c r="CM122" s="66"/>
      <c r="CN122" s="66"/>
      <c r="CO122" s="66"/>
      <c r="CP122" s="66"/>
      <c r="CQ122" s="66"/>
      <c r="CR122" s="66"/>
      <c r="CS122" s="66"/>
      <c r="CT122" s="66"/>
      <c r="CU122" s="66"/>
      <c r="CV122" s="66"/>
      <c r="CW122" s="66"/>
      <c r="CX122" s="66"/>
      <c r="CY122" s="66"/>
      <c r="CZ122" s="66"/>
      <c r="DA122" s="66"/>
      <c r="DB122" s="66"/>
      <c r="DC122" s="66"/>
      <c r="DD122" s="66"/>
      <c r="DE122" s="66"/>
      <c r="DF122" s="66"/>
      <c r="DG122" s="66"/>
      <c r="DH122" s="66"/>
      <c r="DI122" s="66"/>
      <c r="DJ122" s="66"/>
      <c r="DK122" s="66"/>
      <c r="DL122" s="66"/>
      <c r="DM122" s="66"/>
      <c r="DN122" s="66"/>
      <c r="DO122" s="66"/>
      <c r="DP122" s="66"/>
      <c r="DQ122" s="66"/>
      <c r="DR122" s="66"/>
      <c r="DS122" s="66"/>
      <c r="DT122" s="66"/>
      <c r="DU122" s="66"/>
      <c r="DV122" s="66"/>
      <c r="DW122" s="66"/>
      <c r="DX122" s="66"/>
      <c r="DY122" s="66"/>
      <c r="DZ122" s="66"/>
      <c r="EA122" s="66"/>
      <c r="EB122" s="66"/>
      <c r="EC122" s="66"/>
      <c r="ED122" s="66"/>
      <c r="EE122" s="66"/>
      <c r="EF122" s="66"/>
      <c r="EG122" s="66"/>
      <c r="EH122" s="66"/>
      <c r="EI122" s="66"/>
      <c r="EJ122" s="66"/>
      <c r="EK122" s="66"/>
      <c r="EL122" s="66"/>
      <c r="EM122" s="66"/>
      <c r="EN122" s="66"/>
    </row>
    <row r="123" spans="1:144" customFormat="1" x14ac:dyDescent="0.25">
      <c r="A123" s="66"/>
      <c r="B123" s="235" t="s">
        <v>118</v>
      </c>
      <c r="C123" s="236"/>
      <c r="D123" s="236"/>
      <c r="E123" s="236"/>
      <c r="F123" s="151"/>
      <c r="G123" s="152"/>
      <c r="H123" s="153" t="s">
        <v>255</v>
      </c>
      <c r="I123" s="66"/>
      <c r="J123" s="66"/>
      <c r="K123" s="66"/>
      <c r="L123" s="66"/>
      <c r="M123" s="66"/>
      <c r="N123" s="66"/>
      <c r="O123" s="66"/>
      <c r="P123" s="66"/>
      <c r="Q123" s="66"/>
      <c r="R123" s="66"/>
      <c r="S123" s="66"/>
      <c r="T123" s="66"/>
      <c r="U123" s="66"/>
      <c r="V123" s="66"/>
      <c r="W123" s="66"/>
      <c r="X123" s="66"/>
      <c r="Y123" s="66"/>
      <c r="Z123" s="66"/>
      <c r="AA123" s="195" t="s">
        <v>118</v>
      </c>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c r="BL123" s="66"/>
      <c r="BM123" s="66"/>
      <c r="BN123" s="66"/>
      <c r="BO123" s="66"/>
      <c r="BP123" s="66"/>
      <c r="BQ123" s="66"/>
      <c r="BR123" s="66"/>
      <c r="BS123" s="66"/>
      <c r="BT123" s="66"/>
      <c r="BU123" s="66"/>
      <c r="BV123" s="66"/>
      <c r="BW123" s="66"/>
      <c r="BX123" s="66"/>
      <c r="BY123" s="66"/>
      <c r="BZ123" s="66"/>
      <c r="CA123" s="66"/>
      <c r="CB123" s="66"/>
      <c r="CC123" s="66"/>
      <c r="CD123" s="66"/>
      <c r="CE123" s="66"/>
      <c r="CF123" s="66"/>
      <c r="CG123" s="66"/>
      <c r="CH123" s="66"/>
      <c r="CI123" s="66"/>
      <c r="CJ123" s="66"/>
      <c r="CK123" s="66"/>
      <c r="CL123" s="66"/>
      <c r="CM123" s="66"/>
      <c r="CN123" s="66"/>
      <c r="CO123" s="66"/>
      <c r="CP123" s="66"/>
      <c r="CQ123" s="66"/>
      <c r="CR123" s="66"/>
      <c r="CS123" s="66"/>
      <c r="CT123" s="66"/>
      <c r="CU123" s="66"/>
      <c r="CV123" s="66"/>
      <c r="CW123" s="66"/>
      <c r="CX123" s="66"/>
      <c r="CY123" s="66"/>
      <c r="CZ123" s="66"/>
      <c r="DA123" s="66"/>
      <c r="DB123" s="66"/>
      <c r="DC123" s="66"/>
      <c r="DD123" s="66"/>
      <c r="DE123" s="66"/>
      <c r="DF123" s="66"/>
      <c r="DG123" s="66"/>
      <c r="DH123" s="66"/>
      <c r="DI123" s="66"/>
      <c r="DJ123" s="66"/>
      <c r="DK123" s="66"/>
      <c r="DL123" s="66"/>
      <c r="DM123" s="66"/>
      <c r="DN123" s="66"/>
      <c r="DO123" s="66"/>
      <c r="DP123" s="66"/>
      <c r="DQ123" s="66"/>
      <c r="DR123" s="66"/>
      <c r="DS123" s="66"/>
      <c r="DT123" s="66"/>
      <c r="DU123" s="66"/>
      <c r="DV123" s="66"/>
      <c r="DW123" s="66"/>
      <c r="DX123" s="66"/>
      <c r="DY123" s="66"/>
      <c r="DZ123" s="66"/>
      <c r="EA123" s="66"/>
      <c r="EB123" s="66"/>
      <c r="EC123" s="66"/>
      <c r="ED123" s="66"/>
      <c r="EE123" s="66"/>
      <c r="EF123" s="66"/>
      <c r="EG123" s="66"/>
      <c r="EH123" s="66"/>
      <c r="EI123" s="66"/>
      <c r="EJ123" s="66"/>
      <c r="EK123" s="66"/>
      <c r="EL123" s="66"/>
      <c r="EM123" s="66"/>
      <c r="EN123" s="66"/>
    </row>
    <row r="124" spans="1:144" customFormat="1" ht="9.9499999999999993" customHeight="1" x14ac:dyDescent="0.25">
      <c r="A124" s="66"/>
      <c r="B124" s="191"/>
      <c r="C124" s="174"/>
      <c r="D124" s="174"/>
      <c r="E124" s="174"/>
      <c r="F124" s="151"/>
      <c r="G124" s="152"/>
      <c r="H124" s="153"/>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c r="BL124" s="66"/>
      <c r="BM124" s="66"/>
      <c r="BN124" s="66"/>
      <c r="BO124" s="66"/>
      <c r="BP124" s="66"/>
      <c r="BQ124" s="66"/>
      <c r="BR124" s="66"/>
      <c r="BS124" s="66"/>
      <c r="BT124" s="66"/>
      <c r="BU124" s="66"/>
      <c r="BV124" s="66"/>
      <c r="BW124" s="66"/>
      <c r="BX124" s="66"/>
      <c r="BY124" s="66"/>
      <c r="BZ124" s="66"/>
      <c r="CA124" s="66"/>
      <c r="CB124" s="66"/>
      <c r="CC124" s="66"/>
      <c r="CD124" s="66"/>
      <c r="CE124" s="66"/>
      <c r="CF124" s="66"/>
      <c r="CG124" s="66"/>
      <c r="CH124" s="66"/>
      <c r="CI124" s="66"/>
      <c r="CJ124" s="66"/>
      <c r="CK124" s="66"/>
      <c r="CL124" s="66"/>
      <c r="CM124" s="66"/>
      <c r="CN124" s="66"/>
      <c r="CO124" s="66"/>
      <c r="CP124" s="66"/>
      <c r="CQ124" s="66"/>
      <c r="CR124" s="66"/>
      <c r="CS124" s="66"/>
      <c r="CT124" s="66"/>
      <c r="CU124" s="66"/>
      <c r="CV124" s="66"/>
      <c r="CW124" s="66"/>
      <c r="CX124" s="66"/>
      <c r="CY124" s="66"/>
      <c r="CZ124" s="66"/>
      <c r="DA124" s="66"/>
      <c r="DB124" s="66"/>
      <c r="DC124" s="66"/>
      <c r="DD124" s="66"/>
      <c r="DE124" s="66"/>
      <c r="DF124" s="66"/>
      <c r="DG124" s="66"/>
      <c r="DH124" s="66"/>
      <c r="DI124" s="66"/>
      <c r="DJ124" s="66"/>
      <c r="DK124" s="66"/>
      <c r="DL124" s="66"/>
      <c r="DM124" s="66"/>
      <c r="DN124" s="66"/>
      <c r="DO124" s="66"/>
      <c r="DP124" s="66"/>
      <c r="DQ124" s="66"/>
      <c r="DR124" s="66"/>
      <c r="DS124" s="66"/>
      <c r="DT124" s="66"/>
      <c r="DU124" s="66"/>
      <c r="DV124" s="66"/>
      <c r="DW124" s="66"/>
      <c r="DX124" s="66"/>
      <c r="DY124" s="66"/>
      <c r="DZ124" s="66"/>
      <c r="EA124" s="66"/>
      <c r="EB124" s="66"/>
      <c r="EC124" s="66"/>
      <c r="ED124" s="66"/>
      <c r="EE124" s="66"/>
      <c r="EF124" s="66"/>
      <c r="EG124" s="66"/>
      <c r="EH124" s="66"/>
      <c r="EI124" s="66"/>
      <c r="EJ124" s="66"/>
      <c r="EK124" s="66"/>
      <c r="EL124" s="66"/>
      <c r="EM124" s="66"/>
      <c r="EN124" s="66"/>
    </row>
    <row r="125" spans="1:144" customFormat="1" x14ac:dyDescent="0.25">
      <c r="A125" s="66"/>
      <c r="B125" s="237" t="s">
        <v>119</v>
      </c>
      <c r="C125" s="237"/>
      <c r="D125" s="155" t="s">
        <v>67</v>
      </c>
      <c r="E125" s="175">
        <v>1655.2176199999999</v>
      </c>
      <c r="F125" s="151"/>
      <c r="G125" s="152"/>
      <c r="H125" s="153" t="s">
        <v>253</v>
      </c>
      <c r="I125" s="66"/>
      <c r="J125" s="66"/>
      <c r="K125" s="66"/>
      <c r="L125" s="66"/>
      <c r="M125" s="66" t="s">
        <v>256</v>
      </c>
      <c r="N125" s="66"/>
      <c r="O125" s="66"/>
      <c r="P125" s="66"/>
      <c r="Q125" s="66"/>
      <c r="R125" s="66"/>
      <c r="S125" s="66"/>
      <c r="T125" s="66"/>
      <c r="U125" s="66"/>
      <c r="V125" s="66"/>
      <c r="W125" s="66"/>
      <c r="X125" s="66"/>
      <c r="Y125" s="66"/>
      <c r="Z125" s="193" t="s">
        <v>256</v>
      </c>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c r="BL125" s="66"/>
      <c r="BM125" s="66"/>
      <c r="BN125" s="66"/>
      <c r="BO125" s="66"/>
      <c r="BP125" s="66"/>
      <c r="BQ125" s="66"/>
      <c r="BR125" s="66"/>
      <c r="BS125" s="66"/>
      <c r="BT125" s="66"/>
      <c r="BU125" s="66"/>
      <c r="BV125" s="66"/>
      <c r="BW125" s="66"/>
      <c r="BX125" s="66"/>
      <c r="BY125" s="66"/>
      <c r="BZ125" s="66"/>
      <c r="CA125" s="66"/>
      <c r="CB125" s="66"/>
      <c r="CC125" s="66"/>
      <c r="CD125" s="66"/>
      <c r="CE125" s="66"/>
      <c r="CF125" s="66"/>
      <c r="CG125" s="66"/>
      <c r="CH125" s="66"/>
      <c r="CI125" s="66"/>
      <c r="CJ125" s="66"/>
      <c r="CK125" s="66"/>
      <c r="CL125" s="66"/>
      <c r="CM125" s="66"/>
      <c r="CN125" s="66"/>
      <c r="CO125" s="66"/>
      <c r="CP125" s="66"/>
      <c r="CQ125" s="66"/>
      <c r="CR125" s="66"/>
      <c r="CS125" s="66"/>
      <c r="CT125" s="66"/>
      <c r="CU125" s="66"/>
      <c r="CV125" s="66"/>
      <c r="CW125" s="66"/>
      <c r="CX125" s="66"/>
      <c r="CY125" s="66"/>
      <c r="CZ125" s="66"/>
      <c r="DA125" s="66"/>
      <c r="DB125" s="66"/>
      <c r="DC125" s="66"/>
      <c r="DD125" s="66"/>
      <c r="DE125" s="66"/>
      <c r="DF125" s="66"/>
      <c r="DG125" s="66"/>
      <c r="DH125" s="66"/>
      <c r="DI125" s="66"/>
      <c r="DJ125" s="66"/>
      <c r="DK125" s="66"/>
      <c r="DL125" s="66"/>
      <c r="DM125" s="66"/>
      <c r="DN125" s="66"/>
      <c r="DO125" s="66"/>
      <c r="DP125" s="66"/>
      <c r="DQ125" s="66"/>
      <c r="DR125" s="66"/>
      <c r="DS125" s="66"/>
      <c r="DT125" s="66"/>
      <c r="DU125" s="66"/>
      <c r="DV125" s="66"/>
      <c r="DW125" s="66"/>
      <c r="DX125" s="66"/>
      <c r="DY125" s="66"/>
      <c r="DZ125" s="66"/>
      <c r="EA125" s="66"/>
      <c r="EB125" s="66"/>
      <c r="EC125" s="66"/>
      <c r="ED125" s="66"/>
      <c r="EE125" s="66"/>
      <c r="EF125" s="66"/>
      <c r="EG125" s="66"/>
      <c r="EH125" s="66"/>
      <c r="EI125" s="66"/>
      <c r="EJ125" s="66"/>
      <c r="EK125" s="66"/>
      <c r="EL125" s="66"/>
      <c r="EM125" s="66"/>
      <c r="EN125" s="66"/>
    </row>
    <row r="126" spans="1:144" customFormat="1" x14ac:dyDescent="0.25">
      <c r="A126" s="66"/>
      <c r="B126" s="237" t="s">
        <v>121</v>
      </c>
      <c r="C126" s="237"/>
      <c r="D126" s="155" t="s">
        <v>17</v>
      </c>
      <c r="E126" s="176">
        <v>2.25087115</v>
      </c>
      <c r="F126" s="151"/>
      <c r="G126" s="152"/>
      <c r="H126" s="153" t="s">
        <v>253</v>
      </c>
      <c r="I126" s="66"/>
      <c r="J126" s="66"/>
      <c r="K126" s="66"/>
      <c r="L126" s="66"/>
      <c r="M126" s="66" t="s">
        <v>257</v>
      </c>
      <c r="N126" s="66"/>
      <c r="O126" s="66"/>
      <c r="P126" s="66"/>
      <c r="Q126" s="66"/>
      <c r="R126" s="66"/>
      <c r="S126" s="66"/>
      <c r="T126" s="66"/>
      <c r="U126" s="66"/>
      <c r="V126" s="66"/>
      <c r="W126" s="66"/>
      <c r="X126" s="66"/>
      <c r="Y126" s="66"/>
      <c r="Z126" s="193" t="s">
        <v>257</v>
      </c>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c r="BL126" s="66"/>
      <c r="BM126" s="66"/>
      <c r="BN126" s="66"/>
      <c r="BO126" s="66"/>
      <c r="BP126" s="66"/>
      <c r="BQ126" s="66"/>
      <c r="BR126" s="66"/>
      <c r="BS126" s="66"/>
      <c r="BT126" s="66"/>
      <c r="BU126" s="66"/>
      <c r="BV126" s="66"/>
      <c r="BW126" s="66"/>
      <c r="BX126" s="66"/>
      <c r="BY126" s="66"/>
      <c r="BZ126" s="66"/>
      <c r="CA126" s="66"/>
      <c r="CB126" s="66"/>
      <c r="CC126" s="66"/>
      <c r="CD126" s="66"/>
      <c r="CE126" s="66"/>
      <c r="CF126" s="66"/>
      <c r="CG126" s="66"/>
      <c r="CH126" s="66"/>
      <c r="CI126" s="66"/>
      <c r="CJ126" s="66"/>
      <c r="CK126" s="66"/>
      <c r="CL126" s="66"/>
      <c r="CM126" s="66"/>
      <c r="CN126" s="66"/>
      <c r="CO126" s="66"/>
      <c r="CP126" s="66"/>
      <c r="CQ126" s="66"/>
      <c r="CR126" s="66"/>
      <c r="CS126" s="66"/>
      <c r="CT126" s="66"/>
      <c r="CU126" s="66"/>
      <c r="CV126" s="66"/>
      <c r="CW126" s="66"/>
      <c r="CX126" s="66"/>
      <c r="CY126" s="66"/>
      <c r="CZ126" s="66"/>
      <c r="DA126" s="66"/>
      <c r="DB126" s="66"/>
      <c r="DC126" s="66"/>
      <c r="DD126" s="66"/>
      <c r="DE126" s="66"/>
      <c r="DF126" s="66"/>
      <c r="DG126" s="66"/>
      <c r="DH126" s="66"/>
      <c r="DI126" s="66"/>
      <c r="DJ126" s="66"/>
      <c r="DK126" s="66"/>
      <c r="DL126" s="66"/>
      <c r="DM126" s="66"/>
      <c r="DN126" s="66"/>
      <c r="DO126" s="66"/>
      <c r="DP126" s="66"/>
      <c r="DQ126" s="66"/>
      <c r="DR126" s="66"/>
      <c r="DS126" s="66"/>
      <c r="DT126" s="66"/>
      <c r="DU126" s="66"/>
      <c r="DV126" s="66"/>
      <c r="DW126" s="66"/>
      <c r="DX126" s="66"/>
      <c r="DY126" s="66"/>
      <c r="DZ126" s="66"/>
      <c r="EA126" s="66"/>
      <c r="EB126" s="66"/>
      <c r="EC126" s="66"/>
      <c r="ED126" s="66"/>
      <c r="EE126" s="66"/>
      <c r="EF126" s="66"/>
      <c r="EG126" s="66"/>
      <c r="EH126" s="66"/>
      <c r="EI126" s="66"/>
      <c r="EJ126" s="66"/>
      <c r="EK126" s="66"/>
      <c r="EL126" s="66"/>
      <c r="EM126" s="66"/>
      <c r="EN126" s="66"/>
    </row>
    <row r="127" spans="1:144" customFormat="1" ht="17.25" customHeight="1" x14ac:dyDescent="0.25">
      <c r="A127" s="66"/>
      <c r="B127" s="237" t="s">
        <v>399</v>
      </c>
      <c r="C127" s="238"/>
      <c r="D127" s="155" t="s">
        <v>17</v>
      </c>
      <c r="E127" s="157">
        <v>0.62219999999999998</v>
      </c>
      <c r="F127" s="151"/>
      <c r="G127" s="152"/>
      <c r="H127" s="153" t="s">
        <v>253</v>
      </c>
      <c r="I127" s="66"/>
      <c r="J127" s="66"/>
      <c r="K127" s="66"/>
      <c r="L127" s="66"/>
      <c r="M127" s="66" t="s">
        <v>258</v>
      </c>
      <c r="N127" s="66"/>
      <c r="O127" s="66"/>
      <c r="P127" s="66"/>
      <c r="Q127" s="66"/>
      <c r="R127" s="66"/>
      <c r="S127" s="66"/>
      <c r="T127" s="66"/>
      <c r="U127" s="66"/>
      <c r="V127" s="66"/>
      <c r="W127" s="66"/>
      <c r="X127" s="66"/>
      <c r="Y127" s="66"/>
      <c r="Z127" s="193" t="s">
        <v>259</v>
      </c>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c r="BL127" s="66"/>
      <c r="BM127" s="66"/>
      <c r="BN127" s="66"/>
      <c r="BO127" s="66"/>
      <c r="BP127" s="66"/>
      <c r="BQ127" s="66"/>
      <c r="BR127" s="66"/>
      <c r="BS127" s="66"/>
      <c r="BT127" s="66"/>
      <c r="BU127" s="66"/>
      <c r="BV127" s="66"/>
      <c r="BW127" s="66"/>
      <c r="BX127" s="66"/>
      <c r="BY127" s="66"/>
      <c r="BZ127" s="66"/>
      <c r="CA127" s="66"/>
      <c r="CB127" s="66"/>
      <c r="CC127" s="66"/>
      <c r="CD127" s="66"/>
      <c r="CE127" s="66"/>
      <c r="CF127" s="66"/>
      <c r="CG127" s="66"/>
      <c r="CH127" s="66"/>
      <c r="CI127" s="66"/>
      <c r="CJ127" s="66"/>
      <c r="CK127" s="66"/>
      <c r="CL127" s="66"/>
      <c r="CM127" s="66"/>
      <c r="CN127" s="66"/>
      <c r="CO127" s="66"/>
      <c r="CP127" s="66"/>
      <c r="CQ127" s="66"/>
      <c r="CR127" s="66"/>
      <c r="CS127" s="66"/>
      <c r="CT127" s="66"/>
      <c r="CU127" s="66"/>
      <c r="CV127" s="66"/>
      <c r="CW127" s="66"/>
      <c r="CX127" s="66"/>
      <c r="CY127" s="66"/>
      <c r="CZ127" s="66"/>
      <c r="DA127" s="66"/>
      <c r="DB127" s="66"/>
      <c r="DC127" s="66"/>
      <c r="DD127" s="66"/>
      <c r="DE127" s="66"/>
      <c r="DF127" s="66"/>
      <c r="DG127" s="66"/>
      <c r="DH127" s="66"/>
      <c r="DI127" s="66"/>
      <c r="DJ127" s="66"/>
      <c r="DK127" s="66"/>
      <c r="DL127" s="66"/>
      <c r="DM127" s="66"/>
      <c r="DN127" s="66"/>
      <c r="DO127" s="66"/>
      <c r="DP127" s="66"/>
      <c r="DQ127" s="66"/>
      <c r="DR127" s="66"/>
      <c r="DS127" s="66"/>
      <c r="DT127" s="66"/>
      <c r="DU127" s="66"/>
      <c r="DV127" s="66"/>
      <c r="DW127" s="66"/>
      <c r="DX127" s="66"/>
      <c r="DY127" s="66"/>
      <c r="DZ127" s="66"/>
      <c r="EA127" s="66"/>
      <c r="EB127" s="66"/>
      <c r="EC127" s="66"/>
      <c r="ED127" s="66"/>
      <c r="EE127" s="66"/>
      <c r="EF127" s="66"/>
      <c r="EG127" s="66"/>
      <c r="EH127" s="66"/>
      <c r="EI127" s="66"/>
      <c r="EJ127" s="66"/>
      <c r="EK127" s="66"/>
      <c r="EL127" s="66"/>
      <c r="EM127" s="66"/>
      <c r="EN127" s="66"/>
    </row>
    <row r="128" spans="1:144" customFormat="1" ht="23.25" customHeight="1" x14ac:dyDescent="0.25">
      <c r="A128" s="66"/>
      <c r="B128" s="237" t="s">
        <v>400</v>
      </c>
      <c r="C128" s="238"/>
      <c r="D128" s="155" t="s">
        <v>17</v>
      </c>
      <c r="E128" s="157">
        <v>-0.50724625267569023</v>
      </c>
      <c r="F128" s="151"/>
      <c r="G128" s="152"/>
      <c r="H128" s="153"/>
      <c r="I128" s="66"/>
      <c r="J128" s="66"/>
      <c r="K128" s="66"/>
      <c r="L128" s="66"/>
      <c r="M128" s="66"/>
      <c r="N128" s="66"/>
      <c r="O128" s="66"/>
      <c r="P128" s="66"/>
      <c r="Q128" s="66"/>
      <c r="R128" s="66"/>
      <c r="S128" s="66"/>
      <c r="T128" s="66"/>
      <c r="U128" s="66"/>
      <c r="V128" s="66"/>
      <c r="W128" s="66"/>
      <c r="X128" s="66"/>
      <c r="Y128" s="66"/>
      <c r="Z128" s="193"/>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c r="BL128" s="66"/>
      <c r="BM128" s="66"/>
      <c r="BN128" s="66"/>
      <c r="BO128" s="66"/>
      <c r="BP128" s="66"/>
      <c r="BQ128" s="66"/>
      <c r="BR128" s="66"/>
      <c r="BS128" s="66"/>
      <c r="BT128" s="66"/>
      <c r="BU128" s="66"/>
      <c r="BV128" s="66"/>
      <c r="BW128" s="66"/>
      <c r="BX128" s="66"/>
      <c r="BY128" s="66"/>
      <c r="BZ128" s="66"/>
      <c r="CA128" s="66"/>
      <c r="CB128" s="66"/>
      <c r="CC128" s="66"/>
      <c r="CD128" s="66"/>
      <c r="CE128" s="66"/>
      <c r="CF128" s="66"/>
      <c r="CG128" s="66"/>
      <c r="CH128" s="66"/>
      <c r="CI128" s="66"/>
      <c r="CJ128" s="66"/>
      <c r="CK128" s="66"/>
      <c r="CL128" s="66"/>
      <c r="CM128" s="66"/>
      <c r="CN128" s="66"/>
      <c r="CO128" s="66"/>
      <c r="CP128" s="66"/>
      <c r="CQ128" s="66"/>
      <c r="CR128" s="66"/>
      <c r="CS128" s="66"/>
      <c r="CT128" s="66"/>
      <c r="CU128" s="66"/>
      <c r="CV128" s="66"/>
      <c r="CW128" s="66"/>
      <c r="CX128" s="66"/>
      <c r="CY128" s="66"/>
      <c r="CZ128" s="66"/>
      <c r="DA128" s="66"/>
      <c r="DB128" s="66"/>
      <c r="DC128" s="66"/>
      <c r="DD128" s="66"/>
      <c r="DE128" s="66"/>
      <c r="DF128" s="66"/>
      <c r="DG128" s="66"/>
      <c r="DH128" s="66"/>
      <c r="DI128" s="66"/>
      <c r="DJ128" s="66"/>
      <c r="DK128" s="66"/>
      <c r="DL128" s="66"/>
      <c r="DM128" s="66"/>
      <c r="DN128" s="66"/>
      <c r="DO128" s="66"/>
      <c r="DP128" s="66"/>
      <c r="DQ128" s="66"/>
      <c r="DR128" s="66"/>
      <c r="DS128" s="66"/>
      <c r="DT128" s="66"/>
      <c r="DU128" s="66"/>
      <c r="DV128" s="66"/>
      <c r="DW128" s="66"/>
      <c r="DX128" s="66"/>
      <c r="DY128" s="66"/>
      <c r="DZ128" s="66"/>
      <c r="EA128" s="66"/>
      <c r="EB128" s="66"/>
      <c r="EC128" s="66"/>
      <c r="ED128" s="66"/>
      <c r="EE128" s="66"/>
      <c r="EF128" s="66"/>
      <c r="EG128" s="66"/>
      <c r="EH128" s="66"/>
      <c r="EI128" s="66"/>
      <c r="EJ128" s="66"/>
      <c r="EK128" s="66"/>
      <c r="EL128" s="66"/>
      <c r="EM128" s="66"/>
      <c r="EN128" s="66"/>
    </row>
    <row r="129" spans="1:144" customFormat="1" ht="24" customHeight="1" x14ac:dyDescent="0.25">
      <c r="A129" s="66"/>
      <c r="B129" s="237" t="s">
        <v>403</v>
      </c>
      <c r="C129" s="238"/>
      <c r="D129" s="155" t="s">
        <v>17</v>
      </c>
      <c r="E129" s="157">
        <v>1.3011865481679119</v>
      </c>
      <c r="F129" s="151"/>
      <c r="G129" s="152"/>
      <c r="H129" s="153" t="s">
        <v>253</v>
      </c>
      <c r="I129" s="66"/>
      <c r="J129" s="66"/>
      <c r="K129" s="66"/>
      <c r="L129" s="66"/>
      <c r="M129" s="66" t="s">
        <v>260</v>
      </c>
      <c r="N129" s="66"/>
      <c r="O129" s="66"/>
      <c r="P129" s="66"/>
      <c r="Q129" s="66"/>
      <c r="R129" s="66"/>
      <c r="S129" s="66"/>
      <c r="T129" s="66"/>
      <c r="U129" s="66"/>
      <c r="V129" s="66"/>
      <c r="W129" s="66"/>
      <c r="X129" s="66"/>
      <c r="Y129" s="66"/>
      <c r="Z129" s="193" t="s">
        <v>261</v>
      </c>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c r="BL129" s="66"/>
      <c r="BM129" s="66"/>
      <c r="BN129" s="66"/>
      <c r="BO129" s="66"/>
      <c r="BP129" s="66"/>
      <c r="BQ129" s="66"/>
      <c r="BR129" s="66"/>
      <c r="BS129" s="66"/>
      <c r="BT129" s="66"/>
      <c r="BU129" s="66"/>
      <c r="BV129" s="66"/>
      <c r="BW129" s="66"/>
      <c r="BX129" s="66"/>
      <c r="BY129" s="66"/>
      <c r="BZ129" s="66"/>
      <c r="CA129" s="66"/>
      <c r="CB129" s="66"/>
      <c r="CC129" s="66"/>
      <c r="CD129" s="66"/>
      <c r="CE129" s="66"/>
      <c r="CF129" s="66"/>
      <c r="CG129" s="66"/>
      <c r="CH129" s="66"/>
      <c r="CI129" s="66"/>
      <c r="CJ129" s="66"/>
      <c r="CK129" s="66"/>
      <c r="CL129" s="66"/>
      <c r="CM129" s="66"/>
      <c r="CN129" s="66"/>
      <c r="CO129" s="66"/>
      <c r="CP129" s="66"/>
      <c r="CQ129" s="66"/>
      <c r="CR129" s="66"/>
      <c r="CS129" s="66"/>
      <c r="CT129" s="66"/>
      <c r="CU129" s="66"/>
      <c r="CV129" s="66"/>
      <c r="CW129" s="66"/>
      <c r="CX129" s="66"/>
      <c r="CY129" s="66"/>
      <c r="CZ129" s="66"/>
      <c r="DA129" s="66"/>
      <c r="DB129" s="66"/>
      <c r="DC129" s="66"/>
      <c r="DD129" s="66"/>
      <c r="DE129" s="66"/>
      <c r="DF129" s="66"/>
      <c r="DG129" s="66"/>
      <c r="DH129" s="66"/>
      <c r="DI129" s="66"/>
      <c r="DJ129" s="66"/>
      <c r="DK129" s="66"/>
      <c r="DL129" s="66"/>
      <c r="DM129" s="66"/>
      <c r="DN129" s="66"/>
      <c r="DO129" s="66"/>
      <c r="DP129" s="66"/>
      <c r="DQ129" s="66"/>
      <c r="DR129" s="66"/>
      <c r="DS129" s="66"/>
      <c r="DT129" s="66"/>
      <c r="DU129" s="66"/>
      <c r="DV129" s="66"/>
      <c r="DW129" s="66"/>
      <c r="DX129" s="66"/>
      <c r="DY129" s="66"/>
      <c r="DZ129" s="66"/>
      <c r="EA129" s="66"/>
      <c r="EB129" s="66"/>
      <c r="EC129" s="66"/>
      <c r="ED129" s="66"/>
      <c r="EE129" s="66"/>
      <c r="EF129" s="66"/>
      <c r="EG129" s="66"/>
      <c r="EH129" s="66"/>
      <c r="EI129" s="66"/>
      <c r="EJ129" s="66"/>
      <c r="EK129" s="66"/>
      <c r="EL129" s="66"/>
      <c r="EM129" s="66"/>
      <c r="EN129" s="66"/>
    </row>
    <row r="130" spans="1:144" customFormat="1" ht="24.75" customHeight="1" x14ac:dyDescent="0.25">
      <c r="A130" s="66"/>
      <c r="B130" s="237" t="s">
        <v>404</v>
      </c>
      <c r="C130" s="238"/>
      <c r="D130" s="155" t="s">
        <v>17</v>
      </c>
      <c r="E130" s="157">
        <v>0.9966865481679118</v>
      </c>
      <c r="F130" s="151"/>
      <c r="G130" s="152"/>
      <c r="H130" s="153"/>
      <c r="I130" s="66"/>
      <c r="J130" s="66"/>
      <c r="K130" s="66"/>
      <c r="L130" s="66"/>
      <c r="M130" s="66"/>
      <c r="N130" s="66"/>
      <c r="O130" s="66"/>
      <c r="P130" s="66"/>
      <c r="Q130" s="66"/>
      <c r="R130" s="66"/>
      <c r="S130" s="66"/>
      <c r="T130" s="66"/>
      <c r="U130" s="66"/>
      <c r="V130" s="66"/>
      <c r="W130" s="66"/>
      <c r="X130" s="66"/>
      <c r="Y130" s="66"/>
      <c r="Z130" s="193"/>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c r="BL130" s="66"/>
      <c r="BM130" s="66"/>
      <c r="BN130" s="66"/>
      <c r="BO130" s="66"/>
      <c r="BP130" s="66"/>
      <c r="BQ130" s="66"/>
      <c r="BR130" s="66"/>
      <c r="BS130" s="66"/>
      <c r="BT130" s="66"/>
      <c r="BU130" s="66"/>
      <c r="BV130" s="66"/>
      <c r="BW130" s="66"/>
      <c r="BX130" s="66"/>
      <c r="BY130" s="66"/>
      <c r="BZ130" s="66"/>
      <c r="CA130" s="66"/>
      <c r="CB130" s="66"/>
      <c r="CC130" s="66"/>
      <c r="CD130" s="66"/>
      <c r="CE130" s="66"/>
      <c r="CF130" s="66"/>
      <c r="CG130" s="66"/>
      <c r="CH130" s="66"/>
      <c r="CI130" s="66"/>
      <c r="CJ130" s="66"/>
      <c r="CK130" s="66"/>
      <c r="CL130" s="66"/>
      <c r="CM130" s="66"/>
      <c r="CN130" s="66"/>
      <c r="CO130" s="66"/>
      <c r="CP130" s="66"/>
      <c r="CQ130" s="66"/>
      <c r="CR130" s="66"/>
      <c r="CS130" s="66"/>
      <c r="CT130" s="66"/>
      <c r="CU130" s="66"/>
      <c r="CV130" s="66"/>
      <c r="CW130" s="66"/>
      <c r="CX130" s="66"/>
      <c r="CY130" s="66"/>
      <c r="CZ130" s="66"/>
      <c r="DA130" s="66"/>
      <c r="DB130" s="66"/>
      <c r="DC130" s="66"/>
      <c r="DD130" s="66"/>
      <c r="DE130" s="66"/>
      <c r="DF130" s="66"/>
      <c r="DG130" s="66"/>
      <c r="DH130" s="66"/>
      <c r="DI130" s="66"/>
      <c r="DJ130" s="66"/>
      <c r="DK130" s="66"/>
      <c r="DL130" s="66"/>
      <c r="DM130" s="66"/>
      <c r="DN130" s="66"/>
      <c r="DO130" s="66"/>
      <c r="DP130" s="66"/>
      <c r="DQ130" s="66"/>
      <c r="DR130" s="66"/>
      <c r="DS130" s="66"/>
      <c r="DT130" s="66"/>
      <c r="DU130" s="66"/>
      <c r="DV130" s="66"/>
      <c r="DW130" s="66"/>
      <c r="DX130" s="66"/>
      <c r="DY130" s="66"/>
      <c r="DZ130" s="66"/>
      <c r="EA130" s="66"/>
      <c r="EB130" s="66"/>
      <c r="EC130" s="66"/>
      <c r="ED130" s="66"/>
      <c r="EE130" s="66"/>
      <c r="EF130" s="66"/>
      <c r="EG130" s="66"/>
      <c r="EH130" s="66"/>
      <c r="EI130" s="66"/>
      <c r="EJ130" s="66"/>
      <c r="EK130" s="66"/>
      <c r="EL130" s="66"/>
      <c r="EM130" s="66"/>
      <c r="EN130" s="66"/>
    </row>
    <row r="131" spans="1:144" customFormat="1" x14ac:dyDescent="0.25">
      <c r="A131" s="66"/>
      <c r="B131" s="237" t="s">
        <v>122</v>
      </c>
      <c r="C131" s="237"/>
      <c r="D131" s="155" t="s">
        <v>17</v>
      </c>
      <c r="E131" s="157">
        <v>7.8399999999999997E-2</v>
      </c>
      <c r="F131" s="151"/>
      <c r="G131" s="152"/>
      <c r="H131" s="153" t="s">
        <v>253</v>
      </c>
      <c r="I131" s="66"/>
      <c r="J131" s="66"/>
      <c r="K131" s="66"/>
      <c r="L131" s="66"/>
      <c r="M131" s="66" t="s">
        <v>262</v>
      </c>
      <c r="N131" s="66"/>
      <c r="O131" s="66"/>
      <c r="P131" s="66"/>
      <c r="Q131" s="66"/>
      <c r="R131" s="66"/>
      <c r="S131" s="66"/>
      <c r="T131" s="66"/>
      <c r="U131" s="66"/>
      <c r="V131" s="66"/>
      <c r="W131" s="66"/>
      <c r="X131" s="66"/>
      <c r="Y131" s="66"/>
      <c r="Z131" s="193" t="s">
        <v>122</v>
      </c>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c r="BL131" s="66"/>
      <c r="BM131" s="66"/>
      <c r="BN131" s="66"/>
      <c r="BO131" s="66"/>
      <c r="BP131" s="66"/>
      <c r="BQ131" s="66"/>
      <c r="BR131" s="66"/>
      <c r="BS131" s="66"/>
      <c r="BT131" s="66"/>
      <c r="BU131" s="66"/>
      <c r="BV131" s="66"/>
      <c r="BW131" s="66"/>
      <c r="BX131" s="66"/>
      <c r="BY131" s="66"/>
      <c r="BZ131" s="66"/>
      <c r="CA131" s="66"/>
      <c r="CB131" s="66"/>
      <c r="CC131" s="66"/>
      <c r="CD131" s="66"/>
      <c r="CE131" s="66"/>
      <c r="CF131" s="66"/>
      <c r="CG131" s="66"/>
      <c r="CH131" s="66"/>
      <c r="CI131" s="66"/>
      <c r="CJ131" s="66"/>
      <c r="CK131" s="66"/>
      <c r="CL131" s="66"/>
      <c r="CM131" s="66"/>
      <c r="CN131" s="66"/>
      <c r="CO131" s="66"/>
      <c r="CP131" s="66"/>
      <c r="CQ131" s="66"/>
      <c r="CR131" s="66"/>
      <c r="CS131" s="66"/>
      <c r="CT131" s="66"/>
      <c r="CU131" s="66"/>
      <c r="CV131" s="66"/>
      <c r="CW131" s="66"/>
      <c r="CX131" s="66"/>
      <c r="CY131" s="66"/>
      <c r="CZ131" s="66"/>
      <c r="DA131" s="66"/>
      <c r="DB131" s="66"/>
      <c r="DC131" s="66"/>
      <c r="DD131" s="66"/>
      <c r="DE131" s="66"/>
      <c r="DF131" s="66"/>
      <c r="DG131" s="66"/>
      <c r="DH131" s="66"/>
      <c r="DI131" s="66"/>
      <c r="DJ131" s="66"/>
      <c r="DK131" s="66"/>
      <c r="DL131" s="66"/>
      <c r="DM131" s="66"/>
      <c r="DN131" s="66"/>
      <c r="DO131" s="66"/>
      <c r="DP131" s="66"/>
      <c r="DQ131" s="66"/>
      <c r="DR131" s="66"/>
      <c r="DS131" s="66"/>
      <c r="DT131" s="66"/>
      <c r="DU131" s="66"/>
      <c r="DV131" s="66"/>
      <c r="DW131" s="66"/>
      <c r="DX131" s="66"/>
      <c r="DY131" s="66"/>
      <c r="DZ131" s="66"/>
      <c r="EA131" s="66"/>
      <c r="EB131" s="66"/>
      <c r="EC131" s="66"/>
      <c r="ED131" s="66"/>
      <c r="EE131" s="66"/>
      <c r="EF131" s="66"/>
      <c r="EG131" s="66"/>
      <c r="EH131" s="66"/>
      <c r="EI131" s="66"/>
      <c r="EJ131" s="66"/>
      <c r="EK131" s="66"/>
      <c r="EL131" s="66"/>
      <c r="EM131" s="66"/>
      <c r="EN131" s="66"/>
    </row>
    <row r="132" spans="1:144" customFormat="1" x14ac:dyDescent="0.25">
      <c r="A132" s="66"/>
      <c r="B132" s="237" t="s">
        <v>407</v>
      </c>
      <c r="C132" s="238"/>
      <c r="D132" s="155" t="s">
        <v>17</v>
      </c>
      <c r="E132" s="157">
        <v>1.1099212040085529E-3</v>
      </c>
      <c r="F132" s="151"/>
      <c r="G132" s="152"/>
      <c r="H132" s="153"/>
      <c r="I132" s="66"/>
      <c r="J132" s="66"/>
      <c r="K132" s="66"/>
      <c r="L132" s="66"/>
      <c r="M132" s="66"/>
      <c r="N132" s="66"/>
      <c r="O132" s="66"/>
      <c r="P132" s="66"/>
      <c r="Q132" s="66"/>
      <c r="R132" s="66"/>
      <c r="S132" s="66"/>
      <c r="T132" s="66"/>
      <c r="U132" s="66"/>
      <c r="V132" s="66"/>
      <c r="W132" s="66"/>
      <c r="X132" s="66"/>
      <c r="Y132" s="66"/>
      <c r="Z132" s="193"/>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c r="BL132" s="66"/>
      <c r="BM132" s="66"/>
      <c r="BN132" s="66"/>
      <c r="BO132" s="66"/>
      <c r="BP132" s="66"/>
      <c r="BQ132" s="66"/>
      <c r="BR132" s="66"/>
      <c r="BS132" s="66"/>
      <c r="BT132" s="66"/>
      <c r="BU132" s="66"/>
      <c r="BV132" s="66"/>
      <c r="BW132" s="66"/>
      <c r="BX132" s="66"/>
      <c r="BY132" s="66"/>
      <c r="BZ132" s="66"/>
      <c r="CA132" s="66"/>
      <c r="CB132" s="66"/>
      <c r="CC132" s="66"/>
      <c r="CD132" s="66"/>
      <c r="CE132" s="66"/>
      <c r="CF132" s="66"/>
      <c r="CG132" s="66"/>
      <c r="CH132" s="66"/>
      <c r="CI132" s="66"/>
      <c r="CJ132" s="66"/>
      <c r="CK132" s="66"/>
      <c r="CL132" s="66"/>
      <c r="CM132" s="66"/>
      <c r="CN132" s="66"/>
      <c r="CO132" s="66"/>
      <c r="CP132" s="66"/>
      <c r="CQ132" s="66"/>
      <c r="CR132" s="66"/>
      <c r="CS132" s="66"/>
      <c r="CT132" s="66"/>
      <c r="CU132" s="66"/>
      <c r="CV132" s="66"/>
      <c r="CW132" s="66"/>
      <c r="CX132" s="66"/>
      <c r="CY132" s="66"/>
      <c r="CZ132" s="66"/>
      <c r="DA132" s="66"/>
      <c r="DB132" s="66"/>
      <c r="DC132" s="66"/>
      <c r="DD132" s="66"/>
      <c r="DE132" s="66"/>
      <c r="DF132" s="66"/>
      <c r="DG132" s="66"/>
      <c r="DH132" s="66"/>
      <c r="DI132" s="66"/>
      <c r="DJ132" s="66"/>
      <c r="DK132" s="66"/>
      <c r="DL132" s="66"/>
      <c r="DM132" s="66"/>
      <c r="DN132" s="66"/>
      <c r="DO132" s="66"/>
      <c r="DP132" s="66"/>
      <c r="DQ132" s="66"/>
      <c r="DR132" s="66"/>
      <c r="DS132" s="66"/>
      <c r="DT132" s="66"/>
      <c r="DU132" s="66"/>
      <c r="DV132" s="66"/>
      <c r="DW132" s="66"/>
      <c r="DX132" s="66"/>
      <c r="DY132" s="66"/>
      <c r="DZ132" s="66"/>
      <c r="EA132" s="66"/>
      <c r="EB132" s="66"/>
      <c r="EC132" s="66"/>
      <c r="ED132" s="66"/>
      <c r="EE132" s="66"/>
      <c r="EF132" s="66"/>
      <c r="EG132" s="66"/>
      <c r="EH132" s="66"/>
      <c r="EI132" s="66"/>
      <c r="EJ132" s="66"/>
      <c r="EK132" s="66"/>
      <c r="EL132" s="66"/>
      <c r="EM132" s="66"/>
      <c r="EN132" s="66"/>
    </row>
    <row r="133" spans="1:144" customFormat="1" ht="25.5" customHeight="1" x14ac:dyDescent="0.25">
      <c r="A133" s="66"/>
      <c r="B133" s="237" t="s">
        <v>409</v>
      </c>
      <c r="C133" s="238"/>
      <c r="D133" s="155" t="s">
        <v>67</v>
      </c>
      <c r="E133" s="156">
        <v>75.28</v>
      </c>
      <c r="F133" s="151"/>
      <c r="G133" s="152"/>
      <c r="H133" s="153" t="s">
        <v>253</v>
      </c>
      <c r="I133" s="66"/>
      <c r="J133" s="66"/>
      <c r="K133" s="66"/>
      <c r="L133" s="66"/>
      <c r="M133" s="66" t="s">
        <v>263</v>
      </c>
      <c r="N133" s="66"/>
      <c r="O133" s="66"/>
      <c r="P133" s="66"/>
      <c r="Q133" s="66"/>
      <c r="R133" s="66"/>
      <c r="S133" s="66"/>
      <c r="T133" s="66"/>
      <c r="U133" s="66"/>
      <c r="V133" s="66"/>
      <c r="W133" s="66"/>
      <c r="X133" s="66"/>
      <c r="Y133" s="66"/>
      <c r="Z133" s="193" t="s">
        <v>264</v>
      </c>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c r="BL133" s="66"/>
      <c r="BM133" s="66"/>
      <c r="BN133" s="66"/>
      <c r="BO133" s="66"/>
      <c r="BP133" s="66"/>
      <c r="BQ133" s="66"/>
      <c r="BR133" s="66"/>
      <c r="BS133" s="66"/>
      <c r="BT133" s="66"/>
      <c r="BU133" s="66"/>
      <c r="BV133" s="66"/>
      <c r="BW133" s="66"/>
      <c r="BX133" s="66"/>
      <c r="BY133" s="66"/>
      <c r="BZ133" s="66"/>
      <c r="CA133" s="66"/>
      <c r="CB133" s="66"/>
      <c r="CC133" s="66"/>
      <c r="CD133" s="66"/>
      <c r="CE133" s="66"/>
      <c r="CF133" s="66"/>
      <c r="CG133" s="66"/>
      <c r="CH133" s="66"/>
      <c r="CI133" s="66"/>
      <c r="CJ133" s="66"/>
      <c r="CK133" s="66"/>
      <c r="CL133" s="66"/>
      <c r="CM133" s="66"/>
      <c r="CN133" s="66"/>
      <c r="CO133" s="66"/>
      <c r="CP133" s="66"/>
      <c r="CQ133" s="66"/>
      <c r="CR133" s="66"/>
      <c r="CS133" s="66"/>
      <c r="CT133" s="66"/>
      <c r="CU133" s="66"/>
      <c r="CV133" s="66"/>
      <c r="CW133" s="66"/>
      <c r="CX133" s="66"/>
      <c r="CY133" s="66"/>
      <c r="CZ133" s="66"/>
      <c r="DA133" s="66"/>
      <c r="DB133" s="66"/>
      <c r="DC133" s="66"/>
      <c r="DD133" s="66"/>
      <c r="DE133" s="66"/>
      <c r="DF133" s="66"/>
      <c r="DG133" s="66"/>
      <c r="DH133" s="66"/>
      <c r="DI133" s="66"/>
      <c r="DJ133" s="66"/>
      <c r="DK133" s="66"/>
      <c r="DL133" s="66"/>
      <c r="DM133" s="66"/>
      <c r="DN133" s="66"/>
      <c r="DO133" s="66"/>
      <c r="DP133" s="66"/>
      <c r="DQ133" s="66"/>
      <c r="DR133" s="66"/>
      <c r="DS133" s="66"/>
      <c r="DT133" s="66"/>
      <c r="DU133" s="66"/>
      <c r="DV133" s="66"/>
      <c r="DW133" s="66"/>
      <c r="DX133" s="66"/>
      <c r="DY133" s="66"/>
      <c r="DZ133" s="66"/>
      <c r="EA133" s="66"/>
      <c r="EB133" s="66"/>
      <c r="EC133" s="66"/>
      <c r="ED133" s="66"/>
      <c r="EE133" s="66"/>
      <c r="EF133" s="66"/>
      <c r="EG133" s="66"/>
      <c r="EH133" s="66"/>
      <c r="EI133" s="66"/>
      <c r="EJ133" s="66"/>
      <c r="EK133" s="66"/>
      <c r="EL133" s="66"/>
      <c r="EM133" s="66"/>
      <c r="EN133" s="66"/>
    </row>
    <row r="134" spans="1:144" customFormat="1" ht="25.5" customHeight="1" x14ac:dyDescent="0.25">
      <c r="A134" s="66"/>
      <c r="B134" s="237" t="s">
        <v>409</v>
      </c>
      <c r="C134" s="238"/>
      <c r="D134" s="155" t="s">
        <v>17</v>
      </c>
      <c r="E134" s="157">
        <v>0.1024</v>
      </c>
      <c r="F134" s="151"/>
      <c r="G134" s="152"/>
      <c r="H134" s="153"/>
      <c r="I134" s="66"/>
      <c r="J134" s="66"/>
      <c r="K134" s="66"/>
      <c r="L134" s="66"/>
      <c r="M134" s="66"/>
      <c r="N134" s="66"/>
      <c r="O134" s="66"/>
      <c r="P134" s="66"/>
      <c r="Q134" s="66"/>
      <c r="R134" s="66"/>
      <c r="S134" s="66"/>
      <c r="T134" s="66"/>
      <c r="U134" s="66"/>
      <c r="V134" s="66"/>
      <c r="W134" s="66"/>
      <c r="X134" s="66"/>
      <c r="Y134" s="66"/>
      <c r="Z134" s="193"/>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c r="BL134" s="66"/>
      <c r="BM134" s="66"/>
      <c r="BN134" s="66"/>
      <c r="BO134" s="66"/>
      <c r="BP134" s="66"/>
      <c r="BQ134" s="66"/>
      <c r="BR134" s="66"/>
      <c r="BS134" s="66"/>
      <c r="BT134" s="66"/>
      <c r="BU134" s="66"/>
      <c r="BV134" s="66"/>
      <c r="BW134" s="66"/>
      <c r="BX134" s="66"/>
      <c r="BY134" s="66"/>
      <c r="BZ134" s="66"/>
      <c r="CA134" s="66"/>
      <c r="CB134" s="66"/>
      <c r="CC134" s="66"/>
      <c r="CD134" s="66"/>
      <c r="CE134" s="66"/>
      <c r="CF134" s="66"/>
      <c r="CG134" s="66"/>
      <c r="CH134" s="66"/>
      <c r="CI134" s="66"/>
      <c r="CJ134" s="66"/>
      <c r="CK134" s="66"/>
      <c r="CL134" s="66"/>
      <c r="CM134" s="66"/>
      <c r="CN134" s="66"/>
      <c r="CO134" s="66"/>
      <c r="CP134" s="66"/>
      <c r="CQ134" s="66"/>
      <c r="CR134" s="66"/>
      <c r="CS134" s="66"/>
      <c r="CT134" s="66"/>
      <c r="CU134" s="66"/>
      <c r="CV134" s="66"/>
      <c r="CW134" s="66"/>
      <c r="CX134" s="66"/>
      <c r="CY134" s="66"/>
      <c r="CZ134" s="66"/>
      <c r="DA134" s="66"/>
      <c r="DB134" s="66"/>
      <c r="DC134" s="66"/>
      <c r="DD134" s="66"/>
      <c r="DE134" s="66"/>
      <c r="DF134" s="66"/>
      <c r="DG134" s="66"/>
      <c r="DH134" s="66"/>
      <c r="DI134" s="66"/>
      <c r="DJ134" s="66"/>
      <c r="DK134" s="66"/>
      <c r="DL134" s="66"/>
      <c r="DM134" s="66"/>
      <c r="DN134" s="66"/>
      <c r="DO134" s="66"/>
      <c r="DP134" s="66"/>
      <c r="DQ134" s="66"/>
      <c r="DR134" s="66"/>
      <c r="DS134" s="66"/>
      <c r="DT134" s="66"/>
      <c r="DU134" s="66"/>
      <c r="DV134" s="66"/>
      <c r="DW134" s="66"/>
      <c r="DX134" s="66"/>
      <c r="DY134" s="66"/>
      <c r="DZ134" s="66"/>
      <c r="EA134" s="66"/>
      <c r="EB134" s="66"/>
      <c r="EC134" s="66"/>
      <c r="ED134" s="66"/>
      <c r="EE134" s="66"/>
      <c r="EF134" s="66"/>
      <c r="EG134" s="66"/>
      <c r="EH134" s="66"/>
      <c r="EI134" s="66"/>
      <c r="EJ134" s="66"/>
      <c r="EK134" s="66"/>
      <c r="EL134" s="66"/>
      <c r="EM134" s="66"/>
      <c r="EN134" s="66"/>
    </row>
    <row r="135" spans="1:144" customFormat="1" x14ac:dyDescent="0.25">
      <c r="A135" s="66"/>
      <c r="B135" s="237" t="s">
        <v>65</v>
      </c>
      <c r="C135" s="237"/>
      <c r="D135" s="155" t="s">
        <v>17</v>
      </c>
      <c r="E135" s="176">
        <v>2.7751820655069266</v>
      </c>
      <c r="F135" s="151"/>
      <c r="G135" s="152"/>
      <c r="H135" s="153" t="s">
        <v>253</v>
      </c>
      <c r="I135" s="66"/>
      <c r="J135" s="66"/>
      <c r="K135" s="66"/>
      <c r="L135" s="66"/>
      <c r="M135" s="66" t="s">
        <v>265</v>
      </c>
      <c r="N135" s="66"/>
      <c r="O135" s="66"/>
      <c r="P135" s="66"/>
      <c r="Q135" s="66"/>
      <c r="R135" s="66"/>
      <c r="S135" s="66"/>
      <c r="T135" s="66"/>
      <c r="U135" s="66"/>
      <c r="V135" s="66"/>
      <c r="W135" s="66"/>
      <c r="X135" s="66"/>
      <c r="Y135" s="66"/>
      <c r="Z135" s="193" t="s">
        <v>265</v>
      </c>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t="s">
        <v>266</v>
      </c>
      <c r="BA135" s="66"/>
      <c r="BB135" s="66"/>
      <c r="BC135" s="66"/>
      <c r="BD135" s="66"/>
      <c r="BE135" s="66"/>
      <c r="BF135" s="66"/>
      <c r="BG135" s="66"/>
      <c r="BH135" s="66"/>
      <c r="BI135" s="66"/>
      <c r="BJ135" s="66"/>
      <c r="BK135" s="66"/>
      <c r="BL135" s="66"/>
      <c r="BM135" s="66"/>
      <c r="BN135" s="66"/>
      <c r="BO135" s="66"/>
      <c r="BP135" s="66"/>
      <c r="BQ135" s="66"/>
      <c r="BR135" s="66"/>
      <c r="BS135" s="66"/>
      <c r="BT135" s="66"/>
      <c r="BU135" s="66"/>
      <c r="BV135" s="66"/>
      <c r="BW135" s="66"/>
      <c r="BX135" s="66"/>
      <c r="BY135" s="66"/>
      <c r="BZ135" s="66"/>
      <c r="CA135" s="66"/>
      <c r="CB135" s="66"/>
      <c r="CC135" s="66"/>
      <c r="CD135" s="66"/>
      <c r="CE135" s="66"/>
      <c r="CF135" s="66"/>
      <c r="CG135" s="66"/>
      <c r="CH135" s="66"/>
      <c r="CI135" s="66"/>
      <c r="CJ135" s="66"/>
      <c r="CK135" s="66"/>
      <c r="CL135" s="66"/>
      <c r="CM135" s="66"/>
      <c r="CN135" s="66"/>
      <c r="CO135" s="66"/>
      <c r="CP135" s="66"/>
      <c r="CQ135" s="66"/>
      <c r="CR135" s="66"/>
      <c r="CS135" s="66"/>
      <c r="CT135" s="66"/>
      <c r="CU135" s="66"/>
      <c r="CV135" s="66"/>
      <c r="CW135" s="66"/>
      <c r="CX135" s="66"/>
      <c r="CY135" s="66"/>
      <c r="CZ135" s="66"/>
      <c r="DA135" s="66"/>
      <c r="DB135" s="66"/>
      <c r="DC135" s="66"/>
      <c r="DD135" s="66"/>
      <c r="DE135" s="66"/>
      <c r="DF135" s="66"/>
      <c r="DG135" s="66"/>
      <c r="DH135" s="66"/>
      <c r="DI135" s="66"/>
      <c r="DJ135" s="66"/>
      <c r="DK135" s="66"/>
      <c r="DL135" s="66"/>
      <c r="DM135" s="66"/>
      <c r="DN135" s="66"/>
      <c r="DO135" s="66"/>
      <c r="DP135" s="66"/>
      <c r="DQ135" s="66"/>
      <c r="DR135" s="66"/>
      <c r="DS135" s="66"/>
      <c r="DT135" s="66"/>
      <c r="DU135" s="66"/>
      <c r="DV135" s="66"/>
      <c r="DW135" s="66"/>
      <c r="DX135" s="66"/>
      <c r="DY135" s="66"/>
      <c r="DZ135" s="66"/>
      <c r="EA135" s="66"/>
      <c r="EB135" s="66"/>
      <c r="EC135" s="66"/>
      <c r="ED135" s="66"/>
      <c r="EE135" s="66"/>
      <c r="EF135" s="66"/>
      <c r="EG135" s="66"/>
      <c r="EH135" s="66"/>
      <c r="EI135" s="66"/>
      <c r="EJ135" s="66"/>
      <c r="EK135" s="66"/>
      <c r="EL135" s="66"/>
      <c r="EM135" s="66"/>
      <c r="EN135" s="66"/>
    </row>
    <row r="136" spans="1:144" customFormat="1" ht="17.25" customHeight="1" x14ac:dyDescent="0.25">
      <c r="A136" s="66"/>
      <c r="B136" s="237" t="s">
        <v>66</v>
      </c>
      <c r="C136" s="237"/>
      <c r="D136" s="155" t="s">
        <v>17</v>
      </c>
      <c r="E136" s="176">
        <v>2.2117404893612655</v>
      </c>
      <c r="F136" s="151"/>
      <c r="G136" s="152"/>
      <c r="H136" s="153" t="s">
        <v>253</v>
      </c>
      <c r="I136" s="66"/>
      <c r="J136" s="66"/>
      <c r="K136" s="66"/>
      <c r="L136" s="66"/>
      <c r="M136" s="66" t="s">
        <v>267</v>
      </c>
      <c r="N136" s="66"/>
      <c r="O136" s="66"/>
      <c r="P136" s="66"/>
      <c r="Q136" s="66"/>
      <c r="R136" s="66"/>
      <c r="S136" s="66"/>
      <c r="T136" s="66"/>
      <c r="U136" s="66"/>
      <c r="V136" s="66"/>
      <c r="W136" s="66"/>
      <c r="X136" s="66"/>
      <c r="Y136" s="66"/>
      <c r="Z136" s="193" t="s">
        <v>267</v>
      </c>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t="s">
        <v>268</v>
      </c>
      <c r="BA136" s="66"/>
      <c r="BB136" s="66"/>
      <c r="BC136" s="66"/>
      <c r="BD136" s="66"/>
      <c r="BE136" s="66"/>
      <c r="BF136" s="66"/>
      <c r="BG136" s="66"/>
      <c r="BH136" s="66"/>
      <c r="BI136" s="66"/>
      <c r="BJ136" s="66"/>
      <c r="BK136" s="66"/>
      <c r="BL136" s="66"/>
      <c r="BM136" s="66"/>
      <c r="BN136" s="66"/>
      <c r="BO136" s="66"/>
      <c r="BP136" s="66"/>
      <c r="BQ136" s="66"/>
      <c r="BR136" s="66"/>
      <c r="BS136" s="66"/>
      <c r="BT136" s="66"/>
      <c r="BU136" s="66"/>
      <c r="BV136" s="66"/>
      <c r="BW136" s="66"/>
      <c r="BX136" s="66"/>
      <c r="BY136" s="66"/>
      <c r="BZ136" s="66"/>
      <c r="CA136" s="66"/>
      <c r="CB136" s="66"/>
      <c r="CC136" s="66"/>
      <c r="CD136" s="66"/>
      <c r="CE136" s="66"/>
      <c r="CF136" s="66"/>
      <c r="CG136" s="66"/>
      <c r="CH136" s="66"/>
      <c r="CI136" s="66"/>
      <c r="CJ136" s="66"/>
      <c r="CK136" s="66"/>
      <c r="CL136" s="66"/>
      <c r="CM136" s="66"/>
      <c r="CN136" s="66"/>
      <c r="CO136" s="66"/>
      <c r="CP136" s="66"/>
      <c r="CQ136" s="66"/>
      <c r="CR136" s="66"/>
      <c r="CS136" s="66"/>
      <c r="CT136" s="66"/>
      <c r="CU136" s="66"/>
      <c r="CV136" s="66"/>
      <c r="CW136" s="66"/>
      <c r="CX136" s="66"/>
      <c r="CY136" s="66"/>
      <c r="CZ136" s="66"/>
      <c r="DA136" s="66"/>
      <c r="DB136" s="66"/>
      <c r="DC136" s="66"/>
      <c r="DD136" s="66"/>
      <c r="DE136" s="66"/>
      <c r="DF136" s="66"/>
      <c r="DG136" s="66"/>
      <c r="DH136" s="66"/>
      <c r="DI136" s="66"/>
      <c r="DJ136" s="66"/>
      <c r="DK136" s="66"/>
      <c r="DL136" s="66"/>
      <c r="DM136" s="66"/>
      <c r="DN136" s="66"/>
      <c r="DO136" s="66"/>
      <c r="DP136" s="66"/>
      <c r="DQ136" s="66"/>
      <c r="DR136" s="66"/>
      <c r="DS136" s="66"/>
      <c r="DT136" s="66"/>
      <c r="DU136" s="66"/>
      <c r="DV136" s="66"/>
      <c r="DW136" s="66"/>
      <c r="DX136" s="66"/>
      <c r="DY136" s="66"/>
      <c r="DZ136" s="66"/>
      <c r="EA136" s="66"/>
      <c r="EB136" s="66"/>
      <c r="EC136" s="66"/>
      <c r="ED136" s="66"/>
      <c r="EE136" s="66"/>
      <c r="EF136" s="66"/>
      <c r="EG136" s="66"/>
      <c r="EH136" s="66"/>
      <c r="EI136" s="66"/>
      <c r="EJ136" s="66"/>
      <c r="EK136" s="66"/>
      <c r="EL136" s="66"/>
      <c r="EM136" s="66"/>
      <c r="EN136" s="66"/>
    </row>
    <row r="137" spans="1:144" customFormat="1" ht="9.9499999999999993" customHeight="1" x14ac:dyDescent="0.25">
      <c r="A137" s="66"/>
      <c r="B137" s="197"/>
      <c r="C137" s="197"/>
      <c r="D137" s="155"/>
      <c r="E137" s="157"/>
      <c r="F137" s="151"/>
      <c r="G137" s="152"/>
      <c r="H137" s="153"/>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c r="BI137" s="66"/>
      <c r="BJ137" s="66"/>
      <c r="BK137" s="66"/>
      <c r="BL137" s="66"/>
      <c r="BM137" s="66"/>
      <c r="BN137" s="66"/>
      <c r="BO137" s="66"/>
      <c r="BP137" s="66"/>
      <c r="BQ137" s="66"/>
      <c r="BR137" s="66"/>
      <c r="BS137" s="66"/>
      <c r="BT137" s="66"/>
      <c r="BU137" s="66"/>
      <c r="BV137" s="66"/>
      <c r="BW137" s="66"/>
      <c r="BX137" s="66"/>
      <c r="BY137" s="66"/>
      <c r="BZ137" s="66"/>
      <c r="CA137" s="66"/>
      <c r="CB137" s="66"/>
      <c r="CC137" s="66"/>
      <c r="CD137" s="66"/>
      <c r="CE137" s="66"/>
      <c r="CF137" s="66"/>
      <c r="CG137" s="66"/>
      <c r="CH137" s="66"/>
      <c r="CI137" s="66"/>
      <c r="CJ137" s="66"/>
      <c r="CK137" s="66"/>
      <c r="CL137" s="66"/>
      <c r="CM137" s="66"/>
      <c r="CN137" s="66"/>
      <c r="CO137" s="66"/>
      <c r="CP137" s="66"/>
      <c r="CQ137" s="66"/>
      <c r="CR137" s="66"/>
      <c r="CS137" s="66"/>
      <c r="CT137" s="66"/>
      <c r="CU137" s="66"/>
      <c r="CV137" s="66"/>
      <c r="CW137" s="66"/>
      <c r="CX137" s="66"/>
      <c r="CY137" s="66"/>
      <c r="CZ137" s="66"/>
      <c r="DA137" s="66"/>
      <c r="DB137" s="66"/>
      <c r="DC137" s="66"/>
      <c r="DD137" s="66"/>
      <c r="DE137" s="66"/>
      <c r="DF137" s="66"/>
      <c r="DG137" s="66"/>
      <c r="DH137" s="66"/>
      <c r="DI137" s="66"/>
      <c r="DJ137" s="66"/>
      <c r="DK137" s="66"/>
      <c r="DL137" s="66"/>
      <c r="DM137" s="66"/>
      <c r="DN137" s="66"/>
      <c r="DO137" s="66"/>
      <c r="DP137" s="66"/>
      <c r="DQ137" s="66"/>
      <c r="DR137" s="66"/>
      <c r="DS137" s="66"/>
      <c r="DT137" s="66"/>
      <c r="DU137" s="66"/>
      <c r="DV137" s="66"/>
      <c r="DW137" s="66"/>
      <c r="DX137" s="66"/>
      <c r="DY137" s="66"/>
      <c r="DZ137" s="66"/>
      <c r="EA137" s="66"/>
      <c r="EB137" s="66"/>
      <c r="EC137" s="66"/>
      <c r="ED137" s="66"/>
      <c r="EE137" s="66"/>
      <c r="EF137" s="66"/>
      <c r="EG137" s="66"/>
      <c r="EH137" s="66"/>
      <c r="EI137" s="66"/>
      <c r="EJ137" s="66"/>
      <c r="EK137" s="66"/>
      <c r="EL137" s="66"/>
      <c r="EM137" s="66"/>
      <c r="EN137" s="66"/>
    </row>
    <row r="138" spans="1:144" customFormat="1" x14ac:dyDescent="0.25">
      <c r="A138" s="66"/>
      <c r="B138" s="235" t="s">
        <v>123</v>
      </c>
      <c r="C138" s="237"/>
      <c r="D138" s="155"/>
      <c r="E138" s="158"/>
      <c r="F138" s="151"/>
      <c r="G138" s="152"/>
      <c r="H138" s="153" t="s">
        <v>269</v>
      </c>
      <c r="I138" s="66"/>
      <c r="J138" s="66"/>
      <c r="K138" s="66"/>
      <c r="L138" s="66"/>
      <c r="M138" s="66"/>
      <c r="N138" s="66"/>
      <c r="O138" s="66"/>
      <c r="P138" s="66"/>
      <c r="Q138" s="66"/>
      <c r="R138" s="66"/>
      <c r="S138" s="66"/>
      <c r="T138" s="66"/>
      <c r="U138" s="66"/>
      <c r="V138" s="66"/>
      <c r="W138" s="66"/>
      <c r="X138" s="66"/>
      <c r="Y138" s="66"/>
      <c r="Z138" s="195" t="s">
        <v>123</v>
      </c>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c r="BI138" s="66"/>
      <c r="BJ138" s="66"/>
      <c r="BK138" s="66"/>
      <c r="BL138" s="66"/>
      <c r="BM138" s="66"/>
      <c r="BN138" s="66"/>
      <c r="BO138" s="66"/>
      <c r="BP138" s="66"/>
      <c r="BQ138" s="66"/>
      <c r="BR138" s="66"/>
      <c r="BS138" s="66"/>
      <c r="BT138" s="66"/>
      <c r="BU138" s="66"/>
      <c r="BV138" s="66"/>
      <c r="BW138" s="66"/>
      <c r="BX138" s="66"/>
      <c r="BY138" s="66"/>
      <c r="BZ138" s="66"/>
      <c r="CA138" s="66"/>
      <c r="CB138" s="66"/>
      <c r="CC138" s="66"/>
      <c r="CD138" s="66"/>
      <c r="CE138" s="66"/>
      <c r="CF138" s="66"/>
      <c r="CG138" s="66"/>
      <c r="CH138" s="66"/>
      <c r="CI138" s="66"/>
      <c r="CJ138" s="66"/>
      <c r="CK138" s="66"/>
      <c r="CL138" s="66"/>
      <c r="CM138" s="66"/>
      <c r="CN138" s="66"/>
      <c r="CO138" s="66"/>
      <c r="CP138" s="66"/>
      <c r="CQ138" s="66"/>
      <c r="CR138" s="66"/>
      <c r="CS138" s="66"/>
      <c r="CT138" s="66"/>
      <c r="CU138" s="66"/>
      <c r="CV138" s="66"/>
      <c r="CW138" s="66"/>
      <c r="CX138" s="66"/>
      <c r="CY138" s="66"/>
      <c r="CZ138" s="66"/>
      <c r="DA138" s="66"/>
      <c r="DB138" s="66"/>
      <c r="DC138" s="66"/>
      <c r="DD138" s="66"/>
      <c r="DE138" s="66"/>
      <c r="DF138" s="66"/>
      <c r="DG138" s="66"/>
      <c r="DH138" s="66"/>
      <c r="DI138" s="66"/>
      <c r="DJ138" s="66"/>
      <c r="DK138" s="66"/>
      <c r="DL138" s="66"/>
      <c r="DM138" s="66"/>
      <c r="DN138" s="66"/>
      <c r="DO138" s="66"/>
      <c r="DP138" s="66"/>
      <c r="DQ138" s="66"/>
      <c r="DR138" s="66"/>
      <c r="DS138" s="66"/>
      <c r="DT138" s="66"/>
      <c r="DU138" s="66"/>
      <c r="DV138" s="66"/>
      <c r="DW138" s="66"/>
      <c r="DX138" s="66"/>
      <c r="DY138" s="66"/>
      <c r="DZ138" s="66"/>
      <c r="EA138" s="66"/>
      <c r="EB138" s="66"/>
      <c r="EC138" s="66"/>
      <c r="ED138" s="66"/>
      <c r="EE138" s="66"/>
      <c r="EF138" s="66"/>
      <c r="EG138" s="66"/>
      <c r="EH138" s="66"/>
      <c r="EI138" s="66"/>
      <c r="EJ138" s="66"/>
      <c r="EK138" s="66"/>
      <c r="EL138" s="66"/>
      <c r="EM138" s="66"/>
      <c r="EN138" s="66"/>
    </row>
    <row r="139" spans="1:144" customFormat="1" ht="9.9499999999999993" customHeight="1" x14ac:dyDescent="0.25">
      <c r="A139" s="66"/>
      <c r="B139" s="191"/>
      <c r="C139" s="197"/>
      <c r="D139" s="155"/>
      <c r="E139" s="158"/>
      <c r="F139" s="151"/>
      <c r="G139" s="152"/>
      <c r="H139" s="153"/>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c r="BI139" s="66"/>
      <c r="BJ139" s="66"/>
      <c r="BK139" s="66"/>
      <c r="BL139" s="66"/>
      <c r="BM139" s="66"/>
      <c r="BN139" s="66"/>
      <c r="BO139" s="66"/>
      <c r="BP139" s="66"/>
      <c r="BQ139" s="66"/>
      <c r="BR139" s="66"/>
      <c r="BS139" s="66"/>
      <c r="BT139" s="66"/>
      <c r="BU139" s="66"/>
      <c r="BV139" s="66"/>
      <c r="BW139" s="66"/>
      <c r="BX139" s="66"/>
      <c r="BY139" s="66"/>
      <c r="BZ139" s="66"/>
      <c r="CA139" s="66"/>
      <c r="CB139" s="66"/>
      <c r="CC139" s="66"/>
      <c r="CD139" s="66"/>
      <c r="CE139" s="66"/>
      <c r="CF139" s="66"/>
      <c r="CG139" s="66"/>
      <c r="CH139" s="66"/>
      <c r="CI139" s="66"/>
      <c r="CJ139" s="66"/>
      <c r="CK139" s="66"/>
      <c r="CL139" s="66"/>
      <c r="CM139" s="66"/>
      <c r="CN139" s="66"/>
      <c r="CO139" s="66"/>
      <c r="CP139" s="66"/>
      <c r="CQ139" s="66"/>
      <c r="CR139" s="66"/>
      <c r="CS139" s="66"/>
      <c r="CT139" s="66"/>
      <c r="CU139" s="66"/>
      <c r="CV139" s="66"/>
      <c r="CW139" s="66"/>
      <c r="CX139" s="66"/>
      <c r="CY139" s="66"/>
      <c r="CZ139" s="66"/>
      <c r="DA139" s="66"/>
      <c r="DB139" s="66"/>
      <c r="DC139" s="66"/>
      <c r="DD139" s="66"/>
      <c r="DE139" s="66"/>
      <c r="DF139" s="66"/>
      <c r="DG139" s="66"/>
      <c r="DH139" s="66"/>
      <c r="DI139" s="66"/>
      <c r="DJ139" s="66"/>
      <c r="DK139" s="66"/>
      <c r="DL139" s="66"/>
      <c r="DM139" s="66"/>
      <c r="DN139" s="66"/>
      <c r="DO139" s="66"/>
      <c r="DP139" s="66"/>
      <c r="DQ139" s="66"/>
      <c r="DR139" s="66"/>
      <c r="DS139" s="66"/>
      <c r="DT139" s="66"/>
      <c r="DU139" s="66"/>
      <c r="DV139" s="66"/>
      <c r="DW139" s="66"/>
      <c r="DX139" s="66"/>
      <c r="DY139" s="66"/>
      <c r="DZ139" s="66"/>
      <c r="EA139" s="66"/>
      <c r="EB139" s="66"/>
      <c r="EC139" s="66"/>
      <c r="ED139" s="66"/>
      <c r="EE139" s="66"/>
      <c r="EF139" s="66"/>
      <c r="EG139" s="66"/>
      <c r="EH139" s="66"/>
      <c r="EI139" s="66"/>
      <c r="EJ139" s="66"/>
      <c r="EK139" s="66"/>
      <c r="EL139" s="66"/>
      <c r="EM139" s="66"/>
      <c r="EN139" s="66"/>
    </row>
    <row r="140" spans="1:144" customFormat="1" x14ac:dyDescent="0.25">
      <c r="A140" s="66"/>
      <c r="B140" s="237" t="s">
        <v>110</v>
      </c>
      <c r="C140" s="237"/>
      <c r="D140" s="155" t="s">
        <v>13</v>
      </c>
      <c r="E140" s="158">
        <v>4.4000000000000003E-3</v>
      </c>
      <c r="F140" s="151"/>
      <c r="G140" s="152"/>
      <c r="H140" s="153" t="s">
        <v>253</v>
      </c>
      <c r="I140" s="66"/>
      <c r="J140" s="66"/>
      <c r="K140" s="66"/>
      <c r="L140" s="66"/>
      <c r="M140" s="66" t="s">
        <v>270</v>
      </c>
      <c r="N140" s="66"/>
      <c r="O140" s="66"/>
      <c r="P140" s="66"/>
      <c r="Q140" s="66"/>
      <c r="R140" s="66"/>
      <c r="S140" s="66"/>
      <c r="T140" s="66"/>
      <c r="U140" s="66"/>
      <c r="V140" s="66"/>
      <c r="W140" s="66"/>
      <c r="X140" s="66"/>
      <c r="Y140" s="66"/>
      <c r="Z140" s="193" t="s">
        <v>110</v>
      </c>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c r="BI140" s="66"/>
      <c r="BJ140" s="66"/>
      <c r="BK140" s="66"/>
      <c r="BL140" s="66"/>
      <c r="BM140" s="66"/>
      <c r="BN140" s="66"/>
      <c r="BO140" s="66"/>
      <c r="BP140" s="66"/>
      <c r="BQ140" s="66"/>
      <c r="BR140" s="66"/>
      <c r="BS140" s="66"/>
      <c r="BT140" s="66"/>
      <c r="BU140" s="66"/>
      <c r="BV140" s="66"/>
      <c r="BW140" s="66"/>
      <c r="BX140" s="66"/>
      <c r="BY140" s="66"/>
      <c r="BZ140" s="66"/>
      <c r="CA140" s="66"/>
      <c r="CB140" s="66"/>
      <c r="CC140" s="66"/>
      <c r="CD140" s="66"/>
      <c r="CE140" s="66"/>
      <c r="CF140" s="66"/>
      <c r="CG140" s="66"/>
      <c r="CH140" s="66"/>
      <c r="CI140" s="66"/>
      <c r="CJ140" s="66"/>
      <c r="CK140" s="66"/>
      <c r="CL140" s="66"/>
      <c r="CM140" s="66"/>
      <c r="CN140" s="66"/>
      <c r="CO140" s="66"/>
      <c r="CP140" s="66"/>
      <c r="CQ140" s="66"/>
      <c r="CR140" s="66"/>
      <c r="CS140" s="66"/>
      <c r="CT140" s="66"/>
      <c r="CU140" s="66"/>
      <c r="CV140" s="66"/>
      <c r="CW140" s="66"/>
      <c r="CX140" s="66"/>
      <c r="CY140" s="66"/>
      <c r="CZ140" s="66"/>
      <c r="DA140" s="66"/>
      <c r="DB140" s="66"/>
      <c r="DC140" s="66"/>
      <c r="DD140" s="66"/>
      <c r="DE140" s="66"/>
      <c r="DF140" s="66"/>
      <c r="DG140" s="66"/>
      <c r="DH140" s="66"/>
      <c r="DI140" s="66"/>
      <c r="DJ140" s="66"/>
      <c r="DK140" s="66"/>
      <c r="DL140" s="66"/>
      <c r="DM140" s="66"/>
      <c r="DN140" s="66"/>
      <c r="DO140" s="66"/>
      <c r="DP140" s="66"/>
      <c r="DQ140" s="66"/>
      <c r="DR140" s="66"/>
      <c r="DS140" s="66"/>
      <c r="DT140" s="66"/>
      <c r="DU140" s="66"/>
      <c r="DV140" s="66"/>
      <c r="DW140" s="66"/>
      <c r="DX140" s="66"/>
      <c r="DY140" s="66"/>
      <c r="DZ140" s="66"/>
      <c r="EA140" s="66"/>
      <c r="EB140" s="66"/>
      <c r="EC140" s="66"/>
      <c r="ED140" s="66"/>
      <c r="EE140" s="66"/>
      <c r="EF140" s="66"/>
      <c r="EG140" s="66"/>
      <c r="EH140" s="66"/>
      <c r="EI140" s="66"/>
      <c r="EJ140" s="66"/>
      <c r="EK140" s="66"/>
      <c r="EL140" s="66"/>
      <c r="EM140" s="66"/>
      <c r="EN140" s="66"/>
    </row>
    <row r="141" spans="1:144" customFormat="1" x14ac:dyDescent="0.25">
      <c r="A141" s="66"/>
      <c r="B141" s="237" t="s">
        <v>111</v>
      </c>
      <c r="C141" s="237"/>
      <c r="D141" s="155" t="s">
        <v>13</v>
      </c>
      <c r="E141" s="158">
        <v>1.2999999999999999E-3</v>
      </c>
      <c r="F141" s="151"/>
      <c r="G141" s="152"/>
      <c r="H141" s="153" t="s">
        <v>253</v>
      </c>
      <c r="I141" s="66"/>
      <c r="J141" s="66"/>
      <c r="K141" s="66"/>
      <c r="L141" s="66"/>
      <c r="M141" s="66" t="s">
        <v>271</v>
      </c>
      <c r="N141" s="66"/>
      <c r="O141" s="66"/>
      <c r="P141" s="66"/>
      <c r="Q141" s="66"/>
      <c r="R141" s="66"/>
      <c r="S141" s="66"/>
      <c r="T141" s="66"/>
      <c r="U141" s="66"/>
      <c r="V141" s="66"/>
      <c r="W141" s="66"/>
      <c r="X141" s="66"/>
      <c r="Y141" s="66"/>
      <c r="Z141" s="193" t="s">
        <v>111</v>
      </c>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c r="BI141" s="66"/>
      <c r="BJ141" s="66"/>
      <c r="BK141" s="66"/>
      <c r="BL141" s="66"/>
      <c r="BM141" s="66"/>
      <c r="BN141" s="66"/>
      <c r="BO141" s="66"/>
      <c r="BP141" s="66"/>
      <c r="BQ141" s="66"/>
      <c r="BR141" s="66"/>
      <c r="BS141" s="66"/>
      <c r="BT141" s="66"/>
      <c r="BU141" s="66"/>
      <c r="BV141" s="66"/>
      <c r="BW141" s="66"/>
      <c r="BX141" s="66"/>
      <c r="BY141" s="66"/>
      <c r="BZ141" s="66"/>
      <c r="CA141" s="66"/>
      <c r="CB141" s="66"/>
      <c r="CC141" s="66"/>
      <c r="CD141" s="66"/>
      <c r="CE141" s="66"/>
      <c r="CF141" s="66"/>
      <c r="CG141" s="66"/>
      <c r="CH141" s="66"/>
      <c r="CI141" s="66"/>
      <c r="CJ141" s="66"/>
      <c r="CK141" s="66"/>
      <c r="CL141" s="66"/>
      <c r="CM141" s="66"/>
      <c r="CN141" s="66"/>
      <c r="CO141" s="66"/>
      <c r="CP141" s="66"/>
      <c r="CQ141" s="66"/>
      <c r="CR141" s="66"/>
      <c r="CS141" s="66"/>
      <c r="CT141" s="66"/>
      <c r="CU141" s="66"/>
      <c r="CV141" s="66"/>
      <c r="CW141" s="66"/>
      <c r="CX141" s="66"/>
      <c r="CY141" s="66"/>
      <c r="CZ141" s="66"/>
      <c r="DA141" s="66"/>
      <c r="DB141" s="66"/>
      <c r="DC141" s="66"/>
      <c r="DD141" s="66"/>
      <c r="DE141" s="66"/>
      <c r="DF141" s="66"/>
      <c r="DG141" s="66"/>
      <c r="DH141" s="66"/>
      <c r="DI141" s="66"/>
      <c r="DJ141" s="66"/>
      <c r="DK141" s="66"/>
      <c r="DL141" s="66"/>
      <c r="DM141" s="66"/>
      <c r="DN141" s="66"/>
      <c r="DO141" s="66"/>
      <c r="DP141" s="66"/>
      <c r="DQ141" s="66"/>
      <c r="DR141" s="66"/>
      <c r="DS141" s="66"/>
      <c r="DT141" s="66"/>
      <c r="DU141" s="66"/>
      <c r="DV141" s="66"/>
      <c r="DW141" s="66"/>
      <c r="DX141" s="66"/>
      <c r="DY141" s="66"/>
      <c r="DZ141" s="66"/>
      <c r="EA141" s="66"/>
      <c r="EB141" s="66"/>
      <c r="EC141" s="66"/>
      <c r="ED141" s="66"/>
      <c r="EE141" s="66"/>
      <c r="EF141" s="66"/>
      <c r="EG141" s="66"/>
      <c r="EH141" s="66"/>
      <c r="EI141" s="66"/>
      <c r="EJ141" s="66"/>
      <c r="EK141" s="66"/>
      <c r="EL141" s="66"/>
      <c r="EM141" s="66"/>
      <c r="EN141" s="66"/>
    </row>
    <row r="142" spans="1:144" customFormat="1" x14ac:dyDescent="0.25">
      <c r="A142" s="66"/>
      <c r="B142" s="237" t="s">
        <v>112</v>
      </c>
      <c r="C142" s="237"/>
      <c r="D142" s="155" t="s">
        <v>67</v>
      </c>
      <c r="E142" s="158">
        <v>0.25</v>
      </c>
      <c r="F142" s="151"/>
      <c r="G142" s="152"/>
      <c r="H142" s="153" t="s">
        <v>253</v>
      </c>
      <c r="I142" s="66"/>
      <c r="J142" s="66"/>
      <c r="K142" s="66"/>
      <c r="L142" s="66"/>
      <c r="M142" s="66" t="s">
        <v>272</v>
      </c>
      <c r="N142" s="66"/>
      <c r="O142" s="66"/>
      <c r="P142" s="66"/>
      <c r="Q142" s="66"/>
      <c r="R142" s="66"/>
      <c r="S142" s="66"/>
      <c r="T142" s="66"/>
      <c r="U142" s="66"/>
      <c r="V142" s="66"/>
      <c r="W142" s="66"/>
      <c r="X142" s="66"/>
      <c r="Y142" s="66"/>
      <c r="Z142" s="193" t="s">
        <v>112</v>
      </c>
      <c r="AA142" s="66"/>
      <c r="AB142" s="66"/>
      <c r="AC142" s="66"/>
      <c r="AD142" s="66"/>
      <c r="AE142" s="66"/>
      <c r="AF142" s="66"/>
      <c r="AG142" s="66"/>
      <c r="AH142" s="66"/>
      <c r="AI142" s="66"/>
      <c r="AJ142" s="66"/>
      <c r="AK142" s="66"/>
      <c r="AL142" s="66"/>
      <c r="AM142" s="66"/>
      <c r="AN142" s="66"/>
      <c r="AO142" s="66"/>
      <c r="AP142" s="66"/>
      <c r="AQ142" s="66"/>
      <c r="AR142" s="66"/>
      <c r="AS142" s="66" t="s">
        <v>183</v>
      </c>
      <c r="AT142" s="66"/>
      <c r="AU142" s="66"/>
      <c r="AV142" s="66"/>
      <c r="AW142" s="66"/>
      <c r="AX142" s="66"/>
      <c r="AY142" s="66"/>
      <c r="AZ142" s="66"/>
      <c r="BA142" s="66"/>
      <c r="BB142" s="66"/>
      <c r="BC142" s="66"/>
      <c r="BD142" s="66"/>
      <c r="BE142" s="66"/>
      <c r="BF142" s="66"/>
      <c r="BG142" s="66"/>
      <c r="BH142" s="66"/>
      <c r="BI142" s="66"/>
      <c r="BJ142" s="66"/>
      <c r="BK142" s="66"/>
      <c r="BL142" s="66"/>
      <c r="BM142" s="66"/>
      <c r="BN142" s="66"/>
      <c r="BO142" s="66"/>
      <c r="BP142" s="66"/>
      <c r="BQ142" s="66"/>
      <c r="BR142" s="66"/>
      <c r="BS142" s="66"/>
      <c r="BT142" s="66"/>
      <c r="BU142" s="66"/>
      <c r="BV142" s="66"/>
      <c r="BW142" s="66"/>
      <c r="BX142" s="66"/>
      <c r="BY142" s="66"/>
      <c r="BZ142" s="66"/>
      <c r="CA142" s="66"/>
      <c r="CB142" s="66"/>
      <c r="CC142" s="66"/>
      <c r="CD142" s="66"/>
      <c r="CE142" s="66"/>
      <c r="CF142" s="66"/>
      <c r="CG142" s="66"/>
      <c r="CH142" s="66"/>
      <c r="CI142" s="66"/>
      <c r="CJ142" s="66"/>
      <c r="CK142" s="66"/>
      <c r="CL142" s="66"/>
      <c r="CM142" s="66"/>
      <c r="CN142" s="66"/>
      <c r="CO142" s="66"/>
      <c r="CP142" s="66"/>
      <c r="CQ142" s="66"/>
      <c r="CR142" s="66"/>
      <c r="CS142" s="66"/>
      <c r="CT142" s="66"/>
      <c r="CU142" s="66"/>
      <c r="CV142" s="66"/>
      <c r="CW142" s="66"/>
      <c r="CX142" s="66"/>
      <c r="CY142" s="66"/>
      <c r="CZ142" s="66"/>
      <c r="DA142" s="66"/>
      <c r="DB142" s="66"/>
      <c r="DC142" s="66"/>
      <c r="DD142" s="66"/>
      <c r="DE142" s="66"/>
      <c r="DF142" s="66"/>
      <c r="DG142" s="66"/>
      <c r="DH142" s="66"/>
      <c r="DI142" s="66"/>
      <c r="DJ142" s="66"/>
      <c r="DK142" s="66"/>
      <c r="DL142" s="66"/>
      <c r="DM142" s="66"/>
      <c r="DN142" s="66"/>
      <c r="DO142" s="66"/>
      <c r="DP142" s="66"/>
      <c r="DQ142" s="66"/>
      <c r="DR142" s="66"/>
      <c r="DS142" s="66"/>
      <c r="DT142" s="66"/>
      <c r="DU142" s="66"/>
      <c r="DV142" s="66"/>
      <c r="DW142" s="66"/>
      <c r="DX142" s="66"/>
      <c r="DY142" s="66"/>
      <c r="DZ142" s="66"/>
      <c r="EA142" s="66"/>
      <c r="EB142" s="66"/>
      <c r="EC142" s="66"/>
      <c r="ED142" s="66"/>
      <c r="EE142" s="66"/>
      <c r="EF142" s="66"/>
      <c r="EG142" s="66"/>
      <c r="EH142" s="66"/>
      <c r="EI142" s="66"/>
      <c r="EJ142" s="66"/>
      <c r="EK142" s="66"/>
      <c r="EL142" s="66"/>
      <c r="EM142" s="66"/>
      <c r="EN142" s="66"/>
    </row>
    <row r="143" spans="1:144" customFormat="1" ht="18" x14ac:dyDescent="0.25">
      <c r="A143" s="66"/>
      <c r="B143" s="245" t="s">
        <v>181</v>
      </c>
      <c r="C143" s="234"/>
      <c r="D143" s="234"/>
      <c r="E143" s="234"/>
      <c r="F143" s="151"/>
      <c r="G143" s="152"/>
      <c r="H143" s="153" t="s">
        <v>273</v>
      </c>
      <c r="I143" s="66"/>
      <c r="J143" s="66"/>
      <c r="K143" s="66"/>
      <c r="L143" s="66"/>
      <c r="M143" s="66"/>
      <c r="N143" s="66"/>
      <c r="O143" s="66"/>
      <c r="P143" s="66"/>
      <c r="Q143" s="66"/>
      <c r="R143" s="66"/>
      <c r="S143" s="66"/>
      <c r="T143" s="66"/>
      <c r="U143" s="66"/>
      <c r="V143" s="66"/>
      <c r="W143" s="66"/>
      <c r="X143" s="66"/>
      <c r="Y143" s="66"/>
      <c r="Z143" s="66"/>
      <c r="AA143" s="196" t="s">
        <v>181</v>
      </c>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c r="BI143" s="66"/>
      <c r="BJ143" s="66"/>
      <c r="BK143" s="66"/>
      <c r="BL143" s="66"/>
      <c r="BM143" s="66"/>
      <c r="BN143" s="66"/>
      <c r="BO143" s="66"/>
      <c r="BP143" s="66"/>
      <c r="BQ143" s="66"/>
      <c r="BR143" s="66"/>
      <c r="BS143" s="66"/>
      <c r="BT143" s="66"/>
      <c r="BU143" s="66"/>
      <c r="BV143" s="66"/>
      <c r="BW143" s="66"/>
      <c r="BX143" s="66"/>
      <c r="BY143" s="66"/>
      <c r="BZ143" s="66"/>
      <c r="CA143" s="66"/>
      <c r="CB143" s="66"/>
      <c r="CC143" s="66"/>
      <c r="CD143" s="66"/>
      <c r="CE143" s="66"/>
      <c r="CF143" s="66"/>
      <c r="CG143" s="66"/>
      <c r="CH143" s="66"/>
      <c r="CI143" s="66"/>
      <c r="CJ143" s="66"/>
      <c r="CK143" s="66"/>
      <c r="CL143" s="66"/>
      <c r="CM143" s="66"/>
      <c r="CN143" s="66"/>
      <c r="CO143" s="66"/>
      <c r="CP143" s="66"/>
      <c r="CQ143" s="66"/>
      <c r="CR143" s="66"/>
      <c r="CS143" s="66"/>
      <c r="CT143" s="66"/>
      <c r="CU143" s="66"/>
      <c r="CV143" s="66"/>
      <c r="CW143" s="66"/>
      <c r="CX143" s="66"/>
      <c r="CY143" s="66"/>
      <c r="CZ143" s="66"/>
      <c r="DA143" s="66"/>
      <c r="DB143" s="66"/>
      <c r="DC143" s="66"/>
      <c r="DD143" s="66"/>
      <c r="DE143" s="66"/>
      <c r="DF143" s="66"/>
      <c r="DG143" s="66"/>
      <c r="DH143" s="66"/>
      <c r="DI143" s="66"/>
      <c r="DJ143" s="66"/>
      <c r="DK143" s="66"/>
      <c r="DL143" s="66"/>
      <c r="DM143" s="66"/>
      <c r="DN143" s="66"/>
      <c r="DO143" s="66"/>
      <c r="DP143" s="66"/>
      <c r="DQ143" s="66"/>
      <c r="DR143" s="66"/>
      <c r="DS143" s="66"/>
      <c r="DT143" s="66"/>
      <c r="DU143" s="66"/>
      <c r="DV143" s="66"/>
      <c r="DW143" s="66"/>
      <c r="DX143" s="66"/>
      <c r="DY143" s="66"/>
      <c r="DZ143" s="66"/>
      <c r="EA143" s="66"/>
      <c r="EB143" s="66"/>
      <c r="EC143" s="66"/>
      <c r="ED143" s="66"/>
      <c r="EE143" s="66"/>
      <c r="EF143" s="66"/>
      <c r="EG143" s="66"/>
      <c r="EH143" s="66"/>
      <c r="EI143" s="66"/>
      <c r="EJ143" s="66"/>
      <c r="EK143" s="66"/>
      <c r="EL143" s="66"/>
      <c r="EM143" s="66"/>
      <c r="EN143" s="66"/>
    </row>
    <row r="144" spans="1:144" customFormat="1" ht="36" x14ac:dyDescent="0.25">
      <c r="A144" s="66"/>
      <c r="B144" s="233" t="s">
        <v>128</v>
      </c>
      <c r="C144" s="234"/>
      <c r="D144" s="234"/>
      <c r="E144" s="234"/>
      <c r="F144" s="151"/>
      <c r="G144" s="152"/>
      <c r="H144" s="153" t="s">
        <v>273</v>
      </c>
      <c r="I144" s="66"/>
      <c r="J144" s="66"/>
      <c r="K144" s="66"/>
      <c r="L144" s="66"/>
      <c r="M144" s="66"/>
      <c r="N144" s="66"/>
      <c r="O144" s="66"/>
      <c r="P144" s="66"/>
      <c r="Q144" s="66"/>
      <c r="R144" s="66"/>
      <c r="S144" s="66"/>
      <c r="T144" s="66"/>
      <c r="U144" s="66"/>
      <c r="V144" s="66"/>
      <c r="W144" s="66"/>
      <c r="X144" s="66"/>
      <c r="Y144" s="66"/>
      <c r="Z144" s="66"/>
      <c r="AA144" s="190" t="s">
        <v>128</v>
      </c>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c r="BI144" s="66"/>
      <c r="BJ144" s="66"/>
      <c r="BK144" s="66"/>
      <c r="BL144" s="66"/>
      <c r="BM144" s="66"/>
      <c r="BN144" s="66"/>
      <c r="BO144" s="66"/>
      <c r="BP144" s="66"/>
      <c r="BQ144" s="66"/>
      <c r="BR144" s="66"/>
      <c r="BS144" s="66"/>
      <c r="BT144" s="66"/>
      <c r="BU144" s="66"/>
      <c r="BV144" s="66"/>
      <c r="BW144" s="66"/>
      <c r="BX144" s="66"/>
      <c r="BY144" s="66"/>
      <c r="BZ144" s="66"/>
      <c r="CA144" s="66"/>
      <c r="CB144" s="66"/>
      <c r="CC144" s="66"/>
      <c r="CD144" s="66"/>
      <c r="CE144" s="66"/>
      <c r="CF144" s="66"/>
      <c r="CG144" s="66"/>
      <c r="CH144" s="66"/>
      <c r="CI144" s="66"/>
      <c r="CJ144" s="66"/>
      <c r="CK144" s="66"/>
      <c r="CL144" s="66"/>
      <c r="CM144" s="66"/>
      <c r="CN144" s="66"/>
      <c r="CO144" s="66"/>
      <c r="CP144" s="66"/>
      <c r="CQ144" s="66"/>
      <c r="CR144" s="66"/>
      <c r="CS144" s="66"/>
      <c r="CT144" s="66"/>
      <c r="CU144" s="66"/>
      <c r="CV144" s="66"/>
      <c r="CW144" s="66"/>
      <c r="CX144" s="66"/>
      <c r="CY144" s="66"/>
      <c r="CZ144" s="66"/>
      <c r="DA144" s="66"/>
      <c r="DB144" s="66"/>
      <c r="DC144" s="66"/>
      <c r="DD144" s="66"/>
      <c r="DE144" s="66"/>
      <c r="DF144" s="66"/>
      <c r="DG144" s="66"/>
      <c r="DH144" s="66"/>
      <c r="DI144" s="66"/>
      <c r="DJ144" s="66"/>
      <c r="DK144" s="66"/>
      <c r="DL144" s="66"/>
      <c r="DM144" s="66"/>
      <c r="DN144" s="66"/>
      <c r="DO144" s="66"/>
      <c r="DP144" s="66"/>
      <c r="DQ144" s="66"/>
      <c r="DR144" s="66"/>
      <c r="DS144" s="66"/>
      <c r="DT144" s="66"/>
      <c r="DU144" s="66"/>
      <c r="DV144" s="66"/>
      <c r="DW144" s="66"/>
      <c r="DX144" s="66"/>
      <c r="DY144" s="66"/>
      <c r="DZ144" s="66"/>
      <c r="EA144" s="66"/>
      <c r="EB144" s="66"/>
      <c r="EC144" s="66"/>
      <c r="ED144" s="66"/>
      <c r="EE144" s="66"/>
      <c r="EF144" s="66"/>
      <c r="EG144" s="66"/>
      <c r="EH144" s="66"/>
      <c r="EI144" s="66"/>
      <c r="EJ144" s="66"/>
      <c r="EK144" s="66"/>
      <c r="EL144" s="66"/>
      <c r="EM144" s="66"/>
      <c r="EN144" s="66"/>
    </row>
    <row r="145" spans="1:144" customFormat="1" ht="9.9499999999999993" customHeight="1" x14ac:dyDescent="0.25">
      <c r="A145" s="66"/>
      <c r="B145" s="190"/>
      <c r="C145" s="201"/>
      <c r="D145" s="201"/>
      <c r="E145" s="201"/>
      <c r="F145" s="151"/>
      <c r="G145" s="152"/>
      <c r="H145" s="153"/>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c r="BI145" s="66"/>
      <c r="BJ145" s="66"/>
      <c r="BK145" s="66"/>
      <c r="BL145" s="66"/>
      <c r="BM145" s="66"/>
      <c r="BN145" s="66"/>
      <c r="BO145" s="66"/>
      <c r="BP145" s="66"/>
      <c r="BQ145" s="66"/>
      <c r="BR145" s="66"/>
      <c r="BS145" s="66"/>
      <c r="BT145" s="66"/>
      <c r="BU145" s="66"/>
      <c r="BV145" s="66"/>
      <c r="BW145" s="66"/>
      <c r="BX145" s="66"/>
      <c r="BY145" s="66"/>
      <c r="BZ145" s="66"/>
      <c r="CA145" s="66"/>
      <c r="CB145" s="66"/>
      <c r="CC145" s="66"/>
      <c r="CD145" s="66"/>
      <c r="CE145" s="66"/>
      <c r="CF145" s="66"/>
      <c r="CG145" s="66"/>
      <c r="CH145" s="66"/>
      <c r="CI145" s="66"/>
      <c r="CJ145" s="66"/>
      <c r="CK145" s="66"/>
      <c r="CL145" s="66"/>
      <c r="CM145" s="66"/>
      <c r="CN145" s="66"/>
      <c r="CO145" s="66"/>
      <c r="CP145" s="66"/>
      <c r="CQ145" s="66"/>
      <c r="CR145" s="66"/>
      <c r="CS145" s="66"/>
      <c r="CT145" s="66"/>
      <c r="CU145" s="66"/>
      <c r="CV145" s="66"/>
      <c r="CW145" s="66"/>
      <c r="CX145" s="66"/>
      <c r="CY145" s="66"/>
      <c r="CZ145" s="66"/>
      <c r="DA145" s="66"/>
      <c r="DB145" s="66"/>
      <c r="DC145" s="66"/>
      <c r="DD145" s="66"/>
      <c r="DE145" s="66"/>
      <c r="DF145" s="66"/>
      <c r="DG145" s="66"/>
      <c r="DH145" s="66"/>
      <c r="DI145" s="66"/>
      <c r="DJ145" s="66"/>
      <c r="DK145" s="66"/>
      <c r="DL145" s="66"/>
      <c r="DM145" s="66"/>
      <c r="DN145" s="66"/>
      <c r="DO145" s="66"/>
      <c r="DP145" s="66"/>
      <c r="DQ145" s="66"/>
      <c r="DR145" s="66"/>
      <c r="DS145" s="66"/>
      <c r="DT145" s="66"/>
      <c r="DU145" s="66"/>
      <c r="DV145" s="66"/>
      <c r="DW145" s="66"/>
      <c r="DX145" s="66"/>
      <c r="DY145" s="66"/>
      <c r="DZ145" s="66"/>
      <c r="EA145" s="66"/>
      <c r="EB145" s="66"/>
      <c r="EC145" s="66"/>
      <c r="ED145" s="66"/>
      <c r="EE145" s="66"/>
      <c r="EF145" s="66"/>
      <c r="EG145" s="66"/>
      <c r="EH145" s="66"/>
      <c r="EI145" s="66"/>
      <c r="EJ145" s="66"/>
      <c r="EK145" s="66"/>
      <c r="EL145" s="66"/>
      <c r="EM145" s="66"/>
      <c r="EN145" s="66"/>
    </row>
    <row r="146" spans="1:144" customFormat="1" x14ac:dyDescent="0.25">
      <c r="A146" s="66"/>
      <c r="B146" s="243" t="s">
        <v>72</v>
      </c>
      <c r="C146" s="234"/>
      <c r="D146" s="234"/>
      <c r="E146" s="234"/>
      <c r="F146" s="151"/>
      <c r="G146" s="152"/>
      <c r="H146" s="153" t="s">
        <v>274</v>
      </c>
      <c r="I146" s="66"/>
      <c r="J146" s="66"/>
      <c r="K146" s="66"/>
      <c r="L146" s="66"/>
      <c r="M146" s="66"/>
      <c r="N146" s="66"/>
      <c r="O146" s="66"/>
      <c r="P146" s="66"/>
      <c r="Q146" s="66"/>
      <c r="R146" s="66"/>
      <c r="S146" s="66"/>
      <c r="T146" s="66"/>
      <c r="U146" s="66"/>
      <c r="V146" s="66"/>
      <c r="W146" s="66"/>
      <c r="X146" s="66"/>
      <c r="Y146" s="66"/>
      <c r="Z146" s="66"/>
      <c r="AA146" s="195" t="s">
        <v>72</v>
      </c>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c r="BI146" s="66"/>
      <c r="BJ146" s="66"/>
      <c r="BK146" s="66"/>
      <c r="BL146" s="66"/>
      <c r="BM146" s="66"/>
      <c r="BN146" s="66"/>
      <c r="BO146" s="66"/>
      <c r="BP146" s="66"/>
      <c r="BQ146" s="66"/>
      <c r="BR146" s="66"/>
      <c r="BS146" s="66"/>
      <c r="BT146" s="66"/>
      <c r="BU146" s="66"/>
      <c r="BV146" s="66"/>
      <c r="BW146" s="66"/>
      <c r="BX146" s="66"/>
      <c r="BY146" s="66"/>
      <c r="BZ146" s="66"/>
      <c r="CA146" s="66"/>
      <c r="CB146" s="66"/>
      <c r="CC146" s="66"/>
      <c r="CD146" s="66"/>
      <c r="CE146" s="66"/>
      <c r="CF146" s="66"/>
      <c r="CG146" s="66"/>
      <c r="CH146" s="66"/>
      <c r="CI146" s="66"/>
      <c r="CJ146" s="66"/>
      <c r="CK146" s="66"/>
      <c r="CL146" s="66"/>
      <c r="CM146" s="66"/>
      <c r="CN146" s="66"/>
      <c r="CO146" s="66"/>
      <c r="CP146" s="66"/>
      <c r="CQ146" s="66"/>
      <c r="CR146" s="66"/>
      <c r="CS146" s="66"/>
      <c r="CT146" s="66"/>
      <c r="CU146" s="66"/>
      <c r="CV146" s="66"/>
      <c r="CW146" s="66"/>
      <c r="CX146" s="66"/>
      <c r="CY146" s="66"/>
      <c r="CZ146" s="66"/>
      <c r="DA146" s="66"/>
      <c r="DB146" s="66"/>
      <c r="DC146" s="66"/>
      <c r="DD146" s="66"/>
      <c r="DE146" s="66"/>
      <c r="DF146" s="66"/>
      <c r="DG146" s="66"/>
      <c r="DH146" s="66"/>
      <c r="DI146" s="66"/>
      <c r="DJ146" s="66"/>
      <c r="DK146" s="66"/>
      <c r="DL146" s="66"/>
      <c r="DM146" s="66"/>
      <c r="DN146" s="66"/>
      <c r="DO146" s="66"/>
      <c r="DP146" s="66"/>
      <c r="DQ146" s="66"/>
      <c r="DR146" s="66"/>
      <c r="DS146" s="66"/>
      <c r="DT146" s="66"/>
      <c r="DU146" s="66"/>
      <c r="DV146" s="66"/>
      <c r="DW146" s="66"/>
      <c r="DX146" s="66"/>
      <c r="DY146" s="66"/>
      <c r="DZ146" s="66"/>
      <c r="EA146" s="66"/>
      <c r="EB146" s="66"/>
      <c r="EC146" s="66"/>
      <c r="ED146" s="66"/>
      <c r="EE146" s="66"/>
      <c r="EF146" s="66"/>
      <c r="EG146" s="66"/>
      <c r="EH146" s="66"/>
      <c r="EI146" s="66"/>
      <c r="EJ146" s="66"/>
      <c r="EK146" s="66"/>
      <c r="EL146" s="66"/>
      <c r="EM146" s="66"/>
      <c r="EN146" s="66"/>
    </row>
    <row r="147" spans="1:144" customFormat="1" ht="9.9499999999999993" customHeight="1" x14ac:dyDescent="0.25">
      <c r="A147" s="66"/>
      <c r="B147" s="195"/>
      <c r="C147" s="201"/>
      <c r="D147" s="201"/>
      <c r="E147" s="201"/>
      <c r="F147" s="151"/>
      <c r="G147" s="152"/>
      <c r="H147" s="153"/>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c r="BI147" s="66"/>
      <c r="BJ147" s="66"/>
      <c r="BK147" s="66"/>
      <c r="BL147" s="66"/>
      <c r="BM147" s="66"/>
      <c r="BN147" s="66"/>
      <c r="BO147" s="66"/>
      <c r="BP147" s="66"/>
      <c r="BQ147" s="66"/>
      <c r="BR147" s="66"/>
      <c r="BS147" s="66"/>
      <c r="BT147" s="66"/>
      <c r="BU147" s="66"/>
      <c r="BV147" s="66"/>
      <c r="BW147" s="66"/>
      <c r="BX147" s="66"/>
      <c r="BY147" s="66"/>
      <c r="BZ147" s="66"/>
      <c r="CA147" s="66"/>
      <c r="CB147" s="66"/>
      <c r="CC147" s="66"/>
      <c r="CD147" s="66"/>
      <c r="CE147" s="66"/>
      <c r="CF147" s="66"/>
      <c r="CG147" s="66"/>
      <c r="CH147" s="66"/>
      <c r="CI147" s="66"/>
      <c r="CJ147" s="66"/>
      <c r="CK147" s="66"/>
      <c r="CL147" s="66"/>
      <c r="CM147" s="66"/>
      <c r="CN147" s="66"/>
      <c r="CO147" s="66"/>
      <c r="CP147" s="66"/>
      <c r="CQ147" s="66"/>
      <c r="CR147" s="66"/>
      <c r="CS147" s="66"/>
      <c r="CT147" s="66"/>
      <c r="CU147" s="66"/>
      <c r="CV147" s="66"/>
      <c r="CW147" s="66"/>
      <c r="CX147" s="66"/>
      <c r="CY147" s="66"/>
      <c r="CZ147" s="66"/>
      <c r="DA147" s="66"/>
      <c r="DB147" s="66"/>
      <c r="DC147" s="66"/>
      <c r="DD147" s="66"/>
      <c r="DE147" s="66"/>
      <c r="DF147" s="66"/>
      <c r="DG147" s="66"/>
      <c r="DH147" s="66"/>
      <c r="DI147" s="66"/>
      <c r="DJ147" s="66"/>
      <c r="DK147" s="66"/>
      <c r="DL147" s="66"/>
      <c r="DM147" s="66"/>
      <c r="DN147" s="66"/>
      <c r="DO147" s="66"/>
      <c r="DP147" s="66"/>
      <c r="DQ147" s="66"/>
      <c r="DR147" s="66"/>
      <c r="DS147" s="66"/>
      <c r="DT147" s="66"/>
      <c r="DU147" s="66"/>
      <c r="DV147" s="66"/>
      <c r="DW147" s="66"/>
      <c r="DX147" s="66"/>
      <c r="DY147" s="66"/>
      <c r="DZ147" s="66"/>
      <c r="EA147" s="66"/>
      <c r="EB147" s="66"/>
      <c r="EC147" s="66"/>
      <c r="ED147" s="66"/>
      <c r="EE147" s="66"/>
      <c r="EF147" s="66"/>
      <c r="EG147" s="66"/>
      <c r="EH147" s="66"/>
      <c r="EI147" s="66"/>
      <c r="EJ147" s="66"/>
      <c r="EK147" s="66"/>
      <c r="EL147" s="66"/>
      <c r="EM147" s="66"/>
      <c r="EN147" s="66"/>
    </row>
    <row r="148" spans="1:144" customFormat="1" ht="36" x14ac:dyDescent="0.25">
      <c r="A148" s="66"/>
      <c r="B148" s="233" t="s">
        <v>73</v>
      </c>
      <c r="C148" s="234"/>
      <c r="D148" s="234"/>
      <c r="E148" s="234"/>
      <c r="F148" s="151"/>
      <c r="G148" s="152"/>
      <c r="H148" s="153" t="s">
        <v>273</v>
      </c>
      <c r="I148" s="66"/>
      <c r="J148" s="66"/>
      <c r="K148" s="66"/>
      <c r="L148" s="66"/>
      <c r="M148" s="66"/>
      <c r="N148" s="66"/>
      <c r="O148" s="66"/>
      <c r="P148" s="66"/>
      <c r="Q148" s="66"/>
      <c r="R148" s="66"/>
      <c r="S148" s="66"/>
      <c r="T148" s="66"/>
      <c r="U148" s="66"/>
      <c r="V148" s="66"/>
      <c r="W148" s="66"/>
      <c r="X148" s="66"/>
      <c r="Y148" s="66"/>
      <c r="Z148" s="66"/>
      <c r="AA148" s="190" t="s">
        <v>73</v>
      </c>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c r="BI148" s="66"/>
      <c r="BJ148" s="66"/>
      <c r="BK148" s="66"/>
      <c r="BL148" s="66"/>
      <c r="BM148" s="66"/>
      <c r="BN148" s="66"/>
      <c r="BO148" s="66"/>
      <c r="BP148" s="66"/>
      <c r="BQ148" s="66"/>
      <c r="BR148" s="66"/>
      <c r="BS148" s="66"/>
      <c r="BT148" s="66"/>
      <c r="BU148" s="66"/>
      <c r="BV148" s="66"/>
      <c r="BW148" s="66"/>
      <c r="BX148" s="66"/>
      <c r="BY148" s="66"/>
      <c r="BZ148" s="66"/>
      <c r="CA148" s="66"/>
      <c r="CB148" s="66"/>
      <c r="CC148" s="66"/>
      <c r="CD148" s="66"/>
      <c r="CE148" s="66"/>
      <c r="CF148" s="66"/>
      <c r="CG148" s="66"/>
      <c r="CH148" s="66"/>
      <c r="CI148" s="66"/>
      <c r="CJ148" s="66"/>
      <c r="CK148" s="66"/>
      <c r="CL148" s="66"/>
      <c r="CM148" s="66"/>
      <c r="CN148" s="66"/>
      <c r="CO148" s="66"/>
      <c r="CP148" s="66"/>
      <c r="CQ148" s="66"/>
      <c r="CR148" s="66"/>
      <c r="CS148" s="66"/>
      <c r="CT148" s="66"/>
      <c r="CU148" s="66"/>
      <c r="CV148" s="66"/>
      <c r="CW148" s="66"/>
      <c r="CX148" s="66"/>
      <c r="CY148" s="66"/>
      <c r="CZ148" s="66"/>
      <c r="DA148" s="66"/>
      <c r="DB148" s="66"/>
      <c r="DC148" s="66"/>
      <c r="DD148" s="66"/>
      <c r="DE148" s="66"/>
      <c r="DF148" s="66"/>
      <c r="DG148" s="66"/>
      <c r="DH148" s="66"/>
      <c r="DI148" s="66"/>
      <c r="DJ148" s="66"/>
      <c r="DK148" s="66"/>
      <c r="DL148" s="66"/>
      <c r="DM148" s="66"/>
      <c r="DN148" s="66"/>
      <c r="DO148" s="66"/>
      <c r="DP148" s="66"/>
      <c r="DQ148" s="66"/>
      <c r="DR148" s="66"/>
      <c r="DS148" s="66"/>
      <c r="DT148" s="66"/>
      <c r="DU148" s="66"/>
      <c r="DV148" s="66"/>
      <c r="DW148" s="66"/>
      <c r="DX148" s="66"/>
      <c r="DY148" s="66"/>
      <c r="DZ148" s="66"/>
      <c r="EA148" s="66"/>
      <c r="EB148" s="66"/>
      <c r="EC148" s="66"/>
      <c r="ED148" s="66"/>
      <c r="EE148" s="66"/>
      <c r="EF148" s="66"/>
      <c r="EG148" s="66"/>
      <c r="EH148" s="66"/>
      <c r="EI148" s="66"/>
      <c r="EJ148" s="66"/>
      <c r="EK148" s="66"/>
      <c r="EL148" s="66"/>
      <c r="EM148" s="66"/>
      <c r="EN148" s="66"/>
    </row>
    <row r="149" spans="1:144" customFormat="1" ht="9.9499999999999993" customHeight="1" x14ac:dyDescent="0.25">
      <c r="A149" s="66"/>
      <c r="B149" s="190"/>
      <c r="C149" s="201"/>
      <c r="D149" s="201"/>
      <c r="E149" s="201"/>
      <c r="F149" s="151"/>
      <c r="G149" s="152"/>
      <c r="H149" s="153"/>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c r="BI149" s="66"/>
      <c r="BJ149" s="66"/>
      <c r="BK149" s="66"/>
      <c r="BL149" s="66"/>
      <c r="BM149" s="66"/>
      <c r="BN149" s="66"/>
      <c r="BO149" s="66"/>
      <c r="BP149" s="66"/>
      <c r="BQ149" s="66"/>
      <c r="BR149" s="66"/>
      <c r="BS149" s="66"/>
      <c r="BT149" s="66"/>
      <c r="BU149" s="66"/>
      <c r="BV149" s="66"/>
      <c r="BW149" s="66"/>
      <c r="BX149" s="66"/>
      <c r="BY149" s="66"/>
      <c r="BZ149" s="66"/>
      <c r="CA149" s="66"/>
      <c r="CB149" s="66"/>
      <c r="CC149" s="66"/>
      <c r="CD149" s="66"/>
      <c r="CE149" s="66"/>
      <c r="CF149" s="66"/>
      <c r="CG149" s="66"/>
      <c r="CH149" s="66"/>
      <c r="CI149" s="66"/>
      <c r="CJ149" s="66"/>
      <c r="CK149" s="66"/>
      <c r="CL149" s="66"/>
      <c r="CM149" s="66"/>
      <c r="CN149" s="66"/>
      <c r="CO149" s="66"/>
      <c r="CP149" s="66"/>
      <c r="CQ149" s="66"/>
      <c r="CR149" s="66"/>
      <c r="CS149" s="66"/>
      <c r="CT149" s="66"/>
      <c r="CU149" s="66"/>
      <c r="CV149" s="66"/>
      <c r="CW149" s="66"/>
      <c r="CX149" s="66"/>
      <c r="CY149" s="66"/>
      <c r="CZ149" s="66"/>
      <c r="DA149" s="66"/>
      <c r="DB149" s="66"/>
      <c r="DC149" s="66"/>
      <c r="DD149" s="66"/>
      <c r="DE149" s="66"/>
      <c r="DF149" s="66"/>
      <c r="DG149" s="66"/>
      <c r="DH149" s="66"/>
      <c r="DI149" s="66"/>
      <c r="DJ149" s="66"/>
      <c r="DK149" s="66"/>
      <c r="DL149" s="66"/>
      <c r="DM149" s="66"/>
      <c r="DN149" s="66"/>
      <c r="DO149" s="66"/>
      <c r="DP149" s="66"/>
      <c r="DQ149" s="66"/>
      <c r="DR149" s="66"/>
      <c r="DS149" s="66"/>
      <c r="DT149" s="66"/>
      <c r="DU149" s="66"/>
      <c r="DV149" s="66"/>
      <c r="DW149" s="66"/>
      <c r="DX149" s="66"/>
      <c r="DY149" s="66"/>
      <c r="DZ149" s="66"/>
      <c r="EA149" s="66"/>
      <c r="EB149" s="66"/>
      <c r="EC149" s="66"/>
      <c r="ED149" s="66"/>
      <c r="EE149" s="66"/>
      <c r="EF149" s="66"/>
      <c r="EG149" s="66"/>
      <c r="EH149" s="66"/>
      <c r="EI149" s="66"/>
      <c r="EJ149" s="66"/>
      <c r="EK149" s="66"/>
      <c r="EL149" s="66"/>
      <c r="EM149" s="66"/>
      <c r="EN149" s="66"/>
    </row>
    <row r="150" spans="1:144" customFormat="1" ht="48" x14ac:dyDescent="0.25">
      <c r="A150" s="66"/>
      <c r="B150" s="233" t="s">
        <v>117</v>
      </c>
      <c r="C150" s="234"/>
      <c r="D150" s="234"/>
      <c r="E150" s="234"/>
      <c r="F150" s="151"/>
      <c r="G150" s="152"/>
      <c r="H150" s="153" t="s">
        <v>273</v>
      </c>
      <c r="I150" s="66"/>
      <c r="J150" s="66"/>
      <c r="K150" s="66"/>
      <c r="L150" s="66"/>
      <c r="M150" s="66"/>
      <c r="N150" s="66"/>
      <c r="O150" s="66"/>
      <c r="P150" s="66"/>
      <c r="Q150" s="66"/>
      <c r="R150" s="66"/>
      <c r="S150" s="66"/>
      <c r="T150" s="66"/>
      <c r="U150" s="66"/>
      <c r="V150" s="66"/>
      <c r="W150" s="66"/>
      <c r="X150" s="66"/>
      <c r="Y150" s="66"/>
      <c r="Z150" s="66"/>
      <c r="AA150" s="190" t="s">
        <v>117</v>
      </c>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c r="BI150" s="66"/>
      <c r="BJ150" s="66"/>
      <c r="BK150" s="66"/>
      <c r="BL150" s="66"/>
      <c r="BM150" s="66"/>
      <c r="BN150" s="66"/>
      <c r="BO150" s="66"/>
      <c r="BP150" s="66"/>
      <c r="BQ150" s="66"/>
      <c r="BR150" s="66"/>
      <c r="BS150" s="66"/>
      <c r="BT150" s="66"/>
      <c r="BU150" s="66"/>
      <c r="BV150" s="66"/>
      <c r="BW150" s="66"/>
      <c r="BX150" s="66"/>
      <c r="BY150" s="66"/>
      <c r="BZ150" s="66"/>
      <c r="CA150" s="66"/>
      <c r="CB150" s="66"/>
      <c r="CC150" s="66"/>
      <c r="CD150" s="66"/>
      <c r="CE150" s="66"/>
      <c r="CF150" s="66"/>
      <c r="CG150" s="66"/>
      <c r="CH150" s="66"/>
      <c r="CI150" s="66"/>
      <c r="CJ150" s="66"/>
      <c r="CK150" s="66"/>
      <c r="CL150" s="66"/>
      <c r="CM150" s="66"/>
      <c r="CN150" s="66"/>
      <c r="CO150" s="66"/>
      <c r="CP150" s="66"/>
      <c r="CQ150" s="66"/>
      <c r="CR150" s="66"/>
      <c r="CS150" s="66"/>
      <c r="CT150" s="66"/>
      <c r="CU150" s="66"/>
      <c r="CV150" s="66"/>
      <c r="CW150" s="66"/>
      <c r="CX150" s="66"/>
      <c r="CY150" s="66"/>
      <c r="CZ150" s="66"/>
      <c r="DA150" s="66"/>
      <c r="DB150" s="66"/>
      <c r="DC150" s="66"/>
      <c r="DD150" s="66"/>
      <c r="DE150" s="66"/>
      <c r="DF150" s="66"/>
      <c r="DG150" s="66"/>
      <c r="DH150" s="66"/>
      <c r="DI150" s="66"/>
      <c r="DJ150" s="66"/>
      <c r="DK150" s="66"/>
      <c r="DL150" s="66"/>
      <c r="DM150" s="66"/>
      <c r="DN150" s="66"/>
      <c r="DO150" s="66"/>
      <c r="DP150" s="66"/>
      <c r="DQ150" s="66"/>
      <c r="DR150" s="66"/>
      <c r="DS150" s="66"/>
      <c r="DT150" s="66"/>
      <c r="DU150" s="66"/>
      <c r="DV150" s="66"/>
      <c r="DW150" s="66"/>
      <c r="DX150" s="66"/>
      <c r="DY150" s="66"/>
      <c r="DZ150" s="66"/>
      <c r="EA150" s="66"/>
      <c r="EB150" s="66"/>
      <c r="EC150" s="66"/>
      <c r="ED150" s="66"/>
      <c r="EE150" s="66"/>
      <c r="EF150" s="66"/>
      <c r="EG150" s="66"/>
      <c r="EH150" s="66"/>
      <c r="EI150" s="66"/>
      <c r="EJ150" s="66"/>
      <c r="EK150" s="66"/>
      <c r="EL150" s="66"/>
      <c r="EM150" s="66"/>
      <c r="EN150" s="66"/>
    </row>
    <row r="151" spans="1:144" customFormat="1" ht="9.9499999999999993" customHeight="1" x14ac:dyDescent="0.25">
      <c r="A151" s="66"/>
      <c r="B151" s="190"/>
      <c r="C151" s="201"/>
      <c r="D151" s="201"/>
      <c r="E151" s="201"/>
      <c r="F151" s="151"/>
      <c r="G151" s="152"/>
      <c r="H151" s="153"/>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c r="BI151" s="66"/>
      <c r="BJ151" s="66"/>
      <c r="BK151" s="66"/>
      <c r="BL151" s="66"/>
      <c r="BM151" s="66"/>
      <c r="BN151" s="66"/>
      <c r="BO151" s="66"/>
      <c r="BP151" s="66"/>
      <c r="BQ151" s="66"/>
      <c r="BR151" s="66"/>
      <c r="BS151" s="66"/>
      <c r="BT151" s="66"/>
      <c r="BU151" s="66"/>
      <c r="BV151" s="66"/>
      <c r="BW151" s="66"/>
      <c r="BX151" s="66"/>
      <c r="BY151" s="66"/>
      <c r="BZ151" s="66"/>
      <c r="CA151" s="66"/>
      <c r="CB151" s="66"/>
      <c r="CC151" s="66"/>
      <c r="CD151" s="66"/>
      <c r="CE151" s="66"/>
      <c r="CF151" s="66"/>
      <c r="CG151" s="66"/>
      <c r="CH151" s="66"/>
      <c r="CI151" s="66"/>
      <c r="CJ151" s="66"/>
      <c r="CK151" s="66"/>
      <c r="CL151" s="66"/>
      <c r="CM151" s="66"/>
      <c r="CN151" s="66"/>
      <c r="CO151" s="66"/>
      <c r="CP151" s="66"/>
      <c r="CQ151" s="66"/>
      <c r="CR151" s="66"/>
      <c r="CS151" s="66"/>
      <c r="CT151" s="66"/>
      <c r="CU151" s="66"/>
      <c r="CV151" s="66"/>
      <c r="CW151" s="66"/>
      <c r="CX151" s="66"/>
      <c r="CY151" s="66"/>
      <c r="CZ151" s="66"/>
      <c r="DA151" s="66"/>
      <c r="DB151" s="66"/>
      <c r="DC151" s="66"/>
      <c r="DD151" s="66"/>
      <c r="DE151" s="66"/>
      <c r="DF151" s="66"/>
      <c r="DG151" s="66"/>
      <c r="DH151" s="66"/>
      <c r="DI151" s="66"/>
      <c r="DJ151" s="66"/>
      <c r="DK151" s="66"/>
      <c r="DL151" s="66"/>
      <c r="DM151" s="66"/>
      <c r="DN151" s="66"/>
      <c r="DO151" s="66"/>
      <c r="DP151" s="66"/>
      <c r="DQ151" s="66"/>
      <c r="DR151" s="66"/>
      <c r="DS151" s="66"/>
      <c r="DT151" s="66"/>
      <c r="DU151" s="66"/>
      <c r="DV151" s="66"/>
      <c r="DW151" s="66"/>
      <c r="DX151" s="66"/>
      <c r="DY151" s="66"/>
      <c r="DZ151" s="66"/>
      <c r="EA151" s="66"/>
      <c r="EB151" s="66"/>
      <c r="EC151" s="66"/>
      <c r="ED151" s="66"/>
      <c r="EE151" s="66"/>
      <c r="EF151" s="66"/>
      <c r="EG151" s="66"/>
      <c r="EH151" s="66"/>
      <c r="EI151" s="66"/>
      <c r="EJ151" s="66"/>
      <c r="EK151" s="66"/>
      <c r="EL151" s="66"/>
      <c r="EM151" s="66"/>
      <c r="EN151" s="66"/>
    </row>
    <row r="152" spans="1:144" customFormat="1" ht="60" x14ac:dyDescent="0.25">
      <c r="A152" s="66"/>
      <c r="B152" s="233" t="s">
        <v>275</v>
      </c>
      <c r="C152" s="234"/>
      <c r="D152" s="234"/>
      <c r="E152" s="234"/>
      <c r="F152" s="151"/>
      <c r="G152" s="152"/>
      <c r="H152" s="153" t="s">
        <v>273</v>
      </c>
      <c r="I152" s="66"/>
      <c r="J152" s="66"/>
      <c r="K152" s="66"/>
      <c r="L152" s="66"/>
      <c r="M152" s="66"/>
      <c r="N152" s="66"/>
      <c r="O152" s="66"/>
      <c r="P152" s="66"/>
      <c r="Q152" s="66"/>
      <c r="R152" s="66"/>
      <c r="S152" s="66"/>
      <c r="T152" s="66"/>
      <c r="U152" s="66"/>
      <c r="V152" s="66"/>
      <c r="W152" s="66"/>
      <c r="X152" s="66"/>
      <c r="Y152" s="66"/>
      <c r="Z152" s="66"/>
      <c r="AA152" s="190" t="s">
        <v>275</v>
      </c>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c r="BI152" s="66"/>
      <c r="BJ152" s="66"/>
      <c r="BK152" s="66"/>
      <c r="BL152" s="66"/>
      <c r="BM152" s="66"/>
      <c r="BN152" s="66"/>
      <c r="BO152" s="66"/>
      <c r="BP152" s="66"/>
      <c r="BQ152" s="66"/>
      <c r="BR152" s="66"/>
      <c r="BS152" s="66"/>
      <c r="BT152" s="66"/>
      <c r="BU152" s="66"/>
      <c r="BV152" s="66"/>
      <c r="BW152" s="66"/>
      <c r="BX152" s="66"/>
      <c r="BY152" s="66"/>
      <c r="BZ152" s="66"/>
      <c r="CA152" s="66"/>
      <c r="CB152" s="66"/>
      <c r="CC152" s="66"/>
      <c r="CD152" s="66"/>
      <c r="CE152" s="66"/>
      <c r="CF152" s="66"/>
      <c r="CG152" s="66"/>
      <c r="CH152" s="66"/>
      <c r="CI152" s="66"/>
      <c r="CJ152" s="66"/>
      <c r="CK152" s="66"/>
      <c r="CL152" s="66"/>
      <c r="CM152" s="66"/>
      <c r="CN152" s="66"/>
      <c r="CO152" s="66"/>
      <c r="CP152" s="66"/>
      <c r="CQ152" s="66"/>
      <c r="CR152" s="66"/>
      <c r="CS152" s="66"/>
      <c r="CT152" s="66"/>
      <c r="CU152" s="66"/>
      <c r="CV152" s="66"/>
      <c r="CW152" s="66"/>
      <c r="CX152" s="66"/>
      <c r="CY152" s="66"/>
      <c r="CZ152" s="66"/>
      <c r="DA152" s="66"/>
      <c r="DB152" s="66"/>
      <c r="DC152" s="66"/>
      <c r="DD152" s="66"/>
      <c r="DE152" s="66"/>
      <c r="DF152" s="66"/>
      <c r="DG152" s="66"/>
      <c r="DH152" s="66"/>
      <c r="DI152" s="66"/>
      <c r="DJ152" s="66"/>
      <c r="DK152" s="66"/>
      <c r="DL152" s="66"/>
      <c r="DM152" s="66"/>
      <c r="DN152" s="66"/>
      <c r="DO152" s="66"/>
      <c r="DP152" s="66"/>
      <c r="DQ152" s="66"/>
      <c r="DR152" s="66"/>
      <c r="DS152" s="66"/>
      <c r="DT152" s="66"/>
      <c r="DU152" s="66"/>
      <c r="DV152" s="66"/>
      <c r="DW152" s="66"/>
      <c r="DX152" s="66"/>
      <c r="DY152" s="66"/>
      <c r="DZ152" s="66"/>
      <c r="EA152" s="66"/>
      <c r="EB152" s="66"/>
      <c r="EC152" s="66"/>
      <c r="ED152" s="66"/>
      <c r="EE152" s="66"/>
      <c r="EF152" s="66"/>
      <c r="EG152" s="66"/>
      <c r="EH152" s="66"/>
      <c r="EI152" s="66"/>
      <c r="EJ152" s="66"/>
      <c r="EK152" s="66"/>
      <c r="EL152" s="66"/>
      <c r="EM152" s="66"/>
      <c r="EN152" s="66"/>
    </row>
    <row r="153" spans="1:144" customFormat="1" ht="9.9499999999999993" customHeight="1" x14ac:dyDescent="0.25">
      <c r="A153" s="66"/>
      <c r="B153" s="190"/>
      <c r="C153" s="201"/>
      <c r="D153" s="201"/>
      <c r="E153" s="201"/>
      <c r="F153" s="151"/>
      <c r="G153" s="152"/>
      <c r="H153" s="153"/>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c r="BI153" s="66"/>
      <c r="BJ153" s="66"/>
      <c r="BK153" s="66"/>
      <c r="BL153" s="66"/>
      <c r="BM153" s="66"/>
      <c r="BN153" s="66"/>
      <c r="BO153" s="66"/>
      <c r="BP153" s="66"/>
      <c r="BQ153" s="66"/>
      <c r="BR153" s="66"/>
      <c r="BS153" s="66"/>
      <c r="BT153" s="66"/>
      <c r="BU153" s="66"/>
      <c r="BV153" s="66"/>
      <c r="BW153" s="66"/>
      <c r="BX153" s="66"/>
      <c r="BY153" s="66"/>
      <c r="BZ153" s="66"/>
      <c r="CA153" s="66"/>
      <c r="CB153" s="66"/>
      <c r="CC153" s="66"/>
      <c r="CD153" s="66"/>
      <c r="CE153" s="66"/>
      <c r="CF153" s="66"/>
      <c r="CG153" s="66"/>
      <c r="CH153" s="66"/>
      <c r="CI153" s="66"/>
      <c r="CJ153" s="66"/>
      <c r="CK153" s="66"/>
      <c r="CL153" s="66"/>
      <c r="CM153" s="66"/>
      <c r="CN153" s="66"/>
      <c r="CO153" s="66"/>
      <c r="CP153" s="66"/>
      <c r="CQ153" s="66"/>
      <c r="CR153" s="66"/>
      <c r="CS153" s="66"/>
      <c r="CT153" s="66"/>
      <c r="CU153" s="66"/>
      <c r="CV153" s="66"/>
      <c r="CW153" s="66"/>
      <c r="CX153" s="66"/>
      <c r="CY153" s="66"/>
      <c r="CZ153" s="66"/>
      <c r="DA153" s="66"/>
      <c r="DB153" s="66"/>
      <c r="DC153" s="66"/>
      <c r="DD153" s="66"/>
      <c r="DE153" s="66"/>
      <c r="DF153" s="66"/>
      <c r="DG153" s="66"/>
      <c r="DH153" s="66"/>
      <c r="DI153" s="66"/>
      <c r="DJ153" s="66"/>
      <c r="DK153" s="66"/>
      <c r="DL153" s="66"/>
      <c r="DM153" s="66"/>
      <c r="DN153" s="66"/>
      <c r="DO153" s="66"/>
      <c r="DP153" s="66"/>
      <c r="DQ153" s="66"/>
      <c r="DR153" s="66"/>
      <c r="DS153" s="66"/>
      <c r="DT153" s="66"/>
      <c r="DU153" s="66"/>
      <c r="DV153" s="66"/>
      <c r="DW153" s="66"/>
      <c r="DX153" s="66"/>
      <c r="DY153" s="66"/>
      <c r="DZ153" s="66"/>
      <c r="EA153" s="66"/>
      <c r="EB153" s="66"/>
      <c r="EC153" s="66"/>
      <c r="ED153" s="66"/>
      <c r="EE153" s="66"/>
      <c r="EF153" s="66"/>
      <c r="EG153" s="66"/>
      <c r="EH153" s="66"/>
      <c r="EI153" s="66"/>
      <c r="EJ153" s="66"/>
      <c r="EK153" s="66"/>
      <c r="EL153" s="66"/>
      <c r="EM153" s="66"/>
      <c r="EN153" s="66"/>
    </row>
    <row r="154" spans="1:144" customFormat="1" ht="36" x14ac:dyDescent="0.25">
      <c r="A154" s="66"/>
      <c r="B154" s="233" t="s">
        <v>134</v>
      </c>
      <c r="C154" s="234"/>
      <c r="D154" s="234"/>
      <c r="E154" s="234"/>
      <c r="F154" s="151"/>
      <c r="G154" s="152"/>
      <c r="H154" s="153" t="s">
        <v>273</v>
      </c>
      <c r="I154" s="66"/>
      <c r="J154" s="66"/>
      <c r="K154" s="66"/>
      <c r="L154" s="66"/>
      <c r="M154" s="66"/>
      <c r="N154" s="66"/>
      <c r="O154" s="66"/>
      <c r="P154" s="66"/>
      <c r="Q154" s="66"/>
      <c r="R154" s="66"/>
      <c r="S154" s="66"/>
      <c r="T154" s="66"/>
      <c r="U154" s="66"/>
      <c r="V154" s="66"/>
      <c r="W154" s="66"/>
      <c r="X154" s="66"/>
      <c r="Y154" s="66"/>
      <c r="Z154" s="66"/>
      <c r="AA154" s="190" t="s">
        <v>134</v>
      </c>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c r="BI154" s="66"/>
      <c r="BJ154" s="66"/>
      <c r="BK154" s="66"/>
      <c r="BL154" s="66"/>
      <c r="BM154" s="66"/>
      <c r="BN154" s="66"/>
      <c r="BO154" s="66"/>
      <c r="BP154" s="66"/>
      <c r="BQ154" s="66"/>
      <c r="BR154" s="66"/>
      <c r="BS154" s="66"/>
      <c r="BT154" s="66"/>
      <c r="BU154" s="66"/>
      <c r="BV154" s="66"/>
      <c r="BW154" s="66"/>
      <c r="BX154" s="66"/>
      <c r="BY154" s="66"/>
      <c r="BZ154" s="66"/>
      <c r="CA154" s="66"/>
      <c r="CB154" s="66"/>
      <c r="CC154" s="66"/>
      <c r="CD154" s="66"/>
      <c r="CE154" s="66"/>
      <c r="CF154" s="66"/>
      <c r="CG154" s="66"/>
      <c r="CH154" s="66"/>
      <c r="CI154" s="66"/>
      <c r="CJ154" s="66"/>
      <c r="CK154" s="66"/>
      <c r="CL154" s="66"/>
      <c r="CM154" s="66"/>
      <c r="CN154" s="66"/>
      <c r="CO154" s="66"/>
      <c r="CP154" s="66"/>
      <c r="CQ154" s="66"/>
      <c r="CR154" s="66"/>
      <c r="CS154" s="66"/>
      <c r="CT154" s="66"/>
      <c r="CU154" s="66"/>
      <c r="CV154" s="66"/>
      <c r="CW154" s="66"/>
      <c r="CX154" s="66"/>
      <c r="CY154" s="66"/>
      <c r="CZ154" s="66"/>
      <c r="DA154" s="66"/>
      <c r="DB154" s="66"/>
      <c r="DC154" s="66"/>
      <c r="DD154" s="66"/>
      <c r="DE154" s="66"/>
      <c r="DF154" s="66"/>
      <c r="DG154" s="66"/>
      <c r="DH154" s="66"/>
      <c r="DI154" s="66"/>
      <c r="DJ154" s="66"/>
      <c r="DK154" s="66"/>
      <c r="DL154" s="66"/>
      <c r="DM154" s="66"/>
      <c r="DN154" s="66"/>
      <c r="DO154" s="66"/>
      <c r="DP154" s="66"/>
      <c r="DQ154" s="66"/>
      <c r="DR154" s="66"/>
      <c r="DS154" s="66"/>
      <c r="DT154" s="66"/>
      <c r="DU154" s="66"/>
      <c r="DV154" s="66"/>
      <c r="DW154" s="66"/>
      <c r="DX154" s="66"/>
      <c r="DY154" s="66"/>
      <c r="DZ154" s="66"/>
      <c r="EA154" s="66"/>
      <c r="EB154" s="66"/>
      <c r="EC154" s="66"/>
      <c r="ED154" s="66"/>
      <c r="EE154" s="66"/>
      <c r="EF154" s="66"/>
      <c r="EG154" s="66"/>
      <c r="EH154" s="66"/>
      <c r="EI154" s="66"/>
      <c r="EJ154" s="66"/>
      <c r="EK154" s="66"/>
      <c r="EL154" s="66"/>
      <c r="EM154" s="66"/>
      <c r="EN154" s="66"/>
    </row>
    <row r="155" spans="1:144" customFormat="1" x14ac:dyDescent="0.25">
      <c r="A155" s="66"/>
      <c r="B155" s="233" t="s">
        <v>230</v>
      </c>
      <c r="C155" s="234"/>
      <c r="D155" s="234"/>
      <c r="E155" s="234"/>
      <c r="F155" s="151"/>
      <c r="G155" s="152"/>
      <c r="H155" s="153" t="s">
        <v>273</v>
      </c>
      <c r="I155" s="66"/>
      <c r="J155" s="66"/>
      <c r="K155" s="66"/>
      <c r="L155" s="66"/>
      <c r="M155" s="66"/>
      <c r="N155" s="66"/>
      <c r="O155" s="66"/>
      <c r="P155" s="66"/>
      <c r="Q155" s="66"/>
      <c r="R155" s="66"/>
      <c r="S155" s="66"/>
      <c r="T155" s="66"/>
      <c r="U155" s="66"/>
      <c r="V155" s="66"/>
      <c r="W155" s="66"/>
      <c r="X155" s="66"/>
      <c r="Y155" s="66"/>
      <c r="Z155" s="66"/>
      <c r="AA155" s="190" t="s">
        <v>230</v>
      </c>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c r="BI155" s="66"/>
      <c r="BJ155" s="66"/>
      <c r="BK155" s="66"/>
      <c r="BL155" s="66"/>
      <c r="BM155" s="66"/>
      <c r="BN155" s="66"/>
      <c r="BO155" s="66"/>
      <c r="BP155" s="66"/>
      <c r="BQ155" s="66"/>
      <c r="BR155" s="66"/>
      <c r="BS155" s="66"/>
      <c r="BT155" s="66"/>
      <c r="BU155" s="66"/>
      <c r="BV155" s="66"/>
      <c r="BW155" s="66"/>
      <c r="BX155" s="66"/>
      <c r="BY155" s="66"/>
      <c r="BZ155" s="66"/>
      <c r="CA155" s="66"/>
      <c r="CB155" s="66"/>
      <c r="CC155" s="66"/>
      <c r="CD155" s="66"/>
      <c r="CE155" s="66"/>
      <c r="CF155" s="66"/>
      <c r="CG155" s="66"/>
      <c r="CH155" s="66"/>
      <c r="CI155" s="66"/>
      <c r="CJ155" s="66"/>
      <c r="CK155" s="66"/>
      <c r="CL155" s="66"/>
      <c r="CM155" s="66"/>
      <c r="CN155" s="66"/>
      <c r="CO155" s="66"/>
      <c r="CP155" s="66"/>
      <c r="CQ155" s="66"/>
      <c r="CR155" s="66"/>
      <c r="CS155" s="66"/>
      <c r="CT155" s="66"/>
      <c r="CU155" s="66"/>
      <c r="CV155" s="66"/>
      <c r="CW155" s="66"/>
      <c r="CX155" s="66"/>
      <c r="CY155" s="66"/>
      <c r="CZ155" s="66"/>
      <c r="DA155" s="66"/>
      <c r="DB155" s="66"/>
      <c r="DC155" s="66"/>
      <c r="DD155" s="66"/>
      <c r="DE155" s="66"/>
      <c r="DF155" s="66"/>
      <c r="DG155" s="66"/>
      <c r="DH155" s="66"/>
      <c r="DI155" s="66"/>
      <c r="DJ155" s="66"/>
      <c r="DK155" s="66"/>
      <c r="DL155" s="66"/>
      <c r="DM155" s="66"/>
      <c r="DN155" s="66"/>
      <c r="DO155" s="66"/>
      <c r="DP155" s="66"/>
      <c r="DQ155" s="66"/>
      <c r="DR155" s="66"/>
      <c r="DS155" s="66"/>
      <c r="DT155" s="66"/>
      <c r="DU155" s="66"/>
      <c r="DV155" s="66"/>
      <c r="DW155" s="66"/>
      <c r="DX155" s="66"/>
      <c r="DY155" s="66"/>
      <c r="DZ155" s="66"/>
      <c r="EA155" s="66"/>
      <c r="EB155" s="66"/>
      <c r="EC155" s="66"/>
      <c r="ED155" s="66"/>
      <c r="EE155" s="66"/>
      <c r="EF155" s="66"/>
      <c r="EG155" s="66"/>
      <c r="EH155" s="66"/>
      <c r="EI155" s="66"/>
      <c r="EJ155" s="66"/>
      <c r="EK155" s="66"/>
      <c r="EL155" s="66"/>
      <c r="EM155" s="66"/>
      <c r="EN155" s="66"/>
    </row>
    <row r="156" spans="1:144" customFormat="1" ht="9.9499999999999993" customHeight="1" x14ac:dyDescent="0.25">
      <c r="A156" s="66"/>
      <c r="B156" s="190"/>
      <c r="C156" s="201"/>
      <c r="D156" s="201"/>
      <c r="E156" s="201"/>
      <c r="F156" s="151"/>
      <c r="G156" s="152"/>
      <c r="H156" s="153"/>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c r="BI156" s="66"/>
      <c r="BJ156" s="66"/>
      <c r="BK156" s="66"/>
      <c r="BL156" s="66"/>
      <c r="BM156" s="66"/>
      <c r="BN156" s="66"/>
      <c r="BO156" s="66"/>
      <c r="BP156" s="66"/>
      <c r="BQ156" s="66"/>
      <c r="BR156" s="66"/>
      <c r="BS156" s="66"/>
      <c r="BT156" s="66"/>
      <c r="BU156" s="66"/>
      <c r="BV156" s="66"/>
      <c r="BW156" s="66"/>
      <c r="BX156" s="66"/>
      <c r="BY156" s="66"/>
      <c r="BZ156" s="66"/>
      <c r="CA156" s="66"/>
      <c r="CB156" s="66"/>
      <c r="CC156" s="66"/>
      <c r="CD156" s="66"/>
      <c r="CE156" s="66"/>
      <c r="CF156" s="66"/>
      <c r="CG156" s="66"/>
      <c r="CH156" s="66"/>
      <c r="CI156" s="66"/>
      <c r="CJ156" s="66"/>
      <c r="CK156" s="66"/>
      <c r="CL156" s="66"/>
      <c r="CM156" s="66"/>
      <c r="CN156" s="66"/>
      <c r="CO156" s="66"/>
      <c r="CP156" s="66"/>
      <c r="CQ156" s="66"/>
      <c r="CR156" s="66"/>
      <c r="CS156" s="66"/>
      <c r="CT156" s="66"/>
      <c r="CU156" s="66"/>
      <c r="CV156" s="66"/>
      <c r="CW156" s="66"/>
      <c r="CX156" s="66"/>
      <c r="CY156" s="66"/>
      <c r="CZ156" s="66"/>
      <c r="DA156" s="66"/>
      <c r="DB156" s="66"/>
      <c r="DC156" s="66"/>
      <c r="DD156" s="66"/>
      <c r="DE156" s="66"/>
      <c r="DF156" s="66"/>
      <c r="DG156" s="66"/>
      <c r="DH156" s="66"/>
      <c r="DI156" s="66"/>
      <c r="DJ156" s="66"/>
      <c r="DK156" s="66"/>
      <c r="DL156" s="66"/>
      <c r="DM156" s="66"/>
      <c r="DN156" s="66"/>
      <c r="DO156" s="66"/>
      <c r="DP156" s="66"/>
      <c r="DQ156" s="66"/>
      <c r="DR156" s="66"/>
      <c r="DS156" s="66"/>
      <c r="DT156" s="66"/>
      <c r="DU156" s="66"/>
      <c r="DV156" s="66"/>
      <c r="DW156" s="66"/>
      <c r="DX156" s="66"/>
      <c r="DY156" s="66"/>
      <c r="DZ156" s="66"/>
      <c r="EA156" s="66"/>
      <c r="EB156" s="66"/>
      <c r="EC156" s="66"/>
      <c r="ED156" s="66"/>
      <c r="EE156" s="66"/>
      <c r="EF156" s="66"/>
      <c r="EG156" s="66"/>
      <c r="EH156" s="66"/>
      <c r="EI156" s="66"/>
      <c r="EJ156" s="66"/>
      <c r="EK156" s="66"/>
      <c r="EL156" s="66"/>
      <c r="EM156" s="66"/>
      <c r="EN156" s="66"/>
    </row>
    <row r="157" spans="1:144" customFormat="1" x14ac:dyDescent="0.25">
      <c r="A157" s="66"/>
      <c r="B157" s="235" t="s">
        <v>118</v>
      </c>
      <c r="C157" s="236"/>
      <c r="D157" s="236"/>
      <c r="E157" s="236"/>
      <c r="F157" s="151"/>
      <c r="G157" s="152"/>
      <c r="H157" s="153" t="s">
        <v>276</v>
      </c>
      <c r="I157" s="66"/>
      <c r="J157" s="66"/>
      <c r="K157" s="66"/>
      <c r="L157" s="66"/>
      <c r="M157" s="66"/>
      <c r="N157" s="66"/>
      <c r="O157" s="66"/>
      <c r="P157" s="66"/>
      <c r="Q157" s="66"/>
      <c r="R157" s="66"/>
      <c r="S157" s="66"/>
      <c r="T157" s="66"/>
      <c r="U157" s="66"/>
      <c r="V157" s="66"/>
      <c r="W157" s="66"/>
      <c r="X157" s="66"/>
      <c r="Y157" s="66"/>
      <c r="Z157" s="66"/>
      <c r="AA157" s="195" t="s">
        <v>118</v>
      </c>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c r="BI157" s="66"/>
      <c r="BJ157" s="66"/>
      <c r="BK157" s="66"/>
      <c r="BL157" s="66"/>
      <c r="BM157" s="66"/>
      <c r="BN157" s="66"/>
      <c r="BO157" s="66"/>
      <c r="BP157" s="66"/>
      <c r="BQ157" s="66"/>
      <c r="BR157" s="66"/>
      <c r="BS157" s="66"/>
      <c r="BT157" s="66"/>
      <c r="BU157" s="66"/>
      <c r="BV157" s="66"/>
      <c r="BW157" s="66"/>
      <c r="BX157" s="66"/>
      <c r="BY157" s="66"/>
      <c r="BZ157" s="66"/>
      <c r="CA157" s="66"/>
      <c r="CB157" s="66"/>
      <c r="CC157" s="66"/>
      <c r="CD157" s="66"/>
      <c r="CE157" s="66"/>
      <c r="CF157" s="66"/>
      <c r="CG157" s="66"/>
      <c r="CH157" s="66"/>
      <c r="CI157" s="66"/>
      <c r="CJ157" s="66"/>
      <c r="CK157" s="66"/>
      <c r="CL157" s="66"/>
      <c r="CM157" s="66"/>
      <c r="CN157" s="66"/>
      <c r="CO157" s="66"/>
      <c r="CP157" s="66"/>
      <c r="CQ157" s="66"/>
      <c r="CR157" s="66"/>
      <c r="CS157" s="66"/>
      <c r="CT157" s="66"/>
      <c r="CU157" s="66"/>
      <c r="CV157" s="66"/>
      <c r="CW157" s="66"/>
      <c r="CX157" s="66"/>
      <c r="CY157" s="66"/>
      <c r="CZ157" s="66"/>
      <c r="DA157" s="66"/>
      <c r="DB157" s="66"/>
      <c r="DC157" s="66"/>
      <c r="DD157" s="66"/>
      <c r="DE157" s="66"/>
      <c r="DF157" s="66"/>
      <c r="DG157" s="66"/>
      <c r="DH157" s="66"/>
      <c r="DI157" s="66"/>
      <c r="DJ157" s="66"/>
      <c r="DK157" s="66"/>
      <c r="DL157" s="66"/>
      <c r="DM157" s="66"/>
      <c r="DN157" s="66"/>
      <c r="DO157" s="66"/>
      <c r="DP157" s="66"/>
      <c r="DQ157" s="66"/>
      <c r="DR157" s="66"/>
      <c r="DS157" s="66"/>
      <c r="DT157" s="66"/>
      <c r="DU157" s="66"/>
      <c r="DV157" s="66"/>
      <c r="DW157" s="66"/>
      <c r="DX157" s="66"/>
      <c r="DY157" s="66"/>
      <c r="DZ157" s="66"/>
      <c r="EA157" s="66"/>
      <c r="EB157" s="66"/>
      <c r="EC157" s="66"/>
      <c r="ED157" s="66"/>
      <c r="EE157" s="66"/>
      <c r="EF157" s="66"/>
      <c r="EG157" s="66"/>
      <c r="EH157" s="66"/>
      <c r="EI157" s="66"/>
      <c r="EJ157" s="66"/>
      <c r="EK157" s="66"/>
      <c r="EL157" s="66"/>
      <c r="EM157" s="66"/>
      <c r="EN157" s="66"/>
    </row>
    <row r="158" spans="1:144" customFormat="1" ht="9.9499999999999993" customHeight="1" x14ac:dyDescent="0.25">
      <c r="A158" s="66"/>
      <c r="B158" s="191"/>
      <c r="C158" s="174"/>
      <c r="D158" s="174"/>
      <c r="E158" s="174"/>
      <c r="F158" s="151"/>
      <c r="G158" s="152"/>
      <c r="H158" s="153"/>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c r="BI158" s="66"/>
      <c r="BJ158" s="66"/>
      <c r="BK158" s="66"/>
      <c r="BL158" s="66"/>
      <c r="BM158" s="66"/>
      <c r="BN158" s="66"/>
      <c r="BO158" s="66"/>
      <c r="BP158" s="66"/>
      <c r="BQ158" s="66"/>
      <c r="BR158" s="66"/>
      <c r="BS158" s="66"/>
      <c r="BT158" s="66"/>
      <c r="BU158" s="66"/>
      <c r="BV158" s="66"/>
      <c r="BW158" s="66"/>
      <c r="BX158" s="66"/>
      <c r="BY158" s="66"/>
      <c r="BZ158" s="66"/>
      <c r="CA158" s="66"/>
      <c r="CB158" s="66"/>
      <c r="CC158" s="66"/>
      <c r="CD158" s="66"/>
      <c r="CE158" s="66"/>
      <c r="CF158" s="66"/>
      <c r="CG158" s="66"/>
      <c r="CH158" s="66"/>
      <c r="CI158" s="66"/>
      <c r="CJ158" s="66"/>
      <c r="CK158" s="66"/>
      <c r="CL158" s="66"/>
      <c r="CM158" s="66"/>
      <c r="CN158" s="66"/>
      <c r="CO158" s="66"/>
      <c r="CP158" s="66"/>
      <c r="CQ158" s="66"/>
      <c r="CR158" s="66"/>
      <c r="CS158" s="66"/>
      <c r="CT158" s="66"/>
      <c r="CU158" s="66"/>
      <c r="CV158" s="66"/>
      <c r="CW158" s="66"/>
      <c r="CX158" s="66"/>
      <c r="CY158" s="66"/>
      <c r="CZ158" s="66"/>
      <c r="DA158" s="66"/>
      <c r="DB158" s="66"/>
      <c r="DC158" s="66"/>
      <c r="DD158" s="66"/>
      <c r="DE158" s="66"/>
      <c r="DF158" s="66"/>
      <c r="DG158" s="66"/>
      <c r="DH158" s="66"/>
      <c r="DI158" s="66"/>
      <c r="DJ158" s="66"/>
      <c r="DK158" s="66"/>
      <c r="DL158" s="66"/>
      <c r="DM158" s="66"/>
      <c r="DN158" s="66"/>
      <c r="DO158" s="66"/>
      <c r="DP158" s="66"/>
      <c r="DQ158" s="66"/>
      <c r="DR158" s="66"/>
      <c r="DS158" s="66"/>
      <c r="DT158" s="66"/>
      <c r="DU158" s="66"/>
      <c r="DV158" s="66"/>
      <c r="DW158" s="66"/>
      <c r="DX158" s="66"/>
      <c r="DY158" s="66"/>
      <c r="DZ158" s="66"/>
      <c r="EA158" s="66"/>
      <c r="EB158" s="66"/>
      <c r="EC158" s="66"/>
      <c r="ED158" s="66"/>
      <c r="EE158" s="66"/>
      <c r="EF158" s="66"/>
      <c r="EG158" s="66"/>
      <c r="EH158" s="66"/>
      <c r="EI158" s="66"/>
      <c r="EJ158" s="66"/>
      <c r="EK158" s="66"/>
      <c r="EL158" s="66"/>
      <c r="EM158" s="66"/>
      <c r="EN158" s="66"/>
    </row>
    <row r="159" spans="1:144" customFormat="1" x14ac:dyDescent="0.25">
      <c r="A159" s="66"/>
      <c r="B159" s="237" t="s">
        <v>119</v>
      </c>
      <c r="C159" s="237"/>
      <c r="D159" s="155" t="s">
        <v>67</v>
      </c>
      <c r="E159" s="175">
        <v>13050.751189999999</v>
      </c>
      <c r="F159" s="151"/>
      <c r="G159" s="152"/>
      <c r="H159" s="153" t="s">
        <v>273</v>
      </c>
      <c r="I159" s="66"/>
      <c r="J159" s="66"/>
      <c r="K159" s="66"/>
      <c r="L159" s="66"/>
      <c r="M159" s="66" t="s">
        <v>277</v>
      </c>
      <c r="N159" s="66"/>
      <c r="O159" s="66"/>
      <c r="P159" s="66"/>
      <c r="Q159" s="66"/>
      <c r="R159" s="66"/>
      <c r="S159" s="66"/>
      <c r="T159" s="66"/>
      <c r="U159" s="66"/>
      <c r="V159" s="66"/>
      <c r="W159" s="66"/>
      <c r="X159" s="66"/>
      <c r="Y159" s="66"/>
      <c r="Z159" s="193" t="s">
        <v>277</v>
      </c>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c r="BI159" s="66"/>
      <c r="BJ159" s="66"/>
      <c r="BK159" s="66"/>
      <c r="BL159" s="66"/>
      <c r="BM159" s="66"/>
      <c r="BN159" s="66"/>
      <c r="BO159" s="66"/>
      <c r="BP159" s="66"/>
      <c r="BQ159" s="66"/>
      <c r="BR159" s="66"/>
      <c r="BS159" s="66"/>
      <c r="BT159" s="66"/>
      <c r="BU159" s="66"/>
      <c r="BV159" s="66"/>
      <c r="BW159" s="66"/>
      <c r="BX159" s="66"/>
      <c r="BY159" s="66"/>
      <c r="BZ159" s="66"/>
      <c r="CA159" s="66"/>
      <c r="CB159" s="66"/>
      <c r="CC159" s="66"/>
      <c r="CD159" s="66"/>
      <c r="CE159" s="66"/>
      <c r="CF159" s="66"/>
      <c r="CG159" s="66"/>
      <c r="CH159" s="66"/>
      <c r="CI159" s="66"/>
      <c r="CJ159" s="66"/>
      <c r="CK159" s="66"/>
      <c r="CL159" s="66"/>
      <c r="CM159" s="66"/>
      <c r="CN159" s="66"/>
      <c r="CO159" s="66"/>
      <c r="CP159" s="66"/>
      <c r="CQ159" s="66"/>
      <c r="CR159" s="66"/>
      <c r="CS159" s="66"/>
      <c r="CT159" s="66"/>
      <c r="CU159" s="66"/>
      <c r="CV159" s="66"/>
      <c r="CW159" s="66"/>
      <c r="CX159" s="66"/>
      <c r="CY159" s="66"/>
      <c r="CZ159" s="66"/>
      <c r="DA159" s="66"/>
      <c r="DB159" s="66"/>
      <c r="DC159" s="66"/>
      <c r="DD159" s="66"/>
      <c r="DE159" s="66"/>
      <c r="DF159" s="66"/>
      <c r="DG159" s="66"/>
      <c r="DH159" s="66"/>
      <c r="DI159" s="66"/>
      <c r="DJ159" s="66"/>
      <c r="DK159" s="66"/>
      <c r="DL159" s="66"/>
      <c r="DM159" s="66"/>
      <c r="DN159" s="66"/>
      <c r="DO159" s="66"/>
      <c r="DP159" s="66"/>
      <c r="DQ159" s="66"/>
      <c r="DR159" s="66"/>
      <c r="DS159" s="66"/>
      <c r="DT159" s="66"/>
      <c r="DU159" s="66"/>
      <c r="DV159" s="66"/>
      <c r="DW159" s="66"/>
      <c r="DX159" s="66"/>
      <c r="DY159" s="66"/>
      <c r="DZ159" s="66"/>
      <c r="EA159" s="66"/>
      <c r="EB159" s="66"/>
      <c r="EC159" s="66"/>
      <c r="ED159" s="66"/>
      <c r="EE159" s="66"/>
      <c r="EF159" s="66"/>
      <c r="EG159" s="66"/>
      <c r="EH159" s="66"/>
      <c r="EI159" s="66"/>
      <c r="EJ159" s="66"/>
      <c r="EK159" s="66"/>
      <c r="EL159" s="66"/>
      <c r="EM159" s="66"/>
      <c r="EN159" s="66"/>
    </row>
    <row r="160" spans="1:144" customFormat="1" x14ac:dyDescent="0.25">
      <c r="A160" s="66"/>
      <c r="B160" s="237" t="s">
        <v>121</v>
      </c>
      <c r="C160" s="237"/>
      <c r="D160" s="155" t="s">
        <v>17</v>
      </c>
      <c r="E160" s="176">
        <v>2.7938315499999997</v>
      </c>
      <c r="F160" s="151"/>
      <c r="G160" s="152"/>
      <c r="H160" s="153" t="s">
        <v>273</v>
      </c>
      <c r="I160" s="66"/>
      <c r="J160" s="66"/>
      <c r="K160" s="66"/>
      <c r="L160" s="66"/>
      <c r="M160" s="66" t="s">
        <v>278</v>
      </c>
      <c r="N160" s="66"/>
      <c r="O160" s="66"/>
      <c r="P160" s="66"/>
      <c r="Q160" s="66"/>
      <c r="R160" s="66"/>
      <c r="S160" s="66"/>
      <c r="T160" s="66"/>
      <c r="U160" s="66"/>
      <c r="V160" s="66"/>
      <c r="W160" s="66"/>
      <c r="X160" s="66"/>
      <c r="Y160" s="66"/>
      <c r="Z160" s="193" t="s">
        <v>278</v>
      </c>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c r="BI160" s="66"/>
      <c r="BJ160" s="66"/>
      <c r="BK160" s="66"/>
      <c r="BL160" s="66"/>
      <c r="BM160" s="66"/>
      <c r="BN160" s="66"/>
      <c r="BO160" s="66"/>
      <c r="BP160" s="66"/>
      <c r="BQ160" s="66"/>
      <c r="BR160" s="66"/>
      <c r="BS160" s="66"/>
      <c r="BT160" s="66"/>
      <c r="BU160" s="66"/>
      <c r="BV160" s="66"/>
      <c r="BW160" s="66"/>
      <c r="BX160" s="66"/>
      <c r="BY160" s="66"/>
      <c r="BZ160" s="66"/>
      <c r="CA160" s="66"/>
      <c r="CB160" s="66"/>
      <c r="CC160" s="66"/>
      <c r="CD160" s="66"/>
      <c r="CE160" s="66"/>
      <c r="CF160" s="66"/>
      <c r="CG160" s="66"/>
      <c r="CH160" s="66"/>
      <c r="CI160" s="66"/>
      <c r="CJ160" s="66"/>
      <c r="CK160" s="66"/>
      <c r="CL160" s="66"/>
      <c r="CM160" s="66"/>
      <c r="CN160" s="66"/>
      <c r="CO160" s="66"/>
      <c r="CP160" s="66"/>
      <c r="CQ160" s="66"/>
      <c r="CR160" s="66"/>
      <c r="CS160" s="66"/>
      <c r="CT160" s="66"/>
      <c r="CU160" s="66"/>
      <c r="CV160" s="66"/>
      <c r="CW160" s="66"/>
      <c r="CX160" s="66"/>
      <c r="CY160" s="66"/>
      <c r="CZ160" s="66"/>
      <c r="DA160" s="66"/>
      <c r="DB160" s="66"/>
      <c r="DC160" s="66"/>
      <c r="DD160" s="66"/>
      <c r="DE160" s="66"/>
      <c r="DF160" s="66"/>
      <c r="DG160" s="66"/>
      <c r="DH160" s="66"/>
      <c r="DI160" s="66"/>
      <c r="DJ160" s="66"/>
      <c r="DK160" s="66"/>
      <c r="DL160" s="66"/>
      <c r="DM160" s="66"/>
      <c r="DN160" s="66"/>
      <c r="DO160" s="66"/>
      <c r="DP160" s="66"/>
      <c r="DQ160" s="66"/>
      <c r="DR160" s="66"/>
      <c r="DS160" s="66"/>
      <c r="DT160" s="66"/>
      <c r="DU160" s="66"/>
      <c r="DV160" s="66"/>
      <c r="DW160" s="66"/>
      <c r="DX160" s="66"/>
      <c r="DY160" s="66"/>
      <c r="DZ160" s="66"/>
      <c r="EA160" s="66"/>
      <c r="EB160" s="66"/>
      <c r="EC160" s="66"/>
      <c r="ED160" s="66"/>
      <c r="EE160" s="66"/>
      <c r="EF160" s="66"/>
      <c r="EG160" s="66"/>
      <c r="EH160" s="66"/>
      <c r="EI160" s="66"/>
      <c r="EJ160" s="66"/>
      <c r="EK160" s="66"/>
      <c r="EL160" s="66"/>
      <c r="EM160" s="66"/>
      <c r="EN160" s="66"/>
    </row>
    <row r="161" spans="1:144" customFormat="1" ht="21" customHeight="1" x14ac:dyDescent="0.25">
      <c r="A161" s="66"/>
      <c r="B161" s="237" t="s">
        <v>399</v>
      </c>
      <c r="C161" s="238"/>
      <c r="D161" s="155" t="s">
        <v>17</v>
      </c>
      <c r="E161" s="157">
        <v>0.80430000000000001</v>
      </c>
      <c r="F161" s="151"/>
      <c r="G161" s="152"/>
      <c r="H161" s="153" t="s">
        <v>273</v>
      </c>
      <c r="I161" s="66"/>
      <c r="J161" s="66"/>
      <c r="K161" s="66"/>
      <c r="L161" s="66"/>
      <c r="M161" s="66" t="s">
        <v>279</v>
      </c>
      <c r="N161" s="66"/>
      <c r="O161" s="66"/>
      <c r="P161" s="66"/>
      <c r="Q161" s="66"/>
      <c r="R161" s="66"/>
      <c r="S161" s="66"/>
      <c r="T161" s="66"/>
      <c r="U161" s="66"/>
      <c r="V161" s="66"/>
      <c r="W161" s="66"/>
      <c r="X161" s="66"/>
      <c r="Y161" s="66"/>
      <c r="Z161" s="193" t="s">
        <v>280</v>
      </c>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c r="BI161" s="66"/>
      <c r="BJ161" s="66"/>
      <c r="BK161" s="66"/>
      <c r="BL161" s="66"/>
      <c r="BM161" s="66"/>
      <c r="BN161" s="66"/>
      <c r="BO161" s="66"/>
      <c r="BP161" s="66"/>
      <c r="BQ161" s="66"/>
      <c r="BR161" s="66"/>
      <c r="BS161" s="66"/>
      <c r="BT161" s="66"/>
      <c r="BU161" s="66"/>
      <c r="BV161" s="66"/>
      <c r="BW161" s="66"/>
      <c r="BX161" s="66"/>
      <c r="BY161" s="66"/>
      <c r="BZ161" s="66"/>
      <c r="CA161" s="66"/>
      <c r="CB161" s="66"/>
      <c r="CC161" s="66"/>
      <c r="CD161" s="66"/>
      <c r="CE161" s="66"/>
      <c r="CF161" s="66"/>
      <c r="CG161" s="66"/>
      <c r="CH161" s="66"/>
      <c r="CI161" s="66"/>
      <c r="CJ161" s="66"/>
      <c r="CK161" s="66"/>
      <c r="CL161" s="66"/>
      <c r="CM161" s="66"/>
      <c r="CN161" s="66"/>
      <c r="CO161" s="66"/>
      <c r="CP161" s="66"/>
      <c r="CQ161" s="66"/>
      <c r="CR161" s="66"/>
      <c r="CS161" s="66"/>
      <c r="CT161" s="66"/>
      <c r="CU161" s="66"/>
      <c r="CV161" s="66"/>
      <c r="CW161" s="66"/>
      <c r="CX161" s="66"/>
      <c r="CY161" s="66"/>
      <c r="CZ161" s="66"/>
      <c r="DA161" s="66"/>
      <c r="DB161" s="66"/>
      <c r="DC161" s="66"/>
      <c r="DD161" s="66"/>
      <c r="DE161" s="66"/>
      <c r="DF161" s="66"/>
      <c r="DG161" s="66"/>
      <c r="DH161" s="66"/>
      <c r="DI161" s="66"/>
      <c r="DJ161" s="66"/>
      <c r="DK161" s="66"/>
      <c r="DL161" s="66"/>
      <c r="DM161" s="66"/>
      <c r="DN161" s="66"/>
      <c r="DO161" s="66"/>
      <c r="DP161" s="66"/>
      <c r="DQ161" s="66"/>
      <c r="DR161" s="66"/>
      <c r="DS161" s="66"/>
      <c r="DT161" s="66"/>
      <c r="DU161" s="66"/>
      <c r="DV161" s="66"/>
      <c r="DW161" s="66"/>
      <c r="DX161" s="66"/>
      <c r="DY161" s="66"/>
      <c r="DZ161" s="66"/>
      <c r="EA161" s="66"/>
      <c r="EB161" s="66"/>
      <c r="EC161" s="66"/>
      <c r="ED161" s="66"/>
      <c r="EE161" s="66"/>
      <c r="EF161" s="66"/>
      <c r="EG161" s="66"/>
      <c r="EH161" s="66"/>
      <c r="EI161" s="66"/>
      <c r="EJ161" s="66"/>
      <c r="EK161" s="66"/>
      <c r="EL161" s="66"/>
      <c r="EM161" s="66"/>
      <c r="EN161" s="66"/>
    </row>
    <row r="162" spans="1:144" customFormat="1" ht="21" customHeight="1" x14ac:dyDescent="0.25">
      <c r="A162" s="66"/>
      <c r="B162" s="237" t="s">
        <v>400</v>
      </c>
      <c r="C162" s="238"/>
      <c r="D162" s="155" t="s">
        <v>17</v>
      </c>
      <c r="E162" s="157">
        <v>-0.65997288948417732</v>
      </c>
      <c r="F162" s="151"/>
      <c r="G162" s="152"/>
      <c r="H162" s="153"/>
      <c r="I162" s="66"/>
      <c r="J162" s="66"/>
      <c r="K162" s="66"/>
      <c r="L162" s="66"/>
      <c r="M162" s="66"/>
      <c r="N162" s="66"/>
      <c r="O162" s="66"/>
      <c r="P162" s="66"/>
      <c r="Q162" s="66"/>
      <c r="R162" s="66"/>
      <c r="S162" s="66"/>
      <c r="T162" s="66"/>
      <c r="U162" s="66"/>
      <c r="V162" s="66"/>
      <c r="W162" s="66"/>
      <c r="X162" s="66"/>
      <c r="Y162" s="66"/>
      <c r="Z162" s="193"/>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c r="BI162" s="66"/>
      <c r="BJ162" s="66"/>
      <c r="BK162" s="66"/>
      <c r="BL162" s="66"/>
      <c r="BM162" s="66"/>
      <c r="BN162" s="66"/>
      <c r="BO162" s="66"/>
      <c r="BP162" s="66"/>
      <c r="BQ162" s="66"/>
      <c r="BR162" s="66"/>
      <c r="BS162" s="66"/>
      <c r="BT162" s="66"/>
      <c r="BU162" s="66"/>
      <c r="BV162" s="66"/>
      <c r="BW162" s="66"/>
      <c r="BX162" s="66"/>
      <c r="BY162" s="66"/>
      <c r="BZ162" s="66"/>
      <c r="CA162" s="66"/>
      <c r="CB162" s="66"/>
      <c r="CC162" s="66"/>
      <c r="CD162" s="66"/>
      <c r="CE162" s="66"/>
      <c r="CF162" s="66"/>
      <c r="CG162" s="66"/>
      <c r="CH162" s="66"/>
      <c r="CI162" s="66"/>
      <c r="CJ162" s="66"/>
      <c r="CK162" s="66"/>
      <c r="CL162" s="66"/>
      <c r="CM162" s="66"/>
      <c r="CN162" s="66"/>
      <c r="CO162" s="66"/>
      <c r="CP162" s="66"/>
      <c r="CQ162" s="66"/>
      <c r="CR162" s="66"/>
      <c r="CS162" s="66"/>
      <c r="CT162" s="66"/>
      <c r="CU162" s="66"/>
      <c r="CV162" s="66"/>
      <c r="CW162" s="66"/>
      <c r="CX162" s="66"/>
      <c r="CY162" s="66"/>
      <c r="CZ162" s="66"/>
      <c r="DA162" s="66"/>
      <c r="DB162" s="66"/>
      <c r="DC162" s="66"/>
      <c r="DD162" s="66"/>
      <c r="DE162" s="66"/>
      <c r="DF162" s="66"/>
      <c r="DG162" s="66"/>
      <c r="DH162" s="66"/>
      <c r="DI162" s="66"/>
      <c r="DJ162" s="66"/>
      <c r="DK162" s="66"/>
      <c r="DL162" s="66"/>
      <c r="DM162" s="66"/>
      <c r="DN162" s="66"/>
      <c r="DO162" s="66"/>
      <c r="DP162" s="66"/>
      <c r="DQ162" s="66"/>
      <c r="DR162" s="66"/>
      <c r="DS162" s="66"/>
      <c r="DT162" s="66"/>
      <c r="DU162" s="66"/>
      <c r="DV162" s="66"/>
      <c r="DW162" s="66"/>
      <c r="DX162" s="66"/>
      <c r="DY162" s="66"/>
      <c r="DZ162" s="66"/>
      <c r="EA162" s="66"/>
      <c r="EB162" s="66"/>
      <c r="EC162" s="66"/>
      <c r="ED162" s="66"/>
      <c r="EE162" s="66"/>
      <c r="EF162" s="66"/>
      <c r="EG162" s="66"/>
      <c r="EH162" s="66"/>
      <c r="EI162" s="66"/>
      <c r="EJ162" s="66"/>
      <c r="EK162" s="66"/>
      <c r="EL162" s="66"/>
      <c r="EM162" s="66"/>
      <c r="EN162" s="66"/>
    </row>
    <row r="163" spans="1:144" customFormat="1" ht="21" customHeight="1" x14ac:dyDescent="0.25">
      <c r="A163" s="66"/>
      <c r="B163" s="237" t="s">
        <v>410</v>
      </c>
      <c r="C163" s="238"/>
      <c r="D163" s="155"/>
      <c r="E163" s="157">
        <v>-0.17612156712340105</v>
      </c>
      <c r="F163" s="151"/>
      <c r="G163" s="152"/>
      <c r="H163" s="153"/>
      <c r="I163" s="66"/>
      <c r="J163" s="66"/>
      <c r="K163" s="66"/>
      <c r="L163" s="66"/>
      <c r="M163" s="66"/>
      <c r="N163" s="66"/>
      <c r="O163" s="66"/>
      <c r="P163" s="66"/>
      <c r="Q163" s="66"/>
      <c r="R163" s="66"/>
      <c r="S163" s="66"/>
      <c r="T163" s="66"/>
      <c r="U163" s="66"/>
      <c r="V163" s="66"/>
      <c r="W163" s="66"/>
      <c r="X163" s="66"/>
      <c r="Y163" s="66"/>
      <c r="Z163" s="193"/>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c r="BI163" s="66"/>
      <c r="BJ163" s="66"/>
      <c r="BK163" s="66"/>
      <c r="BL163" s="66"/>
      <c r="BM163" s="66"/>
      <c r="BN163" s="66"/>
      <c r="BO163" s="66"/>
      <c r="BP163" s="66"/>
      <c r="BQ163" s="66"/>
      <c r="BR163" s="66"/>
      <c r="BS163" s="66"/>
      <c r="BT163" s="66"/>
      <c r="BU163" s="66"/>
      <c r="BV163" s="66"/>
      <c r="BW163" s="66"/>
      <c r="BX163" s="66"/>
      <c r="BY163" s="66"/>
      <c r="BZ163" s="66"/>
      <c r="CA163" s="66"/>
      <c r="CB163" s="66"/>
      <c r="CC163" s="66"/>
      <c r="CD163" s="66"/>
      <c r="CE163" s="66"/>
      <c r="CF163" s="66"/>
      <c r="CG163" s="66"/>
      <c r="CH163" s="66"/>
      <c r="CI163" s="66"/>
      <c r="CJ163" s="66"/>
      <c r="CK163" s="66"/>
      <c r="CL163" s="66"/>
      <c r="CM163" s="66"/>
      <c r="CN163" s="66"/>
      <c r="CO163" s="66"/>
      <c r="CP163" s="66"/>
      <c r="CQ163" s="66"/>
      <c r="CR163" s="66"/>
      <c r="CS163" s="66"/>
      <c r="CT163" s="66"/>
      <c r="CU163" s="66"/>
      <c r="CV163" s="66"/>
      <c r="CW163" s="66"/>
      <c r="CX163" s="66"/>
      <c r="CY163" s="66"/>
      <c r="CZ163" s="66"/>
      <c r="DA163" s="66"/>
      <c r="DB163" s="66"/>
      <c r="DC163" s="66"/>
      <c r="DD163" s="66"/>
      <c r="DE163" s="66"/>
      <c r="DF163" s="66"/>
      <c r="DG163" s="66"/>
      <c r="DH163" s="66"/>
      <c r="DI163" s="66"/>
      <c r="DJ163" s="66"/>
      <c r="DK163" s="66"/>
      <c r="DL163" s="66"/>
      <c r="DM163" s="66"/>
      <c r="DN163" s="66"/>
      <c r="DO163" s="66"/>
      <c r="DP163" s="66"/>
      <c r="DQ163" s="66"/>
      <c r="DR163" s="66"/>
      <c r="DS163" s="66"/>
      <c r="DT163" s="66"/>
      <c r="DU163" s="66"/>
      <c r="DV163" s="66"/>
      <c r="DW163" s="66"/>
      <c r="DX163" s="66"/>
      <c r="DY163" s="66"/>
      <c r="DZ163" s="66"/>
      <c r="EA163" s="66"/>
      <c r="EB163" s="66"/>
      <c r="EC163" s="66"/>
      <c r="ED163" s="66"/>
      <c r="EE163" s="66"/>
      <c r="EF163" s="66"/>
      <c r="EG163" s="66"/>
      <c r="EH163" s="66"/>
      <c r="EI163" s="66"/>
      <c r="EJ163" s="66"/>
      <c r="EK163" s="66"/>
      <c r="EL163" s="66"/>
      <c r="EM163" s="66"/>
      <c r="EN163" s="66"/>
    </row>
    <row r="164" spans="1:144" customFormat="1" ht="27.75" customHeight="1" x14ac:dyDescent="0.25">
      <c r="A164" s="66"/>
      <c r="B164" s="237" t="s">
        <v>405</v>
      </c>
      <c r="C164" s="238"/>
      <c r="D164" s="155" t="s">
        <v>17</v>
      </c>
      <c r="E164" s="157">
        <v>1.055178432876599</v>
      </c>
      <c r="F164" s="151"/>
      <c r="G164" s="152"/>
      <c r="H164" s="153" t="s">
        <v>273</v>
      </c>
      <c r="I164" s="66"/>
      <c r="J164" s="66"/>
      <c r="K164" s="66"/>
      <c r="L164" s="66"/>
      <c r="M164" s="66" t="s">
        <v>281</v>
      </c>
      <c r="N164" s="66"/>
      <c r="O164" s="66"/>
      <c r="P164" s="66"/>
      <c r="Q164" s="66"/>
      <c r="R164" s="66"/>
      <c r="S164" s="66"/>
      <c r="T164" s="66"/>
      <c r="U164" s="66"/>
      <c r="V164" s="66"/>
      <c r="W164" s="66"/>
      <c r="X164" s="66"/>
      <c r="Y164" s="66"/>
      <c r="Z164" s="193" t="s">
        <v>282</v>
      </c>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c r="BI164" s="66"/>
      <c r="BJ164" s="66"/>
      <c r="BK164" s="66"/>
      <c r="BL164" s="66"/>
      <c r="BM164" s="66"/>
      <c r="BN164" s="66"/>
      <c r="BO164" s="66"/>
      <c r="BP164" s="66"/>
      <c r="BQ164" s="66"/>
      <c r="BR164" s="66"/>
      <c r="BS164" s="66"/>
      <c r="BT164" s="66"/>
      <c r="BU164" s="66"/>
      <c r="BV164" s="66"/>
      <c r="BW164" s="66"/>
      <c r="BX164" s="66"/>
      <c r="BY164" s="66"/>
      <c r="BZ164" s="66"/>
      <c r="CA164" s="66"/>
      <c r="CB164" s="66"/>
      <c r="CC164" s="66"/>
      <c r="CD164" s="66"/>
      <c r="CE164" s="66"/>
      <c r="CF164" s="66"/>
      <c r="CG164" s="66"/>
      <c r="CH164" s="66"/>
      <c r="CI164" s="66"/>
      <c r="CJ164" s="66"/>
      <c r="CK164" s="66"/>
      <c r="CL164" s="66"/>
      <c r="CM164" s="66"/>
      <c r="CN164" s="66"/>
      <c r="CO164" s="66"/>
      <c r="CP164" s="66"/>
      <c r="CQ164" s="66"/>
      <c r="CR164" s="66"/>
      <c r="CS164" s="66"/>
      <c r="CT164" s="66"/>
      <c r="CU164" s="66"/>
      <c r="CV164" s="66"/>
      <c r="CW164" s="66"/>
      <c r="CX164" s="66"/>
      <c r="CY164" s="66"/>
      <c r="CZ164" s="66"/>
      <c r="DA164" s="66"/>
      <c r="DB164" s="66"/>
      <c r="DC164" s="66"/>
      <c r="DD164" s="66"/>
      <c r="DE164" s="66"/>
      <c r="DF164" s="66"/>
      <c r="DG164" s="66"/>
      <c r="DH164" s="66"/>
      <c r="DI164" s="66"/>
      <c r="DJ164" s="66"/>
      <c r="DK164" s="66"/>
      <c r="DL164" s="66"/>
      <c r="DM164" s="66"/>
      <c r="DN164" s="66"/>
      <c r="DO164" s="66"/>
      <c r="DP164" s="66"/>
      <c r="DQ164" s="66"/>
      <c r="DR164" s="66"/>
      <c r="DS164" s="66"/>
      <c r="DT164" s="66"/>
      <c r="DU164" s="66"/>
      <c r="DV164" s="66"/>
      <c r="DW164" s="66"/>
      <c r="DX164" s="66"/>
      <c r="DY164" s="66"/>
      <c r="DZ164" s="66"/>
      <c r="EA164" s="66"/>
      <c r="EB164" s="66"/>
      <c r="EC164" s="66"/>
      <c r="ED164" s="66"/>
      <c r="EE164" s="66"/>
      <c r="EF164" s="66"/>
      <c r="EG164" s="66"/>
      <c r="EH164" s="66"/>
      <c r="EI164" s="66"/>
      <c r="EJ164" s="66"/>
      <c r="EK164" s="66"/>
      <c r="EL164" s="66"/>
      <c r="EM164" s="66"/>
      <c r="EN164" s="66"/>
    </row>
    <row r="165" spans="1:144" customFormat="1" x14ac:dyDescent="0.25">
      <c r="A165" s="66"/>
      <c r="B165" s="237" t="s">
        <v>122</v>
      </c>
      <c r="C165" s="237"/>
      <c r="D165" s="155" t="s">
        <v>17</v>
      </c>
      <c r="E165" s="157">
        <v>8.3799999999999999E-2</v>
      </c>
      <c r="F165" s="151"/>
      <c r="G165" s="152"/>
      <c r="H165" s="153" t="s">
        <v>273</v>
      </c>
      <c r="I165" s="66"/>
      <c r="J165" s="66"/>
      <c r="K165" s="66"/>
      <c r="L165" s="66"/>
      <c r="M165" s="66" t="s">
        <v>283</v>
      </c>
      <c r="N165" s="66"/>
      <c r="O165" s="66"/>
      <c r="P165" s="66"/>
      <c r="Q165" s="66"/>
      <c r="R165" s="66"/>
      <c r="S165" s="66"/>
      <c r="T165" s="66"/>
      <c r="U165" s="66"/>
      <c r="V165" s="66"/>
      <c r="W165" s="66"/>
      <c r="X165" s="66"/>
      <c r="Y165" s="66"/>
      <c r="Z165" s="193" t="s">
        <v>122</v>
      </c>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c r="BI165" s="66"/>
      <c r="BJ165" s="66"/>
      <c r="BK165" s="66"/>
      <c r="BL165" s="66"/>
      <c r="BM165" s="66"/>
      <c r="BN165" s="66"/>
      <c r="BO165" s="66"/>
      <c r="BP165" s="66"/>
      <c r="BQ165" s="66"/>
      <c r="BR165" s="66"/>
      <c r="BS165" s="66"/>
      <c r="BT165" s="66"/>
      <c r="BU165" s="66"/>
      <c r="BV165" s="66"/>
      <c r="BW165" s="66"/>
      <c r="BX165" s="66"/>
      <c r="BY165" s="66"/>
      <c r="BZ165" s="66"/>
      <c r="CA165" s="66"/>
      <c r="CB165" s="66"/>
      <c r="CC165" s="66"/>
      <c r="CD165" s="66"/>
      <c r="CE165" s="66"/>
      <c r="CF165" s="66"/>
      <c r="CG165" s="66"/>
      <c r="CH165" s="66"/>
      <c r="CI165" s="66"/>
      <c r="CJ165" s="66"/>
      <c r="CK165" s="66"/>
      <c r="CL165" s="66"/>
      <c r="CM165" s="66"/>
      <c r="CN165" s="66"/>
      <c r="CO165" s="66"/>
      <c r="CP165" s="66"/>
      <c r="CQ165" s="66"/>
      <c r="CR165" s="66"/>
      <c r="CS165" s="66"/>
      <c r="CT165" s="66"/>
      <c r="CU165" s="66"/>
      <c r="CV165" s="66"/>
      <c r="CW165" s="66"/>
      <c r="CX165" s="66"/>
      <c r="CY165" s="66"/>
      <c r="CZ165" s="66"/>
      <c r="DA165" s="66"/>
      <c r="DB165" s="66"/>
      <c r="DC165" s="66"/>
      <c r="DD165" s="66"/>
      <c r="DE165" s="66"/>
      <c r="DF165" s="66"/>
      <c r="DG165" s="66"/>
      <c r="DH165" s="66"/>
      <c r="DI165" s="66"/>
      <c r="DJ165" s="66"/>
      <c r="DK165" s="66"/>
      <c r="DL165" s="66"/>
      <c r="DM165" s="66"/>
      <c r="DN165" s="66"/>
      <c r="DO165" s="66"/>
      <c r="DP165" s="66"/>
      <c r="DQ165" s="66"/>
      <c r="DR165" s="66"/>
      <c r="DS165" s="66"/>
      <c r="DT165" s="66"/>
      <c r="DU165" s="66"/>
      <c r="DV165" s="66"/>
      <c r="DW165" s="66"/>
      <c r="DX165" s="66"/>
      <c r="DY165" s="66"/>
      <c r="DZ165" s="66"/>
      <c r="EA165" s="66"/>
      <c r="EB165" s="66"/>
      <c r="EC165" s="66"/>
      <c r="ED165" s="66"/>
      <c r="EE165" s="66"/>
      <c r="EF165" s="66"/>
      <c r="EG165" s="66"/>
      <c r="EH165" s="66"/>
      <c r="EI165" s="66"/>
      <c r="EJ165" s="66"/>
      <c r="EK165" s="66"/>
      <c r="EL165" s="66"/>
      <c r="EM165" s="66"/>
      <c r="EN165" s="66"/>
    </row>
    <row r="166" spans="1:144" customFormat="1" x14ac:dyDescent="0.25">
      <c r="A166" s="66"/>
      <c r="B166" s="237" t="s">
        <v>408</v>
      </c>
      <c r="C166" s="238"/>
      <c r="D166" s="155" t="s">
        <v>17</v>
      </c>
      <c r="E166" s="157">
        <v>9.031658521577486E-4</v>
      </c>
      <c r="F166" s="151"/>
      <c r="G166" s="152"/>
      <c r="H166" s="153"/>
      <c r="I166" s="66"/>
      <c r="J166" s="66"/>
      <c r="K166" s="66"/>
      <c r="L166" s="66"/>
      <c r="M166" s="66"/>
      <c r="N166" s="66"/>
      <c r="O166" s="66"/>
      <c r="P166" s="66"/>
      <c r="Q166" s="66"/>
      <c r="R166" s="66"/>
      <c r="S166" s="66"/>
      <c r="T166" s="66"/>
      <c r="U166" s="66"/>
      <c r="V166" s="66"/>
      <c r="W166" s="66"/>
      <c r="X166" s="66"/>
      <c r="Y166" s="66"/>
      <c r="Z166" s="193"/>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c r="BI166" s="66"/>
      <c r="BJ166" s="66"/>
      <c r="BK166" s="66"/>
      <c r="BL166" s="66"/>
      <c r="BM166" s="66"/>
      <c r="BN166" s="66"/>
      <c r="BO166" s="66"/>
      <c r="BP166" s="66"/>
      <c r="BQ166" s="66"/>
      <c r="BR166" s="66"/>
      <c r="BS166" s="66"/>
      <c r="BT166" s="66"/>
      <c r="BU166" s="66"/>
      <c r="BV166" s="66"/>
      <c r="BW166" s="66"/>
      <c r="BX166" s="66"/>
      <c r="BY166" s="66"/>
      <c r="BZ166" s="66"/>
      <c r="CA166" s="66"/>
      <c r="CB166" s="66"/>
      <c r="CC166" s="66"/>
      <c r="CD166" s="66"/>
      <c r="CE166" s="66"/>
      <c r="CF166" s="66"/>
      <c r="CG166" s="66"/>
      <c r="CH166" s="66"/>
      <c r="CI166" s="66"/>
      <c r="CJ166" s="66"/>
      <c r="CK166" s="66"/>
      <c r="CL166" s="66"/>
      <c r="CM166" s="66"/>
      <c r="CN166" s="66"/>
      <c r="CO166" s="66"/>
      <c r="CP166" s="66"/>
      <c r="CQ166" s="66"/>
      <c r="CR166" s="66"/>
      <c r="CS166" s="66"/>
      <c r="CT166" s="66"/>
      <c r="CU166" s="66"/>
      <c r="CV166" s="66"/>
      <c r="CW166" s="66"/>
      <c r="CX166" s="66"/>
      <c r="CY166" s="66"/>
      <c r="CZ166" s="66"/>
      <c r="DA166" s="66"/>
      <c r="DB166" s="66"/>
      <c r="DC166" s="66"/>
      <c r="DD166" s="66"/>
      <c r="DE166" s="66"/>
      <c r="DF166" s="66"/>
      <c r="DG166" s="66"/>
      <c r="DH166" s="66"/>
      <c r="DI166" s="66"/>
      <c r="DJ166" s="66"/>
      <c r="DK166" s="66"/>
      <c r="DL166" s="66"/>
      <c r="DM166" s="66"/>
      <c r="DN166" s="66"/>
      <c r="DO166" s="66"/>
      <c r="DP166" s="66"/>
      <c r="DQ166" s="66"/>
      <c r="DR166" s="66"/>
      <c r="DS166" s="66"/>
      <c r="DT166" s="66"/>
      <c r="DU166" s="66"/>
      <c r="DV166" s="66"/>
      <c r="DW166" s="66"/>
      <c r="DX166" s="66"/>
      <c r="DY166" s="66"/>
      <c r="DZ166" s="66"/>
      <c r="EA166" s="66"/>
      <c r="EB166" s="66"/>
      <c r="EC166" s="66"/>
      <c r="ED166" s="66"/>
      <c r="EE166" s="66"/>
      <c r="EF166" s="66"/>
      <c r="EG166" s="66"/>
      <c r="EH166" s="66"/>
      <c r="EI166" s="66"/>
      <c r="EJ166" s="66"/>
      <c r="EK166" s="66"/>
      <c r="EL166" s="66"/>
      <c r="EM166" s="66"/>
      <c r="EN166" s="66"/>
    </row>
    <row r="167" spans="1:144" customFormat="1" ht="22.5" customHeight="1" x14ac:dyDescent="0.25">
      <c r="A167" s="66"/>
      <c r="B167" s="237" t="s">
        <v>409</v>
      </c>
      <c r="C167" s="238"/>
      <c r="D167" s="155" t="s">
        <v>67</v>
      </c>
      <c r="E167" s="156">
        <v>593.53</v>
      </c>
      <c r="F167" s="151"/>
      <c r="G167" s="152"/>
      <c r="H167" s="153" t="s">
        <v>273</v>
      </c>
      <c r="I167" s="66"/>
      <c r="J167" s="66"/>
      <c r="K167" s="66"/>
      <c r="L167" s="66"/>
      <c r="M167" s="66" t="s">
        <v>284</v>
      </c>
      <c r="N167" s="66"/>
      <c r="O167" s="66"/>
      <c r="P167" s="66"/>
      <c r="Q167" s="66"/>
      <c r="R167" s="66"/>
      <c r="S167" s="66"/>
      <c r="T167" s="66"/>
      <c r="U167" s="66"/>
      <c r="V167" s="66"/>
      <c r="W167" s="66"/>
      <c r="X167" s="66"/>
      <c r="Y167" s="66"/>
      <c r="Z167" s="193" t="s">
        <v>285</v>
      </c>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c r="BI167" s="66"/>
      <c r="BJ167" s="66"/>
      <c r="BK167" s="66"/>
      <c r="BL167" s="66"/>
      <c r="BM167" s="66"/>
      <c r="BN167" s="66"/>
      <c r="BO167" s="66"/>
      <c r="BP167" s="66"/>
      <c r="BQ167" s="66"/>
      <c r="BR167" s="66"/>
      <c r="BS167" s="66"/>
      <c r="BT167" s="66"/>
      <c r="BU167" s="66"/>
      <c r="BV167" s="66"/>
      <c r="BW167" s="66"/>
      <c r="BX167" s="66"/>
      <c r="BY167" s="66"/>
      <c r="BZ167" s="66"/>
      <c r="CA167" s="66"/>
      <c r="CB167" s="66"/>
      <c r="CC167" s="66"/>
      <c r="CD167" s="66"/>
      <c r="CE167" s="66"/>
      <c r="CF167" s="66"/>
      <c r="CG167" s="66"/>
      <c r="CH167" s="66"/>
      <c r="CI167" s="66"/>
      <c r="CJ167" s="66"/>
      <c r="CK167" s="66"/>
      <c r="CL167" s="66"/>
      <c r="CM167" s="66"/>
      <c r="CN167" s="66"/>
      <c r="CO167" s="66"/>
      <c r="CP167" s="66"/>
      <c r="CQ167" s="66"/>
      <c r="CR167" s="66"/>
      <c r="CS167" s="66"/>
      <c r="CT167" s="66"/>
      <c r="CU167" s="66"/>
      <c r="CV167" s="66"/>
      <c r="CW167" s="66"/>
      <c r="CX167" s="66"/>
      <c r="CY167" s="66"/>
      <c r="CZ167" s="66"/>
      <c r="DA167" s="66"/>
      <c r="DB167" s="66"/>
      <c r="DC167" s="66"/>
      <c r="DD167" s="66"/>
      <c r="DE167" s="66"/>
      <c r="DF167" s="66"/>
      <c r="DG167" s="66"/>
      <c r="DH167" s="66"/>
      <c r="DI167" s="66"/>
      <c r="DJ167" s="66"/>
      <c r="DK167" s="66"/>
      <c r="DL167" s="66"/>
      <c r="DM167" s="66"/>
      <c r="DN167" s="66"/>
      <c r="DO167" s="66"/>
      <c r="DP167" s="66"/>
      <c r="DQ167" s="66"/>
      <c r="DR167" s="66"/>
      <c r="DS167" s="66"/>
      <c r="DT167" s="66"/>
      <c r="DU167" s="66"/>
      <c r="DV167" s="66"/>
      <c r="DW167" s="66"/>
      <c r="DX167" s="66"/>
      <c r="DY167" s="66"/>
      <c r="DZ167" s="66"/>
      <c r="EA167" s="66"/>
      <c r="EB167" s="66"/>
      <c r="EC167" s="66"/>
      <c r="ED167" s="66"/>
      <c r="EE167" s="66"/>
      <c r="EF167" s="66"/>
      <c r="EG167" s="66"/>
      <c r="EH167" s="66"/>
      <c r="EI167" s="66"/>
      <c r="EJ167" s="66"/>
      <c r="EK167" s="66"/>
      <c r="EL167" s="66"/>
      <c r="EM167" s="66"/>
      <c r="EN167" s="66"/>
    </row>
    <row r="168" spans="1:144" customFormat="1" ht="28.5" customHeight="1" x14ac:dyDescent="0.25">
      <c r="A168" s="66"/>
      <c r="B168" s="237" t="s">
        <v>409</v>
      </c>
      <c r="C168" s="238"/>
      <c r="D168" s="155" t="s">
        <v>17</v>
      </c>
      <c r="E168" s="157">
        <v>0.12709999999999999</v>
      </c>
      <c r="F168" s="151"/>
      <c r="G168" s="152"/>
      <c r="H168" s="153"/>
      <c r="I168" s="66"/>
      <c r="J168" s="66"/>
      <c r="K168" s="66"/>
      <c r="L168" s="66"/>
      <c r="M168" s="66"/>
      <c r="N168" s="66"/>
      <c r="O168" s="66"/>
      <c r="P168" s="66"/>
      <c r="Q168" s="66"/>
      <c r="R168" s="66"/>
      <c r="S168" s="66"/>
      <c r="T168" s="66"/>
      <c r="U168" s="66"/>
      <c r="V168" s="66"/>
      <c r="W168" s="66"/>
      <c r="X168" s="66"/>
      <c r="Y168" s="66"/>
      <c r="Z168" s="193"/>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c r="BI168" s="66"/>
      <c r="BJ168" s="66"/>
      <c r="BK168" s="66"/>
      <c r="BL168" s="66"/>
      <c r="BM168" s="66"/>
      <c r="BN168" s="66"/>
      <c r="BO168" s="66"/>
      <c r="BP168" s="66"/>
      <c r="BQ168" s="66"/>
      <c r="BR168" s="66"/>
      <c r="BS168" s="66"/>
      <c r="BT168" s="66"/>
      <c r="BU168" s="66"/>
      <c r="BV168" s="66"/>
      <c r="BW168" s="66"/>
      <c r="BX168" s="66"/>
      <c r="BY168" s="66"/>
      <c r="BZ168" s="66"/>
      <c r="CA168" s="66"/>
      <c r="CB168" s="66"/>
      <c r="CC168" s="66"/>
      <c r="CD168" s="66"/>
      <c r="CE168" s="66"/>
      <c r="CF168" s="66"/>
      <c r="CG168" s="66"/>
      <c r="CH168" s="66"/>
      <c r="CI168" s="66"/>
      <c r="CJ168" s="66"/>
      <c r="CK168" s="66"/>
      <c r="CL168" s="66"/>
      <c r="CM168" s="66"/>
      <c r="CN168" s="66"/>
      <c r="CO168" s="66"/>
      <c r="CP168" s="66"/>
      <c r="CQ168" s="66"/>
      <c r="CR168" s="66"/>
      <c r="CS168" s="66"/>
      <c r="CT168" s="66"/>
      <c r="CU168" s="66"/>
      <c r="CV168" s="66"/>
      <c r="CW168" s="66"/>
      <c r="CX168" s="66"/>
      <c r="CY168" s="66"/>
      <c r="CZ168" s="66"/>
      <c r="DA168" s="66"/>
      <c r="DB168" s="66"/>
      <c r="DC168" s="66"/>
      <c r="DD168" s="66"/>
      <c r="DE168" s="66"/>
      <c r="DF168" s="66"/>
      <c r="DG168" s="66"/>
      <c r="DH168" s="66"/>
      <c r="DI168" s="66"/>
      <c r="DJ168" s="66"/>
      <c r="DK168" s="66"/>
      <c r="DL168" s="66"/>
      <c r="DM168" s="66"/>
      <c r="DN168" s="66"/>
      <c r="DO168" s="66"/>
      <c r="DP168" s="66"/>
      <c r="DQ168" s="66"/>
      <c r="DR168" s="66"/>
      <c r="DS168" s="66"/>
      <c r="DT168" s="66"/>
      <c r="DU168" s="66"/>
      <c r="DV168" s="66"/>
      <c r="DW168" s="66"/>
      <c r="DX168" s="66"/>
      <c r="DY168" s="66"/>
      <c r="DZ168" s="66"/>
      <c r="EA168" s="66"/>
      <c r="EB168" s="66"/>
      <c r="EC168" s="66"/>
      <c r="ED168" s="66"/>
      <c r="EE168" s="66"/>
      <c r="EF168" s="66"/>
      <c r="EG168" s="66"/>
      <c r="EH168" s="66"/>
      <c r="EI168" s="66"/>
      <c r="EJ168" s="66"/>
      <c r="EK168" s="66"/>
      <c r="EL168" s="66"/>
      <c r="EM168" s="66"/>
      <c r="EN168" s="66"/>
    </row>
    <row r="169" spans="1:144" customFormat="1" x14ac:dyDescent="0.25">
      <c r="A169" s="66"/>
      <c r="B169" s="237" t="s">
        <v>65</v>
      </c>
      <c r="C169" s="237"/>
      <c r="D169" s="155" t="s">
        <v>17</v>
      </c>
      <c r="E169" s="176">
        <v>2.9613701318676164</v>
      </c>
      <c r="F169" s="151"/>
      <c r="G169" s="152"/>
      <c r="H169" s="153" t="s">
        <v>273</v>
      </c>
      <c r="I169" s="66"/>
      <c r="J169" s="66"/>
      <c r="K169" s="66"/>
      <c r="L169" s="66"/>
      <c r="M169" s="66" t="s">
        <v>286</v>
      </c>
      <c r="N169" s="66"/>
      <c r="O169" s="66"/>
      <c r="P169" s="66"/>
      <c r="Q169" s="66"/>
      <c r="R169" s="66"/>
      <c r="S169" s="66"/>
      <c r="T169" s="66"/>
      <c r="U169" s="66"/>
      <c r="V169" s="66"/>
      <c r="W169" s="66"/>
      <c r="X169" s="66"/>
      <c r="Y169" s="66"/>
      <c r="Z169" s="193" t="s">
        <v>286</v>
      </c>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t="s">
        <v>287</v>
      </c>
      <c r="BA169" s="66"/>
      <c r="BB169" s="66"/>
      <c r="BC169" s="66"/>
      <c r="BD169" s="66"/>
      <c r="BE169" s="66"/>
      <c r="BF169" s="66"/>
      <c r="BG169" s="66"/>
      <c r="BH169" s="66"/>
      <c r="BI169" s="66"/>
      <c r="BJ169" s="66"/>
      <c r="BK169" s="66"/>
      <c r="BL169" s="66"/>
      <c r="BM169" s="66"/>
      <c r="BN169" s="66"/>
      <c r="BO169" s="66"/>
      <c r="BP169" s="66"/>
      <c r="BQ169" s="66"/>
      <c r="BR169" s="66"/>
      <c r="BS169" s="66"/>
      <c r="BT169" s="66"/>
      <c r="BU169" s="66"/>
      <c r="BV169" s="66"/>
      <c r="BW169" s="66"/>
      <c r="BX169" s="66"/>
      <c r="BY169" s="66"/>
      <c r="BZ169" s="66"/>
      <c r="CA169" s="66"/>
      <c r="CB169" s="66"/>
      <c r="CC169" s="66"/>
      <c r="CD169" s="66"/>
      <c r="CE169" s="66"/>
      <c r="CF169" s="66"/>
      <c r="CG169" s="66"/>
      <c r="CH169" s="66"/>
      <c r="CI169" s="66"/>
      <c r="CJ169" s="66"/>
      <c r="CK169" s="66"/>
      <c r="CL169" s="66"/>
      <c r="CM169" s="66"/>
      <c r="CN169" s="66"/>
      <c r="CO169" s="66"/>
      <c r="CP169" s="66"/>
      <c r="CQ169" s="66"/>
      <c r="CR169" s="66"/>
      <c r="CS169" s="66"/>
      <c r="CT169" s="66"/>
      <c r="CU169" s="66"/>
      <c r="CV169" s="66"/>
      <c r="CW169" s="66"/>
      <c r="CX169" s="66"/>
      <c r="CY169" s="66"/>
      <c r="CZ169" s="66"/>
      <c r="DA169" s="66"/>
      <c r="DB169" s="66"/>
      <c r="DC169" s="66"/>
      <c r="DD169" s="66"/>
      <c r="DE169" s="66"/>
      <c r="DF169" s="66"/>
      <c r="DG169" s="66"/>
      <c r="DH169" s="66"/>
      <c r="DI169" s="66"/>
      <c r="DJ169" s="66"/>
      <c r="DK169" s="66"/>
      <c r="DL169" s="66"/>
      <c r="DM169" s="66"/>
      <c r="DN169" s="66"/>
      <c r="DO169" s="66"/>
      <c r="DP169" s="66"/>
      <c r="DQ169" s="66"/>
      <c r="DR169" s="66"/>
      <c r="DS169" s="66"/>
      <c r="DT169" s="66"/>
      <c r="DU169" s="66"/>
      <c r="DV169" s="66"/>
      <c r="DW169" s="66"/>
      <c r="DX169" s="66"/>
      <c r="DY169" s="66"/>
      <c r="DZ169" s="66"/>
      <c r="EA169" s="66"/>
      <c r="EB169" s="66"/>
      <c r="EC169" s="66"/>
      <c r="ED169" s="66"/>
      <c r="EE169" s="66"/>
      <c r="EF169" s="66"/>
      <c r="EG169" s="66"/>
      <c r="EH169" s="66"/>
      <c r="EI169" s="66"/>
      <c r="EJ169" s="66"/>
      <c r="EK169" s="66"/>
      <c r="EL169" s="66"/>
      <c r="EM169" s="66"/>
      <c r="EN169" s="66"/>
    </row>
    <row r="170" spans="1:144" customFormat="1" x14ac:dyDescent="0.25">
      <c r="A170" s="66"/>
      <c r="B170" s="237" t="s">
        <v>66</v>
      </c>
      <c r="C170" s="237"/>
      <c r="D170" s="155" t="s">
        <v>17</v>
      </c>
      <c r="E170" s="176">
        <v>2.3622228326760251</v>
      </c>
      <c r="F170" s="151"/>
      <c r="G170" s="152"/>
      <c r="H170" s="153" t="s">
        <v>273</v>
      </c>
      <c r="I170" s="66"/>
      <c r="J170" s="66"/>
      <c r="K170" s="66"/>
      <c r="L170" s="66"/>
      <c r="M170" s="66" t="s">
        <v>288</v>
      </c>
      <c r="N170" s="66"/>
      <c r="O170" s="66"/>
      <c r="P170" s="66"/>
      <c r="Q170" s="66"/>
      <c r="R170" s="66"/>
      <c r="S170" s="66"/>
      <c r="T170" s="66"/>
      <c r="U170" s="66"/>
      <c r="V170" s="66"/>
      <c r="W170" s="66"/>
      <c r="X170" s="66"/>
      <c r="Y170" s="66"/>
      <c r="Z170" s="193" t="s">
        <v>288</v>
      </c>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t="s">
        <v>289</v>
      </c>
      <c r="BA170" s="66"/>
      <c r="BB170" s="66"/>
      <c r="BC170" s="66"/>
      <c r="BD170" s="66"/>
      <c r="BE170" s="66"/>
      <c r="BF170" s="66"/>
      <c r="BG170" s="66"/>
      <c r="BH170" s="66"/>
      <c r="BI170" s="66"/>
      <c r="BJ170" s="66"/>
      <c r="BK170" s="66"/>
      <c r="BL170" s="66"/>
      <c r="BM170" s="66"/>
      <c r="BN170" s="66"/>
      <c r="BO170" s="66"/>
      <c r="BP170" s="66"/>
      <c r="BQ170" s="66"/>
      <c r="BR170" s="66"/>
      <c r="BS170" s="66"/>
      <c r="BT170" s="66"/>
      <c r="BU170" s="66"/>
      <c r="BV170" s="66"/>
      <c r="BW170" s="66"/>
      <c r="BX170" s="66"/>
      <c r="BY170" s="66"/>
      <c r="BZ170" s="66"/>
      <c r="CA170" s="66"/>
      <c r="CB170" s="66"/>
      <c r="CC170" s="66"/>
      <c r="CD170" s="66"/>
      <c r="CE170" s="66"/>
      <c r="CF170" s="66"/>
      <c r="CG170" s="66"/>
      <c r="CH170" s="66"/>
      <c r="CI170" s="66"/>
      <c r="CJ170" s="66"/>
      <c r="CK170" s="66"/>
      <c r="CL170" s="66"/>
      <c r="CM170" s="66"/>
      <c r="CN170" s="66"/>
      <c r="CO170" s="66"/>
      <c r="CP170" s="66"/>
      <c r="CQ170" s="66"/>
      <c r="CR170" s="66"/>
      <c r="CS170" s="66"/>
      <c r="CT170" s="66"/>
      <c r="CU170" s="66"/>
      <c r="CV170" s="66"/>
      <c r="CW170" s="66"/>
      <c r="CX170" s="66"/>
      <c r="CY170" s="66"/>
      <c r="CZ170" s="66"/>
      <c r="DA170" s="66"/>
      <c r="DB170" s="66"/>
      <c r="DC170" s="66"/>
      <c r="DD170" s="66"/>
      <c r="DE170" s="66"/>
      <c r="DF170" s="66"/>
      <c r="DG170" s="66"/>
      <c r="DH170" s="66"/>
      <c r="DI170" s="66"/>
      <c r="DJ170" s="66"/>
      <c r="DK170" s="66"/>
      <c r="DL170" s="66"/>
      <c r="DM170" s="66"/>
      <c r="DN170" s="66"/>
      <c r="DO170" s="66"/>
      <c r="DP170" s="66"/>
      <c r="DQ170" s="66"/>
      <c r="DR170" s="66"/>
      <c r="DS170" s="66"/>
      <c r="DT170" s="66"/>
      <c r="DU170" s="66"/>
      <c r="DV170" s="66"/>
      <c r="DW170" s="66"/>
      <c r="DX170" s="66"/>
      <c r="DY170" s="66"/>
      <c r="DZ170" s="66"/>
      <c r="EA170" s="66"/>
      <c r="EB170" s="66"/>
      <c r="EC170" s="66"/>
      <c r="ED170" s="66"/>
      <c r="EE170" s="66"/>
      <c r="EF170" s="66"/>
      <c r="EG170" s="66"/>
      <c r="EH170" s="66"/>
      <c r="EI170" s="66"/>
      <c r="EJ170" s="66"/>
      <c r="EK170" s="66"/>
      <c r="EL170" s="66"/>
      <c r="EM170" s="66"/>
      <c r="EN170" s="66"/>
    </row>
    <row r="171" spans="1:144" customFormat="1" x14ac:dyDescent="0.25">
      <c r="A171" s="66"/>
      <c r="B171" s="235" t="s">
        <v>123</v>
      </c>
      <c r="C171" s="237"/>
      <c r="D171" s="155"/>
      <c r="E171" s="158"/>
      <c r="F171" s="151"/>
      <c r="G171" s="152"/>
      <c r="H171" s="153" t="s">
        <v>290</v>
      </c>
      <c r="I171" s="66"/>
      <c r="J171" s="66"/>
      <c r="K171" s="66"/>
      <c r="L171" s="66"/>
      <c r="M171" s="66"/>
      <c r="N171" s="66"/>
      <c r="O171" s="66"/>
      <c r="P171" s="66"/>
      <c r="Q171" s="66"/>
      <c r="R171" s="66"/>
      <c r="S171" s="66"/>
      <c r="T171" s="66"/>
      <c r="U171" s="66"/>
      <c r="V171" s="66"/>
      <c r="W171" s="66"/>
      <c r="X171" s="66"/>
      <c r="Y171" s="66"/>
      <c r="Z171" s="195" t="s">
        <v>123</v>
      </c>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c r="BI171" s="66"/>
      <c r="BJ171" s="66"/>
      <c r="BK171" s="66"/>
      <c r="BL171" s="66"/>
      <c r="BM171" s="66"/>
      <c r="BN171" s="66"/>
      <c r="BO171" s="66"/>
      <c r="BP171" s="66"/>
      <c r="BQ171" s="66"/>
      <c r="BR171" s="66"/>
      <c r="BS171" s="66"/>
      <c r="BT171" s="66"/>
      <c r="BU171" s="66"/>
      <c r="BV171" s="66"/>
      <c r="BW171" s="66"/>
      <c r="BX171" s="66"/>
      <c r="BY171" s="66"/>
      <c r="BZ171" s="66"/>
      <c r="CA171" s="66"/>
      <c r="CB171" s="66"/>
      <c r="CC171" s="66"/>
      <c r="CD171" s="66"/>
      <c r="CE171" s="66"/>
      <c r="CF171" s="66"/>
      <c r="CG171" s="66"/>
      <c r="CH171" s="66"/>
      <c r="CI171" s="66"/>
      <c r="CJ171" s="66"/>
      <c r="CK171" s="66"/>
      <c r="CL171" s="66"/>
      <c r="CM171" s="66"/>
      <c r="CN171" s="66"/>
      <c r="CO171" s="66"/>
      <c r="CP171" s="66"/>
      <c r="CQ171" s="66"/>
      <c r="CR171" s="66"/>
      <c r="CS171" s="66"/>
      <c r="CT171" s="66"/>
      <c r="CU171" s="66"/>
      <c r="CV171" s="66"/>
      <c r="CW171" s="66"/>
      <c r="CX171" s="66"/>
      <c r="CY171" s="66"/>
      <c r="CZ171" s="66"/>
      <c r="DA171" s="66"/>
      <c r="DB171" s="66"/>
      <c r="DC171" s="66"/>
      <c r="DD171" s="66"/>
      <c r="DE171" s="66"/>
      <c r="DF171" s="66"/>
      <c r="DG171" s="66"/>
      <c r="DH171" s="66"/>
      <c r="DI171" s="66"/>
      <c r="DJ171" s="66"/>
      <c r="DK171" s="66"/>
      <c r="DL171" s="66"/>
      <c r="DM171" s="66"/>
      <c r="DN171" s="66"/>
      <c r="DO171" s="66"/>
      <c r="DP171" s="66"/>
      <c r="DQ171" s="66"/>
      <c r="DR171" s="66"/>
      <c r="DS171" s="66"/>
      <c r="DT171" s="66"/>
      <c r="DU171" s="66"/>
      <c r="DV171" s="66"/>
      <c r="DW171" s="66"/>
      <c r="DX171" s="66"/>
      <c r="DY171" s="66"/>
      <c r="DZ171" s="66"/>
      <c r="EA171" s="66"/>
      <c r="EB171" s="66"/>
      <c r="EC171" s="66"/>
      <c r="ED171" s="66"/>
      <c r="EE171" s="66"/>
      <c r="EF171" s="66"/>
      <c r="EG171" s="66"/>
      <c r="EH171" s="66"/>
      <c r="EI171" s="66"/>
      <c r="EJ171" s="66"/>
      <c r="EK171" s="66"/>
      <c r="EL171" s="66"/>
      <c r="EM171" s="66"/>
      <c r="EN171" s="66"/>
    </row>
    <row r="172" spans="1:144" customFormat="1" ht="9.9499999999999993" customHeight="1" x14ac:dyDescent="0.25">
      <c r="A172" s="66"/>
      <c r="B172" s="191"/>
      <c r="C172" s="197"/>
      <c r="D172" s="155"/>
      <c r="E172" s="158"/>
      <c r="F172" s="151"/>
      <c r="G172" s="152"/>
      <c r="H172" s="153"/>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c r="BI172" s="66"/>
      <c r="BJ172" s="66"/>
      <c r="BK172" s="66"/>
      <c r="BL172" s="66"/>
      <c r="BM172" s="66"/>
      <c r="BN172" s="66"/>
      <c r="BO172" s="66"/>
      <c r="BP172" s="66"/>
      <c r="BQ172" s="66"/>
      <c r="BR172" s="66"/>
      <c r="BS172" s="66"/>
      <c r="BT172" s="66"/>
      <c r="BU172" s="66"/>
      <c r="BV172" s="66"/>
      <c r="BW172" s="66"/>
      <c r="BX172" s="66"/>
      <c r="BY172" s="66"/>
      <c r="BZ172" s="66"/>
      <c r="CA172" s="66"/>
      <c r="CB172" s="66"/>
      <c r="CC172" s="66"/>
      <c r="CD172" s="66"/>
      <c r="CE172" s="66"/>
      <c r="CF172" s="66"/>
      <c r="CG172" s="66"/>
      <c r="CH172" s="66"/>
      <c r="CI172" s="66"/>
      <c r="CJ172" s="66"/>
      <c r="CK172" s="66"/>
      <c r="CL172" s="66"/>
      <c r="CM172" s="66"/>
      <c r="CN172" s="66"/>
      <c r="CO172" s="66"/>
      <c r="CP172" s="66"/>
      <c r="CQ172" s="66"/>
      <c r="CR172" s="66"/>
      <c r="CS172" s="66"/>
      <c r="CT172" s="66"/>
      <c r="CU172" s="66"/>
      <c r="CV172" s="66"/>
      <c r="CW172" s="66"/>
      <c r="CX172" s="66"/>
      <c r="CY172" s="66"/>
      <c r="CZ172" s="66"/>
      <c r="DA172" s="66"/>
      <c r="DB172" s="66"/>
      <c r="DC172" s="66"/>
      <c r="DD172" s="66"/>
      <c r="DE172" s="66"/>
      <c r="DF172" s="66"/>
      <c r="DG172" s="66"/>
      <c r="DH172" s="66"/>
      <c r="DI172" s="66"/>
      <c r="DJ172" s="66"/>
      <c r="DK172" s="66"/>
      <c r="DL172" s="66"/>
      <c r="DM172" s="66"/>
      <c r="DN172" s="66"/>
      <c r="DO172" s="66"/>
      <c r="DP172" s="66"/>
      <c r="DQ172" s="66"/>
      <c r="DR172" s="66"/>
      <c r="DS172" s="66"/>
      <c r="DT172" s="66"/>
      <c r="DU172" s="66"/>
      <c r="DV172" s="66"/>
      <c r="DW172" s="66"/>
      <c r="DX172" s="66"/>
      <c r="DY172" s="66"/>
      <c r="DZ172" s="66"/>
      <c r="EA172" s="66"/>
      <c r="EB172" s="66"/>
      <c r="EC172" s="66"/>
      <c r="ED172" s="66"/>
      <c r="EE172" s="66"/>
      <c r="EF172" s="66"/>
      <c r="EG172" s="66"/>
      <c r="EH172" s="66"/>
      <c r="EI172" s="66"/>
      <c r="EJ172" s="66"/>
      <c r="EK172" s="66"/>
      <c r="EL172" s="66"/>
      <c r="EM172" s="66"/>
      <c r="EN172" s="66"/>
    </row>
    <row r="173" spans="1:144" customFormat="1" x14ac:dyDescent="0.25">
      <c r="A173" s="66"/>
      <c r="B173" s="237" t="s">
        <v>110</v>
      </c>
      <c r="C173" s="237"/>
      <c r="D173" s="155" t="s">
        <v>13</v>
      </c>
      <c r="E173" s="158">
        <v>4.4000000000000003E-3</v>
      </c>
      <c r="F173" s="151"/>
      <c r="G173" s="152"/>
      <c r="H173" s="153" t="s">
        <v>273</v>
      </c>
      <c r="I173" s="66"/>
      <c r="J173" s="66"/>
      <c r="K173" s="66"/>
      <c r="L173" s="66"/>
      <c r="M173" s="66" t="s">
        <v>291</v>
      </c>
      <c r="N173" s="66"/>
      <c r="O173" s="66"/>
      <c r="P173" s="66"/>
      <c r="Q173" s="66"/>
      <c r="R173" s="66"/>
      <c r="S173" s="66"/>
      <c r="T173" s="66"/>
      <c r="U173" s="66"/>
      <c r="V173" s="66"/>
      <c r="W173" s="66"/>
      <c r="X173" s="66"/>
      <c r="Y173" s="66"/>
      <c r="Z173" s="193" t="s">
        <v>110</v>
      </c>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c r="BI173" s="66"/>
      <c r="BJ173" s="66"/>
      <c r="BK173" s="66"/>
      <c r="BL173" s="66"/>
      <c r="BM173" s="66"/>
      <c r="BN173" s="66"/>
      <c r="BO173" s="66"/>
      <c r="BP173" s="66"/>
      <c r="BQ173" s="66"/>
      <c r="BR173" s="66"/>
      <c r="BS173" s="66"/>
      <c r="BT173" s="66"/>
      <c r="BU173" s="66"/>
      <c r="BV173" s="66"/>
      <c r="BW173" s="66"/>
      <c r="BX173" s="66"/>
      <c r="BY173" s="66"/>
      <c r="BZ173" s="66"/>
      <c r="CA173" s="66"/>
      <c r="CB173" s="66"/>
      <c r="CC173" s="66"/>
      <c r="CD173" s="66"/>
      <c r="CE173" s="66"/>
      <c r="CF173" s="66"/>
      <c r="CG173" s="66"/>
      <c r="CH173" s="66"/>
      <c r="CI173" s="66"/>
      <c r="CJ173" s="66"/>
      <c r="CK173" s="66"/>
      <c r="CL173" s="66"/>
      <c r="CM173" s="66"/>
      <c r="CN173" s="66"/>
      <c r="CO173" s="66"/>
      <c r="CP173" s="66"/>
      <c r="CQ173" s="66"/>
      <c r="CR173" s="66"/>
      <c r="CS173" s="66"/>
      <c r="CT173" s="66"/>
      <c r="CU173" s="66"/>
      <c r="CV173" s="66"/>
      <c r="CW173" s="66"/>
      <c r="CX173" s="66"/>
      <c r="CY173" s="66"/>
      <c r="CZ173" s="66"/>
      <c r="DA173" s="66"/>
      <c r="DB173" s="66"/>
      <c r="DC173" s="66"/>
      <c r="DD173" s="66"/>
      <c r="DE173" s="66"/>
      <c r="DF173" s="66"/>
      <c r="DG173" s="66"/>
      <c r="DH173" s="66"/>
      <c r="DI173" s="66"/>
      <c r="DJ173" s="66"/>
      <c r="DK173" s="66"/>
      <c r="DL173" s="66"/>
      <c r="DM173" s="66"/>
      <c r="DN173" s="66"/>
      <c r="DO173" s="66"/>
      <c r="DP173" s="66"/>
      <c r="DQ173" s="66"/>
      <c r="DR173" s="66"/>
      <c r="DS173" s="66"/>
      <c r="DT173" s="66"/>
      <c r="DU173" s="66"/>
      <c r="DV173" s="66"/>
      <c r="DW173" s="66"/>
      <c r="DX173" s="66"/>
      <c r="DY173" s="66"/>
      <c r="DZ173" s="66"/>
      <c r="EA173" s="66"/>
      <c r="EB173" s="66"/>
      <c r="EC173" s="66"/>
      <c r="ED173" s="66"/>
      <c r="EE173" s="66"/>
      <c r="EF173" s="66"/>
      <c r="EG173" s="66"/>
      <c r="EH173" s="66"/>
      <c r="EI173" s="66"/>
      <c r="EJ173" s="66"/>
      <c r="EK173" s="66"/>
      <c r="EL173" s="66"/>
      <c r="EM173" s="66"/>
      <c r="EN173" s="66"/>
    </row>
    <row r="174" spans="1:144" customFormat="1" x14ac:dyDescent="0.25">
      <c r="A174" s="66"/>
      <c r="B174" s="237" t="s">
        <v>111</v>
      </c>
      <c r="C174" s="237"/>
      <c r="D174" s="155" t="s">
        <v>13</v>
      </c>
      <c r="E174" s="158">
        <v>1.2999999999999999E-3</v>
      </c>
      <c r="F174" s="151"/>
      <c r="G174" s="152"/>
      <c r="H174" s="153" t="s">
        <v>273</v>
      </c>
      <c r="I174" s="66"/>
      <c r="J174" s="66"/>
      <c r="K174" s="66"/>
      <c r="L174" s="66"/>
      <c r="M174" s="66" t="s">
        <v>292</v>
      </c>
      <c r="N174" s="66"/>
      <c r="O174" s="66"/>
      <c r="P174" s="66"/>
      <c r="Q174" s="66"/>
      <c r="R174" s="66"/>
      <c r="S174" s="66"/>
      <c r="T174" s="66"/>
      <c r="U174" s="66"/>
      <c r="V174" s="66"/>
      <c r="W174" s="66"/>
      <c r="X174" s="66"/>
      <c r="Y174" s="66"/>
      <c r="Z174" s="193" t="s">
        <v>111</v>
      </c>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c r="BI174" s="66"/>
      <c r="BJ174" s="66"/>
      <c r="BK174" s="66"/>
      <c r="BL174" s="66"/>
      <c r="BM174" s="66"/>
      <c r="BN174" s="66"/>
      <c r="BO174" s="66"/>
      <c r="BP174" s="66"/>
      <c r="BQ174" s="66"/>
      <c r="BR174" s="66"/>
      <c r="BS174" s="66"/>
      <c r="BT174" s="66"/>
      <c r="BU174" s="66"/>
      <c r="BV174" s="66"/>
      <c r="BW174" s="66"/>
      <c r="BX174" s="66"/>
      <c r="BY174" s="66"/>
      <c r="BZ174" s="66"/>
      <c r="CA174" s="66"/>
      <c r="CB174" s="66"/>
      <c r="CC174" s="66"/>
      <c r="CD174" s="66"/>
      <c r="CE174" s="66"/>
      <c r="CF174" s="66"/>
      <c r="CG174" s="66"/>
      <c r="CH174" s="66"/>
      <c r="CI174" s="66"/>
      <c r="CJ174" s="66"/>
      <c r="CK174" s="66"/>
      <c r="CL174" s="66"/>
      <c r="CM174" s="66"/>
      <c r="CN174" s="66"/>
      <c r="CO174" s="66"/>
      <c r="CP174" s="66"/>
      <c r="CQ174" s="66"/>
      <c r="CR174" s="66"/>
      <c r="CS174" s="66"/>
      <c r="CT174" s="66"/>
      <c r="CU174" s="66"/>
      <c r="CV174" s="66"/>
      <c r="CW174" s="66"/>
      <c r="CX174" s="66"/>
      <c r="CY174" s="66"/>
      <c r="CZ174" s="66"/>
      <c r="DA174" s="66"/>
      <c r="DB174" s="66"/>
      <c r="DC174" s="66"/>
      <c r="DD174" s="66"/>
      <c r="DE174" s="66"/>
      <c r="DF174" s="66"/>
      <c r="DG174" s="66"/>
      <c r="DH174" s="66"/>
      <c r="DI174" s="66"/>
      <c r="DJ174" s="66"/>
      <c r="DK174" s="66"/>
      <c r="DL174" s="66"/>
      <c r="DM174" s="66"/>
      <c r="DN174" s="66"/>
      <c r="DO174" s="66"/>
      <c r="DP174" s="66"/>
      <c r="DQ174" s="66"/>
      <c r="DR174" s="66"/>
      <c r="DS174" s="66"/>
      <c r="DT174" s="66"/>
      <c r="DU174" s="66"/>
      <c r="DV174" s="66"/>
      <c r="DW174" s="66"/>
      <c r="DX174" s="66"/>
      <c r="DY174" s="66"/>
      <c r="DZ174" s="66"/>
      <c r="EA174" s="66"/>
      <c r="EB174" s="66"/>
      <c r="EC174" s="66"/>
      <c r="ED174" s="66"/>
      <c r="EE174" s="66"/>
      <c r="EF174" s="66"/>
      <c r="EG174" s="66"/>
      <c r="EH174" s="66"/>
      <c r="EI174" s="66"/>
      <c r="EJ174" s="66"/>
      <c r="EK174" s="66"/>
      <c r="EL174" s="66"/>
      <c r="EM174" s="66"/>
      <c r="EN174" s="66"/>
    </row>
    <row r="175" spans="1:144" customFormat="1" x14ac:dyDescent="0.25">
      <c r="A175" s="66"/>
      <c r="B175" s="237" t="s">
        <v>112</v>
      </c>
      <c r="C175" s="237"/>
      <c r="D175" s="155" t="s">
        <v>67</v>
      </c>
      <c r="E175" s="158">
        <v>0.25</v>
      </c>
      <c r="F175" s="151"/>
      <c r="G175" s="152"/>
      <c r="H175" s="153" t="s">
        <v>273</v>
      </c>
      <c r="I175" s="66"/>
      <c r="J175" s="66"/>
      <c r="K175" s="66"/>
      <c r="L175" s="66"/>
      <c r="M175" s="66" t="s">
        <v>293</v>
      </c>
      <c r="N175" s="66"/>
      <c r="O175" s="66"/>
      <c r="P175" s="66"/>
      <c r="Q175" s="66"/>
      <c r="R175" s="66"/>
      <c r="S175" s="66"/>
      <c r="T175" s="66"/>
      <c r="U175" s="66"/>
      <c r="V175" s="66"/>
      <c r="W175" s="66"/>
      <c r="X175" s="66"/>
      <c r="Y175" s="66"/>
      <c r="Z175" s="193" t="s">
        <v>112</v>
      </c>
      <c r="AA175" s="66"/>
      <c r="AB175" s="66"/>
      <c r="AC175" s="66"/>
      <c r="AD175" s="66"/>
      <c r="AE175" s="66"/>
      <c r="AF175" s="66"/>
      <c r="AG175" s="66"/>
      <c r="AH175" s="66"/>
      <c r="AI175" s="66"/>
      <c r="AJ175" s="66"/>
      <c r="AK175" s="66"/>
      <c r="AL175" s="66"/>
      <c r="AM175" s="66"/>
      <c r="AN175" s="66"/>
      <c r="AO175" s="66"/>
      <c r="AP175" s="66"/>
      <c r="AQ175" s="66"/>
      <c r="AR175" s="66"/>
      <c r="AS175" s="66" t="s">
        <v>183</v>
      </c>
      <c r="AT175" s="66"/>
      <c r="AU175" s="66"/>
      <c r="AV175" s="66"/>
      <c r="AW175" s="66"/>
      <c r="AX175" s="66"/>
      <c r="AY175" s="66"/>
      <c r="AZ175" s="66"/>
      <c r="BA175" s="66"/>
      <c r="BB175" s="66"/>
      <c r="BC175" s="66"/>
      <c r="BD175" s="66"/>
      <c r="BE175" s="66"/>
      <c r="BF175" s="66"/>
      <c r="BG175" s="66"/>
      <c r="BH175" s="66"/>
      <c r="BI175" s="66"/>
      <c r="BJ175" s="66"/>
      <c r="BK175" s="66"/>
      <c r="BL175" s="66"/>
      <c r="BM175" s="66"/>
      <c r="BN175" s="66"/>
      <c r="BO175" s="66"/>
      <c r="BP175" s="66"/>
      <c r="BQ175" s="66"/>
      <c r="BR175" s="66"/>
      <c r="BS175" s="66"/>
      <c r="BT175" s="66"/>
      <c r="BU175" s="66"/>
      <c r="BV175" s="66"/>
      <c r="BW175" s="66"/>
      <c r="BX175" s="66"/>
      <c r="BY175" s="66"/>
      <c r="BZ175" s="66"/>
      <c r="CA175" s="66"/>
      <c r="CB175" s="66"/>
      <c r="CC175" s="66"/>
      <c r="CD175" s="66"/>
      <c r="CE175" s="66"/>
      <c r="CF175" s="66"/>
      <c r="CG175" s="66"/>
      <c r="CH175" s="66"/>
      <c r="CI175" s="66"/>
      <c r="CJ175" s="66"/>
      <c r="CK175" s="66"/>
      <c r="CL175" s="66"/>
      <c r="CM175" s="66"/>
      <c r="CN175" s="66"/>
      <c r="CO175" s="66"/>
      <c r="CP175" s="66"/>
      <c r="CQ175" s="66"/>
      <c r="CR175" s="66"/>
      <c r="CS175" s="66"/>
      <c r="CT175" s="66"/>
      <c r="CU175" s="66"/>
      <c r="CV175" s="66"/>
      <c r="CW175" s="66"/>
      <c r="CX175" s="66"/>
      <c r="CY175" s="66"/>
      <c r="CZ175" s="66"/>
      <c r="DA175" s="66"/>
      <c r="DB175" s="66"/>
      <c r="DC175" s="66"/>
      <c r="DD175" s="66"/>
      <c r="DE175" s="66"/>
      <c r="DF175" s="66"/>
      <c r="DG175" s="66"/>
      <c r="DH175" s="66"/>
      <c r="DI175" s="66"/>
      <c r="DJ175" s="66"/>
      <c r="DK175" s="66"/>
      <c r="DL175" s="66"/>
      <c r="DM175" s="66"/>
      <c r="DN175" s="66"/>
      <c r="DO175" s="66"/>
      <c r="DP175" s="66"/>
      <c r="DQ175" s="66"/>
      <c r="DR175" s="66"/>
      <c r="DS175" s="66"/>
      <c r="DT175" s="66"/>
      <c r="DU175" s="66"/>
      <c r="DV175" s="66"/>
      <c r="DW175" s="66"/>
      <c r="DX175" s="66"/>
      <c r="DY175" s="66"/>
      <c r="DZ175" s="66"/>
      <c r="EA175" s="66"/>
      <c r="EB175" s="66"/>
      <c r="EC175" s="66"/>
      <c r="ED175" s="66"/>
      <c r="EE175" s="66"/>
      <c r="EF175" s="66"/>
      <c r="EG175" s="66"/>
      <c r="EH175" s="66"/>
      <c r="EI175" s="66"/>
      <c r="EJ175" s="66"/>
      <c r="EK175" s="66"/>
      <c r="EL175" s="66"/>
      <c r="EM175" s="66"/>
      <c r="EN175" s="66"/>
    </row>
    <row r="176" spans="1:144" customFormat="1" ht="18" x14ac:dyDescent="0.25">
      <c r="A176" s="66"/>
      <c r="B176" s="245" t="s">
        <v>106</v>
      </c>
      <c r="C176" s="234"/>
      <c r="D176" s="234"/>
      <c r="E176" s="234"/>
      <c r="F176" s="151"/>
      <c r="G176" s="152"/>
      <c r="H176" s="153" t="s">
        <v>294</v>
      </c>
      <c r="I176" s="66"/>
      <c r="J176" s="66"/>
      <c r="K176" s="66"/>
      <c r="L176" s="66"/>
      <c r="M176" s="66"/>
      <c r="N176" s="66"/>
      <c r="O176" s="66"/>
      <c r="P176" s="66"/>
      <c r="Q176" s="66"/>
      <c r="R176" s="66"/>
      <c r="S176" s="66"/>
      <c r="T176" s="66"/>
      <c r="U176" s="66"/>
      <c r="V176" s="66"/>
      <c r="W176" s="66"/>
      <c r="X176" s="66"/>
      <c r="Y176" s="66"/>
      <c r="Z176" s="66"/>
      <c r="AA176" s="196" t="s">
        <v>106</v>
      </c>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c r="BI176" s="66"/>
      <c r="BJ176" s="66"/>
      <c r="BK176" s="66"/>
      <c r="BL176" s="66"/>
      <c r="BM176" s="66"/>
      <c r="BN176" s="66"/>
      <c r="BO176" s="66"/>
      <c r="BP176" s="66"/>
      <c r="BQ176" s="66"/>
      <c r="BR176" s="66"/>
      <c r="BS176" s="66"/>
      <c r="BT176" s="66"/>
      <c r="BU176" s="66"/>
      <c r="BV176" s="66"/>
      <c r="BW176" s="66"/>
      <c r="BX176" s="66"/>
      <c r="BY176" s="66"/>
      <c r="BZ176" s="66"/>
      <c r="CA176" s="66"/>
      <c r="CB176" s="66"/>
      <c r="CC176" s="66"/>
      <c r="CD176" s="66"/>
      <c r="CE176" s="66"/>
      <c r="CF176" s="66"/>
      <c r="CG176" s="66"/>
      <c r="CH176" s="66"/>
      <c r="CI176" s="66"/>
      <c r="CJ176" s="66"/>
      <c r="CK176" s="66"/>
      <c r="CL176" s="66"/>
      <c r="CM176" s="66"/>
      <c r="CN176" s="66"/>
      <c r="CO176" s="66"/>
      <c r="CP176" s="66"/>
      <c r="CQ176" s="66"/>
      <c r="CR176" s="66"/>
      <c r="CS176" s="66"/>
      <c r="CT176" s="66"/>
      <c r="CU176" s="66"/>
      <c r="CV176" s="66"/>
      <c r="CW176" s="66"/>
      <c r="CX176" s="66"/>
      <c r="CY176" s="66"/>
      <c r="CZ176" s="66"/>
      <c r="DA176" s="66"/>
      <c r="DB176" s="66"/>
      <c r="DC176" s="66"/>
      <c r="DD176" s="66"/>
      <c r="DE176" s="66"/>
      <c r="DF176" s="66"/>
      <c r="DG176" s="66"/>
      <c r="DH176" s="66"/>
      <c r="DI176" s="66"/>
      <c r="DJ176" s="66"/>
      <c r="DK176" s="66"/>
      <c r="DL176" s="66"/>
      <c r="DM176" s="66"/>
      <c r="DN176" s="66"/>
      <c r="DO176" s="66"/>
      <c r="DP176" s="66"/>
      <c r="DQ176" s="66"/>
      <c r="DR176" s="66"/>
      <c r="DS176" s="66"/>
      <c r="DT176" s="66"/>
      <c r="DU176" s="66"/>
      <c r="DV176" s="66"/>
      <c r="DW176" s="66"/>
      <c r="DX176" s="66"/>
      <c r="DY176" s="66"/>
      <c r="DZ176" s="66"/>
      <c r="EA176" s="66"/>
      <c r="EB176" s="66"/>
      <c r="EC176" s="66"/>
      <c r="ED176" s="66"/>
      <c r="EE176" s="66"/>
      <c r="EF176" s="66"/>
      <c r="EG176" s="66"/>
      <c r="EH176" s="66"/>
      <c r="EI176" s="66"/>
      <c r="EJ176" s="66"/>
      <c r="EK176" s="66"/>
      <c r="EL176" s="66"/>
      <c r="EM176" s="66"/>
      <c r="EN176" s="66"/>
    </row>
    <row r="177" spans="1:144" customFormat="1" ht="84" x14ac:dyDescent="0.25">
      <c r="A177" s="66"/>
      <c r="B177" s="233" t="s">
        <v>295</v>
      </c>
      <c r="C177" s="234"/>
      <c r="D177" s="234"/>
      <c r="E177" s="234"/>
      <c r="F177" s="151"/>
      <c r="G177" s="152"/>
      <c r="H177" s="153" t="s">
        <v>294</v>
      </c>
      <c r="I177" s="66"/>
      <c r="J177" s="66"/>
      <c r="K177" s="66"/>
      <c r="L177" s="66"/>
      <c r="M177" s="66"/>
      <c r="N177" s="66"/>
      <c r="O177" s="66"/>
      <c r="P177" s="66"/>
      <c r="Q177" s="66"/>
      <c r="R177" s="66"/>
      <c r="S177" s="66"/>
      <c r="T177" s="66"/>
      <c r="U177" s="66"/>
      <c r="V177" s="66"/>
      <c r="W177" s="66"/>
      <c r="X177" s="66"/>
      <c r="Y177" s="66"/>
      <c r="Z177" s="66"/>
      <c r="AA177" s="190" t="s">
        <v>295</v>
      </c>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c r="BI177" s="66"/>
      <c r="BJ177" s="66"/>
      <c r="BK177" s="66"/>
      <c r="BL177" s="66"/>
      <c r="BM177" s="66"/>
      <c r="BN177" s="66"/>
      <c r="BO177" s="66"/>
      <c r="BP177" s="66"/>
      <c r="BQ177" s="66"/>
      <c r="BR177" s="66"/>
      <c r="BS177" s="66"/>
      <c r="BT177" s="66"/>
      <c r="BU177" s="66"/>
      <c r="BV177" s="66"/>
      <c r="BW177" s="66"/>
      <c r="BX177" s="66"/>
      <c r="BY177" s="66"/>
      <c r="BZ177" s="66"/>
      <c r="CA177" s="66"/>
      <c r="CB177" s="66"/>
      <c r="CC177" s="66"/>
      <c r="CD177" s="66"/>
      <c r="CE177" s="66"/>
      <c r="CF177" s="66"/>
      <c r="CG177" s="66"/>
      <c r="CH177" s="66"/>
      <c r="CI177" s="66"/>
      <c r="CJ177" s="66"/>
      <c r="CK177" s="66"/>
      <c r="CL177" s="66"/>
      <c r="CM177" s="66"/>
      <c r="CN177" s="66"/>
      <c r="CO177" s="66"/>
      <c r="CP177" s="66"/>
      <c r="CQ177" s="66"/>
      <c r="CR177" s="66"/>
      <c r="CS177" s="66"/>
      <c r="CT177" s="66"/>
      <c r="CU177" s="66"/>
      <c r="CV177" s="66"/>
      <c r="CW177" s="66"/>
      <c r="CX177" s="66"/>
      <c r="CY177" s="66"/>
      <c r="CZ177" s="66"/>
      <c r="DA177" s="66"/>
      <c r="DB177" s="66"/>
      <c r="DC177" s="66"/>
      <c r="DD177" s="66"/>
      <c r="DE177" s="66"/>
      <c r="DF177" s="66"/>
      <c r="DG177" s="66"/>
      <c r="DH177" s="66"/>
      <c r="DI177" s="66"/>
      <c r="DJ177" s="66"/>
      <c r="DK177" s="66"/>
      <c r="DL177" s="66"/>
      <c r="DM177" s="66"/>
      <c r="DN177" s="66"/>
      <c r="DO177" s="66"/>
      <c r="DP177" s="66"/>
      <c r="DQ177" s="66"/>
      <c r="DR177" s="66"/>
      <c r="DS177" s="66"/>
      <c r="DT177" s="66"/>
      <c r="DU177" s="66"/>
      <c r="DV177" s="66"/>
      <c r="DW177" s="66"/>
      <c r="DX177" s="66"/>
      <c r="DY177" s="66"/>
      <c r="DZ177" s="66"/>
      <c r="EA177" s="66"/>
      <c r="EB177" s="66"/>
      <c r="EC177" s="66"/>
      <c r="ED177" s="66"/>
      <c r="EE177" s="66"/>
      <c r="EF177" s="66"/>
      <c r="EG177" s="66"/>
      <c r="EH177" s="66"/>
      <c r="EI177" s="66"/>
      <c r="EJ177" s="66"/>
      <c r="EK177" s="66"/>
      <c r="EL177" s="66"/>
      <c r="EM177" s="66"/>
      <c r="EN177" s="66"/>
    </row>
    <row r="178" spans="1:144" customFormat="1" ht="9.9499999999999993" customHeight="1" x14ac:dyDescent="0.25">
      <c r="A178" s="66"/>
      <c r="B178" s="190"/>
      <c r="C178" s="201"/>
      <c r="D178" s="201"/>
      <c r="E178" s="201"/>
      <c r="F178" s="151"/>
      <c r="G178" s="152"/>
      <c r="H178" s="153"/>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c r="BI178" s="66"/>
      <c r="BJ178" s="66"/>
      <c r="BK178" s="66"/>
      <c r="BL178" s="66"/>
      <c r="BM178" s="66"/>
      <c r="BN178" s="66"/>
      <c r="BO178" s="66"/>
      <c r="BP178" s="66"/>
      <c r="BQ178" s="66"/>
      <c r="BR178" s="66"/>
      <c r="BS178" s="66"/>
      <c r="BT178" s="66"/>
      <c r="BU178" s="66"/>
      <c r="BV178" s="66"/>
      <c r="BW178" s="66"/>
      <c r="BX178" s="66"/>
      <c r="BY178" s="66"/>
      <c r="BZ178" s="66"/>
      <c r="CA178" s="66"/>
      <c r="CB178" s="66"/>
      <c r="CC178" s="66"/>
      <c r="CD178" s="66"/>
      <c r="CE178" s="66"/>
      <c r="CF178" s="66"/>
      <c r="CG178" s="66"/>
      <c r="CH178" s="66"/>
      <c r="CI178" s="66"/>
      <c r="CJ178" s="66"/>
      <c r="CK178" s="66"/>
      <c r="CL178" s="66"/>
      <c r="CM178" s="66"/>
      <c r="CN178" s="66"/>
      <c r="CO178" s="66"/>
      <c r="CP178" s="66"/>
      <c r="CQ178" s="66"/>
      <c r="CR178" s="66"/>
      <c r="CS178" s="66"/>
      <c r="CT178" s="66"/>
      <c r="CU178" s="66"/>
      <c r="CV178" s="66"/>
      <c r="CW178" s="66"/>
      <c r="CX178" s="66"/>
      <c r="CY178" s="66"/>
      <c r="CZ178" s="66"/>
      <c r="DA178" s="66"/>
      <c r="DB178" s="66"/>
      <c r="DC178" s="66"/>
      <c r="DD178" s="66"/>
      <c r="DE178" s="66"/>
      <c r="DF178" s="66"/>
      <c r="DG178" s="66"/>
      <c r="DH178" s="66"/>
      <c r="DI178" s="66"/>
      <c r="DJ178" s="66"/>
      <c r="DK178" s="66"/>
      <c r="DL178" s="66"/>
      <c r="DM178" s="66"/>
      <c r="DN178" s="66"/>
      <c r="DO178" s="66"/>
      <c r="DP178" s="66"/>
      <c r="DQ178" s="66"/>
      <c r="DR178" s="66"/>
      <c r="DS178" s="66"/>
      <c r="DT178" s="66"/>
      <c r="DU178" s="66"/>
      <c r="DV178" s="66"/>
      <c r="DW178" s="66"/>
      <c r="DX178" s="66"/>
      <c r="DY178" s="66"/>
      <c r="DZ178" s="66"/>
      <c r="EA178" s="66"/>
      <c r="EB178" s="66"/>
      <c r="EC178" s="66"/>
      <c r="ED178" s="66"/>
      <c r="EE178" s="66"/>
      <c r="EF178" s="66"/>
      <c r="EG178" s="66"/>
      <c r="EH178" s="66"/>
      <c r="EI178" s="66"/>
      <c r="EJ178" s="66"/>
      <c r="EK178" s="66"/>
      <c r="EL178" s="66"/>
      <c r="EM178" s="66"/>
      <c r="EN178" s="66"/>
    </row>
    <row r="179" spans="1:144" customFormat="1" x14ac:dyDescent="0.25">
      <c r="A179" s="66"/>
      <c r="B179" s="243" t="s">
        <v>72</v>
      </c>
      <c r="C179" s="234"/>
      <c r="D179" s="234"/>
      <c r="E179" s="234"/>
      <c r="F179" s="151"/>
      <c r="G179" s="152"/>
      <c r="H179" s="153" t="s">
        <v>296</v>
      </c>
      <c r="I179" s="66"/>
      <c r="J179" s="66"/>
      <c r="K179" s="66"/>
      <c r="L179" s="66"/>
      <c r="M179" s="66"/>
      <c r="N179" s="66"/>
      <c r="O179" s="66"/>
      <c r="P179" s="66"/>
      <c r="Q179" s="66"/>
      <c r="R179" s="66"/>
      <c r="S179" s="66"/>
      <c r="T179" s="66"/>
      <c r="U179" s="66"/>
      <c r="V179" s="66"/>
      <c r="W179" s="66"/>
      <c r="X179" s="66"/>
      <c r="Y179" s="66"/>
      <c r="Z179" s="66"/>
      <c r="AA179" s="195" t="s">
        <v>72</v>
      </c>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c r="BI179" s="66"/>
      <c r="BJ179" s="66"/>
      <c r="BK179" s="66"/>
      <c r="BL179" s="66"/>
      <c r="BM179" s="66"/>
      <c r="BN179" s="66"/>
      <c r="BO179" s="66"/>
      <c r="BP179" s="66"/>
      <c r="BQ179" s="66"/>
      <c r="BR179" s="66"/>
      <c r="BS179" s="66"/>
      <c r="BT179" s="66"/>
      <c r="BU179" s="66"/>
      <c r="BV179" s="66"/>
      <c r="BW179" s="66"/>
      <c r="BX179" s="66"/>
      <c r="BY179" s="66"/>
      <c r="BZ179" s="66"/>
      <c r="CA179" s="66"/>
      <c r="CB179" s="66"/>
      <c r="CC179" s="66"/>
      <c r="CD179" s="66"/>
      <c r="CE179" s="66"/>
      <c r="CF179" s="66"/>
      <c r="CG179" s="66"/>
      <c r="CH179" s="66"/>
      <c r="CI179" s="66"/>
      <c r="CJ179" s="66"/>
      <c r="CK179" s="66"/>
      <c r="CL179" s="66"/>
      <c r="CM179" s="66"/>
      <c r="CN179" s="66"/>
      <c r="CO179" s="66"/>
      <c r="CP179" s="66"/>
      <c r="CQ179" s="66"/>
      <c r="CR179" s="66"/>
      <c r="CS179" s="66"/>
      <c r="CT179" s="66"/>
      <c r="CU179" s="66"/>
      <c r="CV179" s="66"/>
      <c r="CW179" s="66"/>
      <c r="CX179" s="66"/>
      <c r="CY179" s="66"/>
      <c r="CZ179" s="66"/>
      <c r="DA179" s="66"/>
      <c r="DB179" s="66"/>
      <c r="DC179" s="66"/>
      <c r="DD179" s="66"/>
      <c r="DE179" s="66"/>
      <c r="DF179" s="66"/>
      <c r="DG179" s="66"/>
      <c r="DH179" s="66"/>
      <c r="DI179" s="66"/>
      <c r="DJ179" s="66"/>
      <c r="DK179" s="66"/>
      <c r="DL179" s="66"/>
      <c r="DM179" s="66"/>
      <c r="DN179" s="66"/>
      <c r="DO179" s="66"/>
      <c r="DP179" s="66"/>
      <c r="DQ179" s="66"/>
      <c r="DR179" s="66"/>
      <c r="DS179" s="66"/>
      <c r="DT179" s="66"/>
      <c r="DU179" s="66"/>
      <c r="DV179" s="66"/>
      <c r="DW179" s="66"/>
      <c r="DX179" s="66"/>
      <c r="DY179" s="66"/>
      <c r="DZ179" s="66"/>
      <c r="EA179" s="66"/>
      <c r="EB179" s="66"/>
      <c r="EC179" s="66"/>
      <c r="ED179" s="66"/>
      <c r="EE179" s="66"/>
      <c r="EF179" s="66"/>
      <c r="EG179" s="66"/>
      <c r="EH179" s="66"/>
      <c r="EI179" s="66"/>
      <c r="EJ179" s="66"/>
      <c r="EK179" s="66"/>
      <c r="EL179" s="66"/>
      <c r="EM179" s="66"/>
      <c r="EN179" s="66"/>
    </row>
    <row r="180" spans="1:144" customFormat="1" ht="9.9499999999999993" customHeight="1" x14ac:dyDescent="0.25">
      <c r="A180" s="66"/>
      <c r="B180" s="195"/>
      <c r="C180" s="201"/>
      <c r="D180" s="201"/>
      <c r="E180" s="201"/>
      <c r="F180" s="151"/>
      <c r="G180" s="152"/>
      <c r="H180" s="153"/>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c r="BI180" s="66"/>
      <c r="BJ180" s="66"/>
      <c r="BK180" s="66"/>
      <c r="BL180" s="66"/>
      <c r="BM180" s="66"/>
      <c r="BN180" s="66"/>
      <c r="BO180" s="66"/>
      <c r="BP180" s="66"/>
      <c r="BQ180" s="66"/>
      <c r="BR180" s="66"/>
      <c r="BS180" s="66"/>
      <c r="BT180" s="66"/>
      <c r="BU180" s="66"/>
      <c r="BV180" s="66"/>
      <c r="BW180" s="66"/>
      <c r="BX180" s="66"/>
      <c r="BY180" s="66"/>
      <c r="BZ180" s="66"/>
      <c r="CA180" s="66"/>
      <c r="CB180" s="66"/>
      <c r="CC180" s="66"/>
      <c r="CD180" s="66"/>
      <c r="CE180" s="66"/>
      <c r="CF180" s="66"/>
      <c r="CG180" s="66"/>
      <c r="CH180" s="66"/>
      <c r="CI180" s="66"/>
      <c r="CJ180" s="66"/>
      <c r="CK180" s="66"/>
      <c r="CL180" s="66"/>
      <c r="CM180" s="66"/>
      <c r="CN180" s="66"/>
      <c r="CO180" s="66"/>
      <c r="CP180" s="66"/>
      <c r="CQ180" s="66"/>
      <c r="CR180" s="66"/>
      <c r="CS180" s="66"/>
      <c r="CT180" s="66"/>
      <c r="CU180" s="66"/>
      <c r="CV180" s="66"/>
      <c r="CW180" s="66"/>
      <c r="CX180" s="66"/>
      <c r="CY180" s="66"/>
      <c r="CZ180" s="66"/>
      <c r="DA180" s="66"/>
      <c r="DB180" s="66"/>
      <c r="DC180" s="66"/>
      <c r="DD180" s="66"/>
      <c r="DE180" s="66"/>
      <c r="DF180" s="66"/>
      <c r="DG180" s="66"/>
      <c r="DH180" s="66"/>
      <c r="DI180" s="66"/>
      <c r="DJ180" s="66"/>
      <c r="DK180" s="66"/>
      <c r="DL180" s="66"/>
      <c r="DM180" s="66"/>
      <c r="DN180" s="66"/>
      <c r="DO180" s="66"/>
      <c r="DP180" s="66"/>
      <c r="DQ180" s="66"/>
      <c r="DR180" s="66"/>
      <c r="DS180" s="66"/>
      <c r="DT180" s="66"/>
      <c r="DU180" s="66"/>
      <c r="DV180" s="66"/>
      <c r="DW180" s="66"/>
      <c r="DX180" s="66"/>
      <c r="DY180" s="66"/>
      <c r="DZ180" s="66"/>
      <c r="EA180" s="66"/>
      <c r="EB180" s="66"/>
      <c r="EC180" s="66"/>
      <c r="ED180" s="66"/>
      <c r="EE180" s="66"/>
      <c r="EF180" s="66"/>
      <c r="EG180" s="66"/>
      <c r="EH180" s="66"/>
      <c r="EI180" s="66"/>
      <c r="EJ180" s="66"/>
      <c r="EK180" s="66"/>
      <c r="EL180" s="66"/>
      <c r="EM180" s="66"/>
      <c r="EN180" s="66"/>
    </row>
    <row r="181" spans="1:144" customFormat="1" ht="36" x14ac:dyDescent="0.25">
      <c r="A181" s="66"/>
      <c r="B181" s="233" t="s">
        <v>73</v>
      </c>
      <c r="C181" s="234"/>
      <c r="D181" s="234"/>
      <c r="E181" s="234"/>
      <c r="F181" s="151"/>
      <c r="G181" s="152"/>
      <c r="H181" s="153" t="s">
        <v>294</v>
      </c>
      <c r="I181" s="66"/>
      <c r="J181" s="66"/>
      <c r="K181" s="66"/>
      <c r="L181" s="66"/>
      <c r="M181" s="66"/>
      <c r="N181" s="66"/>
      <c r="O181" s="66"/>
      <c r="P181" s="66"/>
      <c r="Q181" s="66"/>
      <c r="R181" s="66"/>
      <c r="S181" s="66"/>
      <c r="T181" s="66"/>
      <c r="U181" s="66"/>
      <c r="V181" s="66"/>
      <c r="W181" s="66"/>
      <c r="X181" s="66"/>
      <c r="Y181" s="66"/>
      <c r="Z181" s="66"/>
      <c r="AA181" s="190" t="s">
        <v>73</v>
      </c>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c r="BI181" s="66"/>
      <c r="BJ181" s="66"/>
      <c r="BK181" s="66"/>
      <c r="BL181" s="66"/>
      <c r="BM181" s="66"/>
      <c r="BN181" s="66"/>
      <c r="BO181" s="66"/>
      <c r="BP181" s="66"/>
      <c r="BQ181" s="66"/>
      <c r="BR181" s="66"/>
      <c r="BS181" s="66"/>
      <c r="BT181" s="66"/>
      <c r="BU181" s="66"/>
      <c r="BV181" s="66"/>
      <c r="BW181" s="66"/>
      <c r="BX181" s="66"/>
      <c r="BY181" s="66"/>
      <c r="BZ181" s="66"/>
      <c r="CA181" s="66"/>
      <c r="CB181" s="66"/>
      <c r="CC181" s="66"/>
      <c r="CD181" s="66"/>
      <c r="CE181" s="66"/>
      <c r="CF181" s="66"/>
      <c r="CG181" s="66"/>
      <c r="CH181" s="66"/>
      <c r="CI181" s="66"/>
      <c r="CJ181" s="66"/>
      <c r="CK181" s="66"/>
      <c r="CL181" s="66"/>
      <c r="CM181" s="66"/>
      <c r="CN181" s="66"/>
      <c r="CO181" s="66"/>
      <c r="CP181" s="66"/>
      <c r="CQ181" s="66"/>
      <c r="CR181" s="66"/>
      <c r="CS181" s="66"/>
      <c r="CT181" s="66"/>
      <c r="CU181" s="66"/>
      <c r="CV181" s="66"/>
      <c r="CW181" s="66"/>
      <c r="CX181" s="66"/>
      <c r="CY181" s="66"/>
      <c r="CZ181" s="66"/>
      <c r="DA181" s="66"/>
      <c r="DB181" s="66"/>
      <c r="DC181" s="66"/>
      <c r="DD181" s="66"/>
      <c r="DE181" s="66"/>
      <c r="DF181" s="66"/>
      <c r="DG181" s="66"/>
      <c r="DH181" s="66"/>
      <c r="DI181" s="66"/>
      <c r="DJ181" s="66"/>
      <c r="DK181" s="66"/>
      <c r="DL181" s="66"/>
      <c r="DM181" s="66"/>
      <c r="DN181" s="66"/>
      <c r="DO181" s="66"/>
      <c r="DP181" s="66"/>
      <c r="DQ181" s="66"/>
      <c r="DR181" s="66"/>
      <c r="DS181" s="66"/>
      <c r="DT181" s="66"/>
      <c r="DU181" s="66"/>
      <c r="DV181" s="66"/>
      <c r="DW181" s="66"/>
      <c r="DX181" s="66"/>
      <c r="DY181" s="66"/>
      <c r="DZ181" s="66"/>
      <c r="EA181" s="66"/>
      <c r="EB181" s="66"/>
      <c r="EC181" s="66"/>
      <c r="ED181" s="66"/>
      <c r="EE181" s="66"/>
      <c r="EF181" s="66"/>
      <c r="EG181" s="66"/>
      <c r="EH181" s="66"/>
      <c r="EI181" s="66"/>
      <c r="EJ181" s="66"/>
      <c r="EK181" s="66"/>
      <c r="EL181" s="66"/>
      <c r="EM181" s="66"/>
      <c r="EN181" s="66"/>
    </row>
    <row r="182" spans="1:144" customFormat="1" ht="9.9499999999999993" customHeight="1" x14ac:dyDescent="0.25">
      <c r="A182" s="66"/>
      <c r="B182" s="190"/>
      <c r="C182" s="201"/>
      <c r="D182" s="201"/>
      <c r="E182" s="201"/>
      <c r="F182" s="151"/>
      <c r="G182" s="152"/>
      <c r="H182" s="153"/>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c r="BI182" s="66"/>
      <c r="BJ182" s="66"/>
      <c r="BK182" s="66"/>
      <c r="BL182" s="66"/>
      <c r="BM182" s="66"/>
      <c r="BN182" s="66"/>
      <c r="BO182" s="66"/>
      <c r="BP182" s="66"/>
      <c r="BQ182" s="66"/>
      <c r="BR182" s="66"/>
      <c r="BS182" s="66"/>
      <c r="BT182" s="66"/>
      <c r="BU182" s="66"/>
      <c r="BV182" s="66"/>
      <c r="BW182" s="66"/>
      <c r="BX182" s="66"/>
      <c r="BY182" s="66"/>
      <c r="BZ182" s="66"/>
      <c r="CA182" s="66"/>
      <c r="CB182" s="66"/>
      <c r="CC182" s="66"/>
      <c r="CD182" s="66"/>
      <c r="CE182" s="66"/>
      <c r="CF182" s="66"/>
      <c r="CG182" s="66"/>
      <c r="CH182" s="66"/>
      <c r="CI182" s="66"/>
      <c r="CJ182" s="66"/>
      <c r="CK182" s="66"/>
      <c r="CL182" s="66"/>
      <c r="CM182" s="66"/>
      <c r="CN182" s="66"/>
      <c r="CO182" s="66"/>
      <c r="CP182" s="66"/>
      <c r="CQ182" s="66"/>
      <c r="CR182" s="66"/>
      <c r="CS182" s="66"/>
      <c r="CT182" s="66"/>
      <c r="CU182" s="66"/>
      <c r="CV182" s="66"/>
      <c r="CW182" s="66"/>
      <c r="CX182" s="66"/>
      <c r="CY182" s="66"/>
      <c r="CZ182" s="66"/>
      <c r="DA182" s="66"/>
      <c r="DB182" s="66"/>
      <c r="DC182" s="66"/>
      <c r="DD182" s="66"/>
      <c r="DE182" s="66"/>
      <c r="DF182" s="66"/>
      <c r="DG182" s="66"/>
      <c r="DH182" s="66"/>
      <c r="DI182" s="66"/>
      <c r="DJ182" s="66"/>
      <c r="DK182" s="66"/>
      <c r="DL182" s="66"/>
      <c r="DM182" s="66"/>
      <c r="DN182" s="66"/>
      <c r="DO182" s="66"/>
      <c r="DP182" s="66"/>
      <c r="DQ182" s="66"/>
      <c r="DR182" s="66"/>
      <c r="DS182" s="66"/>
      <c r="DT182" s="66"/>
      <c r="DU182" s="66"/>
      <c r="DV182" s="66"/>
      <c r="DW182" s="66"/>
      <c r="DX182" s="66"/>
      <c r="DY182" s="66"/>
      <c r="DZ182" s="66"/>
      <c r="EA182" s="66"/>
      <c r="EB182" s="66"/>
      <c r="EC182" s="66"/>
      <c r="ED182" s="66"/>
      <c r="EE182" s="66"/>
      <c r="EF182" s="66"/>
      <c r="EG182" s="66"/>
      <c r="EH182" s="66"/>
      <c r="EI182" s="66"/>
      <c r="EJ182" s="66"/>
      <c r="EK182" s="66"/>
      <c r="EL182" s="66"/>
      <c r="EM182" s="66"/>
      <c r="EN182" s="66"/>
    </row>
    <row r="183" spans="1:144" customFormat="1" ht="48" x14ac:dyDescent="0.25">
      <c r="A183" s="66"/>
      <c r="B183" s="233" t="s">
        <v>117</v>
      </c>
      <c r="C183" s="234"/>
      <c r="D183" s="234"/>
      <c r="E183" s="234"/>
      <c r="F183" s="151"/>
      <c r="G183" s="152"/>
      <c r="H183" s="153" t="s">
        <v>294</v>
      </c>
      <c r="I183" s="66"/>
      <c r="J183" s="66"/>
      <c r="K183" s="66"/>
      <c r="L183" s="66"/>
      <c r="M183" s="66"/>
      <c r="N183" s="66"/>
      <c r="O183" s="66"/>
      <c r="P183" s="66"/>
      <c r="Q183" s="66"/>
      <c r="R183" s="66"/>
      <c r="S183" s="66"/>
      <c r="T183" s="66"/>
      <c r="U183" s="66"/>
      <c r="V183" s="66"/>
      <c r="W183" s="66"/>
      <c r="X183" s="66"/>
      <c r="Y183" s="66"/>
      <c r="Z183" s="66"/>
      <c r="AA183" s="190" t="s">
        <v>117</v>
      </c>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c r="BI183" s="66"/>
      <c r="BJ183" s="66"/>
      <c r="BK183" s="66"/>
      <c r="BL183" s="66"/>
      <c r="BM183" s="66"/>
      <c r="BN183" s="66"/>
      <c r="BO183" s="66"/>
      <c r="BP183" s="66"/>
      <c r="BQ183" s="66"/>
      <c r="BR183" s="66"/>
      <c r="BS183" s="66"/>
      <c r="BT183" s="66"/>
      <c r="BU183" s="66"/>
      <c r="BV183" s="66"/>
      <c r="BW183" s="66"/>
      <c r="BX183" s="66"/>
      <c r="BY183" s="66"/>
      <c r="BZ183" s="66"/>
      <c r="CA183" s="66"/>
      <c r="CB183" s="66"/>
      <c r="CC183" s="66"/>
      <c r="CD183" s="66"/>
      <c r="CE183" s="66"/>
      <c r="CF183" s="66"/>
      <c r="CG183" s="66"/>
      <c r="CH183" s="66"/>
      <c r="CI183" s="66"/>
      <c r="CJ183" s="66"/>
      <c r="CK183" s="66"/>
      <c r="CL183" s="66"/>
      <c r="CM183" s="66"/>
      <c r="CN183" s="66"/>
      <c r="CO183" s="66"/>
      <c r="CP183" s="66"/>
      <c r="CQ183" s="66"/>
      <c r="CR183" s="66"/>
      <c r="CS183" s="66"/>
      <c r="CT183" s="66"/>
      <c r="CU183" s="66"/>
      <c r="CV183" s="66"/>
      <c r="CW183" s="66"/>
      <c r="CX183" s="66"/>
      <c r="CY183" s="66"/>
      <c r="CZ183" s="66"/>
      <c r="DA183" s="66"/>
      <c r="DB183" s="66"/>
      <c r="DC183" s="66"/>
      <c r="DD183" s="66"/>
      <c r="DE183" s="66"/>
      <c r="DF183" s="66"/>
      <c r="DG183" s="66"/>
      <c r="DH183" s="66"/>
      <c r="DI183" s="66"/>
      <c r="DJ183" s="66"/>
      <c r="DK183" s="66"/>
      <c r="DL183" s="66"/>
      <c r="DM183" s="66"/>
      <c r="DN183" s="66"/>
      <c r="DO183" s="66"/>
      <c r="DP183" s="66"/>
      <c r="DQ183" s="66"/>
      <c r="DR183" s="66"/>
      <c r="DS183" s="66"/>
      <c r="DT183" s="66"/>
      <c r="DU183" s="66"/>
      <c r="DV183" s="66"/>
      <c r="DW183" s="66"/>
      <c r="DX183" s="66"/>
      <c r="DY183" s="66"/>
      <c r="DZ183" s="66"/>
      <c r="EA183" s="66"/>
      <c r="EB183" s="66"/>
      <c r="EC183" s="66"/>
      <c r="ED183" s="66"/>
      <c r="EE183" s="66"/>
      <c r="EF183" s="66"/>
      <c r="EG183" s="66"/>
      <c r="EH183" s="66"/>
      <c r="EI183" s="66"/>
      <c r="EJ183" s="66"/>
      <c r="EK183" s="66"/>
      <c r="EL183" s="66"/>
      <c r="EM183" s="66"/>
      <c r="EN183" s="66"/>
    </row>
    <row r="184" spans="1:144" customFormat="1" ht="9.9499999999999993" customHeight="1" x14ac:dyDescent="0.25">
      <c r="A184" s="66"/>
      <c r="B184" s="190"/>
      <c r="C184" s="201"/>
      <c r="D184" s="201"/>
      <c r="E184" s="201"/>
      <c r="F184" s="151"/>
      <c r="G184" s="152"/>
      <c r="H184" s="153"/>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c r="BI184" s="66"/>
      <c r="BJ184" s="66"/>
      <c r="BK184" s="66"/>
      <c r="BL184" s="66"/>
      <c r="BM184" s="66"/>
      <c r="BN184" s="66"/>
      <c r="BO184" s="66"/>
      <c r="BP184" s="66"/>
      <c r="BQ184" s="66"/>
      <c r="BR184" s="66"/>
      <c r="BS184" s="66"/>
      <c r="BT184" s="66"/>
      <c r="BU184" s="66"/>
      <c r="BV184" s="66"/>
      <c r="BW184" s="66"/>
      <c r="BX184" s="66"/>
      <c r="BY184" s="66"/>
      <c r="BZ184" s="66"/>
      <c r="CA184" s="66"/>
      <c r="CB184" s="66"/>
      <c r="CC184" s="66"/>
      <c r="CD184" s="66"/>
      <c r="CE184" s="66"/>
      <c r="CF184" s="66"/>
      <c r="CG184" s="66"/>
      <c r="CH184" s="66"/>
      <c r="CI184" s="66"/>
      <c r="CJ184" s="66"/>
      <c r="CK184" s="66"/>
      <c r="CL184" s="66"/>
      <c r="CM184" s="66"/>
      <c r="CN184" s="66"/>
      <c r="CO184" s="66"/>
      <c r="CP184" s="66"/>
      <c r="CQ184" s="66"/>
      <c r="CR184" s="66"/>
      <c r="CS184" s="66"/>
      <c r="CT184" s="66"/>
      <c r="CU184" s="66"/>
      <c r="CV184" s="66"/>
      <c r="CW184" s="66"/>
      <c r="CX184" s="66"/>
      <c r="CY184" s="66"/>
      <c r="CZ184" s="66"/>
      <c r="DA184" s="66"/>
      <c r="DB184" s="66"/>
      <c r="DC184" s="66"/>
      <c r="DD184" s="66"/>
      <c r="DE184" s="66"/>
      <c r="DF184" s="66"/>
      <c r="DG184" s="66"/>
      <c r="DH184" s="66"/>
      <c r="DI184" s="66"/>
      <c r="DJ184" s="66"/>
      <c r="DK184" s="66"/>
      <c r="DL184" s="66"/>
      <c r="DM184" s="66"/>
      <c r="DN184" s="66"/>
      <c r="DO184" s="66"/>
      <c r="DP184" s="66"/>
      <c r="DQ184" s="66"/>
      <c r="DR184" s="66"/>
      <c r="DS184" s="66"/>
      <c r="DT184" s="66"/>
      <c r="DU184" s="66"/>
      <c r="DV184" s="66"/>
      <c r="DW184" s="66"/>
      <c r="DX184" s="66"/>
      <c r="DY184" s="66"/>
      <c r="DZ184" s="66"/>
      <c r="EA184" s="66"/>
      <c r="EB184" s="66"/>
      <c r="EC184" s="66"/>
      <c r="ED184" s="66"/>
      <c r="EE184" s="66"/>
      <c r="EF184" s="66"/>
      <c r="EG184" s="66"/>
      <c r="EH184" s="66"/>
      <c r="EI184" s="66"/>
      <c r="EJ184" s="66"/>
      <c r="EK184" s="66"/>
      <c r="EL184" s="66"/>
      <c r="EM184" s="66"/>
      <c r="EN184" s="66"/>
    </row>
    <row r="185" spans="1:144" customFormat="1" ht="60" x14ac:dyDescent="0.25">
      <c r="A185" s="66"/>
      <c r="B185" s="233" t="s">
        <v>275</v>
      </c>
      <c r="C185" s="234"/>
      <c r="D185" s="234"/>
      <c r="E185" s="234"/>
      <c r="F185" s="151"/>
      <c r="G185" s="152"/>
      <c r="H185" s="153" t="s">
        <v>294</v>
      </c>
      <c r="I185" s="66"/>
      <c r="J185" s="66"/>
      <c r="K185" s="66"/>
      <c r="L185" s="66"/>
      <c r="M185" s="66"/>
      <c r="N185" s="66"/>
      <c r="O185" s="66"/>
      <c r="P185" s="66"/>
      <c r="Q185" s="66"/>
      <c r="R185" s="66"/>
      <c r="S185" s="66"/>
      <c r="T185" s="66"/>
      <c r="U185" s="66"/>
      <c r="V185" s="66"/>
      <c r="W185" s="66"/>
      <c r="X185" s="66"/>
      <c r="Y185" s="66"/>
      <c r="Z185" s="66"/>
      <c r="AA185" s="190" t="s">
        <v>275</v>
      </c>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c r="BI185" s="66"/>
      <c r="BJ185" s="66"/>
      <c r="BK185" s="66"/>
      <c r="BL185" s="66"/>
      <c r="BM185" s="66"/>
      <c r="BN185" s="66"/>
      <c r="BO185" s="66"/>
      <c r="BP185" s="66"/>
      <c r="BQ185" s="66"/>
      <c r="BR185" s="66"/>
      <c r="BS185" s="66"/>
      <c r="BT185" s="66"/>
      <c r="BU185" s="66"/>
      <c r="BV185" s="66"/>
      <c r="BW185" s="66"/>
      <c r="BX185" s="66"/>
      <c r="BY185" s="66"/>
      <c r="BZ185" s="66"/>
      <c r="CA185" s="66"/>
      <c r="CB185" s="66"/>
      <c r="CC185" s="66"/>
      <c r="CD185" s="66"/>
      <c r="CE185" s="66"/>
      <c r="CF185" s="66"/>
      <c r="CG185" s="66"/>
      <c r="CH185" s="66"/>
      <c r="CI185" s="66"/>
      <c r="CJ185" s="66"/>
      <c r="CK185" s="66"/>
      <c r="CL185" s="66"/>
      <c r="CM185" s="66"/>
      <c r="CN185" s="66"/>
      <c r="CO185" s="66"/>
      <c r="CP185" s="66"/>
      <c r="CQ185" s="66"/>
      <c r="CR185" s="66"/>
      <c r="CS185" s="66"/>
      <c r="CT185" s="66"/>
      <c r="CU185" s="66"/>
      <c r="CV185" s="66"/>
      <c r="CW185" s="66"/>
      <c r="CX185" s="66"/>
      <c r="CY185" s="66"/>
      <c r="CZ185" s="66"/>
      <c r="DA185" s="66"/>
      <c r="DB185" s="66"/>
      <c r="DC185" s="66"/>
      <c r="DD185" s="66"/>
      <c r="DE185" s="66"/>
      <c r="DF185" s="66"/>
      <c r="DG185" s="66"/>
      <c r="DH185" s="66"/>
      <c r="DI185" s="66"/>
      <c r="DJ185" s="66"/>
      <c r="DK185" s="66"/>
      <c r="DL185" s="66"/>
      <c r="DM185" s="66"/>
      <c r="DN185" s="66"/>
      <c r="DO185" s="66"/>
      <c r="DP185" s="66"/>
      <c r="DQ185" s="66"/>
      <c r="DR185" s="66"/>
      <c r="DS185" s="66"/>
      <c r="DT185" s="66"/>
      <c r="DU185" s="66"/>
      <c r="DV185" s="66"/>
      <c r="DW185" s="66"/>
      <c r="DX185" s="66"/>
      <c r="DY185" s="66"/>
      <c r="DZ185" s="66"/>
      <c r="EA185" s="66"/>
      <c r="EB185" s="66"/>
      <c r="EC185" s="66"/>
      <c r="ED185" s="66"/>
      <c r="EE185" s="66"/>
      <c r="EF185" s="66"/>
      <c r="EG185" s="66"/>
      <c r="EH185" s="66"/>
      <c r="EI185" s="66"/>
      <c r="EJ185" s="66"/>
      <c r="EK185" s="66"/>
      <c r="EL185" s="66"/>
      <c r="EM185" s="66"/>
      <c r="EN185" s="66"/>
    </row>
    <row r="186" spans="1:144" customFormat="1" ht="9.9499999999999993" customHeight="1" x14ac:dyDescent="0.25">
      <c r="A186" s="66"/>
      <c r="B186" s="190"/>
      <c r="C186" s="201"/>
      <c r="D186" s="201"/>
      <c r="E186" s="201"/>
      <c r="F186" s="151"/>
      <c r="G186" s="152"/>
      <c r="H186" s="153"/>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c r="BI186" s="66"/>
      <c r="BJ186" s="66"/>
      <c r="BK186" s="66"/>
      <c r="BL186" s="66"/>
      <c r="BM186" s="66"/>
      <c r="BN186" s="66"/>
      <c r="BO186" s="66"/>
      <c r="BP186" s="66"/>
      <c r="BQ186" s="66"/>
      <c r="BR186" s="66"/>
      <c r="BS186" s="66"/>
      <c r="BT186" s="66"/>
      <c r="BU186" s="66"/>
      <c r="BV186" s="66"/>
      <c r="BW186" s="66"/>
      <c r="BX186" s="66"/>
      <c r="BY186" s="66"/>
      <c r="BZ186" s="66"/>
      <c r="CA186" s="66"/>
      <c r="CB186" s="66"/>
      <c r="CC186" s="66"/>
      <c r="CD186" s="66"/>
      <c r="CE186" s="66"/>
      <c r="CF186" s="66"/>
      <c r="CG186" s="66"/>
      <c r="CH186" s="66"/>
      <c r="CI186" s="66"/>
      <c r="CJ186" s="66"/>
      <c r="CK186" s="66"/>
      <c r="CL186" s="66"/>
      <c r="CM186" s="66"/>
      <c r="CN186" s="66"/>
      <c r="CO186" s="66"/>
      <c r="CP186" s="66"/>
      <c r="CQ186" s="66"/>
      <c r="CR186" s="66"/>
      <c r="CS186" s="66"/>
      <c r="CT186" s="66"/>
      <c r="CU186" s="66"/>
      <c r="CV186" s="66"/>
      <c r="CW186" s="66"/>
      <c r="CX186" s="66"/>
      <c r="CY186" s="66"/>
      <c r="CZ186" s="66"/>
      <c r="DA186" s="66"/>
      <c r="DB186" s="66"/>
      <c r="DC186" s="66"/>
      <c r="DD186" s="66"/>
      <c r="DE186" s="66"/>
      <c r="DF186" s="66"/>
      <c r="DG186" s="66"/>
      <c r="DH186" s="66"/>
      <c r="DI186" s="66"/>
      <c r="DJ186" s="66"/>
      <c r="DK186" s="66"/>
      <c r="DL186" s="66"/>
      <c r="DM186" s="66"/>
      <c r="DN186" s="66"/>
      <c r="DO186" s="66"/>
      <c r="DP186" s="66"/>
      <c r="DQ186" s="66"/>
      <c r="DR186" s="66"/>
      <c r="DS186" s="66"/>
      <c r="DT186" s="66"/>
      <c r="DU186" s="66"/>
      <c r="DV186" s="66"/>
      <c r="DW186" s="66"/>
      <c r="DX186" s="66"/>
      <c r="DY186" s="66"/>
      <c r="DZ186" s="66"/>
      <c r="EA186" s="66"/>
      <c r="EB186" s="66"/>
      <c r="EC186" s="66"/>
      <c r="ED186" s="66"/>
      <c r="EE186" s="66"/>
      <c r="EF186" s="66"/>
      <c r="EG186" s="66"/>
      <c r="EH186" s="66"/>
      <c r="EI186" s="66"/>
      <c r="EJ186" s="66"/>
      <c r="EK186" s="66"/>
      <c r="EL186" s="66"/>
      <c r="EM186" s="66"/>
      <c r="EN186" s="66"/>
    </row>
    <row r="187" spans="1:144" customFormat="1" ht="36" x14ac:dyDescent="0.25">
      <c r="A187" s="66"/>
      <c r="B187" s="233" t="s">
        <v>134</v>
      </c>
      <c r="C187" s="234"/>
      <c r="D187" s="234"/>
      <c r="E187" s="234"/>
      <c r="F187" s="151"/>
      <c r="G187" s="152"/>
      <c r="H187" s="153" t="s">
        <v>294</v>
      </c>
      <c r="I187" s="66"/>
      <c r="J187" s="66"/>
      <c r="K187" s="66"/>
      <c r="L187" s="66"/>
      <c r="M187" s="66"/>
      <c r="N187" s="66"/>
      <c r="O187" s="66"/>
      <c r="P187" s="66"/>
      <c r="Q187" s="66"/>
      <c r="R187" s="66"/>
      <c r="S187" s="66"/>
      <c r="T187" s="66"/>
      <c r="U187" s="66"/>
      <c r="V187" s="66"/>
      <c r="W187" s="66"/>
      <c r="X187" s="66"/>
      <c r="Y187" s="66"/>
      <c r="Z187" s="66"/>
      <c r="AA187" s="190" t="s">
        <v>134</v>
      </c>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c r="BI187" s="66"/>
      <c r="BJ187" s="66"/>
      <c r="BK187" s="66"/>
      <c r="BL187" s="66"/>
      <c r="BM187" s="66"/>
      <c r="BN187" s="66"/>
      <c r="BO187" s="66"/>
      <c r="BP187" s="66"/>
      <c r="BQ187" s="66"/>
      <c r="BR187" s="66"/>
      <c r="BS187" s="66"/>
      <c r="BT187" s="66"/>
      <c r="BU187" s="66"/>
      <c r="BV187" s="66"/>
      <c r="BW187" s="66"/>
      <c r="BX187" s="66"/>
      <c r="BY187" s="66"/>
      <c r="BZ187" s="66"/>
      <c r="CA187" s="66"/>
      <c r="CB187" s="66"/>
      <c r="CC187" s="66"/>
      <c r="CD187" s="66"/>
      <c r="CE187" s="66"/>
      <c r="CF187" s="66"/>
      <c r="CG187" s="66"/>
      <c r="CH187" s="66"/>
      <c r="CI187" s="66"/>
      <c r="CJ187" s="66"/>
      <c r="CK187" s="66"/>
      <c r="CL187" s="66"/>
      <c r="CM187" s="66"/>
      <c r="CN187" s="66"/>
      <c r="CO187" s="66"/>
      <c r="CP187" s="66"/>
      <c r="CQ187" s="66"/>
      <c r="CR187" s="66"/>
      <c r="CS187" s="66"/>
      <c r="CT187" s="66"/>
      <c r="CU187" s="66"/>
      <c r="CV187" s="66"/>
      <c r="CW187" s="66"/>
      <c r="CX187" s="66"/>
      <c r="CY187" s="66"/>
      <c r="CZ187" s="66"/>
      <c r="DA187" s="66"/>
      <c r="DB187" s="66"/>
      <c r="DC187" s="66"/>
      <c r="DD187" s="66"/>
      <c r="DE187" s="66"/>
      <c r="DF187" s="66"/>
      <c r="DG187" s="66"/>
      <c r="DH187" s="66"/>
      <c r="DI187" s="66"/>
      <c r="DJ187" s="66"/>
      <c r="DK187" s="66"/>
      <c r="DL187" s="66"/>
      <c r="DM187" s="66"/>
      <c r="DN187" s="66"/>
      <c r="DO187" s="66"/>
      <c r="DP187" s="66"/>
      <c r="DQ187" s="66"/>
      <c r="DR187" s="66"/>
      <c r="DS187" s="66"/>
      <c r="DT187" s="66"/>
      <c r="DU187" s="66"/>
      <c r="DV187" s="66"/>
      <c r="DW187" s="66"/>
      <c r="DX187" s="66"/>
      <c r="DY187" s="66"/>
      <c r="DZ187" s="66"/>
      <c r="EA187" s="66"/>
      <c r="EB187" s="66"/>
      <c r="EC187" s="66"/>
      <c r="ED187" s="66"/>
      <c r="EE187" s="66"/>
      <c r="EF187" s="66"/>
      <c r="EG187" s="66"/>
      <c r="EH187" s="66"/>
      <c r="EI187" s="66"/>
      <c r="EJ187" s="66"/>
      <c r="EK187" s="66"/>
      <c r="EL187" s="66"/>
      <c r="EM187" s="66"/>
      <c r="EN187" s="66"/>
    </row>
    <row r="188" spans="1:144" customFormat="1" ht="9.9499999999999993" customHeight="1" x14ac:dyDescent="0.25">
      <c r="A188" s="66"/>
      <c r="B188" s="190"/>
      <c r="C188" s="201"/>
      <c r="D188" s="201"/>
      <c r="E188" s="201"/>
      <c r="F188" s="151"/>
      <c r="G188" s="152"/>
      <c r="H188" s="153"/>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c r="BI188" s="66"/>
      <c r="BJ188" s="66"/>
      <c r="BK188" s="66"/>
      <c r="BL188" s="66"/>
      <c r="BM188" s="66"/>
      <c r="BN188" s="66"/>
      <c r="BO188" s="66"/>
      <c r="BP188" s="66"/>
      <c r="BQ188" s="66"/>
      <c r="BR188" s="66"/>
      <c r="BS188" s="66"/>
      <c r="BT188" s="66"/>
      <c r="BU188" s="66"/>
      <c r="BV188" s="66"/>
      <c r="BW188" s="66"/>
      <c r="BX188" s="66"/>
      <c r="BY188" s="66"/>
      <c r="BZ188" s="66"/>
      <c r="CA188" s="66"/>
      <c r="CB188" s="66"/>
      <c r="CC188" s="66"/>
      <c r="CD188" s="66"/>
      <c r="CE188" s="66"/>
      <c r="CF188" s="66"/>
      <c r="CG188" s="66"/>
      <c r="CH188" s="66"/>
      <c r="CI188" s="66"/>
      <c r="CJ188" s="66"/>
      <c r="CK188" s="66"/>
      <c r="CL188" s="66"/>
      <c r="CM188" s="66"/>
      <c r="CN188" s="66"/>
      <c r="CO188" s="66"/>
      <c r="CP188" s="66"/>
      <c r="CQ188" s="66"/>
      <c r="CR188" s="66"/>
      <c r="CS188" s="66"/>
      <c r="CT188" s="66"/>
      <c r="CU188" s="66"/>
      <c r="CV188" s="66"/>
      <c r="CW188" s="66"/>
      <c r="CX188" s="66"/>
      <c r="CY188" s="66"/>
      <c r="CZ188" s="66"/>
      <c r="DA188" s="66"/>
      <c r="DB188" s="66"/>
      <c r="DC188" s="66"/>
      <c r="DD188" s="66"/>
      <c r="DE188" s="66"/>
      <c r="DF188" s="66"/>
      <c r="DG188" s="66"/>
      <c r="DH188" s="66"/>
      <c r="DI188" s="66"/>
      <c r="DJ188" s="66"/>
      <c r="DK188" s="66"/>
      <c r="DL188" s="66"/>
      <c r="DM188" s="66"/>
      <c r="DN188" s="66"/>
      <c r="DO188" s="66"/>
      <c r="DP188" s="66"/>
      <c r="DQ188" s="66"/>
      <c r="DR188" s="66"/>
      <c r="DS188" s="66"/>
      <c r="DT188" s="66"/>
      <c r="DU188" s="66"/>
      <c r="DV188" s="66"/>
      <c r="DW188" s="66"/>
      <c r="DX188" s="66"/>
      <c r="DY188" s="66"/>
      <c r="DZ188" s="66"/>
      <c r="EA188" s="66"/>
      <c r="EB188" s="66"/>
      <c r="EC188" s="66"/>
      <c r="ED188" s="66"/>
      <c r="EE188" s="66"/>
      <c r="EF188" s="66"/>
      <c r="EG188" s="66"/>
      <c r="EH188" s="66"/>
      <c r="EI188" s="66"/>
      <c r="EJ188" s="66"/>
      <c r="EK188" s="66"/>
      <c r="EL188" s="66"/>
      <c r="EM188" s="66"/>
      <c r="EN188" s="66"/>
    </row>
    <row r="189" spans="1:144" customFormat="1" x14ac:dyDescent="0.25">
      <c r="A189" s="66"/>
      <c r="B189" s="235" t="s">
        <v>118</v>
      </c>
      <c r="C189" s="236"/>
      <c r="D189" s="236"/>
      <c r="E189" s="236"/>
      <c r="F189" s="151"/>
      <c r="G189" s="152"/>
      <c r="H189" s="153" t="s">
        <v>297</v>
      </c>
      <c r="I189" s="66"/>
      <c r="J189" s="66"/>
      <c r="K189" s="66"/>
      <c r="L189" s="66"/>
      <c r="M189" s="66"/>
      <c r="N189" s="66"/>
      <c r="O189" s="66"/>
      <c r="P189" s="66"/>
      <c r="Q189" s="66"/>
      <c r="R189" s="66"/>
      <c r="S189" s="66"/>
      <c r="T189" s="66"/>
      <c r="U189" s="66"/>
      <c r="V189" s="66"/>
      <c r="W189" s="66"/>
      <c r="X189" s="66"/>
      <c r="Y189" s="66"/>
      <c r="Z189" s="66"/>
      <c r="AA189" s="195" t="s">
        <v>118</v>
      </c>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c r="BI189" s="66"/>
      <c r="BJ189" s="66"/>
      <c r="BK189" s="66"/>
      <c r="BL189" s="66"/>
      <c r="BM189" s="66"/>
      <c r="BN189" s="66"/>
      <c r="BO189" s="66"/>
      <c r="BP189" s="66"/>
      <c r="BQ189" s="66"/>
      <c r="BR189" s="66"/>
      <c r="BS189" s="66"/>
      <c r="BT189" s="66"/>
      <c r="BU189" s="66"/>
      <c r="BV189" s="66"/>
      <c r="BW189" s="66"/>
      <c r="BX189" s="66"/>
      <c r="BY189" s="66"/>
      <c r="BZ189" s="66"/>
      <c r="CA189" s="66"/>
      <c r="CB189" s="66"/>
      <c r="CC189" s="66"/>
      <c r="CD189" s="66"/>
      <c r="CE189" s="66"/>
      <c r="CF189" s="66"/>
      <c r="CG189" s="66"/>
      <c r="CH189" s="66"/>
      <c r="CI189" s="66"/>
      <c r="CJ189" s="66"/>
      <c r="CK189" s="66"/>
      <c r="CL189" s="66"/>
      <c r="CM189" s="66"/>
      <c r="CN189" s="66"/>
      <c r="CO189" s="66"/>
      <c r="CP189" s="66"/>
      <c r="CQ189" s="66"/>
      <c r="CR189" s="66"/>
      <c r="CS189" s="66"/>
      <c r="CT189" s="66"/>
      <c r="CU189" s="66"/>
      <c r="CV189" s="66"/>
      <c r="CW189" s="66"/>
      <c r="CX189" s="66"/>
      <c r="CY189" s="66"/>
      <c r="CZ189" s="66"/>
      <c r="DA189" s="66"/>
      <c r="DB189" s="66"/>
      <c r="DC189" s="66"/>
      <c r="DD189" s="66"/>
      <c r="DE189" s="66"/>
      <c r="DF189" s="66"/>
      <c r="DG189" s="66"/>
      <c r="DH189" s="66"/>
      <c r="DI189" s="66"/>
      <c r="DJ189" s="66"/>
      <c r="DK189" s="66"/>
      <c r="DL189" s="66"/>
      <c r="DM189" s="66"/>
      <c r="DN189" s="66"/>
      <c r="DO189" s="66"/>
      <c r="DP189" s="66"/>
      <c r="DQ189" s="66"/>
      <c r="DR189" s="66"/>
      <c r="DS189" s="66"/>
      <c r="DT189" s="66"/>
      <c r="DU189" s="66"/>
      <c r="DV189" s="66"/>
      <c r="DW189" s="66"/>
      <c r="DX189" s="66"/>
      <c r="DY189" s="66"/>
      <c r="DZ189" s="66"/>
      <c r="EA189" s="66"/>
      <c r="EB189" s="66"/>
      <c r="EC189" s="66"/>
      <c r="ED189" s="66"/>
      <c r="EE189" s="66"/>
      <c r="EF189" s="66"/>
      <c r="EG189" s="66"/>
      <c r="EH189" s="66"/>
      <c r="EI189" s="66"/>
      <c r="EJ189" s="66"/>
      <c r="EK189" s="66"/>
      <c r="EL189" s="66"/>
      <c r="EM189" s="66"/>
      <c r="EN189" s="66"/>
    </row>
    <row r="190" spans="1:144" customFormat="1" ht="9.9499999999999993" customHeight="1" x14ac:dyDescent="0.25">
      <c r="A190" s="66"/>
      <c r="B190" s="191"/>
      <c r="C190" s="174"/>
      <c r="D190" s="174"/>
      <c r="E190" s="174"/>
      <c r="F190" s="151"/>
      <c r="G190" s="152"/>
      <c r="H190" s="153"/>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c r="BI190" s="66"/>
      <c r="BJ190" s="66"/>
      <c r="BK190" s="66"/>
      <c r="BL190" s="66"/>
      <c r="BM190" s="66"/>
      <c r="BN190" s="66"/>
      <c r="BO190" s="66"/>
      <c r="BP190" s="66"/>
      <c r="BQ190" s="66"/>
      <c r="BR190" s="66"/>
      <c r="BS190" s="66"/>
      <c r="BT190" s="66"/>
      <c r="BU190" s="66"/>
      <c r="BV190" s="66"/>
      <c r="BW190" s="66"/>
      <c r="BX190" s="66"/>
      <c r="BY190" s="66"/>
      <c r="BZ190" s="66"/>
      <c r="CA190" s="66"/>
      <c r="CB190" s="66"/>
      <c r="CC190" s="66"/>
      <c r="CD190" s="66"/>
      <c r="CE190" s="66"/>
      <c r="CF190" s="66"/>
      <c r="CG190" s="66"/>
      <c r="CH190" s="66"/>
      <c r="CI190" s="66"/>
      <c r="CJ190" s="66"/>
      <c r="CK190" s="66"/>
      <c r="CL190" s="66"/>
      <c r="CM190" s="66"/>
      <c r="CN190" s="66"/>
      <c r="CO190" s="66"/>
      <c r="CP190" s="66"/>
      <c r="CQ190" s="66"/>
      <c r="CR190" s="66"/>
      <c r="CS190" s="66"/>
      <c r="CT190" s="66"/>
      <c r="CU190" s="66"/>
      <c r="CV190" s="66"/>
      <c r="CW190" s="66"/>
      <c r="CX190" s="66"/>
      <c r="CY190" s="66"/>
      <c r="CZ190" s="66"/>
      <c r="DA190" s="66"/>
      <c r="DB190" s="66"/>
      <c r="DC190" s="66"/>
      <c r="DD190" s="66"/>
      <c r="DE190" s="66"/>
      <c r="DF190" s="66"/>
      <c r="DG190" s="66"/>
      <c r="DH190" s="66"/>
      <c r="DI190" s="66"/>
      <c r="DJ190" s="66"/>
      <c r="DK190" s="66"/>
      <c r="DL190" s="66"/>
      <c r="DM190" s="66"/>
      <c r="DN190" s="66"/>
      <c r="DO190" s="66"/>
      <c r="DP190" s="66"/>
      <c r="DQ190" s="66"/>
      <c r="DR190" s="66"/>
      <c r="DS190" s="66"/>
      <c r="DT190" s="66"/>
      <c r="DU190" s="66"/>
      <c r="DV190" s="66"/>
      <c r="DW190" s="66"/>
      <c r="DX190" s="66"/>
      <c r="DY190" s="66"/>
      <c r="DZ190" s="66"/>
      <c r="EA190" s="66"/>
      <c r="EB190" s="66"/>
      <c r="EC190" s="66"/>
      <c r="ED190" s="66"/>
      <c r="EE190" s="66"/>
      <c r="EF190" s="66"/>
      <c r="EG190" s="66"/>
      <c r="EH190" s="66"/>
      <c r="EI190" s="66"/>
      <c r="EJ190" s="66"/>
      <c r="EK190" s="66"/>
      <c r="EL190" s="66"/>
      <c r="EM190" s="66"/>
      <c r="EN190" s="66"/>
    </row>
    <row r="191" spans="1:144" customFormat="1" x14ac:dyDescent="0.25">
      <c r="A191" s="66"/>
      <c r="B191" s="237" t="s">
        <v>125</v>
      </c>
      <c r="C191" s="237"/>
      <c r="D191" s="155" t="s">
        <v>67</v>
      </c>
      <c r="E191" s="175">
        <v>8.5218000000000007</v>
      </c>
      <c r="F191" s="151"/>
      <c r="G191" s="152"/>
      <c r="H191" s="153" t="s">
        <v>294</v>
      </c>
      <c r="I191" s="66"/>
      <c r="J191" s="66"/>
      <c r="K191" s="66"/>
      <c r="L191" s="66"/>
      <c r="M191" s="66" t="s">
        <v>298</v>
      </c>
      <c r="N191" s="66"/>
      <c r="O191" s="66"/>
      <c r="P191" s="66"/>
      <c r="Q191" s="66"/>
      <c r="R191" s="66"/>
      <c r="S191" s="66"/>
      <c r="T191" s="66"/>
      <c r="U191" s="66"/>
      <c r="V191" s="66"/>
      <c r="W191" s="66"/>
      <c r="X191" s="66"/>
      <c r="Y191" s="66"/>
      <c r="Z191" s="193" t="s">
        <v>298</v>
      </c>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c r="BI191" s="66"/>
      <c r="BJ191" s="66"/>
      <c r="BK191" s="66"/>
      <c r="BL191" s="66"/>
      <c r="BM191" s="66"/>
      <c r="BN191" s="66"/>
      <c r="BO191" s="66"/>
      <c r="BP191" s="66"/>
      <c r="BQ191" s="66"/>
      <c r="BR191" s="66"/>
      <c r="BS191" s="66"/>
      <c r="BT191" s="66"/>
      <c r="BU191" s="66"/>
      <c r="BV191" s="66"/>
      <c r="BW191" s="66"/>
      <c r="BX191" s="66"/>
      <c r="BY191" s="66"/>
      <c r="BZ191" s="66"/>
      <c r="CA191" s="66"/>
      <c r="CB191" s="66"/>
      <c r="CC191" s="66"/>
      <c r="CD191" s="66"/>
      <c r="CE191" s="66"/>
      <c r="CF191" s="66"/>
      <c r="CG191" s="66"/>
      <c r="CH191" s="66"/>
      <c r="CI191" s="66"/>
      <c r="CJ191" s="66"/>
      <c r="CK191" s="66"/>
      <c r="CL191" s="66"/>
      <c r="CM191" s="66"/>
      <c r="CN191" s="66"/>
      <c r="CO191" s="66"/>
      <c r="CP191" s="66"/>
      <c r="CQ191" s="66"/>
      <c r="CR191" s="66"/>
      <c r="CS191" s="66"/>
      <c r="CT191" s="66"/>
      <c r="CU191" s="66"/>
      <c r="CV191" s="66"/>
      <c r="CW191" s="66"/>
      <c r="CX191" s="66"/>
      <c r="CY191" s="66"/>
      <c r="CZ191" s="66"/>
      <c r="DA191" s="66"/>
      <c r="DB191" s="66"/>
      <c r="DC191" s="66"/>
      <c r="DD191" s="66"/>
      <c r="DE191" s="66"/>
      <c r="DF191" s="66"/>
      <c r="DG191" s="66"/>
      <c r="DH191" s="66"/>
      <c r="DI191" s="66"/>
      <c r="DJ191" s="66"/>
      <c r="DK191" s="66"/>
      <c r="DL191" s="66"/>
      <c r="DM191" s="66"/>
      <c r="DN191" s="66"/>
      <c r="DO191" s="66"/>
      <c r="DP191" s="66"/>
      <c r="DQ191" s="66"/>
      <c r="DR191" s="66"/>
      <c r="DS191" s="66"/>
      <c r="DT191" s="66"/>
      <c r="DU191" s="66"/>
      <c r="DV191" s="66"/>
      <c r="DW191" s="66"/>
      <c r="DX191" s="66"/>
      <c r="DY191" s="66"/>
      <c r="DZ191" s="66"/>
      <c r="EA191" s="66"/>
      <c r="EB191" s="66"/>
      <c r="EC191" s="66"/>
      <c r="ED191" s="66"/>
      <c r="EE191" s="66"/>
      <c r="EF191" s="66"/>
      <c r="EG191" s="66"/>
      <c r="EH191" s="66"/>
      <c r="EI191" s="66"/>
      <c r="EJ191" s="66"/>
      <c r="EK191" s="66"/>
      <c r="EL191" s="66"/>
      <c r="EM191" s="66"/>
      <c r="EN191" s="66"/>
    </row>
    <row r="192" spans="1:144" customFormat="1" x14ac:dyDescent="0.25">
      <c r="A192" s="66"/>
      <c r="B192" s="237" t="s">
        <v>121</v>
      </c>
      <c r="C192" s="237"/>
      <c r="D192" s="155" t="s">
        <v>13</v>
      </c>
      <c r="E192" s="176">
        <v>1.5521849999999998E-2</v>
      </c>
      <c r="F192" s="151"/>
      <c r="G192" s="152"/>
      <c r="H192" s="153" t="s">
        <v>294</v>
      </c>
      <c r="I192" s="66"/>
      <c r="J192" s="66"/>
      <c r="K192" s="66"/>
      <c r="L192" s="66"/>
      <c r="M192" s="66" t="s">
        <v>299</v>
      </c>
      <c r="N192" s="66"/>
      <c r="O192" s="66"/>
      <c r="P192" s="66"/>
      <c r="Q192" s="66"/>
      <c r="R192" s="66"/>
      <c r="S192" s="66"/>
      <c r="T192" s="66"/>
      <c r="U192" s="66"/>
      <c r="V192" s="66"/>
      <c r="W192" s="66"/>
      <c r="X192" s="66"/>
      <c r="Y192" s="66"/>
      <c r="Z192" s="193" t="s">
        <v>299</v>
      </c>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c r="BI192" s="66"/>
      <c r="BJ192" s="66"/>
      <c r="BK192" s="66"/>
      <c r="BL192" s="66"/>
      <c r="BM192" s="66"/>
      <c r="BN192" s="66"/>
      <c r="BO192" s="66"/>
      <c r="BP192" s="66"/>
      <c r="BQ192" s="66"/>
      <c r="BR192" s="66"/>
      <c r="BS192" s="66"/>
      <c r="BT192" s="66"/>
      <c r="BU192" s="66"/>
      <c r="BV192" s="66"/>
      <c r="BW192" s="66"/>
      <c r="BX192" s="66"/>
      <c r="BY192" s="66"/>
      <c r="BZ192" s="66"/>
      <c r="CA192" s="66"/>
      <c r="CB192" s="66"/>
      <c r="CC192" s="66"/>
      <c r="CD192" s="66"/>
      <c r="CE192" s="66"/>
      <c r="CF192" s="66"/>
      <c r="CG192" s="66"/>
      <c r="CH192" s="66"/>
      <c r="CI192" s="66"/>
      <c r="CJ192" s="66"/>
      <c r="CK192" s="66"/>
      <c r="CL192" s="66"/>
      <c r="CM192" s="66"/>
      <c r="CN192" s="66"/>
      <c r="CO192" s="66"/>
      <c r="CP192" s="66"/>
      <c r="CQ192" s="66"/>
      <c r="CR192" s="66"/>
      <c r="CS192" s="66"/>
      <c r="CT192" s="66"/>
      <c r="CU192" s="66"/>
      <c r="CV192" s="66"/>
      <c r="CW192" s="66"/>
      <c r="CX192" s="66"/>
      <c r="CY192" s="66"/>
      <c r="CZ192" s="66"/>
      <c r="DA192" s="66"/>
      <c r="DB192" s="66"/>
      <c r="DC192" s="66"/>
      <c r="DD192" s="66"/>
      <c r="DE192" s="66"/>
      <c r="DF192" s="66"/>
      <c r="DG192" s="66"/>
      <c r="DH192" s="66"/>
      <c r="DI192" s="66"/>
      <c r="DJ192" s="66"/>
      <c r="DK192" s="66"/>
      <c r="DL192" s="66"/>
      <c r="DM192" s="66"/>
      <c r="DN192" s="66"/>
      <c r="DO192" s="66"/>
      <c r="DP192" s="66"/>
      <c r="DQ192" s="66"/>
      <c r="DR192" s="66"/>
      <c r="DS192" s="66"/>
      <c r="DT192" s="66"/>
      <c r="DU192" s="66"/>
      <c r="DV192" s="66"/>
      <c r="DW192" s="66"/>
      <c r="DX192" s="66"/>
      <c r="DY192" s="66"/>
      <c r="DZ192" s="66"/>
      <c r="EA192" s="66"/>
      <c r="EB192" s="66"/>
      <c r="EC192" s="66"/>
      <c r="ED192" s="66"/>
      <c r="EE192" s="66"/>
      <c r="EF192" s="66"/>
      <c r="EG192" s="66"/>
      <c r="EH192" s="66"/>
      <c r="EI192" s="66"/>
      <c r="EJ192" s="66"/>
      <c r="EK192" s="66"/>
      <c r="EL192" s="66"/>
      <c r="EM192" s="66"/>
      <c r="EN192" s="66"/>
    </row>
    <row r="193" spans="1:144" customFormat="1" ht="15.75" customHeight="1" x14ac:dyDescent="0.25">
      <c r="A193" s="66"/>
      <c r="B193" s="237" t="s">
        <v>399</v>
      </c>
      <c r="C193" s="238"/>
      <c r="D193" s="155" t="s">
        <v>13</v>
      </c>
      <c r="E193" s="157">
        <v>1.4E-3</v>
      </c>
      <c r="F193" s="151"/>
      <c r="G193" s="152"/>
      <c r="H193" s="153" t="s">
        <v>294</v>
      </c>
      <c r="I193" s="66"/>
      <c r="J193" s="66"/>
      <c r="K193" s="66"/>
      <c r="L193" s="66"/>
      <c r="M193" s="66" t="s">
        <v>300</v>
      </c>
      <c r="N193" s="66"/>
      <c r="O193" s="66"/>
      <c r="P193" s="66"/>
      <c r="Q193" s="66"/>
      <c r="R193" s="66"/>
      <c r="S193" s="66"/>
      <c r="T193" s="66"/>
      <c r="U193" s="66"/>
      <c r="V193" s="66"/>
      <c r="W193" s="66"/>
      <c r="X193" s="66"/>
      <c r="Y193" s="66"/>
      <c r="Z193" s="193" t="s">
        <v>301</v>
      </c>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c r="BI193" s="66"/>
      <c r="BJ193" s="66"/>
      <c r="BK193" s="66"/>
      <c r="BL193" s="66"/>
      <c r="BM193" s="66"/>
      <c r="BN193" s="66"/>
      <c r="BO193" s="66"/>
      <c r="BP193" s="66"/>
      <c r="BQ193" s="66"/>
      <c r="BR193" s="66"/>
      <c r="BS193" s="66"/>
      <c r="BT193" s="66"/>
      <c r="BU193" s="66"/>
      <c r="BV193" s="66"/>
      <c r="BW193" s="66"/>
      <c r="BX193" s="66"/>
      <c r="BY193" s="66"/>
      <c r="BZ193" s="66"/>
      <c r="CA193" s="66"/>
      <c r="CB193" s="66"/>
      <c r="CC193" s="66"/>
      <c r="CD193" s="66"/>
      <c r="CE193" s="66"/>
      <c r="CF193" s="66"/>
      <c r="CG193" s="66"/>
      <c r="CH193" s="66"/>
      <c r="CI193" s="66"/>
      <c r="CJ193" s="66"/>
      <c r="CK193" s="66"/>
      <c r="CL193" s="66"/>
      <c r="CM193" s="66"/>
      <c r="CN193" s="66"/>
      <c r="CO193" s="66"/>
      <c r="CP193" s="66"/>
      <c r="CQ193" s="66"/>
      <c r="CR193" s="66"/>
      <c r="CS193" s="66"/>
      <c r="CT193" s="66"/>
      <c r="CU193" s="66"/>
      <c r="CV193" s="66"/>
      <c r="CW193" s="66"/>
      <c r="CX193" s="66"/>
      <c r="CY193" s="66"/>
      <c r="CZ193" s="66"/>
      <c r="DA193" s="66"/>
      <c r="DB193" s="66"/>
      <c r="DC193" s="66"/>
      <c r="DD193" s="66"/>
      <c r="DE193" s="66"/>
      <c r="DF193" s="66"/>
      <c r="DG193" s="66"/>
      <c r="DH193" s="66"/>
      <c r="DI193" s="66"/>
      <c r="DJ193" s="66"/>
      <c r="DK193" s="66"/>
      <c r="DL193" s="66"/>
      <c r="DM193" s="66"/>
      <c r="DN193" s="66"/>
      <c r="DO193" s="66"/>
      <c r="DP193" s="66"/>
      <c r="DQ193" s="66"/>
      <c r="DR193" s="66"/>
      <c r="DS193" s="66"/>
      <c r="DT193" s="66"/>
      <c r="DU193" s="66"/>
      <c r="DV193" s="66"/>
      <c r="DW193" s="66"/>
      <c r="DX193" s="66"/>
      <c r="DY193" s="66"/>
      <c r="DZ193" s="66"/>
      <c r="EA193" s="66"/>
      <c r="EB193" s="66"/>
      <c r="EC193" s="66"/>
      <c r="ED193" s="66"/>
      <c r="EE193" s="66"/>
      <c r="EF193" s="66"/>
      <c r="EG193" s="66"/>
      <c r="EH193" s="66"/>
      <c r="EI193" s="66"/>
      <c r="EJ193" s="66"/>
      <c r="EK193" s="66"/>
      <c r="EL193" s="66"/>
      <c r="EM193" s="66"/>
      <c r="EN193" s="66"/>
    </row>
    <row r="194" spans="1:144" customFormat="1" ht="22.5" customHeight="1" x14ac:dyDescent="0.25">
      <c r="A194" s="66"/>
      <c r="B194" s="237" t="s">
        <v>400</v>
      </c>
      <c r="C194" s="238"/>
      <c r="D194" s="155" t="s">
        <v>13</v>
      </c>
      <c r="E194" s="157">
        <v>-1.1466514818379381E-3</v>
      </c>
      <c r="F194" s="151"/>
      <c r="G194" s="152"/>
      <c r="H194" s="153"/>
      <c r="I194" s="66"/>
      <c r="J194" s="66"/>
      <c r="K194" s="66"/>
      <c r="L194" s="66"/>
      <c r="M194" s="66"/>
      <c r="N194" s="66"/>
      <c r="O194" s="66"/>
      <c r="P194" s="66"/>
      <c r="Q194" s="66"/>
      <c r="R194" s="66"/>
      <c r="S194" s="66"/>
      <c r="T194" s="66"/>
      <c r="U194" s="66"/>
      <c r="V194" s="66"/>
      <c r="W194" s="66"/>
      <c r="X194" s="66"/>
      <c r="Y194" s="66"/>
      <c r="Z194" s="193"/>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c r="BI194" s="66"/>
      <c r="BJ194" s="66"/>
      <c r="BK194" s="66"/>
      <c r="BL194" s="66"/>
      <c r="BM194" s="66"/>
      <c r="BN194" s="66"/>
      <c r="BO194" s="66"/>
      <c r="BP194" s="66"/>
      <c r="BQ194" s="66"/>
      <c r="BR194" s="66"/>
      <c r="BS194" s="66"/>
      <c r="BT194" s="66"/>
      <c r="BU194" s="66"/>
      <c r="BV194" s="66"/>
      <c r="BW194" s="66"/>
      <c r="BX194" s="66"/>
      <c r="BY194" s="66"/>
      <c r="BZ194" s="66"/>
      <c r="CA194" s="66"/>
      <c r="CB194" s="66"/>
      <c r="CC194" s="66"/>
      <c r="CD194" s="66"/>
      <c r="CE194" s="66"/>
      <c r="CF194" s="66"/>
      <c r="CG194" s="66"/>
      <c r="CH194" s="66"/>
      <c r="CI194" s="66"/>
      <c r="CJ194" s="66"/>
      <c r="CK194" s="66"/>
      <c r="CL194" s="66"/>
      <c r="CM194" s="66"/>
      <c r="CN194" s="66"/>
      <c r="CO194" s="66"/>
      <c r="CP194" s="66"/>
      <c r="CQ194" s="66"/>
      <c r="CR194" s="66"/>
      <c r="CS194" s="66"/>
      <c r="CT194" s="66"/>
      <c r="CU194" s="66"/>
      <c r="CV194" s="66"/>
      <c r="CW194" s="66"/>
      <c r="CX194" s="66"/>
      <c r="CY194" s="66"/>
      <c r="CZ194" s="66"/>
      <c r="DA194" s="66"/>
      <c r="DB194" s="66"/>
      <c r="DC194" s="66"/>
      <c r="DD194" s="66"/>
      <c r="DE194" s="66"/>
      <c r="DF194" s="66"/>
      <c r="DG194" s="66"/>
      <c r="DH194" s="66"/>
      <c r="DI194" s="66"/>
      <c r="DJ194" s="66"/>
      <c r="DK194" s="66"/>
      <c r="DL194" s="66"/>
      <c r="DM194" s="66"/>
      <c r="DN194" s="66"/>
      <c r="DO194" s="66"/>
      <c r="DP194" s="66"/>
      <c r="DQ194" s="66"/>
      <c r="DR194" s="66"/>
      <c r="DS194" s="66"/>
      <c r="DT194" s="66"/>
      <c r="DU194" s="66"/>
      <c r="DV194" s="66"/>
      <c r="DW194" s="66"/>
      <c r="DX194" s="66"/>
      <c r="DY194" s="66"/>
      <c r="DZ194" s="66"/>
      <c r="EA194" s="66"/>
      <c r="EB194" s="66"/>
      <c r="EC194" s="66"/>
      <c r="ED194" s="66"/>
      <c r="EE194" s="66"/>
      <c r="EF194" s="66"/>
      <c r="EG194" s="66"/>
      <c r="EH194" s="66"/>
      <c r="EI194" s="66"/>
      <c r="EJ194" s="66"/>
      <c r="EK194" s="66"/>
      <c r="EL194" s="66"/>
      <c r="EM194" s="66"/>
      <c r="EN194" s="66"/>
    </row>
    <row r="195" spans="1:144" customFormat="1" ht="25.5" customHeight="1" x14ac:dyDescent="0.25">
      <c r="A195" s="66"/>
      <c r="B195" s="237" t="s">
        <v>401</v>
      </c>
      <c r="C195" s="238"/>
      <c r="D195" s="155" t="s">
        <v>13</v>
      </c>
      <c r="E195" s="157">
        <v>1.7502005592373213E-3</v>
      </c>
      <c r="F195" s="151"/>
      <c r="G195" s="152"/>
      <c r="H195" s="153" t="s">
        <v>294</v>
      </c>
      <c r="I195" s="66"/>
      <c r="J195" s="66"/>
      <c r="K195" s="66"/>
      <c r="L195" s="66"/>
      <c r="M195" s="66" t="s">
        <v>302</v>
      </c>
      <c r="N195" s="66"/>
      <c r="O195" s="66"/>
      <c r="P195" s="66"/>
      <c r="Q195" s="66"/>
      <c r="R195" s="66"/>
      <c r="S195" s="66"/>
      <c r="T195" s="66"/>
      <c r="U195" s="66"/>
      <c r="V195" s="66"/>
      <c r="W195" s="66"/>
      <c r="X195" s="66"/>
      <c r="Y195" s="66"/>
      <c r="Z195" s="193" t="s">
        <v>303</v>
      </c>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c r="BI195" s="66"/>
      <c r="BJ195" s="66"/>
      <c r="BK195" s="66"/>
      <c r="BL195" s="66"/>
      <c r="BM195" s="66"/>
      <c r="BN195" s="66"/>
      <c r="BO195" s="66"/>
      <c r="BP195" s="66"/>
      <c r="BQ195" s="66"/>
      <c r="BR195" s="66"/>
      <c r="BS195" s="66"/>
      <c r="BT195" s="66"/>
      <c r="BU195" s="66"/>
      <c r="BV195" s="66"/>
      <c r="BW195" s="66"/>
      <c r="BX195" s="66"/>
      <c r="BY195" s="66"/>
      <c r="BZ195" s="66"/>
      <c r="CA195" s="66"/>
      <c r="CB195" s="66"/>
      <c r="CC195" s="66"/>
      <c r="CD195" s="66"/>
      <c r="CE195" s="66"/>
      <c r="CF195" s="66"/>
      <c r="CG195" s="66"/>
      <c r="CH195" s="66"/>
      <c r="CI195" s="66"/>
      <c r="CJ195" s="66"/>
      <c r="CK195" s="66"/>
      <c r="CL195" s="66"/>
      <c r="CM195" s="66"/>
      <c r="CN195" s="66"/>
      <c r="CO195" s="66"/>
      <c r="CP195" s="66"/>
      <c r="CQ195" s="66"/>
      <c r="CR195" s="66"/>
      <c r="CS195" s="66"/>
      <c r="CT195" s="66"/>
      <c r="CU195" s="66"/>
      <c r="CV195" s="66"/>
      <c r="CW195" s="66"/>
      <c r="CX195" s="66"/>
      <c r="CY195" s="66"/>
      <c r="CZ195" s="66"/>
      <c r="DA195" s="66"/>
      <c r="DB195" s="66"/>
      <c r="DC195" s="66"/>
      <c r="DD195" s="66"/>
      <c r="DE195" s="66"/>
      <c r="DF195" s="66"/>
      <c r="DG195" s="66"/>
      <c r="DH195" s="66"/>
      <c r="DI195" s="66"/>
      <c r="DJ195" s="66"/>
      <c r="DK195" s="66"/>
      <c r="DL195" s="66"/>
      <c r="DM195" s="66"/>
      <c r="DN195" s="66"/>
      <c r="DO195" s="66"/>
      <c r="DP195" s="66"/>
      <c r="DQ195" s="66"/>
      <c r="DR195" s="66"/>
      <c r="DS195" s="66"/>
      <c r="DT195" s="66"/>
      <c r="DU195" s="66"/>
      <c r="DV195" s="66"/>
      <c r="DW195" s="66"/>
      <c r="DX195" s="66"/>
      <c r="DY195" s="66"/>
      <c r="DZ195" s="66"/>
      <c r="EA195" s="66"/>
      <c r="EB195" s="66"/>
      <c r="EC195" s="66"/>
      <c r="ED195" s="66"/>
      <c r="EE195" s="66"/>
      <c r="EF195" s="66"/>
      <c r="EG195" s="66"/>
      <c r="EH195" s="66"/>
      <c r="EI195" s="66"/>
      <c r="EJ195" s="66"/>
      <c r="EK195" s="66"/>
      <c r="EL195" s="66"/>
      <c r="EM195" s="66"/>
      <c r="EN195" s="66"/>
    </row>
    <row r="196" spans="1:144" customFormat="1" x14ac:dyDescent="0.25">
      <c r="A196" s="66"/>
      <c r="B196" s="237" t="s">
        <v>122</v>
      </c>
      <c r="C196" s="237"/>
      <c r="D196" s="155" t="s">
        <v>13</v>
      </c>
      <c r="E196" s="157">
        <v>2.0000000000000001E-4</v>
      </c>
      <c r="F196" s="151"/>
      <c r="G196" s="152"/>
      <c r="H196" s="153" t="s">
        <v>294</v>
      </c>
      <c r="I196" s="66"/>
      <c r="J196" s="66"/>
      <c r="K196" s="66"/>
      <c r="L196" s="66"/>
      <c r="M196" s="66" t="s">
        <v>304</v>
      </c>
      <c r="N196" s="66"/>
      <c r="O196" s="66"/>
      <c r="P196" s="66"/>
      <c r="Q196" s="66"/>
      <c r="R196" s="66"/>
      <c r="S196" s="66"/>
      <c r="T196" s="66"/>
      <c r="U196" s="66"/>
      <c r="V196" s="66"/>
      <c r="W196" s="66"/>
      <c r="X196" s="66"/>
      <c r="Y196" s="66"/>
      <c r="Z196" s="193" t="s">
        <v>122</v>
      </c>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c r="BI196" s="66"/>
      <c r="BJ196" s="66"/>
      <c r="BK196" s="66"/>
      <c r="BL196" s="66"/>
      <c r="BM196" s="66"/>
      <c r="BN196" s="66"/>
      <c r="BO196" s="66"/>
      <c r="BP196" s="66"/>
      <c r="BQ196" s="66"/>
      <c r="BR196" s="66"/>
      <c r="BS196" s="66"/>
      <c r="BT196" s="66"/>
      <c r="BU196" s="66"/>
      <c r="BV196" s="66"/>
      <c r="BW196" s="66"/>
      <c r="BX196" s="66"/>
      <c r="BY196" s="66"/>
      <c r="BZ196" s="66"/>
      <c r="CA196" s="66"/>
      <c r="CB196" s="66"/>
      <c r="CC196" s="66"/>
      <c r="CD196" s="66"/>
      <c r="CE196" s="66"/>
      <c r="CF196" s="66"/>
      <c r="CG196" s="66"/>
      <c r="CH196" s="66"/>
      <c r="CI196" s="66"/>
      <c r="CJ196" s="66"/>
      <c r="CK196" s="66"/>
      <c r="CL196" s="66"/>
      <c r="CM196" s="66"/>
      <c r="CN196" s="66"/>
      <c r="CO196" s="66"/>
      <c r="CP196" s="66"/>
      <c r="CQ196" s="66"/>
      <c r="CR196" s="66"/>
      <c r="CS196" s="66"/>
      <c r="CT196" s="66"/>
      <c r="CU196" s="66"/>
      <c r="CV196" s="66"/>
      <c r="CW196" s="66"/>
      <c r="CX196" s="66"/>
      <c r="CY196" s="66"/>
      <c r="CZ196" s="66"/>
      <c r="DA196" s="66"/>
      <c r="DB196" s="66"/>
      <c r="DC196" s="66"/>
      <c r="DD196" s="66"/>
      <c r="DE196" s="66"/>
      <c r="DF196" s="66"/>
      <c r="DG196" s="66"/>
      <c r="DH196" s="66"/>
      <c r="DI196" s="66"/>
      <c r="DJ196" s="66"/>
      <c r="DK196" s="66"/>
      <c r="DL196" s="66"/>
      <c r="DM196" s="66"/>
      <c r="DN196" s="66"/>
      <c r="DO196" s="66"/>
      <c r="DP196" s="66"/>
      <c r="DQ196" s="66"/>
      <c r="DR196" s="66"/>
      <c r="DS196" s="66"/>
      <c r="DT196" s="66"/>
      <c r="DU196" s="66"/>
      <c r="DV196" s="66"/>
      <c r="DW196" s="66"/>
      <c r="DX196" s="66"/>
      <c r="DY196" s="66"/>
      <c r="DZ196" s="66"/>
      <c r="EA196" s="66"/>
      <c r="EB196" s="66"/>
      <c r="EC196" s="66"/>
      <c r="ED196" s="66"/>
      <c r="EE196" s="66"/>
      <c r="EF196" s="66"/>
      <c r="EG196" s="66"/>
      <c r="EH196" s="66"/>
      <c r="EI196" s="66"/>
      <c r="EJ196" s="66"/>
      <c r="EK196" s="66"/>
      <c r="EL196" s="66"/>
      <c r="EM196" s="66"/>
      <c r="EN196" s="66"/>
    </row>
    <row r="197" spans="1:144" customFormat="1" x14ac:dyDescent="0.25">
      <c r="A197" s="66"/>
      <c r="B197" s="237" t="s">
        <v>408</v>
      </c>
      <c r="C197" s="238"/>
      <c r="D197" s="155" t="s">
        <v>13</v>
      </c>
      <c r="E197" s="157">
        <v>1.0094607982198839E-5</v>
      </c>
      <c r="F197" s="151"/>
      <c r="G197" s="152"/>
      <c r="H197" s="153"/>
      <c r="I197" s="66"/>
      <c r="J197" s="66"/>
      <c r="K197" s="66"/>
      <c r="L197" s="66"/>
      <c r="M197" s="66"/>
      <c r="N197" s="66"/>
      <c r="O197" s="66"/>
      <c r="P197" s="66"/>
      <c r="Q197" s="66"/>
      <c r="R197" s="66"/>
      <c r="S197" s="66"/>
      <c r="T197" s="66"/>
      <c r="U197" s="66"/>
      <c r="V197" s="66"/>
      <c r="W197" s="66"/>
      <c r="X197" s="66"/>
      <c r="Y197" s="66"/>
      <c r="Z197" s="193"/>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c r="BI197" s="66"/>
      <c r="BJ197" s="66"/>
      <c r="BK197" s="66"/>
      <c r="BL197" s="66"/>
      <c r="BM197" s="66"/>
      <c r="BN197" s="66"/>
      <c r="BO197" s="66"/>
      <c r="BP197" s="66"/>
      <c r="BQ197" s="66"/>
      <c r="BR197" s="66"/>
      <c r="BS197" s="66"/>
      <c r="BT197" s="66"/>
      <c r="BU197" s="66"/>
      <c r="BV197" s="66"/>
      <c r="BW197" s="66"/>
      <c r="BX197" s="66"/>
      <c r="BY197" s="66"/>
      <c r="BZ197" s="66"/>
      <c r="CA197" s="66"/>
      <c r="CB197" s="66"/>
      <c r="CC197" s="66"/>
      <c r="CD197" s="66"/>
      <c r="CE197" s="66"/>
      <c r="CF197" s="66"/>
      <c r="CG197" s="66"/>
      <c r="CH197" s="66"/>
      <c r="CI197" s="66"/>
      <c r="CJ197" s="66"/>
      <c r="CK197" s="66"/>
      <c r="CL197" s="66"/>
      <c r="CM197" s="66"/>
      <c r="CN197" s="66"/>
      <c r="CO197" s="66"/>
      <c r="CP197" s="66"/>
      <c r="CQ197" s="66"/>
      <c r="CR197" s="66"/>
      <c r="CS197" s="66"/>
      <c r="CT197" s="66"/>
      <c r="CU197" s="66"/>
      <c r="CV197" s="66"/>
      <c r="CW197" s="66"/>
      <c r="CX197" s="66"/>
      <c r="CY197" s="66"/>
      <c r="CZ197" s="66"/>
      <c r="DA197" s="66"/>
      <c r="DB197" s="66"/>
      <c r="DC197" s="66"/>
      <c r="DD197" s="66"/>
      <c r="DE197" s="66"/>
      <c r="DF197" s="66"/>
      <c r="DG197" s="66"/>
      <c r="DH197" s="66"/>
      <c r="DI197" s="66"/>
      <c r="DJ197" s="66"/>
      <c r="DK197" s="66"/>
      <c r="DL197" s="66"/>
      <c r="DM197" s="66"/>
      <c r="DN197" s="66"/>
      <c r="DO197" s="66"/>
      <c r="DP197" s="66"/>
      <c r="DQ197" s="66"/>
      <c r="DR197" s="66"/>
      <c r="DS197" s="66"/>
      <c r="DT197" s="66"/>
      <c r="DU197" s="66"/>
      <c r="DV197" s="66"/>
      <c r="DW197" s="66"/>
      <c r="DX197" s="66"/>
      <c r="DY197" s="66"/>
      <c r="DZ197" s="66"/>
      <c r="EA197" s="66"/>
      <c r="EB197" s="66"/>
      <c r="EC197" s="66"/>
      <c r="ED197" s="66"/>
      <c r="EE197" s="66"/>
      <c r="EF197" s="66"/>
      <c r="EG197" s="66"/>
      <c r="EH197" s="66"/>
      <c r="EI197" s="66"/>
      <c r="EJ197" s="66"/>
      <c r="EK197" s="66"/>
      <c r="EL197" s="66"/>
      <c r="EM197" s="66"/>
      <c r="EN197" s="66"/>
    </row>
    <row r="198" spans="1:144" customFormat="1" ht="24" customHeight="1" x14ac:dyDescent="0.25">
      <c r="A198" s="66"/>
      <c r="B198" s="237" t="s">
        <v>409</v>
      </c>
      <c r="C198" s="238"/>
      <c r="D198" s="155" t="s">
        <v>67</v>
      </c>
      <c r="E198" s="156">
        <v>0.39</v>
      </c>
      <c r="F198" s="151"/>
      <c r="G198" s="152"/>
      <c r="H198" s="153"/>
      <c r="I198" s="66"/>
      <c r="J198" s="66"/>
      <c r="K198" s="66"/>
      <c r="L198" s="66"/>
      <c r="M198" s="66"/>
      <c r="N198" s="66"/>
      <c r="O198" s="66"/>
      <c r="P198" s="66"/>
      <c r="Q198" s="66"/>
      <c r="R198" s="66"/>
      <c r="S198" s="66"/>
      <c r="T198" s="66"/>
      <c r="U198" s="66"/>
      <c r="V198" s="66"/>
      <c r="W198" s="66"/>
      <c r="X198" s="66"/>
      <c r="Y198" s="66"/>
      <c r="Z198" s="193"/>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c r="BI198" s="66"/>
      <c r="BJ198" s="66"/>
      <c r="BK198" s="66"/>
      <c r="BL198" s="66"/>
      <c r="BM198" s="66"/>
      <c r="BN198" s="66"/>
      <c r="BO198" s="66"/>
      <c r="BP198" s="66"/>
      <c r="BQ198" s="66"/>
      <c r="BR198" s="66"/>
      <c r="BS198" s="66"/>
      <c r="BT198" s="66"/>
      <c r="BU198" s="66"/>
      <c r="BV198" s="66"/>
      <c r="BW198" s="66"/>
      <c r="BX198" s="66"/>
      <c r="BY198" s="66"/>
      <c r="BZ198" s="66"/>
      <c r="CA198" s="66"/>
      <c r="CB198" s="66"/>
      <c r="CC198" s="66"/>
      <c r="CD198" s="66"/>
      <c r="CE198" s="66"/>
      <c r="CF198" s="66"/>
      <c r="CG198" s="66"/>
      <c r="CH198" s="66"/>
      <c r="CI198" s="66"/>
      <c r="CJ198" s="66"/>
      <c r="CK198" s="66"/>
      <c r="CL198" s="66"/>
      <c r="CM198" s="66"/>
      <c r="CN198" s="66"/>
      <c r="CO198" s="66"/>
      <c r="CP198" s="66"/>
      <c r="CQ198" s="66"/>
      <c r="CR198" s="66"/>
      <c r="CS198" s="66"/>
      <c r="CT198" s="66"/>
      <c r="CU198" s="66"/>
      <c r="CV198" s="66"/>
      <c r="CW198" s="66"/>
      <c r="CX198" s="66"/>
      <c r="CY198" s="66"/>
      <c r="CZ198" s="66"/>
      <c r="DA198" s="66"/>
      <c r="DB198" s="66"/>
      <c r="DC198" s="66"/>
      <c r="DD198" s="66"/>
      <c r="DE198" s="66"/>
      <c r="DF198" s="66"/>
      <c r="DG198" s="66"/>
      <c r="DH198" s="66"/>
      <c r="DI198" s="66"/>
      <c r="DJ198" s="66"/>
      <c r="DK198" s="66"/>
      <c r="DL198" s="66"/>
      <c r="DM198" s="66"/>
      <c r="DN198" s="66"/>
      <c r="DO198" s="66"/>
      <c r="DP198" s="66"/>
      <c r="DQ198" s="66"/>
      <c r="DR198" s="66"/>
      <c r="DS198" s="66"/>
      <c r="DT198" s="66"/>
      <c r="DU198" s="66"/>
      <c r="DV198" s="66"/>
      <c r="DW198" s="66"/>
      <c r="DX198" s="66"/>
      <c r="DY198" s="66"/>
      <c r="DZ198" s="66"/>
      <c r="EA198" s="66"/>
      <c r="EB198" s="66"/>
      <c r="EC198" s="66"/>
      <c r="ED198" s="66"/>
      <c r="EE198" s="66"/>
      <c r="EF198" s="66"/>
      <c r="EG198" s="66"/>
      <c r="EH198" s="66"/>
      <c r="EI198" s="66"/>
      <c r="EJ198" s="66"/>
      <c r="EK198" s="66"/>
      <c r="EL198" s="66"/>
      <c r="EM198" s="66"/>
      <c r="EN198" s="66"/>
    </row>
    <row r="199" spans="1:144" customFormat="1" ht="24" customHeight="1" x14ac:dyDescent="0.25">
      <c r="A199" s="66"/>
      <c r="B199" s="237" t="s">
        <v>409</v>
      </c>
      <c r="C199" s="238"/>
      <c r="D199" s="155" t="s">
        <v>13</v>
      </c>
      <c r="E199" s="157">
        <v>6.9999999999999999E-4</v>
      </c>
      <c r="F199" s="151"/>
      <c r="G199" s="152"/>
      <c r="H199" s="153"/>
      <c r="I199" s="66"/>
      <c r="J199" s="66"/>
      <c r="K199" s="66"/>
      <c r="L199" s="66"/>
      <c r="M199" s="66"/>
      <c r="N199" s="66"/>
      <c r="O199" s="66"/>
      <c r="P199" s="66"/>
      <c r="Q199" s="66"/>
      <c r="R199" s="66"/>
      <c r="S199" s="66"/>
      <c r="T199" s="66"/>
      <c r="U199" s="66"/>
      <c r="V199" s="66"/>
      <c r="W199" s="66"/>
      <c r="X199" s="66"/>
      <c r="Y199" s="66"/>
      <c r="Z199" s="193"/>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c r="BI199" s="66"/>
      <c r="BJ199" s="66"/>
      <c r="BK199" s="66"/>
      <c r="BL199" s="66"/>
      <c r="BM199" s="66"/>
      <c r="BN199" s="66"/>
      <c r="BO199" s="66"/>
      <c r="BP199" s="66"/>
      <c r="BQ199" s="66"/>
      <c r="BR199" s="66"/>
      <c r="BS199" s="66"/>
      <c r="BT199" s="66"/>
      <c r="BU199" s="66"/>
      <c r="BV199" s="66"/>
      <c r="BW199" s="66"/>
      <c r="BX199" s="66"/>
      <c r="BY199" s="66"/>
      <c r="BZ199" s="66"/>
      <c r="CA199" s="66"/>
      <c r="CB199" s="66"/>
      <c r="CC199" s="66"/>
      <c r="CD199" s="66"/>
      <c r="CE199" s="66"/>
      <c r="CF199" s="66"/>
      <c r="CG199" s="66"/>
      <c r="CH199" s="66"/>
      <c r="CI199" s="66"/>
      <c r="CJ199" s="66"/>
      <c r="CK199" s="66"/>
      <c r="CL199" s="66"/>
      <c r="CM199" s="66"/>
      <c r="CN199" s="66"/>
      <c r="CO199" s="66"/>
      <c r="CP199" s="66"/>
      <c r="CQ199" s="66"/>
      <c r="CR199" s="66"/>
      <c r="CS199" s="66"/>
      <c r="CT199" s="66"/>
      <c r="CU199" s="66"/>
      <c r="CV199" s="66"/>
      <c r="CW199" s="66"/>
      <c r="CX199" s="66"/>
      <c r="CY199" s="66"/>
      <c r="CZ199" s="66"/>
      <c r="DA199" s="66"/>
      <c r="DB199" s="66"/>
      <c r="DC199" s="66"/>
      <c r="DD199" s="66"/>
      <c r="DE199" s="66"/>
      <c r="DF199" s="66"/>
      <c r="DG199" s="66"/>
      <c r="DH199" s="66"/>
      <c r="DI199" s="66"/>
      <c r="DJ199" s="66"/>
      <c r="DK199" s="66"/>
      <c r="DL199" s="66"/>
      <c r="DM199" s="66"/>
      <c r="DN199" s="66"/>
      <c r="DO199" s="66"/>
      <c r="DP199" s="66"/>
      <c r="DQ199" s="66"/>
      <c r="DR199" s="66"/>
      <c r="DS199" s="66"/>
      <c r="DT199" s="66"/>
      <c r="DU199" s="66"/>
      <c r="DV199" s="66"/>
      <c r="DW199" s="66"/>
      <c r="DX199" s="66"/>
      <c r="DY199" s="66"/>
      <c r="DZ199" s="66"/>
      <c r="EA199" s="66"/>
      <c r="EB199" s="66"/>
      <c r="EC199" s="66"/>
      <c r="ED199" s="66"/>
      <c r="EE199" s="66"/>
      <c r="EF199" s="66"/>
      <c r="EG199" s="66"/>
      <c r="EH199" s="66"/>
      <c r="EI199" s="66"/>
      <c r="EJ199" s="66"/>
      <c r="EK199" s="66"/>
      <c r="EL199" s="66"/>
      <c r="EM199" s="66"/>
      <c r="EN199" s="66"/>
    </row>
    <row r="200" spans="1:144" customFormat="1" x14ac:dyDescent="0.25">
      <c r="A200" s="66"/>
      <c r="B200" s="237" t="s">
        <v>63</v>
      </c>
      <c r="C200" s="237"/>
      <c r="D200" s="155" t="s">
        <v>13</v>
      </c>
      <c r="E200" s="176">
        <v>7.4475227425682871E-3</v>
      </c>
      <c r="F200" s="151"/>
      <c r="G200" s="152"/>
      <c r="H200" s="153" t="s">
        <v>294</v>
      </c>
      <c r="I200" s="66"/>
      <c r="J200" s="66"/>
      <c r="K200" s="66"/>
      <c r="L200" s="66"/>
      <c r="M200" s="66" t="s">
        <v>305</v>
      </c>
      <c r="N200" s="66"/>
      <c r="O200" s="66"/>
      <c r="P200" s="66"/>
      <c r="Q200" s="66"/>
      <c r="R200" s="66"/>
      <c r="S200" s="66"/>
      <c r="T200" s="66"/>
      <c r="U200" s="66"/>
      <c r="V200" s="66"/>
      <c r="W200" s="66"/>
      <c r="X200" s="66"/>
      <c r="Y200" s="66"/>
      <c r="Z200" s="193" t="s">
        <v>305</v>
      </c>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t="s">
        <v>306</v>
      </c>
      <c r="BA200" s="66"/>
      <c r="BB200" s="66"/>
      <c r="BC200" s="66"/>
      <c r="BD200" s="66"/>
      <c r="BE200" s="66"/>
      <c r="BF200" s="66"/>
      <c r="BG200" s="66"/>
      <c r="BH200" s="66"/>
      <c r="BI200" s="66"/>
      <c r="BJ200" s="66"/>
      <c r="BK200" s="66"/>
      <c r="BL200" s="66"/>
      <c r="BM200" s="66"/>
      <c r="BN200" s="66"/>
      <c r="BO200" s="66"/>
      <c r="BP200" s="66"/>
      <c r="BQ200" s="66"/>
      <c r="BR200" s="66"/>
      <c r="BS200" s="66"/>
      <c r="BT200" s="66"/>
      <c r="BU200" s="66"/>
      <c r="BV200" s="66"/>
      <c r="BW200" s="66"/>
      <c r="BX200" s="66"/>
      <c r="BY200" s="66"/>
      <c r="BZ200" s="66"/>
      <c r="CA200" s="66"/>
      <c r="CB200" s="66"/>
      <c r="CC200" s="66"/>
      <c r="CD200" s="66"/>
      <c r="CE200" s="66"/>
      <c r="CF200" s="66"/>
      <c r="CG200" s="66"/>
      <c r="CH200" s="66"/>
      <c r="CI200" s="66"/>
      <c r="CJ200" s="66"/>
      <c r="CK200" s="66"/>
      <c r="CL200" s="66"/>
      <c r="CM200" s="66"/>
      <c r="CN200" s="66"/>
      <c r="CO200" s="66"/>
      <c r="CP200" s="66"/>
      <c r="CQ200" s="66"/>
      <c r="CR200" s="66"/>
      <c r="CS200" s="66"/>
      <c r="CT200" s="66"/>
      <c r="CU200" s="66"/>
      <c r="CV200" s="66"/>
      <c r="CW200" s="66"/>
      <c r="CX200" s="66"/>
      <c r="CY200" s="66"/>
      <c r="CZ200" s="66"/>
      <c r="DA200" s="66"/>
      <c r="DB200" s="66"/>
      <c r="DC200" s="66"/>
      <c r="DD200" s="66"/>
      <c r="DE200" s="66"/>
      <c r="DF200" s="66"/>
      <c r="DG200" s="66"/>
      <c r="DH200" s="66"/>
      <c r="DI200" s="66"/>
      <c r="DJ200" s="66"/>
      <c r="DK200" s="66"/>
      <c r="DL200" s="66"/>
      <c r="DM200" s="66"/>
      <c r="DN200" s="66"/>
      <c r="DO200" s="66"/>
      <c r="DP200" s="66"/>
      <c r="DQ200" s="66"/>
      <c r="DR200" s="66"/>
      <c r="DS200" s="66"/>
      <c r="DT200" s="66"/>
      <c r="DU200" s="66"/>
      <c r="DV200" s="66"/>
      <c r="DW200" s="66"/>
      <c r="DX200" s="66"/>
      <c r="DY200" s="66"/>
      <c r="DZ200" s="66"/>
      <c r="EA200" s="66"/>
      <c r="EB200" s="66"/>
      <c r="EC200" s="66"/>
      <c r="ED200" s="66"/>
      <c r="EE200" s="66"/>
      <c r="EF200" s="66"/>
      <c r="EG200" s="66"/>
      <c r="EH200" s="66"/>
      <c r="EI200" s="66"/>
      <c r="EJ200" s="66"/>
      <c r="EK200" s="66"/>
      <c r="EL200" s="66"/>
      <c r="EM200" s="66"/>
      <c r="EN200" s="66"/>
    </row>
    <row r="201" spans="1:144" customFormat="1" x14ac:dyDescent="0.25">
      <c r="A201" s="66"/>
      <c r="B201" s="237" t="s">
        <v>64</v>
      </c>
      <c r="C201" s="237"/>
      <c r="D201" s="155" t="s">
        <v>13</v>
      </c>
      <c r="E201" s="176">
        <v>5.7640295507585537E-3</v>
      </c>
      <c r="F201" s="151"/>
      <c r="G201" s="152"/>
      <c r="H201" s="153" t="s">
        <v>294</v>
      </c>
      <c r="I201" s="66"/>
      <c r="J201" s="66"/>
      <c r="K201" s="66"/>
      <c r="L201" s="66"/>
      <c r="M201" s="66" t="s">
        <v>307</v>
      </c>
      <c r="N201" s="66"/>
      <c r="O201" s="66"/>
      <c r="P201" s="66"/>
      <c r="Q201" s="66"/>
      <c r="R201" s="66"/>
      <c r="S201" s="66"/>
      <c r="T201" s="66"/>
      <c r="U201" s="66"/>
      <c r="V201" s="66"/>
      <c r="W201" s="66"/>
      <c r="X201" s="66"/>
      <c r="Y201" s="66"/>
      <c r="Z201" s="193" t="s">
        <v>307</v>
      </c>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t="s">
        <v>308</v>
      </c>
      <c r="BA201" s="66"/>
      <c r="BB201" s="66"/>
      <c r="BC201" s="66"/>
      <c r="BD201" s="66"/>
      <c r="BE201" s="66"/>
      <c r="BF201" s="66"/>
      <c r="BG201" s="66"/>
      <c r="BH201" s="66"/>
      <c r="BI201" s="66"/>
      <c r="BJ201" s="66"/>
      <c r="BK201" s="66"/>
      <c r="BL201" s="66"/>
      <c r="BM201" s="66"/>
      <c r="BN201" s="66"/>
      <c r="BO201" s="66"/>
      <c r="BP201" s="66"/>
      <c r="BQ201" s="66"/>
      <c r="BR201" s="66"/>
      <c r="BS201" s="66"/>
      <c r="BT201" s="66"/>
      <c r="BU201" s="66"/>
      <c r="BV201" s="66"/>
      <c r="BW201" s="66"/>
      <c r="BX201" s="66"/>
      <c r="BY201" s="66"/>
      <c r="BZ201" s="66"/>
      <c r="CA201" s="66"/>
      <c r="CB201" s="66"/>
      <c r="CC201" s="66"/>
      <c r="CD201" s="66"/>
      <c r="CE201" s="66"/>
      <c r="CF201" s="66"/>
      <c r="CG201" s="66"/>
      <c r="CH201" s="66"/>
      <c r="CI201" s="66"/>
      <c r="CJ201" s="66"/>
      <c r="CK201" s="66"/>
      <c r="CL201" s="66"/>
      <c r="CM201" s="66"/>
      <c r="CN201" s="66"/>
      <c r="CO201" s="66"/>
      <c r="CP201" s="66"/>
      <c r="CQ201" s="66"/>
      <c r="CR201" s="66"/>
      <c r="CS201" s="66"/>
      <c r="CT201" s="66"/>
      <c r="CU201" s="66"/>
      <c r="CV201" s="66"/>
      <c r="CW201" s="66"/>
      <c r="CX201" s="66"/>
      <c r="CY201" s="66"/>
      <c r="CZ201" s="66"/>
      <c r="DA201" s="66"/>
      <c r="DB201" s="66"/>
      <c r="DC201" s="66"/>
      <c r="DD201" s="66"/>
      <c r="DE201" s="66"/>
      <c r="DF201" s="66"/>
      <c r="DG201" s="66"/>
      <c r="DH201" s="66"/>
      <c r="DI201" s="66"/>
      <c r="DJ201" s="66"/>
      <c r="DK201" s="66"/>
      <c r="DL201" s="66"/>
      <c r="DM201" s="66"/>
      <c r="DN201" s="66"/>
      <c r="DO201" s="66"/>
      <c r="DP201" s="66"/>
      <c r="DQ201" s="66"/>
      <c r="DR201" s="66"/>
      <c r="DS201" s="66"/>
      <c r="DT201" s="66"/>
      <c r="DU201" s="66"/>
      <c r="DV201" s="66"/>
      <c r="DW201" s="66"/>
      <c r="DX201" s="66"/>
      <c r="DY201" s="66"/>
      <c r="DZ201" s="66"/>
      <c r="EA201" s="66"/>
      <c r="EB201" s="66"/>
      <c r="EC201" s="66"/>
      <c r="ED201" s="66"/>
      <c r="EE201" s="66"/>
      <c r="EF201" s="66"/>
      <c r="EG201" s="66"/>
      <c r="EH201" s="66"/>
      <c r="EI201" s="66"/>
      <c r="EJ201" s="66"/>
      <c r="EK201" s="66"/>
      <c r="EL201" s="66"/>
      <c r="EM201" s="66"/>
      <c r="EN201" s="66"/>
    </row>
    <row r="202" spans="1:144" customFormat="1" x14ac:dyDescent="0.25">
      <c r="A202" s="66"/>
      <c r="B202" s="235" t="s">
        <v>123</v>
      </c>
      <c r="C202" s="237"/>
      <c r="D202" s="155"/>
      <c r="E202" s="158"/>
      <c r="F202" s="151"/>
      <c r="G202" s="152"/>
      <c r="H202" s="153" t="s">
        <v>309</v>
      </c>
      <c r="I202" s="66"/>
      <c r="J202" s="66"/>
      <c r="K202" s="66"/>
      <c r="L202" s="66"/>
      <c r="M202" s="66"/>
      <c r="N202" s="66"/>
      <c r="O202" s="66"/>
      <c r="P202" s="66"/>
      <c r="Q202" s="66"/>
      <c r="R202" s="66"/>
      <c r="S202" s="66"/>
      <c r="T202" s="66"/>
      <c r="U202" s="66"/>
      <c r="V202" s="66"/>
      <c r="W202" s="66"/>
      <c r="X202" s="66"/>
      <c r="Y202" s="66"/>
      <c r="Z202" s="195" t="s">
        <v>123</v>
      </c>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c r="BI202" s="66"/>
      <c r="BJ202" s="66"/>
      <c r="BK202" s="66"/>
      <c r="BL202" s="66"/>
      <c r="BM202" s="66"/>
      <c r="BN202" s="66"/>
      <c r="BO202" s="66"/>
      <c r="BP202" s="66"/>
      <c r="BQ202" s="66"/>
      <c r="BR202" s="66"/>
      <c r="BS202" s="66"/>
      <c r="BT202" s="66"/>
      <c r="BU202" s="66"/>
      <c r="BV202" s="66"/>
      <c r="BW202" s="66"/>
      <c r="BX202" s="66"/>
      <c r="BY202" s="66"/>
      <c r="BZ202" s="66"/>
      <c r="CA202" s="66"/>
      <c r="CB202" s="66"/>
      <c r="CC202" s="66"/>
      <c r="CD202" s="66"/>
      <c r="CE202" s="66"/>
      <c r="CF202" s="66"/>
      <c r="CG202" s="66"/>
      <c r="CH202" s="66"/>
      <c r="CI202" s="66"/>
      <c r="CJ202" s="66"/>
      <c r="CK202" s="66"/>
      <c r="CL202" s="66"/>
      <c r="CM202" s="66"/>
      <c r="CN202" s="66"/>
      <c r="CO202" s="66"/>
      <c r="CP202" s="66"/>
      <c r="CQ202" s="66"/>
      <c r="CR202" s="66"/>
      <c r="CS202" s="66"/>
      <c r="CT202" s="66"/>
      <c r="CU202" s="66"/>
      <c r="CV202" s="66"/>
      <c r="CW202" s="66"/>
      <c r="CX202" s="66"/>
      <c r="CY202" s="66"/>
      <c r="CZ202" s="66"/>
      <c r="DA202" s="66"/>
      <c r="DB202" s="66"/>
      <c r="DC202" s="66"/>
      <c r="DD202" s="66"/>
      <c r="DE202" s="66"/>
      <c r="DF202" s="66"/>
      <c r="DG202" s="66"/>
      <c r="DH202" s="66"/>
      <c r="DI202" s="66"/>
      <c r="DJ202" s="66"/>
      <c r="DK202" s="66"/>
      <c r="DL202" s="66"/>
      <c r="DM202" s="66"/>
      <c r="DN202" s="66"/>
      <c r="DO202" s="66"/>
      <c r="DP202" s="66"/>
      <c r="DQ202" s="66"/>
      <c r="DR202" s="66"/>
      <c r="DS202" s="66"/>
      <c r="DT202" s="66"/>
      <c r="DU202" s="66"/>
      <c r="DV202" s="66"/>
      <c r="DW202" s="66"/>
      <c r="DX202" s="66"/>
      <c r="DY202" s="66"/>
      <c r="DZ202" s="66"/>
      <c r="EA202" s="66"/>
      <c r="EB202" s="66"/>
      <c r="EC202" s="66"/>
      <c r="ED202" s="66"/>
      <c r="EE202" s="66"/>
      <c r="EF202" s="66"/>
      <c r="EG202" s="66"/>
      <c r="EH202" s="66"/>
      <c r="EI202" s="66"/>
      <c r="EJ202" s="66"/>
      <c r="EK202" s="66"/>
      <c r="EL202" s="66"/>
      <c r="EM202" s="66"/>
      <c r="EN202" s="66"/>
    </row>
    <row r="203" spans="1:144" customFormat="1" ht="9.9499999999999993" customHeight="1" x14ac:dyDescent="0.25">
      <c r="A203" s="66"/>
      <c r="B203" s="191"/>
      <c r="C203" s="197"/>
      <c r="D203" s="155"/>
      <c r="E203" s="158"/>
      <c r="F203" s="151"/>
      <c r="G203" s="152"/>
      <c r="H203" s="153"/>
      <c r="I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c r="BI203" s="66"/>
      <c r="BJ203" s="66"/>
      <c r="BK203" s="66"/>
      <c r="BL203" s="66"/>
      <c r="BM203" s="66"/>
      <c r="BN203" s="66"/>
      <c r="BO203" s="66"/>
      <c r="BP203" s="66"/>
      <c r="BQ203" s="66"/>
      <c r="BR203" s="66"/>
      <c r="BS203" s="66"/>
      <c r="BT203" s="66"/>
      <c r="BU203" s="66"/>
      <c r="BV203" s="66"/>
      <c r="BW203" s="66"/>
      <c r="BX203" s="66"/>
      <c r="BY203" s="66"/>
      <c r="BZ203" s="66"/>
      <c r="CA203" s="66"/>
      <c r="CB203" s="66"/>
      <c r="CC203" s="66"/>
      <c r="CD203" s="66"/>
      <c r="CE203" s="66"/>
      <c r="CF203" s="66"/>
      <c r="CG203" s="66"/>
      <c r="CH203" s="66"/>
      <c r="CI203" s="66"/>
      <c r="CJ203" s="66"/>
      <c r="CK203" s="66"/>
      <c r="CL203" s="66"/>
      <c r="CM203" s="66"/>
      <c r="CN203" s="66"/>
      <c r="CO203" s="66"/>
      <c r="CP203" s="66"/>
      <c r="CQ203" s="66"/>
      <c r="CR203" s="66"/>
      <c r="CS203" s="66"/>
      <c r="CT203" s="66"/>
      <c r="CU203" s="66"/>
      <c r="CV203" s="66"/>
      <c r="CW203" s="66"/>
      <c r="CX203" s="66"/>
      <c r="CY203" s="66"/>
      <c r="CZ203" s="66"/>
      <c r="DA203" s="66"/>
      <c r="DB203" s="66"/>
      <c r="DC203" s="66"/>
      <c r="DD203" s="66"/>
      <c r="DE203" s="66"/>
      <c r="DF203" s="66"/>
      <c r="DG203" s="66"/>
      <c r="DH203" s="66"/>
      <c r="DI203" s="66"/>
      <c r="DJ203" s="66"/>
      <c r="DK203" s="66"/>
      <c r="DL203" s="66"/>
      <c r="DM203" s="66"/>
      <c r="DN203" s="66"/>
      <c r="DO203" s="66"/>
      <c r="DP203" s="66"/>
      <c r="DQ203" s="66"/>
      <c r="DR203" s="66"/>
      <c r="DS203" s="66"/>
      <c r="DT203" s="66"/>
      <c r="DU203" s="66"/>
      <c r="DV203" s="66"/>
      <c r="DW203" s="66"/>
      <c r="DX203" s="66"/>
      <c r="DY203" s="66"/>
      <c r="DZ203" s="66"/>
      <c r="EA203" s="66"/>
      <c r="EB203" s="66"/>
      <c r="EC203" s="66"/>
      <c r="ED203" s="66"/>
      <c r="EE203" s="66"/>
      <c r="EF203" s="66"/>
      <c r="EG203" s="66"/>
      <c r="EH203" s="66"/>
      <c r="EI203" s="66"/>
      <c r="EJ203" s="66"/>
      <c r="EK203" s="66"/>
      <c r="EL203" s="66"/>
      <c r="EM203" s="66"/>
      <c r="EN203" s="66"/>
    </row>
    <row r="204" spans="1:144" customFormat="1" x14ac:dyDescent="0.25">
      <c r="A204" s="66"/>
      <c r="B204" s="237" t="s">
        <v>110</v>
      </c>
      <c r="C204" s="237"/>
      <c r="D204" s="155" t="s">
        <v>13</v>
      </c>
      <c r="E204" s="158">
        <v>4.4000000000000003E-3</v>
      </c>
      <c r="F204" s="151"/>
      <c r="G204" s="152"/>
      <c r="H204" s="153" t="s">
        <v>294</v>
      </c>
      <c r="I204" s="66"/>
      <c r="J204" s="66"/>
      <c r="K204" s="66"/>
      <c r="L204" s="66"/>
      <c r="M204" s="66" t="s">
        <v>310</v>
      </c>
      <c r="N204" s="66"/>
      <c r="O204" s="66"/>
      <c r="P204" s="66"/>
      <c r="Q204" s="66"/>
      <c r="R204" s="66"/>
      <c r="S204" s="66"/>
      <c r="T204" s="66"/>
      <c r="U204" s="66"/>
      <c r="V204" s="66"/>
      <c r="W204" s="66"/>
      <c r="X204" s="66"/>
      <c r="Y204" s="66"/>
      <c r="Z204" s="193" t="s">
        <v>110</v>
      </c>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c r="BI204" s="66"/>
      <c r="BJ204" s="66"/>
      <c r="BK204" s="66"/>
      <c r="BL204" s="66"/>
      <c r="BM204" s="66"/>
      <c r="BN204" s="66"/>
      <c r="BO204" s="66"/>
      <c r="BP204" s="66"/>
      <c r="BQ204" s="66"/>
      <c r="BR204" s="66"/>
      <c r="BS204" s="66"/>
      <c r="BT204" s="66"/>
      <c r="BU204" s="66"/>
      <c r="BV204" s="66"/>
      <c r="BW204" s="66"/>
      <c r="BX204" s="66"/>
      <c r="BY204" s="66"/>
      <c r="BZ204" s="66"/>
      <c r="CA204" s="66"/>
      <c r="CB204" s="66"/>
      <c r="CC204" s="66"/>
      <c r="CD204" s="66"/>
      <c r="CE204" s="66"/>
      <c r="CF204" s="66"/>
      <c r="CG204" s="66"/>
      <c r="CH204" s="66"/>
      <c r="CI204" s="66"/>
      <c r="CJ204" s="66"/>
      <c r="CK204" s="66"/>
      <c r="CL204" s="66"/>
      <c r="CM204" s="66"/>
      <c r="CN204" s="66"/>
      <c r="CO204" s="66"/>
      <c r="CP204" s="66"/>
      <c r="CQ204" s="66"/>
      <c r="CR204" s="66"/>
      <c r="CS204" s="66"/>
      <c r="CT204" s="66"/>
      <c r="CU204" s="66"/>
      <c r="CV204" s="66"/>
      <c r="CW204" s="66"/>
      <c r="CX204" s="66"/>
      <c r="CY204" s="66"/>
      <c r="CZ204" s="66"/>
      <c r="DA204" s="66"/>
      <c r="DB204" s="66"/>
      <c r="DC204" s="66"/>
      <c r="DD204" s="66"/>
      <c r="DE204" s="66"/>
      <c r="DF204" s="66"/>
      <c r="DG204" s="66"/>
      <c r="DH204" s="66"/>
      <c r="DI204" s="66"/>
      <c r="DJ204" s="66"/>
      <c r="DK204" s="66"/>
      <c r="DL204" s="66"/>
      <c r="DM204" s="66"/>
      <c r="DN204" s="66"/>
      <c r="DO204" s="66"/>
      <c r="DP204" s="66"/>
      <c r="DQ204" s="66"/>
      <c r="DR204" s="66"/>
      <c r="DS204" s="66"/>
      <c r="DT204" s="66"/>
      <c r="DU204" s="66"/>
      <c r="DV204" s="66"/>
      <c r="DW204" s="66"/>
      <c r="DX204" s="66"/>
      <c r="DY204" s="66"/>
      <c r="DZ204" s="66"/>
      <c r="EA204" s="66"/>
      <c r="EB204" s="66"/>
      <c r="EC204" s="66"/>
      <c r="ED204" s="66"/>
      <c r="EE204" s="66"/>
      <c r="EF204" s="66"/>
      <c r="EG204" s="66"/>
      <c r="EH204" s="66"/>
      <c r="EI204" s="66"/>
      <c r="EJ204" s="66"/>
      <c r="EK204" s="66"/>
      <c r="EL204" s="66"/>
      <c r="EM204" s="66"/>
      <c r="EN204" s="66"/>
    </row>
    <row r="205" spans="1:144" customFormat="1" x14ac:dyDescent="0.25">
      <c r="A205" s="66"/>
      <c r="B205" s="237" t="s">
        <v>111</v>
      </c>
      <c r="C205" s="237"/>
      <c r="D205" s="155" t="s">
        <v>13</v>
      </c>
      <c r="E205" s="158">
        <v>1.2999999999999999E-3</v>
      </c>
      <c r="F205" s="151"/>
      <c r="G205" s="152"/>
      <c r="H205" s="153" t="s">
        <v>294</v>
      </c>
      <c r="I205" s="66"/>
      <c r="J205" s="66"/>
      <c r="K205" s="66"/>
      <c r="L205" s="66"/>
      <c r="M205" s="66" t="s">
        <v>311</v>
      </c>
      <c r="N205" s="66"/>
      <c r="O205" s="66"/>
      <c r="P205" s="66"/>
      <c r="Q205" s="66"/>
      <c r="R205" s="66"/>
      <c r="S205" s="66"/>
      <c r="T205" s="66"/>
      <c r="U205" s="66"/>
      <c r="V205" s="66"/>
      <c r="W205" s="66"/>
      <c r="X205" s="66"/>
      <c r="Y205" s="66"/>
      <c r="Z205" s="193" t="s">
        <v>111</v>
      </c>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c r="BI205" s="66"/>
      <c r="BJ205" s="66"/>
      <c r="BK205" s="66"/>
      <c r="BL205" s="66"/>
      <c r="BM205" s="66"/>
      <c r="BN205" s="66"/>
      <c r="BO205" s="66"/>
      <c r="BP205" s="66"/>
      <c r="BQ205" s="66"/>
      <c r="BR205" s="66"/>
      <c r="BS205" s="66"/>
      <c r="BT205" s="66"/>
      <c r="BU205" s="66"/>
      <c r="BV205" s="66"/>
      <c r="BW205" s="66"/>
      <c r="BX205" s="66"/>
      <c r="BY205" s="66"/>
      <c r="BZ205" s="66"/>
      <c r="CA205" s="66"/>
      <c r="CB205" s="66"/>
      <c r="CC205" s="66"/>
      <c r="CD205" s="66"/>
      <c r="CE205" s="66"/>
      <c r="CF205" s="66"/>
      <c r="CG205" s="66"/>
      <c r="CH205" s="66"/>
      <c r="CI205" s="66"/>
      <c r="CJ205" s="66"/>
      <c r="CK205" s="66"/>
      <c r="CL205" s="66"/>
      <c r="CM205" s="66"/>
      <c r="CN205" s="66"/>
      <c r="CO205" s="66"/>
      <c r="CP205" s="66"/>
      <c r="CQ205" s="66"/>
      <c r="CR205" s="66"/>
      <c r="CS205" s="66"/>
      <c r="CT205" s="66"/>
      <c r="CU205" s="66"/>
      <c r="CV205" s="66"/>
      <c r="CW205" s="66"/>
      <c r="CX205" s="66"/>
      <c r="CY205" s="66"/>
      <c r="CZ205" s="66"/>
      <c r="DA205" s="66"/>
      <c r="DB205" s="66"/>
      <c r="DC205" s="66"/>
      <c r="DD205" s="66"/>
      <c r="DE205" s="66"/>
      <c r="DF205" s="66"/>
      <c r="DG205" s="66"/>
      <c r="DH205" s="66"/>
      <c r="DI205" s="66"/>
      <c r="DJ205" s="66"/>
      <c r="DK205" s="66"/>
      <c r="DL205" s="66"/>
      <c r="DM205" s="66"/>
      <c r="DN205" s="66"/>
      <c r="DO205" s="66"/>
      <c r="DP205" s="66"/>
      <c r="DQ205" s="66"/>
      <c r="DR205" s="66"/>
      <c r="DS205" s="66"/>
      <c r="DT205" s="66"/>
      <c r="DU205" s="66"/>
      <c r="DV205" s="66"/>
      <c r="DW205" s="66"/>
      <c r="DX205" s="66"/>
      <c r="DY205" s="66"/>
      <c r="DZ205" s="66"/>
      <c r="EA205" s="66"/>
      <c r="EB205" s="66"/>
      <c r="EC205" s="66"/>
      <c r="ED205" s="66"/>
      <c r="EE205" s="66"/>
      <c r="EF205" s="66"/>
      <c r="EG205" s="66"/>
      <c r="EH205" s="66"/>
      <c r="EI205" s="66"/>
      <c r="EJ205" s="66"/>
      <c r="EK205" s="66"/>
      <c r="EL205" s="66"/>
      <c r="EM205" s="66"/>
      <c r="EN205" s="66"/>
    </row>
    <row r="206" spans="1:144" customFormat="1" x14ac:dyDescent="0.25">
      <c r="A206" s="66"/>
      <c r="B206" s="237" t="s">
        <v>112</v>
      </c>
      <c r="C206" s="237"/>
      <c r="D206" s="155" t="s">
        <v>67</v>
      </c>
      <c r="E206" s="158">
        <v>0.25</v>
      </c>
      <c r="F206" s="151"/>
      <c r="G206" s="152"/>
      <c r="H206" s="153" t="s">
        <v>294</v>
      </c>
      <c r="I206" s="66"/>
      <c r="J206" s="66"/>
      <c r="K206" s="66"/>
      <c r="L206" s="66"/>
      <c r="M206" s="66" t="s">
        <v>312</v>
      </c>
      <c r="N206" s="66"/>
      <c r="O206" s="66"/>
      <c r="P206" s="66"/>
      <c r="Q206" s="66"/>
      <c r="R206" s="66"/>
      <c r="S206" s="66"/>
      <c r="T206" s="66"/>
      <c r="U206" s="66"/>
      <c r="V206" s="66"/>
      <c r="W206" s="66"/>
      <c r="X206" s="66"/>
      <c r="Y206" s="66"/>
      <c r="Z206" s="193" t="s">
        <v>112</v>
      </c>
      <c r="AA206" s="66"/>
      <c r="AB206" s="66"/>
      <c r="AC206" s="66"/>
      <c r="AD206" s="66"/>
      <c r="AE206" s="66"/>
      <c r="AF206" s="66"/>
      <c r="AG206" s="66"/>
      <c r="AH206" s="66"/>
      <c r="AI206" s="66"/>
      <c r="AJ206" s="66"/>
      <c r="AK206" s="66"/>
      <c r="AL206" s="66"/>
      <c r="AM206" s="66"/>
      <c r="AN206" s="66"/>
      <c r="AO206" s="66"/>
      <c r="AP206" s="66"/>
      <c r="AQ206" s="66"/>
      <c r="AR206" s="66"/>
      <c r="AS206" s="66" t="s">
        <v>183</v>
      </c>
      <c r="AT206" s="66"/>
      <c r="AU206" s="66"/>
      <c r="AV206" s="66"/>
      <c r="AW206" s="66"/>
      <c r="AX206" s="66"/>
      <c r="AY206" s="66"/>
      <c r="AZ206" s="66"/>
      <c r="BA206" s="66"/>
      <c r="BB206" s="66"/>
      <c r="BC206" s="66"/>
      <c r="BD206" s="66"/>
      <c r="BE206" s="66"/>
      <c r="BF206" s="66"/>
      <c r="BG206" s="66"/>
      <c r="BH206" s="66"/>
      <c r="BI206" s="66"/>
      <c r="BJ206" s="66"/>
      <c r="BK206" s="66"/>
      <c r="BL206" s="66"/>
      <c r="BM206" s="66"/>
      <c r="BN206" s="66"/>
      <c r="BO206" s="66"/>
      <c r="BP206" s="66"/>
      <c r="BQ206" s="66"/>
      <c r="BR206" s="66"/>
      <c r="BS206" s="66"/>
      <c r="BT206" s="66"/>
      <c r="BU206" s="66"/>
      <c r="BV206" s="66"/>
      <c r="BW206" s="66"/>
      <c r="BX206" s="66"/>
      <c r="BY206" s="66"/>
      <c r="BZ206" s="66"/>
      <c r="CA206" s="66"/>
      <c r="CB206" s="66"/>
      <c r="CC206" s="66"/>
      <c r="CD206" s="66"/>
      <c r="CE206" s="66"/>
      <c r="CF206" s="66"/>
      <c r="CG206" s="66"/>
      <c r="CH206" s="66"/>
      <c r="CI206" s="66"/>
      <c r="CJ206" s="66"/>
      <c r="CK206" s="66"/>
      <c r="CL206" s="66"/>
      <c r="CM206" s="66"/>
      <c r="CN206" s="66"/>
      <c r="CO206" s="66"/>
      <c r="CP206" s="66"/>
      <c r="CQ206" s="66"/>
      <c r="CR206" s="66"/>
      <c r="CS206" s="66"/>
      <c r="CT206" s="66"/>
      <c r="CU206" s="66"/>
      <c r="CV206" s="66"/>
      <c r="CW206" s="66"/>
      <c r="CX206" s="66"/>
      <c r="CY206" s="66"/>
      <c r="CZ206" s="66"/>
      <c r="DA206" s="66"/>
      <c r="DB206" s="66"/>
      <c r="DC206" s="66"/>
      <c r="DD206" s="66"/>
      <c r="DE206" s="66"/>
      <c r="DF206" s="66"/>
      <c r="DG206" s="66"/>
      <c r="DH206" s="66"/>
      <c r="DI206" s="66"/>
      <c r="DJ206" s="66"/>
      <c r="DK206" s="66"/>
      <c r="DL206" s="66"/>
      <c r="DM206" s="66"/>
      <c r="DN206" s="66"/>
      <c r="DO206" s="66"/>
      <c r="DP206" s="66"/>
      <c r="DQ206" s="66"/>
      <c r="DR206" s="66"/>
      <c r="DS206" s="66"/>
      <c r="DT206" s="66"/>
      <c r="DU206" s="66"/>
      <c r="DV206" s="66"/>
      <c r="DW206" s="66"/>
      <c r="DX206" s="66"/>
      <c r="DY206" s="66"/>
      <c r="DZ206" s="66"/>
      <c r="EA206" s="66"/>
      <c r="EB206" s="66"/>
      <c r="EC206" s="66"/>
      <c r="ED206" s="66"/>
      <c r="EE206" s="66"/>
      <c r="EF206" s="66"/>
      <c r="EG206" s="66"/>
      <c r="EH206" s="66"/>
      <c r="EI206" s="66"/>
      <c r="EJ206" s="66"/>
      <c r="EK206" s="66"/>
      <c r="EL206" s="66"/>
      <c r="EM206" s="66"/>
      <c r="EN206" s="66"/>
    </row>
    <row r="207" spans="1:144" customFormat="1" ht="18" x14ac:dyDescent="0.25">
      <c r="A207" s="66"/>
      <c r="B207" s="244" t="s">
        <v>109</v>
      </c>
      <c r="C207" s="234"/>
      <c r="D207" s="234"/>
      <c r="E207" s="234"/>
      <c r="F207" s="151"/>
      <c r="G207" s="152"/>
      <c r="H207" s="153" t="s">
        <v>313</v>
      </c>
      <c r="I207" s="66"/>
      <c r="J207" s="66"/>
      <c r="K207" s="66"/>
      <c r="L207" s="66"/>
      <c r="M207" s="66"/>
      <c r="N207" s="66"/>
      <c r="O207" s="66"/>
      <c r="P207" s="66"/>
      <c r="Q207" s="66"/>
      <c r="R207" s="66"/>
      <c r="S207" s="66"/>
      <c r="T207" s="66"/>
      <c r="U207" s="66"/>
      <c r="V207" s="66"/>
      <c r="W207" s="66"/>
      <c r="X207" s="66"/>
      <c r="Y207" s="66"/>
      <c r="Z207" s="66"/>
      <c r="AA207" s="196" t="s">
        <v>109</v>
      </c>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c r="BI207" s="66"/>
      <c r="BJ207" s="66"/>
      <c r="BK207" s="66"/>
      <c r="BL207" s="66"/>
      <c r="BM207" s="66"/>
      <c r="BN207" s="66"/>
      <c r="BO207" s="66"/>
      <c r="BP207" s="66"/>
      <c r="BQ207" s="66"/>
      <c r="BR207" s="66"/>
      <c r="BS207" s="66"/>
      <c r="BT207" s="66"/>
      <c r="BU207" s="66"/>
      <c r="BV207" s="66"/>
      <c r="BW207" s="66"/>
      <c r="BX207" s="66"/>
      <c r="BY207" s="66"/>
      <c r="BZ207" s="66"/>
      <c r="CA207" s="66"/>
      <c r="CB207" s="66"/>
      <c r="CC207" s="66"/>
      <c r="CD207" s="66"/>
      <c r="CE207" s="66"/>
      <c r="CF207" s="66"/>
      <c r="CG207" s="66"/>
      <c r="CH207" s="66"/>
      <c r="CI207" s="66"/>
      <c r="CJ207" s="66"/>
      <c r="CK207" s="66"/>
      <c r="CL207" s="66"/>
      <c r="CM207" s="66"/>
      <c r="CN207" s="66"/>
      <c r="CO207" s="66"/>
      <c r="CP207" s="66"/>
      <c r="CQ207" s="66"/>
      <c r="CR207" s="66"/>
      <c r="CS207" s="66"/>
      <c r="CT207" s="66"/>
      <c r="CU207" s="66"/>
      <c r="CV207" s="66"/>
      <c r="CW207" s="66"/>
      <c r="CX207" s="66"/>
      <c r="CY207" s="66"/>
      <c r="CZ207" s="66"/>
      <c r="DA207" s="66"/>
      <c r="DB207" s="66"/>
      <c r="DC207" s="66"/>
      <c r="DD207" s="66"/>
      <c r="DE207" s="66"/>
      <c r="DF207" s="66"/>
      <c r="DG207" s="66"/>
      <c r="DH207" s="66"/>
      <c r="DI207" s="66"/>
      <c r="DJ207" s="66"/>
      <c r="DK207" s="66"/>
      <c r="DL207" s="66"/>
      <c r="DM207" s="66"/>
      <c r="DN207" s="66"/>
      <c r="DO207" s="66"/>
      <c r="DP207" s="66"/>
      <c r="DQ207" s="66"/>
      <c r="DR207" s="66"/>
      <c r="DS207" s="66"/>
      <c r="DT207" s="66"/>
      <c r="DU207" s="66"/>
      <c r="DV207" s="66"/>
      <c r="DW207" s="66"/>
      <c r="DX207" s="66"/>
      <c r="DY207" s="66"/>
      <c r="DZ207" s="66"/>
      <c r="EA207" s="66"/>
      <c r="EB207" s="66"/>
      <c r="EC207" s="66"/>
      <c r="ED207" s="66"/>
      <c r="EE207" s="66"/>
      <c r="EF207" s="66"/>
      <c r="EG207" s="66"/>
      <c r="EH207" s="66"/>
      <c r="EI207" s="66"/>
      <c r="EJ207" s="66"/>
      <c r="EK207" s="66"/>
      <c r="EL207" s="66"/>
      <c r="EM207" s="66"/>
      <c r="EN207" s="66"/>
    </row>
    <row r="208" spans="1:144" customFormat="1" ht="48" x14ac:dyDescent="0.25">
      <c r="A208" s="66"/>
      <c r="B208" s="233" t="s">
        <v>129</v>
      </c>
      <c r="C208" s="234"/>
      <c r="D208" s="234"/>
      <c r="E208" s="234"/>
      <c r="F208" s="151"/>
      <c r="G208" s="152"/>
      <c r="H208" s="153" t="s">
        <v>313</v>
      </c>
      <c r="I208" s="66"/>
      <c r="J208" s="66"/>
      <c r="K208" s="66"/>
      <c r="L208" s="66"/>
      <c r="M208" s="66"/>
      <c r="N208" s="66"/>
      <c r="O208" s="66"/>
      <c r="P208" s="66"/>
      <c r="Q208" s="66"/>
      <c r="R208" s="66"/>
      <c r="S208" s="66"/>
      <c r="T208" s="66"/>
      <c r="U208" s="66"/>
      <c r="V208" s="66"/>
      <c r="W208" s="66"/>
      <c r="X208" s="66"/>
      <c r="Y208" s="66"/>
      <c r="Z208" s="66"/>
      <c r="AA208" s="190" t="s">
        <v>129</v>
      </c>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c r="BI208" s="66"/>
      <c r="BJ208" s="66"/>
      <c r="BK208" s="66"/>
      <c r="BL208" s="66"/>
      <c r="BM208" s="66"/>
      <c r="BN208" s="66"/>
      <c r="BO208" s="66"/>
      <c r="BP208" s="66"/>
      <c r="BQ208" s="66"/>
      <c r="BR208" s="66"/>
      <c r="BS208" s="66"/>
      <c r="BT208" s="66"/>
      <c r="BU208" s="66"/>
      <c r="BV208" s="66"/>
      <c r="BW208" s="66"/>
      <c r="BX208" s="66"/>
      <c r="BY208" s="66"/>
      <c r="BZ208" s="66"/>
      <c r="CA208" s="66"/>
      <c r="CB208" s="66"/>
      <c r="CC208" s="66"/>
      <c r="CD208" s="66"/>
      <c r="CE208" s="66"/>
      <c r="CF208" s="66"/>
      <c r="CG208" s="66"/>
      <c r="CH208" s="66"/>
      <c r="CI208" s="66"/>
      <c r="CJ208" s="66"/>
      <c r="CK208" s="66"/>
      <c r="CL208" s="66"/>
      <c r="CM208" s="66"/>
      <c r="CN208" s="66"/>
      <c r="CO208" s="66"/>
      <c r="CP208" s="66"/>
      <c r="CQ208" s="66"/>
      <c r="CR208" s="66"/>
      <c r="CS208" s="66"/>
      <c r="CT208" s="66"/>
      <c r="CU208" s="66"/>
      <c r="CV208" s="66"/>
      <c r="CW208" s="66"/>
      <c r="CX208" s="66"/>
      <c r="CY208" s="66"/>
      <c r="CZ208" s="66"/>
      <c r="DA208" s="66"/>
      <c r="DB208" s="66"/>
      <c r="DC208" s="66"/>
      <c r="DD208" s="66"/>
      <c r="DE208" s="66"/>
      <c r="DF208" s="66"/>
      <c r="DG208" s="66"/>
      <c r="DH208" s="66"/>
      <c r="DI208" s="66"/>
      <c r="DJ208" s="66"/>
      <c r="DK208" s="66"/>
      <c r="DL208" s="66"/>
      <c r="DM208" s="66"/>
      <c r="DN208" s="66"/>
      <c r="DO208" s="66"/>
      <c r="DP208" s="66"/>
      <c r="DQ208" s="66"/>
      <c r="DR208" s="66"/>
      <c r="DS208" s="66"/>
      <c r="DT208" s="66"/>
      <c r="DU208" s="66"/>
      <c r="DV208" s="66"/>
      <c r="DW208" s="66"/>
      <c r="DX208" s="66"/>
      <c r="DY208" s="66"/>
      <c r="DZ208" s="66"/>
      <c r="EA208" s="66"/>
      <c r="EB208" s="66"/>
      <c r="EC208" s="66"/>
      <c r="ED208" s="66"/>
      <c r="EE208" s="66"/>
      <c r="EF208" s="66"/>
      <c r="EG208" s="66"/>
      <c r="EH208" s="66"/>
      <c r="EI208" s="66"/>
      <c r="EJ208" s="66"/>
      <c r="EK208" s="66"/>
      <c r="EL208" s="66"/>
      <c r="EM208" s="66"/>
      <c r="EN208" s="66"/>
    </row>
    <row r="209" spans="1:144" customFormat="1" ht="9.9499999999999993" customHeight="1" x14ac:dyDescent="0.25">
      <c r="A209" s="66"/>
      <c r="B209" s="190"/>
      <c r="C209" s="201"/>
      <c r="D209" s="201"/>
      <c r="E209" s="201"/>
      <c r="F209" s="151"/>
      <c r="G209" s="152"/>
      <c r="H209" s="153"/>
      <c r="I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c r="BI209" s="66"/>
      <c r="BJ209" s="66"/>
      <c r="BK209" s="66"/>
      <c r="BL209" s="66"/>
      <c r="BM209" s="66"/>
      <c r="BN209" s="66"/>
      <c r="BO209" s="66"/>
      <c r="BP209" s="66"/>
      <c r="BQ209" s="66"/>
      <c r="BR209" s="66"/>
      <c r="BS209" s="66"/>
      <c r="BT209" s="66"/>
      <c r="BU209" s="66"/>
      <c r="BV209" s="66"/>
      <c r="BW209" s="66"/>
      <c r="BX209" s="66"/>
      <c r="BY209" s="66"/>
      <c r="BZ209" s="66"/>
      <c r="CA209" s="66"/>
      <c r="CB209" s="66"/>
      <c r="CC209" s="66"/>
      <c r="CD209" s="66"/>
      <c r="CE209" s="66"/>
      <c r="CF209" s="66"/>
      <c r="CG209" s="66"/>
      <c r="CH209" s="66"/>
      <c r="CI209" s="66"/>
      <c r="CJ209" s="66"/>
      <c r="CK209" s="66"/>
      <c r="CL209" s="66"/>
      <c r="CM209" s="66"/>
      <c r="CN209" s="66"/>
      <c r="CO209" s="66"/>
      <c r="CP209" s="66"/>
      <c r="CQ209" s="66"/>
      <c r="CR209" s="66"/>
      <c r="CS209" s="66"/>
      <c r="CT209" s="66"/>
      <c r="CU209" s="66"/>
      <c r="CV209" s="66"/>
      <c r="CW209" s="66"/>
      <c r="CX209" s="66"/>
      <c r="CY209" s="66"/>
      <c r="CZ209" s="66"/>
      <c r="DA209" s="66"/>
      <c r="DB209" s="66"/>
      <c r="DC209" s="66"/>
      <c r="DD209" s="66"/>
      <c r="DE209" s="66"/>
      <c r="DF209" s="66"/>
      <c r="DG209" s="66"/>
      <c r="DH209" s="66"/>
      <c r="DI209" s="66"/>
      <c r="DJ209" s="66"/>
      <c r="DK209" s="66"/>
      <c r="DL209" s="66"/>
      <c r="DM209" s="66"/>
      <c r="DN209" s="66"/>
      <c r="DO209" s="66"/>
      <c r="DP209" s="66"/>
      <c r="DQ209" s="66"/>
      <c r="DR209" s="66"/>
      <c r="DS209" s="66"/>
      <c r="DT209" s="66"/>
      <c r="DU209" s="66"/>
      <c r="DV209" s="66"/>
      <c r="DW209" s="66"/>
      <c r="DX209" s="66"/>
      <c r="DY209" s="66"/>
      <c r="DZ209" s="66"/>
      <c r="EA209" s="66"/>
      <c r="EB209" s="66"/>
      <c r="EC209" s="66"/>
      <c r="ED209" s="66"/>
      <c r="EE209" s="66"/>
      <c r="EF209" s="66"/>
      <c r="EG209" s="66"/>
      <c r="EH209" s="66"/>
      <c r="EI209" s="66"/>
      <c r="EJ209" s="66"/>
      <c r="EK209" s="66"/>
      <c r="EL209" s="66"/>
      <c r="EM209" s="66"/>
      <c r="EN209" s="66"/>
    </row>
    <row r="210" spans="1:144" customFormat="1" x14ac:dyDescent="0.25">
      <c r="A210" s="66"/>
      <c r="B210" s="243" t="s">
        <v>72</v>
      </c>
      <c r="C210" s="234"/>
      <c r="D210" s="234"/>
      <c r="E210" s="234"/>
      <c r="F210" s="151"/>
      <c r="G210" s="152"/>
      <c r="H210" s="153" t="s">
        <v>314</v>
      </c>
      <c r="I210" s="66"/>
      <c r="J210" s="66"/>
      <c r="K210" s="66"/>
      <c r="L210" s="66"/>
      <c r="M210" s="66"/>
      <c r="N210" s="66"/>
      <c r="O210" s="66"/>
      <c r="P210" s="66"/>
      <c r="Q210" s="66"/>
      <c r="R210" s="66"/>
      <c r="S210" s="66"/>
      <c r="T210" s="66"/>
      <c r="U210" s="66"/>
      <c r="V210" s="66"/>
      <c r="W210" s="66"/>
      <c r="X210" s="66"/>
      <c r="Y210" s="66"/>
      <c r="Z210" s="66"/>
      <c r="AA210" s="195" t="s">
        <v>72</v>
      </c>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c r="BI210" s="66"/>
      <c r="BJ210" s="66"/>
      <c r="BK210" s="66"/>
      <c r="BL210" s="66"/>
      <c r="BM210" s="66"/>
      <c r="BN210" s="66"/>
      <c r="BO210" s="66"/>
      <c r="BP210" s="66"/>
      <c r="BQ210" s="66"/>
      <c r="BR210" s="66"/>
      <c r="BS210" s="66"/>
      <c r="BT210" s="66"/>
      <c r="BU210" s="66"/>
      <c r="BV210" s="66"/>
      <c r="BW210" s="66"/>
      <c r="BX210" s="66"/>
      <c r="BY210" s="66"/>
      <c r="BZ210" s="66"/>
      <c r="CA210" s="66"/>
      <c r="CB210" s="66"/>
      <c r="CC210" s="66"/>
      <c r="CD210" s="66"/>
      <c r="CE210" s="66"/>
      <c r="CF210" s="66"/>
      <c r="CG210" s="66"/>
      <c r="CH210" s="66"/>
      <c r="CI210" s="66"/>
      <c r="CJ210" s="66"/>
      <c r="CK210" s="66"/>
      <c r="CL210" s="66"/>
      <c r="CM210" s="66"/>
      <c r="CN210" s="66"/>
      <c r="CO210" s="66"/>
      <c r="CP210" s="66"/>
      <c r="CQ210" s="66"/>
      <c r="CR210" s="66"/>
      <c r="CS210" s="66"/>
      <c r="CT210" s="66"/>
      <c r="CU210" s="66"/>
      <c r="CV210" s="66"/>
      <c r="CW210" s="66"/>
      <c r="CX210" s="66"/>
      <c r="CY210" s="66"/>
      <c r="CZ210" s="66"/>
      <c r="DA210" s="66"/>
      <c r="DB210" s="66"/>
      <c r="DC210" s="66"/>
      <c r="DD210" s="66"/>
      <c r="DE210" s="66"/>
      <c r="DF210" s="66"/>
      <c r="DG210" s="66"/>
      <c r="DH210" s="66"/>
      <c r="DI210" s="66"/>
      <c r="DJ210" s="66"/>
      <c r="DK210" s="66"/>
      <c r="DL210" s="66"/>
      <c r="DM210" s="66"/>
      <c r="DN210" s="66"/>
      <c r="DO210" s="66"/>
      <c r="DP210" s="66"/>
      <c r="DQ210" s="66"/>
      <c r="DR210" s="66"/>
      <c r="DS210" s="66"/>
      <c r="DT210" s="66"/>
      <c r="DU210" s="66"/>
      <c r="DV210" s="66"/>
      <c r="DW210" s="66"/>
      <c r="DX210" s="66"/>
      <c r="DY210" s="66"/>
      <c r="DZ210" s="66"/>
      <c r="EA210" s="66"/>
      <c r="EB210" s="66"/>
      <c r="EC210" s="66"/>
      <c r="ED210" s="66"/>
      <c r="EE210" s="66"/>
      <c r="EF210" s="66"/>
      <c r="EG210" s="66"/>
      <c r="EH210" s="66"/>
      <c r="EI210" s="66"/>
      <c r="EJ210" s="66"/>
      <c r="EK210" s="66"/>
      <c r="EL210" s="66"/>
      <c r="EM210" s="66"/>
      <c r="EN210" s="66"/>
    </row>
    <row r="211" spans="1:144" customFormat="1" ht="9.9499999999999993" customHeight="1" x14ac:dyDescent="0.25">
      <c r="A211" s="66"/>
      <c r="B211" s="195"/>
      <c r="C211" s="201"/>
      <c r="D211" s="201"/>
      <c r="E211" s="201"/>
      <c r="F211" s="151"/>
      <c r="G211" s="152"/>
      <c r="H211" s="153"/>
      <c r="I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c r="BI211" s="66"/>
      <c r="BJ211" s="66"/>
      <c r="BK211" s="66"/>
      <c r="BL211" s="66"/>
      <c r="BM211" s="66"/>
      <c r="BN211" s="66"/>
      <c r="BO211" s="66"/>
      <c r="BP211" s="66"/>
      <c r="BQ211" s="66"/>
      <c r="BR211" s="66"/>
      <c r="BS211" s="66"/>
      <c r="BT211" s="66"/>
      <c r="BU211" s="66"/>
      <c r="BV211" s="66"/>
      <c r="BW211" s="66"/>
      <c r="BX211" s="66"/>
      <c r="BY211" s="66"/>
      <c r="BZ211" s="66"/>
      <c r="CA211" s="66"/>
      <c r="CB211" s="66"/>
      <c r="CC211" s="66"/>
      <c r="CD211" s="66"/>
      <c r="CE211" s="66"/>
      <c r="CF211" s="66"/>
      <c r="CG211" s="66"/>
      <c r="CH211" s="66"/>
      <c r="CI211" s="66"/>
      <c r="CJ211" s="66"/>
      <c r="CK211" s="66"/>
      <c r="CL211" s="66"/>
      <c r="CM211" s="66"/>
      <c r="CN211" s="66"/>
      <c r="CO211" s="66"/>
      <c r="CP211" s="66"/>
      <c r="CQ211" s="66"/>
      <c r="CR211" s="66"/>
      <c r="CS211" s="66"/>
      <c r="CT211" s="66"/>
      <c r="CU211" s="66"/>
      <c r="CV211" s="66"/>
      <c r="CW211" s="66"/>
      <c r="CX211" s="66"/>
      <c r="CY211" s="66"/>
      <c r="CZ211" s="66"/>
      <c r="DA211" s="66"/>
      <c r="DB211" s="66"/>
      <c r="DC211" s="66"/>
      <c r="DD211" s="66"/>
      <c r="DE211" s="66"/>
      <c r="DF211" s="66"/>
      <c r="DG211" s="66"/>
      <c r="DH211" s="66"/>
      <c r="DI211" s="66"/>
      <c r="DJ211" s="66"/>
      <c r="DK211" s="66"/>
      <c r="DL211" s="66"/>
      <c r="DM211" s="66"/>
      <c r="DN211" s="66"/>
      <c r="DO211" s="66"/>
      <c r="DP211" s="66"/>
      <c r="DQ211" s="66"/>
      <c r="DR211" s="66"/>
      <c r="DS211" s="66"/>
      <c r="DT211" s="66"/>
      <c r="DU211" s="66"/>
      <c r="DV211" s="66"/>
      <c r="DW211" s="66"/>
      <c r="DX211" s="66"/>
      <c r="DY211" s="66"/>
      <c r="DZ211" s="66"/>
      <c r="EA211" s="66"/>
      <c r="EB211" s="66"/>
      <c r="EC211" s="66"/>
      <c r="ED211" s="66"/>
      <c r="EE211" s="66"/>
      <c r="EF211" s="66"/>
      <c r="EG211" s="66"/>
      <c r="EH211" s="66"/>
      <c r="EI211" s="66"/>
      <c r="EJ211" s="66"/>
      <c r="EK211" s="66"/>
      <c r="EL211" s="66"/>
      <c r="EM211" s="66"/>
      <c r="EN211" s="66"/>
    </row>
    <row r="212" spans="1:144" customFormat="1" ht="36" x14ac:dyDescent="0.25">
      <c r="A212" s="66"/>
      <c r="B212" s="233" t="s">
        <v>73</v>
      </c>
      <c r="C212" s="234"/>
      <c r="D212" s="234"/>
      <c r="E212" s="234"/>
      <c r="F212" s="151"/>
      <c r="G212" s="152"/>
      <c r="H212" s="153" t="s">
        <v>313</v>
      </c>
      <c r="I212" s="66"/>
      <c r="J212" s="66"/>
      <c r="K212" s="66"/>
      <c r="L212" s="66"/>
      <c r="M212" s="66"/>
      <c r="N212" s="66"/>
      <c r="O212" s="66"/>
      <c r="P212" s="66"/>
      <c r="Q212" s="66"/>
      <c r="R212" s="66"/>
      <c r="S212" s="66"/>
      <c r="T212" s="66"/>
      <c r="U212" s="66"/>
      <c r="V212" s="66"/>
      <c r="W212" s="66"/>
      <c r="X212" s="66"/>
      <c r="Y212" s="66"/>
      <c r="Z212" s="66"/>
      <c r="AA212" s="190" t="s">
        <v>73</v>
      </c>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c r="BI212" s="66"/>
      <c r="BJ212" s="66"/>
      <c r="BK212" s="66"/>
      <c r="BL212" s="66"/>
      <c r="BM212" s="66"/>
      <c r="BN212" s="66"/>
      <c r="BO212" s="66"/>
      <c r="BP212" s="66"/>
      <c r="BQ212" s="66"/>
      <c r="BR212" s="66"/>
      <c r="BS212" s="66"/>
      <c r="BT212" s="66"/>
      <c r="BU212" s="66"/>
      <c r="BV212" s="66"/>
      <c r="BW212" s="66"/>
      <c r="BX212" s="66"/>
      <c r="BY212" s="66"/>
      <c r="BZ212" s="66"/>
      <c r="CA212" s="66"/>
      <c r="CB212" s="66"/>
      <c r="CC212" s="66"/>
      <c r="CD212" s="66"/>
      <c r="CE212" s="66"/>
      <c r="CF212" s="66"/>
      <c r="CG212" s="66"/>
      <c r="CH212" s="66"/>
      <c r="CI212" s="66"/>
      <c r="CJ212" s="66"/>
      <c r="CK212" s="66"/>
      <c r="CL212" s="66"/>
      <c r="CM212" s="66"/>
      <c r="CN212" s="66"/>
      <c r="CO212" s="66"/>
      <c r="CP212" s="66"/>
      <c r="CQ212" s="66"/>
      <c r="CR212" s="66"/>
      <c r="CS212" s="66"/>
      <c r="CT212" s="66"/>
      <c r="CU212" s="66"/>
      <c r="CV212" s="66"/>
      <c r="CW212" s="66"/>
      <c r="CX212" s="66"/>
      <c r="CY212" s="66"/>
      <c r="CZ212" s="66"/>
      <c r="DA212" s="66"/>
      <c r="DB212" s="66"/>
      <c r="DC212" s="66"/>
      <c r="DD212" s="66"/>
      <c r="DE212" s="66"/>
      <c r="DF212" s="66"/>
      <c r="DG212" s="66"/>
      <c r="DH212" s="66"/>
      <c r="DI212" s="66"/>
      <c r="DJ212" s="66"/>
      <c r="DK212" s="66"/>
      <c r="DL212" s="66"/>
      <c r="DM212" s="66"/>
      <c r="DN212" s="66"/>
      <c r="DO212" s="66"/>
      <c r="DP212" s="66"/>
      <c r="DQ212" s="66"/>
      <c r="DR212" s="66"/>
      <c r="DS212" s="66"/>
      <c r="DT212" s="66"/>
      <c r="DU212" s="66"/>
      <c r="DV212" s="66"/>
      <c r="DW212" s="66"/>
      <c r="DX212" s="66"/>
      <c r="DY212" s="66"/>
      <c r="DZ212" s="66"/>
      <c r="EA212" s="66"/>
      <c r="EB212" s="66"/>
      <c r="EC212" s="66"/>
      <c r="ED212" s="66"/>
      <c r="EE212" s="66"/>
      <c r="EF212" s="66"/>
      <c r="EG212" s="66"/>
      <c r="EH212" s="66"/>
      <c r="EI212" s="66"/>
      <c r="EJ212" s="66"/>
      <c r="EK212" s="66"/>
      <c r="EL212" s="66"/>
      <c r="EM212" s="66"/>
      <c r="EN212" s="66"/>
    </row>
    <row r="213" spans="1:144" customFormat="1" ht="9.9499999999999993" customHeight="1" x14ac:dyDescent="0.25">
      <c r="A213" s="66"/>
      <c r="B213" s="190"/>
      <c r="C213" s="201"/>
      <c r="D213" s="201"/>
      <c r="E213" s="201"/>
      <c r="F213" s="151"/>
      <c r="G213" s="152"/>
      <c r="H213" s="153"/>
      <c r="I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c r="BI213" s="66"/>
      <c r="BJ213" s="66"/>
      <c r="BK213" s="66"/>
      <c r="BL213" s="66"/>
      <c r="BM213" s="66"/>
      <c r="BN213" s="66"/>
      <c r="BO213" s="66"/>
      <c r="BP213" s="66"/>
      <c r="BQ213" s="66"/>
      <c r="BR213" s="66"/>
      <c r="BS213" s="66"/>
      <c r="BT213" s="66"/>
      <c r="BU213" s="66"/>
      <c r="BV213" s="66"/>
      <c r="BW213" s="66"/>
      <c r="BX213" s="66"/>
      <c r="BY213" s="66"/>
      <c r="BZ213" s="66"/>
      <c r="CA213" s="66"/>
      <c r="CB213" s="66"/>
      <c r="CC213" s="66"/>
      <c r="CD213" s="66"/>
      <c r="CE213" s="66"/>
      <c r="CF213" s="66"/>
      <c r="CG213" s="66"/>
      <c r="CH213" s="66"/>
      <c r="CI213" s="66"/>
      <c r="CJ213" s="66"/>
      <c r="CK213" s="66"/>
      <c r="CL213" s="66"/>
      <c r="CM213" s="66"/>
      <c r="CN213" s="66"/>
      <c r="CO213" s="66"/>
      <c r="CP213" s="66"/>
      <c r="CQ213" s="66"/>
      <c r="CR213" s="66"/>
      <c r="CS213" s="66"/>
      <c r="CT213" s="66"/>
      <c r="CU213" s="66"/>
      <c r="CV213" s="66"/>
      <c r="CW213" s="66"/>
      <c r="CX213" s="66"/>
      <c r="CY213" s="66"/>
      <c r="CZ213" s="66"/>
      <c r="DA213" s="66"/>
      <c r="DB213" s="66"/>
      <c r="DC213" s="66"/>
      <c r="DD213" s="66"/>
      <c r="DE213" s="66"/>
      <c r="DF213" s="66"/>
      <c r="DG213" s="66"/>
      <c r="DH213" s="66"/>
      <c r="DI213" s="66"/>
      <c r="DJ213" s="66"/>
      <c r="DK213" s="66"/>
      <c r="DL213" s="66"/>
      <c r="DM213" s="66"/>
      <c r="DN213" s="66"/>
      <c r="DO213" s="66"/>
      <c r="DP213" s="66"/>
      <c r="DQ213" s="66"/>
      <c r="DR213" s="66"/>
      <c r="DS213" s="66"/>
      <c r="DT213" s="66"/>
      <c r="DU213" s="66"/>
      <c r="DV213" s="66"/>
      <c r="DW213" s="66"/>
      <c r="DX213" s="66"/>
      <c r="DY213" s="66"/>
      <c r="DZ213" s="66"/>
      <c r="EA213" s="66"/>
      <c r="EB213" s="66"/>
      <c r="EC213" s="66"/>
      <c r="ED213" s="66"/>
      <c r="EE213" s="66"/>
      <c r="EF213" s="66"/>
      <c r="EG213" s="66"/>
      <c r="EH213" s="66"/>
      <c r="EI213" s="66"/>
      <c r="EJ213" s="66"/>
      <c r="EK213" s="66"/>
      <c r="EL213" s="66"/>
      <c r="EM213" s="66"/>
      <c r="EN213" s="66"/>
    </row>
    <row r="214" spans="1:144" customFormat="1" ht="48" x14ac:dyDescent="0.25">
      <c r="A214" s="66"/>
      <c r="B214" s="233" t="s">
        <v>117</v>
      </c>
      <c r="C214" s="234"/>
      <c r="D214" s="234"/>
      <c r="E214" s="234"/>
      <c r="F214" s="151"/>
      <c r="G214" s="152"/>
      <c r="H214" s="153" t="s">
        <v>313</v>
      </c>
      <c r="I214" s="66"/>
      <c r="J214" s="66"/>
      <c r="K214" s="66"/>
      <c r="L214" s="66"/>
      <c r="M214" s="66"/>
      <c r="N214" s="66"/>
      <c r="O214" s="66"/>
      <c r="P214" s="66"/>
      <c r="Q214" s="66"/>
      <c r="R214" s="66"/>
      <c r="S214" s="66"/>
      <c r="T214" s="66"/>
      <c r="U214" s="66"/>
      <c r="V214" s="66"/>
      <c r="W214" s="66"/>
      <c r="X214" s="66"/>
      <c r="Y214" s="66"/>
      <c r="Z214" s="66"/>
      <c r="AA214" s="190" t="s">
        <v>117</v>
      </c>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c r="BI214" s="66"/>
      <c r="BJ214" s="66"/>
      <c r="BK214" s="66"/>
      <c r="BL214" s="66"/>
      <c r="BM214" s="66"/>
      <c r="BN214" s="66"/>
      <c r="BO214" s="66"/>
      <c r="BP214" s="66"/>
      <c r="BQ214" s="66"/>
      <c r="BR214" s="66"/>
      <c r="BS214" s="66"/>
      <c r="BT214" s="66"/>
      <c r="BU214" s="66"/>
      <c r="BV214" s="66"/>
      <c r="BW214" s="66"/>
      <c r="BX214" s="66"/>
      <c r="BY214" s="66"/>
      <c r="BZ214" s="66"/>
      <c r="CA214" s="66"/>
      <c r="CB214" s="66"/>
      <c r="CC214" s="66"/>
      <c r="CD214" s="66"/>
      <c r="CE214" s="66"/>
      <c r="CF214" s="66"/>
      <c r="CG214" s="66"/>
      <c r="CH214" s="66"/>
      <c r="CI214" s="66"/>
      <c r="CJ214" s="66"/>
      <c r="CK214" s="66"/>
      <c r="CL214" s="66"/>
      <c r="CM214" s="66"/>
      <c r="CN214" s="66"/>
      <c r="CO214" s="66"/>
      <c r="CP214" s="66"/>
      <c r="CQ214" s="66"/>
      <c r="CR214" s="66"/>
      <c r="CS214" s="66"/>
      <c r="CT214" s="66"/>
      <c r="CU214" s="66"/>
      <c r="CV214" s="66"/>
      <c r="CW214" s="66"/>
      <c r="CX214" s="66"/>
      <c r="CY214" s="66"/>
      <c r="CZ214" s="66"/>
      <c r="DA214" s="66"/>
      <c r="DB214" s="66"/>
      <c r="DC214" s="66"/>
      <c r="DD214" s="66"/>
      <c r="DE214" s="66"/>
      <c r="DF214" s="66"/>
      <c r="DG214" s="66"/>
      <c r="DH214" s="66"/>
      <c r="DI214" s="66"/>
      <c r="DJ214" s="66"/>
      <c r="DK214" s="66"/>
      <c r="DL214" s="66"/>
      <c r="DM214" s="66"/>
      <c r="DN214" s="66"/>
      <c r="DO214" s="66"/>
      <c r="DP214" s="66"/>
      <c r="DQ214" s="66"/>
      <c r="DR214" s="66"/>
      <c r="DS214" s="66"/>
      <c r="DT214" s="66"/>
      <c r="DU214" s="66"/>
      <c r="DV214" s="66"/>
      <c r="DW214" s="66"/>
      <c r="DX214" s="66"/>
      <c r="DY214" s="66"/>
      <c r="DZ214" s="66"/>
      <c r="EA214" s="66"/>
      <c r="EB214" s="66"/>
      <c r="EC214" s="66"/>
      <c r="ED214" s="66"/>
      <c r="EE214" s="66"/>
      <c r="EF214" s="66"/>
      <c r="EG214" s="66"/>
      <c r="EH214" s="66"/>
      <c r="EI214" s="66"/>
      <c r="EJ214" s="66"/>
      <c r="EK214" s="66"/>
      <c r="EL214" s="66"/>
      <c r="EM214" s="66"/>
      <c r="EN214" s="66"/>
    </row>
    <row r="215" spans="1:144" customFormat="1" x14ac:dyDescent="0.25">
      <c r="A215" s="66"/>
      <c r="B215" s="190"/>
      <c r="C215" s="201"/>
      <c r="D215" s="201"/>
      <c r="E215" s="201"/>
      <c r="F215" s="151"/>
      <c r="G215" s="152"/>
      <c r="H215" s="153"/>
      <c r="I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c r="BI215" s="66"/>
      <c r="BJ215" s="66"/>
      <c r="BK215" s="66"/>
      <c r="BL215" s="66"/>
      <c r="BM215" s="66"/>
      <c r="BN215" s="66"/>
      <c r="BO215" s="66"/>
      <c r="BP215" s="66"/>
      <c r="BQ215" s="66"/>
      <c r="BR215" s="66"/>
      <c r="BS215" s="66"/>
      <c r="BT215" s="66"/>
      <c r="BU215" s="66"/>
      <c r="BV215" s="66"/>
      <c r="BW215" s="66"/>
      <c r="BX215" s="66"/>
      <c r="BY215" s="66"/>
      <c r="BZ215" s="66"/>
      <c r="CA215" s="66"/>
      <c r="CB215" s="66"/>
      <c r="CC215" s="66"/>
      <c r="CD215" s="66"/>
      <c r="CE215" s="66"/>
      <c r="CF215" s="66"/>
      <c r="CG215" s="66"/>
      <c r="CH215" s="66"/>
      <c r="CI215" s="66"/>
      <c r="CJ215" s="66"/>
      <c r="CK215" s="66"/>
      <c r="CL215" s="66"/>
      <c r="CM215" s="66"/>
      <c r="CN215" s="66"/>
      <c r="CO215" s="66"/>
      <c r="CP215" s="66"/>
      <c r="CQ215" s="66"/>
      <c r="CR215" s="66"/>
      <c r="CS215" s="66"/>
      <c r="CT215" s="66"/>
      <c r="CU215" s="66"/>
      <c r="CV215" s="66"/>
      <c r="CW215" s="66"/>
      <c r="CX215" s="66"/>
      <c r="CY215" s="66"/>
      <c r="CZ215" s="66"/>
      <c r="DA215" s="66"/>
      <c r="DB215" s="66"/>
      <c r="DC215" s="66"/>
      <c r="DD215" s="66"/>
      <c r="DE215" s="66"/>
      <c r="DF215" s="66"/>
      <c r="DG215" s="66"/>
      <c r="DH215" s="66"/>
      <c r="DI215" s="66"/>
      <c r="DJ215" s="66"/>
      <c r="DK215" s="66"/>
      <c r="DL215" s="66"/>
      <c r="DM215" s="66"/>
      <c r="DN215" s="66"/>
      <c r="DO215" s="66"/>
      <c r="DP215" s="66"/>
      <c r="DQ215" s="66"/>
      <c r="DR215" s="66"/>
      <c r="DS215" s="66"/>
      <c r="DT215" s="66"/>
      <c r="DU215" s="66"/>
      <c r="DV215" s="66"/>
      <c r="DW215" s="66"/>
      <c r="DX215" s="66"/>
      <c r="DY215" s="66"/>
      <c r="DZ215" s="66"/>
      <c r="EA215" s="66"/>
      <c r="EB215" s="66"/>
      <c r="EC215" s="66"/>
      <c r="ED215" s="66"/>
      <c r="EE215" s="66"/>
      <c r="EF215" s="66"/>
      <c r="EG215" s="66"/>
      <c r="EH215" s="66"/>
      <c r="EI215" s="66"/>
      <c r="EJ215" s="66"/>
      <c r="EK215" s="66"/>
      <c r="EL215" s="66"/>
      <c r="EM215" s="66"/>
      <c r="EN215" s="66"/>
    </row>
    <row r="216" spans="1:144" customFormat="1" ht="48" x14ac:dyDescent="0.25">
      <c r="A216" s="66"/>
      <c r="B216" s="233" t="s">
        <v>208</v>
      </c>
      <c r="C216" s="234"/>
      <c r="D216" s="234"/>
      <c r="E216" s="234"/>
      <c r="F216" s="151"/>
      <c r="G216" s="152"/>
      <c r="H216" s="153" t="s">
        <v>313</v>
      </c>
      <c r="I216" s="66"/>
      <c r="J216" s="66"/>
      <c r="K216" s="66"/>
      <c r="L216" s="66"/>
      <c r="M216" s="66"/>
      <c r="N216" s="66"/>
      <c r="O216" s="66"/>
      <c r="P216" s="66"/>
      <c r="Q216" s="66"/>
      <c r="R216" s="66"/>
      <c r="S216" s="66"/>
      <c r="T216" s="66"/>
      <c r="U216" s="66"/>
      <c r="V216" s="66"/>
      <c r="W216" s="66"/>
      <c r="X216" s="66"/>
      <c r="Y216" s="66"/>
      <c r="Z216" s="66"/>
      <c r="AA216" s="190" t="s">
        <v>208</v>
      </c>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c r="BI216" s="66"/>
      <c r="BJ216" s="66"/>
      <c r="BK216" s="66"/>
      <c r="BL216" s="66"/>
      <c r="BM216" s="66"/>
      <c r="BN216" s="66"/>
      <c r="BO216" s="66"/>
      <c r="BP216" s="66"/>
      <c r="BQ216" s="66"/>
      <c r="BR216" s="66"/>
      <c r="BS216" s="66"/>
      <c r="BT216" s="66"/>
      <c r="BU216" s="66"/>
      <c r="BV216" s="66"/>
      <c r="BW216" s="66"/>
      <c r="BX216" s="66"/>
      <c r="BY216" s="66"/>
      <c r="BZ216" s="66"/>
      <c r="CA216" s="66"/>
      <c r="CB216" s="66"/>
      <c r="CC216" s="66"/>
      <c r="CD216" s="66"/>
      <c r="CE216" s="66"/>
      <c r="CF216" s="66"/>
      <c r="CG216" s="66"/>
      <c r="CH216" s="66"/>
      <c r="CI216" s="66"/>
      <c r="CJ216" s="66"/>
      <c r="CK216" s="66"/>
      <c r="CL216" s="66"/>
      <c r="CM216" s="66"/>
      <c r="CN216" s="66"/>
      <c r="CO216" s="66"/>
      <c r="CP216" s="66"/>
      <c r="CQ216" s="66"/>
      <c r="CR216" s="66"/>
      <c r="CS216" s="66"/>
      <c r="CT216" s="66"/>
      <c r="CU216" s="66"/>
      <c r="CV216" s="66"/>
      <c r="CW216" s="66"/>
      <c r="CX216" s="66"/>
      <c r="CY216" s="66"/>
      <c r="CZ216" s="66"/>
      <c r="DA216" s="66"/>
      <c r="DB216" s="66"/>
      <c r="DC216" s="66"/>
      <c r="DD216" s="66"/>
      <c r="DE216" s="66"/>
      <c r="DF216" s="66"/>
      <c r="DG216" s="66"/>
      <c r="DH216" s="66"/>
      <c r="DI216" s="66"/>
      <c r="DJ216" s="66"/>
      <c r="DK216" s="66"/>
      <c r="DL216" s="66"/>
      <c r="DM216" s="66"/>
      <c r="DN216" s="66"/>
      <c r="DO216" s="66"/>
      <c r="DP216" s="66"/>
      <c r="DQ216" s="66"/>
      <c r="DR216" s="66"/>
      <c r="DS216" s="66"/>
      <c r="DT216" s="66"/>
      <c r="DU216" s="66"/>
      <c r="DV216" s="66"/>
      <c r="DW216" s="66"/>
      <c r="DX216" s="66"/>
      <c r="DY216" s="66"/>
      <c r="DZ216" s="66"/>
      <c r="EA216" s="66"/>
      <c r="EB216" s="66"/>
      <c r="EC216" s="66"/>
      <c r="ED216" s="66"/>
      <c r="EE216" s="66"/>
      <c r="EF216" s="66"/>
      <c r="EG216" s="66"/>
      <c r="EH216" s="66"/>
      <c r="EI216" s="66"/>
      <c r="EJ216" s="66"/>
      <c r="EK216" s="66"/>
      <c r="EL216" s="66"/>
      <c r="EM216" s="66"/>
      <c r="EN216" s="66"/>
    </row>
    <row r="217" spans="1:144" customFormat="1" x14ac:dyDescent="0.25">
      <c r="A217" s="66"/>
      <c r="B217" s="190"/>
      <c r="C217" s="201"/>
      <c r="D217" s="201"/>
      <c r="E217" s="201"/>
      <c r="F217" s="151"/>
      <c r="G217" s="152"/>
      <c r="H217" s="153"/>
      <c r="I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c r="BI217" s="66"/>
      <c r="BJ217" s="66"/>
      <c r="BK217" s="66"/>
      <c r="BL217" s="66"/>
      <c r="BM217" s="66"/>
      <c r="BN217" s="66"/>
      <c r="BO217" s="66"/>
      <c r="BP217" s="66"/>
      <c r="BQ217" s="66"/>
      <c r="BR217" s="66"/>
      <c r="BS217" s="66"/>
      <c r="BT217" s="66"/>
      <c r="BU217" s="66"/>
      <c r="BV217" s="66"/>
      <c r="BW217" s="66"/>
      <c r="BX217" s="66"/>
      <c r="BY217" s="66"/>
      <c r="BZ217" s="66"/>
      <c r="CA217" s="66"/>
      <c r="CB217" s="66"/>
      <c r="CC217" s="66"/>
      <c r="CD217" s="66"/>
      <c r="CE217" s="66"/>
      <c r="CF217" s="66"/>
      <c r="CG217" s="66"/>
      <c r="CH217" s="66"/>
      <c r="CI217" s="66"/>
      <c r="CJ217" s="66"/>
      <c r="CK217" s="66"/>
      <c r="CL217" s="66"/>
      <c r="CM217" s="66"/>
      <c r="CN217" s="66"/>
      <c r="CO217" s="66"/>
      <c r="CP217" s="66"/>
      <c r="CQ217" s="66"/>
      <c r="CR217" s="66"/>
      <c r="CS217" s="66"/>
      <c r="CT217" s="66"/>
      <c r="CU217" s="66"/>
      <c r="CV217" s="66"/>
      <c r="CW217" s="66"/>
      <c r="CX217" s="66"/>
      <c r="CY217" s="66"/>
      <c r="CZ217" s="66"/>
      <c r="DA217" s="66"/>
      <c r="DB217" s="66"/>
      <c r="DC217" s="66"/>
      <c r="DD217" s="66"/>
      <c r="DE217" s="66"/>
      <c r="DF217" s="66"/>
      <c r="DG217" s="66"/>
      <c r="DH217" s="66"/>
      <c r="DI217" s="66"/>
      <c r="DJ217" s="66"/>
      <c r="DK217" s="66"/>
      <c r="DL217" s="66"/>
      <c r="DM217" s="66"/>
      <c r="DN217" s="66"/>
      <c r="DO217" s="66"/>
      <c r="DP217" s="66"/>
      <c r="DQ217" s="66"/>
      <c r="DR217" s="66"/>
      <c r="DS217" s="66"/>
      <c r="DT217" s="66"/>
      <c r="DU217" s="66"/>
      <c r="DV217" s="66"/>
      <c r="DW217" s="66"/>
      <c r="DX217" s="66"/>
      <c r="DY217" s="66"/>
      <c r="DZ217" s="66"/>
      <c r="EA217" s="66"/>
      <c r="EB217" s="66"/>
      <c r="EC217" s="66"/>
      <c r="ED217" s="66"/>
      <c r="EE217" s="66"/>
      <c r="EF217" s="66"/>
      <c r="EG217" s="66"/>
      <c r="EH217" s="66"/>
      <c r="EI217" s="66"/>
      <c r="EJ217" s="66"/>
      <c r="EK217" s="66"/>
      <c r="EL217" s="66"/>
      <c r="EM217" s="66"/>
      <c r="EN217" s="66"/>
    </row>
    <row r="218" spans="1:144" customFormat="1" ht="36" x14ac:dyDescent="0.25">
      <c r="A218" s="66"/>
      <c r="B218" s="233" t="s">
        <v>134</v>
      </c>
      <c r="C218" s="234"/>
      <c r="D218" s="234"/>
      <c r="E218" s="234"/>
      <c r="F218" s="151"/>
      <c r="G218" s="152"/>
      <c r="H218" s="153" t="s">
        <v>313</v>
      </c>
      <c r="I218" s="66"/>
      <c r="J218" s="66"/>
      <c r="K218" s="66"/>
      <c r="L218" s="66"/>
      <c r="M218" s="66"/>
      <c r="N218" s="66"/>
      <c r="O218" s="66"/>
      <c r="P218" s="66"/>
      <c r="Q218" s="66"/>
      <c r="R218" s="66"/>
      <c r="S218" s="66"/>
      <c r="T218" s="66"/>
      <c r="U218" s="66"/>
      <c r="V218" s="66"/>
      <c r="W218" s="66"/>
      <c r="X218" s="66"/>
      <c r="Y218" s="66"/>
      <c r="Z218" s="66"/>
      <c r="AA218" s="190" t="s">
        <v>134</v>
      </c>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c r="BI218" s="66"/>
      <c r="BJ218" s="66"/>
      <c r="BK218" s="66"/>
      <c r="BL218" s="66"/>
      <c r="BM218" s="66"/>
      <c r="BN218" s="66"/>
      <c r="BO218" s="66"/>
      <c r="BP218" s="66"/>
      <c r="BQ218" s="66"/>
      <c r="BR218" s="66"/>
      <c r="BS218" s="66"/>
      <c r="BT218" s="66"/>
      <c r="BU218" s="66"/>
      <c r="BV218" s="66"/>
      <c r="BW218" s="66"/>
      <c r="BX218" s="66"/>
      <c r="BY218" s="66"/>
      <c r="BZ218" s="66"/>
      <c r="CA218" s="66"/>
      <c r="CB218" s="66"/>
      <c r="CC218" s="66"/>
      <c r="CD218" s="66"/>
      <c r="CE218" s="66"/>
      <c r="CF218" s="66"/>
      <c r="CG218" s="66"/>
      <c r="CH218" s="66"/>
      <c r="CI218" s="66"/>
      <c r="CJ218" s="66"/>
      <c r="CK218" s="66"/>
      <c r="CL218" s="66"/>
      <c r="CM218" s="66"/>
      <c r="CN218" s="66"/>
      <c r="CO218" s="66"/>
      <c r="CP218" s="66"/>
      <c r="CQ218" s="66"/>
      <c r="CR218" s="66"/>
      <c r="CS218" s="66"/>
      <c r="CT218" s="66"/>
      <c r="CU218" s="66"/>
      <c r="CV218" s="66"/>
      <c r="CW218" s="66"/>
      <c r="CX218" s="66"/>
      <c r="CY218" s="66"/>
      <c r="CZ218" s="66"/>
      <c r="DA218" s="66"/>
      <c r="DB218" s="66"/>
      <c r="DC218" s="66"/>
      <c r="DD218" s="66"/>
      <c r="DE218" s="66"/>
      <c r="DF218" s="66"/>
      <c r="DG218" s="66"/>
      <c r="DH218" s="66"/>
      <c r="DI218" s="66"/>
      <c r="DJ218" s="66"/>
      <c r="DK218" s="66"/>
      <c r="DL218" s="66"/>
      <c r="DM218" s="66"/>
      <c r="DN218" s="66"/>
      <c r="DO218" s="66"/>
      <c r="DP218" s="66"/>
      <c r="DQ218" s="66"/>
      <c r="DR218" s="66"/>
      <c r="DS218" s="66"/>
      <c r="DT218" s="66"/>
      <c r="DU218" s="66"/>
      <c r="DV218" s="66"/>
      <c r="DW218" s="66"/>
      <c r="DX218" s="66"/>
      <c r="DY218" s="66"/>
      <c r="DZ218" s="66"/>
      <c r="EA218" s="66"/>
      <c r="EB218" s="66"/>
      <c r="EC218" s="66"/>
      <c r="ED218" s="66"/>
      <c r="EE218" s="66"/>
      <c r="EF218" s="66"/>
      <c r="EG218" s="66"/>
      <c r="EH218" s="66"/>
      <c r="EI218" s="66"/>
      <c r="EJ218" s="66"/>
      <c r="EK218" s="66"/>
      <c r="EL218" s="66"/>
      <c r="EM218" s="66"/>
      <c r="EN218" s="66"/>
    </row>
    <row r="219" spans="1:144" customFormat="1" x14ac:dyDescent="0.25">
      <c r="A219" s="66"/>
      <c r="B219" s="190"/>
      <c r="C219" s="201"/>
      <c r="D219" s="201"/>
      <c r="E219" s="201"/>
      <c r="F219" s="151"/>
      <c r="G219" s="152"/>
      <c r="H219" s="153"/>
      <c r="I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c r="BI219" s="66"/>
      <c r="BJ219" s="66"/>
      <c r="BK219" s="66"/>
      <c r="BL219" s="66"/>
      <c r="BM219" s="66"/>
      <c r="BN219" s="66"/>
      <c r="BO219" s="66"/>
      <c r="BP219" s="66"/>
      <c r="BQ219" s="66"/>
      <c r="BR219" s="66"/>
      <c r="BS219" s="66"/>
      <c r="BT219" s="66"/>
      <c r="BU219" s="66"/>
      <c r="BV219" s="66"/>
      <c r="BW219" s="66"/>
      <c r="BX219" s="66"/>
      <c r="BY219" s="66"/>
      <c r="BZ219" s="66"/>
      <c r="CA219" s="66"/>
      <c r="CB219" s="66"/>
      <c r="CC219" s="66"/>
      <c r="CD219" s="66"/>
      <c r="CE219" s="66"/>
      <c r="CF219" s="66"/>
      <c r="CG219" s="66"/>
      <c r="CH219" s="66"/>
      <c r="CI219" s="66"/>
      <c r="CJ219" s="66"/>
      <c r="CK219" s="66"/>
      <c r="CL219" s="66"/>
      <c r="CM219" s="66"/>
      <c r="CN219" s="66"/>
      <c r="CO219" s="66"/>
      <c r="CP219" s="66"/>
      <c r="CQ219" s="66"/>
      <c r="CR219" s="66"/>
      <c r="CS219" s="66"/>
      <c r="CT219" s="66"/>
      <c r="CU219" s="66"/>
      <c r="CV219" s="66"/>
      <c r="CW219" s="66"/>
      <c r="CX219" s="66"/>
      <c r="CY219" s="66"/>
      <c r="CZ219" s="66"/>
      <c r="DA219" s="66"/>
      <c r="DB219" s="66"/>
      <c r="DC219" s="66"/>
      <c r="DD219" s="66"/>
      <c r="DE219" s="66"/>
      <c r="DF219" s="66"/>
      <c r="DG219" s="66"/>
      <c r="DH219" s="66"/>
      <c r="DI219" s="66"/>
      <c r="DJ219" s="66"/>
      <c r="DK219" s="66"/>
      <c r="DL219" s="66"/>
      <c r="DM219" s="66"/>
      <c r="DN219" s="66"/>
      <c r="DO219" s="66"/>
      <c r="DP219" s="66"/>
      <c r="DQ219" s="66"/>
      <c r="DR219" s="66"/>
      <c r="DS219" s="66"/>
      <c r="DT219" s="66"/>
      <c r="DU219" s="66"/>
      <c r="DV219" s="66"/>
      <c r="DW219" s="66"/>
      <c r="DX219" s="66"/>
      <c r="DY219" s="66"/>
      <c r="DZ219" s="66"/>
      <c r="EA219" s="66"/>
      <c r="EB219" s="66"/>
      <c r="EC219" s="66"/>
      <c r="ED219" s="66"/>
      <c r="EE219" s="66"/>
      <c r="EF219" s="66"/>
      <c r="EG219" s="66"/>
      <c r="EH219" s="66"/>
      <c r="EI219" s="66"/>
      <c r="EJ219" s="66"/>
      <c r="EK219" s="66"/>
      <c r="EL219" s="66"/>
      <c r="EM219" s="66"/>
      <c r="EN219" s="66"/>
    </row>
    <row r="220" spans="1:144" customFormat="1" x14ac:dyDescent="0.25">
      <c r="A220" s="66"/>
      <c r="B220" s="235" t="s">
        <v>118</v>
      </c>
      <c r="C220" s="236"/>
      <c r="D220" s="236"/>
      <c r="E220" s="236"/>
      <c r="F220" s="151"/>
      <c r="G220" s="152"/>
      <c r="H220" s="153" t="s">
        <v>315</v>
      </c>
      <c r="I220" s="66"/>
      <c r="J220" s="66"/>
      <c r="K220" s="66"/>
      <c r="L220" s="66"/>
      <c r="M220" s="66"/>
      <c r="N220" s="66"/>
      <c r="O220" s="66"/>
      <c r="P220" s="66"/>
      <c r="Q220" s="66"/>
      <c r="R220" s="66"/>
      <c r="S220" s="66"/>
      <c r="T220" s="66"/>
      <c r="U220" s="66"/>
      <c r="V220" s="66"/>
      <c r="W220" s="66"/>
      <c r="X220" s="66"/>
      <c r="Y220" s="66"/>
      <c r="Z220" s="66"/>
      <c r="AA220" s="195" t="s">
        <v>118</v>
      </c>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c r="BI220" s="66"/>
      <c r="BJ220" s="66"/>
      <c r="BK220" s="66"/>
      <c r="BL220" s="66"/>
      <c r="BM220" s="66"/>
      <c r="BN220" s="66"/>
      <c r="BO220" s="66"/>
      <c r="BP220" s="66"/>
      <c r="BQ220" s="66"/>
      <c r="BR220" s="66"/>
      <c r="BS220" s="66"/>
      <c r="BT220" s="66"/>
      <c r="BU220" s="66"/>
      <c r="BV220" s="66"/>
      <c r="BW220" s="66"/>
      <c r="BX220" s="66"/>
      <c r="BY220" s="66"/>
      <c r="BZ220" s="66"/>
      <c r="CA220" s="66"/>
      <c r="CB220" s="66"/>
      <c r="CC220" s="66"/>
      <c r="CD220" s="66"/>
      <c r="CE220" s="66"/>
      <c r="CF220" s="66"/>
      <c r="CG220" s="66"/>
      <c r="CH220" s="66"/>
      <c r="CI220" s="66"/>
      <c r="CJ220" s="66"/>
      <c r="CK220" s="66"/>
      <c r="CL220" s="66"/>
      <c r="CM220" s="66"/>
      <c r="CN220" s="66"/>
      <c r="CO220" s="66"/>
      <c r="CP220" s="66"/>
      <c r="CQ220" s="66"/>
      <c r="CR220" s="66"/>
      <c r="CS220" s="66"/>
      <c r="CT220" s="66"/>
      <c r="CU220" s="66"/>
      <c r="CV220" s="66"/>
      <c r="CW220" s="66"/>
      <c r="CX220" s="66"/>
      <c r="CY220" s="66"/>
      <c r="CZ220" s="66"/>
      <c r="DA220" s="66"/>
      <c r="DB220" s="66"/>
      <c r="DC220" s="66"/>
      <c r="DD220" s="66"/>
      <c r="DE220" s="66"/>
      <c r="DF220" s="66"/>
      <c r="DG220" s="66"/>
      <c r="DH220" s="66"/>
      <c r="DI220" s="66"/>
      <c r="DJ220" s="66"/>
      <c r="DK220" s="66"/>
      <c r="DL220" s="66"/>
      <c r="DM220" s="66"/>
      <c r="DN220" s="66"/>
      <c r="DO220" s="66"/>
      <c r="DP220" s="66"/>
      <c r="DQ220" s="66"/>
      <c r="DR220" s="66"/>
      <c r="DS220" s="66"/>
      <c r="DT220" s="66"/>
      <c r="DU220" s="66"/>
      <c r="DV220" s="66"/>
      <c r="DW220" s="66"/>
      <c r="DX220" s="66"/>
      <c r="DY220" s="66"/>
      <c r="DZ220" s="66"/>
      <c r="EA220" s="66"/>
      <c r="EB220" s="66"/>
      <c r="EC220" s="66"/>
      <c r="ED220" s="66"/>
      <c r="EE220" s="66"/>
      <c r="EF220" s="66"/>
      <c r="EG220" s="66"/>
      <c r="EH220" s="66"/>
      <c r="EI220" s="66"/>
      <c r="EJ220" s="66"/>
      <c r="EK220" s="66"/>
      <c r="EL220" s="66"/>
      <c r="EM220" s="66"/>
      <c r="EN220" s="66"/>
    </row>
    <row r="221" spans="1:144" customFormat="1" x14ac:dyDescent="0.25">
      <c r="A221" s="66"/>
      <c r="B221" s="191"/>
      <c r="C221" s="174"/>
      <c r="D221" s="174"/>
      <c r="E221" s="174"/>
      <c r="F221" s="151"/>
      <c r="G221" s="152"/>
      <c r="H221" s="153"/>
      <c r="I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c r="BI221" s="66"/>
      <c r="BJ221" s="66"/>
      <c r="BK221" s="66"/>
      <c r="BL221" s="66"/>
      <c r="BM221" s="66"/>
      <c r="BN221" s="66"/>
      <c r="BO221" s="66"/>
      <c r="BP221" s="66"/>
      <c r="BQ221" s="66"/>
      <c r="BR221" s="66"/>
      <c r="BS221" s="66"/>
      <c r="BT221" s="66"/>
      <c r="BU221" s="66"/>
      <c r="BV221" s="66"/>
      <c r="BW221" s="66"/>
      <c r="BX221" s="66"/>
      <c r="BY221" s="66"/>
      <c r="BZ221" s="66"/>
      <c r="CA221" s="66"/>
      <c r="CB221" s="66"/>
      <c r="CC221" s="66"/>
      <c r="CD221" s="66"/>
      <c r="CE221" s="66"/>
      <c r="CF221" s="66"/>
      <c r="CG221" s="66"/>
      <c r="CH221" s="66"/>
      <c r="CI221" s="66"/>
      <c r="CJ221" s="66"/>
      <c r="CK221" s="66"/>
      <c r="CL221" s="66"/>
      <c r="CM221" s="66"/>
      <c r="CN221" s="66"/>
      <c r="CO221" s="66"/>
      <c r="CP221" s="66"/>
      <c r="CQ221" s="66"/>
      <c r="CR221" s="66"/>
      <c r="CS221" s="66"/>
      <c r="CT221" s="66"/>
      <c r="CU221" s="66"/>
      <c r="CV221" s="66"/>
      <c r="CW221" s="66"/>
      <c r="CX221" s="66"/>
      <c r="CY221" s="66"/>
      <c r="CZ221" s="66"/>
      <c r="DA221" s="66"/>
      <c r="DB221" s="66"/>
      <c r="DC221" s="66"/>
      <c r="DD221" s="66"/>
      <c r="DE221" s="66"/>
      <c r="DF221" s="66"/>
      <c r="DG221" s="66"/>
      <c r="DH221" s="66"/>
      <c r="DI221" s="66"/>
      <c r="DJ221" s="66"/>
      <c r="DK221" s="66"/>
      <c r="DL221" s="66"/>
      <c r="DM221" s="66"/>
      <c r="DN221" s="66"/>
      <c r="DO221" s="66"/>
      <c r="DP221" s="66"/>
      <c r="DQ221" s="66"/>
      <c r="DR221" s="66"/>
      <c r="DS221" s="66"/>
      <c r="DT221" s="66"/>
      <c r="DU221" s="66"/>
      <c r="DV221" s="66"/>
      <c r="DW221" s="66"/>
      <c r="DX221" s="66"/>
      <c r="DY221" s="66"/>
      <c r="DZ221" s="66"/>
      <c r="EA221" s="66"/>
      <c r="EB221" s="66"/>
      <c r="EC221" s="66"/>
      <c r="ED221" s="66"/>
      <c r="EE221" s="66"/>
      <c r="EF221" s="66"/>
      <c r="EG221" s="66"/>
      <c r="EH221" s="66"/>
      <c r="EI221" s="66"/>
      <c r="EJ221" s="66"/>
      <c r="EK221" s="66"/>
      <c r="EL221" s="66"/>
      <c r="EM221" s="66"/>
      <c r="EN221" s="66"/>
    </row>
    <row r="222" spans="1:144" customFormat="1" x14ac:dyDescent="0.25">
      <c r="A222" s="66"/>
      <c r="B222" s="237" t="s">
        <v>130</v>
      </c>
      <c r="C222" s="237"/>
      <c r="D222" s="155" t="s">
        <v>67</v>
      </c>
      <c r="E222" s="175">
        <v>1.430445</v>
      </c>
      <c r="F222" s="151"/>
      <c r="G222" s="152"/>
      <c r="H222" s="153" t="s">
        <v>313</v>
      </c>
      <c r="I222" s="66"/>
      <c r="J222" s="66"/>
      <c r="K222" s="66"/>
      <c r="L222" s="66"/>
      <c r="M222" s="66" t="s">
        <v>316</v>
      </c>
      <c r="N222" s="66"/>
      <c r="O222" s="66"/>
      <c r="P222" s="66"/>
      <c r="Q222" s="66"/>
      <c r="R222" s="66"/>
      <c r="S222" s="66"/>
      <c r="T222" s="66"/>
      <c r="U222" s="66"/>
      <c r="V222" s="66"/>
      <c r="W222" s="66"/>
      <c r="X222" s="66"/>
      <c r="Y222" s="66"/>
      <c r="Z222" s="193" t="s">
        <v>316</v>
      </c>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c r="BI222" s="66"/>
      <c r="BJ222" s="66"/>
      <c r="BK222" s="66"/>
      <c r="BL222" s="66"/>
      <c r="BM222" s="66"/>
      <c r="BN222" s="66"/>
      <c r="BO222" s="66"/>
      <c r="BP222" s="66"/>
      <c r="BQ222" s="66"/>
      <c r="BR222" s="66"/>
      <c r="BS222" s="66"/>
      <c r="BT222" s="66"/>
      <c r="BU222" s="66"/>
      <c r="BV222" s="66"/>
      <c r="BW222" s="66"/>
      <c r="BX222" s="66"/>
      <c r="BY222" s="66"/>
      <c r="BZ222" s="66"/>
      <c r="CA222" s="66"/>
      <c r="CB222" s="66"/>
      <c r="CC222" s="66"/>
      <c r="CD222" s="66"/>
      <c r="CE222" s="66"/>
      <c r="CF222" s="66"/>
      <c r="CG222" s="66"/>
      <c r="CH222" s="66"/>
      <c r="CI222" s="66"/>
      <c r="CJ222" s="66"/>
      <c r="CK222" s="66"/>
      <c r="CL222" s="66"/>
      <c r="CM222" s="66"/>
      <c r="CN222" s="66"/>
      <c r="CO222" s="66"/>
      <c r="CP222" s="66"/>
      <c r="CQ222" s="66"/>
      <c r="CR222" s="66"/>
      <c r="CS222" s="66"/>
      <c r="CT222" s="66"/>
      <c r="CU222" s="66"/>
      <c r="CV222" s="66"/>
      <c r="CW222" s="66"/>
      <c r="CX222" s="66"/>
      <c r="CY222" s="66"/>
      <c r="CZ222" s="66"/>
      <c r="DA222" s="66"/>
      <c r="DB222" s="66"/>
      <c r="DC222" s="66"/>
      <c r="DD222" s="66"/>
      <c r="DE222" s="66"/>
      <c r="DF222" s="66"/>
      <c r="DG222" s="66"/>
      <c r="DH222" s="66"/>
      <c r="DI222" s="66"/>
      <c r="DJ222" s="66"/>
      <c r="DK222" s="66"/>
      <c r="DL222" s="66"/>
      <c r="DM222" s="66"/>
      <c r="DN222" s="66"/>
      <c r="DO222" s="66"/>
      <c r="DP222" s="66"/>
      <c r="DQ222" s="66"/>
      <c r="DR222" s="66"/>
      <c r="DS222" s="66"/>
      <c r="DT222" s="66"/>
      <c r="DU222" s="66"/>
      <c r="DV222" s="66"/>
      <c r="DW222" s="66"/>
      <c r="DX222" s="66"/>
      <c r="DY222" s="66"/>
      <c r="DZ222" s="66"/>
      <c r="EA222" s="66"/>
      <c r="EB222" s="66"/>
      <c r="EC222" s="66"/>
      <c r="ED222" s="66"/>
      <c r="EE222" s="66"/>
      <c r="EF222" s="66"/>
      <c r="EG222" s="66"/>
      <c r="EH222" s="66"/>
      <c r="EI222" s="66"/>
      <c r="EJ222" s="66"/>
      <c r="EK222" s="66"/>
      <c r="EL222" s="66"/>
      <c r="EM222" s="66"/>
      <c r="EN222" s="66"/>
    </row>
    <row r="223" spans="1:144" customFormat="1" x14ac:dyDescent="0.25">
      <c r="A223" s="66"/>
      <c r="B223" s="237" t="s">
        <v>121</v>
      </c>
      <c r="C223" s="237"/>
      <c r="D223" s="155" t="s">
        <v>17</v>
      </c>
      <c r="E223" s="176">
        <v>10.929411399999999</v>
      </c>
      <c r="F223" s="151"/>
      <c r="G223" s="152"/>
      <c r="H223" s="153" t="s">
        <v>313</v>
      </c>
      <c r="I223" s="66"/>
      <c r="J223" s="66"/>
      <c r="K223" s="66"/>
      <c r="L223" s="66"/>
      <c r="M223" s="66" t="s">
        <v>317</v>
      </c>
      <c r="N223" s="66"/>
      <c r="O223" s="66"/>
      <c r="P223" s="66"/>
      <c r="Q223" s="66"/>
      <c r="R223" s="66"/>
      <c r="S223" s="66"/>
      <c r="T223" s="66"/>
      <c r="U223" s="66"/>
      <c r="V223" s="66"/>
      <c r="W223" s="66"/>
      <c r="X223" s="66"/>
      <c r="Y223" s="66"/>
      <c r="Z223" s="193" t="s">
        <v>317</v>
      </c>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c r="BI223" s="66"/>
      <c r="BJ223" s="66"/>
      <c r="BK223" s="66"/>
      <c r="BL223" s="66"/>
      <c r="BM223" s="66"/>
      <c r="BN223" s="66"/>
      <c r="BO223" s="66"/>
      <c r="BP223" s="66"/>
      <c r="BQ223" s="66"/>
      <c r="BR223" s="66"/>
      <c r="BS223" s="66"/>
      <c r="BT223" s="66"/>
      <c r="BU223" s="66"/>
      <c r="BV223" s="66"/>
      <c r="BW223" s="66"/>
      <c r="BX223" s="66"/>
      <c r="BY223" s="66"/>
      <c r="BZ223" s="66"/>
      <c r="CA223" s="66"/>
      <c r="CB223" s="66"/>
      <c r="CC223" s="66"/>
      <c r="CD223" s="66"/>
      <c r="CE223" s="66"/>
      <c r="CF223" s="66"/>
      <c r="CG223" s="66"/>
      <c r="CH223" s="66"/>
      <c r="CI223" s="66"/>
      <c r="CJ223" s="66"/>
      <c r="CK223" s="66"/>
      <c r="CL223" s="66"/>
      <c r="CM223" s="66"/>
      <c r="CN223" s="66"/>
      <c r="CO223" s="66"/>
      <c r="CP223" s="66"/>
      <c r="CQ223" s="66"/>
      <c r="CR223" s="66"/>
      <c r="CS223" s="66"/>
      <c r="CT223" s="66"/>
      <c r="CU223" s="66"/>
      <c r="CV223" s="66"/>
      <c r="CW223" s="66"/>
      <c r="CX223" s="66"/>
      <c r="CY223" s="66"/>
      <c r="CZ223" s="66"/>
      <c r="DA223" s="66"/>
      <c r="DB223" s="66"/>
      <c r="DC223" s="66"/>
      <c r="DD223" s="66"/>
      <c r="DE223" s="66"/>
      <c r="DF223" s="66"/>
      <c r="DG223" s="66"/>
      <c r="DH223" s="66"/>
      <c r="DI223" s="66"/>
      <c r="DJ223" s="66"/>
      <c r="DK223" s="66"/>
      <c r="DL223" s="66"/>
      <c r="DM223" s="66"/>
      <c r="DN223" s="66"/>
      <c r="DO223" s="66"/>
      <c r="DP223" s="66"/>
      <c r="DQ223" s="66"/>
      <c r="DR223" s="66"/>
      <c r="DS223" s="66"/>
      <c r="DT223" s="66"/>
      <c r="DU223" s="66"/>
      <c r="DV223" s="66"/>
      <c r="DW223" s="66"/>
      <c r="DX223" s="66"/>
      <c r="DY223" s="66"/>
      <c r="DZ223" s="66"/>
      <c r="EA223" s="66"/>
      <c r="EB223" s="66"/>
      <c r="EC223" s="66"/>
      <c r="ED223" s="66"/>
      <c r="EE223" s="66"/>
      <c r="EF223" s="66"/>
      <c r="EG223" s="66"/>
      <c r="EH223" s="66"/>
      <c r="EI223" s="66"/>
      <c r="EJ223" s="66"/>
      <c r="EK223" s="66"/>
      <c r="EL223" s="66"/>
      <c r="EM223" s="66"/>
      <c r="EN223" s="66"/>
    </row>
    <row r="224" spans="1:144" customFormat="1" x14ac:dyDescent="0.25">
      <c r="A224" s="66"/>
      <c r="B224" s="237" t="s">
        <v>399</v>
      </c>
      <c r="C224" s="238"/>
      <c r="D224" s="155" t="s">
        <v>318</v>
      </c>
      <c r="E224" s="157">
        <v>0.53779999999999994</v>
      </c>
      <c r="F224" s="151"/>
      <c r="G224" s="152"/>
      <c r="H224" s="153" t="s">
        <v>313</v>
      </c>
      <c r="I224" s="66"/>
      <c r="J224" s="66"/>
      <c r="K224" s="66"/>
      <c r="L224" s="66"/>
      <c r="M224" s="66" t="s">
        <v>319</v>
      </c>
      <c r="N224" s="66"/>
      <c r="O224" s="66"/>
      <c r="P224" s="66"/>
      <c r="Q224" s="66"/>
      <c r="R224" s="66"/>
      <c r="S224" s="66"/>
      <c r="T224" s="66"/>
      <c r="U224" s="66"/>
      <c r="V224" s="66"/>
      <c r="W224" s="66"/>
      <c r="X224" s="66"/>
      <c r="Y224" s="66"/>
      <c r="Z224" s="193" t="s">
        <v>320</v>
      </c>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c r="BI224" s="66"/>
      <c r="BJ224" s="66"/>
      <c r="BK224" s="66"/>
      <c r="BL224" s="66"/>
      <c r="BM224" s="66"/>
      <c r="BN224" s="66"/>
      <c r="BO224" s="66"/>
      <c r="BP224" s="66"/>
      <c r="BQ224" s="66"/>
      <c r="BR224" s="66"/>
      <c r="BS224" s="66"/>
      <c r="BT224" s="66"/>
      <c r="BU224" s="66"/>
      <c r="BV224" s="66"/>
      <c r="BW224" s="66"/>
      <c r="BX224" s="66"/>
      <c r="BY224" s="66"/>
      <c r="BZ224" s="66"/>
      <c r="CA224" s="66"/>
      <c r="CB224" s="66"/>
      <c r="CC224" s="66"/>
      <c r="CD224" s="66"/>
      <c r="CE224" s="66"/>
      <c r="CF224" s="66"/>
      <c r="CG224" s="66"/>
      <c r="CH224" s="66"/>
      <c r="CI224" s="66"/>
      <c r="CJ224" s="66"/>
      <c r="CK224" s="66"/>
      <c r="CL224" s="66"/>
      <c r="CM224" s="66"/>
      <c r="CN224" s="66"/>
      <c r="CO224" s="66"/>
      <c r="CP224" s="66"/>
      <c r="CQ224" s="66"/>
      <c r="CR224" s="66"/>
      <c r="CS224" s="66"/>
      <c r="CT224" s="66"/>
      <c r="CU224" s="66"/>
      <c r="CV224" s="66"/>
      <c r="CW224" s="66"/>
      <c r="CX224" s="66"/>
      <c r="CY224" s="66"/>
      <c r="CZ224" s="66"/>
      <c r="DA224" s="66"/>
      <c r="DB224" s="66"/>
      <c r="DC224" s="66"/>
      <c r="DD224" s="66"/>
      <c r="DE224" s="66"/>
      <c r="DF224" s="66"/>
      <c r="DG224" s="66"/>
      <c r="DH224" s="66"/>
      <c r="DI224" s="66"/>
      <c r="DJ224" s="66"/>
      <c r="DK224" s="66"/>
      <c r="DL224" s="66"/>
      <c r="DM224" s="66"/>
      <c r="DN224" s="66"/>
      <c r="DO224" s="66"/>
      <c r="DP224" s="66"/>
      <c r="DQ224" s="66"/>
      <c r="DR224" s="66"/>
      <c r="DS224" s="66"/>
      <c r="DT224" s="66"/>
      <c r="DU224" s="66"/>
      <c r="DV224" s="66"/>
      <c r="DW224" s="66"/>
      <c r="DX224" s="66"/>
      <c r="DY224" s="66"/>
      <c r="DZ224" s="66"/>
      <c r="EA224" s="66"/>
      <c r="EB224" s="66"/>
      <c r="EC224" s="66"/>
      <c r="ED224" s="66"/>
      <c r="EE224" s="66"/>
      <c r="EF224" s="66"/>
      <c r="EG224" s="66"/>
      <c r="EH224" s="66"/>
      <c r="EI224" s="66"/>
      <c r="EJ224" s="66"/>
      <c r="EK224" s="66"/>
      <c r="EL224" s="66"/>
      <c r="EM224" s="66"/>
      <c r="EN224" s="66"/>
    </row>
    <row r="225" spans="1:144" customFormat="1" x14ac:dyDescent="0.25">
      <c r="A225" s="66"/>
      <c r="B225" s="237" t="s">
        <v>406</v>
      </c>
      <c r="C225" s="238"/>
      <c r="D225" s="155" t="s">
        <v>13</v>
      </c>
      <c r="E225" s="157">
        <v>-0.40534178217036831</v>
      </c>
      <c r="F225" s="151"/>
      <c r="G225" s="152"/>
      <c r="H225" s="153"/>
      <c r="I225" s="66"/>
      <c r="J225" s="66"/>
      <c r="K225" s="66"/>
      <c r="L225" s="66"/>
      <c r="M225" s="66"/>
      <c r="N225" s="66"/>
      <c r="O225" s="66"/>
      <c r="P225" s="66"/>
      <c r="Q225" s="66"/>
      <c r="R225" s="66"/>
      <c r="S225" s="66"/>
      <c r="T225" s="66"/>
      <c r="U225" s="66"/>
      <c r="V225" s="66"/>
      <c r="W225" s="66"/>
      <c r="X225" s="66"/>
      <c r="Y225" s="66"/>
      <c r="Z225" s="193"/>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c r="BI225" s="66"/>
      <c r="BJ225" s="66"/>
      <c r="BK225" s="66"/>
      <c r="BL225" s="66"/>
      <c r="BM225" s="66"/>
      <c r="BN225" s="66"/>
      <c r="BO225" s="66"/>
      <c r="BP225" s="66"/>
      <c r="BQ225" s="66"/>
      <c r="BR225" s="66"/>
      <c r="BS225" s="66"/>
      <c r="BT225" s="66"/>
      <c r="BU225" s="66"/>
      <c r="BV225" s="66"/>
      <c r="BW225" s="66"/>
      <c r="BX225" s="66"/>
      <c r="BY225" s="66"/>
      <c r="BZ225" s="66"/>
      <c r="CA225" s="66"/>
      <c r="CB225" s="66"/>
      <c r="CC225" s="66"/>
      <c r="CD225" s="66"/>
      <c r="CE225" s="66"/>
      <c r="CF225" s="66"/>
      <c r="CG225" s="66"/>
      <c r="CH225" s="66"/>
      <c r="CI225" s="66"/>
      <c r="CJ225" s="66"/>
      <c r="CK225" s="66"/>
      <c r="CL225" s="66"/>
      <c r="CM225" s="66"/>
      <c r="CN225" s="66"/>
      <c r="CO225" s="66"/>
      <c r="CP225" s="66"/>
      <c r="CQ225" s="66"/>
      <c r="CR225" s="66"/>
      <c r="CS225" s="66"/>
      <c r="CT225" s="66"/>
      <c r="CU225" s="66"/>
      <c r="CV225" s="66"/>
      <c r="CW225" s="66"/>
      <c r="CX225" s="66"/>
      <c r="CY225" s="66"/>
      <c r="CZ225" s="66"/>
      <c r="DA225" s="66"/>
      <c r="DB225" s="66"/>
      <c r="DC225" s="66"/>
      <c r="DD225" s="66"/>
      <c r="DE225" s="66"/>
      <c r="DF225" s="66"/>
      <c r="DG225" s="66"/>
      <c r="DH225" s="66"/>
      <c r="DI225" s="66"/>
      <c r="DJ225" s="66"/>
      <c r="DK225" s="66"/>
      <c r="DL225" s="66"/>
      <c r="DM225" s="66"/>
      <c r="DN225" s="66"/>
      <c r="DO225" s="66"/>
      <c r="DP225" s="66"/>
      <c r="DQ225" s="66"/>
      <c r="DR225" s="66"/>
      <c r="DS225" s="66"/>
      <c r="DT225" s="66"/>
      <c r="DU225" s="66"/>
      <c r="DV225" s="66"/>
      <c r="DW225" s="66"/>
      <c r="DX225" s="66"/>
      <c r="DY225" s="66"/>
      <c r="DZ225" s="66"/>
      <c r="EA225" s="66"/>
      <c r="EB225" s="66"/>
      <c r="EC225" s="66"/>
      <c r="ED225" s="66"/>
      <c r="EE225" s="66"/>
      <c r="EF225" s="66"/>
      <c r="EG225" s="66"/>
      <c r="EH225" s="66"/>
      <c r="EI225" s="66"/>
      <c r="EJ225" s="66"/>
      <c r="EK225" s="66"/>
      <c r="EL225" s="66"/>
      <c r="EM225" s="66"/>
      <c r="EN225" s="66"/>
    </row>
    <row r="226" spans="1:144" customFormat="1" ht="25.5" customHeight="1" x14ac:dyDescent="0.25">
      <c r="A226" s="66"/>
      <c r="B226" s="237" t="s">
        <v>401</v>
      </c>
      <c r="C226" s="238"/>
      <c r="D226" s="155" t="s">
        <v>318</v>
      </c>
      <c r="E226" s="157">
        <v>0.90782012608327678</v>
      </c>
      <c r="F226" s="151"/>
      <c r="G226" s="152"/>
      <c r="H226" s="153" t="s">
        <v>313</v>
      </c>
      <c r="I226" s="66"/>
      <c r="J226" s="66"/>
      <c r="K226" s="66"/>
      <c r="L226" s="66"/>
      <c r="M226" s="66"/>
      <c r="N226" s="66"/>
      <c r="O226" s="66"/>
      <c r="P226" s="66"/>
      <c r="Q226" s="66"/>
      <c r="R226" s="66"/>
      <c r="S226" s="66"/>
      <c r="T226" s="66"/>
      <c r="U226" s="66"/>
      <c r="V226" s="66"/>
      <c r="W226" s="66"/>
      <c r="X226" s="66"/>
      <c r="Y226" s="66"/>
      <c r="Z226" s="193" t="s">
        <v>321</v>
      </c>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c r="BI226" s="66"/>
      <c r="BJ226" s="66"/>
      <c r="BK226" s="66"/>
      <c r="BL226" s="66"/>
      <c r="BM226" s="66"/>
      <c r="BN226" s="66"/>
      <c r="BO226" s="66"/>
      <c r="BP226" s="66"/>
      <c r="BQ226" s="66"/>
      <c r="BR226" s="66"/>
      <c r="BS226" s="66"/>
      <c r="BT226" s="66"/>
      <c r="BU226" s="66"/>
      <c r="BV226" s="66"/>
      <c r="BW226" s="66"/>
      <c r="BX226" s="66"/>
      <c r="BY226" s="66"/>
      <c r="BZ226" s="66"/>
      <c r="CA226" s="66"/>
      <c r="CB226" s="66"/>
      <c r="CC226" s="66"/>
      <c r="CD226" s="66"/>
      <c r="CE226" s="66"/>
      <c r="CF226" s="66"/>
      <c r="CG226" s="66"/>
      <c r="CH226" s="66"/>
      <c r="CI226" s="66"/>
      <c r="CJ226" s="66"/>
      <c r="CK226" s="66"/>
      <c r="CL226" s="66"/>
      <c r="CM226" s="66"/>
      <c r="CN226" s="66"/>
      <c r="CO226" s="66"/>
      <c r="CP226" s="66"/>
      <c r="CQ226" s="66"/>
      <c r="CR226" s="66"/>
      <c r="CS226" s="66"/>
      <c r="CT226" s="66"/>
      <c r="CU226" s="66"/>
      <c r="CV226" s="66"/>
      <c r="CW226" s="66"/>
      <c r="CX226" s="66"/>
      <c r="CY226" s="66"/>
      <c r="CZ226" s="66"/>
      <c r="DA226" s="66"/>
      <c r="DB226" s="66"/>
      <c r="DC226" s="66"/>
      <c r="DD226" s="66"/>
      <c r="DE226" s="66"/>
      <c r="DF226" s="66"/>
      <c r="DG226" s="66"/>
      <c r="DH226" s="66"/>
      <c r="DI226" s="66"/>
      <c r="DJ226" s="66"/>
      <c r="DK226" s="66"/>
      <c r="DL226" s="66"/>
      <c r="DM226" s="66"/>
      <c r="DN226" s="66"/>
      <c r="DO226" s="66"/>
      <c r="DP226" s="66"/>
      <c r="DQ226" s="66"/>
      <c r="DR226" s="66"/>
      <c r="DS226" s="66"/>
      <c r="DT226" s="66"/>
      <c r="DU226" s="66"/>
      <c r="DV226" s="66"/>
      <c r="DW226" s="66"/>
      <c r="DX226" s="66"/>
      <c r="DY226" s="66"/>
      <c r="DZ226" s="66"/>
      <c r="EA226" s="66"/>
      <c r="EB226" s="66"/>
      <c r="EC226" s="66"/>
      <c r="ED226" s="66"/>
      <c r="EE226" s="66"/>
      <c r="EF226" s="66"/>
      <c r="EG226" s="66"/>
      <c r="EH226" s="66"/>
      <c r="EI226" s="66"/>
      <c r="EJ226" s="66"/>
      <c r="EK226" s="66"/>
      <c r="EL226" s="66"/>
      <c r="EM226" s="66"/>
      <c r="EN226" s="66"/>
    </row>
    <row r="227" spans="1:144" customFormat="1" x14ac:dyDescent="0.25">
      <c r="A227" s="66"/>
      <c r="B227" s="237" t="s">
        <v>122</v>
      </c>
      <c r="C227" s="237"/>
      <c r="D227" s="155" t="s">
        <v>17</v>
      </c>
      <c r="E227" s="157">
        <v>5.8000000000000003E-2</v>
      </c>
      <c r="F227" s="151"/>
      <c r="G227" s="152"/>
      <c r="H227" s="153" t="s">
        <v>313</v>
      </c>
      <c r="I227" s="66"/>
      <c r="J227" s="66"/>
      <c r="K227" s="66"/>
      <c r="L227" s="66"/>
      <c r="M227" s="66" t="s">
        <v>322</v>
      </c>
      <c r="N227" s="66"/>
      <c r="O227" s="66"/>
      <c r="P227" s="66"/>
      <c r="Q227" s="66"/>
      <c r="R227" s="66"/>
      <c r="S227" s="66"/>
      <c r="T227" s="66"/>
      <c r="U227" s="66"/>
      <c r="V227" s="66"/>
      <c r="W227" s="66"/>
      <c r="X227" s="66"/>
      <c r="Y227" s="66"/>
      <c r="Z227" s="193" t="s">
        <v>122</v>
      </c>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c r="BI227" s="66"/>
      <c r="BJ227" s="66"/>
      <c r="BK227" s="66"/>
      <c r="BL227" s="66"/>
      <c r="BM227" s="66"/>
      <c r="BN227" s="66"/>
      <c r="BO227" s="66"/>
      <c r="BP227" s="66"/>
      <c r="BQ227" s="66"/>
      <c r="BR227" s="66"/>
      <c r="BS227" s="66"/>
      <c r="BT227" s="66"/>
      <c r="BU227" s="66"/>
      <c r="BV227" s="66"/>
      <c r="BW227" s="66"/>
      <c r="BX227" s="66"/>
      <c r="BY227" s="66"/>
      <c r="BZ227" s="66"/>
      <c r="CA227" s="66"/>
      <c r="CB227" s="66"/>
      <c r="CC227" s="66"/>
      <c r="CD227" s="66"/>
      <c r="CE227" s="66"/>
      <c r="CF227" s="66"/>
      <c r="CG227" s="66"/>
      <c r="CH227" s="66"/>
      <c r="CI227" s="66"/>
      <c r="CJ227" s="66"/>
      <c r="CK227" s="66"/>
      <c r="CL227" s="66"/>
      <c r="CM227" s="66"/>
      <c r="CN227" s="66"/>
      <c r="CO227" s="66"/>
      <c r="CP227" s="66"/>
      <c r="CQ227" s="66"/>
      <c r="CR227" s="66"/>
      <c r="CS227" s="66"/>
      <c r="CT227" s="66"/>
      <c r="CU227" s="66"/>
      <c r="CV227" s="66"/>
      <c r="CW227" s="66"/>
      <c r="CX227" s="66"/>
      <c r="CY227" s="66"/>
      <c r="CZ227" s="66"/>
      <c r="DA227" s="66"/>
      <c r="DB227" s="66"/>
      <c r="DC227" s="66"/>
      <c r="DD227" s="66"/>
      <c r="DE227" s="66"/>
      <c r="DF227" s="66"/>
      <c r="DG227" s="66"/>
      <c r="DH227" s="66"/>
      <c r="DI227" s="66"/>
      <c r="DJ227" s="66"/>
      <c r="DK227" s="66"/>
      <c r="DL227" s="66"/>
      <c r="DM227" s="66"/>
      <c r="DN227" s="66"/>
      <c r="DO227" s="66"/>
      <c r="DP227" s="66"/>
      <c r="DQ227" s="66"/>
      <c r="DR227" s="66"/>
      <c r="DS227" s="66"/>
      <c r="DT227" s="66"/>
      <c r="DU227" s="66"/>
      <c r="DV227" s="66"/>
      <c r="DW227" s="66"/>
      <c r="DX227" s="66"/>
      <c r="DY227" s="66"/>
      <c r="DZ227" s="66"/>
      <c r="EA227" s="66"/>
      <c r="EB227" s="66"/>
      <c r="EC227" s="66"/>
      <c r="ED227" s="66"/>
      <c r="EE227" s="66"/>
      <c r="EF227" s="66"/>
      <c r="EG227" s="66"/>
      <c r="EH227" s="66"/>
      <c r="EI227" s="66"/>
      <c r="EJ227" s="66"/>
      <c r="EK227" s="66"/>
      <c r="EL227" s="66"/>
      <c r="EM227" s="66"/>
      <c r="EN227" s="66"/>
    </row>
    <row r="228" spans="1:144" customFormat="1" x14ac:dyDescent="0.25">
      <c r="A228" s="66"/>
      <c r="B228" s="237" t="s">
        <v>408</v>
      </c>
      <c r="C228" s="238"/>
      <c r="D228" s="155" t="s">
        <v>17</v>
      </c>
      <c r="E228" s="157">
        <v>3.9040158550995591E-3</v>
      </c>
      <c r="F228" s="151"/>
      <c r="G228" s="152"/>
      <c r="H228" s="153"/>
      <c r="I228" s="66"/>
      <c r="J228" s="66"/>
      <c r="K228" s="66"/>
      <c r="L228" s="66"/>
      <c r="M228" s="66"/>
      <c r="N228" s="66"/>
      <c r="O228" s="66"/>
      <c r="P228" s="66"/>
      <c r="Q228" s="66"/>
      <c r="R228" s="66"/>
      <c r="S228" s="66"/>
      <c r="T228" s="66"/>
      <c r="U228" s="66"/>
      <c r="V228" s="66"/>
      <c r="W228" s="66"/>
      <c r="X228" s="66"/>
      <c r="Y228" s="66"/>
      <c r="Z228" s="193"/>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c r="BI228" s="66"/>
      <c r="BJ228" s="66"/>
      <c r="BK228" s="66"/>
      <c r="BL228" s="66"/>
      <c r="BM228" s="66"/>
      <c r="BN228" s="66"/>
      <c r="BO228" s="66"/>
      <c r="BP228" s="66"/>
      <c r="BQ228" s="66"/>
      <c r="BR228" s="66"/>
      <c r="BS228" s="66"/>
      <c r="BT228" s="66"/>
      <c r="BU228" s="66"/>
      <c r="BV228" s="66"/>
      <c r="BW228" s="66"/>
      <c r="BX228" s="66"/>
      <c r="BY228" s="66"/>
      <c r="BZ228" s="66"/>
      <c r="CA228" s="66"/>
      <c r="CB228" s="66"/>
      <c r="CC228" s="66"/>
      <c r="CD228" s="66"/>
      <c r="CE228" s="66"/>
      <c r="CF228" s="66"/>
      <c r="CG228" s="66"/>
      <c r="CH228" s="66"/>
      <c r="CI228" s="66"/>
      <c r="CJ228" s="66"/>
      <c r="CK228" s="66"/>
      <c r="CL228" s="66"/>
      <c r="CM228" s="66"/>
      <c r="CN228" s="66"/>
      <c r="CO228" s="66"/>
      <c r="CP228" s="66"/>
      <c r="CQ228" s="66"/>
      <c r="CR228" s="66"/>
      <c r="CS228" s="66"/>
      <c r="CT228" s="66"/>
      <c r="CU228" s="66"/>
      <c r="CV228" s="66"/>
      <c r="CW228" s="66"/>
      <c r="CX228" s="66"/>
      <c r="CY228" s="66"/>
      <c r="CZ228" s="66"/>
      <c r="DA228" s="66"/>
      <c r="DB228" s="66"/>
      <c r="DC228" s="66"/>
      <c r="DD228" s="66"/>
      <c r="DE228" s="66"/>
      <c r="DF228" s="66"/>
      <c r="DG228" s="66"/>
      <c r="DH228" s="66"/>
      <c r="DI228" s="66"/>
      <c r="DJ228" s="66"/>
      <c r="DK228" s="66"/>
      <c r="DL228" s="66"/>
      <c r="DM228" s="66"/>
      <c r="DN228" s="66"/>
      <c r="DO228" s="66"/>
      <c r="DP228" s="66"/>
      <c r="DQ228" s="66"/>
      <c r="DR228" s="66"/>
      <c r="DS228" s="66"/>
      <c r="DT228" s="66"/>
      <c r="DU228" s="66"/>
      <c r="DV228" s="66"/>
      <c r="DW228" s="66"/>
      <c r="DX228" s="66"/>
      <c r="DY228" s="66"/>
      <c r="DZ228" s="66"/>
      <c r="EA228" s="66"/>
      <c r="EB228" s="66"/>
      <c r="EC228" s="66"/>
      <c r="ED228" s="66"/>
      <c r="EE228" s="66"/>
      <c r="EF228" s="66"/>
      <c r="EG228" s="66"/>
      <c r="EH228" s="66"/>
      <c r="EI228" s="66"/>
      <c r="EJ228" s="66"/>
      <c r="EK228" s="66"/>
      <c r="EL228" s="66"/>
      <c r="EM228" s="66"/>
      <c r="EN228" s="66"/>
    </row>
    <row r="229" spans="1:144" customFormat="1" ht="26.25" customHeight="1" x14ac:dyDescent="0.25">
      <c r="A229" s="66"/>
      <c r="B229" s="237" t="s">
        <v>409</v>
      </c>
      <c r="C229" s="238"/>
      <c r="D229" s="155" t="s">
        <v>67</v>
      </c>
      <c r="E229" s="156">
        <v>7.0000000000000007E-2</v>
      </c>
      <c r="F229" s="151"/>
      <c r="G229" s="152"/>
      <c r="H229" s="153" t="s">
        <v>313</v>
      </c>
      <c r="I229" s="66"/>
      <c r="J229" s="66"/>
      <c r="K229" s="66"/>
      <c r="L229" s="66"/>
      <c r="M229" s="66" t="s">
        <v>323</v>
      </c>
      <c r="N229" s="66"/>
      <c r="O229" s="66"/>
      <c r="P229" s="66"/>
      <c r="Q229" s="66"/>
      <c r="R229" s="66"/>
      <c r="S229" s="66"/>
      <c r="T229" s="66"/>
      <c r="U229" s="66"/>
      <c r="V229" s="66"/>
      <c r="W229" s="66"/>
      <c r="X229" s="66"/>
      <c r="Y229" s="66"/>
      <c r="Z229" s="193" t="s">
        <v>324</v>
      </c>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c r="BI229" s="66"/>
      <c r="BJ229" s="66"/>
      <c r="BK229" s="66"/>
      <c r="BL229" s="66"/>
      <c r="BM229" s="66"/>
      <c r="BN229" s="66"/>
      <c r="BO229" s="66"/>
      <c r="BP229" s="66"/>
      <c r="BQ229" s="66"/>
      <c r="BR229" s="66"/>
      <c r="BS229" s="66"/>
      <c r="BT229" s="66"/>
      <c r="BU229" s="66"/>
      <c r="BV229" s="66"/>
      <c r="BW229" s="66"/>
      <c r="BX229" s="66"/>
      <c r="BY229" s="66"/>
      <c r="BZ229" s="66"/>
      <c r="CA229" s="66"/>
      <c r="CB229" s="66"/>
      <c r="CC229" s="66"/>
      <c r="CD229" s="66"/>
      <c r="CE229" s="66"/>
      <c r="CF229" s="66"/>
      <c r="CG229" s="66"/>
      <c r="CH229" s="66"/>
      <c r="CI229" s="66"/>
      <c r="CJ229" s="66"/>
      <c r="CK229" s="66"/>
      <c r="CL229" s="66"/>
      <c r="CM229" s="66"/>
      <c r="CN229" s="66"/>
      <c r="CO229" s="66"/>
      <c r="CP229" s="66"/>
      <c r="CQ229" s="66"/>
      <c r="CR229" s="66"/>
      <c r="CS229" s="66"/>
      <c r="CT229" s="66"/>
      <c r="CU229" s="66"/>
      <c r="CV229" s="66"/>
      <c r="CW229" s="66"/>
      <c r="CX229" s="66"/>
      <c r="CY229" s="66"/>
      <c r="CZ229" s="66"/>
      <c r="DA229" s="66"/>
      <c r="DB229" s="66"/>
      <c r="DC229" s="66"/>
      <c r="DD229" s="66"/>
      <c r="DE229" s="66"/>
      <c r="DF229" s="66"/>
      <c r="DG229" s="66"/>
      <c r="DH229" s="66"/>
      <c r="DI229" s="66"/>
      <c r="DJ229" s="66"/>
      <c r="DK229" s="66"/>
      <c r="DL229" s="66"/>
      <c r="DM229" s="66"/>
      <c r="DN229" s="66"/>
      <c r="DO229" s="66"/>
      <c r="DP229" s="66"/>
      <c r="DQ229" s="66"/>
      <c r="DR229" s="66"/>
      <c r="DS229" s="66"/>
      <c r="DT229" s="66"/>
      <c r="DU229" s="66"/>
      <c r="DV229" s="66"/>
      <c r="DW229" s="66"/>
      <c r="DX229" s="66"/>
      <c r="DY229" s="66"/>
      <c r="DZ229" s="66"/>
      <c r="EA229" s="66"/>
      <c r="EB229" s="66"/>
      <c r="EC229" s="66"/>
      <c r="ED229" s="66"/>
      <c r="EE229" s="66"/>
      <c r="EF229" s="66"/>
      <c r="EG229" s="66"/>
      <c r="EH229" s="66"/>
      <c r="EI229" s="66"/>
      <c r="EJ229" s="66"/>
      <c r="EK229" s="66"/>
      <c r="EL229" s="66"/>
      <c r="EM229" s="66"/>
      <c r="EN229" s="66"/>
    </row>
    <row r="230" spans="1:144" customFormat="1" ht="26.25" customHeight="1" x14ac:dyDescent="0.25">
      <c r="A230" s="66"/>
      <c r="B230" s="237" t="s">
        <v>409</v>
      </c>
      <c r="C230" s="238"/>
      <c r="D230" s="155" t="s">
        <v>17</v>
      </c>
      <c r="E230" s="157">
        <v>0.49709999999999999</v>
      </c>
      <c r="F230" s="151"/>
      <c r="G230" s="152"/>
      <c r="H230" s="153"/>
      <c r="I230" s="66"/>
      <c r="J230" s="66"/>
      <c r="K230" s="66"/>
      <c r="L230" s="66"/>
      <c r="M230" s="66"/>
      <c r="N230" s="66"/>
      <c r="O230" s="66"/>
      <c r="P230" s="66"/>
      <c r="Q230" s="66"/>
      <c r="R230" s="66"/>
      <c r="S230" s="66"/>
      <c r="T230" s="66"/>
      <c r="U230" s="66"/>
      <c r="V230" s="66"/>
      <c r="W230" s="66"/>
      <c r="X230" s="66"/>
      <c r="Y230" s="66"/>
      <c r="Z230" s="193"/>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c r="BI230" s="66"/>
      <c r="BJ230" s="66"/>
      <c r="BK230" s="66"/>
      <c r="BL230" s="66"/>
      <c r="BM230" s="66"/>
      <c r="BN230" s="66"/>
      <c r="BO230" s="66"/>
      <c r="BP230" s="66"/>
      <c r="BQ230" s="66"/>
      <c r="BR230" s="66"/>
      <c r="BS230" s="66"/>
      <c r="BT230" s="66"/>
      <c r="BU230" s="66"/>
      <c r="BV230" s="66"/>
      <c r="BW230" s="66"/>
      <c r="BX230" s="66"/>
      <c r="BY230" s="66"/>
      <c r="BZ230" s="66"/>
      <c r="CA230" s="66"/>
      <c r="CB230" s="66"/>
      <c r="CC230" s="66"/>
      <c r="CD230" s="66"/>
      <c r="CE230" s="66"/>
      <c r="CF230" s="66"/>
      <c r="CG230" s="66"/>
      <c r="CH230" s="66"/>
      <c r="CI230" s="66"/>
      <c r="CJ230" s="66"/>
      <c r="CK230" s="66"/>
      <c r="CL230" s="66"/>
      <c r="CM230" s="66"/>
      <c r="CN230" s="66"/>
      <c r="CO230" s="66"/>
      <c r="CP230" s="66"/>
      <c r="CQ230" s="66"/>
      <c r="CR230" s="66"/>
      <c r="CS230" s="66"/>
      <c r="CT230" s="66"/>
      <c r="CU230" s="66"/>
      <c r="CV230" s="66"/>
      <c r="CW230" s="66"/>
      <c r="CX230" s="66"/>
      <c r="CY230" s="66"/>
      <c r="CZ230" s="66"/>
      <c r="DA230" s="66"/>
      <c r="DB230" s="66"/>
      <c r="DC230" s="66"/>
      <c r="DD230" s="66"/>
      <c r="DE230" s="66"/>
      <c r="DF230" s="66"/>
      <c r="DG230" s="66"/>
      <c r="DH230" s="66"/>
      <c r="DI230" s="66"/>
      <c r="DJ230" s="66"/>
      <c r="DK230" s="66"/>
      <c r="DL230" s="66"/>
      <c r="DM230" s="66"/>
      <c r="DN230" s="66"/>
      <c r="DO230" s="66"/>
      <c r="DP230" s="66"/>
      <c r="DQ230" s="66"/>
      <c r="DR230" s="66"/>
      <c r="DS230" s="66"/>
      <c r="DT230" s="66"/>
      <c r="DU230" s="66"/>
      <c r="DV230" s="66"/>
      <c r="DW230" s="66"/>
      <c r="DX230" s="66"/>
      <c r="DY230" s="66"/>
      <c r="DZ230" s="66"/>
      <c r="EA230" s="66"/>
      <c r="EB230" s="66"/>
      <c r="EC230" s="66"/>
      <c r="ED230" s="66"/>
      <c r="EE230" s="66"/>
      <c r="EF230" s="66"/>
      <c r="EG230" s="66"/>
      <c r="EH230" s="66"/>
      <c r="EI230" s="66"/>
      <c r="EJ230" s="66"/>
      <c r="EK230" s="66"/>
      <c r="EL230" s="66"/>
      <c r="EM230" s="66"/>
      <c r="EN230" s="66"/>
    </row>
    <row r="231" spans="1:144" customFormat="1" x14ac:dyDescent="0.25">
      <c r="A231" s="66"/>
      <c r="B231" s="237" t="s">
        <v>63</v>
      </c>
      <c r="C231" s="237"/>
      <c r="D231" s="155" t="s">
        <v>17</v>
      </c>
      <c r="E231" s="176">
        <v>1.9864306872540418</v>
      </c>
      <c r="F231" s="151"/>
      <c r="G231" s="152"/>
      <c r="H231" s="153" t="s">
        <v>313</v>
      </c>
      <c r="I231" s="66"/>
      <c r="J231" s="66"/>
      <c r="K231" s="66"/>
      <c r="L231" s="66"/>
      <c r="M231" s="66" t="s">
        <v>325</v>
      </c>
      <c r="N231" s="66"/>
      <c r="O231" s="66"/>
      <c r="P231" s="66"/>
      <c r="Q231" s="66"/>
      <c r="R231" s="66"/>
      <c r="S231" s="66"/>
      <c r="T231" s="66"/>
      <c r="U231" s="66"/>
      <c r="V231" s="66"/>
      <c r="W231" s="66"/>
      <c r="X231" s="66"/>
      <c r="Y231" s="66"/>
      <c r="Z231" s="193" t="s">
        <v>325</v>
      </c>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t="s">
        <v>326</v>
      </c>
      <c r="BA231" s="66"/>
      <c r="BB231" s="66"/>
      <c r="BC231" s="66"/>
      <c r="BD231" s="66"/>
      <c r="BE231" s="66"/>
      <c r="BF231" s="66"/>
      <c r="BG231" s="66"/>
      <c r="BH231" s="66"/>
      <c r="BI231" s="66"/>
      <c r="BJ231" s="66"/>
      <c r="BK231" s="66"/>
      <c r="BL231" s="66"/>
      <c r="BM231" s="66"/>
      <c r="BN231" s="66"/>
      <c r="BO231" s="66"/>
      <c r="BP231" s="66"/>
      <c r="BQ231" s="66"/>
      <c r="BR231" s="66"/>
      <c r="BS231" s="66"/>
      <c r="BT231" s="66"/>
      <c r="BU231" s="66"/>
      <c r="BV231" s="66"/>
      <c r="BW231" s="66"/>
      <c r="BX231" s="66"/>
      <c r="BY231" s="66"/>
      <c r="BZ231" s="66"/>
      <c r="CA231" s="66"/>
      <c r="CB231" s="66"/>
      <c r="CC231" s="66"/>
      <c r="CD231" s="66"/>
      <c r="CE231" s="66"/>
      <c r="CF231" s="66"/>
      <c r="CG231" s="66"/>
      <c r="CH231" s="66"/>
      <c r="CI231" s="66"/>
      <c r="CJ231" s="66"/>
      <c r="CK231" s="66"/>
      <c r="CL231" s="66"/>
      <c r="CM231" s="66"/>
      <c r="CN231" s="66"/>
      <c r="CO231" s="66"/>
      <c r="CP231" s="66"/>
      <c r="CQ231" s="66"/>
      <c r="CR231" s="66"/>
      <c r="CS231" s="66"/>
      <c r="CT231" s="66"/>
      <c r="CU231" s="66"/>
      <c r="CV231" s="66"/>
      <c r="CW231" s="66"/>
      <c r="CX231" s="66"/>
      <c r="CY231" s="66"/>
      <c r="CZ231" s="66"/>
      <c r="DA231" s="66"/>
      <c r="DB231" s="66"/>
      <c r="DC231" s="66"/>
      <c r="DD231" s="66"/>
      <c r="DE231" s="66"/>
      <c r="DF231" s="66"/>
      <c r="DG231" s="66"/>
      <c r="DH231" s="66"/>
      <c r="DI231" s="66"/>
      <c r="DJ231" s="66"/>
      <c r="DK231" s="66"/>
      <c r="DL231" s="66"/>
      <c r="DM231" s="66"/>
      <c r="DN231" s="66"/>
      <c r="DO231" s="66"/>
      <c r="DP231" s="66"/>
      <c r="DQ231" s="66"/>
      <c r="DR231" s="66"/>
      <c r="DS231" s="66"/>
      <c r="DT231" s="66"/>
      <c r="DU231" s="66"/>
      <c r="DV231" s="66"/>
      <c r="DW231" s="66"/>
      <c r="DX231" s="66"/>
      <c r="DY231" s="66"/>
      <c r="DZ231" s="66"/>
      <c r="EA231" s="66"/>
      <c r="EB231" s="66"/>
      <c r="EC231" s="66"/>
      <c r="ED231" s="66"/>
      <c r="EE231" s="66"/>
      <c r="EF231" s="66"/>
      <c r="EG231" s="66"/>
      <c r="EH231" s="66"/>
      <c r="EI231" s="66"/>
      <c r="EJ231" s="66"/>
      <c r="EK231" s="66"/>
      <c r="EL231" s="66"/>
      <c r="EM231" s="66"/>
      <c r="EN231" s="66"/>
    </row>
    <row r="232" spans="1:144" customFormat="1" x14ac:dyDescent="0.25">
      <c r="A232" s="66"/>
      <c r="B232" s="237" t="s">
        <v>64</v>
      </c>
      <c r="C232" s="237"/>
      <c r="D232" s="155" t="s">
        <v>17</v>
      </c>
      <c r="E232" s="176">
        <v>1.6344112314362624</v>
      </c>
      <c r="F232" s="151"/>
      <c r="G232" s="152"/>
      <c r="H232" s="153" t="s">
        <v>313</v>
      </c>
      <c r="I232" s="66"/>
      <c r="J232" s="66"/>
      <c r="K232" s="66"/>
      <c r="L232" s="66"/>
      <c r="M232" s="66" t="s">
        <v>327</v>
      </c>
      <c r="N232" s="66"/>
      <c r="O232" s="66"/>
      <c r="P232" s="66"/>
      <c r="Q232" s="66"/>
      <c r="R232" s="66"/>
      <c r="S232" s="66"/>
      <c r="T232" s="66"/>
      <c r="U232" s="66"/>
      <c r="V232" s="66"/>
      <c r="W232" s="66"/>
      <c r="X232" s="66"/>
      <c r="Y232" s="66"/>
      <c r="Z232" s="193" t="s">
        <v>327</v>
      </c>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t="s">
        <v>328</v>
      </c>
      <c r="BA232" s="66"/>
      <c r="BB232" s="66"/>
      <c r="BC232" s="66"/>
      <c r="BD232" s="66"/>
      <c r="BE232" s="66"/>
      <c r="BF232" s="66"/>
      <c r="BG232" s="66"/>
      <c r="BH232" s="66"/>
      <c r="BI232" s="66"/>
      <c r="BJ232" s="66"/>
      <c r="BK232" s="66"/>
      <c r="BL232" s="66"/>
      <c r="BM232" s="66"/>
      <c r="BN232" s="66"/>
      <c r="BO232" s="66"/>
      <c r="BP232" s="66"/>
      <c r="BQ232" s="66"/>
      <c r="BR232" s="66"/>
      <c r="BS232" s="66"/>
      <c r="BT232" s="66"/>
      <c r="BU232" s="66"/>
      <c r="BV232" s="66"/>
      <c r="BW232" s="66"/>
      <c r="BX232" s="66"/>
      <c r="BY232" s="66"/>
      <c r="BZ232" s="66"/>
      <c r="CA232" s="66"/>
      <c r="CB232" s="66"/>
      <c r="CC232" s="66"/>
      <c r="CD232" s="66"/>
      <c r="CE232" s="66"/>
      <c r="CF232" s="66"/>
      <c r="CG232" s="66"/>
      <c r="CH232" s="66"/>
      <c r="CI232" s="66"/>
      <c r="CJ232" s="66"/>
      <c r="CK232" s="66"/>
      <c r="CL232" s="66"/>
      <c r="CM232" s="66"/>
      <c r="CN232" s="66"/>
      <c r="CO232" s="66"/>
      <c r="CP232" s="66"/>
      <c r="CQ232" s="66"/>
      <c r="CR232" s="66"/>
      <c r="CS232" s="66"/>
      <c r="CT232" s="66"/>
      <c r="CU232" s="66"/>
      <c r="CV232" s="66"/>
      <c r="CW232" s="66"/>
      <c r="CX232" s="66"/>
      <c r="CY232" s="66"/>
      <c r="CZ232" s="66"/>
      <c r="DA232" s="66"/>
      <c r="DB232" s="66"/>
      <c r="DC232" s="66"/>
      <c r="DD232" s="66"/>
      <c r="DE232" s="66"/>
      <c r="DF232" s="66"/>
      <c r="DG232" s="66"/>
      <c r="DH232" s="66"/>
      <c r="DI232" s="66"/>
      <c r="DJ232" s="66"/>
      <c r="DK232" s="66"/>
      <c r="DL232" s="66"/>
      <c r="DM232" s="66"/>
      <c r="DN232" s="66"/>
      <c r="DO232" s="66"/>
      <c r="DP232" s="66"/>
      <c r="DQ232" s="66"/>
      <c r="DR232" s="66"/>
      <c r="DS232" s="66"/>
      <c r="DT232" s="66"/>
      <c r="DU232" s="66"/>
      <c r="DV232" s="66"/>
      <c r="DW232" s="66"/>
      <c r="DX232" s="66"/>
      <c r="DY232" s="66"/>
      <c r="DZ232" s="66"/>
      <c r="EA232" s="66"/>
      <c r="EB232" s="66"/>
      <c r="EC232" s="66"/>
      <c r="ED232" s="66"/>
      <c r="EE232" s="66"/>
      <c r="EF232" s="66"/>
      <c r="EG232" s="66"/>
      <c r="EH232" s="66"/>
      <c r="EI232" s="66"/>
      <c r="EJ232" s="66"/>
      <c r="EK232" s="66"/>
      <c r="EL232" s="66"/>
      <c r="EM232" s="66"/>
      <c r="EN232" s="66"/>
    </row>
    <row r="233" spans="1:144" customFormat="1" x14ac:dyDescent="0.25">
      <c r="A233" s="66"/>
      <c r="B233" s="197"/>
      <c r="C233" s="197"/>
      <c r="D233" s="155"/>
      <c r="E233" s="157"/>
      <c r="F233" s="151"/>
      <c r="G233" s="152"/>
      <c r="H233" s="153"/>
      <c r="I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c r="BI233" s="66"/>
      <c r="BJ233" s="66"/>
      <c r="BK233" s="66"/>
      <c r="BL233" s="66"/>
      <c r="BM233" s="66"/>
      <c r="BN233" s="66"/>
      <c r="BO233" s="66"/>
      <c r="BP233" s="66"/>
      <c r="BQ233" s="66"/>
      <c r="BR233" s="66"/>
      <c r="BS233" s="66"/>
      <c r="BT233" s="66"/>
      <c r="BU233" s="66"/>
      <c r="BV233" s="66"/>
      <c r="BW233" s="66"/>
      <c r="BX233" s="66"/>
      <c r="BY233" s="66"/>
      <c r="BZ233" s="66"/>
      <c r="CA233" s="66"/>
      <c r="CB233" s="66"/>
      <c r="CC233" s="66"/>
      <c r="CD233" s="66"/>
      <c r="CE233" s="66"/>
      <c r="CF233" s="66"/>
      <c r="CG233" s="66"/>
      <c r="CH233" s="66"/>
      <c r="CI233" s="66"/>
      <c r="CJ233" s="66"/>
      <c r="CK233" s="66"/>
      <c r="CL233" s="66"/>
      <c r="CM233" s="66"/>
      <c r="CN233" s="66"/>
      <c r="CO233" s="66"/>
      <c r="CP233" s="66"/>
      <c r="CQ233" s="66"/>
      <c r="CR233" s="66"/>
      <c r="CS233" s="66"/>
      <c r="CT233" s="66"/>
      <c r="CU233" s="66"/>
      <c r="CV233" s="66"/>
      <c r="CW233" s="66"/>
      <c r="CX233" s="66"/>
      <c r="CY233" s="66"/>
      <c r="CZ233" s="66"/>
      <c r="DA233" s="66"/>
      <c r="DB233" s="66"/>
      <c r="DC233" s="66"/>
      <c r="DD233" s="66"/>
      <c r="DE233" s="66"/>
      <c r="DF233" s="66"/>
      <c r="DG233" s="66"/>
      <c r="DH233" s="66"/>
      <c r="DI233" s="66"/>
      <c r="DJ233" s="66"/>
      <c r="DK233" s="66"/>
      <c r="DL233" s="66"/>
      <c r="DM233" s="66"/>
      <c r="DN233" s="66"/>
      <c r="DO233" s="66"/>
      <c r="DP233" s="66"/>
      <c r="DQ233" s="66"/>
      <c r="DR233" s="66"/>
      <c r="DS233" s="66"/>
      <c r="DT233" s="66"/>
      <c r="DU233" s="66"/>
      <c r="DV233" s="66"/>
      <c r="DW233" s="66"/>
      <c r="DX233" s="66"/>
      <c r="DY233" s="66"/>
      <c r="DZ233" s="66"/>
      <c r="EA233" s="66"/>
      <c r="EB233" s="66"/>
      <c r="EC233" s="66"/>
      <c r="ED233" s="66"/>
      <c r="EE233" s="66"/>
      <c r="EF233" s="66"/>
      <c r="EG233" s="66"/>
      <c r="EH233" s="66"/>
      <c r="EI233" s="66"/>
      <c r="EJ233" s="66"/>
      <c r="EK233" s="66"/>
      <c r="EL233" s="66"/>
      <c r="EM233" s="66"/>
      <c r="EN233" s="66"/>
    </row>
    <row r="234" spans="1:144" customFormat="1" x14ac:dyDescent="0.25">
      <c r="A234" s="66"/>
      <c r="B234" s="235" t="s">
        <v>123</v>
      </c>
      <c r="C234" s="237"/>
      <c r="D234" s="155"/>
      <c r="E234" s="158"/>
      <c r="F234" s="151"/>
      <c r="G234" s="152"/>
      <c r="H234" s="153" t="s">
        <v>329</v>
      </c>
      <c r="I234" s="66"/>
      <c r="J234" s="66"/>
      <c r="K234" s="66"/>
      <c r="L234" s="66"/>
      <c r="M234" s="66"/>
      <c r="N234" s="66"/>
      <c r="O234" s="66"/>
      <c r="P234" s="66"/>
      <c r="Q234" s="66"/>
      <c r="R234" s="66"/>
      <c r="S234" s="66"/>
      <c r="T234" s="66"/>
      <c r="U234" s="66"/>
      <c r="V234" s="66"/>
      <c r="W234" s="66"/>
      <c r="X234" s="66"/>
      <c r="Y234" s="66"/>
      <c r="Z234" s="195" t="s">
        <v>123</v>
      </c>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c r="BI234" s="66"/>
      <c r="BJ234" s="66"/>
      <c r="BK234" s="66"/>
      <c r="BL234" s="66"/>
      <c r="BM234" s="66"/>
      <c r="BN234" s="66"/>
      <c r="BO234" s="66"/>
      <c r="BP234" s="66"/>
      <c r="BQ234" s="66"/>
      <c r="BR234" s="66"/>
      <c r="BS234" s="66"/>
      <c r="BT234" s="66"/>
      <c r="BU234" s="66"/>
      <c r="BV234" s="66"/>
      <c r="BW234" s="66"/>
      <c r="BX234" s="66"/>
      <c r="BY234" s="66"/>
      <c r="BZ234" s="66"/>
      <c r="CA234" s="66"/>
      <c r="CB234" s="66"/>
      <c r="CC234" s="66"/>
      <c r="CD234" s="66"/>
      <c r="CE234" s="66"/>
      <c r="CF234" s="66"/>
      <c r="CG234" s="66"/>
      <c r="CH234" s="66"/>
      <c r="CI234" s="66"/>
      <c r="CJ234" s="66"/>
      <c r="CK234" s="66"/>
      <c r="CL234" s="66"/>
      <c r="CM234" s="66"/>
      <c r="CN234" s="66"/>
      <c r="CO234" s="66"/>
      <c r="CP234" s="66"/>
      <c r="CQ234" s="66"/>
      <c r="CR234" s="66"/>
      <c r="CS234" s="66"/>
      <c r="CT234" s="66"/>
      <c r="CU234" s="66"/>
      <c r="CV234" s="66"/>
      <c r="CW234" s="66"/>
      <c r="CX234" s="66"/>
      <c r="CY234" s="66"/>
      <c r="CZ234" s="66"/>
      <c r="DA234" s="66"/>
      <c r="DB234" s="66"/>
      <c r="DC234" s="66"/>
      <c r="DD234" s="66"/>
      <c r="DE234" s="66"/>
      <c r="DF234" s="66"/>
      <c r="DG234" s="66"/>
      <c r="DH234" s="66"/>
      <c r="DI234" s="66"/>
      <c r="DJ234" s="66"/>
      <c r="DK234" s="66"/>
      <c r="DL234" s="66"/>
      <c r="DM234" s="66"/>
      <c r="DN234" s="66"/>
      <c r="DO234" s="66"/>
      <c r="DP234" s="66"/>
      <c r="DQ234" s="66"/>
      <c r="DR234" s="66"/>
      <c r="DS234" s="66"/>
      <c r="DT234" s="66"/>
      <c r="DU234" s="66"/>
      <c r="DV234" s="66"/>
      <c r="DW234" s="66"/>
      <c r="DX234" s="66"/>
      <c r="DY234" s="66"/>
      <c r="DZ234" s="66"/>
      <c r="EA234" s="66"/>
      <c r="EB234" s="66"/>
      <c r="EC234" s="66"/>
      <c r="ED234" s="66"/>
      <c r="EE234" s="66"/>
      <c r="EF234" s="66"/>
      <c r="EG234" s="66"/>
      <c r="EH234" s="66"/>
      <c r="EI234" s="66"/>
      <c r="EJ234" s="66"/>
      <c r="EK234" s="66"/>
      <c r="EL234" s="66"/>
      <c r="EM234" s="66"/>
      <c r="EN234" s="66"/>
    </row>
    <row r="235" spans="1:144" customFormat="1" x14ac:dyDescent="0.25">
      <c r="A235" s="66"/>
      <c r="B235" s="191"/>
      <c r="C235" s="197"/>
      <c r="D235" s="155"/>
      <c r="E235" s="158"/>
      <c r="F235" s="151"/>
      <c r="G235" s="152"/>
      <c r="H235" s="153"/>
      <c r="I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c r="BI235" s="66"/>
      <c r="BJ235" s="66"/>
      <c r="BK235" s="66"/>
      <c r="BL235" s="66"/>
      <c r="BM235" s="66"/>
      <c r="BN235" s="66"/>
      <c r="BO235" s="66"/>
      <c r="BP235" s="66"/>
      <c r="BQ235" s="66"/>
      <c r="BR235" s="66"/>
      <c r="BS235" s="66"/>
      <c r="BT235" s="66"/>
      <c r="BU235" s="66"/>
      <c r="BV235" s="66"/>
      <c r="BW235" s="66"/>
      <c r="BX235" s="66"/>
      <c r="BY235" s="66"/>
      <c r="BZ235" s="66"/>
      <c r="CA235" s="66"/>
      <c r="CB235" s="66"/>
      <c r="CC235" s="66"/>
      <c r="CD235" s="66"/>
      <c r="CE235" s="66"/>
      <c r="CF235" s="66"/>
      <c r="CG235" s="66"/>
      <c r="CH235" s="66"/>
      <c r="CI235" s="66"/>
      <c r="CJ235" s="66"/>
      <c r="CK235" s="66"/>
      <c r="CL235" s="66"/>
      <c r="CM235" s="66"/>
      <c r="CN235" s="66"/>
      <c r="CO235" s="66"/>
      <c r="CP235" s="66"/>
      <c r="CQ235" s="66"/>
      <c r="CR235" s="66"/>
      <c r="CS235" s="66"/>
      <c r="CT235" s="66"/>
      <c r="CU235" s="66"/>
      <c r="CV235" s="66"/>
      <c r="CW235" s="66"/>
      <c r="CX235" s="66"/>
      <c r="CY235" s="66"/>
      <c r="CZ235" s="66"/>
      <c r="DA235" s="66"/>
      <c r="DB235" s="66"/>
      <c r="DC235" s="66"/>
      <c r="DD235" s="66"/>
      <c r="DE235" s="66"/>
      <c r="DF235" s="66"/>
      <c r="DG235" s="66"/>
      <c r="DH235" s="66"/>
      <c r="DI235" s="66"/>
      <c r="DJ235" s="66"/>
      <c r="DK235" s="66"/>
      <c r="DL235" s="66"/>
      <c r="DM235" s="66"/>
      <c r="DN235" s="66"/>
      <c r="DO235" s="66"/>
      <c r="DP235" s="66"/>
      <c r="DQ235" s="66"/>
      <c r="DR235" s="66"/>
      <c r="DS235" s="66"/>
      <c r="DT235" s="66"/>
      <c r="DU235" s="66"/>
      <c r="DV235" s="66"/>
      <c r="DW235" s="66"/>
      <c r="DX235" s="66"/>
      <c r="DY235" s="66"/>
      <c r="DZ235" s="66"/>
      <c r="EA235" s="66"/>
      <c r="EB235" s="66"/>
      <c r="EC235" s="66"/>
      <c r="ED235" s="66"/>
      <c r="EE235" s="66"/>
      <c r="EF235" s="66"/>
      <c r="EG235" s="66"/>
      <c r="EH235" s="66"/>
      <c r="EI235" s="66"/>
      <c r="EJ235" s="66"/>
      <c r="EK235" s="66"/>
      <c r="EL235" s="66"/>
      <c r="EM235" s="66"/>
      <c r="EN235" s="66"/>
    </row>
    <row r="236" spans="1:144" customFormat="1" x14ac:dyDescent="0.25">
      <c r="A236" s="66"/>
      <c r="B236" s="237" t="s">
        <v>110</v>
      </c>
      <c r="C236" s="237"/>
      <c r="D236" s="155" t="s">
        <v>13</v>
      </c>
      <c r="E236" s="158">
        <v>4.4000000000000003E-3</v>
      </c>
      <c r="F236" s="151"/>
      <c r="G236" s="152"/>
      <c r="H236" s="153" t="s">
        <v>313</v>
      </c>
      <c r="I236" s="66"/>
      <c r="J236" s="66"/>
      <c r="K236" s="66"/>
      <c r="L236" s="66"/>
      <c r="M236" s="66" t="s">
        <v>330</v>
      </c>
      <c r="N236" s="66"/>
      <c r="O236" s="66"/>
      <c r="P236" s="66"/>
      <c r="Q236" s="66"/>
      <c r="R236" s="66"/>
      <c r="S236" s="66"/>
      <c r="T236" s="66"/>
      <c r="U236" s="66"/>
      <c r="V236" s="66"/>
      <c r="W236" s="66"/>
      <c r="X236" s="66"/>
      <c r="Y236" s="66"/>
      <c r="Z236" s="193" t="s">
        <v>110</v>
      </c>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c r="BI236" s="66"/>
      <c r="BJ236" s="66"/>
      <c r="BK236" s="66"/>
      <c r="BL236" s="66"/>
      <c r="BM236" s="66"/>
      <c r="BN236" s="66"/>
      <c r="BO236" s="66"/>
      <c r="BP236" s="66"/>
      <c r="BQ236" s="66"/>
      <c r="BR236" s="66"/>
      <c r="BS236" s="66"/>
      <c r="BT236" s="66"/>
      <c r="BU236" s="66"/>
      <c r="BV236" s="66"/>
      <c r="BW236" s="66"/>
      <c r="BX236" s="66"/>
      <c r="BY236" s="66"/>
      <c r="BZ236" s="66"/>
      <c r="CA236" s="66"/>
      <c r="CB236" s="66"/>
      <c r="CC236" s="66"/>
      <c r="CD236" s="66"/>
      <c r="CE236" s="66"/>
      <c r="CF236" s="66"/>
      <c r="CG236" s="66"/>
      <c r="CH236" s="66"/>
      <c r="CI236" s="66"/>
      <c r="CJ236" s="66"/>
      <c r="CK236" s="66"/>
      <c r="CL236" s="66"/>
      <c r="CM236" s="66"/>
      <c r="CN236" s="66"/>
      <c r="CO236" s="66"/>
      <c r="CP236" s="66"/>
      <c r="CQ236" s="66"/>
      <c r="CR236" s="66"/>
      <c r="CS236" s="66"/>
      <c r="CT236" s="66"/>
      <c r="CU236" s="66"/>
      <c r="CV236" s="66"/>
      <c r="CW236" s="66"/>
      <c r="CX236" s="66"/>
      <c r="CY236" s="66"/>
      <c r="CZ236" s="66"/>
      <c r="DA236" s="66"/>
      <c r="DB236" s="66"/>
      <c r="DC236" s="66"/>
      <c r="DD236" s="66"/>
      <c r="DE236" s="66"/>
      <c r="DF236" s="66"/>
      <c r="DG236" s="66"/>
      <c r="DH236" s="66"/>
      <c r="DI236" s="66"/>
      <c r="DJ236" s="66"/>
      <c r="DK236" s="66"/>
      <c r="DL236" s="66"/>
      <c r="DM236" s="66"/>
      <c r="DN236" s="66"/>
      <c r="DO236" s="66"/>
      <c r="DP236" s="66"/>
      <c r="DQ236" s="66"/>
      <c r="DR236" s="66"/>
      <c r="DS236" s="66"/>
      <c r="DT236" s="66"/>
      <c r="DU236" s="66"/>
      <c r="DV236" s="66"/>
      <c r="DW236" s="66"/>
      <c r="DX236" s="66"/>
      <c r="DY236" s="66"/>
      <c r="DZ236" s="66"/>
      <c r="EA236" s="66"/>
      <c r="EB236" s="66"/>
      <c r="EC236" s="66"/>
      <c r="ED236" s="66"/>
      <c r="EE236" s="66"/>
      <c r="EF236" s="66"/>
      <c r="EG236" s="66"/>
      <c r="EH236" s="66"/>
      <c r="EI236" s="66"/>
      <c r="EJ236" s="66"/>
      <c r="EK236" s="66"/>
      <c r="EL236" s="66"/>
      <c r="EM236" s="66"/>
      <c r="EN236" s="66"/>
    </row>
    <row r="237" spans="1:144" customFormat="1" x14ac:dyDescent="0.25">
      <c r="A237" s="66"/>
      <c r="B237" s="237" t="s">
        <v>111</v>
      </c>
      <c r="C237" s="237"/>
      <c r="D237" s="155" t="s">
        <v>13</v>
      </c>
      <c r="E237" s="158">
        <v>1.2999999999999999E-3</v>
      </c>
      <c r="F237" s="151"/>
      <c r="G237" s="152"/>
      <c r="H237" s="153" t="s">
        <v>313</v>
      </c>
      <c r="I237" s="66"/>
      <c r="J237" s="66"/>
      <c r="K237" s="66"/>
      <c r="L237" s="66"/>
      <c r="M237" s="66" t="s">
        <v>331</v>
      </c>
      <c r="N237" s="66"/>
      <c r="O237" s="66"/>
      <c r="P237" s="66"/>
      <c r="Q237" s="66"/>
      <c r="R237" s="66"/>
      <c r="S237" s="66"/>
      <c r="T237" s="66"/>
      <c r="U237" s="66"/>
      <c r="V237" s="66"/>
      <c r="W237" s="66"/>
      <c r="X237" s="66"/>
      <c r="Y237" s="66"/>
      <c r="Z237" s="193" t="s">
        <v>111</v>
      </c>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c r="BI237" s="66"/>
      <c r="BJ237" s="66"/>
      <c r="BK237" s="66"/>
      <c r="BL237" s="66"/>
      <c r="BM237" s="66"/>
      <c r="BN237" s="66"/>
      <c r="BO237" s="66"/>
      <c r="BP237" s="66"/>
      <c r="BQ237" s="66"/>
      <c r="BR237" s="66"/>
      <c r="BS237" s="66"/>
      <c r="BT237" s="66"/>
      <c r="BU237" s="66"/>
      <c r="BV237" s="66"/>
      <c r="BW237" s="66"/>
      <c r="BX237" s="66"/>
      <c r="BY237" s="66"/>
      <c r="BZ237" s="66"/>
      <c r="CA237" s="66"/>
      <c r="CB237" s="66"/>
      <c r="CC237" s="66"/>
      <c r="CD237" s="66"/>
      <c r="CE237" s="66"/>
      <c r="CF237" s="66"/>
      <c r="CG237" s="66"/>
      <c r="CH237" s="66"/>
      <c r="CI237" s="66"/>
      <c r="CJ237" s="66"/>
      <c r="CK237" s="66"/>
      <c r="CL237" s="66"/>
      <c r="CM237" s="66"/>
      <c r="CN237" s="66"/>
      <c r="CO237" s="66"/>
      <c r="CP237" s="66"/>
      <c r="CQ237" s="66"/>
      <c r="CR237" s="66"/>
      <c r="CS237" s="66"/>
      <c r="CT237" s="66"/>
      <c r="CU237" s="66"/>
      <c r="CV237" s="66"/>
      <c r="CW237" s="66"/>
      <c r="CX237" s="66"/>
      <c r="CY237" s="66"/>
      <c r="CZ237" s="66"/>
      <c r="DA237" s="66"/>
      <c r="DB237" s="66"/>
      <c r="DC237" s="66"/>
      <c r="DD237" s="66"/>
      <c r="DE237" s="66"/>
      <c r="DF237" s="66"/>
      <c r="DG237" s="66"/>
      <c r="DH237" s="66"/>
      <c r="DI237" s="66"/>
      <c r="DJ237" s="66"/>
      <c r="DK237" s="66"/>
      <c r="DL237" s="66"/>
      <c r="DM237" s="66"/>
      <c r="DN237" s="66"/>
      <c r="DO237" s="66"/>
      <c r="DP237" s="66"/>
      <c r="DQ237" s="66"/>
      <c r="DR237" s="66"/>
      <c r="DS237" s="66"/>
      <c r="DT237" s="66"/>
      <c r="DU237" s="66"/>
      <c r="DV237" s="66"/>
      <c r="DW237" s="66"/>
      <c r="DX237" s="66"/>
      <c r="DY237" s="66"/>
      <c r="DZ237" s="66"/>
      <c r="EA237" s="66"/>
      <c r="EB237" s="66"/>
      <c r="EC237" s="66"/>
      <c r="ED237" s="66"/>
      <c r="EE237" s="66"/>
      <c r="EF237" s="66"/>
      <c r="EG237" s="66"/>
      <c r="EH237" s="66"/>
      <c r="EI237" s="66"/>
      <c r="EJ237" s="66"/>
      <c r="EK237" s="66"/>
      <c r="EL237" s="66"/>
      <c r="EM237" s="66"/>
      <c r="EN237" s="66"/>
    </row>
    <row r="238" spans="1:144" customFormat="1" x14ac:dyDescent="0.25">
      <c r="A238" s="66"/>
      <c r="B238" s="237" t="s">
        <v>112</v>
      </c>
      <c r="C238" s="237"/>
      <c r="D238" s="155" t="s">
        <v>67</v>
      </c>
      <c r="E238" s="158">
        <v>0.25</v>
      </c>
      <c r="F238" s="151"/>
      <c r="G238" s="152"/>
      <c r="H238" s="153" t="s">
        <v>313</v>
      </c>
      <c r="I238" s="66"/>
      <c r="J238" s="66"/>
      <c r="K238" s="66"/>
      <c r="L238" s="66"/>
      <c r="M238" s="66" t="s">
        <v>332</v>
      </c>
      <c r="N238" s="66"/>
      <c r="O238" s="66"/>
      <c r="P238" s="66"/>
      <c r="Q238" s="66"/>
      <c r="R238" s="66"/>
      <c r="S238" s="66"/>
      <c r="T238" s="66"/>
      <c r="U238" s="66"/>
      <c r="V238" s="66"/>
      <c r="W238" s="66"/>
      <c r="X238" s="66"/>
      <c r="Y238" s="66"/>
      <c r="Z238" s="193" t="s">
        <v>112</v>
      </c>
      <c r="AA238" s="66"/>
      <c r="AB238" s="66"/>
      <c r="AC238" s="66"/>
      <c r="AD238" s="66"/>
      <c r="AE238" s="66"/>
      <c r="AF238" s="66"/>
      <c r="AG238" s="66"/>
      <c r="AH238" s="66"/>
      <c r="AI238" s="66"/>
      <c r="AJ238" s="66"/>
      <c r="AK238" s="66"/>
      <c r="AL238" s="66"/>
      <c r="AM238" s="66"/>
      <c r="AN238" s="66"/>
      <c r="AO238" s="66"/>
      <c r="AP238" s="66"/>
      <c r="AQ238" s="66"/>
      <c r="AR238" s="66"/>
      <c r="AS238" s="66" t="s">
        <v>183</v>
      </c>
      <c r="AT238" s="66"/>
      <c r="AU238" s="66"/>
      <c r="AV238" s="66"/>
      <c r="AW238" s="66"/>
      <c r="AX238" s="66"/>
      <c r="AY238" s="66"/>
      <c r="AZ238" s="66"/>
      <c r="BA238" s="66"/>
      <c r="BB238" s="66"/>
      <c r="BC238" s="66"/>
      <c r="BD238" s="66"/>
      <c r="BE238" s="66"/>
      <c r="BF238" s="66"/>
      <c r="BG238" s="66"/>
      <c r="BH238" s="66"/>
      <c r="BI238" s="66"/>
      <c r="BJ238" s="66"/>
      <c r="BK238" s="66"/>
      <c r="BL238" s="66"/>
      <c r="BM238" s="66"/>
      <c r="BN238" s="66"/>
      <c r="BO238" s="66"/>
      <c r="BP238" s="66"/>
      <c r="BQ238" s="66"/>
      <c r="BR238" s="66"/>
      <c r="BS238" s="66"/>
      <c r="BT238" s="66"/>
      <c r="BU238" s="66"/>
      <c r="BV238" s="66"/>
      <c r="BW238" s="66"/>
      <c r="BX238" s="66"/>
      <c r="BY238" s="66"/>
      <c r="BZ238" s="66"/>
      <c r="CA238" s="66"/>
      <c r="CB238" s="66"/>
      <c r="CC238" s="66"/>
      <c r="CD238" s="66"/>
      <c r="CE238" s="66"/>
      <c r="CF238" s="66"/>
      <c r="CG238" s="66"/>
      <c r="CH238" s="66"/>
      <c r="CI238" s="66"/>
      <c r="CJ238" s="66"/>
      <c r="CK238" s="66"/>
      <c r="CL238" s="66"/>
      <c r="CM238" s="66"/>
      <c r="CN238" s="66"/>
      <c r="CO238" s="66"/>
      <c r="CP238" s="66"/>
      <c r="CQ238" s="66"/>
      <c r="CR238" s="66"/>
      <c r="CS238" s="66"/>
      <c r="CT238" s="66"/>
      <c r="CU238" s="66"/>
      <c r="CV238" s="66"/>
      <c r="CW238" s="66"/>
      <c r="CX238" s="66"/>
      <c r="CY238" s="66"/>
      <c r="CZ238" s="66"/>
      <c r="DA238" s="66"/>
      <c r="DB238" s="66"/>
      <c r="DC238" s="66"/>
      <c r="DD238" s="66"/>
      <c r="DE238" s="66"/>
      <c r="DF238" s="66"/>
      <c r="DG238" s="66"/>
      <c r="DH238" s="66"/>
      <c r="DI238" s="66"/>
      <c r="DJ238" s="66"/>
      <c r="DK238" s="66"/>
      <c r="DL238" s="66"/>
      <c r="DM238" s="66"/>
      <c r="DN238" s="66"/>
      <c r="DO238" s="66"/>
      <c r="DP238" s="66"/>
      <c r="DQ238" s="66"/>
      <c r="DR238" s="66"/>
      <c r="DS238" s="66"/>
      <c r="DT238" s="66"/>
      <c r="DU238" s="66"/>
      <c r="DV238" s="66"/>
      <c r="DW238" s="66"/>
      <c r="DX238" s="66"/>
      <c r="DY238" s="66"/>
      <c r="DZ238" s="66"/>
      <c r="EA238" s="66"/>
      <c r="EB238" s="66"/>
      <c r="EC238" s="66"/>
      <c r="ED238" s="66"/>
      <c r="EE238" s="66"/>
      <c r="EF238" s="66"/>
      <c r="EG238" s="66"/>
      <c r="EH238" s="66"/>
      <c r="EI238" s="66"/>
      <c r="EJ238" s="66"/>
      <c r="EK238" s="66"/>
      <c r="EL238" s="66"/>
      <c r="EM238" s="66"/>
      <c r="EN238" s="66"/>
    </row>
    <row r="239" spans="1:144" customFormat="1" ht="18" x14ac:dyDescent="0.25">
      <c r="A239" s="66"/>
      <c r="B239" s="244" t="s">
        <v>182</v>
      </c>
      <c r="C239" s="234"/>
      <c r="D239" s="234"/>
      <c r="E239" s="234"/>
      <c r="F239" s="151"/>
      <c r="G239" s="152"/>
      <c r="H239" s="153" t="s">
        <v>333</v>
      </c>
      <c r="I239" s="66"/>
      <c r="J239" s="66"/>
      <c r="K239" s="66"/>
      <c r="L239" s="66"/>
      <c r="M239" s="66"/>
      <c r="N239" s="66"/>
      <c r="O239" s="66"/>
      <c r="P239" s="66"/>
      <c r="Q239" s="66"/>
      <c r="R239" s="66"/>
      <c r="S239" s="66"/>
      <c r="T239" s="66"/>
      <c r="U239" s="66"/>
      <c r="V239" s="66"/>
      <c r="W239" s="66"/>
      <c r="X239" s="66"/>
      <c r="Y239" s="66"/>
      <c r="Z239" s="66"/>
      <c r="AA239" s="196" t="s">
        <v>182</v>
      </c>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c r="BI239" s="66"/>
      <c r="BJ239" s="66"/>
      <c r="BK239" s="66"/>
      <c r="BL239" s="66"/>
      <c r="BM239" s="66"/>
      <c r="BN239" s="66"/>
      <c r="BO239" s="66"/>
      <c r="BP239" s="66"/>
      <c r="BQ239" s="66"/>
      <c r="BR239" s="66"/>
      <c r="BS239" s="66"/>
      <c r="BT239" s="66"/>
      <c r="BU239" s="66"/>
      <c r="BV239" s="66"/>
      <c r="BW239" s="66"/>
      <c r="BX239" s="66"/>
      <c r="BY239" s="66"/>
      <c r="BZ239" s="66"/>
      <c r="CA239" s="66"/>
      <c r="CB239" s="66"/>
      <c r="CC239" s="66"/>
      <c r="CD239" s="66"/>
      <c r="CE239" s="66"/>
      <c r="CF239" s="66"/>
      <c r="CG239" s="66"/>
      <c r="CH239" s="66"/>
      <c r="CI239" s="66"/>
      <c r="CJ239" s="66"/>
      <c r="CK239" s="66"/>
      <c r="CL239" s="66"/>
      <c r="CM239" s="66"/>
      <c r="CN239" s="66"/>
      <c r="CO239" s="66"/>
      <c r="CP239" s="66"/>
      <c r="CQ239" s="66"/>
      <c r="CR239" s="66"/>
      <c r="CS239" s="66"/>
      <c r="CT239" s="66"/>
      <c r="CU239" s="66"/>
      <c r="CV239" s="66"/>
      <c r="CW239" s="66"/>
      <c r="CX239" s="66"/>
      <c r="CY239" s="66"/>
      <c r="CZ239" s="66"/>
      <c r="DA239" s="66"/>
      <c r="DB239" s="66"/>
      <c r="DC239" s="66"/>
      <c r="DD239" s="66"/>
      <c r="DE239" s="66"/>
      <c r="DF239" s="66"/>
      <c r="DG239" s="66"/>
      <c r="DH239" s="66"/>
      <c r="DI239" s="66"/>
      <c r="DJ239" s="66"/>
      <c r="DK239" s="66"/>
      <c r="DL239" s="66"/>
      <c r="DM239" s="66"/>
      <c r="DN239" s="66"/>
      <c r="DO239" s="66"/>
      <c r="DP239" s="66"/>
      <c r="DQ239" s="66"/>
      <c r="DR239" s="66"/>
      <c r="DS239" s="66"/>
      <c r="DT239" s="66"/>
      <c r="DU239" s="66"/>
      <c r="DV239" s="66"/>
      <c r="DW239" s="66"/>
      <c r="DX239" s="66"/>
      <c r="DY239" s="66"/>
      <c r="DZ239" s="66"/>
      <c r="EA239" s="66"/>
      <c r="EB239" s="66"/>
      <c r="EC239" s="66"/>
      <c r="ED239" s="66"/>
      <c r="EE239" s="66"/>
      <c r="EF239" s="66"/>
      <c r="EG239" s="66"/>
      <c r="EH239" s="66"/>
      <c r="EI239" s="66"/>
      <c r="EJ239" s="66"/>
      <c r="EK239" s="66"/>
      <c r="EL239" s="66"/>
      <c r="EM239" s="66"/>
      <c r="EN239" s="66"/>
    </row>
    <row r="240" spans="1:144" customFormat="1" ht="36" x14ac:dyDescent="0.25">
      <c r="A240" s="66"/>
      <c r="B240" s="233" t="s">
        <v>131</v>
      </c>
      <c r="C240" s="234"/>
      <c r="D240" s="234"/>
      <c r="E240" s="234"/>
      <c r="F240" s="151"/>
      <c r="G240" s="152"/>
      <c r="H240" s="153" t="s">
        <v>333</v>
      </c>
      <c r="I240" s="66"/>
      <c r="J240" s="66"/>
      <c r="K240" s="66"/>
      <c r="L240" s="66"/>
      <c r="M240" s="66"/>
      <c r="N240" s="66"/>
      <c r="O240" s="66"/>
      <c r="P240" s="66"/>
      <c r="Q240" s="66"/>
      <c r="R240" s="66"/>
      <c r="S240" s="66"/>
      <c r="T240" s="66"/>
      <c r="U240" s="66"/>
      <c r="V240" s="66"/>
      <c r="W240" s="66"/>
      <c r="X240" s="66"/>
      <c r="Y240" s="66"/>
      <c r="Z240" s="66"/>
      <c r="AA240" s="190" t="s">
        <v>131</v>
      </c>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c r="BI240" s="66"/>
      <c r="BJ240" s="66"/>
      <c r="BK240" s="66"/>
      <c r="BL240" s="66"/>
      <c r="BM240" s="66"/>
      <c r="BN240" s="66"/>
      <c r="BO240" s="66"/>
      <c r="BP240" s="66"/>
      <c r="BQ240" s="66"/>
      <c r="BR240" s="66"/>
      <c r="BS240" s="66"/>
      <c r="BT240" s="66"/>
      <c r="BU240" s="66"/>
      <c r="BV240" s="66"/>
      <c r="BW240" s="66"/>
      <c r="BX240" s="66"/>
      <c r="BY240" s="66"/>
      <c r="BZ240" s="66"/>
      <c r="CA240" s="66"/>
      <c r="CB240" s="66"/>
      <c r="CC240" s="66"/>
      <c r="CD240" s="66"/>
      <c r="CE240" s="66"/>
      <c r="CF240" s="66"/>
      <c r="CG240" s="66"/>
      <c r="CH240" s="66"/>
      <c r="CI240" s="66"/>
      <c r="CJ240" s="66"/>
      <c r="CK240" s="66"/>
      <c r="CL240" s="66"/>
      <c r="CM240" s="66"/>
      <c r="CN240" s="66"/>
      <c r="CO240" s="66"/>
      <c r="CP240" s="66"/>
      <c r="CQ240" s="66"/>
      <c r="CR240" s="66"/>
      <c r="CS240" s="66"/>
      <c r="CT240" s="66"/>
      <c r="CU240" s="66"/>
      <c r="CV240" s="66"/>
      <c r="CW240" s="66"/>
      <c r="CX240" s="66"/>
      <c r="CY240" s="66"/>
      <c r="CZ240" s="66"/>
      <c r="DA240" s="66"/>
      <c r="DB240" s="66"/>
      <c r="DC240" s="66"/>
      <c r="DD240" s="66"/>
      <c r="DE240" s="66"/>
      <c r="DF240" s="66"/>
      <c r="DG240" s="66"/>
      <c r="DH240" s="66"/>
      <c r="DI240" s="66"/>
      <c r="DJ240" s="66"/>
      <c r="DK240" s="66"/>
      <c r="DL240" s="66"/>
      <c r="DM240" s="66"/>
      <c r="DN240" s="66"/>
      <c r="DO240" s="66"/>
      <c r="DP240" s="66"/>
      <c r="DQ240" s="66"/>
      <c r="DR240" s="66"/>
      <c r="DS240" s="66"/>
      <c r="DT240" s="66"/>
      <c r="DU240" s="66"/>
      <c r="DV240" s="66"/>
      <c r="DW240" s="66"/>
      <c r="DX240" s="66"/>
      <c r="DY240" s="66"/>
      <c r="DZ240" s="66"/>
      <c r="EA240" s="66"/>
      <c r="EB240" s="66"/>
      <c r="EC240" s="66"/>
      <c r="ED240" s="66"/>
      <c r="EE240" s="66"/>
      <c r="EF240" s="66"/>
      <c r="EG240" s="66"/>
      <c r="EH240" s="66"/>
      <c r="EI240" s="66"/>
      <c r="EJ240" s="66"/>
      <c r="EK240" s="66"/>
      <c r="EL240" s="66"/>
      <c r="EM240" s="66"/>
      <c r="EN240" s="66"/>
    </row>
    <row r="241" spans="1:144" customFormat="1" x14ac:dyDescent="0.25">
      <c r="A241" s="66"/>
      <c r="B241" s="190"/>
      <c r="C241" s="201"/>
      <c r="D241" s="201"/>
      <c r="E241" s="201"/>
      <c r="F241" s="151"/>
      <c r="G241" s="152"/>
      <c r="H241" s="153"/>
      <c r="I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c r="BI241" s="66"/>
      <c r="BJ241" s="66"/>
      <c r="BK241" s="66"/>
      <c r="BL241" s="66"/>
      <c r="BM241" s="66"/>
      <c r="BN241" s="66"/>
      <c r="BO241" s="66"/>
      <c r="BP241" s="66"/>
      <c r="BQ241" s="66"/>
      <c r="BR241" s="66"/>
      <c r="BS241" s="66"/>
      <c r="BT241" s="66"/>
      <c r="BU241" s="66"/>
      <c r="BV241" s="66"/>
      <c r="BW241" s="66"/>
      <c r="BX241" s="66"/>
      <c r="BY241" s="66"/>
      <c r="BZ241" s="66"/>
      <c r="CA241" s="66"/>
      <c r="CB241" s="66"/>
      <c r="CC241" s="66"/>
      <c r="CD241" s="66"/>
      <c r="CE241" s="66"/>
      <c r="CF241" s="66"/>
      <c r="CG241" s="66"/>
      <c r="CH241" s="66"/>
      <c r="CI241" s="66"/>
      <c r="CJ241" s="66"/>
      <c r="CK241" s="66"/>
      <c r="CL241" s="66"/>
      <c r="CM241" s="66"/>
      <c r="CN241" s="66"/>
      <c r="CO241" s="66"/>
      <c r="CP241" s="66"/>
      <c r="CQ241" s="66"/>
      <c r="CR241" s="66"/>
      <c r="CS241" s="66"/>
      <c r="CT241" s="66"/>
      <c r="CU241" s="66"/>
      <c r="CV241" s="66"/>
      <c r="CW241" s="66"/>
      <c r="CX241" s="66"/>
      <c r="CY241" s="66"/>
      <c r="CZ241" s="66"/>
      <c r="DA241" s="66"/>
      <c r="DB241" s="66"/>
      <c r="DC241" s="66"/>
      <c r="DD241" s="66"/>
      <c r="DE241" s="66"/>
      <c r="DF241" s="66"/>
      <c r="DG241" s="66"/>
      <c r="DH241" s="66"/>
      <c r="DI241" s="66"/>
      <c r="DJ241" s="66"/>
      <c r="DK241" s="66"/>
      <c r="DL241" s="66"/>
      <c r="DM241" s="66"/>
      <c r="DN241" s="66"/>
      <c r="DO241" s="66"/>
      <c r="DP241" s="66"/>
      <c r="DQ241" s="66"/>
      <c r="DR241" s="66"/>
      <c r="DS241" s="66"/>
      <c r="DT241" s="66"/>
      <c r="DU241" s="66"/>
      <c r="DV241" s="66"/>
      <c r="DW241" s="66"/>
      <c r="DX241" s="66"/>
      <c r="DY241" s="66"/>
      <c r="DZ241" s="66"/>
      <c r="EA241" s="66"/>
      <c r="EB241" s="66"/>
      <c r="EC241" s="66"/>
      <c r="ED241" s="66"/>
      <c r="EE241" s="66"/>
      <c r="EF241" s="66"/>
      <c r="EG241" s="66"/>
      <c r="EH241" s="66"/>
      <c r="EI241" s="66"/>
      <c r="EJ241" s="66"/>
      <c r="EK241" s="66"/>
      <c r="EL241" s="66"/>
      <c r="EM241" s="66"/>
      <c r="EN241" s="66"/>
    </row>
    <row r="242" spans="1:144" customFormat="1" x14ac:dyDescent="0.25">
      <c r="A242" s="66"/>
      <c r="B242" s="243" t="s">
        <v>72</v>
      </c>
      <c r="C242" s="234"/>
      <c r="D242" s="234"/>
      <c r="E242" s="234"/>
      <c r="F242" s="151"/>
      <c r="G242" s="152"/>
      <c r="H242" s="153" t="s">
        <v>334</v>
      </c>
      <c r="I242" s="66"/>
      <c r="J242" s="66"/>
      <c r="K242" s="66"/>
      <c r="L242" s="66"/>
      <c r="M242" s="66"/>
      <c r="N242" s="66"/>
      <c r="O242" s="66"/>
      <c r="P242" s="66"/>
      <c r="Q242" s="66"/>
      <c r="R242" s="66"/>
      <c r="S242" s="66"/>
      <c r="T242" s="66"/>
      <c r="U242" s="66"/>
      <c r="V242" s="66"/>
      <c r="W242" s="66"/>
      <c r="X242" s="66"/>
      <c r="Y242" s="66"/>
      <c r="Z242" s="66"/>
      <c r="AA242" s="195" t="s">
        <v>72</v>
      </c>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c r="BI242" s="66"/>
      <c r="BJ242" s="66"/>
      <c r="BK242" s="66"/>
      <c r="BL242" s="66"/>
      <c r="BM242" s="66"/>
      <c r="BN242" s="66"/>
      <c r="BO242" s="66"/>
      <c r="BP242" s="66"/>
      <c r="BQ242" s="66"/>
      <c r="BR242" s="66"/>
      <c r="BS242" s="66"/>
      <c r="BT242" s="66"/>
      <c r="BU242" s="66"/>
      <c r="BV242" s="66"/>
      <c r="BW242" s="66"/>
      <c r="BX242" s="66"/>
      <c r="BY242" s="66"/>
      <c r="BZ242" s="66"/>
      <c r="CA242" s="66"/>
      <c r="CB242" s="66"/>
      <c r="CC242" s="66"/>
      <c r="CD242" s="66"/>
      <c r="CE242" s="66"/>
      <c r="CF242" s="66"/>
      <c r="CG242" s="66"/>
      <c r="CH242" s="66"/>
      <c r="CI242" s="66"/>
      <c r="CJ242" s="66"/>
      <c r="CK242" s="66"/>
      <c r="CL242" s="66"/>
      <c r="CM242" s="66"/>
      <c r="CN242" s="66"/>
      <c r="CO242" s="66"/>
      <c r="CP242" s="66"/>
      <c r="CQ242" s="66"/>
      <c r="CR242" s="66"/>
      <c r="CS242" s="66"/>
      <c r="CT242" s="66"/>
      <c r="CU242" s="66"/>
      <c r="CV242" s="66"/>
      <c r="CW242" s="66"/>
      <c r="CX242" s="66"/>
      <c r="CY242" s="66"/>
      <c r="CZ242" s="66"/>
      <c r="DA242" s="66"/>
      <c r="DB242" s="66"/>
      <c r="DC242" s="66"/>
      <c r="DD242" s="66"/>
      <c r="DE242" s="66"/>
      <c r="DF242" s="66"/>
      <c r="DG242" s="66"/>
      <c r="DH242" s="66"/>
      <c r="DI242" s="66"/>
      <c r="DJ242" s="66"/>
      <c r="DK242" s="66"/>
      <c r="DL242" s="66"/>
      <c r="DM242" s="66"/>
      <c r="DN242" s="66"/>
      <c r="DO242" s="66"/>
      <c r="DP242" s="66"/>
      <c r="DQ242" s="66"/>
      <c r="DR242" s="66"/>
      <c r="DS242" s="66"/>
      <c r="DT242" s="66"/>
      <c r="DU242" s="66"/>
      <c r="DV242" s="66"/>
      <c r="DW242" s="66"/>
      <c r="DX242" s="66"/>
      <c r="DY242" s="66"/>
      <c r="DZ242" s="66"/>
      <c r="EA242" s="66"/>
      <c r="EB242" s="66"/>
      <c r="EC242" s="66"/>
      <c r="ED242" s="66"/>
      <c r="EE242" s="66"/>
      <c r="EF242" s="66"/>
      <c r="EG242" s="66"/>
      <c r="EH242" s="66"/>
      <c r="EI242" s="66"/>
      <c r="EJ242" s="66"/>
      <c r="EK242" s="66"/>
      <c r="EL242" s="66"/>
      <c r="EM242" s="66"/>
      <c r="EN242" s="66"/>
    </row>
    <row r="243" spans="1:144" customFormat="1" x14ac:dyDescent="0.25">
      <c r="A243" s="66"/>
      <c r="B243" s="195"/>
      <c r="C243" s="201"/>
      <c r="D243" s="201"/>
      <c r="E243" s="201"/>
      <c r="F243" s="151"/>
      <c r="G243" s="152"/>
      <c r="H243" s="153"/>
      <c r="I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c r="BI243" s="66"/>
      <c r="BJ243" s="66"/>
      <c r="BK243" s="66"/>
      <c r="BL243" s="66"/>
      <c r="BM243" s="66"/>
      <c r="BN243" s="66"/>
      <c r="BO243" s="66"/>
      <c r="BP243" s="66"/>
      <c r="BQ243" s="66"/>
      <c r="BR243" s="66"/>
      <c r="BS243" s="66"/>
      <c r="BT243" s="66"/>
      <c r="BU243" s="66"/>
      <c r="BV243" s="66"/>
      <c r="BW243" s="66"/>
      <c r="BX243" s="66"/>
      <c r="BY243" s="66"/>
      <c r="BZ243" s="66"/>
      <c r="CA243" s="66"/>
      <c r="CB243" s="66"/>
      <c r="CC243" s="66"/>
      <c r="CD243" s="66"/>
      <c r="CE243" s="66"/>
      <c r="CF243" s="66"/>
      <c r="CG243" s="66"/>
      <c r="CH243" s="66"/>
      <c r="CI243" s="66"/>
      <c r="CJ243" s="66"/>
      <c r="CK243" s="66"/>
      <c r="CL243" s="66"/>
      <c r="CM243" s="66"/>
      <c r="CN243" s="66"/>
      <c r="CO243" s="66"/>
      <c r="CP243" s="66"/>
      <c r="CQ243" s="66"/>
      <c r="CR243" s="66"/>
      <c r="CS243" s="66"/>
      <c r="CT243" s="66"/>
      <c r="CU243" s="66"/>
      <c r="CV243" s="66"/>
      <c r="CW243" s="66"/>
      <c r="CX243" s="66"/>
      <c r="CY243" s="66"/>
      <c r="CZ243" s="66"/>
      <c r="DA243" s="66"/>
      <c r="DB243" s="66"/>
      <c r="DC243" s="66"/>
      <c r="DD243" s="66"/>
      <c r="DE243" s="66"/>
      <c r="DF243" s="66"/>
      <c r="DG243" s="66"/>
      <c r="DH243" s="66"/>
      <c r="DI243" s="66"/>
      <c r="DJ243" s="66"/>
      <c r="DK243" s="66"/>
      <c r="DL243" s="66"/>
      <c r="DM243" s="66"/>
      <c r="DN243" s="66"/>
      <c r="DO243" s="66"/>
      <c r="DP243" s="66"/>
      <c r="DQ243" s="66"/>
      <c r="DR243" s="66"/>
      <c r="DS243" s="66"/>
      <c r="DT243" s="66"/>
      <c r="DU243" s="66"/>
      <c r="DV243" s="66"/>
      <c r="DW243" s="66"/>
      <c r="DX243" s="66"/>
      <c r="DY243" s="66"/>
      <c r="DZ243" s="66"/>
      <c r="EA243" s="66"/>
      <c r="EB243" s="66"/>
      <c r="EC243" s="66"/>
      <c r="ED243" s="66"/>
      <c r="EE243" s="66"/>
      <c r="EF243" s="66"/>
      <c r="EG243" s="66"/>
      <c r="EH243" s="66"/>
      <c r="EI243" s="66"/>
      <c r="EJ243" s="66"/>
      <c r="EK243" s="66"/>
      <c r="EL243" s="66"/>
      <c r="EM243" s="66"/>
      <c r="EN243" s="66"/>
    </row>
    <row r="244" spans="1:144" customFormat="1" ht="36" x14ac:dyDescent="0.25">
      <c r="A244" s="66"/>
      <c r="B244" s="233" t="s">
        <v>73</v>
      </c>
      <c r="C244" s="234"/>
      <c r="D244" s="234"/>
      <c r="E244" s="234"/>
      <c r="F244" s="151"/>
      <c r="G244" s="152"/>
      <c r="H244" s="153" t="s">
        <v>333</v>
      </c>
      <c r="I244" s="66"/>
      <c r="J244" s="66"/>
      <c r="K244" s="66"/>
      <c r="L244" s="66"/>
      <c r="M244" s="66"/>
      <c r="N244" s="66"/>
      <c r="O244" s="66"/>
      <c r="P244" s="66"/>
      <c r="Q244" s="66"/>
      <c r="R244" s="66"/>
      <c r="S244" s="66"/>
      <c r="T244" s="66"/>
      <c r="U244" s="66"/>
      <c r="V244" s="66"/>
      <c r="W244" s="66"/>
      <c r="X244" s="66"/>
      <c r="Y244" s="66"/>
      <c r="Z244" s="66"/>
      <c r="AA244" s="190" t="s">
        <v>73</v>
      </c>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c r="BI244" s="66"/>
      <c r="BJ244" s="66"/>
      <c r="BK244" s="66"/>
      <c r="BL244" s="66"/>
      <c r="BM244" s="66"/>
      <c r="BN244" s="66"/>
      <c r="BO244" s="66"/>
      <c r="BP244" s="66"/>
      <c r="BQ244" s="66"/>
      <c r="BR244" s="66"/>
      <c r="BS244" s="66"/>
      <c r="BT244" s="66"/>
      <c r="BU244" s="66"/>
      <c r="BV244" s="66"/>
      <c r="BW244" s="66"/>
      <c r="BX244" s="66"/>
      <c r="BY244" s="66"/>
      <c r="BZ244" s="66"/>
      <c r="CA244" s="66"/>
      <c r="CB244" s="66"/>
      <c r="CC244" s="66"/>
      <c r="CD244" s="66"/>
      <c r="CE244" s="66"/>
      <c r="CF244" s="66"/>
      <c r="CG244" s="66"/>
      <c r="CH244" s="66"/>
      <c r="CI244" s="66"/>
      <c r="CJ244" s="66"/>
      <c r="CK244" s="66"/>
      <c r="CL244" s="66"/>
      <c r="CM244" s="66"/>
      <c r="CN244" s="66"/>
      <c r="CO244" s="66"/>
      <c r="CP244" s="66"/>
      <c r="CQ244" s="66"/>
      <c r="CR244" s="66"/>
      <c r="CS244" s="66"/>
      <c r="CT244" s="66"/>
      <c r="CU244" s="66"/>
      <c r="CV244" s="66"/>
      <c r="CW244" s="66"/>
      <c r="CX244" s="66"/>
      <c r="CY244" s="66"/>
      <c r="CZ244" s="66"/>
      <c r="DA244" s="66"/>
      <c r="DB244" s="66"/>
      <c r="DC244" s="66"/>
      <c r="DD244" s="66"/>
      <c r="DE244" s="66"/>
      <c r="DF244" s="66"/>
      <c r="DG244" s="66"/>
      <c r="DH244" s="66"/>
      <c r="DI244" s="66"/>
      <c r="DJ244" s="66"/>
      <c r="DK244" s="66"/>
      <c r="DL244" s="66"/>
      <c r="DM244" s="66"/>
      <c r="DN244" s="66"/>
      <c r="DO244" s="66"/>
      <c r="DP244" s="66"/>
      <c r="DQ244" s="66"/>
      <c r="DR244" s="66"/>
      <c r="DS244" s="66"/>
      <c r="DT244" s="66"/>
      <c r="DU244" s="66"/>
      <c r="DV244" s="66"/>
      <c r="DW244" s="66"/>
      <c r="DX244" s="66"/>
      <c r="DY244" s="66"/>
      <c r="DZ244" s="66"/>
      <c r="EA244" s="66"/>
      <c r="EB244" s="66"/>
      <c r="EC244" s="66"/>
      <c r="ED244" s="66"/>
      <c r="EE244" s="66"/>
      <c r="EF244" s="66"/>
      <c r="EG244" s="66"/>
      <c r="EH244" s="66"/>
      <c r="EI244" s="66"/>
      <c r="EJ244" s="66"/>
      <c r="EK244" s="66"/>
      <c r="EL244" s="66"/>
      <c r="EM244" s="66"/>
      <c r="EN244" s="66"/>
    </row>
    <row r="245" spans="1:144" customFormat="1" x14ac:dyDescent="0.25">
      <c r="A245" s="66"/>
      <c r="B245" s="190"/>
      <c r="C245" s="201"/>
      <c r="D245" s="201"/>
      <c r="E245" s="201"/>
      <c r="F245" s="151"/>
      <c r="G245" s="152"/>
      <c r="H245" s="153"/>
      <c r="I245" s="66"/>
      <c r="J245" s="66"/>
      <c r="K245" s="66"/>
      <c r="L245" s="66"/>
      <c r="M245" s="66"/>
      <c r="N245" s="66"/>
      <c r="O245" s="66"/>
      <c r="P245" s="66"/>
      <c r="Q245" s="66"/>
      <c r="R245" s="66"/>
      <c r="S245" s="66"/>
      <c r="T245" s="66"/>
      <c r="U245" s="66"/>
      <c r="V245" s="66"/>
      <c r="W245" s="66"/>
      <c r="X245" s="66"/>
      <c r="Y245" s="66"/>
      <c r="Z245" s="66"/>
      <c r="AA245" s="66"/>
      <c r="AB245" s="66"/>
      <c r="AC245" s="66"/>
      <c r="AD245" s="66"/>
      <c r="AE245" s="66"/>
      <c r="AF245" s="66"/>
      <c r="AG245" s="66"/>
      <c r="AH245" s="66"/>
      <c r="AI245" s="66"/>
      <c r="AJ245" s="66"/>
      <c r="AK245" s="66"/>
      <c r="AL245" s="66"/>
      <c r="AM245" s="66"/>
      <c r="AN245" s="66"/>
      <c r="AO245" s="66"/>
      <c r="AP245" s="66"/>
      <c r="AQ245" s="66"/>
      <c r="AR245" s="66"/>
      <c r="AS245" s="66"/>
      <c r="AT245" s="66"/>
      <c r="AU245" s="66"/>
      <c r="AV245" s="66"/>
      <c r="AW245" s="66"/>
      <c r="AX245" s="66"/>
      <c r="AY245" s="66"/>
      <c r="AZ245" s="66"/>
      <c r="BA245" s="66"/>
      <c r="BB245" s="66"/>
      <c r="BC245" s="66"/>
      <c r="BD245" s="66"/>
      <c r="BE245" s="66"/>
      <c r="BF245" s="66"/>
      <c r="BG245" s="66"/>
      <c r="BH245" s="66"/>
      <c r="BI245" s="66"/>
      <c r="BJ245" s="66"/>
      <c r="BK245" s="66"/>
      <c r="BL245" s="66"/>
      <c r="BM245" s="66"/>
      <c r="BN245" s="66"/>
      <c r="BO245" s="66"/>
      <c r="BP245" s="66"/>
      <c r="BQ245" s="66"/>
      <c r="BR245" s="66"/>
      <c r="BS245" s="66"/>
      <c r="BT245" s="66"/>
      <c r="BU245" s="66"/>
      <c r="BV245" s="66"/>
      <c r="BW245" s="66"/>
      <c r="BX245" s="66"/>
      <c r="BY245" s="66"/>
      <c r="BZ245" s="66"/>
      <c r="CA245" s="66"/>
      <c r="CB245" s="66"/>
      <c r="CC245" s="66"/>
      <c r="CD245" s="66"/>
      <c r="CE245" s="66"/>
      <c r="CF245" s="66"/>
      <c r="CG245" s="66"/>
      <c r="CH245" s="66"/>
      <c r="CI245" s="66"/>
      <c r="CJ245" s="66"/>
      <c r="CK245" s="66"/>
      <c r="CL245" s="66"/>
      <c r="CM245" s="66"/>
      <c r="CN245" s="66"/>
      <c r="CO245" s="66"/>
      <c r="CP245" s="66"/>
      <c r="CQ245" s="66"/>
      <c r="CR245" s="66"/>
      <c r="CS245" s="66"/>
      <c r="CT245" s="66"/>
      <c r="CU245" s="66"/>
      <c r="CV245" s="66"/>
      <c r="CW245" s="66"/>
      <c r="CX245" s="66"/>
      <c r="CY245" s="66"/>
      <c r="CZ245" s="66"/>
      <c r="DA245" s="66"/>
      <c r="DB245" s="66"/>
      <c r="DC245" s="66"/>
      <c r="DD245" s="66"/>
      <c r="DE245" s="66"/>
      <c r="DF245" s="66"/>
      <c r="DG245" s="66"/>
      <c r="DH245" s="66"/>
      <c r="DI245" s="66"/>
      <c r="DJ245" s="66"/>
      <c r="DK245" s="66"/>
      <c r="DL245" s="66"/>
      <c r="DM245" s="66"/>
      <c r="DN245" s="66"/>
      <c r="DO245" s="66"/>
      <c r="DP245" s="66"/>
      <c r="DQ245" s="66"/>
      <c r="DR245" s="66"/>
      <c r="DS245" s="66"/>
      <c r="DT245" s="66"/>
      <c r="DU245" s="66"/>
      <c r="DV245" s="66"/>
      <c r="DW245" s="66"/>
      <c r="DX245" s="66"/>
      <c r="DY245" s="66"/>
      <c r="DZ245" s="66"/>
      <c r="EA245" s="66"/>
      <c r="EB245" s="66"/>
      <c r="EC245" s="66"/>
      <c r="ED245" s="66"/>
      <c r="EE245" s="66"/>
      <c r="EF245" s="66"/>
      <c r="EG245" s="66"/>
      <c r="EH245" s="66"/>
      <c r="EI245" s="66"/>
      <c r="EJ245" s="66"/>
      <c r="EK245" s="66"/>
      <c r="EL245" s="66"/>
      <c r="EM245" s="66"/>
      <c r="EN245" s="66"/>
    </row>
    <row r="246" spans="1:144" customFormat="1" ht="48" x14ac:dyDescent="0.25">
      <c r="A246" s="66"/>
      <c r="B246" s="233" t="s">
        <v>117</v>
      </c>
      <c r="C246" s="234"/>
      <c r="D246" s="234"/>
      <c r="E246" s="234"/>
      <c r="F246" s="151"/>
      <c r="G246" s="152"/>
      <c r="H246" s="153" t="s">
        <v>333</v>
      </c>
      <c r="I246" s="66"/>
      <c r="J246" s="66"/>
      <c r="K246" s="66"/>
      <c r="L246" s="66"/>
      <c r="M246" s="66"/>
      <c r="N246" s="66"/>
      <c r="O246" s="66"/>
      <c r="P246" s="66"/>
      <c r="Q246" s="66"/>
      <c r="R246" s="66"/>
      <c r="S246" s="66"/>
      <c r="T246" s="66"/>
      <c r="U246" s="66"/>
      <c r="V246" s="66"/>
      <c r="W246" s="66"/>
      <c r="X246" s="66"/>
      <c r="Y246" s="66"/>
      <c r="Z246" s="66"/>
      <c r="AA246" s="190" t="s">
        <v>117</v>
      </c>
      <c r="AB246" s="66"/>
      <c r="AC246" s="66"/>
      <c r="AD246" s="66"/>
      <c r="AE246" s="66"/>
      <c r="AF246" s="66"/>
      <c r="AG246" s="66"/>
      <c r="AH246" s="66"/>
      <c r="AI246" s="66"/>
      <c r="AJ246" s="66"/>
      <c r="AK246" s="66"/>
      <c r="AL246" s="66"/>
      <c r="AM246" s="66"/>
      <c r="AN246" s="66"/>
      <c r="AO246" s="66"/>
      <c r="AP246" s="66"/>
      <c r="AQ246" s="66"/>
      <c r="AR246" s="66"/>
      <c r="AS246" s="66"/>
      <c r="AT246" s="66"/>
      <c r="AU246" s="66"/>
      <c r="AV246" s="66"/>
      <c r="AW246" s="66"/>
      <c r="AX246" s="66"/>
      <c r="AY246" s="66"/>
      <c r="AZ246" s="66"/>
      <c r="BA246" s="66"/>
      <c r="BB246" s="66"/>
      <c r="BC246" s="66"/>
      <c r="BD246" s="66"/>
      <c r="BE246" s="66"/>
      <c r="BF246" s="66"/>
      <c r="BG246" s="66"/>
      <c r="BH246" s="66"/>
      <c r="BI246" s="66"/>
      <c r="BJ246" s="66"/>
      <c r="BK246" s="66"/>
      <c r="BL246" s="66"/>
      <c r="BM246" s="66"/>
      <c r="BN246" s="66"/>
      <c r="BO246" s="66"/>
      <c r="BP246" s="66"/>
      <c r="BQ246" s="66"/>
      <c r="BR246" s="66"/>
      <c r="BS246" s="66"/>
      <c r="BT246" s="66"/>
      <c r="BU246" s="66"/>
      <c r="BV246" s="66"/>
      <c r="BW246" s="66"/>
      <c r="BX246" s="66"/>
      <c r="BY246" s="66"/>
      <c r="BZ246" s="66"/>
      <c r="CA246" s="66"/>
      <c r="CB246" s="66"/>
      <c r="CC246" s="66"/>
      <c r="CD246" s="66"/>
      <c r="CE246" s="66"/>
      <c r="CF246" s="66"/>
      <c r="CG246" s="66"/>
      <c r="CH246" s="66"/>
      <c r="CI246" s="66"/>
      <c r="CJ246" s="66"/>
      <c r="CK246" s="66"/>
      <c r="CL246" s="66"/>
      <c r="CM246" s="66"/>
      <c r="CN246" s="66"/>
      <c r="CO246" s="66"/>
      <c r="CP246" s="66"/>
      <c r="CQ246" s="66"/>
      <c r="CR246" s="66"/>
      <c r="CS246" s="66"/>
      <c r="CT246" s="66"/>
      <c r="CU246" s="66"/>
      <c r="CV246" s="66"/>
      <c r="CW246" s="66"/>
      <c r="CX246" s="66"/>
      <c r="CY246" s="66"/>
      <c r="CZ246" s="66"/>
      <c r="DA246" s="66"/>
      <c r="DB246" s="66"/>
      <c r="DC246" s="66"/>
      <c r="DD246" s="66"/>
      <c r="DE246" s="66"/>
      <c r="DF246" s="66"/>
      <c r="DG246" s="66"/>
      <c r="DH246" s="66"/>
      <c r="DI246" s="66"/>
      <c r="DJ246" s="66"/>
      <c r="DK246" s="66"/>
      <c r="DL246" s="66"/>
      <c r="DM246" s="66"/>
      <c r="DN246" s="66"/>
      <c r="DO246" s="66"/>
      <c r="DP246" s="66"/>
      <c r="DQ246" s="66"/>
      <c r="DR246" s="66"/>
      <c r="DS246" s="66"/>
      <c r="DT246" s="66"/>
      <c r="DU246" s="66"/>
      <c r="DV246" s="66"/>
      <c r="DW246" s="66"/>
      <c r="DX246" s="66"/>
      <c r="DY246" s="66"/>
      <c r="DZ246" s="66"/>
      <c r="EA246" s="66"/>
      <c r="EB246" s="66"/>
      <c r="EC246" s="66"/>
      <c r="ED246" s="66"/>
      <c r="EE246" s="66"/>
      <c r="EF246" s="66"/>
      <c r="EG246" s="66"/>
      <c r="EH246" s="66"/>
      <c r="EI246" s="66"/>
      <c r="EJ246" s="66"/>
      <c r="EK246" s="66"/>
      <c r="EL246" s="66"/>
      <c r="EM246" s="66"/>
      <c r="EN246" s="66"/>
    </row>
    <row r="247" spans="1:144" customFormat="1" x14ac:dyDescent="0.25">
      <c r="A247" s="66"/>
      <c r="B247" s="190"/>
      <c r="C247" s="201"/>
      <c r="D247" s="201"/>
      <c r="E247" s="201"/>
      <c r="F247" s="151"/>
      <c r="G247" s="152"/>
      <c r="H247" s="153"/>
      <c r="I247" s="66"/>
      <c r="J247" s="66"/>
      <c r="K247" s="66"/>
      <c r="L247" s="66"/>
      <c r="M247" s="66"/>
      <c r="N247" s="66"/>
      <c r="O247" s="66"/>
      <c r="P247" s="66"/>
      <c r="Q247" s="66"/>
      <c r="R247" s="66"/>
      <c r="S247" s="66"/>
      <c r="T247" s="66"/>
      <c r="U247" s="66"/>
      <c r="V247" s="66"/>
      <c r="W247" s="66"/>
      <c r="X247" s="66"/>
      <c r="Y247" s="66"/>
      <c r="Z247" s="66"/>
      <c r="AA247" s="66"/>
      <c r="AB247" s="66"/>
      <c r="AC247" s="66"/>
      <c r="AD247" s="66"/>
      <c r="AE247" s="66"/>
      <c r="AF247" s="66"/>
      <c r="AG247" s="66"/>
      <c r="AH247" s="66"/>
      <c r="AI247" s="66"/>
      <c r="AJ247" s="66"/>
      <c r="AK247" s="66"/>
      <c r="AL247" s="66"/>
      <c r="AM247" s="66"/>
      <c r="AN247" s="66"/>
      <c r="AO247" s="66"/>
      <c r="AP247" s="66"/>
      <c r="AQ247" s="66"/>
      <c r="AR247" s="66"/>
      <c r="AS247" s="66"/>
      <c r="AT247" s="66"/>
      <c r="AU247" s="66"/>
      <c r="AV247" s="66"/>
      <c r="AW247" s="66"/>
      <c r="AX247" s="66"/>
      <c r="AY247" s="66"/>
      <c r="AZ247" s="66"/>
      <c r="BA247" s="66"/>
      <c r="BB247" s="66"/>
      <c r="BC247" s="66"/>
      <c r="BD247" s="66"/>
      <c r="BE247" s="66"/>
      <c r="BF247" s="66"/>
      <c r="BG247" s="66"/>
      <c r="BH247" s="66"/>
      <c r="BI247" s="66"/>
      <c r="BJ247" s="66"/>
      <c r="BK247" s="66"/>
      <c r="BL247" s="66"/>
      <c r="BM247" s="66"/>
      <c r="BN247" s="66"/>
      <c r="BO247" s="66"/>
      <c r="BP247" s="66"/>
      <c r="BQ247" s="66"/>
      <c r="BR247" s="66"/>
      <c r="BS247" s="66"/>
      <c r="BT247" s="66"/>
      <c r="BU247" s="66"/>
      <c r="BV247" s="66"/>
      <c r="BW247" s="66"/>
      <c r="BX247" s="66"/>
      <c r="BY247" s="66"/>
      <c r="BZ247" s="66"/>
      <c r="CA247" s="66"/>
      <c r="CB247" s="66"/>
      <c r="CC247" s="66"/>
      <c r="CD247" s="66"/>
      <c r="CE247" s="66"/>
      <c r="CF247" s="66"/>
      <c r="CG247" s="66"/>
      <c r="CH247" s="66"/>
      <c r="CI247" s="66"/>
      <c r="CJ247" s="66"/>
      <c r="CK247" s="66"/>
      <c r="CL247" s="66"/>
      <c r="CM247" s="66"/>
      <c r="CN247" s="66"/>
      <c r="CO247" s="66"/>
      <c r="CP247" s="66"/>
      <c r="CQ247" s="66"/>
      <c r="CR247" s="66"/>
      <c r="CS247" s="66"/>
      <c r="CT247" s="66"/>
      <c r="CU247" s="66"/>
      <c r="CV247" s="66"/>
      <c r="CW247" s="66"/>
      <c r="CX247" s="66"/>
      <c r="CY247" s="66"/>
      <c r="CZ247" s="66"/>
      <c r="DA247" s="66"/>
      <c r="DB247" s="66"/>
      <c r="DC247" s="66"/>
      <c r="DD247" s="66"/>
      <c r="DE247" s="66"/>
      <c r="DF247" s="66"/>
      <c r="DG247" s="66"/>
      <c r="DH247" s="66"/>
      <c r="DI247" s="66"/>
      <c r="DJ247" s="66"/>
      <c r="DK247" s="66"/>
      <c r="DL247" s="66"/>
      <c r="DM247" s="66"/>
      <c r="DN247" s="66"/>
      <c r="DO247" s="66"/>
      <c r="DP247" s="66"/>
      <c r="DQ247" s="66"/>
      <c r="DR247" s="66"/>
      <c r="DS247" s="66"/>
      <c r="DT247" s="66"/>
      <c r="DU247" s="66"/>
      <c r="DV247" s="66"/>
      <c r="DW247" s="66"/>
      <c r="DX247" s="66"/>
      <c r="DY247" s="66"/>
      <c r="DZ247" s="66"/>
      <c r="EA247" s="66"/>
      <c r="EB247" s="66"/>
      <c r="EC247" s="66"/>
      <c r="ED247" s="66"/>
      <c r="EE247" s="66"/>
      <c r="EF247" s="66"/>
      <c r="EG247" s="66"/>
      <c r="EH247" s="66"/>
      <c r="EI247" s="66"/>
      <c r="EJ247" s="66"/>
      <c r="EK247" s="66"/>
      <c r="EL247" s="66"/>
      <c r="EM247" s="66"/>
      <c r="EN247" s="66"/>
    </row>
    <row r="248" spans="1:144" customFormat="1" ht="24" x14ac:dyDescent="0.25">
      <c r="A248" s="66"/>
      <c r="B248" s="233" t="s">
        <v>87</v>
      </c>
      <c r="C248" s="234"/>
      <c r="D248" s="234"/>
      <c r="E248" s="234"/>
      <c r="F248" s="151"/>
      <c r="G248" s="152"/>
      <c r="H248" s="153" t="s">
        <v>333</v>
      </c>
      <c r="I248" s="66"/>
      <c r="J248" s="66"/>
      <c r="K248" s="66"/>
      <c r="L248" s="66"/>
      <c r="M248" s="66"/>
      <c r="N248" s="66"/>
      <c r="O248" s="66"/>
      <c r="P248" s="66"/>
      <c r="Q248" s="66"/>
      <c r="R248" s="66"/>
      <c r="S248" s="66"/>
      <c r="T248" s="66"/>
      <c r="U248" s="66"/>
      <c r="V248" s="66"/>
      <c r="W248" s="66"/>
      <c r="X248" s="66"/>
      <c r="Y248" s="66"/>
      <c r="Z248" s="66"/>
      <c r="AA248" s="190" t="s">
        <v>87</v>
      </c>
      <c r="AB248" s="66"/>
      <c r="AC248" s="66"/>
      <c r="AD248" s="66"/>
      <c r="AE248" s="66"/>
      <c r="AF248" s="66"/>
      <c r="AG248" s="66"/>
      <c r="AH248" s="66"/>
      <c r="AI248" s="66"/>
      <c r="AJ248" s="66"/>
      <c r="AK248" s="66"/>
      <c r="AL248" s="66"/>
      <c r="AM248" s="66"/>
      <c r="AN248" s="66"/>
      <c r="AO248" s="66"/>
      <c r="AP248" s="66"/>
      <c r="AQ248" s="66"/>
      <c r="AR248" s="66"/>
      <c r="AS248" s="66"/>
      <c r="AT248" s="66"/>
      <c r="AU248" s="66"/>
      <c r="AV248" s="66"/>
      <c r="AW248" s="66"/>
      <c r="AX248" s="66"/>
      <c r="AY248" s="66"/>
      <c r="AZ248" s="66"/>
      <c r="BA248" s="66"/>
      <c r="BB248" s="66"/>
      <c r="BC248" s="66"/>
      <c r="BD248" s="66"/>
      <c r="BE248" s="66"/>
      <c r="BF248" s="66"/>
      <c r="BG248" s="66"/>
      <c r="BH248" s="66"/>
      <c r="BI248" s="66"/>
      <c r="BJ248" s="66"/>
      <c r="BK248" s="66"/>
      <c r="BL248" s="66"/>
      <c r="BM248" s="66"/>
      <c r="BN248" s="66"/>
      <c r="BO248" s="66"/>
      <c r="BP248" s="66"/>
      <c r="BQ248" s="66"/>
      <c r="BR248" s="66"/>
      <c r="BS248" s="66"/>
      <c r="BT248" s="66"/>
      <c r="BU248" s="66"/>
      <c r="BV248" s="66"/>
      <c r="BW248" s="66"/>
      <c r="BX248" s="66"/>
      <c r="BY248" s="66"/>
      <c r="BZ248" s="66"/>
      <c r="CA248" s="66"/>
      <c r="CB248" s="66"/>
      <c r="CC248" s="66"/>
      <c r="CD248" s="66"/>
      <c r="CE248" s="66"/>
      <c r="CF248" s="66"/>
      <c r="CG248" s="66"/>
      <c r="CH248" s="66"/>
      <c r="CI248" s="66"/>
      <c r="CJ248" s="66"/>
      <c r="CK248" s="66"/>
      <c r="CL248" s="66"/>
      <c r="CM248" s="66"/>
      <c r="CN248" s="66"/>
      <c r="CO248" s="66"/>
      <c r="CP248" s="66"/>
      <c r="CQ248" s="66"/>
      <c r="CR248" s="66"/>
      <c r="CS248" s="66"/>
      <c r="CT248" s="66"/>
      <c r="CU248" s="66"/>
      <c r="CV248" s="66"/>
      <c r="CW248" s="66"/>
      <c r="CX248" s="66"/>
      <c r="CY248" s="66"/>
      <c r="CZ248" s="66"/>
      <c r="DA248" s="66"/>
      <c r="DB248" s="66"/>
      <c r="DC248" s="66"/>
      <c r="DD248" s="66"/>
      <c r="DE248" s="66"/>
      <c r="DF248" s="66"/>
      <c r="DG248" s="66"/>
      <c r="DH248" s="66"/>
      <c r="DI248" s="66"/>
      <c r="DJ248" s="66"/>
      <c r="DK248" s="66"/>
      <c r="DL248" s="66"/>
      <c r="DM248" s="66"/>
      <c r="DN248" s="66"/>
      <c r="DO248" s="66"/>
      <c r="DP248" s="66"/>
      <c r="DQ248" s="66"/>
      <c r="DR248" s="66"/>
      <c r="DS248" s="66"/>
      <c r="DT248" s="66"/>
      <c r="DU248" s="66"/>
      <c r="DV248" s="66"/>
      <c r="DW248" s="66"/>
      <c r="DX248" s="66"/>
      <c r="DY248" s="66"/>
      <c r="DZ248" s="66"/>
      <c r="EA248" s="66"/>
      <c r="EB248" s="66"/>
      <c r="EC248" s="66"/>
      <c r="ED248" s="66"/>
      <c r="EE248" s="66"/>
      <c r="EF248" s="66"/>
      <c r="EG248" s="66"/>
      <c r="EH248" s="66"/>
      <c r="EI248" s="66"/>
      <c r="EJ248" s="66"/>
      <c r="EK248" s="66"/>
      <c r="EL248" s="66"/>
      <c r="EM248" s="66"/>
      <c r="EN248" s="66"/>
    </row>
    <row r="249" spans="1:144" customFormat="1" x14ac:dyDescent="0.25">
      <c r="A249" s="66"/>
      <c r="B249" s="190"/>
      <c r="C249" s="201"/>
      <c r="D249" s="201"/>
      <c r="E249" s="201"/>
      <c r="F249" s="151"/>
      <c r="G249" s="152"/>
      <c r="H249" s="153"/>
      <c r="I249" s="66"/>
      <c r="J249" s="66"/>
      <c r="K249" s="66"/>
      <c r="L249" s="66"/>
      <c r="M249" s="66"/>
      <c r="N249" s="66"/>
      <c r="O249" s="66"/>
      <c r="P249" s="66"/>
      <c r="Q249" s="66"/>
      <c r="R249" s="66"/>
      <c r="S249" s="66"/>
      <c r="T249" s="66"/>
      <c r="U249" s="66"/>
      <c r="V249" s="66"/>
      <c r="W249" s="66"/>
      <c r="X249" s="66"/>
      <c r="Y249" s="66"/>
      <c r="Z249" s="66"/>
      <c r="AA249" s="66"/>
      <c r="AB249" s="66"/>
      <c r="AC249" s="66"/>
      <c r="AD249" s="66"/>
      <c r="AE249" s="66"/>
      <c r="AF249" s="66"/>
      <c r="AG249" s="66"/>
      <c r="AH249" s="66"/>
      <c r="AI249" s="66"/>
      <c r="AJ249" s="66"/>
      <c r="AK249" s="66"/>
      <c r="AL249" s="66"/>
      <c r="AM249" s="66"/>
      <c r="AN249" s="66"/>
      <c r="AO249" s="66"/>
      <c r="AP249" s="66"/>
      <c r="AQ249" s="66"/>
      <c r="AR249" s="66"/>
      <c r="AS249" s="66"/>
      <c r="AT249" s="66"/>
      <c r="AU249" s="66"/>
      <c r="AV249" s="66"/>
      <c r="AW249" s="66"/>
      <c r="AX249" s="66"/>
      <c r="AY249" s="66"/>
      <c r="AZ249" s="66"/>
      <c r="BA249" s="66"/>
      <c r="BB249" s="66"/>
      <c r="BC249" s="66"/>
      <c r="BD249" s="66"/>
      <c r="BE249" s="66"/>
      <c r="BF249" s="66"/>
      <c r="BG249" s="66"/>
      <c r="BH249" s="66"/>
      <c r="BI249" s="66"/>
      <c r="BJ249" s="66"/>
      <c r="BK249" s="66"/>
      <c r="BL249" s="66"/>
      <c r="BM249" s="66"/>
      <c r="BN249" s="66"/>
      <c r="BO249" s="66"/>
      <c r="BP249" s="66"/>
      <c r="BQ249" s="66"/>
      <c r="BR249" s="66"/>
      <c r="BS249" s="66"/>
      <c r="BT249" s="66"/>
      <c r="BU249" s="66"/>
      <c r="BV249" s="66"/>
      <c r="BW249" s="66"/>
      <c r="BX249" s="66"/>
      <c r="BY249" s="66"/>
      <c r="BZ249" s="66"/>
      <c r="CA249" s="66"/>
      <c r="CB249" s="66"/>
      <c r="CC249" s="66"/>
      <c r="CD249" s="66"/>
      <c r="CE249" s="66"/>
      <c r="CF249" s="66"/>
      <c r="CG249" s="66"/>
      <c r="CH249" s="66"/>
      <c r="CI249" s="66"/>
      <c r="CJ249" s="66"/>
      <c r="CK249" s="66"/>
      <c r="CL249" s="66"/>
      <c r="CM249" s="66"/>
      <c r="CN249" s="66"/>
      <c r="CO249" s="66"/>
      <c r="CP249" s="66"/>
      <c r="CQ249" s="66"/>
      <c r="CR249" s="66"/>
      <c r="CS249" s="66"/>
      <c r="CT249" s="66"/>
      <c r="CU249" s="66"/>
      <c r="CV249" s="66"/>
      <c r="CW249" s="66"/>
      <c r="CX249" s="66"/>
      <c r="CY249" s="66"/>
      <c r="CZ249" s="66"/>
      <c r="DA249" s="66"/>
      <c r="DB249" s="66"/>
      <c r="DC249" s="66"/>
      <c r="DD249" s="66"/>
      <c r="DE249" s="66"/>
      <c r="DF249" s="66"/>
      <c r="DG249" s="66"/>
      <c r="DH249" s="66"/>
      <c r="DI249" s="66"/>
      <c r="DJ249" s="66"/>
      <c r="DK249" s="66"/>
      <c r="DL249" s="66"/>
      <c r="DM249" s="66"/>
      <c r="DN249" s="66"/>
      <c r="DO249" s="66"/>
      <c r="DP249" s="66"/>
      <c r="DQ249" s="66"/>
      <c r="DR249" s="66"/>
      <c r="DS249" s="66"/>
      <c r="DT249" s="66"/>
      <c r="DU249" s="66"/>
      <c r="DV249" s="66"/>
      <c r="DW249" s="66"/>
      <c r="DX249" s="66"/>
      <c r="DY249" s="66"/>
      <c r="DZ249" s="66"/>
      <c r="EA249" s="66"/>
      <c r="EB249" s="66"/>
      <c r="EC249" s="66"/>
      <c r="ED249" s="66"/>
      <c r="EE249" s="66"/>
      <c r="EF249" s="66"/>
      <c r="EG249" s="66"/>
      <c r="EH249" s="66"/>
      <c r="EI249" s="66"/>
      <c r="EJ249" s="66"/>
      <c r="EK249" s="66"/>
      <c r="EL249" s="66"/>
      <c r="EM249" s="66"/>
      <c r="EN249" s="66"/>
    </row>
    <row r="250" spans="1:144" customFormat="1" ht="36" x14ac:dyDescent="0.25">
      <c r="A250" s="66"/>
      <c r="B250" s="233" t="s">
        <v>134</v>
      </c>
      <c r="C250" s="234"/>
      <c r="D250" s="234"/>
      <c r="E250" s="234"/>
      <c r="F250" s="151"/>
      <c r="G250" s="152"/>
      <c r="H250" s="153" t="s">
        <v>333</v>
      </c>
      <c r="I250" s="66"/>
      <c r="J250" s="66"/>
      <c r="K250" s="66"/>
      <c r="L250" s="66"/>
      <c r="M250" s="66"/>
      <c r="N250" s="66"/>
      <c r="O250" s="66"/>
      <c r="P250" s="66"/>
      <c r="Q250" s="66"/>
      <c r="R250" s="66"/>
      <c r="S250" s="66"/>
      <c r="T250" s="66"/>
      <c r="U250" s="66"/>
      <c r="V250" s="66"/>
      <c r="W250" s="66"/>
      <c r="X250" s="66"/>
      <c r="Y250" s="66"/>
      <c r="Z250" s="66"/>
      <c r="AA250" s="190" t="s">
        <v>134</v>
      </c>
      <c r="AB250" s="66"/>
      <c r="AC250" s="66"/>
      <c r="AD250" s="66"/>
      <c r="AE250" s="66"/>
      <c r="AF250" s="66"/>
      <c r="AG250" s="66"/>
      <c r="AH250" s="66"/>
      <c r="AI250" s="66"/>
      <c r="AJ250" s="66"/>
      <c r="AK250" s="66"/>
      <c r="AL250" s="66"/>
      <c r="AM250" s="66"/>
      <c r="AN250" s="66"/>
      <c r="AO250" s="66"/>
      <c r="AP250" s="66"/>
      <c r="AQ250" s="66"/>
      <c r="AR250" s="66"/>
      <c r="AS250" s="66"/>
      <c r="AT250" s="66"/>
      <c r="AU250" s="66"/>
      <c r="AV250" s="66"/>
      <c r="AW250" s="66"/>
      <c r="AX250" s="66"/>
      <c r="AY250" s="66"/>
      <c r="AZ250" s="66"/>
      <c r="BA250" s="66"/>
      <c r="BB250" s="66"/>
      <c r="BC250" s="66"/>
      <c r="BD250" s="66"/>
      <c r="BE250" s="66"/>
      <c r="BF250" s="66"/>
      <c r="BG250" s="66"/>
      <c r="BH250" s="66"/>
      <c r="BI250" s="66"/>
      <c r="BJ250" s="66"/>
      <c r="BK250" s="66"/>
      <c r="BL250" s="66"/>
      <c r="BM250" s="66"/>
      <c r="BN250" s="66"/>
      <c r="BO250" s="66"/>
      <c r="BP250" s="66"/>
      <c r="BQ250" s="66"/>
      <c r="BR250" s="66"/>
      <c r="BS250" s="66"/>
      <c r="BT250" s="66"/>
      <c r="BU250" s="66"/>
      <c r="BV250" s="66"/>
      <c r="BW250" s="66"/>
      <c r="BX250" s="66"/>
      <c r="BY250" s="66"/>
      <c r="BZ250" s="66"/>
      <c r="CA250" s="66"/>
      <c r="CB250" s="66"/>
      <c r="CC250" s="66"/>
      <c r="CD250" s="66"/>
      <c r="CE250" s="66"/>
      <c r="CF250" s="66"/>
      <c r="CG250" s="66"/>
      <c r="CH250" s="66"/>
      <c r="CI250" s="66"/>
      <c r="CJ250" s="66"/>
      <c r="CK250" s="66"/>
      <c r="CL250" s="66"/>
      <c r="CM250" s="66"/>
      <c r="CN250" s="66"/>
      <c r="CO250" s="66"/>
      <c r="CP250" s="66"/>
      <c r="CQ250" s="66"/>
      <c r="CR250" s="66"/>
      <c r="CS250" s="66"/>
      <c r="CT250" s="66"/>
      <c r="CU250" s="66"/>
      <c r="CV250" s="66"/>
      <c r="CW250" s="66"/>
      <c r="CX250" s="66"/>
      <c r="CY250" s="66"/>
      <c r="CZ250" s="66"/>
      <c r="DA250" s="66"/>
      <c r="DB250" s="66"/>
      <c r="DC250" s="66"/>
      <c r="DD250" s="66"/>
      <c r="DE250" s="66"/>
      <c r="DF250" s="66"/>
      <c r="DG250" s="66"/>
      <c r="DH250" s="66"/>
      <c r="DI250" s="66"/>
      <c r="DJ250" s="66"/>
      <c r="DK250" s="66"/>
      <c r="DL250" s="66"/>
      <c r="DM250" s="66"/>
      <c r="DN250" s="66"/>
      <c r="DO250" s="66"/>
      <c r="DP250" s="66"/>
      <c r="DQ250" s="66"/>
      <c r="DR250" s="66"/>
      <c r="DS250" s="66"/>
      <c r="DT250" s="66"/>
      <c r="DU250" s="66"/>
      <c r="DV250" s="66"/>
      <c r="DW250" s="66"/>
      <c r="DX250" s="66"/>
      <c r="DY250" s="66"/>
      <c r="DZ250" s="66"/>
      <c r="EA250" s="66"/>
      <c r="EB250" s="66"/>
      <c r="EC250" s="66"/>
      <c r="ED250" s="66"/>
      <c r="EE250" s="66"/>
      <c r="EF250" s="66"/>
      <c r="EG250" s="66"/>
      <c r="EH250" s="66"/>
      <c r="EI250" s="66"/>
      <c r="EJ250" s="66"/>
      <c r="EK250" s="66"/>
      <c r="EL250" s="66"/>
      <c r="EM250" s="66"/>
      <c r="EN250" s="66"/>
    </row>
    <row r="251" spans="1:144" customFormat="1" x14ac:dyDescent="0.25">
      <c r="A251" s="66"/>
      <c r="B251" s="190"/>
      <c r="C251" s="201"/>
      <c r="D251" s="201"/>
      <c r="E251" s="201"/>
      <c r="F251" s="151"/>
      <c r="G251" s="152"/>
      <c r="H251" s="153"/>
      <c r="I251" s="66"/>
      <c r="J251" s="66"/>
      <c r="K251" s="66"/>
      <c r="L251" s="66"/>
      <c r="M251" s="66"/>
      <c r="N251" s="66"/>
      <c r="O251" s="66"/>
      <c r="P251" s="66"/>
      <c r="Q251" s="66"/>
      <c r="R251" s="66"/>
      <c r="S251" s="66"/>
      <c r="T251" s="66"/>
      <c r="U251" s="66"/>
      <c r="V251" s="66"/>
      <c r="W251" s="66"/>
      <c r="X251" s="66"/>
      <c r="Y251" s="66"/>
      <c r="Z251" s="66"/>
      <c r="AA251" s="66"/>
      <c r="AB251" s="66"/>
      <c r="AC251" s="66"/>
      <c r="AD251" s="66"/>
      <c r="AE251" s="66"/>
      <c r="AF251" s="66"/>
      <c r="AG251" s="66"/>
      <c r="AH251" s="66"/>
      <c r="AI251" s="66"/>
      <c r="AJ251" s="66"/>
      <c r="AK251" s="66"/>
      <c r="AL251" s="66"/>
      <c r="AM251" s="66"/>
      <c r="AN251" s="66"/>
      <c r="AO251" s="66"/>
      <c r="AP251" s="66"/>
      <c r="AQ251" s="66"/>
      <c r="AR251" s="66"/>
      <c r="AS251" s="66"/>
      <c r="AT251" s="66"/>
      <c r="AU251" s="66"/>
      <c r="AV251" s="66"/>
      <c r="AW251" s="66"/>
      <c r="AX251" s="66"/>
      <c r="AY251" s="66"/>
      <c r="AZ251" s="66"/>
      <c r="BA251" s="66"/>
      <c r="BB251" s="66"/>
      <c r="BC251" s="66"/>
      <c r="BD251" s="66"/>
      <c r="BE251" s="66"/>
      <c r="BF251" s="66"/>
      <c r="BG251" s="66"/>
      <c r="BH251" s="66"/>
      <c r="BI251" s="66"/>
      <c r="BJ251" s="66"/>
      <c r="BK251" s="66"/>
      <c r="BL251" s="66"/>
      <c r="BM251" s="66"/>
      <c r="BN251" s="66"/>
      <c r="BO251" s="66"/>
      <c r="BP251" s="66"/>
      <c r="BQ251" s="66"/>
      <c r="BR251" s="66"/>
      <c r="BS251" s="66"/>
      <c r="BT251" s="66"/>
      <c r="BU251" s="66"/>
      <c r="BV251" s="66"/>
      <c r="BW251" s="66"/>
      <c r="BX251" s="66"/>
      <c r="BY251" s="66"/>
      <c r="BZ251" s="66"/>
      <c r="CA251" s="66"/>
      <c r="CB251" s="66"/>
      <c r="CC251" s="66"/>
      <c r="CD251" s="66"/>
      <c r="CE251" s="66"/>
      <c r="CF251" s="66"/>
      <c r="CG251" s="66"/>
      <c r="CH251" s="66"/>
      <c r="CI251" s="66"/>
      <c r="CJ251" s="66"/>
      <c r="CK251" s="66"/>
      <c r="CL251" s="66"/>
      <c r="CM251" s="66"/>
      <c r="CN251" s="66"/>
      <c r="CO251" s="66"/>
      <c r="CP251" s="66"/>
      <c r="CQ251" s="66"/>
      <c r="CR251" s="66"/>
      <c r="CS251" s="66"/>
      <c r="CT251" s="66"/>
      <c r="CU251" s="66"/>
      <c r="CV251" s="66"/>
      <c r="CW251" s="66"/>
      <c r="CX251" s="66"/>
      <c r="CY251" s="66"/>
      <c r="CZ251" s="66"/>
      <c r="DA251" s="66"/>
      <c r="DB251" s="66"/>
      <c r="DC251" s="66"/>
      <c r="DD251" s="66"/>
      <c r="DE251" s="66"/>
      <c r="DF251" s="66"/>
      <c r="DG251" s="66"/>
      <c r="DH251" s="66"/>
      <c r="DI251" s="66"/>
      <c r="DJ251" s="66"/>
      <c r="DK251" s="66"/>
      <c r="DL251" s="66"/>
      <c r="DM251" s="66"/>
      <c r="DN251" s="66"/>
      <c r="DO251" s="66"/>
      <c r="DP251" s="66"/>
      <c r="DQ251" s="66"/>
      <c r="DR251" s="66"/>
      <c r="DS251" s="66"/>
      <c r="DT251" s="66"/>
      <c r="DU251" s="66"/>
      <c r="DV251" s="66"/>
      <c r="DW251" s="66"/>
      <c r="DX251" s="66"/>
      <c r="DY251" s="66"/>
      <c r="DZ251" s="66"/>
      <c r="EA251" s="66"/>
      <c r="EB251" s="66"/>
      <c r="EC251" s="66"/>
      <c r="ED251" s="66"/>
      <c r="EE251" s="66"/>
      <c r="EF251" s="66"/>
      <c r="EG251" s="66"/>
      <c r="EH251" s="66"/>
      <c r="EI251" s="66"/>
      <c r="EJ251" s="66"/>
      <c r="EK251" s="66"/>
      <c r="EL251" s="66"/>
      <c r="EM251" s="66"/>
      <c r="EN251" s="66"/>
    </row>
    <row r="252" spans="1:144" customFormat="1" x14ac:dyDescent="0.25">
      <c r="A252" s="66"/>
      <c r="B252" s="235" t="s">
        <v>118</v>
      </c>
      <c r="C252" s="236"/>
      <c r="D252" s="236"/>
      <c r="E252" s="236"/>
      <c r="F252" s="151"/>
      <c r="G252" s="152"/>
      <c r="H252" s="153" t="s">
        <v>335</v>
      </c>
      <c r="I252" s="66"/>
      <c r="J252" s="66"/>
      <c r="K252" s="66"/>
      <c r="L252" s="66"/>
      <c r="M252" s="66"/>
      <c r="N252" s="66"/>
      <c r="O252" s="66"/>
      <c r="P252" s="66"/>
      <c r="Q252" s="66"/>
      <c r="R252" s="66"/>
      <c r="S252" s="66"/>
      <c r="T252" s="66"/>
      <c r="U252" s="66"/>
      <c r="V252" s="66"/>
      <c r="W252" s="66"/>
      <c r="X252" s="66"/>
      <c r="Y252" s="66"/>
      <c r="Z252" s="66"/>
      <c r="AA252" s="195" t="s">
        <v>118</v>
      </c>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c r="BA252" s="66"/>
      <c r="BB252" s="66"/>
      <c r="BC252" s="66"/>
      <c r="BD252" s="66"/>
      <c r="BE252" s="66"/>
      <c r="BF252" s="66"/>
      <c r="BG252" s="66"/>
      <c r="BH252" s="66"/>
      <c r="BI252" s="66"/>
      <c r="BJ252" s="66"/>
      <c r="BK252" s="66"/>
      <c r="BL252" s="66"/>
      <c r="BM252" s="66"/>
      <c r="BN252" s="66"/>
      <c r="BO252" s="66"/>
      <c r="BP252" s="66"/>
      <c r="BQ252" s="66"/>
      <c r="BR252" s="66"/>
      <c r="BS252" s="66"/>
      <c r="BT252" s="66"/>
      <c r="BU252" s="66"/>
      <c r="BV252" s="66"/>
      <c r="BW252" s="66"/>
      <c r="BX252" s="66"/>
      <c r="BY252" s="66"/>
      <c r="BZ252" s="66"/>
      <c r="CA252" s="66"/>
      <c r="CB252" s="66"/>
      <c r="CC252" s="66"/>
      <c r="CD252" s="66"/>
      <c r="CE252" s="66"/>
      <c r="CF252" s="66"/>
      <c r="CG252" s="66"/>
      <c r="CH252" s="66"/>
      <c r="CI252" s="66"/>
      <c r="CJ252" s="66"/>
      <c r="CK252" s="66"/>
      <c r="CL252" s="66"/>
      <c r="CM252" s="66"/>
      <c r="CN252" s="66"/>
      <c r="CO252" s="66"/>
      <c r="CP252" s="66"/>
      <c r="CQ252" s="66"/>
      <c r="CR252" s="66"/>
      <c r="CS252" s="66"/>
      <c r="CT252" s="66"/>
      <c r="CU252" s="66"/>
      <c r="CV252" s="66"/>
      <c r="CW252" s="66"/>
      <c r="CX252" s="66"/>
      <c r="CY252" s="66"/>
      <c r="CZ252" s="66"/>
      <c r="DA252" s="66"/>
      <c r="DB252" s="66"/>
      <c r="DC252" s="66"/>
      <c r="DD252" s="66"/>
      <c r="DE252" s="66"/>
      <c r="DF252" s="66"/>
      <c r="DG252" s="66"/>
      <c r="DH252" s="66"/>
      <c r="DI252" s="66"/>
      <c r="DJ252" s="66"/>
      <c r="DK252" s="66"/>
      <c r="DL252" s="66"/>
      <c r="DM252" s="66"/>
      <c r="DN252" s="66"/>
      <c r="DO252" s="66"/>
      <c r="DP252" s="66"/>
      <c r="DQ252" s="66"/>
      <c r="DR252" s="66"/>
      <c r="DS252" s="66"/>
      <c r="DT252" s="66"/>
      <c r="DU252" s="66"/>
      <c r="DV252" s="66"/>
      <c r="DW252" s="66"/>
      <c r="DX252" s="66"/>
      <c r="DY252" s="66"/>
      <c r="DZ252" s="66"/>
      <c r="EA252" s="66"/>
      <c r="EB252" s="66"/>
      <c r="EC252" s="66"/>
      <c r="ED252" s="66"/>
      <c r="EE252" s="66"/>
      <c r="EF252" s="66"/>
      <c r="EG252" s="66"/>
      <c r="EH252" s="66"/>
      <c r="EI252" s="66"/>
      <c r="EJ252" s="66"/>
      <c r="EK252" s="66"/>
      <c r="EL252" s="66"/>
      <c r="EM252" s="66"/>
      <c r="EN252" s="66"/>
    </row>
    <row r="253" spans="1:144" customFormat="1" x14ac:dyDescent="0.25">
      <c r="A253" s="66"/>
      <c r="B253" s="191"/>
      <c r="C253" s="174"/>
      <c r="D253" s="174"/>
      <c r="E253" s="174"/>
      <c r="F253" s="151"/>
      <c r="G253" s="152"/>
      <c r="H253" s="153"/>
      <c r="I253" s="66"/>
      <c r="J253" s="66"/>
      <c r="K253" s="66"/>
      <c r="L253" s="66"/>
      <c r="M253" s="66"/>
      <c r="N253" s="66"/>
      <c r="O253" s="66"/>
      <c r="P253" s="66"/>
      <c r="Q253" s="66"/>
      <c r="R253" s="66"/>
      <c r="S253" s="66"/>
      <c r="T253" s="66"/>
      <c r="U253" s="66"/>
      <c r="V253" s="66"/>
      <c r="W253" s="66"/>
      <c r="X253" s="66"/>
      <c r="Y253" s="66"/>
      <c r="Z253" s="66"/>
      <c r="AA253" s="66"/>
      <c r="AB253" s="66"/>
      <c r="AC253" s="66"/>
      <c r="AD253" s="66"/>
      <c r="AE253" s="66"/>
      <c r="AF253" s="66"/>
      <c r="AG253" s="66"/>
      <c r="AH253" s="66"/>
      <c r="AI253" s="66"/>
      <c r="AJ253" s="66"/>
      <c r="AK253" s="66"/>
      <c r="AL253" s="66"/>
      <c r="AM253" s="66"/>
      <c r="AN253" s="66"/>
      <c r="AO253" s="66"/>
      <c r="AP253" s="66"/>
      <c r="AQ253" s="66"/>
      <c r="AR253" s="66"/>
      <c r="AS253" s="66"/>
      <c r="AT253" s="66"/>
      <c r="AU253" s="66"/>
      <c r="AV253" s="66"/>
      <c r="AW253" s="66"/>
      <c r="AX253" s="66"/>
      <c r="AY253" s="66"/>
      <c r="AZ253" s="66"/>
      <c r="BA253" s="66"/>
      <c r="BB253" s="66"/>
      <c r="BC253" s="66"/>
      <c r="BD253" s="66"/>
      <c r="BE253" s="66"/>
      <c r="BF253" s="66"/>
      <c r="BG253" s="66"/>
      <c r="BH253" s="66"/>
      <c r="BI253" s="66"/>
      <c r="BJ253" s="66"/>
      <c r="BK253" s="66"/>
      <c r="BL253" s="66"/>
      <c r="BM253" s="66"/>
      <c r="BN253" s="66"/>
      <c r="BO253" s="66"/>
      <c r="BP253" s="66"/>
      <c r="BQ253" s="66"/>
      <c r="BR253" s="66"/>
      <c r="BS253" s="66"/>
      <c r="BT253" s="66"/>
      <c r="BU253" s="66"/>
      <c r="BV253" s="66"/>
      <c r="BW253" s="66"/>
      <c r="BX253" s="66"/>
      <c r="BY253" s="66"/>
      <c r="BZ253" s="66"/>
      <c r="CA253" s="66"/>
      <c r="CB253" s="66"/>
      <c r="CC253" s="66"/>
      <c r="CD253" s="66"/>
      <c r="CE253" s="66"/>
      <c r="CF253" s="66"/>
      <c r="CG253" s="66"/>
      <c r="CH253" s="66"/>
      <c r="CI253" s="66"/>
      <c r="CJ253" s="66"/>
      <c r="CK253" s="66"/>
      <c r="CL253" s="66"/>
      <c r="CM253" s="66"/>
      <c r="CN253" s="66"/>
      <c r="CO253" s="66"/>
      <c r="CP253" s="66"/>
      <c r="CQ253" s="66"/>
      <c r="CR253" s="66"/>
      <c r="CS253" s="66"/>
      <c r="CT253" s="66"/>
      <c r="CU253" s="66"/>
      <c r="CV253" s="66"/>
      <c r="CW253" s="66"/>
      <c r="CX253" s="66"/>
      <c r="CY253" s="66"/>
      <c r="CZ253" s="66"/>
      <c r="DA253" s="66"/>
      <c r="DB253" s="66"/>
      <c r="DC253" s="66"/>
      <c r="DD253" s="66"/>
      <c r="DE253" s="66"/>
      <c r="DF253" s="66"/>
      <c r="DG253" s="66"/>
      <c r="DH253" s="66"/>
      <c r="DI253" s="66"/>
      <c r="DJ253" s="66"/>
      <c r="DK253" s="66"/>
      <c r="DL253" s="66"/>
      <c r="DM253" s="66"/>
      <c r="DN253" s="66"/>
      <c r="DO253" s="66"/>
      <c r="DP253" s="66"/>
      <c r="DQ253" s="66"/>
      <c r="DR253" s="66"/>
      <c r="DS253" s="66"/>
      <c r="DT253" s="66"/>
      <c r="DU253" s="66"/>
      <c r="DV253" s="66"/>
      <c r="DW253" s="66"/>
      <c r="DX253" s="66"/>
      <c r="DY253" s="66"/>
      <c r="DZ253" s="66"/>
      <c r="EA253" s="66"/>
      <c r="EB253" s="66"/>
      <c r="EC253" s="66"/>
      <c r="ED253" s="66"/>
      <c r="EE253" s="66"/>
      <c r="EF253" s="66"/>
      <c r="EG253" s="66"/>
      <c r="EH253" s="66"/>
      <c r="EI253" s="66"/>
      <c r="EJ253" s="66"/>
      <c r="EK253" s="66"/>
      <c r="EL253" s="66"/>
      <c r="EM253" s="66"/>
      <c r="EN253" s="66"/>
    </row>
    <row r="254" spans="1:144" customFormat="1" ht="51" x14ac:dyDescent="0.25">
      <c r="A254" s="66"/>
      <c r="B254" s="235" t="s">
        <v>132</v>
      </c>
      <c r="C254" s="237"/>
      <c r="D254" s="155"/>
      <c r="E254" s="158"/>
      <c r="F254" s="151"/>
      <c r="G254" s="152"/>
      <c r="H254" s="153" t="s">
        <v>333</v>
      </c>
      <c r="I254" s="66"/>
      <c r="J254" s="66"/>
      <c r="K254" s="66"/>
      <c r="L254" s="66"/>
      <c r="M254" s="66"/>
      <c r="N254" s="66"/>
      <c r="O254" s="66"/>
      <c r="P254" s="66"/>
      <c r="Q254" s="66"/>
      <c r="R254" s="66"/>
      <c r="S254" s="66"/>
      <c r="T254" s="66"/>
      <c r="U254" s="66"/>
      <c r="V254" s="66"/>
      <c r="W254" s="66"/>
      <c r="X254" s="66"/>
      <c r="Y254" s="66"/>
      <c r="Z254" s="195" t="s">
        <v>132</v>
      </c>
      <c r="AA254" s="66"/>
      <c r="AB254" s="66"/>
      <c r="AC254" s="66"/>
      <c r="AD254" s="66"/>
      <c r="AE254" s="66"/>
      <c r="AF254" s="66"/>
      <c r="AG254" s="66"/>
      <c r="AH254" s="66"/>
      <c r="AI254" s="66"/>
      <c r="AJ254" s="66"/>
      <c r="AK254" s="66"/>
      <c r="AL254" s="66"/>
      <c r="AM254" s="66"/>
      <c r="AN254" s="66"/>
      <c r="AO254" s="66"/>
      <c r="AP254" s="66"/>
      <c r="AQ254" s="66"/>
      <c r="AR254" s="66"/>
      <c r="AS254" s="66" t="s">
        <v>183</v>
      </c>
      <c r="AT254" s="66"/>
      <c r="AU254" s="66"/>
      <c r="AV254" s="66"/>
      <c r="AW254" s="66"/>
      <c r="AX254" s="66"/>
      <c r="AY254" s="66"/>
      <c r="AZ254" s="66"/>
      <c r="BA254" s="66"/>
      <c r="BB254" s="66"/>
      <c r="BC254" s="66"/>
      <c r="BD254" s="66"/>
      <c r="BE254" s="66"/>
      <c r="BF254" s="66"/>
      <c r="BG254" s="66"/>
      <c r="BH254" s="66"/>
      <c r="BI254" s="66"/>
      <c r="BJ254" s="66"/>
      <c r="BK254" s="66"/>
      <c r="BL254" s="66"/>
      <c r="BM254" s="66"/>
      <c r="BN254" s="66"/>
      <c r="BO254" s="66"/>
      <c r="BP254" s="66"/>
      <c r="BQ254" s="66"/>
      <c r="BR254" s="66"/>
      <c r="BS254" s="66"/>
      <c r="BT254" s="66"/>
      <c r="BU254" s="66"/>
      <c r="BV254" s="66"/>
      <c r="BW254" s="66"/>
      <c r="BX254" s="66"/>
      <c r="BY254" s="66"/>
      <c r="BZ254" s="66"/>
      <c r="CA254" s="66"/>
      <c r="CB254" s="66"/>
      <c r="CC254" s="66"/>
      <c r="CD254" s="66"/>
      <c r="CE254" s="66"/>
      <c r="CF254" s="66"/>
      <c r="CG254" s="66"/>
      <c r="CH254" s="66"/>
      <c r="CI254" s="66"/>
      <c r="CJ254" s="66"/>
      <c r="CK254" s="66"/>
      <c r="CL254" s="66"/>
      <c r="CM254" s="66"/>
      <c r="CN254" s="66"/>
      <c r="CO254" s="66"/>
      <c r="CP254" s="66"/>
      <c r="CQ254" s="66"/>
      <c r="CR254" s="66"/>
      <c r="CS254" s="66"/>
      <c r="CT254" s="66"/>
      <c r="CU254" s="66"/>
      <c r="CV254" s="66"/>
      <c r="CW254" s="66"/>
      <c r="CX254" s="66"/>
      <c r="CY254" s="66"/>
      <c r="CZ254" s="66"/>
      <c r="DA254" s="66"/>
      <c r="DB254" s="66"/>
      <c r="DC254" s="66"/>
      <c r="DD254" s="66"/>
      <c r="DE254" s="66"/>
      <c r="DF254" s="66"/>
      <c r="DG254" s="66"/>
      <c r="DH254" s="66"/>
      <c r="DI254" s="66"/>
      <c r="DJ254" s="66"/>
      <c r="DK254" s="66"/>
      <c r="DL254" s="66"/>
      <c r="DM254" s="66"/>
      <c r="DN254" s="66"/>
      <c r="DO254" s="66"/>
      <c r="DP254" s="66"/>
      <c r="DQ254" s="66"/>
      <c r="DR254" s="66"/>
      <c r="DS254" s="66"/>
      <c r="DT254" s="66"/>
      <c r="DU254" s="66"/>
      <c r="DV254" s="66"/>
      <c r="DW254" s="66"/>
      <c r="DX254" s="66"/>
      <c r="DY254" s="66"/>
      <c r="DZ254" s="66"/>
      <c r="EA254" s="66"/>
      <c r="EB254" s="66"/>
      <c r="EC254" s="66"/>
      <c r="ED254" s="66"/>
      <c r="EE254" s="66"/>
      <c r="EF254" s="66"/>
      <c r="EG254" s="66"/>
      <c r="EH254" s="66"/>
      <c r="EI254" s="66"/>
      <c r="EJ254" s="66"/>
      <c r="EK254" s="66"/>
      <c r="EL254" s="66"/>
      <c r="EM254" s="66"/>
      <c r="EN254" s="66"/>
    </row>
    <row r="255" spans="1:144" customFormat="1" ht="18" x14ac:dyDescent="0.25">
      <c r="A255" s="66"/>
      <c r="B255" s="244" t="s">
        <v>133</v>
      </c>
      <c r="C255" s="234"/>
      <c r="D255" s="234"/>
      <c r="E255" s="234"/>
      <c r="F255" s="151"/>
      <c r="G255" s="152"/>
      <c r="H255" s="153" t="s">
        <v>336</v>
      </c>
      <c r="I255" s="66"/>
      <c r="J255" s="66"/>
      <c r="K255" s="66"/>
      <c r="L255" s="66"/>
      <c r="M255" s="66"/>
      <c r="N255" s="66"/>
      <c r="O255" s="66"/>
      <c r="P255" s="66"/>
      <c r="Q255" s="66"/>
      <c r="R255" s="66"/>
      <c r="S255" s="66"/>
      <c r="T255" s="66"/>
      <c r="U255" s="66"/>
      <c r="V255" s="66"/>
      <c r="W255" s="66"/>
      <c r="X255" s="66"/>
      <c r="Y255" s="66"/>
      <c r="Z255" s="66"/>
      <c r="AA255" s="196" t="s">
        <v>133</v>
      </c>
      <c r="AB255" s="66"/>
      <c r="AC255" s="66"/>
      <c r="AD255" s="66"/>
      <c r="AE255" s="66"/>
      <c r="AF255" s="66"/>
      <c r="AG255" s="66"/>
      <c r="AH255" s="66"/>
      <c r="AI255" s="66"/>
      <c r="AJ255" s="66"/>
      <c r="AK255" s="66"/>
      <c r="AL255" s="66"/>
      <c r="AM255" s="66"/>
      <c r="AN255" s="66"/>
      <c r="AO255" s="66"/>
      <c r="AP255" s="66"/>
      <c r="AQ255" s="66"/>
      <c r="AR255" s="66"/>
      <c r="AS255" s="66"/>
      <c r="AT255" s="66"/>
      <c r="AU255" s="66"/>
      <c r="AV255" s="66"/>
      <c r="AW255" s="66"/>
      <c r="AX255" s="66"/>
      <c r="AY255" s="66"/>
      <c r="AZ255" s="66"/>
      <c r="BA255" s="66"/>
      <c r="BB255" s="66"/>
      <c r="BC255" s="66"/>
      <c r="BD255" s="66"/>
      <c r="BE255" s="66"/>
      <c r="BF255" s="66"/>
      <c r="BG255" s="66"/>
      <c r="BH255" s="66"/>
      <c r="BI255" s="66"/>
      <c r="BJ255" s="66"/>
      <c r="BK255" s="66"/>
      <c r="BL255" s="66"/>
      <c r="BM255" s="66"/>
      <c r="BN255" s="66"/>
      <c r="BO255" s="66"/>
      <c r="BP255" s="66"/>
      <c r="BQ255" s="66"/>
      <c r="BR255" s="66"/>
      <c r="BS255" s="66"/>
      <c r="BT255" s="66"/>
      <c r="BU255" s="66"/>
      <c r="BV255" s="66"/>
      <c r="BW255" s="66"/>
      <c r="BX255" s="66"/>
      <c r="BY255" s="66"/>
      <c r="BZ255" s="66"/>
      <c r="CA255" s="66"/>
      <c r="CB255" s="66"/>
      <c r="CC255" s="66"/>
      <c r="CD255" s="66"/>
      <c r="CE255" s="66"/>
      <c r="CF255" s="66"/>
      <c r="CG255" s="66"/>
      <c r="CH255" s="66"/>
      <c r="CI255" s="66"/>
      <c r="CJ255" s="66"/>
      <c r="CK255" s="66"/>
      <c r="CL255" s="66"/>
      <c r="CM255" s="66"/>
      <c r="CN255" s="66"/>
      <c r="CO255" s="66"/>
      <c r="CP255" s="66"/>
      <c r="CQ255" s="66"/>
      <c r="CR255" s="66"/>
      <c r="CS255" s="66"/>
      <c r="CT255" s="66"/>
      <c r="CU255" s="66"/>
      <c r="CV255" s="66"/>
      <c r="CW255" s="66"/>
      <c r="CX255" s="66"/>
      <c r="CY255" s="66"/>
      <c r="CZ255" s="66"/>
      <c r="DA255" s="66"/>
      <c r="DB255" s="66"/>
      <c r="DC255" s="66"/>
      <c r="DD255" s="66"/>
      <c r="DE255" s="66"/>
      <c r="DF255" s="66"/>
      <c r="DG255" s="66"/>
      <c r="DH255" s="66"/>
      <c r="DI255" s="66"/>
      <c r="DJ255" s="66"/>
      <c r="DK255" s="66"/>
      <c r="DL255" s="66"/>
      <c r="DM255" s="66"/>
      <c r="DN255" s="66"/>
      <c r="DO255" s="66"/>
      <c r="DP255" s="66"/>
      <c r="DQ255" s="66"/>
      <c r="DR255" s="66"/>
      <c r="DS255" s="66"/>
      <c r="DT255" s="66"/>
      <c r="DU255" s="66"/>
      <c r="DV255" s="66"/>
      <c r="DW255" s="66"/>
      <c r="DX255" s="66"/>
      <c r="DY255" s="66"/>
      <c r="DZ255" s="66"/>
      <c r="EA255" s="66"/>
      <c r="EB255" s="66"/>
      <c r="EC255" s="66"/>
      <c r="ED255" s="66"/>
      <c r="EE255" s="66"/>
      <c r="EF255" s="66"/>
      <c r="EG255" s="66"/>
      <c r="EH255" s="66"/>
      <c r="EI255" s="66"/>
      <c r="EJ255" s="66"/>
      <c r="EK255" s="66"/>
      <c r="EL255" s="66"/>
      <c r="EM255" s="66"/>
      <c r="EN255" s="66"/>
    </row>
    <row r="256" spans="1:144" customFormat="1" ht="36" x14ac:dyDescent="0.25">
      <c r="A256" s="66"/>
      <c r="B256" s="233" t="s">
        <v>337</v>
      </c>
      <c r="C256" s="234"/>
      <c r="D256" s="234"/>
      <c r="E256" s="234"/>
      <c r="F256" s="151"/>
      <c r="G256" s="152"/>
      <c r="H256" s="153" t="s">
        <v>336</v>
      </c>
      <c r="I256" s="66"/>
      <c r="J256" s="66"/>
      <c r="K256" s="66"/>
      <c r="L256" s="66"/>
      <c r="M256" s="66"/>
      <c r="N256" s="66"/>
      <c r="O256" s="66"/>
      <c r="P256" s="66"/>
      <c r="Q256" s="66"/>
      <c r="R256" s="66"/>
      <c r="S256" s="66"/>
      <c r="T256" s="66"/>
      <c r="U256" s="66"/>
      <c r="V256" s="66"/>
      <c r="W256" s="66"/>
      <c r="X256" s="66"/>
      <c r="Y256" s="66"/>
      <c r="Z256" s="66"/>
      <c r="AA256" s="190" t="s">
        <v>337</v>
      </c>
      <c r="AB256" s="66"/>
      <c r="AC256" s="66"/>
      <c r="AD256" s="66"/>
      <c r="AE256" s="66"/>
      <c r="AF256" s="66"/>
      <c r="AG256" s="66"/>
      <c r="AH256" s="66"/>
      <c r="AI256" s="66"/>
      <c r="AJ256" s="66"/>
      <c r="AK256" s="66"/>
      <c r="AL256" s="66"/>
      <c r="AM256" s="66"/>
      <c r="AN256" s="66"/>
      <c r="AO256" s="66"/>
      <c r="AP256" s="66"/>
      <c r="AQ256" s="66"/>
      <c r="AR256" s="66"/>
      <c r="AS256" s="66"/>
      <c r="AT256" s="66"/>
      <c r="AU256" s="66"/>
      <c r="AV256" s="66"/>
      <c r="AW256" s="66"/>
      <c r="AX256" s="66"/>
      <c r="AY256" s="66"/>
      <c r="AZ256" s="66"/>
      <c r="BA256" s="66"/>
      <c r="BB256" s="66"/>
      <c r="BC256" s="66"/>
      <c r="BD256" s="66"/>
      <c r="BE256" s="66"/>
      <c r="BF256" s="66"/>
      <c r="BG256" s="66"/>
      <c r="BH256" s="66"/>
      <c r="BI256" s="66"/>
      <c r="BJ256" s="66"/>
      <c r="BK256" s="66"/>
      <c r="BL256" s="66"/>
      <c r="BM256" s="66"/>
      <c r="BN256" s="66"/>
      <c r="BO256" s="66"/>
      <c r="BP256" s="66"/>
      <c r="BQ256" s="66"/>
      <c r="BR256" s="66"/>
      <c r="BS256" s="66"/>
      <c r="BT256" s="66"/>
      <c r="BU256" s="66"/>
      <c r="BV256" s="66"/>
      <c r="BW256" s="66"/>
      <c r="BX256" s="66"/>
      <c r="BY256" s="66"/>
      <c r="BZ256" s="66"/>
      <c r="CA256" s="66"/>
      <c r="CB256" s="66"/>
      <c r="CC256" s="66"/>
      <c r="CD256" s="66"/>
      <c r="CE256" s="66"/>
      <c r="CF256" s="66"/>
      <c r="CG256" s="66"/>
      <c r="CH256" s="66"/>
      <c r="CI256" s="66"/>
      <c r="CJ256" s="66"/>
      <c r="CK256" s="66"/>
      <c r="CL256" s="66"/>
      <c r="CM256" s="66"/>
      <c r="CN256" s="66"/>
      <c r="CO256" s="66"/>
      <c r="CP256" s="66"/>
      <c r="CQ256" s="66"/>
      <c r="CR256" s="66"/>
      <c r="CS256" s="66"/>
      <c r="CT256" s="66"/>
      <c r="CU256" s="66"/>
      <c r="CV256" s="66"/>
      <c r="CW256" s="66"/>
      <c r="CX256" s="66"/>
      <c r="CY256" s="66"/>
      <c r="CZ256" s="66"/>
      <c r="DA256" s="66"/>
      <c r="DB256" s="66"/>
      <c r="DC256" s="66"/>
      <c r="DD256" s="66"/>
      <c r="DE256" s="66"/>
      <c r="DF256" s="66"/>
      <c r="DG256" s="66"/>
      <c r="DH256" s="66"/>
      <c r="DI256" s="66"/>
      <c r="DJ256" s="66"/>
      <c r="DK256" s="66"/>
      <c r="DL256" s="66"/>
      <c r="DM256" s="66"/>
      <c r="DN256" s="66"/>
      <c r="DO256" s="66"/>
      <c r="DP256" s="66"/>
      <c r="DQ256" s="66"/>
      <c r="DR256" s="66"/>
      <c r="DS256" s="66"/>
      <c r="DT256" s="66"/>
      <c r="DU256" s="66"/>
      <c r="DV256" s="66"/>
      <c r="DW256" s="66"/>
      <c r="DX256" s="66"/>
      <c r="DY256" s="66"/>
      <c r="DZ256" s="66"/>
      <c r="EA256" s="66"/>
      <c r="EB256" s="66"/>
      <c r="EC256" s="66"/>
      <c r="ED256" s="66"/>
      <c r="EE256" s="66"/>
      <c r="EF256" s="66"/>
      <c r="EG256" s="66"/>
      <c r="EH256" s="66"/>
      <c r="EI256" s="66"/>
      <c r="EJ256" s="66"/>
      <c r="EK256" s="66"/>
      <c r="EL256" s="66"/>
      <c r="EM256" s="66"/>
      <c r="EN256" s="66"/>
    </row>
    <row r="257" spans="1:144" customFormat="1" x14ac:dyDescent="0.25">
      <c r="A257" s="66"/>
      <c r="B257" s="190"/>
      <c r="C257" s="201"/>
      <c r="D257" s="201"/>
      <c r="E257" s="201"/>
      <c r="F257" s="151"/>
      <c r="G257" s="152"/>
      <c r="H257" s="153"/>
      <c r="I257" s="66"/>
      <c r="J257" s="66"/>
      <c r="K257" s="66"/>
      <c r="L257" s="66"/>
      <c r="M257" s="66"/>
      <c r="N257" s="66"/>
      <c r="O257" s="66"/>
      <c r="P257" s="66"/>
      <c r="Q257" s="66"/>
      <c r="R257" s="66"/>
      <c r="S257" s="66"/>
      <c r="T257" s="66"/>
      <c r="U257" s="66"/>
      <c r="V257" s="66"/>
      <c r="W257" s="66"/>
      <c r="X257" s="66"/>
      <c r="Y257" s="66"/>
      <c r="Z257" s="66"/>
      <c r="AA257" s="66"/>
      <c r="AB257" s="66"/>
      <c r="AC257" s="66"/>
      <c r="AD257" s="66"/>
      <c r="AE257" s="66"/>
      <c r="AF257" s="66"/>
      <c r="AG257" s="66"/>
      <c r="AH257" s="66"/>
      <c r="AI257" s="66"/>
      <c r="AJ257" s="66"/>
      <c r="AK257" s="66"/>
      <c r="AL257" s="66"/>
      <c r="AM257" s="66"/>
      <c r="AN257" s="66"/>
      <c r="AO257" s="66"/>
      <c r="AP257" s="66"/>
      <c r="AQ257" s="66"/>
      <c r="AR257" s="66"/>
      <c r="AS257" s="66"/>
      <c r="AT257" s="66"/>
      <c r="AU257" s="66"/>
      <c r="AV257" s="66"/>
      <c r="AW257" s="66"/>
      <c r="AX257" s="66"/>
      <c r="AY257" s="66"/>
      <c r="AZ257" s="66"/>
      <c r="BA257" s="66"/>
      <c r="BB257" s="66"/>
      <c r="BC257" s="66"/>
      <c r="BD257" s="66"/>
      <c r="BE257" s="66"/>
      <c r="BF257" s="66"/>
      <c r="BG257" s="66"/>
      <c r="BH257" s="66"/>
      <c r="BI257" s="66"/>
      <c r="BJ257" s="66"/>
      <c r="BK257" s="66"/>
      <c r="BL257" s="66"/>
      <c r="BM257" s="66"/>
      <c r="BN257" s="66"/>
      <c r="BO257" s="66"/>
      <c r="BP257" s="66"/>
      <c r="BQ257" s="66"/>
      <c r="BR257" s="66"/>
      <c r="BS257" s="66"/>
      <c r="BT257" s="66"/>
      <c r="BU257" s="66"/>
      <c r="BV257" s="66"/>
      <c r="BW257" s="66"/>
      <c r="BX257" s="66"/>
      <c r="BY257" s="66"/>
      <c r="BZ257" s="66"/>
      <c r="CA257" s="66"/>
      <c r="CB257" s="66"/>
      <c r="CC257" s="66"/>
      <c r="CD257" s="66"/>
      <c r="CE257" s="66"/>
      <c r="CF257" s="66"/>
      <c r="CG257" s="66"/>
      <c r="CH257" s="66"/>
      <c r="CI257" s="66"/>
      <c r="CJ257" s="66"/>
      <c r="CK257" s="66"/>
      <c r="CL257" s="66"/>
      <c r="CM257" s="66"/>
      <c r="CN257" s="66"/>
      <c r="CO257" s="66"/>
      <c r="CP257" s="66"/>
      <c r="CQ257" s="66"/>
      <c r="CR257" s="66"/>
      <c r="CS257" s="66"/>
      <c r="CT257" s="66"/>
      <c r="CU257" s="66"/>
      <c r="CV257" s="66"/>
      <c r="CW257" s="66"/>
      <c r="CX257" s="66"/>
      <c r="CY257" s="66"/>
      <c r="CZ257" s="66"/>
      <c r="DA257" s="66"/>
      <c r="DB257" s="66"/>
      <c r="DC257" s="66"/>
      <c r="DD257" s="66"/>
      <c r="DE257" s="66"/>
      <c r="DF257" s="66"/>
      <c r="DG257" s="66"/>
      <c r="DH257" s="66"/>
      <c r="DI257" s="66"/>
      <c r="DJ257" s="66"/>
      <c r="DK257" s="66"/>
      <c r="DL257" s="66"/>
      <c r="DM257" s="66"/>
      <c r="DN257" s="66"/>
      <c r="DO257" s="66"/>
      <c r="DP257" s="66"/>
      <c r="DQ257" s="66"/>
      <c r="DR257" s="66"/>
      <c r="DS257" s="66"/>
      <c r="DT257" s="66"/>
      <c r="DU257" s="66"/>
      <c r="DV257" s="66"/>
      <c r="DW257" s="66"/>
      <c r="DX257" s="66"/>
      <c r="DY257" s="66"/>
      <c r="DZ257" s="66"/>
      <c r="EA257" s="66"/>
      <c r="EB257" s="66"/>
      <c r="EC257" s="66"/>
      <c r="ED257" s="66"/>
      <c r="EE257" s="66"/>
      <c r="EF257" s="66"/>
      <c r="EG257" s="66"/>
      <c r="EH257" s="66"/>
      <c r="EI257" s="66"/>
      <c r="EJ257" s="66"/>
      <c r="EK257" s="66"/>
      <c r="EL257" s="66"/>
      <c r="EM257" s="66"/>
      <c r="EN257" s="66"/>
    </row>
    <row r="258" spans="1:144" customFormat="1" x14ac:dyDescent="0.25">
      <c r="A258" s="66"/>
      <c r="B258" s="243" t="s">
        <v>72</v>
      </c>
      <c r="C258" s="234"/>
      <c r="D258" s="234"/>
      <c r="E258" s="234"/>
      <c r="F258" s="151"/>
      <c r="G258" s="152"/>
      <c r="H258" s="153" t="s">
        <v>338</v>
      </c>
      <c r="I258" s="66"/>
      <c r="J258" s="66"/>
      <c r="K258" s="66"/>
      <c r="L258" s="66"/>
      <c r="M258" s="66"/>
      <c r="N258" s="66"/>
      <c r="O258" s="66"/>
      <c r="P258" s="66"/>
      <c r="Q258" s="66"/>
      <c r="R258" s="66"/>
      <c r="S258" s="66"/>
      <c r="T258" s="66"/>
      <c r="U258" s="66"/>
      <c r="V258" s="66"/>
      <c r="W258" s="66"/>
      <c r="X258" s="66"/>
      <c r="Y258" s="66"/>
      <c r="Z258" s="66"/>
      <c r="AA258" s="195" t="s">
        <v>72</v>
      </c>
      <c r="AB258" s="66"/>
      <c r="AC258" s="66"/>
      <c r="AD258" s="66"/>
      <c r="AE258" s="66"/>
      <c r="AF258" s="66"/>
      <c r="AG258" s="66"/>
      <c r="AH258" s="66"/>
      <c r="AI258" s="66"/>
      <c r="AJ258" s="66"/>
      <c r="AK258" s="66"/>
      <c r="AL258" s="66"/>
      <c r="AM258" s="66"/>
      <c r="AN258" s="66"/>
      <c r="AO258" s="66"/>
      <c r="AP258" s="66"/>
      <c r="AQ258" s="66"/>
      <c r="AR258" s="66"/>
      <c r="AS258" s="66"/>
      <c r="AT258" s="66"/>
      <c r="AU258" s="66"/>
      <c r="AV258" s="66"/>
      <c r="AW258" s="66"/>
      <c r="AX258" s="66"/>
      <c r="AY258" s="66"/>
      <c r="AZ258" s="66"/>
      <c r="BA258" s="66"/>
      <c r="BB258" s="66"/>
      <c r="BC258" s="66"/>
      <c r="BD258" s="66"/>
      <c r="BE258" s="66"/>
      <c r="BF258" s="66"/>
      <c r="BG258" s="66"/>
      <c r="BH258" s="66"/>
      <c r="BI258" s="66"/>
      <c r="BJ258" s="66"/>
      <c r="BK258" s="66"/>
      <c r="BL258" s="66"/>
      <c r="BM258" s="66"/>
      <c r="BN258" s="66"/>
      <c r="BO258" s="66"/>
      <c r="BP258" s="66"/>
      <c r="BQ258" s="66"/>
      <c r="BR258" s="66"/>
      <c r="BS258" s="66"/>
      <c r="BT258" s="66"/>
      <c r="BU258" s="66"/>
      <c r="BV258" s="66"/>
      <c r="BW258" s="66"/>
      <c r="BX258" s="66"/>
      <c r="BY258" s="66"/>
      <c r="BZ258" s="66"/>
      <c r="CA258" s="66"/>
      <c r="CB258" s="66"/>
      <c r="CC258" s="66"/>
      <c r="CD258" s="66"/>
      <c r="CE258" s="66"/>
      <c r="CF258" s="66"/>
      <c r="CG258" s="66"/>
      <c r="CH258" s="66"/>
      <c r="CI258" s="66"/>
      <c r="CJ258" s="66"/>
      <c r="CK258" s="66"/>
      <c r="CL258" s="66"/>
      <c r="CM258" s="66"/>
      <c r="CN258" s="66"/>
      <c r="CO258" s="66"/>
      <c r="CP258" s="66"/>
      <c r="CQ258" s="66"/>
      <c r="CR258" s="66"/>
      <c r="CS258" s="66"/>
      <c r="CT258" s="66"/>
      <c r="CU258" s="66"/>
      <c r="CV258" s="66"/>
      <c r="CW258" s="66"/>
      <c r="CX258" s="66"/>
      <c r="CY258" s="66"/>
      <c r="CZ258" s="66"/>
      <c r="DA258" s="66"/>
      <c r="DB258" s="66"/>
      <c r="DC258" s="66"/>
      <c r="DD258" s="66"/>
      <c r="DE258" s="66"/>
      <c r="DF258" s="66"/>
      <c r="DG258" s="66"/>
      <c r="DH258" s="66"/>
      <c r="DI258" s="66"/>
      <c r="DJ258" s="66"/>
      <c r="DK258" s="66"/>
      <c r="DL258" s="66"/>
      <c r="DM258" s="66"/>
      <c r="DN258" s="66"/>
      <c r="DO258" s="66"/>
      <c r="DP258" s="66"/>
      <c r="DQ258" s="66"/>
      <c r="DR258" s="66"/>
      <c r="DS258" s="66"/>
      <c r="DT258" s="66"/>
      <c r="DU258" s="66"/>
      <c r="DV258" s="66"/>
      <c r="DW258" s="66"/>
      <c r="DX258" s="66"/>
      <c r="DY258" s="66"/>
      <c r="DZ258" s="66"/>
      <c r="EA258" s="66"/>
      <c r="EB258" s="66"/>
      <c r="EC258" s="66"/>
      <c r="ED258" s="66"/>
      <c r="EE258" s="66"/>
      <c r="EF258" s="66"/>
      <c r="EG258" s="66"/>
      <c r="EH258" s="66"/>
      <c r="EI258" s="66"/>
      <c r="EJ258" s="66"/>
      <c r="EK258" s="66"/>
      <c r="EL258" s="66"/>
      <c r="EM258" s="66"/>
      <c r="EN258" s="66"/>
    </row>
    <row r="259" spans="1:144" customFormat="1" x14ac:dyDescent="0.25">
      <c r="A259" s="66"/>
      <c r="B259" s="195"/>
      <c r="C259" s="201"/>
      <c r="D259" s="201"/>
      <c r="E259" s="201"/>
      <c r="F259" s="151"/>
      <c r="G259" s="152"/>
      <c r="H259" s="153"/>
      <c r="I259" s="66"/>
      <c r="J259" s="66"/>
      <c r="K259" s="66"/>
      <c r="L259" s="66"/>
      <c r="M259" s="66"/>
      <c r="N259" s="66"/>
      <c r="O259" s="66"/>
      <c r="P259" s="66"/>
      <c r="Q259" s="66"/>
      <c r="R259" s="66"/>
      <c r="S259" s="66"/>
      <c r="T259" s="66"/>
      <c r="U259" s="66"/>
      <c r="V259" s="66"/>
      <c r="W259" s="66"/>
      <c r="X259" s="66"/>
      <c r="Y259" s="66"/>
      <c r="Z259" s="66"/>
      <c r="AA259" s="66"/>
      <c r="AB259" s="66"/>
      <c r="AC259" s="66"/>
      <c r="AD259" s="66"/>
      <c r="AE259" s="66"/>
      <c r="AF259" s="66"/>
      <c r="AG259" s="66"/>
      <c r="AH259" s="66"/>
      <c r="AI259" s="66"/>
      <c r="AJ259" s="66"/>
      <c r="AK259" s="66"/>
      <c r="AL259" s="66"/>
      <c r="AM259" s="66"/>
      <c r="AN259" s="66"/>
      <c r="AO259" s="66"/>
      <c r="AP259" s="66"/>
      <c r="AQ259" s="66"/>
      <c r="AR259" s="66"/>
      <c r="AS259" s="66"/>
      <c r="AT259" s="66"/>
      <c r="AU259" s="66"/>
      <c r="AV259" s="66"/>
      <c r="AW259" s="66"/>
      <c r="AX259" s="66"/>
      <c r="AY259" s="66"/>
      <c r="AZ259" s="66"/>
      <c r="BA259" s="66"/>
      <c r="BB259" s="66"/>
      <c r="BC259" s="66"/>
      <c r="BD259" s="66"/>
      <c r="BE259" s="66"/>
      <c r="BF259" s="66"/>
      <c r="BG259" s="66"/>
      <c r="BH259" s="66"/>
      <c r="BI259" s="66"/>
      <c r="BJ259" s="66"/>
      <c r="BK259" s="66"/>
      <c r="BL259" s="66"/>
      <c r="BM259" s="66"/>
      <c r="BN259" s="66"/>
      <c r="BO259" s="66"/>
      <c r="BP259" s="66"/>
      <c r="BQ259" s="66"/>
      <c r="BR259" s="66"/>
      <c r="BS259" s="66"/>
      <c r="BT259" s="66"/>
      <c r="BU259" s="66"/>
      <c r="BV259" s="66"/>
      <c r="BW259" s="66"/>
      <c r="BX259" s="66"/>
      <c r="BY259" s="66"/>
      <c r="BZ259" s="66"/>
      <c r="CA259" s="66"/>
      <c r="CB259" s="66"/>
      <c r="CC259" s="66"/>
      <c r="CD259" s="66"/>
      <c r="CE259" s="66"/>
      <c r="CF259" s="66"/>
      <c r="CG259" s="66"/>
      <c r="CH259" s="66"/>
      <c r="CI259" s="66"/>
      <c r="CJ259" s="66"/>
      <c r="CK259" s="66"/>
      <c r="CL259" s="66"/>
      <c r="CM259" s="66"/>
      <c r="CN259" s="66"/>
      <c r="CO259" s="66"/>
      <c r="CP259" s="66"/>
      <c r="CQ259" s="66"/>
      <c r="CR259" s="66"/>
      <c r="CS259" s="66"/>
      <c r="CT259" s="66"/>
      <c r="CU259" s="66"/>
      <c r="CV259" s="66"/>
      <c r="CW259" s="66"/>
      <c r="CX259" s="66"/>
      <c r="CY259" s="66"/>
      <c r="CZ259" s="66"/>
      <c r="DA259" s="66"/>
      <c r="DB259" s="66"/>
      <c r="DC259" s="66"/>
      <c r="DD259" s="66"/>
      <c r="DE259" s="66"/>
      <c r="DF259" s="66"/>
      <c r="DG259" s="66"/>
      <c r="DH259" s="66"/>
      <c r="DI259" s="66"/>
      <c r="DJ259" s="66"/>
      <c r="DK259" s="66"/>
      <c r="DL259" s="66"/>
      <c r="DM259" s="66"/>
      <c r="DN259" s="66"/>
      <c r="DO259" s="66"/>
      <c r="DP259" s="66"/>
      <c r="DQ259" s="66"/>
      <c r="DR259" s="66"/>
      <c r="DS259" s="66"/>
      <c r="DT259" s="66"/>
      <c r="DU259" s="66"/>
      <c r="DV259" s="66"/>
      <c r="DW259" s="66"/>
      <c r="DX259" s="66"/>
      <c r="DY259" s="66"/>
      <c r="DZ259" s="66"/>
      <c r="EA259" s="66"/>
      <c r="EB259" s="66"/>
      <c r="EC259" s="66"/>
      <c r="ED259" s="66"/>
      <c r="EE259" s="66"/>
      <c r="EF259" s="66"/>
      <c r="EG259" s="66"/>
      <c r="EH259" s="66"/>
      <c r="EI259" s="66"/>
      <c r="EJ259" s="66"/>
      <c r="EK259" s="66"/>
      <c r="EL259" s="66"/>
      <c r="EM259" s="66"/>
      <c r="EN259" s="66"/>
    </row>
    <row r="260" spans="1:144" customFormat="1" ht="36" x14ac:dyDescent="0.25">
      <c r="A260" s="66"/>
      <c r="B260" s="233" t="s">
        <v>73</v>
      </c>
      <c r="C260" s="234"/>
      <c r="D260" s="234"/>
      <c r="E260" s="234"/>
      <c r="F260" s="151"/>
      <c r="G260" s="152"/>
      <c r="H260" s="153" t="s">
        <v>336</v>
      </c>
      <c r="I260" s="66"/>
      <c r="J260" s="66"/>
      <c r="K260" s="66"/>
      <c r="L260" s="66"/>
      <c r="M260" s="66"/>
      <c r="N260" s="66"/>
      <c r="O260" s="66"/>
      <c r="P260" s="66"/>
      <c r="Q260" s="66"/>
      <c r="R260" s="66"/>
      <c r="S260" s="66"/>
      <c r="T260" s="66"/>
      <c r="U260" s="66"/>
      <c r="V260" s="66"/>
      <c r="W260" s="66"/>
      <c r="X260" s="66"/>
      <c r="Y260" s="66"/>
      <c r="Z260" s="66"/>
      <c r="AA260" s="190" t="s">
        <v>73</v>
      </c>
      <c r="AB260" s="66"/>
      <c r="AC260" s="66"/>
      <c r="AD260" s="66"/>
      <c r="AE260" s="66"/>
      <c r="AF260" s="66"/>
      <c r="AG260" s="66"/>
      <c r="AH260" s="66"/>
      <c r="AI260" s="66"/>
      <c r="AJ260" s="66"/>
      <c r="AK260" s="66"/>
      <c r="AL260" s="66"/>
      <c r="AM260" s="66"/>
      <c r="AN260" s="66"/>
      <c r="AO260" s="66"/>
      <c r="AP260" s="66"/>
      <c r="AQ260" s="66"/>
      <c r="AR260" s="66"/>
      <c r="AS260" s="66"/>
      <c r="AT260" s="66"/>
      <c r="AU260" s="66"/>
      <c r="AV260" s="66"/>
      <c r="AW260" s="66"/>
      <c r="AX260" s="66"/>
      <c r="AY260" s="66"/>
      <c r="AZ260" s="66"/>
      <c r="BA260" s="66"/>
      <c r="BB260" s="66"/>
      <c r="BC260" s="66"/>
      <c r="BD260" s="66"/>
      <c r="BE260" s="66"/>
      <c r="BF260" s="66"/>
      <c r="BG260" s="66"/>
      <c r="BH260" s="66"/>
      <c r="BI260" s="66"/>
      <c r="BJ260" s="66"/>
      <c r="BK260" s="66"/>
      <c r="BL260" s="66"/>
      <c r="BM260" s="66"/>
      <c r="BN260" s="66"/>
      <c r="BO260" s="66"/>
      <c r="BP260" s="66"/>
      <c r="BQ260" s="66"/>
      <c r="BR260" s="66"/>
      <c r="BS260" s="66"/>
      <c r="BT260" s="66"/>
      <c r="BU260" s="66"/>
      <c r="BV260" s="66"/>
      <c r="BW260" s="66"/>
      <c r="BX260" s="66"/>
      <c r="BY260" s="66"/>
      <c r="BZ260" s="66"/>
      <c r="CA260" s="66"/>
      <c r="CB260" s="66"/>
      <c r="CC260" s="66"/>
      <c r="CD260" s="66"/>
      <c r="CE260" s="66"/>
      <c r="CF260" s="66"/>
      <c r="CG260" s="66"/>
      <c r="CH260" s="66"/>
      <c r="CI260" s="66"/>
      <c r="CJ260" s="66"/>
      <c r="CK260" s="66"/>
      <c r="CL260" s="66"/>
      <c r="CM260" s="66"/>
      <c r="CN260" s="66"/>
      <c r="CO260" s="66"/>
      <c r="CP260" s="66"/>
      <c r="CQ260" s="66"/>
      <c r="CR260" s="66"/>
      <c r="CS260" s="66"/>
      <c r="CT260" s="66"/>
      <c r="CU260" s="66"/>
      <c r="CV260" s="66"/>
      <c r="CW260" s="66"/>
      <c r="CX260" s="66"/>
      <c r="CY260" s="66"/>
      <c r="CZ260" s="66"/>
      <c r="DA260" s="66"/>
      <c r="DB260" s="66"/>
      <c r="DC260" s="66"/>
      <c r="DD260" s="66"/>
      <c r="DE260" s="66"/>
      <c r="DF260" s="66"/>
      <c r="DG260" s="66"/>
      <c r="DH260" s="66"/>
      <c r="DI260" s="66"/>
      <c r="DJ260" s="66"/>
      <c r="DK260" s="66"/>
      <c r="DL260" s="66"/>
      <c r="DM260" s="66"/>
      <c r="DN260" s="66"/>
      <c r="DO260" s="66"/>
      <c r="DP260" s="66"/>
      <c r="DQ260" s="66"/>
      <c r="DR260" s="66"/>
      <c r="DS260" s="66"/>
      <c r="DT260" s="66"/>
      <c r="DU260" s="66"/>
      <c r="DV260" s="66"/>
      <c r="DW260" s="66"/>
      <c r="DX260" s="66"/>
      <c r="DY260" s="66"/>
      <c r="DZ260" s="66"/>
      <c r="EA260" s="66"/>
      <c r="EB260" s="66"/>
      <c r="EC260" s="66"/>
      <c r="ED260" s="66"/>
      <c r="EE260" s="66"/>
      <c r="EF260" s="66"/>
      <c r="EG260" s="66"/>
      <c r="EH260" s="66"/>
      <c r="EI260" s="66"/>
      <c r="EJ260" s="66"/>
      <c r="EK260" s="66"/>
      <c r="EL260" s="66"/>
      <c r="EM260" s="66"/>
      <c r="EN260" s="66"/>
    </row>
    <row r="261" spans="1:144" customFormat="1" x14ac:dyDescent="0.25">
      <c r="A261" s="66"/>
      <c r="B261" s="190"/>
      <c r="C261" s="201"/>
      <c r="D261" s="201"/>
      <c r="E261" s="201"/>
      <c r="F261" s="151"/>
      <c r="G261" s="152"/>
      <c r="H261" s="153"/>
      <c r="I261" s="66"/>
      <c r="J261" s="66"/>
      <c r="K261" s="66"/>
      <c r="L261" s="66"/>
      <c r="M261" s="66"/>
      <c r="N261" s="66"/>
      <c r="O261" s="66"/>
      <c r="P261" s="66"/>
      <c r="Q261" s="66"/>
      <c r="R261" s="66"/>
      <c r="S261" s="66"/>
      <c r="T261" s="66"/>
      <c r="U261" s="66"/>
      <c r="V261" s="66"/>
      <c r="W261" s="66"/>
      <c r="X261" s="66"/>
      <c r="Y261" s="66"/>
      <c r="Z261" s="66"/>
      <c r="AA261" s="66"/>
      <c r="AB261" s="66"/>
      <c r="AC261" s="66"/>
      <c r="AD261" s="66"/>
      <c r="AE261" s="66"/>
      <c r="AF261" s="66"/>
      <c r="AG261" s="66"/>
      <c r="AH261" s="66"/>
      <c r="AI261" s="66"/>
      <c r="AJ261" s="66"/>
      <c r="AK261" s="66"/>
      <c r="AL261" s="66"/>
      <c r="AM261" s="66"/>
      <c r="AN261" s="66"/>
      <c r="AO261" s="66"/>
      <c r="AP261" s="66"/>
      <c r="AQ261" s="66"/>
      <c r="AR261" s="66"/>
      <c r="AS261" s="66"/>
      <c r="AT261" s="66"/>
      <c r="AU261" s="66"/>
      <c r="AV261" s="66"/>
      <c r="AW261" s="66"/>
      <c r="AX261" s="66"/>
      <c r="AY261" s="66"/>
      <c r="AZ261" s="66"/>
      <c r="BA261" s="66"/>
      <c r="BB261" s="66"/>
      <c r="BC261" s="66"/>
      <c r="BD261" s="66"/>
      <c r="BE261" s="66"/>
      <c r="BF261" s="66"/>
      <c r="BG261" s="66"/>
      <c r="BH261" s="66"/>
      <c r="BI261" s="66"/>
      <c r="BJ261" s="66"/>
      <c r="BK261" s="66"/>
      <c r="BL261" s="66"/>
      <c r="BM261" s="66"/>
      <c r="BN261" s="66"/>
      <c r="BO261" s="66"/>
      <c r="BP261" s="66"/>
      <c r="BQ261" s="66"/>
      <c r="BR261" s="66"/>
      <c r="BS261" s="66"/>
      <c r="BT261" s="66"/>
      <c r="BU261" s="66"/>
      <c r="BV261" s="66"/>
      <c r="BW261" s="66"/>
      <c r="BX261" s="66"/>
      <c r="BY261" s="66"/>
      <c r="BZ261" s="66"/>
      <c r="CA261" s="66"/>
      <c r="CB261" s="66"/>
      <c r="CC261" s="66"/>
      <c r="CD261" s="66"/>
      <c r="CE261" s="66"/>
      <c r="CF261" s="66"/>
      <c r="CG261" s="66"/>
      <c r="CH261" s="66"/>
      <c r="CI261" s="66"/>
      <c r="CJ261" s="66"/>
      <c r="CK261" s="66"/>
      <c r="CL261" s="66"/>
      <c r="CM261" s="66"/>
      <c r="CN261" s="66"/>
      <c r="CO261" s="66"/>
      <c r="CP261" s="66"/>
      <c r="CQ261" s="66"/>
      <c r="CR261" s="66"/>
      <c r="CS261" s="66"/>
      <c r="CT261" s="66"/>
      <c r="CU261" s="66"/>
      <c r="CV261" s="66"/>
      <c r="CW261" s="66"/>
      <c r="CX261" s="66"/>
      <c r="CY261" s="66"/>
      <c r="CZ261" s="66"/>
      <c r="DA261" s="66"/>
      <c r="DB261" s="66"/>
      <c r="DC261" s="66"/>
      <c r="DD261" s="66"/>
      <c r="DE261" s="66"/>
      <c r="DF261" s="66"/>
      <c r="DG261" s="66"/>
      <c r="DH261" s="66"/>
      <c r="DI261" s="66"/>
      <c r="DJ261" s="66"/>
      <c r="DK261" s="66"/>
      <c r="DL261" s="66"/>
      <c r="DM261" s="66"/>
      <c r="DN261" s="66"/>
      <c r="DO261" s="66"/>
      <c r="DP261" s="66"/>
      <c r="DQ261" s="66"/>
      <c r="DR261" s="66"/>
      <c r="DS261" s="66"/>
      <c r="DT261" s="66"/>
      <c r="DU261" s="66"/>
      <c r="DV261" s="66"/>
      <c r="DW261" s="66"/>
      <c r="DX261" s="66"/>
      <c r="DY261" s="66"/>
      <c r="DZ261" s="66"/>
      <c r="EA261" s="66"/>
      <c r="EB261" s="66"/>
      <c r="EC261" s="66"/>
      <c r="ED261" s="66"/>
      <c r="EE261" s="66"/>
      <c r="EF261" s="66"/>
      <c r="EG261" s="66"/>
      <c r="EH261" s="66"/>
      <c r="EI261" s="66"/>
      <c r="EJ261" s="66"/>
      <c r="EK261" s="66"/>
      <c r="EL261" s="66"/>
      <c r="EM261" s="66"/>
      <c r="EN261" s="66"/>
    </row>
    <row r="262" spans="1:144" customFormat="1" ht="48" x14ac:dyDescent="0.25">
      <c r="A262" s="66"/>
      <c r="B262" s="233" t="s">
        <v>117</v>
      </c>
      <c r="C262" s="234"/>
      <c r="D262" s="234"/>
      <c r="E262" s="234"/>
      <c r="F262" s="151"/>
      <c r="G262" s="152"/>
      <c r="H262" s="153" t="s">
        <v>336</v>
      </c>
      <c r="I262" s="66"/>
      <c r="J262" s="66"/>
      <c r="K262" s="66"/>
      <c r="L262" s="66"/>
      <c r="M262" s="66"/>
      <c r="N262" s="66"/>
      <c r="O262" s="66"/>
      <c r="P262" s="66"/>
      <c r="Q262" s="66"/>
      <c r="R262" s="66"/>
      <c r="S262" s="66"/>
      <c r="T262" s="66"/>
      <c r="U262" s="66"/>
      <c r="V262" s="66"/>
      <c r="W262" s="66"/>
      <c r="X262" s="66"/>
      <c r="Y262" s="66"/>
      <c r="Z262" s="66"/>
      <c r="AA262" s="190" t="s">
        <v>117</v>
      </c>
      <c r="AB262" s="66"/>
      <c r="AC262" s="66"/>
      <c r="AD262" s="66"/>
      <c r="AE262" s="66"/>
      <c r="AF262" s="66"/>
      <c r="AG262" s="66"/>
      <c r="AH262" s="66"/>
      <c r="AI262" s="66"/>
      <c r="AJ262" s="66"/>
      <c r="AK262" s="66"/>
      <c r="AL262" s="66"/>
      <c r="AM262" s="66"/>
      <c r="AN262" s="66"/>
      <c r="AO262" s="66"/>
      <c r="AP262" s="66"/>
      <c r="AQ262" s="66"/>
      <c r="AR262" s="66"/>
      <c r="AS262" s="66"/>
      <c r="AT262" s="66"/>
      <c r="AU262" s="66"/>
      <c r="AV262" s="66"/>
      <c r="AW262" s="66"/>
      <c r="AX262" s="66"/>
      <c r="AY262" s="66"/>
      <c r="AZ262" s="66"/>
      <c r="BA262" s="66"/>
      <c r="BB262" s="66"/>
      <c r="BC262" s="66"/>
      <c r="BD262" s="66"/>
      <c r="BE262" s="66"/>
      <c r="BF262" s="66"/>
      <c r="BG262" s="66"/>
      <c r="BH262" s="66"/>
      <c r="BI262" s="66"/>
      <c r="BJ262" s="66"/>
      <c r="BK262" s="66"/>
      <c r="BL262" s="66"/>
      <c r="BM262" s="66"/>
      <c r="BN262" s="66"/>
      <c r="BO262" s="66"/>
      <c r="BP262" s="66"/>
      <c r="BQ262" s="66"/>
      <c r="BR262" s="66"/>
      <c r="BS262" s="66"/>
      <c r="BT262" s="66"/>
      <c r="BU262" s="66"/>
      <c r="BV262" s="66"/>
      <c r="BW262" s="66"/>
      <c r="BX262" s="66"/>
      <c r="BY262" s="66"/>
      <c r="BZ262" s="66"/>
      <c r="CA262" s="66"/>
      <c r="CB262" s="66"/>
      <c r="CC262" s="66"/>
      <c r="CD262" s="66"/>
      <c r="CE262" s="66"/>
      <c r="CF262" s="66"/>
      <c r="CG262" s="66"/>
      <c r="CH262" s="66"/>
      <c r="CI262" s="66"/>
      <c r="CJ262" s="66"/>
      <c r="CK262" s="66"/>
      <c r="CL262" s="66"/>
      <c r="CM262" s="66"/>
      <c r="CN262" s="66"/>
      <c r="CO262" s="66"/>
      <c r="CP262" s="66"/>
      <c r="CQ262" s="66"/>
      <c r="CR262" s="66"/>
      <c r="CS262" s="66"/>
      <c r="CT262" s="66"/>
      <c r="CU262" s="66"/>
      <c r="CV262" s="66"/>
      <c r="CW262" s="66"/>
      <c r="CX262" s="66"/>
      <c r="CY262" s="66"/>
      <c r="CZ262" s="66"/>
      <c r="DA262" s="66"/>
      <c r="DB262" s="66"/>
      <c r="DC262" s="66"/>
      <c r="DD262" s="66"/>
      <c r="DE262" s="66"/>
      <c r="DF262" s="66"/>
      <c r="DG262" s="66"/>
      <c r="DH262" s="66"/>
      <c r="DI262" s="66"/>
      <c r="DJ262" s="66"/>
      <c r="DK262" s="66"/>
      <c r="DL262" s="66"/>
      <c r="DM262" s="66"/>
      <c r="DN262" s="66"/>
      <c r="DO262" s="66"/>
      <c r="DP262" s="66"/>
      <c r="DQ262" s="66"/>
      <c r="DR262" s="66"/>
      <c r="DS262" s="66"/>
      <c r="DT262" s="66"/>
      <c r="DU262" s="66"/>
      <c r="DV262" s="66"/>
      <c r="DW262" s="66"/>
      <c r="DX262" s="66"/>
      <c r="DY262" s="66"/>
      <c r="DZ262" s="66"/>
      <c r="EA262" s="66"/>
      <c r="EB262" s="66"/>
      <c r="EC262" s="66"/>
      <c r="ED262" s="66"/>
      <c r="EE262" s="66"/>
      <c r="EF262" s="66"/>
      <c r="EG262" s="66"/>
      <c r="EH262" s="66"/>
      <c r="EI262" s="66"/>
      <c r="EJ262" s="66"/>
      <c r="EK262" s="66"/>
      <c r="EL262" s="66"/>
      <c r="EM262" s="66"/>
      <c r="EN262" s="66"/>
    </row>
    <row r="263" spans="1:144" customFormat="1" x14ac:dyDescent="0.25">
      <c r="A263" s="66"/>
      <c r="B263" s="190"/>
      <c r="C263" s="201"/>
      <c r="D263" s="201"/>
      <c r="E263" s="201"/>
      <c r="F263" s="151"/>
      <c r="G263" s="152"/>
      <c r="H263" s="153"/>
      <c r="I263" s="66"/>
      <c r="J263" s="66"/>
      <c r="K263" s="66"/>
      <c r="L263" s="66"/>
      <c r="M263" s="66"/>
      <c r="N263" s="66"/>
      <c r="O263" s="66"/>
      <c r="P263" s="66"/>
      <c r="Q263" s="66"/>
      <c r="R263" s="66"/>
      <c r="S263" s="66"/>
      <c r="T263" s="66"/>
      <c r="U263" s="66"/>
      <c r="V263" s="66"/>
      <c r="W263" s="66"/>
      <c r="X263" s="66"/>
      <c r="Y263" s="66"/>
      <c r="Z263" s="66"/>
      <c r="AA263" s="66"/>
      <c r="AB263" s="66"/>
      <c r="AC263" s="66"/>
      <c r="AD263" s="66"/>
      <c r="AE263" s="66"/>
      <c r="AF263" s="66"/>
      <c r="AG263" s="66"/>
      <c r="AH263" s="66"/>
      <c r="AI263" s="66"/>
      <c r="AJ263" s="66"/>
      <c r="AK263" s="66"/>
      <c r="AL263" s="66"/>
      <c r="AM263" s="66"/>
      <c r="AN263" s="66"/>
      <c r="AO263" s="66"/>
      <c r="AP263" s="66"/>
      <c r="AQ263" s="66"/>
      <c r="AR263" s="66"/>
      <c r="AS263" s="66"/>
      <c r="AT263" s="66"/>
      <c r="AU263" s="66"/>
      <c r="AV263" s="66"/>
      <c r="AW263" s="66"/>
      <c r="AX263" s="66"/>
      <c r="AY263" s="66"/>
      <c r="AZ263" s="66"/>
      <c r="BA263" s="66"/>
      <c r="BB263" s="66"/>
      <c r="BC263" s="66"/>
      <c r="BD263" s="66"/>
      <c r="BE263" s="66"/>
      <c r="BF263" s="66"/>
      <c r="BG263" s="66"/>
      <c r="BH263" s="66"/>
      <c r="BI263" s="66"/>
      <c r="BJ263" s="66"/>
      <c r="BK263" s="66"/>
      <c r="BL263" s="66"/>
      <c r="BM263" s="66"/>
      <c r="BN263" s="66"/>
      <c r="BO263" s="66"/>
      <c r="BP263" s="66"/>
      <c r="BQ263" s="66"/>
      <c r="BR263" s="66"/>
      <c r="BS263" s="66"/>
      <c r="BT263" s="66"/>
      <c r="BU263" s="66"/>
      <c r="BV263" s="66"/>
      <c r="BW263" s="66"/>
      <c r="BX263" s="66"/>
      <c r="BY263" s="66"/>
      <c r="BZ263" s="66"/>
      <c r="CA263" s="66"/>
      <c r="CB263" s="66"/>
      <c r="CC263" s="66"/>
      <c r="CD263" s="66"/>
      <c r="CE263" s="66"/>
      <c r="CF263" s="66"/>
      <c r="CG263" s="66"/>
      <c r="CH263" s="66"/>
      <c r="CI263" s="66"/>
      <c r="CJ263" s="66"/>
      <c r="CK263" s="66"/>
      <c r="CL263" s="66"/>
      <c r="CM263" s="66"/>
      <c r="CN263" s="66"/>
      <c r="CO263" s="66"/>
      <c r="CP263" s="66"/>
      <c r="CQ263" s="66"/>
      <c r="CR263" s="66"/>
      <c r="CS263" s="66"/>
      <c r="CT263" s="66"/>
      <c r="CU263" s="66"/>
      <c r="CV263" s="66"/>
      <c r="CW263" s="66"/>
      <c r="CX263" s="66"/>
      <c r="CY263" s="66"/>
      <c r="CZ263" s="66"/>
      <c r="DA263" s="66"/>
      <c r="DB263" s="66"/>
      <c r="DC263" s="66"/>
      <c r="DD263" s="66"/>
      <c r="DE263" s="66"/>
      <c r="DF263" s="66"/>
      <c r="DG263" s="66"/>
      <c r="DH263" s="66"/>
      <c r="DI263" s="66"/>
      <c r="DJ263" s="66"/>
      <c r="DK263" s="66"/>
      <c r="DL263" s="66"/>
      <c r="DM263" s="66"/>
      <c r="DN263" s="66"/>
      <c r="DO263" s="66"/>
      <c r="DP263" s="66"/>
      <c r="DQ263" s="66"/>
      <c r="DR263" s="66"/>
      <c r="DS263" s="66"/>
      <c r="DT263" s="66"/>
      <c r="DU263" s="66"/>
      <c r="DV263" s="66"/>
      <c r="DW263" s="66"/>
      <c r="DX263" s="66"/>
      <c r="DY263" s="66"/>
      <c r="DZ263" s="66"/>
      <c r="EA263" s="66"/>
      <c r="EB263" s="66"/>
      <c r="EC263" s="66"/>
      <c r="ED263" s="66"/>
      <c r="EE263" s="66"/>
      <c r="EF263" s="66"/>
      <c r="EG263" s="66"/>
      <c r="EH263" s="66"/>
      <c r="EI263" s="66"/>
      <c r="EJ263" s="66"/>
      <c r="EK263" s="66"/>
      <c r="EL263" s="66"/>
      <c r="EM263" s="66"/>
      <c r="EN263" s="66"/>
    </row>
    <row r="264" spans="1:144" customFormat="1" ht="24" x14ac:dyDescent="0.25">
      <c r="A264" s="66"/>
      <c r="B264" s="233" t="s">
        <v>87</v>
      </c>
      <c r="C264" s="234"/>
      <c r="D264" s="234"/>
      <c r="E264" s="234"/>
      <c r="F264" s="151"/>
      <c r="G264" s="152"/>
      <c r="H264" s="153" t="s">
        <v>336</v>
      </c>
      <c r="I264" s="66"/>
      <c r="J264" s="66"/>
      <c r="K264" s="66"/>
      <c r="L264" s="66"/>
      <c r="M264" s="66"/>
      <c r="N264" s="66"/>
      <c r="O264" s="66"/>
      <c r="P264" s="66"/>
      <c r="Q264" s="66"/>
      <c r="R264" s="66"/>
      <c r="S264" s="66"/>
      <c r="T264" s="66"/>
      <c r="U264" s="66"/>
      <c r="V264" s="66"/>
      <c r="W264" s="66"/>
      <c r="X264" s="66"/>
      <c r="Y264" s="66"/>
      <c r="Z264" s="66"/>
      <c r="AA264" s="190" t="s">
        <v>87</v>
      </c>
      <c r="AB264" s="66"/>
      <c r="AC264" s="66"/>
      <c r="AD264" s="66"/>
      <c r="AE264" s="66"/>
      <c r="AF264" s="66"/>
      <c r="AG264" s="66"/>
      <c r="AH264" s="66"/>
      <c r="AI264" s="66"/>
      <c r="AJ264" s="66"/>
      <c r="AK264" s="66"/>
      <c r="AL264" s="66"/>
      <c r="AM264" s="66"/>
      <c r="AN264" s="66"/>
      <c r="AO264" s="66"/>
      <c r="AP264" s="66"/>
      <c r="AQ264" s="66"/>
      <c r="AR264" s="66"/>
      <c r="AS264" s="66"/>
      <c r="AT264" s="66"/>
      <c r="AU264" s="66"/>
      <c r="AV264" s="66"/>
      <c r="AW264" s="66"/>
      <c r="AX264" s="66"/>
      <c r="AY264" s="66"/>
      <c r="AZ264" s="66"/>
      <c r="BA264" s="66"/>
      <c r="BB264" s="66"/>
      <c r="BC264" s="66"/>
      <c r="BD264" s="66"/>
      <c r="BE264" s="66"/>
      <c r="BF264" s="66"/>
      <c r="BG264" s="66"/>
      <c r="BH264" s="66"/>
      <c r="BI264" s="66"/>
      <c r="BJ264" s="66"/>
      <c r="BK264" s="66"/>
      <c r="BL264" s="66"/>
      <c r="BM264" s="66"/>
      <c r="BN264" s="66"/>
      <c r="BO264" s="66"/>
      <c r="BP264" s="66"/>
      <c r="BQ264" s="66"/>
      <c r="BR264" s="66"/>
      <c r="BS264" s="66"/>
      <c r="BT264" s="66"/>
      <c r="BU264" s="66"/>
      <c r="BV264" s="66"/>
      <c r="BW264" s="66"/>
      <c r="BX264" s="66"/>
      <c r="BY264" s="66"/>
      <c r="BZ264" s="66"/>
      <c r="CA264" s="66"/>
      <c r="CB264" s="66"/>
      <c r="CC264" s="66"/>
      <c r="CD264" s="66"/>
      <c r="CE264" s="66"/>
      <c r="CF264" s="66"/>
      <c r="CG264" s="66"/>
      <c r="CH264" s="66"/>
      <c r="CI264" s="66"/>
      <c r="CJ264" s="66"/>
      <c r="CK264" s="66"/>
      <c r="CL264" s="66"/>
      <c r="CM264" s="66"/>
      <c r="CN264" s="66"/>
      <c r="CO264" s="66"/>
      <c r="CP264" s="66"/>
      <c r="CQ264" s="66"/>
      <c r="CR264" s="66"/>
      <c r="CS264" s="66"/>
      <c r="CT264" s="66"/>
      <c r="CU264" s="66"/>
      <c r="CV264" s="66"/>
      <c r="CW264" s="66"/>
      <c r="CX264" s="66"/>
      <c r="CY264" s="66"/>
      <c r="CZ264" s="66"/>
      <c r="DA264" s="66"/>
      <c r="DB264" s="66"/>
      <c r="DC264" s="66"/>
      <c r="DD264" s="66"/>
      <c r="DE264" s="66"/>
      <c r="DF264" s="66"/>
      <c r="DG264" s="66"/>
      <c r="DH264" s="66"/>
      <c r="DI264" s="66"/>
      <c r="DJ264" s="66"/>
      <c r="DK264" s="66"/>
      <c r="DL264" s="66"/>
      <c r="DM264" s="66"/>
      <c r="DN264" s="66"/>
      <c r="DO264" s="66"/>
      <c r="DP264" s="66"/>
      <c r="DQ264" s="66"/>
      <c r="DR264" s="66"/>
      <c r="DS264" s="66"/>
      <c r="DT264" s="66"/>
      <c r="DU264" s="66"/>
      <c r="DV264" s="66"/>
      <c r="DW264" s="66"/>
      <c r="DX264" s="66"/>
      <c r="DY264" s="66"/>
      <c r="DZ264" s="66"/>
      <c r="EA264" s="66"/>
      <c r="EB264" s="66"/>
      <c r="EC264" s="66"/>
      <c r="ED264" s="66"/>
      <c r="EE264" s="66"/>
      <c r="EF264" s="66"/>
      <c r="EG264" s="66"/>
      <c r="EH264" s="66"/>
      <c r="EI264" s="66"/>
      <c r="EJ264" s="66"/>
      <c r="EK264" s="66"/>
      <c r="EL264" s="66"/>
      <c r="EM264" s="66"/>
      <c r="EN264" s="66"/>
    </row>
    <row r="265" spans="1:144" customFormat="1" x14ac:dyDescent="0.25">
      <c r="A265" s="66"/>
      <c r="B265" s="190"/>
      <c r="C265" s="201"/>
      <c r="D265" s="201"/>
      <c r="E265" s="201"/>
      <c r="F265" s="151"/>
      <c r="G265" s="152"/>
      <c r="H265" s="153"/>
      <c r="I265" s="66"/>
      <c r="J265" s="66"/>
      <c r="K265" s="66"/>
      <c r="L265" s="66"/>
      <c r="M265" s="66"/>
      <c r="N265" s="66"/>
      <c r="O265" s="66"/>
      <c r="P265" s="66"/>
      <c r="Q265" s="66"/>
      <c r="R265" s="66"/>
      <c r="S265" s="66"/>
      <c r="T265" s="66"/>
      <c r="U265" s="66"/>
      <c r="V265" s="66"/>
      <c r="W265" s="66"/>
      <c r="X265" s="66"/>
      <c r="Y265" s="66"/>
      <c r="Z265" s="66"/>
      <c r="AA265" s="66"/>
      <c r="AB265" s="66"/>
      <c r="AC265" s="66"/>
      <c r="AD265" s="66"/>
      <c r="AE265" s="66"/>
      <c r="AF265" s="66"/>
      <c r="AG265" s="66"/>
      <c r="AH265" s="66"/>
      <c r="AI265" s="66"/>
      <c r="AJ265" s="66"/>
      <c r="AK265" s="66"/>
      <c r="AL265" s="66"/>
      <c r="AM265" s="66"/>
      <c r="AN265" s="66"/>
      <c r="AO265" s="66"/>
      <c r="AP265" s="66"/>
      <c r="AQ265" s="66"/>
      <c r="AR265" s="66"/>
      <c r="AS265" s="66"/>
      <c r="AT265" s="66"/>
      <c r="AU265" s="66"/>
      <c r="AV265" s="66"/>
      <c r="AW265" s="66"/>
      <c r="AX265" s="66"/>
      <c r="AY265" s="66"/>
      <c r="AZ265" s="66"/>
      <c r="BA265" s="66"/>
      <c r="BB265" s="66"/>
      <c r="BC265" s="66"/>
      <c r="BD265" s="66"/>
      <c r="BE265" s="66"/>
      <c r="BF265" s="66"/>
      <c r="BG265" s="66"/>
      <c r="BH265" s="66"/>
      <c r="BI265" s="66"/>
      <c r="BJ265" s="66"/>
      <c r="BK265" s="66"/>
      <c r="BL265" s="66"/>
      <c r="BM265" s="66"/>
      <c r="BN265" s="66"/>
      <c r="BO265" s="66"/>
      <c r="BP265" s="66"/>
      <c r="BQ265" s="66"/>
      <c r="BR265" s="66"/>
      <c r="BS265" s="66"/>
      <c r="BT265" s="66"/>
      <c r="BU265" s="66"/>
      <c r="BV265" s="66"/>
      <c r="BW265" s="66"/>
      <c r="BX265" s="66"/>
      <c r="BY265" s="66"/>
      <c r="BZ265" s="66"/>
      <c r="CA265" s="66"/>
      <c r="CB265" s="66"/>
      <c r="CC265" s="66"/>
      <c r="CD265" s="66"/>
      <c r="CE265" s="66"/>
      <c r="CF265" s="66"/>
      <c r="CG265" s="66"/>
      <c r="CH265" s="66"/>
      <c r="CI265" s="66"/>
      <c r="CJ265" s="66"/>
      <c r="CK265" s="66"/>
      <c r="CL265" s="66"/>
      <c r="CM265" s="66"/>
      <c r="CN265" s="66"/>
      <c r="CO265" s="66"/>
      <c r="CP265" s="66"/>
      <c r="CQ265" s="66"/>
      <c r="CR265" s="66"/>
      <c r="CS265" s="66"/>
      <c r="CT265" s="66"/>
      <c r="CU265" s="66"/>
      <c r="CV265" s="66"/>
      <c r="CW265" s="66"/>
      <c r="CX265" s="66"/>
      <c r="CY265" s="66"/>
      <c r="CZ265" s="66"/>
      <c r="DA265" s="66"/>
      <c r="DB265" s="66"/>
      <c r="DC265" s="66"/>
      <c r="DD265" s="66"/>
      <c r="DE265" s="66"/>
      <c r="DF265" s="66"/>
      <c r="DG265" s="66"/>
      <c r="DH265" s="66"/>
      <c r="DI265" s="66"/>
      <c r="DJ265" s="66"/>
      <c r="DK265" s="66"/>
      <c r="DL265" s="66"/>
      <c r="DM265" s="66"/>
      <c r="DN265" s="66"/>
      <c r="DO265" s="66"/>
      <c r="DP265" s="66"/>
      <c r="DQ265" s="66"/>
      <c r="DR265" s="66"/>
      <c r="DS265" s="66"/>
      <c r="DT265" s="66"/>
      <c r="DU265" s="66"/>
      <c r="DV265" s="66"/>
      <c r="DW265" s="66"/>
      <c r="DX265" s="66"/>
      <c r="DY265" s="66"/>
      <c r="DZ265" s="66"/>
      <c r="EA265" s="66"/>
      <c r="EB265" s="66"/>
      <c r="EC265" s="66"/>
      <c r="ED265" s="66"/>
      <c r="EE265" s="66"/>
      <c r="EF265" s="66"/>
      <c r="EG265" s="66"/>
      <c r="EH265" s="66"/>
      <c r="EI265" s="66"/>
      <c r="EJ265" s="66"/>
      <c r="EK265" s="66"/>
      <c r="EL265" s="66"/>
      <c r="EM265" s="66"/>
      <c r="EN265" s="66"/>
    </row>
    <row r="266" spans="1:144" customFormat="1" ht="36" x14ac:dyDescent="0.25">
      <c r="A266" s="66"/>
      <c r="B266" s="233" t="s">
        <v>134</v>
      </c>
      <c r="C266" s="234"/>
      <c r="D266" s="234"/>
      <c r="E266" s="234"/>
      <c r="F266" s="151"/>
      <c r="G266" s="152"/>
      <c r="H266" s="153" t="s">
        <v>336</v>
      </c>
      <c r="I266" s="66"/>
      <c r="J266" s="66"/>
      <c r="K266" s="66"/>
      <c r="L266" s="66"/>
      <c r="M266" s="66"/>
      <c r="N266" s="66"/>
      <c r="O266" s="66"/>
      <c r="P266" s="66"/>
      <c r="Q266" s="66"/>
      <c r="R266" s="66"/>
      <c r="S266" s="66"/>
      <c r="T266" s="66"/>
      <c r="U266" s="66"/>
      <c r="V266" s="66"/>
      <c r="W266" s="66"/>
      <c r="X266" s="66"/>
      <c r="Y266" s="66"/>
      <c r="Z266" s="66"/>
      <c r="AA266" s="190" t="s">
        <v>134</v>
      </c>
      <c r="AB266" s="66"/>
      <c r="AC266" s="66"/>
      <c r="AD266" s="66"/>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c r="BA266" s="66"/>
      <c r="BB266" s="66"/>
      <c r="BC266" s="66"/>
      <c r="BD266" s="66"/>
      <c r="BE266" s="66"/>
      <c r="BF266" s="66"/>
      <c r="BG266" s="66"/>
      <c r="BH266" s="66"/>
      <c r="BI266" s="66"/>
      <c r="BJ266" s="66"/>
      <c r="BK266" s="66"/>
      <c r="BL266" s="66"/>
      <c r="BM266" s="66"/>
      <c r="BN266" s="66"/>
      <c r="BO266" s="66"/>
      <c r="BP266" s="66"/>
      <c r="BQ266" s="66"/>
      <c r="BR266" s="66"/>
      <c r="BS266" s="66"/>
      <c r="BT266" s="66"/>
      <c r="BU266" s="66"/>
      <c r="BV266" s="66"/>
      <c r="BW266" s="66"/>
      <c r="BX266" s="66"/>
      <c r="BY266" s="66"/>
      <c r="BZ266" s="66"/>
      <c r="CA266" s="66"/>
      <c r="CB266" s="66"/>
      <c r="CC266" s="66"/>
      <c r="CD266" s="66"/>
      <c r="CE266" s="66"/>
      <c r="CF266" s="66"/>
      <c r="CG266" s="66"/>
      <c r="CH266" s="66"/>
      <c r="CI266" s="66"/>
      <c r="CJ266" s="66"/>
      <c r="CK266" s="66"/>
      <c r="CL266" s="66"/>
      <c r="CM266" s="66"/>
      <c r="CN266" s="66"/>
      <c r="CO266" s="66"/>
      <c r="CP266" s="66"/>
      <c r="CQ266" s="66"/>
      <c r="CR266" s="66"/>
      <c r="CS266" s="66"/>
      <c r="CT266" s="66"/>
      <c r="CU266" s="66"/>
      <c r="CV266" s="66"/>
      <c r="CW266" s="66"/>
      <c r="CX266" s="66"/>
      <c r="CY266" s="66"/>
      <c r="CZ266" s="66"/>
      <c r="DA266" s="66"/>
      <c r="DB266" s="66"/>
      <c r="DC266" s="66"/>
      <c r="DD266" s="66"/>
      <c r="DE266" s="66"/>
      <c r="DF266" s="66"/>
      <c r="DG266" s="66"/>
      <c r="DH266" s="66"/>
      <c r="DI266" s="66"/>
      <c r="DJ266" s="66"/>
      <c r="DK266" s="66"/>
      <c r="DL266" s="66"/>
      <c r="DM266" s="66"/>
      <c r="DN266" s="66"/>
      <c r="DO266" s="66"/>
      <c r="DP266" s="66"/>
      <c r="DQ266" s="66"/>
      <c r="DR266" s="66"/>
      <c r="DS266" s="66"/>
      <c r="DT266" s="66"/>
      <c r="DU266" s="66"/>
      <c r="DV266" s="66"/>
      <c r="DW266" s="66"/>
      <c r="DX266" s="66"/>
      <c r="DY266" s="66"/>
      <c r="DZ266" s="66"/>
      <c r="EA266" s="66"/>
      <c r="EB266" s="66"/>
      <c r="EC266" s="66"/>
      <c r="ED266" s="66"/>
      <c r="EE266" s="66"/>
      <c r="EF266" s="66"/>
      <c r="EG266" s="66"/>
      <c r="EH266" s="66"/>
      <c r="EI266" s="66"/>
      <c r="EJ266" s="66"/>
      <c r="EK266" s="66"/>
      <c r="EL266" s="66"/>
      <c r="EM266" s="66"/>
      <c r="EN266" s="66"/>
    </row>
    <row r="267" spans="1:144" customFormat="1" x14ac:dyDescent="0.25">
      <c r="A267" s="66"/>
      <c r="B267" s="190"/>
      <c r="C267" s="201"/>
      <c r="D267" s="201"/>
      <c r="E267" s="201"/>
      <c r="F267" s="151"/>
      <c r="G267" s="152"/>
      <c r="H267" s="153"/>
      <c r="I267" s="66"/>
      <c r="J267" s="66"/>
      <c r="K267" s="66"/>
      <c r="L267" s="66"/>
      <c r="M267" s="66"/>
      <c r="N267" s="66"/>
      <c r="O267" s="66"/>
      <c r="P267" s="66"/>
      <c r="Q267" s="66"/>
      <c r="R267" s="66"/>
      <c r="S267" s="66"/>
      <c r="T267" s="66"/>
      <c r="U267" s="66"/>
      <c r="V267" s="66"/>
      <c r="W267" s="66"/>
      <c r="X267" s="66"/>
      <c r="Y267" s="66"/>
      <c r="Z267" s="66"/>
      <c r="AA267" s="66"/>
      <c r="AB267" s="66"/>
      <c r="AC267" s="66"/>
      <c r="AD267" s="66"/>
      <c r="AE267" s="66"/>
      <c r="AF267" s="66"/>
      <c r="AG267" s="66"/>
      <c r="AH267" s="66"/>
      <c r="AI267" s="66"/>
      <c r="AJ267" s="66"/>
      <c r="AK267" s="66"/>
      <c r="AL267" s="66"/>
      <c r="AM267" s="66"/>
      <c r="AN267" s="66"/>
      <c r="AO267" s="66"/>
      <c r="AP267" s="66"/>
      <c r="AQ267" s="66"/>
      <c r="AR267" s="66"/>
      <c r="AS267" s="66"/>
      <c r="AT267" s="66"/>
      <c r="AU267" s="66"/>
      <c r="AV267" s="66"/>
      <c r="AW267" s="66"/>
      <c r="AX267" s="66"/>
      <c r="AY267" s="66"/>
      <c r="AZ267" s="66"/>
      <c r="BA267" s="66"/>
      <c r="BB267" s="66"/>
      <c r="BC267" s="66"/>
      <c r="BD267" s="66"/>
      <c r="BE267" s="66"/>
      <c r="BF267" s="66"/>
      <c r="BG267" s="66"/>
      <c r="BH267" s="66"/>
      <c r="BI267" s="66"/>
      <c r="BJ267" s="66"/>
      <c r="BK267" s="66"/>
      <c r="BL267" s="66"/>
      <c r="BM267" s="66"/>
      <c r="BN267" s="66"/>
      <c r="BO267" s="66"/>
      <c r="BP267" s="66"/>
      <c r="BQ267" s="66"/>
      <c r="BR267" s="66"/>
      <c r="BS267" s="66"/>
      <c r="BT267" s="66"/>
      <c r="BU267" s="66"/>
      <c r="BV267" s="66"/>
      <c r="BW267" s="66"/>
      <c r="BX267" s="66"/>
      <c r="BY267" s="66"/>
      <c r="BZ267" s="66"/>
      <c r="CA267" s="66"/>
      <c r="CB267" s="66"/>
      <c r="CC267" s="66"/>
      <c r="CD267" s="66"/>
      <c r="CE267" s="66"/>
      <c r="CF267" s="66"/>
      <c r="CG267" s="66"/>
      <c r="CH267" s="66"/>
      <c r="CI267" s="66"/>
      <c r="CJ267" s="66"/>
      <c r="CK267" s="66"/>
      <c r="CL267" s="66"/>
      <c r="CM267" s="66"/>
      <c r="CN267" s="66"/>
      <c r="CO267" s="66"/>
      <c r="CP267" s="66"/>
      <c r="CQ267" s="66"/>
      <c r="CR267" s="66"/>
      <c r="CS267" s="66"/>
      <c r="CT267" s="66"/>
      <c r="CU267" s="66"/>
      <c r="CV267" s="66"/>
      <c r="CW267" s="66"/>
      <c r="CX267" s="66"/>
      <c r="CY267" s="66"/>
      <c r="CZ267" s="66"/>
      <c r="DA267" s="66"/>
      <c r="DB267" s="66"/>
      <c r="DC267" s="66"/>
      <c r="DD267" s="66"/>
      <c r="DE267" s="66"/>
      <c r="DF267" s="66"/>
      <c r="DG267" s="66"/>
      <c r="DH267" s="66"/>
      <c r="DI267" s="66"/>
      <c r="DJ267" s="66"/>
      <c r="DK267" s="66"/>
      <c r="DL267" s="66"/>
      <c r="DM267" s="66"/>
      <c r="DN267" s="66"/>
      <c r="DO267" s="66"/>
      <c r="DP267" s="66"/>
      <c r="DQ267" s="66"/>
      <c r="DR267" s="66"/>
      <c r="DS267" s="66"/>
      <c r="DT267" s="66"/>
      <c r="DU267" s="66"/>
      <c r="DV267" s="66"/>
      <c r="DW267" s="66"/>
      <c r="DX267" s="66"/>
      <c r="DY267" s="66"/>
      <c r="DZ267" s="66"/>
      <c r="EA267" s="66"/>
      <c r="EB267" s="66"/>
      <c r="EC267" s="66"/>
      <c r="ED267" s="66"/>
      <c r="EE267" s="66"/>
      <c r="EF267" s="66"/>
      <c r="EG267" s="66"/>
      <c r="EH267" s="66"/>
      <c r="EI267" s="66"/>
      <c r="EJ267" s="66"/>
      <c r="EK267" s="66"/>
      <c r="EL267" s="66"/>
      <c r="EM267" s="66"/>
      <c r="EN267" s="66"/>
    </row>
    <row r="268" spans="1:144" customFormat="1" x14ac:dyDescent="0.25">
      <c r="A268" s="66"/>
      <c r="B268" s="235" t="s">
        <v>118</v>
      </c>
      <c r="C268" s="236"/>
      <c r="D268" s="236"/>
      <c r="E268" s="236"/>
      <c r="F268" s="151"/>
      <c r="G268" s="152"/>
      <c r="H268" s="153" t="s">
        <v>339</v>
      </c>
      <c r="I268" s="66"/>
      <c r="J268" s="66"/>
      <c r="K268" s="66"/>
      <c r="L268" s="66"/>
      <c r="M268" s="66"/>
      <c r="N268" s="66"/>
      <c r="O268" s="66"/>
      <c r="P268" s="66"/>
      <c r="Q268" s="66"/>
      <c r="R268" s="66"/>
      <c r="S268" s="66"/>
      <c r="T268" s="66"/>
      <c r="U268" s="66"/>
      <c r="V268" s="66"/>
      <c r="W268" s="66"/>
      <c r="X268" s="66"/>
      <c r="Y268" s="66"/>
      <c r="Z268" s="66"/>
      <c r="AA268" s="195" t="s">
        <v>118</v>
      </c>
      <c r="AB268" s="66"/>
      <c r="AC268" s="66"/>
      <c r="AD268" s="66"/>
      <c r="AE268" s="66"/>
      <c r="AF268" s="66"/>
      <c r="AG268" s="66"/>
      <c r="AH268" s="66"/>
      <c r="AI268" s="66"/>
      <c r="AJ268" s="66"/>
      <c r="AK268" s="66"/>
      <c r="AL268" s="66"/>
      <c r="AM268" s="66"/>
      <c r="AN268" s="66"/>
      <c r="AO268" s="66"/>
      <c r="AP268" s="66"/>
      <c r="AQ268" s="66"/>
      <c r="AR268" s="66"/>
      <c r="AS268" s="66"/>
      <c r="AT268" s="66"/>
      <c r="AU268" s="66"/>
      <c r="AV268" s="66"/>
      <c r="AW268" s="66"/>
      <c r="AX268" s="66"/>
      <c r="AY268" s="66"/>
      <c r="AZ268" s="66"/>
      <c r="BA268" s="66"/>
      <c r="BB268" s="66"/>
      <c r="BC268" s="66"/>
      <c r="BD268" s="66"/>
      <c r="BE268" s="66"/>
      <c r="BF268" s="66"/>
      <c r="BG268" s="66"/>
      <c r="BH268" s="66"/>
      <c r="BI268" s="66"/>
      <c r="BJ268" s="66"/>
      <c r="BK268" s="66"/>
      <c r="BL268" s="66"/>
      <c r="BM268" s="66"/>
      <c r="BN268" s="66"/>
      <c r="BO268" s="66"/>
      <c r="BP268" s="66"/>
      <c r="BQ268" s="66"/>
      <c r="BR268" s="66"/>
      <c r="BS268" s="66"/>
      <c r="BT268" s="66"/>
      <c r="BU268" s="66"/>
      <c r="BV268" s="66"/>
      <c r="BW268" s="66"/>
      <c r="BX268" s="66"/>
      <c r="BY268" s="66"/>
      <c r="BZ268" s="66"/>
      <c r="CA268" s="66"/>
      <c r="CB268" s="66"/>
      <c r="CC268" s="66"/>
      <c r="CD268" s="66"/>
      <c r="CE268" s="66"/>
      <c r="CF268" s="66"/>
      <c r="CG268" s="66"/>
      <c r="CH268" s="66"/>
      <c r="CI268" s="66"/>
      <c r="CJ268" s="66"/>
      <c r="CK268" s="66"/>
      <c r="CL268" s="66"/>
      <c r="CM268" s="66"/>
      <c r="CN268" s="66"/>
      <c r="CO268" s="66"/>
      <c r="CP268" s="66"/>
      <c r="CQ268" s="66"/>
      <c r="CR268" s="66"/>
      <c r="CS268" s="66"/>
      <c r="CT268" s="66"/>
      <c r="CU268" s="66"/>
      <c r="CV268" s="66"/>
      <c r="CW268" s="66"/>
      <c r="CX268" s="66"/>
      <c r="CY268" s="66"/>
      <c r="CZ268" s="66"/>
      <c r="DA268" s="66"/>
      <c r="DB268" s="66"/>
      <c r="DC268" s="66"/>
      <c r="DD268" s="66"/>
      <c r="DE268" s="66"/>
      <c r="DF268" s="66"/>
      <c r="DG268" s="66"/>
      <c r="DH268" s="66"/>
      <c r="DI268" s="66"/>
      <c r="DJ268" s="66"/>
      <c r="DK268" s="66"/>
      <c r="DL268" s="66"/>
      <c r="DM268" s="66"/>
      <c r="DN268" s="66"/>
      <c r="DO268" s="66"/>
      <c r="DP268" s="66"/>
      <c r="DQ268" s="66"/>
      <c r="DR268" s="66"/>
      <c r="DS268" s="66"/>
      <c r="DT268" s="66"/>
      <c r="DU268" s="66"/>
      <c r="DV268" s="66"/>
      <c r="DW268" s="66"/>
      <c r="DX268" s="66"/>
      <c r="DY268" s="66"/>
      <c r="DZ268" s="66"/>
      <c r="EA268" s="66"/>
      <c r="EB268" s="66"/>
      <c r="EC268" s="66"/>
      <c r="ED268" s="66"/>
      <c r="EE268" s="66"/>
      <c r="EF268" s="66"/>
      <c r="EG268" s="66"/>
      <c r="EH268" s="66"/>
      <c r="EI268" s="66"/>
      <c r="EJ268" s="66"/>
      <c r="EK268" s="66"/>
      <c r="EL268" s="66"/>
      <c r="EM268" s="66"/>
      <c r="EN268" s="66"/>
    </row>
    <row r="269" spans="1:144" customFormat="1" x14ac:dyDescent="0.25">
      <c r="A269" s="66"/>
      <c r="B269" s="191"/>
      <c r="C269" s="174"/>
      <c r="D269" s="174"/>
      <c r="E269" s="174"/>
      <c r="F269" s="151"/>
      <c r="G269" s="152"/>
      <c r="H269" s="153"/>
      <c r="I269" s="66"/>
      <c r="J269" s="66"/>
      <c r="K269" s="66"/>
      <c r="L269" s="66"/>
      <c r="M269" s="66"/>
      <c r="N269" s="66"/>
      <c r="O269" s="66"/>
      <c r="P269" s="66"/>
      <c r="Q269" s="66"/>
      <c r="R269" s="66"/>
      <c r="S269" s="66"/>
      <c r="T269" s="66"/>
      <c r="U269" s="66"/>
      <c r="V269" s="66"/>
      <c r="W269" s="66"/>
      <c r="X269" s="66"/>
      <c r="Y269" s="66"/>
      <c r="Z269" s="66"/>
      <c r="AA269" s="66"/>
      <c r="AB269" s="66"/>
      <c r="AC269" s="66"/>
      <c r="AD269" s="66"/>
      <c r="AE269" s="66"/>
      <c r="AF269" s="66"/>
      <c r="AG269" s="66"/>
      <c r="AH269" s="66"/>
      <c r="AI269" s="66"/>
      <c r="AJ269" s="66"/>
      <c r="AK269" s="66"/>
      <c r="AL269" s="66"/>
      <c r="AM269" s="66"/>
      <c r="AN269" s="66"/>
      <c r="AO269" s="66"/>
      <c r="AP269" s="66"/>
      <c r="AQ269" s="66"/>
      <c r="AR269" s="66"/>
      <c r="AS269" s="66"/>
      <c r="AT269" s="66"/>
      <c r="AU269" s="66"/>
      <c r="AV269" s="66"/>
      <c r="AW269" s="66"/>
      <c r="AX269" s="66"/>
      <c r="AY269" s="66"/>
      <c r="AZ269" s="66"/>
      <c r="BA269" s="66"/>
      <c r="BB269" s="66"/>
      <c r="BC269" s="66"/>
      <c r="BD269" s="66"/>
      <c r="BE269" s="66"/>
      <c r="BF269" s="66"/>
      <c r="BG269" s="66"/>
      <c r="BH269" s="66"/>
      <c r="BI269" s="66"/>
      <c r="BJ269" s="66"/>
      <c r="BK269" s="66"/>
      <c r="BL269" s="66"/>
      <c r="BM269" s="66"/>
      <c r="BN269" s="66"/>
      <c r="BO269" s="66"/>
      <c r="BP269" s="66"/>
      <c r="BQ269" s="66"/>
      <c r="BR269" s="66"/>
      <c r="BS269" s="66"/>
      <c r="BT269" s="66"/>
      <c r="BU269" s="66"/>
      <c r="BV269" s="66"/>
      <c r="BW269" s="66"/>
      <c r="BX269" s="66"/>
      <c r="BY269" s="66"/>
      <c r="BZ269" s="66"/>
      <c r="CA269" s="66"/>
      <c r="CB269" s="66"/>
      <c r="CC269" s="66"/>
      <c r="CD269" s="66"/>
      <c r="CE269" s="66"/>
      <c r="CF269" s="66"/>
      <c r="CG269" s="66"/>
      <c r="CH269" s="66"/>
      <c r="CI269" s="66"/>
      <c r="CJ269" s="66"/>
      <c r="CK269" s="66"/>
      <c r="CL269" s="66"/>
      <c r="CM269" s="66"/>
      <c r="CN269" s="66"/>
      <c r="CO269" s="66"/>
      <c r="CP269" s="66"/>
      <c r="CQ269" s="66"/>
      <c r="CR269" s="66"/>
      <c r="CS269" s="66"/>
      <c r="CT269" s="66"/>
      <c r="CU269" s="66"/>
      <c r="CV269" s="66"/>
      <c r="CW269" s="66"/>
      <c r="CX269" s="66"/>
      <c r="CY269" s="66"/>
      <c r="CZ269" s="66"/>
      <c r="DA269" s="66"/>
      <c r="DB269" s="66"/>
      <c r="DC269" s="66"/>
      <c r="DD269" s="66"/>
      <c r="DE269" s="66"/>
      <c r="DF269" s="66"/>
      <c r="DG269" s="66"/>
      <c r="DH269" s="66"/>
      <c r="DI269" s="66"/>
      <c r="DJ269" s="66"/>
      <c r="DK269" s="66"/>
      <c r="DL269" s="66"/>
      <c r="DM269" s="66"/>
      <c r="DN269" s="66"/>
      <c r="DO269" s="66"/>
      <c r="DP269" s="66"/>
      <c r="DQ269" s="66"/>
      <c r="DR269" s="66"/>
      <c r="DS269" s="66"/>
      <c r="DT269" s="66"/>
      <c r="DU269" s="66"/>
      <c r="DV269" s="66"/>
      <c r="DW269" s="66"/>
      <c r="DX269" s="66"/>
      <c r="DY269" s="66"/>
      <c r="DZ269" s="66"/>
      <c r="EA269" s="66"/>
      <c r="EB269" s="66"/>
      <c r="EC269" s="66"/>
      <c r="ED269" s="66"/>
      <c r="EE269" s="66"/>
      <c r="EF269" s="66"/>
      <c r="EG269" s="66"/>
      <c r="EH269" s="66"/>
      <c r="EI269" s="66"/>
      <c r="EJ269" s="66"/>
      <c r="EK269" s="66"/>
      <c r="EL269" s="66"/>
      <c r="EM269" s="66"/>
      <c r="EN269" s="66"/>
    </row>
    <row r="270" spans="1:144" customFormat="1" x14ac:dyDescent="0.25">
      <c r="A270" s="66"/>
      <c r="B270" s="235" t="s">
        <v>119</v>
      </c>
      <c r="C270" s="237"/>
      <c r="D270" s="155" t="s">
        <v>67</v>
      </c>
      <c r="E270" s="175">
        <v>5.4</v>
      </c>
      <c r="F270" s="151"/>
      <c r="G270" s="152"/>
      <c r="H270" s="153" t="s">
        <v>336</v>
      </c>
      <c r="I270" s="66"/>
      <c r="J270" s="66"/>
      <c r="K270" s="66"/>
      <c r="L270" s="66"/>
      <c r="M270" s="66" t="s">
        <v>340</v>
      </c>
      <c r="N270" s="66"/>
      <c r="O270" s="66"/>
      <c r="P270" s="66"/>
      <c r="Q270" s="66"/>
      <c r="R270" s="66"/>
      <c r="S270" s="66"/>
      <c r="T270" s="66"/>
      <c r="U270" s="66"/>
      <c r="V270" s="66"/>
      <c r="W270" s="66"/>
      <c r="X270" s="66"/>
      <c r="Y270" s="66"/>
      <c r="Z270" s="195" t="s">
        <v>340</v>
      </c>
      <c r="AA270" s="66"/>
      <c r="AB270" s="66"/>
      <c r="AC270" s="66"/>
      <c r="AD270" s="66"/>
      <c r="AE270" s="66"/>
      <c r="AF270" s="66"/>
      <c r="AG270" s="66"/>
      <c r="AH270" s="66"/>
      <c r="AI270" s="66"/>
      <c r="AJ270" s="66"/>
      <c r="AK270" s="66"/>
      <c r="AL270" s="66"/>
      <c r="AM270" s="66"/>
      <c r="AN270" s="66"/>
      <c r="AO270" s="66"/>
      <c r="AP270" s="66"/>
      <c r="AQ270" s="66"/>
      <c r="AR270" s="66"/>
      <c r="AS270" s="66"/>
      <c r="AT270" s="66"/>
      <c r="AU270" s="66"/>
      <c r="AV270" s="66"/>
      <c r="AW270" s="66"/>
      <c r="AX270" s="66"/>
      <c r="AY270" s="66"/>
      <c r="AZ270" s="66"/>
      <c r="BA270" s="66"/>
      <c r="BB270" s="66"/>
      <c r="BC270" s="66"/>
      <c r="BD270" s="66"/>
      <c r="BE270" s="66"/>
      <c r="BF270" s="66"/>
      <c r="BG270" s="66"/>
      <c r="BH270" s="66"/>
      <c r="BI270" s="66"/>
      <c r="BJ270" s="66"/>
      <c r="BK270" s="66"/>
      <c r="BL270" s="66"/>
      <c r="BM270" s="66"/>
      <c r="BN270" s="66"/>
      <c r="BO270" s="66"/>
      <c r="BP270" s="66"/>
      <c r="BQ270" s="66"/>
      <c r="BR270" s="66"/>
      <c r="BS270" s="66"/>
      <c r="BT270" s="66"/>
      <c r="BU270" s="66"/>
      <c r="BV270" s="66"/>
      <c r="BW270" s="66"/>
      <c r="BX270" s="66"/>
      <c r="BY270" s="66"/>
      <c r="BZ270" s="66"/>
      <c r="CA270" s="66"/>
      <c r="CB270" s="66"/>
      <c r="CC270" s="66"/>
      <c r="CD270" s="66"/>
      <c r="CE270" s="66"/>
      <c r="CF270" s="66"/>
      <c r="CG270" s="66"/>
      <c r="CH270" s="66"/>
      <c r="CI270" s="66"/>
      <c r="CJ270" s="66"/>
      <c r="CK270" s="66"/>
      <c r="CL270" s="66"/>
      <c r="CM270" s="66"/>
      <c r="CN270" s="66"/>
      <c r="CO270" s="66"/>
      <c r="CP270" s="66"/>
      <c r="CQ270" s="66"/>
      <c r="CR270" s="66"/>
      <c r="CS270" s="66"/>
      <c r="CT270" s="66"/>
      <c r="CU270" s="66"/>
      <c r="CV270" s="66"/>
      <c r="CW270" s="66"/>
      <c r="CX270" s="66"/>
      <c r="CY270" s="66"/>
      <c r="CZ270" s="66"/>
      <c r="DA270" s="66"/>
      <c r="DB270" s="66"/>
      <c r="DC270" s="66"/>
      <c r="DD270" s="66"/>
      <c r="DE270" s="66"/>
      <c r="DF270" s="66"/>
      <c r="DG270" s="66"/>
      <c r="DH270" s="66"/>
      <c r="DI270" s="66"/>
      <c r="DJ270" s="66"/>
      <c r="DK270" s="66"/>
      <c r="DL270" s="66"/>
      <c r="DM270" s="66"/>
      <c r="DN270" s="66"/>
      <c r="DO270" s="66"/>
      <c r="DP270" s="66"/>
      <c r="DQ270" s="66"/>
      <c r="DR270" s="66"/>
      <c r="DS270" s="66"/>
      <c r="DT270" s="66"/>
      <c r="DU270" s="66"/>
      <c r="DV270" s="66"/>
      <c r="DW270" s="66"/>
      <c r="DX270" s="66"/>
      <c r="DY270" s="66"/>
      <c r="DZ270" s="66"/>
      <c r="EA270" s="66"/>
      <c r="EB270" s="66"/>
      <c r="EC270" s="66"/>
      <c r="ED270" s="66"/>
      <c r="EE270" s="66"/>
      <c r="EF270" s="66"/>
      <c r="EG270" s="66"/>
      <c r="EH270" s="66"/>
      <c r="EI270" s="66"/>
      <c r="EJ270" s="66"/>
      <c r="EK270" s="66"/>
      <c r="EL270" s="66"/>
      <c r="EM270" s="66"/>
      <c r="EN270" s="66"/>
    </row>
    <row r="271" spans="1:144" customFormat="1" x14ac:dyDescent="0.25">
      <c r="A271" s="66"/>
      <c r="B271" s="191"/>
      <c r="C271" s="197"/>
      <c r="D271" s="155"/>
      <c r="E271" s="156"/>
      <c r="F271" s="151"/>
      <c r="G271" s="152"/>
      <c r="H271" s="153"/>
      <c r="I271" s="66"/>
      <c r="J271" s="66"/>
      <c r="K271" s="66"/>
      <c r="L271" s="66"/>
      <c r="M271" s="66"/>
      <c r="N271" s="66"/>
      <c r="O271" s="66"/>
      <c r="P271" s="66"/>
      <c r="Q271" s="66"/>
      <c r="R271" s="66"/>
      <c r="S271" s="66"/>
      <c r="T271" s="66"/>
      <c r="U271" s="66"/>
      <c r="V271" s="66"/>
      <c r="W271" s="66"/>
      <c r="X271" s="66"/>
      <c r="Y271" s="66"/>
      <c r="Z271" s="66"/>
      <c r="AA271" s="66"/>
      <c r="AB271" s="66"/>
      <c r="AC271" s="66"/>
      <c r="AD271" s="66"/>
      <c r="AE271" s="66"/>
      <c r="AF271" s="66"/>
      <c r="AG271" s="66"/>
      <c r="AH271" s="66"/>
      <c r="AI271" s="66"/>
      <c r="AJ271" s="66"/>
      <c r="AK271" s="66"/>
      <c r="AL271" s="66"/>
      <c r="AM271" s="66"/>
      <c r="AN271" s="66"/>
      <c r="AO271" s="66"/>
      <c r="AP271" s="66"/>
      <c r="AQ271" s="66"/>
      <c r="AR271" s="66"/>
      <c r="AS271" s="66"/>
      <c r="AT271" s="66"/>
      <c r="AU271" s="66"/>
      <c r="AV271" s="66"/>
      <c r="AW271" s="66"/>
      <c r="AX271" s="66"/>
      <c r="AY271" s="66"/>
      <c r="AZ271" s="66"/>
      <c r="BA271" s="66"/>
      <c r="BB271" s="66"/>
      <c r="BC271" s="66"/>
      <c r="BD271" s="66"/>
      <c r="BE271" s="66"/>
      <c r="BF271" s="66"/>
      <c r="BG271" s="66"/>
      <c r="BH271" s="66"/>
      <c r="BI271" s="66"/>
      <c r="BJ271" s="66"/>
      <c r="BK271" s="66"/>
      <c r="BL271" s="66"/>
      <c r="BM271" s="66"/>
      <c r="BN271" s="66"/>
      <c r="BO271" s="66"/>
      <c r="BP271" s="66"/>
      <c r="BQ271" s="66"/>
      <c r="BR271" s="66"/>
      <c r="BS271" s="66"/>
      <c r="BT271" s="66"/>
      <c r="BU271" s="66"/>
      <c r="BV271" s="66"/>
      <c r="BW271" s="66"/>
      <c r="BX271" s="66"/>
      <c r="BY271" s="66"/>
      <c r="BZ271" s="66"/>
      <c r="CA271" s="66"/>
      <c r="CB271" s="66"/>
      <c r="CC271" s="66"/>
      <c r="CD271" s="66"/>
      <c r="CE271" s="66"/>
      <c r="CF271" s="66"/>
      <c r="CG271" s="66"/>
      <c r="CH271" s="66"/>
      <c r="CI271" s="66"/>
      <c r="CJ271" s="66"/>
      <c r="CK271" s="66"/>
      <c r="CL271" s="66"/>
      <c r="CM271" s="66"/>
      <c r="CN271" s="66"/>
      <c r="CO271" s="66"/>
      <c r="CP271" s="66"/>
      <c r="CQ271" s="66"/>
      <c r="CR271" s="66"/>
      <c r="CS271" s="66"/>
      <c r="CT271" s="66"/>
      <c r="CU271" s="66"/>
      <c r="CV271" s="66"/>
      <c r="CW271" s="66"/>
      <c r="CX271" s="66"/>
      <c r="CY271" s="66"/>
      <c r="CZ271" s="66"/>
      <c r="DA271" s="66"/>
      <c r="DB271" s="66"/>
      <c r="DC271" s="66"/>
      <c r="DD271" s="66"/>
      <c r="DE271" s="66"/>
      <c r="DF271" s="66"/>
      <c r="DG271" s="66"/>
      <c r="DH271" s="66"/>
      <c r="DI271" s="66"/>
      <c r="DJ271" s="66"/>
      <c r="DK271" s="66"/>
      <c r="DL271" s="66"/>
      <c r="DM271" s="66"/>
      <c r="DN271" s="66"/>
      <c r="DO271" s="66"/>
      <c r="DP271" s="66"/>
      <c r="DQ271" s="66"/>
      <c r="DR271" s="66"/>
      <c r="DS271" s="66"/>
      <c r="DT271" s="66"/>
      <c r="DU271" s="66"/>
      <c r="DV271" s="66"/>
      <c r="DW271" s="66"/>
      <c r="DX271" s="66"/>
      <c r="DY271" s="66"/>
      <c r="DZ271" s="66"/>
      <c r="EA271" s="66"/>
      <c r="EB271" s="66"/>
      <c r="EC271" s="66"/>
      <c r="ED271" s="66"/>
      <c r="EE271" s="66"/>
      <c r="EF271" s="66"/>
      <c r="EG271" s="66"/>
      <c r="EH271" s="66"/>
      <c r="EI271" s="66"/>
      <c r="EJ271" s="66"/>
      <c r="EK271" s="66"/>
      <c r="EL271" s="66"/>
      <c r="EM271" s="66"/>
      <c r="EN271" s="66"/>
    </row>
    <row r="272" spans="1:144" customFormat="1" ht="18" x14ac:dyDescent="0.25">
      <c r="A272" s="66"/>
      <c r="B272" s="159" t="s">
        <v>68</v>
      </c>
      <c r="C272" s="160"/>
      <c r="D272" s="160"/>
      <c r="E272" s="161"/>
      <c r="F272" s="151"/>
      <c r="G272" s="152"/>
      <c r="H272" s="153" t="s">
        <v>341</v>
      </c>
      <c r="I272" s="66"/>
      <c r="J272" s="66"/>
      <c r="K272" s="66"/>
      <c r="L272" s="66"/>
      <c r="M272" s="66"/>
      <c r="N272" s="66"/>
      <c r="O272" s="66"/>
      <c r="P272" s="66"/>
      <c r="Q272" s="66"/>
      <c r="R272" s="66"/>
      <c r="S272" s="66"/>
      <c r="T272" s="66"/>
      <c r="U272" s="66"/>
      <c r="V272" s="66"/>
      <c r="W272" s="66"/>
      <c r="X272" s="66"/>
      <c r="Y272" s="66"/>
      <c r="Z272" s="66"/>
      <c r="AA272" s="66"/>
      <c r="AB272" s="66"/>
      <c r="AC272" s="66"/>
      <c r="AD272" s="66"/>
      <c r="AE272" s="66"/>
      <c r="AF272" s="66"/>
      <c r="AG272" s="66"/>
      <c r="AH272" s="66"/>
      <c r="AI272" s="66"/>
      <c r="AJ272" s="66"/>
      <c r="AK272" s="66"/>
      <c r="AL272" s="66"/>
      <c r="AM272" s="66"/>
      <c r="AN272" s="66"/>
      <c r="AO272" s="66"/>
      <c r="AP272" s="66"/>
      <c r="AQ272" s="66"/>
      <c r="AR272" s="66"/>
      <c r="AS272" s="66"/>
      <c r="AT272" s="66"/>
      <c r="AU272" s="66"/>
      <c r="AV272" s="66"/>
      <c r="AW272" s="66"/>
      <c r="AX272" s="66"/>
      <c r="AY272" s="66"/>
      <c r="AZ272" s="66"/>
      <c r="BA272" s="66"/>
      <c r="BB272" s="66"/>
      <c r="BC272" s="66"/>
      <c r="BD272" s="66"/>
      <c r="BE272" s="66"/>
      <c r="BF272" s="66"/>
      <c r="BG272" s="66"/>
      <c r="BH272" s="66"/>
      <c r="BI272" s="66"/>
      <c r="BJ272" s="66"/>
      <c r="BK272" s="66"/>
      <c r="BL272" s="66"/>
      <c r="BM272" s="66"/>
      <c r="BN272" s="66"/>
      <c r="BO272" s="66"/>
      <c r="BP272" s="66"/>
      <c r="BQ272" s="66"/>
      <c r="BR272" s="66"/>
      <c r="BS272" s="66"/>
      <c r="BT272" s="66"/>
      <c r="BU272" s="66"/>
      <c r="BV272" s="66"/>
      <c r="BW272" s="66"/>
      <c r="BX272" s="66"/>
      <c r="BY272" s="66"/>
      <c r="BZ272" s="66"/>
      <c r="CA272" s="66"/>
      <c r="CB272" s="66"/>
      <c r="CC272" s="66"/>
      <c r="CD272" s="66"/>
      <c r="CE272" s="66"/>
      <c r="CF272" s="66"/>
      <c r="CG272" s="66"/>
      <c r="CH272" s="66"/>
      <c r="CI272" s="66"/>
      <c r="CJ272" s="66"/>
      <c r="CK272" s="66"/>
      <c r="CL272" s="66"/>
      <c r="CM272" s="66"/>
      <c r="CN272" s="66"/>
      <c r="CO272" s="66"/>
      <c r="CP272" s="66"/>
      <c r="CQ272" s="66"/>
      <c r="CR272" s="66"/>
      <c r="CS272" s="66"/>
      <c r="CT272" s="66"/>
      <c r="CU272" s="66"/>
      <c r="CV272" s="66"/>
      <c r="CW272" s="66"/>
      <c r="CX272" s="66"/>
      <c r="CY272" s="66"/>
      <c r="CZ272" s="66"/>
      <c r="DA272" s="66"/>
      <c r="DB272" s="66"/>
      <c r="DC272" s="66"/>
      <c r="DD272" s="66"/>
      <c r="DE272" s="66"/>
      <c r="DF272" s="66"/>
      <c r="DG272" s="66"/>
      <c r="DH272" s="66"/>
      <c r="DI272" s="66"/>
      <c r="DJ272" s="66"/>
      <c r="DK272" s="66"/>
      <c r="DL272" s="66"/>
      <c r="DM272" s="66"/>
      <c r="DN272" s="66"/>
      <c r="DO272" s="66"/>
      <c r="DP272" s="66"/>
      <c r="DQ272" s="66"/>
      <c r="DR272" s="66"/>
      <c r="DS272" s="66"/>
      <c r="DT272" s="66"/>
      <c r="DU272" s="66"/>
      <c r="DV272" s="66"/>
      <c r="DW272" s="66"/>
      <c r="DX272" s="66"/>
      <c r="DY272" s="66"/>
      <c r="DZ272" s="66"/>
      <c r="EA272" s="66"/>
      <c r="EB272" s="66"/>
      <c r="EC272" s="66"/>
      <c r="ED272" s="66"/>
      <c r="EE272" s="66"/>
      <c r="EF272" s="66"/>
      <c r="EG272" s="66"/>
      <c r="EH272" s="66"/>
      <c r="EI272" s="66"/>
      <c r="EJ272" s="66"/>
      <c r="EK272" s="66"/>
      <c r="EL272" s="66"/>
      <c r="EM272" s="66"/>
      <c r="EN272" s="66"/>
    </row>
    <row r="273" spans="1:144" customFormat="1" x14ac:dyDescent="0.25">
      <c r="A273" s="66"/>
      <c r="B273" s="237" t="s">
        <v>69</v>
      </c>
      <c r="C273" s="237"/>
      <c r="D273" s="155" t="s">
        <v>17</v>
      </c>
      <c r="E273" s="162">
        <v>-0.4</v>
      </c>
      <c r="F273" s="151"/>
      <c r="G273" s="152"/>
      <c r="H273" s="153"/>
      <c r="I273" s="66"/>
      <c r="J273" s="66"/>
      <c r="K273" s="66"/>
      <c r="L273" s="66"/>
      <c r="M273" s="66"/>
      <c r="N273" s="66"/>
      <c r="O273" s="66"/>
      <c r="P273" s="66"/>
      <c r="Q273" s="66"/>
      <c r="R273" s="66"/>
      <c r="S273" s="66"/>
      <c r="T273" s="66"/>
      <c r="U273" s="66"/>
      <c r="V273" s="66"/>
      <c r="W273" s="66"/>
      <c r="X273" s="66"/>
      <c r="Y273" s="66"/>
      <c r="Z273" s="193" t="s">
        <v>69</v>
      </c>
      <c r="AA273" s="66"/>
      <c r="AB273" s="66"/>
      <c r="AC273" s="66"/>
      <c r="AD273" s="66"/>
      <c r="AE273" s="66"/>
      <c r="AF273" s="66"/>
      <c r="AG273" s="66"/>
      <c r="AH273" s="66"/>
      <c r="AI273" s="66"/>
      <c r="AJ273" s="66"/>
      <c r="AK273" s="66"/>
      <c r="AL273" s="66"/>
      <c r="AM273" s="66"/>
      <c r="AN273" s="66"/>
      <c r="AO273" s="66"/>
      <c r="AP273" s="66"/>
      <c r="AQ273" s="66"/>
      <c r="AR273" s="66"/>
      <c r="AS273" s="66"/>
      <c r="AT273" s="66"/>
      <c r="AU273" s="66"/>
      <c r="AV273" s="66"/>
      <c r="AW273" s="66"/>
      <c r="AX273" s="66"/>
      <c r="AY273" s="66"/>
      <c r="AZ273" s="66"/>
      <c r="BA273" s="66"/>
      <c r="BB273" s="66"/>
      <c r="BC273" s="66"/>
      <c r="BD273" s="66"/>
      <c r="BE273" s="66"/>
      <c r="BF273" s="66"/>
      <c r="BG273" s="66"/>
      <c r="BH273" s="66"/>
      <c r="BI273" s="66"/>
      <c r="BJ273" s="66"/>
      <c r="BK273" s="66"/>
      <c r="BL273" s="66"/>
      <c r="BM273" s="66"/>
      <c r="BN273" s="66"/>
      <c r="BO273" s="66"/>
      <c r="BP273" s="66"/>
      <c r="BQ273" s="66"/>
      <c r="BR273" s="66"/>
      <c r="BS273" s="66"/>
      <c r="BT273" s="66"/>
      <c r="BU273" s="66"/>
      <c r="BV273" s="66"/>
      <c r="BW273" s="66"/>
      <c r="BX273" s="66"/>
      <c r="BY273" s="66"/>
      <c r="BZ273" s="66"/>
      <c r="CA273" s="66"/>
      <c r="CB273" s="66"/>
      <c r="CC273" s="66"/>
      <c r="CD273" s="66"/>
      <c r="CE273" s="66"/>
      <c r="CF273" s="66"/>
      <c r="CG273" s="66"/>
      <c r="CH273" s="66"/>
      <c r="CI273" s="66"/>
      <c r="CJ273" s="66"/>
      <c r="CK273" s="66"/>
      <c r="CL273" s="66"/>
      <c r="CM273" s="66"/>
      <c r="CN273" s="66"/>
      <c r="CO273" s="66"/>
      <c r="CP273" s="66"/>
      <c r="CQ273" s="66"/>
      <c r="CR273" s="66"/>
      <c r="CS273" s="66"/>
      <c r="CT273" s="66"/>
      <c r="CU273" s="66"/>
      <c r="CV273" s="66"/>
      <c r="CW273" s="66"/>
      <c r="CX273" s="66"/>
      <c r="CY273" s="66"/>
      <c r="CZ273" s="66"/>
      <c r="DA273" s="66"/>
      <c r="DB273" s="66"/>
      <c r="DC273" s="66"/>
      <c r="DD273" s="66"/>
      <c r="DE273" s="66"/>
      <c r="DF273" s="66"/>
      <c r="DG273" s="66"/>
      <c r="DH273" s="66"/>
      <c r="DI273" s="66"/>
      <c r="DJ273" s="66"/>
      <c r="DK273" s="66"/>
      <c r="DL273" s="66"/>
      <c r="DM273" s="66"/>
      <c r="DN273" s="66"/>
      <c r="DO273" s="66"/>
      <c r="DP273" s="66"/>
      <c r="DQ273" s="66"/>
      <c r="DR273" s="66"/>
      <c r="DS273" s="66"/>
      <c r="DT273" s="66"/>
      <c r="DU273" s="66"/>
      <c r="DV273" s="66"/>
      <c r="DW273" s="66"/>
      <c r="DX273" s="66"/>
      <c r="DY273" s="66"/>
      <c r="DZ273" s="66"/>
      <c r="EA273" s="66"/>
      <c r="EB273" s="66"/>
      <c r="EC273" s="66"/>
      <c r="ED273" s="66"/>
      <c r="EE273" s="66"/>
      <c r="EF273" s="66"/>
      <c r="EG273" s="66"/>
      <c r="EH273" s="66"/>
      <c r="EI273" s="66"/>
      <c r="EJ273" s="66"/>
      <c r="EK273" s="66"/>
      <c r="EL273" s="66"/>
      <c r="EM273" s="66"/>
      <c r="EN273" s="66"/>
    </row>
    <row r="274" spans="1:144" customFormat="1" x14ac:dyDescent="0.25">
      <c r="A274" s="66"/>
      <c r="B274" s="237" t="s">
        <v>342</v>
      </c>
      <c r="C274" s="237"/>
      <c r="D274" s="155" t="s">
        <v>70</v>
      </c>
      <c r="E274" s="162">
        <v>-1</v>
      </c>
      <c r="F274" s="151"/>
      <c r="G274" s="152"/>
      <c r="H274" s="153"/>
      <c r="I274" s="66"/>
      <c r="J274" s="66"/>
      <c r="K274" s="66"/>
      <c r="L274" s="66"/>
      <c r="M274" s="66"/>
      <c r="N274" s="66"/>
      <c r="O274" s="66"/>
      <c r="P274" s="66"/>
      <c r="Q274" s="66"/>
      <c r="R274" s="66"/>
      <c r="S274" s="66"/>
      <c r="T274" s="66"/>
      <c r="U274" s="66"/>
      <c r="V274" s="66"/>
      <c r="W274" s="66"/>
      <c r="X274" s="66"/>
      <c r="Y274" s="66"/>
      <c r="Z274" s="193" t="s">
        <v>342</v>
      </c>
      <c r="AA274" s="66"/>
      <c r="AB274" s="66"/>
      <c r="AC274" s="66"/>
      <c r="AD274" s="66"/>
      <c r="AE274" s="66"/>
      <c r="AF274" s="66"/>
      <c r="AG274" s="66"/>
      <c r="AH274" s="66"/>
      <c r="AI274" s="66"/>
      <c r="AJ274" s="66"/>
      <c r="AK274" s="66"/>
      <c r="AL274" s="66"/>
      <c r="AM274" s="66"/>
      <c r="AN274" s="66"/>
      <c r="AO274" s="66"/>
      <c r="AP274" s="66"/>
      <c r="AQ274" s="66"/>
      <c r="AR274" s="66"/>
      <c r="AS274" s="66" t="s">
        <v>183</v>
      </c>
      <c r="AT274" s="66"/>
      <c r="AU274" s="66"/>
      <c r="AV274" s="66"/>
      <c r="AW274" s="66"/>
      <c r="AX274" s="66"/>
      <c r="AY274" s="66"/>
      <c r="AZ274" s="66"/>
      <c r="BA274" s="66"/>
      <c r="BB274" s="66"/>
      <c r="BC274" s="66"/>
      <c r="BD274" s="66"/>
      <c r="BE274" s="66"/>
      <c r="BF274" s="66"/>
      <c r="BG274" s="66"/>
      <c r="BH274" s="66"/>
      <c r="BI274" s="66"/>
      <c r="BJ274" s="66"/>
      <c r="BK274" s="66"/>
      <c r="BL274" s="66"/>
      <c r="BM274" s="66"/>
      <c r="BN274" s="66"/>
      <c r="BO274" s="66"/>
      <c r="BP274" s="66"/>
      <c r="BQ274" s="66"/>
      <c r="BR274" s="66"/>
      <c r="BS274" s="66"/>
      <c r="BT274" s="66"/>
      <c r="BU274" s="66"/>
      <c r="BV274" s="66"/>
      <c r="BW274" s="66"/>
      <c r="BX274" s="66"/>
      <c r="BY274" s="66"/>
      <c r="BZ274" s="66"/>
      <c r="CA274" s="66"/>
      <c r="CB274" s="66"/>
      <c r="CC274" s="66"/>
      <c r="CD274" s="66"/>
      <c r="CE274" s="66"/>
      <c r="CF274" s="66"/>
      <c r="CG274" s="66"/>
      <c r="CH274" s="66"/>
      <c r="CI274" s="66"/>
      <c r="CJ274" s="66"/>
      <c r="CK274" s="66"/>
      <c r="CL274" s="66"/>
      <c r="CM274" s="66"/>
      <c r="CN274" s="66"/>
      <c r="CO274" s="66"/>
      <c r="CP274" s="66"/>
      <c r="CQ274" s="66"/>
      <c r="CR274" s="66"/>
      <c r="CS274" s="66"/>
      <c r="CT274" s="66"/>
      <c r="CU274" s="66"/>
      <c r="CV274" s="66"/>
      <c r="CW274" s="66"/>
      <c r="CX274" s="66"/>
      <c r="CY274" s="66"/>
      <c r="CZ274" s="66"/>
      <c r="DA274" s="66"/>
      <c r="DB274" s="66"/>
      <c r="DC274" s="66"/>
      <c r="DD274" s="66"/>
      <c r="DE274" s="66"/>
      <c r="DF274" s="66"/>
      <c r="DG274" s="66"/>
      <c r="DH274" s="66"/>
      <c r="DI274" s="66"/>
      <c r="DJ274" s="66"/>
      <c r="DK274" s="66"/>
      <c r="DL274" s="66"/>
      <c r="DM274" s="66"/>
      <c r="DN274" s="66"/>
      <c r="DO274" s="66"/>
      <c r="DP274" s="66"/>
      <c r="DQ274" s="66"/>
      <c r="DR274" s="66"/>
      <c r="DS274" s="66"/>
      <c r="DT274" s="66"/>
      <c r="DU274" s="66"/>
      <c r="DV274" s="66"/>
      <c r="DW274" s="66"/>
      <c r="DX274" s="66"/>
      <c r="DY274" s="66"/>
      <c r="DZ274" s="66"/>
      <c r="EA274" s="66"/>
      <c r="EB274" s="66"/>
      <c r="EC274" s="66"/>
      <c r="ED274" s="66"/>
      <c r="EE274" s="66"/>
      <c r="EF274" s="66"/>
      <c r="EG274" s="66"/>
      <c r="EH274" s="66"/>
      <c r="EI274" s="66"/>
      <c r="EJ274" s="66"/>
      <c r="EK274" s="66"/>
      <c r="EL274" s="66"/>
      <c r="EM274" s="66"/>
      <c r="EN274" s="66"/>
    </row>
    <row r="275" spans="1:144" customFormat="1" ht="18" x14ac:dyDescent="0.25">
      <c r="A275" s="66"/>
      <c r="B275" s="163" t="s">
        <v>71</v>
      </c>
      <c r="C275" s="160"/>
      <c r="D275" s="160"/>
      <c r="E275" s="161"/>
      <c r="F275" s="151"/>
      <c r="G275" s="152"/>
      <c r="H275" s="153" t="s">
        <v>343</v>
      </c>
      <c r="I275" s="66"/>
      <c r="J275" s="66"/>
      <c r="K275" s="66"/>
      <c r="L275" s="66"/>
      <c r="M275" s="66"/>
      <c r="N275" s="66"/>
      <c r="O275" s="66"/>
      <c r="P275" s="66"/>
      <c r="Q275" s="66"/>
      <c r="R275" s="66"/>
      <c r="S275" s="66"/>
      <c r="T275" s="66"/>
      <c r="U275" s="66"/>
      <c r="V275" s="66"/>
      <c r="W275" s="66"/>
      <c r="X275" s="66"/>
      <c r="Y275" s="66"/>
      <c r="Z275" s="66"/>
      <c r="AA275" s="66"/>
      <c r="AB275" s="66"/>
      <c r="AC275" s="66"/>
      <c r="AD275" s="66"/>
      <c r="AE275" s="66"/>
      <c r="AF275" s="66"/>
      <c r="AG275" s="66"/>
      <c r="AH275" s="66"/>
      <c r="AI275" s="66"/>
      <c r="AJ275" s="66"/>
      <c r="AK275" s="66"/>
      <c r="AL275" s="66"/>
      <c r="AM275" s="66"/>
      <c r="AN275" s="66"/>
      <c r="AO275" s="66"/>
      <c r="AP275" s="66"/>
      <c r="AQ275" s="66"/>
      <c r="AR275" s="66"/>
      <c r="AS275" s="66"/>
      <c r="AT275" s="66"/>
      <c r="AU275" s="66"/>
      <c r="AV275" s="66"/>
      <c r="AW275" s="66"/>
      <c r="AX275" s="66"/>
      <c r="AY275" s="66"/>
      <c r="AZ275" s="66"/>
      <c r="BA275" s="66"/>
      <c r="BB275" s="66"/>
      <c r="BC275" s="66"/>
      <c r="BD275" s="66"/>
      <c r="BE275" s="66"/>
      <c r="BF275" s="66"/>
      <c r="BG275" s="66"/>
      <c r="BH275" s="66"/>
      <c r="BI275" s="66"/>
      <c r="BJ275" s="66"/>
      <c r="BK275" s="66"/>
      <c r="BL275" s="66"/>
      <c r="BM275" s="66"/>
      <c r="BN275" s="66"/>
      <c r="BO275" s="66"/>
      <c r="BP275" s="66"/>
      <c r="BQ275" s="66"/>
      <c r="BR275" s="66"/>
      <c r="BS275" s="66"/>
      <c r="BT275" s="66"/>
      <c r="BU275" s="66"/>
      <c r="BV275" s="66"/>
      <c r="BW275" s="66"/>
      <c r="BX275" s="66"/>
      <c r="BY275" s="66"/>
      <c r="BZ275" s="66"/>
      <c r="CA275" s="66"/>
      <c r="CB275" s="66"/>
      <c r="CC275" s="66"/>
      <c r="CD275" s="66"/>
      <c r="CE275" s="66"/>
      <c r="CF275" s="66"/>
      <c r="CG275" s="66"/>
      <c r="CH275" s="66"/>
      <c r="CI275" s="66"/>
      <c r="CJ275" s="66"/>
      <c r="CK275" s="66"/>
      <c r="CL275" s="66"/>
      <c r="CM275" s="66"/>
      <c r="CN275" s="66"/>
      <c r="CO275" s="66"/>
      <c r="CP275" s="66"/>
      <c r="CQ275" s="66"/>
      <c r="CR275" s="66"/>
      <c r="CS275" s="66"/>
      <c r="CT275" s="66"/>
      <c r="CU275" s="66"/>
      <c r="CV275" s="66"/>
      <c r="CW275" s="66"/>
      <c r="CX275" s="66"/>
      <c r="CY275" s="66"/>
      <c r="CZ275" s="66"/>
      <c r="DA275" s="66"/>
      <c r="DB275" s="66"/>
      <c r="DC275" s="66"/>
      <c r="DD275" s="66"/>
      <c r="DE275" s="66"/>
      <c r="DF275" s="66"/>
      <c r="DG275" s="66"/>
      <c r="DH275" s="66"/>
      <c r="DI275" s="66"/>
      <c r="DJ275" s="66"/>
      <c r="DK275" s="66"/>
      <c r="DL275" s="66"/>
      <c r="DM275" s="66"/>
      <c r="DN275" s="66"/>
      <c r="DO275" s="66"/>
      <c r="DP275" s="66"/>
      <c r="DQ275" s="66"/>
      <c r="DR275" s="66"/>
      <c r="DS275" s="66"/>
      <c r="DT275" s="66"/>
      <c r="DU275" s="66"/>
      <c r="DV275" s="66"/>
      <c r="DW275" s="66"/>
      <c r="DX275" s="66"/>
      <c r="DY275" s="66"/>
      <c r="DZ275" s="66"/>
      <c r="EA275" s="66"/>
      <c r="EB275" s="66"/>
      <c r="EC275" s="66"/>
      <c r="ED275" s="66"/>
      <c r="EE275" s="66"/>
      <c r="EF275" s="66"/>
      <c r="EG275" s="66"/>
      <c r="EH275" s="66"/>
      <c r="EI275" s="66"/>
      <c r="EJ275" s="66"/>
      <c r="EK275" s="66"/>
      <c r="EL275" s="66"/>
      <c r="EM275" s="66"/>
      <c r="EN275" s="66"/>
    </row>
    <row r="276" spans="1:144" customFormat="1" ht="18" x14ac:dyDescent="0.25">
      <c r="A276" s="66"/>
      <c r="B276" s="163"/>
      <c r="C276" s="160"/>
      <c r="D276" s="160"/>
      <c r="E276" s="161"/>
      <c r="F276" s="151"/>
      <c r="G276" s="152"/>
      <c r="H276" s="153"/>
      <c r="I276" s="66"/>
      <c r="J276" s="66"/>
      <c r="K276" s="66"/>
      <c r="L276" s="66"/>
      <c r="M276" s="66"/>
      <c r="N276" s="66"/>
      <c r="O276" s="66"/>
      <c r="P276" s="66"/>
      <c r="Q276" s="66"/>
      <c r="R276" s="66"/>
      <c r="S276" s="66"/>
      <c r="T276" s="66"/>
      <c r="U276" s="66"/>
      <c r="V276" s="66"/>
      <c r="W276" s="66"/>
      <c r="X276" s="66"/>
      <c r="Y276" s="66"/>
      <c r="Z276" s="66"/>
      <c r="AA276" s="66"/>
      <c r="AB276" s="66"/>
      <c r="AC276" s="66"/>
      <c r="AD276" s="66"/>
      <c r="AE276" s="66"/>
      <c r="AF276" s="66"/>
      <c r="AG276" s="66"/>
      <c r="AH276" s="66"/>
      <c r="AI276" s="66"/>
      <c r="AJ276" s="66"/>
      <c r="AK276" s="66"/>
      <c r="AL276" s="66"/>
      <c r="AM276" s="66"/>
      <c r="AN276" s="66"/>
      <c r="AO276" s="66"/>
      <c r="AP276" s="66"/>
      <c r="AQ276" s="66"/>
      <c r="AR276" s="66"/>
      <c r="AS276" s="66"/>
      <c r="AT276" s="66"/>
      <c r="AU276" s="66"/>
      <c r="AV276" s="66"/>
      <c r="AW276" s="66"/>
      <c r="AX276" s="66"/>
      <c r="AY276" s="66"/>
      <c r="AZ276" s="66"/>
      <c r="BA276" s="66"/>
      <c r="BB276" s="66"/>
      <c r="BC276" s="66"/>
      <c r="BD276" s="66"/>
      <c r="BE276" s="66"/>
      <c r="BF276" s="66"/>
      <c r="BG276" s="66"/>
      <c r="BH276" s="66"/>
      <c r="BI276" s="66"/>
      <c r="BJ276" s="66"/>
      <c r="BK276" s="66"/>
      <c r="BL276" s="66"/>
      <c r="BM276" s="66"/>
      <c r="BN276" s="66"/>
      <c r="BO276" s="66"/>
      <c r="BP276" s="66"/>
      <c r="BQ276" s="66"/>
      <c r="BR276" s="66"/>
      <c r="BS276" s="66"/>
      <c r="BT276" s="66"/>
      <c r="BU276" s="66"/>
      <c r="BV276" s="66"/>
      <c r="BW276" s="66"/>
      <c r="BX276" s="66"/>
      <c r="BY276" s="66"/>
      <c r="BZ276" s="66"/>
      <c r="CA276" s="66"/>
      <c r="CB276" s="66"/>
      <c r="CC276" s="66"/>
      <c r="CD276" s="66"/>
      <c r="CE276" s="66"/>
      <c r="CF276" s="66"/>
      <c r="CG276" s="66"/>
      <c r="CH276" s="66"/>
      <c r="CI276" s="66"/>
      <c r="CJ276" s="66"/>
      <c r="CK276" s="66"/>
      <c r="CL276" s="66"/>
      <c r="CM276" s="66"/>
      <c r="CN276" s="66"/>
      <c r="CO276" s="66"/>
      <c r="CP276" s="66"/>
      <c r="CQ276" s="66"/>
      <c r="CR276" s="66"/>
      <c r="CS276" s="66"/>
      <c r="CT276" s="66"/>
      <c r="CU276" s="66"/>
      <c r="CV276" s="66"/>
      <c r="CW276" s="66"/>
      <c r="CX276" s="66"/>
      <c r="CY276" s="66"/>
      <c r="CZ276" s="66"/>
      <c r="DA276" s="66"/>
      <c r="DB276" s="66"/>
      <c r="DC276" s="66"/>
      <c r="DD276" s="66"/>
      <c r="DE276" s="66"/>
      <c r="DF276" s="66"/>
      <c r="DG276" s="66"/>
      <c r="DH276" s="66"/>
      <c r="DI276" s="66"/>
      <c r="DJ276" s="66"/>
      <c r="DK276" s="66"/>
      <c r="DL276" s="66"/>
      <c r="DM276" s="66"/>
      <c r="DN276" s="66"/>
      <c r="DO276" s="66"/>
      <c r="DP276" s="66"/>
      <c r="DQ276" s="66"/>
      <c r="DR276" s="66"/>
      <c r="DS276" s="66"/>
      <c r="DT276" s="66"/>
      <c r="DU276" s="66"/>
      <c r="DV276" s="66"/>
      <c r="DW276" s="66"/>
      <c r="DX276" s="66"/>
      <c r="DY276" s="66"/>
      <c r="DZ276" s="66"/>
      <c r="EA276" s="66"/>
      <c r="EB276" s="66"/>
      <c r="EC276" s="66"/>
      <c r="ED276" s="66"/>
      <c r="EE276" s="66"/>
      <c r="EF276" s="66"/>
      <c r="EG276" s="66"/>
      <c r="EH276" s="66"/>
      <c r="EI276" s="66"/>
      <c r="EJ276" s="66"/>
      <c r="EK276" s="66"/>
      <c r="EL276" s="66"/>
      <c r="EM276" s="66"/>
      <c r="EN276" s="66"/>
    </row>
    <row r="277" spans="1:144" customFormat="1" x14ac:dyDescent="0.25">
      <c r="A277" s="66"/>
      <c r="B277" s="233" t="s">
        <v>72</v>
      </c>
      <c r="C277" s="233"/>
      <c r="D277" s="233"/>
      <c r="E277" s="233"/>
      <c r="F277" s="151"/>
      <c r="G277" s="152"/>
      <c r="H277" s="153" t="s">
        <v>338</v>
      </c>
      <c r="I277" s="66"/>
      <c r="J277" s="66"/>
      <c r="K277" s="66"/>
      <c r="L277" s="66"/>
      <c r="M277" s="66"/>
      <c r="N277" s="66"/>
      <c r="O277" s="66"/>
      <c r="P277" s="66"/>
      <c r="Q277" s="66"/>
      <c r="R277" s="66"/>
      <c r="S277" s="66"/>
      <c r="T277" s="66"/>
      <c r="U277" s="66"/>
      <c r="V277" s="66"/>
      <c r="W277" s="66"/>
      <c r="X277" s="66"/>
      <c r="Y277" s="66"/>
      <c r="Z277" s="66"/>
      <c r="AA277" s="190" t="s">
        <v>72</v>
      </c>
      <c r="AB277" s="66"/>
      <c r="AC277" s="66"/>
      <c r="AD277" s="66"/>
      <c r="AE277" s="66"/>
      <c r="AF277" s="66"/>
      <c r="AG277" s="66"/>
      <c r="AH277" s="66"/>
      <c r="AI277" s="66"/>
      <c r="AJ277" s="66"/>
      <c r="AK277" s="66"/>
      <c r="AL277" s="66"/>
      <c r="AM277" s="66"/>
      <c r="AN277" s="66"/>
      <c r="AO277" s="66"/>
      <c r="AP277" s="66"/>
      <c r="AQ277" s="66"/>
      <c r="AR277" s="66"/>
      <c r="AS277" s="66"/>
      <c r="AT277" s="66"/>
      <c r="AU277" s="66"/>
      <c r="AV277" s="66"/>
      <c r="AW277" s="66"/>
      <c r="AX277" s="66"/>
      <c r="AY277" s="66"/>
      <c r="AZ277" s="66"/>
      <c r="BA277" s="66"/>
      <c r="BB277" s="66"/>
      <c r="BC277" s="66"/>
      <c r="BD277" s="66"/>
      <c r="BE277" s="66"/>
      <c r="BF277" s="66"/>
      <c r="BG277" s="66"/>
      <c r="BH277" s="66"/>
      <c r="BI277" s="66"/>
      <c r="BJ277" s="66"/>
      <c r="BK277" s="66"/>
      <c r="BL277" s="66"/>
      <c r="BM277" s="66"/>
      <c r="BN277" s="66"/>
      <c r="BO277" s="66"/>
      <c r="BP277" s="66"/>
      <c r="BQ277" s="66"/>
      <c r="BR277" s="66"/>
      <c r="BS277" s="66"/>
      <c r="BT277" s="66"/>
      <c r="BU277" s="66"/>
      <c r="BV277" s="66"/>
      <c r="BW277" s="66"/>
      <c r="BX277" s="66"/>
      <c r="BY277" s="66"/>
      <c r="BZ277" s="66"/>
      <c r="CA277" s="66"/>
      <c r="CB277" s="66"/>
      <c r="CC277" s="66"/>
      <c r="CD277" s="66"/>
      <c r="CE277" s="66"/>
      <c r="CF277" s="66"/>
      <c r="CG277" s="66"/>
      <c r="CH277" s="66"/>
      <c r="CI277" s="66"/>
      <c r="CJ277" s="66"/>
      <c r="CK277" s="66"/>
      <c r="CL277" s="66"/>
      <c r="CM277" s="66"/>
      <c r="CN277" s="66"/>
      <c r="CO277" s="66"/>
      <c r="CP277" s="66"/>
      <c r="CQ277" s="66"/>
      <c r="CR277" s="66"/>
      <c r="CS277" s="66"/>
      <c r="CT277" s="66"/>
      <c r="CU277" s="66"/>
      <c r="CV277" s="66"/>
      <c r="CW277" s="66"/>
      <c r="CX277" s="66"/>
      <c r="CY277" s="66"/>
      <c r="CZ277" s="66"/>
      <c r="DA277" s="66"/>
      <c r="DB277" s="66"/>
      <c r="DC277" s="66"/>
      <c r="DD277" s="66"/>
      <c r="DE277" s="66"/>
      <c r="DF277" s="66"/>
      <c r="DG277" s="66"/>
      <c r="DH277" s="66"/>
      <c r="DI277" s="66"/>
      <c r="DJ277" s="66"/>
      <c r="DK277" s="66"/>
      <c r="DL277" s="66"/>
      <c r="DM277" s="66"/>
      <c r="DN277" s="66"/>
      <c r="DO277" s="66"/>
      <c r="DP277" s="66"/>
      <c r="DQ277" s="66"/>
      <c r="DR277" s="66"/>
      <c r="DS277" s="66"/>
      <c r="DT277" s="66"/>
      <c r="DU277" s="66"/>
      <c r="DV277" s="66"/>
      <c r="DW277" s="66"/>
      <c r="DX277" s="66"/>
      <c r="DY277" s="66"/>
      <c r="DZ277" s="66"/>
      <c r="EA277" s="66"/>
      <c r="EB277" s="66"/>
      <c r="EC277" s="66"/>
      <c r="ED277" s="66"/>
      <c r="EE277" s="66"/>
      <c r="EF277" s="66"/>
      <c r="EG277" s="66"/>
      <c r="EH277" s="66"/>
      <c r="EI277" s="66"/>
      <c r="EJ277" s="66"/>
      <c r="EK277" s="66"/>
      <c r="EL277" s="66"/>
      <c r="EM277" s="66"/>
      <c r="EN277" s="66"/>
    </row>
    <row r="278" spans="1:144" customFormat="1" x14ac:dyDescent="0.25">
      <c r="A278" s="66"/>
      <c r="B278" s="190"/>
      <c r="C278" s="190"/>
      <c r="D278" s="190"/>
      <c r="E278" s="190"/>
      <c r="F278" s="151"/>
      <c r="G278" s="152"/>
      <c r="H278" s="153"/>
      <c r="I278" s="66"/>
      <c r="J278" s="66"/>
      <c r="K278" s="66"/>
      <c r="L278" s="66"/>
      <c r="M278" s="66"/>
      <c r="N278" s="66"/>
      <c r="O278" s="66"/>
      <c r="P278" s="66"/>
      <c r="Q278" s="66"/>
      <c r="R278" s="66"/>
      <c r="S278" s="66"/>
      <c r="T278" s="66"/>
      <c r="U278" s="66"/>
      <c r="V278" s="66"/>
      <c r="W278" s="66"/>
      <c r="X278" s="66"/>
      <c r="Y278" s="66"/>
      <c r="Z278" s="66"/>
      <c r="AA278" s="66"/>
      <c r="AB278" s="66"/>
      <c r="AC278" s="66"/>
      <c r="AD278" s="66"/>
      <c r="AE278" s="66"/>
      <c r="AF278" s="66"/>
      <c r="AG278" s="66"/>
      <c r="AH278" s="66"/>
      <c r="AI278" s="66"/>
      <c r="AJ278" s="66"/>
      <c r="AK278" s="66"/>
      <c r="AL278" s="66"/>
      <c r="AM278" s="66"/>
      <c r="AN278" s="66"/>
      <c r="AO278" s="66"/>
      <c r="AP278" s="66"/>
      <c r="AQ278" s="66"/>
      <c r="AR278" s="66"/>
      <c r="AS278" s="66"/>
      <c r="AT278" s="66"/>
      <c r="AU278" s="66"/>
      <c r="AV278" s="66"/>
      <c r="AW278" s="66"/>
      <c r="AX278" s="66"/>
      <c r="AY278" s="66"/>
      <c r="AZ278" s="66"/>
      <c r="BA278" s="66"/>
      <c r="BB278" s="66"/>
      <c r="BC278" s="66"/>
      <c r="BD278" s="66"/>
      <c r="BE278" s="66"/>
      <c r="BF278" s="66"/>
      <c r="BG278" s="66"/>
      <c r="BH278" s="66"/>
      <c r="BI278" s="66"/>
      <c r="BJ278" s="66"/>
      <c r="BK278" s="66"/>
      <c r="BL278" s="66"/>
      <c r="BM278" s="66"/>
      <c r="BN278" s="66"/>
      <c r="BO278" s="66"/>
      <c r="BP278" s="66"/>
      <c r="BQ278" s="66"/>
      <c r="BR278" s="66"/>
      <c r="BS278" s="66"/>
      <c r="BT278" s="66"/>
      <c r="BU278" s="66"/>
      <c r="BV278" s="66"/>
      <c r="BW278" s="66"/>
      <c r="BX278" s="66"/>
      <c r="BY278" s="66"/>
      <c r="BZ278" s="66"/>
      <c r="CA278" s="66"/>
      <c r="CB278" s="66"/>
      <c r="CC278" s="66"/>
      <c r="CD278" s="66"/>
      <c r="CE278" s="66"/>
      <c r="CF278" s="66"/>
      <c r="CG278" s="66"/>
      <c r="CH278" s="66"/>
      <c r="CI278" s="66"/>
      <c r="CJ278" s="66"/>
      <c r="CK278" s="66"/>
      <c r="CL278" s="66"/>
      <c r="CM278" s="66"/>
      <c r="CN278" s="66"/>
      <c r="CO278" s="66"/>
      <c r="CP278" s="66"/>
      <c r="CQ278" s="66"/>
      <c r="CR278" s="66"/>
      <c r="CS278" s="66"/>
      <c r="CT278" s="66"/>
      <c r="CU278" s="66"/>
      <c r="CV278" s="66"/>
      <c r="CW278" s="66"/>
      <c r="CX278" s="66"/>
      <c r="CY278" s="66"/>
      <c r="CZ278" s="66"/>
      <c r="DA278" s="66"/>
      <c r="DB278" s="66"/>
      <c r="DC278" s="66"/>
      <c r="DD278" s="66"/>
      <c r="DE278" s="66"/>
      <c r="DF278" s="66"/>
      <c r="DG278" s="66"/>
      <c r="DH278" s="66"/>
      <c r="DI278" s="66"/>
      <c r="DJ278" s="66"/>
      <c r="DK278" s="66"/>
      <c r="DL278" s="66"/>
      <c r="DM278" s="66"/>
      <c r="DN278" s="66"/>
      <c r="DO278" s="66"/>
      <c r="DP278" s="66"/>
      <c r="DQ278" s="66"/>
      <c r="DR278" s="66"/>
      <c r="DS278" s="66"/>
      <c r="DT278" s="66"/>
      <c r="DU278" s="66"/>
      <c r="DV278" s="66"/>
      <c r="DW278" s="66"/>
      <c r="DX278" s="66"/>
      <c r="DY278" s="66"/>
      <c r="DZ278" s="66"/>
      <c r="EA278" s="66"/>
      <c r="EB278" s="66"/>
      <c r="EC278" s="66"/>
      <c r="ED278" s="66"/>
      <c r="EE278" s="66"/>
      <c r="EF278" s="66"/>
      <c r="EG278" s="66"/>
      <c r="EH278" s="66"/>
      <c r="EI278" s="66"/>
      <c r="EJ278" s="66"/>
      <c r="EK278" s="66"/>
      <c r="EL278" s="66"/>
      <c r="EM278" s="66"/>
      <c r="EN278" s="66"/>
    </row>
    <row r="279" spans="1:144" customFormat="1" ht="36" x14ac:dyDescent="0.25">
      <c r="A279" s="66"/>
      <c r="B279" s="233" t="s">
        <v>73</v>
      </c>
      <c r="C279" s="233"/>
      <c r="D279" s="233"/>
      <c r="E279" s="233"/>
      <c r="F279" s="151"/>
      <c r="G279" s="152"/>
      <c r="H279" s="153"/>
      <c r="I279" s="66"/>
      <c r="J279" s="66"/>
      <c r="K279" s="66"/>
      <c r="L279" s="66"/>
      <c r="M279" s="66"/>
      <c r="N279" s="66"/>
      <c r="O279" s="66"/>
      <c r="P279" s="66"/>
      <c r="Q279" s="66"/>
      <c r="R279" s="66"/>
      <c r="S279" s="66"/>
      <c r="T279" s="66"/>
      <c r="U279" s="66"/>
      <c r="V279" s="66"/>
      <c r="W279" s="66"/>
      <c r="X279" s="66"/>
      <c r="Y279" s="66"/>
      <c r="Z279" s="66"/>
      <c r="AA279" s="190" t="s">
        <v>73</v>
      </c>
      <c r="AB279" s="66"/>
      <c r="AC279" s="66"/>
      <c r="AD279" s="66"/>
      <c r="AE279" s="66"/>
      <c r="AF279" s="66"/>
      <c r="AG279" s="66"/>
      <c r="AH279" s="66"/>
      <c r="AI279" s="66"/>
      <c r="AJ279" s="66"/>
      <c r="AK279" s="66"/>
      <c r="AL279" s="66"/>
      <c r="AM279" s="66"/>
      <c r="AN279" s="66"/>
      <c r="AO279" s="66"/>
      <c r="AP279" s="66"/>
      <c r="AQ279" s="66"/>
      <c r="AR279" s="66"/>
      <c r="AS279" s="66"/>
      <c r="AT279" s="66"/>
      <c r="AU279" s="66"/>
      <c r="AV279" s="66"/>
      <c r="AW279" s="66"/>
      <c r="AX279" s="66"/>
      <c r="AY279" s="66"/>
      <c r="AZ279" s="66"/>
      <c r="BA279" s="66"/>
      <c r="BB279" s="66"/>
      <c r="BC279" s="66"/>
      <c r="BD279" s="66"/>
      <c r="BE279" s="66"/>
      <c r="BF279" s="66"/>
      <c r="BG279" s="66"/>
      <c r="BH279" s="66"/>
      <c r="BI279" s="66"/>
      <c r="BJ279" s="66"/>
      <c r="BK279" s="66"/>
      <c r="BL279" s="66"/>
      <c r="BM279" s="66"/>
      <c r="BN279" s="66"/>
      <c r="BO279" s="66"/>
      <c r="BP279" s="66"/>
      <c r="BQ279" s="66"/>
      <c r="BR279" s="66"/>
      <c r="BS279" s="66"/>
      <c r="BT279" s="66"/>
      <c r="BU279" s="66"/>
      <c r="BV279" s="66"/>
      <c r="BW279" s="66"/>
      <c r="BX279" s="66"/>
      <c r="BY279" s="66"/>
      <c r="BZ279" s="66"/>
      <c r="CA279" s="66"/>
      <c r="CB279" s="66"/>
      <c r="CC279" s="66"/>
      <c r="CD279" s="66"/>
      <c r="CE279" s="66"/>
      <c r="CF279" s="66"/>
      <c r="CG279" s="66"/>
      <c r="CH279" s="66"/>
      <c r="CI279" s="66"/>
      <c r="CJ279" s="66"/>
      <c r="CK279" s="66"/>
      <c r="CL279" s="66"/>
      <c r="CM279" s="66"/>
      <c r="CN279" s="66"/>
      <c r="CO279" s="66"/>
      <c r="CP279" s="66"/>
      <c r="CQ279" s="66"/>
      <c r="CR279" s="66"/>
      <c r="CS279" s="66"/>
      <c r="CT279" s="66"/>
      <c r="CU279" s="66"/>
      <c r="CV279" s="66"/>
      <c r="CW279" s="66"/>
      <c r="CX279" s="66"/>
      <c r="CY279" s="66"/>
      <c r="CZ279" s="66"/>
      <c r="DA279" s="66"/>
      <c r="DB279" s="66"/>
      <c r="DC279" s="66"/>
      <c r="DD279" s="66"/>
      <c r="DE279" s="66"/>
      <c r="DF279" s="66"/>
      <c r="DG279" s="66"/>
      <c r="DH279" s="66"/>
      <c r="DI279" s="66"/>
      <c r="DJ279" s="66"/>
      <c r="DK279" s="66"/>
      <c r="DL279" s="66"/>
      <c r="DM279" s="66"/>
      <c r="DN279" s="66"/>
      <c r="DO279" s="66"/>
      <c r="DP279" s="66"/>
      <c r="DQ279" s="66"/>
      <c r="DR279" s="66"/>
      <c r="DS279" s="66"/>
      <c r="DT279" s="66"/>
      <c r="DU279" s="66"/>
      <c r="DV279" s="66"/>
      <c r="DW279" s="66"/>
      <c r="DX279" s="66"/>
      <c r="DY279" s="66"/>
      <c r="DZ279" s="66"/>
      <c r="EA279" s="66"/>
      <c r="EB279" s="66"/>
      <c r="EC279" s="66"/>
      <c r="ED279" s="66"/>
      <c r="EE279" s="66"/>
      <c r="EF279" s="66"/>
      <c r="EG279" s="66"/>
      <c r="EH279" s="66"/>
      <c r="EI279" s="66"/>
      <c r="EJ279" s="66"/>
      <c r="EK279" s="66"/>
      <c r="EL279" s="66"/>
      <c r="EM279" s="66"/>
      <c r="EN279" s="66"/>
    </row>
    <row r="280" spans="1:144" customFormat="1" x14ac:dyDescent="0.25">
      <c r="A280" s="66"/>
      <c r="B280" s="190"/>
      <c r="C280" s="190"/>
      <c r="D280" s="190"/>
      <c r="E280" s="190"/>
      <c r="F280" s="151"/>
      <c r="G280" s="152"/>
      <c r="H280" s="153"/>
      <c r="I280" s="66"/>
      <c r="J280" s="66"/>
      <c r="K280" s="66"/>
      <c r="L280" s="66"/>
      <c r="M280" s="66"/>
      <c r="N280" s="66"/>
      <c r="O280" s="66"/>
      <c r="P280" s="66"/>
      <c r="Q280" s="66"/>
      <c r="R280" s="66"/>
      <c r="S280" s="66"/>
      <c r="T280" s="66"/>
      <c r="U280" s="66"/>
      <c r="V280" s="66"/>
      <c r="W280" s="66"/>
      <c r="X280" s="66"/>
      <c r="Y280" s="66"/>
      <c r="Z280" s="66"/>
      <c r="AA280" s="66"/>
      <c r="AB280" s="66"/>
      <c r="AC280" s="66"/>
      <c r="AD280" s="66"/>
      <c r="AE280" s="66"/>
      <c r="AF280" s="66"/>
      <c r="AG280" s="66"/>
      <c r="AH280" s="66"/>
      <c r="AI280" s="66"/>
      <c r="AJ280" s="66"/>
      <c r="AK280" s="66"/>
      <c r="AL280" s="66"/>
      <c r="AM280" s="66"/>
      <c r="AN280" s="66"/>
      <c r="AO280" s="66"/>
      <c r="AP280" s="66"/>
      <c r="AQ280" s="66"/>
      <c r="AR280" s="66"/>
      <c r="AS280" s="66"/>
      <c r="AT280" s="66"/>
      <c r="AU280" s="66"/>
      <c r="AV280" s="66"/>
      <c r="AW280" s="66"/>
      <c r="AX280" s="66"/>
      <c r="AY280" s="66"/>
      <c r="AZ280" s="66"/>
      <c r="BA280" s="66"/>
      <c r="BB280" s="66"/>
      <c r="BC280" s="66"/>
      <c r="BD280" s="66"/>
      <c r="BE280" s="66"/>
      <c r="BF280" s="66"/>
      <c r="BG280" s="66"/>
      <c r="BH280" s="66"/>
      <c r="BI280" s="66"/>
      <c r="BJ280" s="66"/>
      <c r="BK280" s="66"/>
      <c r="BL280" s="66"/>
      <c r="BM280" s="66"/>
      <c r="BN280" s="66"/>
      <c r="BO280" s="66"/>
      <c r="BP280" s="66"/>
      <c r="BQ280" s="66"/>
      <c r="BR280" s="66"/>
      <c r="BS280" s="66"/>
      <c r="BT280" s="66"/>
      <c r="BU280" s="66"/>
      <c r="BV280" s="66"/>
      <c r="BW280" s="66"/>
      <c r="BX280" s="66"/>
      <c r="BY280" s="66"/>
      <c r="BZ280" s="66"/>
      <c r="CA280" s="66"/>
      <c r="CB280" s="66"/>
      <c r="CC280" s="66"/>
      <c r="CD280" s="66"/>
      <c r="CE280" s="66"/>
      <c r="CF280" s="66"/>
      <c r="CG280" s="66"/>
      <c r="CH280" s="66"/>
      <c r="CI280" s="66"/>
      <c r="CJ280" s="66"/>
      <c r="CK280" s="66"/>
      <c r="CL280" s="66"/>
      <c r="CM280" s="66"/>
      <c r="CN280" s="66"/>
      <c r="CO280" s="66"/>
      <c r="CP280" s="66"/>
      <c r="CQ280" s="66"/>
      <c r="CR280" s="66"/>
      <c r="CS280" s="66"/>
      <c r="CT280" s="66"/>
      <c r="CU280" s="66"/>
      <c r="CV280" s="66"/>
      <c r="CW280" s="66"/>
      <c r="CX280" s="66"/>
      <c r="CY280" s="66"/>
      <c r="CZ280" s="66"/>
      <c r="DA280" s="66"/>
      <c r="DB280" s="66"/>
      <c r="DC280" s="66"/>
      <c r="DD280" s="66"/>
      <c r="DE280" s="66"/>
      <c r="DF280" s="66"/>
      <c r="DG280" s="66"/>
      <c r="DH280" s="66"/>
      <c r="DI280" s="66"/>
      <c r="DJ280" s="66"/>
      <c r="DK280" s="66"/>
      <c r="DL280" s="66"/>
      <c r="DM280" s="66"/>
      <c r="DN280" s="66"/>
      <c r="DO280" s="66"/>
      <c r="DP280" s="66"/>
      <c r="DQ280" s="66"/>
      <c r="DR280" s="66"/>
      <c r="DS280" s="66"/>
      <c r="DT280" s="66"/>
      <c r="DU280" s="66"/>
      <c r="DV280" s="66"/>
      <c r="DW280" s="66"/>
      <c r="DX280" s="66"/>
      <c r="DY280" s="66"/>
      <c r="DZ280" s="66"/>
      <c r="EA280" s="66"/>
      <c r="EB280" s="66"/>
      <c r="EC280" s="66"/>
      <c r="ED280" s="66"/>
      <c r="EE280" s="66"/>
      <c r="EF280" s="66"/>
      <c r="EG280" s="66"/>
      <c r="EH280" s="66"/>
      <c r="EI280" s="66"/>
      <c r="EJ280" s="66"/>
      <c r="EK280" s="66"/>
      <c r="EL280" s="66"/>
      <c r="EM280" s="66"/>
      <c r="EN280" s="66"/>
    </row>
    <row r="281" spans="1:144" customFormat="1" ht="36" x14ac:dyDescent="0.25">
      <c r="A281" s="66"/>
      <c r="B281" s="233" t="s">
        <v>74</v>
      </c>
      <c r="C281" s="233"/>
      <c r="D281" s="233"/>
      <c r="E281" s="233"/>
      <c r="F281" s="151"/>
      <c r="G281" s="152"/>
      <c r="H281" s="153"/>
      <c r="I281" s="66"/>
      <c r="J281" s="66"/>
      <c r="K281" s="66"/>
      <c r="L281" s="66"/>
      <c r="M281" s="66"/>
      <c r="N281" s="66"/>
      <c r="O281" s="66"/>
      <c r="P281" s="66"/>
      <c r="Q281" s="66"/>
      <c r="R281" s="66"/>
      <c r="S281" s="66"/>
      <c r="T281" s="66"/>
      <c r="U281" s="66"/>
      <c r="V281" s="66"/>
      <c r="W281" s="66"/>
      <c r="X281" s="66"/>
      <c r="Y281" s="66"/>
      <c r="Z281" s="66"/>
      <c r="AA281" s="190" t="s">
        <v>74</v>
      </c>
      <c r="AB281" s="66"/>
      <c r="AC281" s="66"/>
      <c r="AD281" s="66"/>
      <c r="AE281" s="66"/>
      <c r="AF281" s="66"/>
      <c r="AG281" s="66"/>
      <c r="AH281" s="66"/>
      <c r="AI281" s="66"/>
      <c r="AJ281" s="66"/>
      <c r="AK281" s="66"/>
      <c r="AL281" s="66"/>
      <c r="AM281" s="66"/>
      <c r="AN281" s="66"/>
      <c r="AO281" s="66"/>
      <c r="AP281" s="66"/>
      <c r="AQ281" s="66"/>
      <c r="AR281" s="66"/>
      <c r="AS281" s="66"/>
      <c r="AT281" s="66"/>
      <c r="AU281" s="66"/>
      <c r="AV281" s="66"/>
      <c r="AW281" s="66"/>
      <c r="AX281" s="66"/>
      <c r="AY281" s="66"/>
      <c r="AZ281" s="66"/>
      <c r="BA281" s="66"/>
      <c r="BB281" s="66"/>
      <c r="BC281" s="66"/>
      <c r="BD281" s="66"/>
      <c r="BE281" s="66"/>
      <c r="BF281" s="66"/>
      <c r="BG281" s="66"/>
      <c r="BH281" s="66"/>
      <c r="BI281" s="66"/>
      <c r="BJ281" s="66"/>
      <c r="BK281" s="66"/>
      <c r="BL281" s="66"/>
      <c r="BM281" s="66"/>
      <c r="BN281" s="66"/>
      <c r="BO281" s="66"/>
      <c r="BP281" s="66"/>
      <c r="BQ281" s="66"/>
      <c r="BR281" s="66"/>
      <c r="BS281" s="66"/>
      <c r="BT281" s="66"/>
      <c r="BU281" s="66"/>
      <c r="BV281" s="66"/>
      <c r="BW281" s="66"/>
      <c r="BX281" s="66"/>
      <c r="BY281" s="66"/>
      <c r="BZ281" s="66"/>
      <c r="CA281" s="66"/>
      <c r="CB281" s="66"/>
      <c r="CC281" s="66"/>
      <c r="CD281" s="66"/>
      <c r="CE281" s="66"/>
      <c r="CF281" s="66"/>
      <c r="CG281" s="66"/>
      <c r="CH281" s="66"/>
      <c r="CI281" s="66"/>
      <c r="CJ281" s="66"/>
      <c r="CK281" s="66"/>
      <c r="CL281" s="66"/>
      <c r="CM281" s="66"/>
      <c r="CN281" s="66"/>
      <c r="CO281" s="66"/>
      <c r="CP281" s="66"/>
      <c r="CQ281" s="66"/>
      <c r="CR281" s="66"/>
      <c r="CS281" s="66"/>
      <c r="CT281" s="66"/>
      <c r="CU281" s="66"/>
      <c r="CV281" s="66"/>
      <c r="CW281" s="66"/>
      <c r="CX281" s="66"/>
      <c r="CY281" s="66"/>
      <c r="CZ281" s="66"/>
      <c r="DA281" s="66"/>
      <c r="DB281" s="66"/>
      <c r="DC281" s="66"/>
      <c r="DD281" s="66"/>
      <c r="DE281" s="66"/>
      <c r="DF281" s="66"/>
      <c r="DG281" s="66"/>
      <c r="DH281" s="66"/>
      <c r="DI281" s="66"/>
      <c r="DJ281" s="66"/>
      <c r="DK281" s="66"/>
      <c r="DL281" s="66"/>
      <c r="DM281" s="66"/>
      <c r="DN281" s="66"/>
      <c r="DO281" s="66"/>
      <c r="DP281" s="66"/>
      <c r="DQ281" s="66"/>
      <c r="DR281" s="66"/>
      <c r="DS281" s="66"/>
      <c r="DT281" s="66"/>
      <c r="DU281" s="66"/>
      <c r="DV281" s="66"/>
      <c r="DW281" s="66"/>
      <c r="DX281" s="66"/>
      <c r="DY281" s="66"/>
      <c r="DZ281" s="66"/>
      <c r="EA281" s="66"/>
      <c r="EB281" s="66"/>
      <c r="EC281" s="66"/>
      <c r="ED281" s="66"/>
      <c r="EE281" s="66"/>
      <c r="EF281" s="66"/>
      <c r="EG281" s="66"/>
      <c r="EH281" s="66"/>
      <c r="EI281" s="66"/>
      <c r="EJ281" s="66"/>
      <c r="EK281" s="66"/>
      <c r="EL281" s="66"/>
      <c r="EM281" s="66"/>
      <c r="EN281" s="66"/>
    </row>
    <row r="282" spans="1:144" customFormat="1" x14ac:dyDescent="0.25">
      <c r="A282" s="66"/>
      <c r="B282" s="190"/>
      <c r="C282" s="190"/>
      <c r="D282" s="190"/>
      <c r="E282" s="190"/>
      <c r="F282" s="151"/>
      <c r="G282" s="152"/>
      <c r="H282" s="153"/>
      <c r="I282" s="66"/>
      <c r="J282" s="66"/>
      <c r="K282" s="66"/>
      <c r="L282" s="66"/>
      <c r="M282" s="66"/>
      <c r="N282" s="66"/>
      <c r="O282" s="66"/>
      <c r="P282" s="66"/>
      <c r="Q282" s="66"/>
      <c r="R282" s="66"/>
      <c r="S282" s="66"/>
      <c r="T282" s="66"/>
      <c r="U282" s="66"/>
      <c r="V282" s="66"/>
      <c r="W282" s="66"/>
      <c r="X282" s="66"/>
      <c r="Y282" s="66"/>
      <c r="Z282" s="66"/>
      <c r="AA282" s="66"/>
      <c r="AB282" s="66"/>
      <c r="AC282" s="66"/>
      <c r="AD282" s="66"/>
      <c r="AE282" s="66"/>
      <c r="AF282" s="66"/>
      <c r="AG282" s="66"/>
      <c r="AH282" s="66"/>
      <c r="AI282" s="66"/>
      <c r="AJ282" s="66"/>
      <c r="AK282" s="66"/>
      <c r="AL282" s="66"/>
      <c r="AM282" s="66"/>
      <c r="AN282" s="66"/>
      <c r="AO282" s="66"/>
      <c r="AP282" s="66"/>
      <c r="AQ282" s="66"/>
      <c r="AR282" s="66"/>
      <c r="AS282" s="66"/>
      <c r="AT282" s="66"/>
      <c r="AU282" s="66"/>
      <c r="AV282" s="66"/>
      <c r="AW282" s="66"/>
      <c r="AX282" s="66"/>
      <c r="AY282" s="66"/>
      <c r="AZ282" s="66"/>
      <c r="BA282" s="66"/>
      <c r="BB282" s="66"/>
      <c r="BC282" s="66"/>
      <c r="BD282" s="66"/>
      <c r="BE282" s="66"/>
      <c r="BF282" s="66"/>
      <c r="BG282" s="66"/>
      <c r="BH282" s="66"/>
      <c r="BI282" s="66"/>
      <c r="BJ282" s="66"/>
      <c r="BK282" s="66"/>
      <c r="BL282" s="66"/>
      <c r="BM282" s="66"/>
      <c r="BN282" s="66"/>
      <c r="BO282" s="66"/>
      <c r="BP282" s="66"/>
      <c r="BQ282" s="66"/>
      <c r="BR282" s="66"/>
      <c r="BS282" s="66"/>
      <c r="BT282" s="66"/>
      <c r="BU282" s="66"/>
      <c r="BV282" s="66"/>
      <c r="BW282" s="66"/>
      <c r="BX282" s="66"/>
      <c r="BY282" s="66"/>
      <c r="BZ282" s="66"/>
      <c r="CA282" s="66"/>
      <c r="CB282" s="66"/>
      <c r="CC282" s="66"/>
      <c r="CD282" s="66"/>
      <c r="CE282" s="66"/>
      <c r="CF282" s="66"/>
      <c r="CG282" s="66"/>
      <c r="CH282" s="66"/>
      <c r="CI282" s="66"/>
      <c r="CJ282" s="66"/>
      <c r="CK282" s="66"/>
      <c r="CL282" s="66"/>
      <c r="CM282" s="66"/>
      <c r="CN282" s="66"/>
      <c r="CO282" s="66"/>
      <c r="CP282" s="66"/>
      <c r="CQ282" s="66"/>
      <c r="CR282" s="66"/>
      <c r="CS282" s="66"/>
      <c r="CT282" s="66"/>
      <c r="CU282" s="66"/>
      <c r="CV282" s="66"/>
      <c r="CW282" s="66"/>
      <c r="CX282" s="66"/>
      <c r="CY282" s="66"/>
      <c r="CZ282" s="66"/>
      <c r="DA282" s="66"/>
      <c r="DB282" s="66"/>
      <c r="DC282" s="66"/>
      <c r="DD282" s="66"/>
      <c r="DE282" s="66"/>
      <c r="DF282" s="66"/>
      <c r="DG282" s="66"/>
      <c r="DH282" s="66"/>
      <c r="DI282" s="66"/>
      <c r="DJ282" s="66"/>
      <c r="DK282" s="66"/>
      <c r="DL282" s="66"/>
      <c r="DM282" s="66"/>
      <c r="DN282" s="66"/>
      <c r="DO282" s="66"/>
      <c r="DP282" s="66"/>
      <c r="DQ282" s="66"/>
      <c r="DR282" s="66"/>
      <c r="DS282" s="66"/>
      <c r="DT282" s="66"/>
      <c r="DU282" s="66"/>
      <c r="DV282" s="66"/>
      <c r="DW282" s="66"/>
      <c r="DX282" s="66"/>
      <c r="DY282" s="66"/>
      <c r="DZ282" s="66"/>
      <c r="EA282" s="66"/>
      <c r="EB282" s="66"/>
      <c r="EC282" s="66"/>
      <c r="ED282" s="66"/>
      <c r="EE282" s="66"/>
      <c r="EF282" s="66"/>
      <c r="EG282" s="66"/>
      <c r="EH282" s="66"/>
      <c r="EI282" s="66"/>
      <c r="EJ282" s="66"/>
      <c r="EK282" s="66"/>
      <c r="EL282" s="66"/>
      <c r="EM282" s="66"/>
      <c r="EN282" s="66"/>
    </row>
    <row r="283" spans="1:144" customFormat="1" ht="63.75" x14ac:dyDescent="0.25">
      <c r="A283" s="66"/>
      <c r="B283" s="164" t="s">
        <v>134</v>
      </c>
      <c r="C283" s="165"/>
      <c r="D283" s="165"/>
      <c r="E283" s="161"/>
      <c r="F283" s="151"/>
      <c r="G283" s="152"/>
      <c r="H283" s="153"/>
      <c r="I283" s="66"/>
      <c r="J283" s="66"/>
      <c r="K283" s="66"/>
      <c r="L283" s="66"/>
      <c r="M283" s="66"/>
      <c r="N283" s="66"/>
      <c r="O283" s="66"/>
      <c r="P283" s="66"/>
      <c r="Q283" s="66"/>
      <c r="R283" s="66"/>
      <c r="S283" s="66"/>
      <c r="T283" s="66"/>
      <c r="U283" s="66"/>
      <c r="V283" s="66"/>
      <c r="W283" s="66"/>
      <c r="X283" s="66"/>
      <c r="Y283" s="66"/>
      <c r="Z283" s="66"/>
      <c r="AA283" s="66"/>
      <c r="AB283" s="66"/>
      <c r="AC283" s="66"/>
      <c r="AD283" s="66"/>
      <c r="AE283" s="66"/>
      <c r="AF283" s="66"/>
      <c r="AG283" s="66"/>
      <c r="AH283" s="66"/>
      <c r="AI283" s="66"/>
      <c r="AJ283" s="66"/>
      <c r="AK283" s="66"/>
      <c r="AL283" s="66"/>
      <c r="AM283" s="66"/>
      <c r="AN283" s="66"/>
      <c r="AO283" s="66"/>
      <c r="AP283" s="66"/>
      <c r="AQ283" s="66"/>
      <c r="AR283" s="66"/>
      <c r="AS283" s="66"/>
      <c r="AT283" s="66"/>
      <c r="AU283" s="66"/>
      <c r="AV283" s="66"/>
      <c r="AW283" s="66"/>
      <c r="AX283" s="66"/>
      <c r="AY283" s="66"/>
      <c r="AZ283" s="66"/>
      <c r="BA283" s="66"/>
      <c r="BB283" s="66"/>
      <c r="BC283" s="66"/>
      <c r="BD283" s="66"/>
      <c r="BE283" s="66"/>
      <c r="BF283" s="66"/>
      <c r="BG283" s="66"/>
      <c r="BH283" s="66"/>
      <c r="BI283" s="66"/>
      <c r="BJ283" s="66"/>
      <c r="BK283" s="66"/>
      <c r="BL283" s="66"/>
      <c r="BM283" s="66"/>
      <c r="BN283" s="66"/>
      <c r="BO283" s="66"/>
      <c r="BP283" s="66"/>
      <c r="BQ283" s="66"/>
      <c r="BR283" s="66"/>
      <c r="BS283" s="66"/>
      <c r="BT283" s="66"/>
      <c r="BU283" s="66"/>
      <c r="BV283" s="66"/>
      <c r="BW283" s="66"/>
      <c r="BX283" s="66"/>
      <c r="BY283" s="66"/>
      <c r="BZ283" s="66"/>
      <c r="CA283" s="66"/>
      <c r="CB283" s="66"/>
      <c r="CC283" s="66"/>
      <c r="CD283" s="66"/>
      <c r="CE283" s="66"/>
      <c r="CF283" s="66"/>
      <c r="CG283" s="66"/>
      <c r="CH283" s="66"/>
      <c r="CI283" s="66"/>
      <c r="CJ283" s="66"/>
      <c r="CK283" s="66"/>
      <c r="CL283" s="66"/>
      <c r="CM283" s="66"/>
      <c r="CN283" s="66"/>
      <c r="CO283" s="66"/>
      <c r="CP283" s="66"/>
      <c r="CQ283" s="66"/>
      <c r="CR283" s="66"/>
      <c r="CS283" s="66"/>
      <c r="CT283" s="66"/>
      <c r="CU283" s="66"/>
      <c r="CV283" s="66"/>
      <c r="CW283" s="66"/>
      <c r="CX283" s="66"/>
      <c r="CY283" s="66"/>
      <c r="CZ283" s="66"/>
      <c r="DA283" s="66"/>
      <c r="DB283" s="66"/>
      <c r="DC283" s="66"/>
      <c r="DD283" s="66"/>
      <c r="DE283" s="66"/>
      <c r="DF283" s="66"/>
      <c r="DG283" s="66"/>
      <c r="DH283" s="66"/>
      <c r="DI283" s="66"/>
      <c r="DJ283" s="66"/>
      <c r="DK283" s="66"/>
      <c r="DL283" s="66"/>
      <c r="DM283" s="66"/>
      <c r="DN283" s="66"/>
      <c r="DO283" s="66"/>
      <c r="DP283" s="66"/>
      <c r="DQ283" s="66"/>
      <c r="DR283" s="66"/>
      <c r="DS283" s="66"/>
      <c r="DT283" s="66"/>
      <c r="DU283" s="66"/>
      <c r="DV283" s="66"/>
      <c r="DW283" s="66"/>
      <c r="DX283" s="66"/>
      <c r="DY283" s="66"/>
      <c r="DZ283" s="66"/>
      <c r="EA283" s="66"/>
      <c r="EB283" s="66"/>
      <c r="EC283" s="66"/>
      <c r="ED283" s="66"/>
      <c r="EE283" s="66"/>
      <c r="EF283" s="66"/>
      <c r="EG283" s="66"/>
      <c r="EH283" s="66"/>
      <c r="EI283" s="66"/>
      <c r="EJ283" s="66"/>
      <c r="EK283" s="66"/>
      <c r="EL283" s="66"/>
      <c r="EM283" s="66"/>
      <c r="EN283" s="66"/>
    </row>
    <row r="284" spans="1:144" customFormat="1" x14ac:dyDescent="0.25">
      <c r="A284" s="66"/>
      <c r="B284" s="164"/>
      <c r="C284" s="165"/>
      <c r="D284" s="165"/>
      <c r="E284" s="161"/>
      <c r="F284" s="151"/>
      <c r="G284" s="152"/>
      <c r="H284" s="153"/>
      <c r="I284" s="66"/>
      <c r="J284" s="66"/>
      <c r="K284" s="66"/>
      <c r="L284" s="66"/>
      <c r="M284" s="66"/>
      <c r="N284" s="66"/>
      <c r="O284" s="66"/>
      <c r="P284" s="66"/>
      <c r="Q284" s="66"/>
      <c r="R284" s="66"/>
      <c r="S284" s="66"/>
      <c r="T284" s="66"/>
      <c r="U284" s="66"/>
      <c r="V284" s="66"/>
      <c r="W284" s="66"/>
      <c r="X284" s="66"/>
      <c r="Y284" s="66"/>
      <c r="Z284" s="66"/>
      <c r="AA284" s="66"/>
      <c r="AB284" s="66"/>
      <c r="AC284" s="66"/>
      <c r="AD284" s="66"/>
      <c r="AE284" s="66"/>
      <c r="AF284" s="66"/>
      <c r="AG284" s="66"/>
      <c r="AH284" s="66"/>
      <c r="AI284" s="66"/>
      <c r="AJ284" s="66"/>
      <c r="AK284" s="66"/>
      <c r="AL284" s="66"/>
      <c r="AM284" s="66"/>
      <c r="AN284" s="66"/>
      <c r="AO284" s="66"/>
      <c r="AP284" s="66"/>
      <c r="AQ284" s="66"/>
      <c r="AR284" s="66"/>
      <c r="AS284" s="66"/>
      <c r="AT284" s="66"/>
      <c r="AU284" s="66"/>
      <c r="AV284" s="66"/>
      <c r="AW284" s="66"/>
      <c r="AX284" s="66"/>
      <c r="AY284" s="66"/>
      <c r="AZ284" s="66"/>
      <c r="BA284" s="66"/>
      <c r="BB284" s="66"/>
      <c r="BC284" s="66"/>
      <c r="BD284" s="66"/>
      <c r="BE284" s="66"/>
      <c r="BF284" s="66"/>
      <c r="BG284" s="66"/>
      <c r="BH284" s="66"/>
      <c r="BI284" s="66"/>
      <c r="BJ284" s="66"/>
      <c r="BK284" s="66"/>
      <c r="BL284" s="66"/>
      <c r="BM284" s="66"/>
      <c r="BN284" s="66"/>
      <c r="BO284" s="66"/>
      <c r="BP284" s="66"/>
      <c r="BQ284" s="66"/>
      <c r="BR284" s="66"/>
      <c r="BS284" s="66"/>
      <c r="BT284" s="66"/>
      <c r="BU284" s="66"/>
      <c r="BV284" s="66"/>
      <c r="BW284" s="66"/>
      <c r="BX284" s="66"/>
      <c r="BY284" s="66"/>
      <c r="BZ284" s="66"/>
      <c r="CA284" s="66"/>
      <c r="CB284" s="66"/>
      <c r="CC284" s="66"/>
      <c r="CD284" s="66"/>
      <c r="CE284" s="66"/>
      <c r="CF284" s="66"/>
      <c r="CG284" s="66"/>
      <c r="CH284" s="66"/>
      <c r="CI284" s="66"/>
      <c r="CJ284" s="66"/>
      <c r="CK284" s="66"/>
      <c r="CL284" s="66"/>
      <c r="CM284" s="66"/>
      <c r="CN284" s="66"/>
      <c r="CO284" s="66"/>
      <c r="CP284" s="66"/>
      <c r="CQ284" s="66"/>
      <c r="CR284" s="66"/>
      <c r="CS284" s="66"/>
      <c r="CT284" s="66"/>
      <c r="CU284" s="66"/>
      <c r="CV284" s="66"/>
      <c r="CW284" s="66"/>
      <c r="CX284" s="66"/>
      <c r="CY284" s="66"/>
      <c r="CZ284" s="66"/>
      <c r="DA284" s="66"/>
      <c r="DB284" s="66"/>
      <c r="DC284" s="66"/>
      <c r="DD284" s="66"/>
      <c r="DE284" s="66"/>
      <c r="DF284" s="66"/>
      <c r="DG284" s="66"/>
      <c r="DH284" s="66"/>
      <c r="DI284" s="66"/>
      <c r="DJ284" s="66"/>
      <c r="DK284" s="66"/>
      <c r="DL284" s="66"/>
      <c r="DM284" s="66"/>
      <c r="DN284" s="66"/>
      <c r="DO284" s="66"/>
      <c r="DP284" s="66"/>
      <c r="DQ284" s="66"/>
      <c r="DR284" s="66"/>
      <c r="DS284" s="66"/>
      <c r="DT284" s="66"/>
      <c r="DU284" s="66"/>
      <c r="DV284" s="66"/>
      <c r="DW284" s="66"/>
      <c r="DX284" s="66"/>
      <c r="DY284" s="66"/>
      <c r="DZ284" s="66"/>
      <c r="EA284" s="66"/>
      <c r="EB284" s="66"/>
      <c r="EC284" s="66"/>
      <c r="ED284" s="66"/>
      <c r="EE284" s="66"/>
      <c r="EF284" s="66"/>
      <c r="EG284" s="66"/>
      <c r="EH284" s="66"/>
      <c r="EI284" s="66"/>
      <c r="EJ284" s="66"/>
      <c r="EK284" s="66"/>
      <c r="EL284" s="66"/>
      <c r="EM284" s="66"/>
      <c r="EN284" s="66"/>
    </row>
    <row r="285" spans="1:144" customFormat="1" x14ac:dyDescent="0.25">
      <c r="A285" s="66"/>
      <c r="B285" s="191" t="s">
        <v>75</v>
      </c>
      <c r="C285" s="160"/>
      <c r="D285" s="160"/>
      <c r="E285" s="161"/>
      <c r="F285" s="151"/>
      <c r="G285" s="152"/>
      <c r="H285" s="153" t="s">
        <v>344</v>
      </c>
      <c r="I285" s="66"/>
      <c r="J285" s="66"/>
      <c r="K285" s="66"/>
      <c r="L285" s="66"/>
      <c r="M285" s="66"/>
      <c r="N285" s="66"/>
      <c r="O285" s="66"/>
      <c r="P285" s="66"/>
      <c r="Q285" s="66"/>
      <c r="R285" s="66"/>
      <c r="S285" s="66"/>
      <c r="T285" s="66"/>
      <c r="U285" s="66"/>
      <c r="V285" s="66"/>
      <c r="W285" s="66"/>
      <c r="X285" s="66"/>
      <c r="Y285" s="66"/>
      <c r="Z285" s="66"/>
      <c r="AA285" s="66"/>
      <c r="AB285" s="66"/>
      <c r="AC285" s="66"/>
      <c r="AD285" s="66"/>
      <c r="AE285" s="66"/>
      <c r="AF285" s="66"/>
      <c r="AG285" s="66"/>
      <c r="AH285" s="66"/>
      <c r="AI285" s="66"/>
      <c r="AJ285" s="66"/>
      <c r="AK285" s="66"/>
      <c r="AL285" s="66"/>
      <c r="AM285" s="66"/>
      <c r="AN285" s="66"/>
      <c r="AO285" s="66"/>
      <c r="AP285" s="66"/>
      <c r="AQ285" s="66"/>
      <c r="AR285" s="66"/>
      <c r="AS285" s="66"/>
      <c r="AT285" s="66"/>
      <c r="AU285" s="66"/>
      <c r="AV285" s="66"/>
      <c r="AW285" s="66"/>
      <c r="AX285" s="66"/>
      <c r="AY285" s="66"/>
      <c r="AZ285" s="66"/>
      <c r="BA285" s="66"/>
      <c r="BB285" s="66"/>
      <c r="BC285" s="66"/>
      <c r="BD285" s="66"/>
      <c r="BE285" s="66"/>
      <c r="BF285" s="66"/>
      <c r="BG285" s="66"/>
      <c r="BH285" s="66"/>
      <c r="BI285" s="66"/>
      <c r="BJ285" s="66"/>
      <c r="BK285" s="66"/>
      <c r="BL285" s="66"/>
      <c r="BM285" s="66"/>
      <c r="BN285" s="66"/>
      <c r="BO285" s="66"/>
      <c r="BP285" s="66"/>
      <c r="BQ285" s="66"/>
      <c r="BR285" s="66"/>
      <c r="BS285" s="66"/>
      <c r="BT285" s="66"/>
      <c r="BU285" s="66"/>
      <c r="BV285" s="66"/>
      <c r="BW285" s="66"/>
      <c r="BX285" s="66"/>
      <c r="BY285" s="66"/>
      <c r="BZ285" s="66"/>
      <c r="CA285" s="66"/>
      <c r="CB285" s="66"/>
      <c r="CC285" s="66"/>
      <c r="CD285" s="66"/>
      <c r="CE285" s="66"/>
      <c r="CF285" s="66"/>
      <c r="CG285" s="66"/>
      <c r="CH285" s="66"/>
      <c r="CI285" s="66"/>
      <c r="CJ285" s="66"/>
      <c r="CK285" s="66"/>
      <c r="CL285" s="66"/>
      <c r="CM285" s="66"/>
      <c r="CN285" s="66"/>
      <c r="CO285" s="66"/>
      <c r="CP285" s="66"/>
      <c r="CQ285" s="66"/>
      <c r="CR285" s="66"/>
      <c r="CS285" s="66"/>
      <c r="CT285" s="66"/>
      <c r="CU285" s="66"/>
      <c r="CV285" s="66"/>
      <c r="CW285" s="66"/>
      <c r="CX285" s="66"/>
      <c r="CY285" s="66"/>
      <c r="CZ285" s="66"/>
      <c r="DA285" s="66"/>
      <c r="DB285" s="66"/>
      <c r="DC285" s="66"/>
      <c r="DD285" s="66"/>
      <c r="DE285" s="66"/>
      <c r="DF285" s="66"/>
      <c r="DG285" s="66"/>
      <c r="DH285" s="66"/>
      <c r="DI285" s="66"/>
      <c r="DJ285" s="66"/>
      <c r="DK285" s="66"/>
      <c r="DL285" s="66"/>
      <c r="DM285" s="66"/>
      <c r="DN285" s="66"/>
      <c r="DO285" s="66"/>
      <c r="DP285" s="66"/>
      <c r="DQ285" s="66"/>
      <c r="DR285" s="66"/>
      <c r="DS285" s="66"/>
      <c r="DT285" s="66"/>
      <c r="DU285" s="66"/>
      <c r="DV285" s="66"/>
      <c r="DW285" s="66"/>
      <c r="DX285" s="66"/>
      <c r="DY285" s="66"/>
      <c r="DZ285" s="66"/>
      <c r="EA285" s="66"/>
      <c r="EB285" s="66"/>
      <c r="EC285" s="66"/>
      <c r="ED285" s="66"/>
      <c r="EE285" s="66"/>
      <c r="EF285" s="66"/>
      <c r="EG285" s="66"/>
      <c r="EH285" s="66"/>
      <c r="EI285" s="66"/>
      <c r="EJ285" s="66"/>
      <c r="EK285" s="66"/>
      <c r="EL285" s="66"/>
      <c r="EM285" s="66"/>
      <c r="EN285" s="66"/>
    </row>
    <row r="286" spans="1:144" customFormat="1" x14ac:dyDescent="0.25">
      <c r="A286" s="66"/>
      <c r="B286" s="242" t="s">
        <v>76</v>
      </c>
      <c r="C286" s="242"/>
      <c r="D286" s="155" t="s">
        <v>67</v>
      </c>
      <c r="E286" s="156">
        <v>15</v>
      </c>
      <c r="F286" s="151"/>
      <c r="G286" s="152"/>
      <c r="H286" s="153"/>
      <c r="I286" s="66"/>
      <c r="J286" s="66"/>
      <c r="K286" s="66"/>
      <c r="L286" s="66"/>
      <c r="M286" s="66"/>
      <c r="N286" s="66"/>
      <c r="O286" s="66"/>
      <c r="P286" s="66"/>
      <c r="Q286" s="66"/>
      <c r="R286" s="66"/>
      <c r="S286" s="66"/>
      <c r="T286" s="66"/>
      <c r="U286" s="66"/>
      <c r="V286" s="66"/>
      <c r="W286" s="66"/>
      <c r="X286" s="66"/>
      <c r="Y286" s="66"/>
      <c r="Z286" s="193" t="s">
        <v>76</v>
      </c>
      <c r="AA286" s="66"/>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66"/>
      <c r="BC286" s="66"/>
      <c r="BD286" s="66"/>
      <c r="BE286" s="66"/>
      <c r="BF286" s="66"/>
      <c r="BG286" s="66"/>
      <c r="BH286" s="66"/>
      <c r="BI286" s="66"/>
      <c r="BJ286" s="66"/>
      <c r="BK286" s="66"/>
      <c r="BL286" s="66"/>
      <c r="BM286" s="66"/>
      <c r="BN286" s="66"/>
      <c r="BO286" s="66"/>
      <c r="BP286" s="66"/>
      <c r="BQ286" s="66"/>
      <c r="BR286" s="66"/>
      <c r="BS286" s="66"/>
      <c r="BT286" s="66"/>
      <c r="BU286" s="66"/>
      <c r="BV286" s="66"/>
      <c r="BW286" s="66"/>
      <c r="BX286" s="66"/>
      <c r="BY286" s="66"/>
      <c r="BZ286" s="66"/>
      <c r="CA286" s="66"/>
      <c r="CB286" s="66"/>
      <c r="CC286" s="66"/>
      <c r="CD286" s="66"/>
      <c r="CE286" s="66"/>
      <c r="CF286" s="66"/>
      <c r="CG286" s="66"/>
      <c r="CH286" s="66"/>
      <c r="CI286" s="66"/>
      <c r="CJ286" s="66"/>
      <c r="CK286" s="66"/>
      <c r="CL286" s="66"/>
      <c r="CM286" s="66"/>
      <c r="CN286" s="66"/>
      <c r="CO286" s="66"/>
      <c r="CP286" s="66"/>
      <c r="CQ286" s="66"/>
      <c r="CR286" s="66"/>
      <c r="CS286" s="66"/>
      <c r="CT286" s="66"/>
      <c r="CU286" s="66"/>
      <c r="CV286" s="66"/>
      <c r="CW286" s="66"/>
      <c r="CX286" s="66"/>
      <c r="CY286" s="66"/>
      <c r="CZ286" s="66"/>
      <c r="DA286" s="66"/>
      <c r="DB286" s="66"/>
      <c r="DC286" s="66"/>
      <c r="DD286" s="66"/>
      <c r="DE286" s="66"/>
      <c r="DF286" s="66"/>
      <c r="DG286" s="66"/>
      <c r="DH286" s="66"/>
      <c r="DI286" s="66"/>
      <c r="DJ286" s="66"/>
      <c r="DK286" s="66"/>
      <c r="DL286" s="66"/>
      <c r="DM286" s="66"/>
      <c r="DN286" s="66"/>
      <c r="DO286" s="66"/>
      <c r="DP286" s="66"/>
      <c r="DQ286" s="66"/>
      <c r="DR286" s="66"/>
      <c r="DS286" s="66"/>
      <c r="DT286" s="66"/>
      <c r="DU286" s="66"/>
      <c r="DV286" s="66"/>
      <c r="DW286" s="66"/>
      <c r="DX286" s="66"/>
      <c r="DY286" s="66"/>
      <c r="DZ286" s="66"/>
      <c r="EA286" s="66"/>
      <c r="EB286" s="66"/>
      <c r="EC286" s="66"/>
      <c r="ED286" s="66"/>
      <c r="EE286" s="66"/>
      <c r="EF286" s="66"/>
      <c r="EG286" s="66"/>
      <c r="EH286" s="66"/>
      <c r="EI286" s="66"/>
      <c r="EJ286" s="66"/>
      <c r="EK286" s="66"/>
      <c r="EL286" s="66"/>
      <c r="EM286" s="66"/>
      <c r="EN286" s="66"/>
    </row>
    <row r="287" spans="1:144" customFormat="1" x14ac:dyDescent="0.25">
      <c r="A287" s="66"/>
      <c r="B287" s="242" t="s">
        <v>77</v>
      </c>
      <c r="C287" s="242"/>
      <c r="D287" s="155" t="s">
        <v>67</v>
      </c>
      <c r="E287" s="156">
        <v>15</v>
      </c>
      <c r="F287" s="151"/>
      <c r="G287" s="152"/>
      <c r="H287" s="153"/>
      <c r="I287" s="66"/>
      <c r="J287" s="66"/>
      <c r="K287" s="66"/>
      <c r="L287" s="66"/>
      <c r="M287" s="66"/>
      <c r="N287" s="66"/>
      <c r="O287" s="66"/>
      <c r="P287" s="66"/>
      <c r="Q287" s="66"/>
      <c r="R287" s="66"/>
      <c r="S287" s="66"/>
      <c r="T287" s="66"/>
      <c r="U287" s="66"/>
      <c r="V287" s="66"/>
      <c r="W287" s="66"/>
      <c r="X287" s="66"/>
      <c r="Y287" s="66"/>
      <c r="Z287" s="193" t="s">
        <v>77</v>
      </c>
      <c r="AA287" s="66"/>
      <c r="AB287" s="66"/>
      <c r="AC287" s="66"/>
      <c r="AD287" s="66"/>
      <c r="AE287" s="66"/>
      <c r="AF287" s="66"/>
      <c r="AG287" s="66"/>
      <c r="AH287" s="66"/>
      <c r="AI287" s="66"/>
      <c r="AJ287" s="66"/>
      <c r="AK287" s="66"/>
      <c r="AL287" s="66"/>
      <c r="AM287" s="66"/>
      <c r="AN287" s="66"/>
      <c r="AO287" s="66"/>
      <c r="AP287" s="66"/>
      <c r="AQ287" s="66"/>
      <c r="AR287" s="66"/>
      <c r="AS287" s="66"/>
      <c r="AT287" s="66"/>
      <c r="AU287" s="66"/>
      <c r="AV287" s="66"/>
      <c r="AW287" s="66"/>
      <c r="AX287" s="66"/>
      <c r="AY287" s="66"/>
      <c r="AZ287" s="66"/>
      <c r="BA287" s="66"/>
      <c r="BB287" s="66"/>
      <c r="BC287" s="66"/>
      <c r="BD287" s="66"/>
      <c r="BE287" s="66"/>
      <c r="BF287" s="66"/>
      <c r="BG287" s="66"/>
      <c r="BH287" s="66"/>
      <c r="BI287" s="66"/>
      <c r="BJ287" s="66"/>
      <c r="BK287" s="66"/>
      <c r="BL287" s="66"/>
      <c r="BM287" s="66"/>
      <c r="BN287" s="66"/>
      <c r="BO287" s="66"/>
      <c r="BP287" s="66"/>
      <c r="BQ287" s="66"/>
      <c r="BR287" s="66"/>
      <c r="BS287" s="66"/>
      <c r="BT287" s="66"/>
      <c r="BU287" s="66"/>
      <c r="BV287" s="66"/>
      <c r="BW287" s="66"/>
      <c r="BX287" s="66"/>
      <c r="BY287" s="66"/>
      <c r="BZ287" s="66"/>
      <c r="CA287" s="66"/>
      <c r="CB287" s="66"/>
      <c r="CC287" s="66"/>
      <c r="CD287" s="66"/>
      <c r="CE287" s="66"/>
      <c r="CF287" s="66"/>
      <c r="CG287" s="66"/>
      <c r="CH287" s="66"/>
      <c r="CI287" s="66"/>
      <c r="CJ287" s="66"/>
      <c r="CK287" s="66"/>
      <c r="CL287" s="66"/>
      <c r="CM287" s="66"/>
      <c r="CN287" s="66"/>
      <c r="CO287" s="66"/>
      <c r="CP287" s="66"/>
      <c r="CQ287" s="66"/>
      <c r="CR287" s="66"/>
      <c r="CS287" s="66"/>
      <c r="CT287" s="66"/>
      <c r="CU287" s="66"/>
      <c r="CV287" s="66"/>
      <c r="CW287" s="66"/>
      <c r="CX287" s="66"/>
      <c r="CY287" s="66"/>
      <c r="CZ287" s="66"/>
      <c r="DA287" s="66"/>
      <c r="DB287" s="66"/>
      <c r="DC287" s="66"/>
      <c r="DD287" s="66"/>
      <c r="DE287" s="66"/>
      <c r="DF287" s="66"/>
      <c r="DG287" s="66"/>
      <c r="DH287" s="66"/>
      <c r="DI287" s="66"/>
      <c r="DJ287" s="66"/>
      <c r="DK287" s="66"/>
      <c r="DL287" s="66"/>
      <c r="DM287" s="66"/>
      <c r="DN287" s="66"/>
      <c r="DO287" s="66"/>
      <c r="DP287" s="66"/>
      <c r="DQ287" s="66"/>
      <c r="DR287" s="66"/>
      <c r="DS287" s="66"/>
      <c r="DT287" s="66"/>
      <c r="DU287" s="66"/>
      <c r="DV287" s="66"/>
      <c r="DW287" s="66"/>
      <c r="DX287" s="66"/>
      <c r="DY287" s="66"/>
      <c r="DZ287" s="66"/>
      <c r="EA287" s="66"/>
      <c r="EB287" s="66"/>
      <c r="EC287" s="66"/>
      <c r="ED287" s="66"/>
      <c r="EE287" s="66"/>
      <c r="EF287" s="66"/>
      <c r="EG287" s="66"/>
      <c r="EH287" s="66"/>
      <c r="EI287" s="66"/>
      <c r="EJ287" s="66"/>
      <c r="EK287" s="66"/>
      <c r="EL287" s="66"/>
      <c r="EM287" s="66"/>
      <c r="EN287" s="66"/>
    </row>
    <row r="288" spans="1:144" customFormat="1" x14ac:dyDescent="0.25">
      <c r="A288" s="66"/>
      <c r="B288" s="242" t="s">
        <v>78</v>
      </c>
      <c r="C288" s="242"/>
      <c r="D288" s="155" t="s">
        <v>67</v>
      </c>
      <c r="E288" s="156">
        <v>15</v>
      </c>
      <c r="F288" s="151"/>
      <c r="G288" s="152"/>
      <c r="H288" s="153"/>
      <c r="I288" s="66"/>
      <c r="J288" s="66"/>
      <c r="K288" s="66"/>
      <c r="L288" s="66"/>
      <c r="M288" s="66"/>
      <c r="N288" s="66"/>
      <c r="O288" s="66"/>
      <c r="P288" s="66"/>
      <c r="Q288" s="66"/>
      <c r="R288" s="66"/>
      <c r="S288" s="66"/>
      <c r="T288" s="66"/>
      <c r="U288" s="66"/>
      <c r="V288" s="66"/>
      <c r="W288" s="66"/>
      <c r="X288" s="66"/>
      <c r="Y288" s="66"/>
      <c r="Z288" s="193" t="s">
        <v>78</v>
      </c>
      <c r="AA288" s="66"/>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c r="BA288" s="66"/>
      <c r="BB288" s="66"/>
      <c r="BC288" s="66"/>
      <c r="BD288" s="66"/>
      <c r="BE288" s="66"/>
      <c r="BF288" s="66"/>
      <c r="BG288" s="66"/>
      <c r="BH288" s="66"/>
      <c r="BI288" s="66"/>
      <c r="BJ288" s="66"/>
      <c r="BK288" s="66"/>
      <c r="BL288" s="66"/>
      <c r="BM288" s="66"/>
      <c r="BN288" s="66"/>
      <c r="BO288" s="66"/>
      <c r="BP288" s="66"/>
      <c r="BQ288" s="66"/>
      <c r="BR288" s="66"/>
      <c r="BS288" s="66"/>
      <c r="BT288" s="66"/>
      <c r="BU288" s="66"/>
      <c r="BV288" s="66"/>
      <c r="BW288" s="66"/>
      <c r="BX288" s="66"/>
      <c r="BY288" s="66"/>
      <c r="BZ288" s="66"/>
      <c r="CA288" s="66"/>
      <c r="CB288" s="66"/>
      <c r="CC288" s="66"/>
      <c r="CD288" s="66"/>
      <c r="CE288" s="66"/>
      <c r="CF288" s="66"/>
      <c r="CG288" s="66"/>
      <c r="CH288" s="66"/>
      <c r="CI288" s="66"/>
      <c r="CJ288" s="66"/>
      <c r="CK288" s="66"/>
      <c r="CL288" s="66"/>
      <c r="CM288" s="66"/>
      <c r="CN288" s="66"/>
      <c r="CO288" s="66"/>
      <c r="CP288" s="66"/>
      <c r="CQ288" s="66"/>
      <c r="CR288" s="66"/>
      <c r="CS288" s="66"/>
      <c r="CT288" s="66"/>
      <c r="CU288" s="66"/>
      <c r="CV288" s="66"/>
      <c r="CW288" s="66"/>
      <c r="CX288" s="66"/>
      <c r="CY288" s="66"/>
      <c r="CZ288" s="66"/>
      <c r="DA288" s="66"/>
      <c r="DB288" s="66"/>
      <c r="DC288" s="66"/>
      <c r="DD288" s="66"/>
      <c r="DE288" s="66"/>
      <c r="DF288" s="66"/>
      <c r="DG288" s="66"/>
      <c r="DH288" s="66"/>
      <c r="DI288" s="66"/>
      <c r="DJ288" s="66"/>
      <c r="DK288" s="66"/>
      <c r="DL288" s="66"/>
      <c r="DM288" s="66"/>
      <c r="DN288" s="66"/>
      <c r="DO288" s="66"/>
      <c r="DP288" s="66"/>
      <c r="DQ288" s="66"/>
      <c r="DR288" s="66"/>
      <c r="DS288" s="66"/>
      <c r="DT288" s="66"/>
      <c r="DU288" s="66"/>
      <c r="DV288" s="66"/>
      <c r="DW288" s="66"/>
      <c r="DX288" s="66"/>
      <c r="DY288" s="66"/>
      <c r="DZ288" s="66"/>
      <c r="EA288" s="66"/>
      <c r="EB288" s="66"/>
      <c r="EC288" s="66"/>
      <c r="ED288" s="66"/>
      <c r="EE288" s="66"/>
      <c r="EF288" s="66"/>
      <c r="EG288" s="66"/>
      <c r="EH288" s="66"/>
      <c r="EI288" s="66"/>
      <c r="EJ288" s="66"/>
      <c r="EK288" s="66"/>
      <c r="EL288" s="66"/>
      <c r="EM288" s="66"/>
      <c r="EN288" s="66"/>
    </row>
    <row r="289" spans="1:144" customFormat="1" x14ac:dyDescent="0.25">
      <c r="A289" s="66"/>
      <c r="B289" s="242" t="s">
        <v>345</v>
      </c>
      <c r="C289" s="242"/>
      <c r="D289" s="155" t="s">
        <v>67</v>
      </c>
      <c r="E289" s="156">
        <v>25</v>
      </c>
      <c r="F289" s="151"/>
      <c r="G289" s="152"/>
      <c r="H289" s="153"/>
      <c r="I289" s="66"/>
      <c r="J289" s="66"/>
      <c r="K289" s="66"/>
      <c r="L289" s="66"/>
      <c r="M289" s="66"/>
      <c r="N289" s="66"/>
      <c r="O289" s="66"/>
      <c r="P289" s="66"/>
      <c r="Q289" s="66"/>
      <c r="R289" s="66"/>
      <c r="S289" s="66"/>
      <c r="T289" s="66"/>
      <c r="U289" s="66"/>
      <c r="V289" s="66"/>
      <c r="W289" s="66"/>
      <c r="X289" s="66"/>
      <c r="Y289" s="66"/>
      <c r="Z289" s="193" t="s">
        <v>345</v>
      </c>
      <c r="AA289" s="66"/>
      <c r="AB289" s="66"/>
      <c r="AC289" s="66"/>
      <c r="AD289" s="66"/>
      <c r="AE289" s="66"/>
      <c r="AF289" s="66"/>
      <c r="AG289" s="66"/>
      <c r="AH289" s="66"/>
      <c r="AI289" s="66"/>
      <c r="AJ289" s="66"/>
      <c r="AK289" s="66"/>
      <c r="AL289" s="66"/>
      <c r="AM289" s="66"/>
      <c r="AN289" s="66"/>
      <c r="AO289" s="66"/>
      <c r="AP289" s="66"/>
      <c r="AQ289" s="66"/>
      <c r="AR289" s="66"/>
      <c r="AS289" s="66"/>
      <c r="AT289" s="66"/>
      <c r="AU289" s="66"/>
      <c r="AV289" s="66"/>
      <c r="AW289" s="66"/>
      <c r="AX289" s="66"/>
      <c r="AY289" s="66"/>
      <c r="AZ289" s="66"/>
      <c r="BA289" s="66"/>
      <c r="BB289" s="66"/>
      <c r="BC289" s="66"/>
      <c r="BD289" s="66"/>
      <c r="BE289" s="66"/>
      <c r="BF289" s="66"/>
      <c r="BG289" s="66"/>
      <c r="BH289" s="66"/>
      <c r="BI289" s="66"/>
      <c r="BJ289" s="66"/>
      <c r="BK289" s="66"/>
      <c r="BL289" s="66"/>
      <c r="BM289" s="66"/>
      <c r="BN289" s="66"/>
      <c r="BO289" s="66"/>
      <c r="BP289" s="66"/>
      <c r="BQ289" s="66"/>
      <c r="BR289" s="66"/>
      <c r="BS289" s="66"/>
      <c r="BT289" s="66"/>
      <c r="BU289" s="66"/>
      <c r="BV289" s="66"/>
      <c r="BW289" s="66"/>
      <c r="BX289" s="66"/>
      <c r="BY289" s="66"/>
      <c r="BZ289" s="66"/>
      <c r="CA289" s="66"/>
      <c r="CB289" s="66"/>
      <c r="CC289" s="66"/>
      <c r="CD289" s="66"/>
      <c r="CE289" s="66"/>
      <c r="CF289" s="66"/>
      <c r="CG289" s="66"/>
      <c r="CH289" s="66"/>
      <c r="CI289" s="66"/>
      <c r="CJ289" s="66"/>
      <c r="CK289" s="66"/>
      <c r="CL289" s="66"/>
      <c r="CM289" s="66"/>
      <c r="CN289" s="66"/>
      <c r="CO289" s="66"/>
      <c r="CP289" s="66"/>
      <c r="CQ289" s="66"/>
      <c r="CR289" s="66"/>
      <c r="CS289" s="66"/>
      <c r="CT289" s="66"/>
      <c r="CU289" s="66"/>
      <c r="CV289" s="66"/>
      <c r="CW289" s="66"/>
      <c r="CX289" s="66"/>
      <c r="CY289" s="66"/>
      <c r="CZ289" s="66"/>
      <c r="DA289" s="66"/>
      <c r="DB289" s="66"/>
      <c r="DC289" s="66"/>
      <c r="DD289" s="66"/>
      <c r="DE289" s="66"/>
      <c r="DF289" s="66"/>
      <c r="DG289" s="66"/>
      <c r="DH289" s="66"/>
      <c r="DI289" s="66"/>
      <c r="DJ289" s="66"/>
      <c r="DK289" s="66"/>
      <c r="DL289" s="66"/>
      <c r="DM289" s="66"/>
      <c r="DN289" s="66"/>
      <c r="DO289" s="66"/>
      <c r="DP289" s="66"/>
      <c r="DQ289" s="66"/>
      <c r="DR289" s="66"/>
      <c r="DS289" s="66"/>
      <c r="DT289" s="66"/>
      <c r="DU289" s="66"/>
      <c r="DV289" s="66"/>
      <c r="DW289" s="66"/>
      <c r="DX289" s="66"/>
      <c r="DY289" s="66"/>
      <c r="DZ289" s="66"/>
      <c r="EA289" s="66"/>
      <c r="EB289" s="66"/>
      <c r="EC289" s="66"/>
      <c r="ED289" s="66"/>
      <c r="EE289" s="66"/>
      <c r="EF289" s="66"/>
      <c r="EG289" s="66"/>
      <c r="EH289" s="66"/>
      <c r="EI289" s="66"/>
      <c r="EJ289" s="66"/>
      <c r="EK289" s="66"/>
      <c r="EL289" s="66"/>
      <c r="EM289" s="66"/>
      <c r="EN289" s="66"/>
    </row>
    <row r="290" spans="1:144" customFormat="1" x14ac:dyDescent="0.25">
      <c r="A290" s="66"/>
      <c r="B290" s="242" t="s">
        <v>79</v>
      </c>
      <c r="C290" s="242"/>
      <c r="D290" s="155" t="s">
        <v>67</v>
      </c>
      <c r="E290" s="156">
        <v>15</v>
      </c>
      <c r="F290" s="151"/>
      <c r="G290" s="152"/>
      <c r="H290" s="153"/>
      <c r="I290" s="66"/>
      <c r="J290" s="66"/>
      <c r="K290" s="66"/>
      <c r="L290" s="66"/>
      <c r="M290" s="66"/>
      <c r="N290" s="66"/>
      <c r="O290" s="66"/>
      <c r="P290" s="66"/>
      <c r="Q290" s="66"/>
      <c r="R290" s="66"/>
      <c r="S290" s="66"/>
      <c r="T290" s="66"/>
      <c r="U290" s="66"/>
      <c r="V290" s="66"/>
      <c r="W290" s="66"/>
      <c r="X290" s="66"/>
      <c r="Y290" s="66"/>
      <c r="Z290" s="193" t="s">
        <v>79</v>
      </c>
      <c r="AA290" s="66"/>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c r="BA290" s="66"/>
      <c r="BB290" s="66"/>
      <c r="BC290" s="66"/>
      <c r="BD290" s="66"/>
      <c r="BE290" s="66"/>
      <c r="BF290" s="66"/>
      <c r="BG290" s="66"/>
      <c r="BH290" s="66"/>
      <c r="BI290" s="66"/>
      <c r="BJ290" s="66"/>
      <c r="BK290" s="66"/>
      <c r="BL290" s="66"/>
      <c r="BM290" s="66"/>
      <c r="BN290" s="66"/>
      <c r="BO290" s="66"/>
      <c r="BP290" s="66"/>
      <c r="BQ290" s="66"/>
      <c r="BR290" s="66"/>
      <c r="BS290" s="66"/>
      <c r="BT290" s="66"/>
      <c r="BU290" s="66"/>
      <c r="BV290" s="66"/>
      <c r="BW290" s="66"/>
      <c r="BX290" s="66"/>
      <c r="BY290" s="66"/>
      <c r="BZ290" s="66"/>
      <c r="CA290" s="66"/>
      <c r="CB290" s="66"/>
      <c r="CC290" s="66"/>
      <c r="CD290" s="66"/>
      <c r="CE290" s="66"/>
      <c r="CF290" s="66"/>
      <c r="CG290" s="66"/>
      <c r="CH290" s="66"/>
      <c r="CI290" s="66"/>
      <c r="CJ290" s="66"/>
      <c r="CK290" s="66"/>
      <c r="CL290" s="66"/>
      <c r="CM290" s="66"/>
      <c r="CN290" s="66"/>
      <c r="CO290" s="66"/>
      <c r="CP290" s="66"/>
      <c r="CQ290" s="66"/>
      <c r="CR290" s="66"/>
      <c r="CS290" s="66"/>
      <c r="CT290" s="66"/>
      <c r="CU290" s="66"/>
      <c r="CV290" s="66"/>
      <c r="CW290" s="66"/>
      <c r="CX290" s="66"/>
      <c r="CY290" s="66"/>
      <c r="CZ290" s="66"/>
      <c r="DA290" s="66"/>
      <c r="DB290" s="66"/>
      <c r="DC290" s="66"/>
      <c r="DD290" s="66"/>
      <c r="DE290" s="66"/>
      <c r="DF290" s="66"/>
      <c r="DG290" s="66"/>
      <c r="DH290" s="66"/>
      <c r="DI290" s="66"/>
      <c r="DJ290" s="66"/>
      <c r="DK290" s="66"/>
      <c r="DL290" s="66"/>
      <c r="DM290" s="66"/>
      <c r="DN290" s="66"/>
      <c r="DO290" s="66"/>
      <c r="DP290" s="66"/>
      <c r="DQ290" s="66"/>
      <c r="DR290" s="66"/>
      <c r="DS290" s="66"/>
      <c r="DT290" s="66"/>
      <c r="DU290" s="66"/>
      <c r="DV290" s="66"/>
      <c r="DW290" s="66"/>
      <c r="DX290" s="66"/>
      <c r="DY290" s="66"/>
      <c r="DZ290" s="66"/>
      <c r="EA290" s="66"/>
      <c r="EB290" s="66"/>
      <c r="EC290" s="66"/>
      <c r="ED290" s="66"/>
      <c r="EE290" s="66"/>
      <c r="EF290" s="66"/>
      <c r="EG290" s="66"/>
      <c r="EH290" s="66"/>
      <c r="EI290" s="66"/>
      <c r="EJ290" s="66"/>
      <c r="EK290" s="66"/>
      <c r="EL290" s="66"/>
      <c r="EM290" s="66"/>
      <c r="EN290" s="66"/>
    </row>
    <row r="291" spans="1:144" customFormat="1" x14ac:dyDescent="0.25">
      <c r="A291" s="66"/>
      <c r="B291" s="242" t="s">
        <v>80</v>
      </c>
      <c r="C291" s="242"/>
      <c r="D291" s="155" t="s">
        <v>67</v>
      </c>
      <c r="E291" s="156">
        <v>12.5</v>
      </c>
      <c r="F291" s="151"/>
      <c r="G291" s="152"/>
      <c r="H291" s="153"/>
      <c r="I291" s="66"/>
      <c r="J291" s="66"/>
      <c r="K291" s="66"/>
      <c r="L291" s="66"/>
      <c r="M291" s="66"/>
      <c r="N291" s="66"/>
      <c r="O291" s="66"/>
      <c r="P291" s="66"/>
      <c r="Q291" s="66"/>
      <c r="R291" s="66"/>
      <c r="S291" s="66"/>
      <c r="T291" s="66"/>
      <c r="U291" s="66"/>
      <c r="V291" s="66"/>
      <c r="W291" s="66"/>
      <c r="X291" s="66"/>
      <c r="Y291" s="66"/>
      <c r="Z291" s="193" t="s">
        <v>80</v>
      </c>
      <c r="AA291" s="66"/>
      <c r="AB291" s="66"/>
      <c r="AC291" s="66"/>
      <c r="AD291" s="66"/>
      <c r="AE291" s="66"/>
      <c r="AF291" s="66"/>
      <c r="AG291" s="66"/>
      <c r="AH291" s="66"/>
      <c r="AI291" s="66"/>
      <c r="AJ291" s="66"/>
      <c r="AK291" s="66"/>
      <c r="AL291" s="66"/>
      <c r="AM291" s="66"/>
      <c r="AN291" s="66"/>
      <c r="AO291" s="66"/>
      <c r="AP291" s="66"/>
      <c r="AQ291" s="66"/>
      <c r="AR291" s="66"/>
      <c r="AS291" s="66"/>
      <c r="AT291" s="66"/>
      <c r="AU291" s="66"/>
      <c r="AV291" s="66"/>
      <c r="AW291" s="66"/>
      <c r="AX291" s="66"/>
      <c r="AY291" s="66"/>
      <c r="AZ291" s="66"/>
      <c r="BA291" s="66"/>
      <c r="BB291" s="66"/>
      <c r="BC291" s="66"/>
      <c r="BD291" s="66"/>
      <c r="BE291" s="66"/>
      <c r="BF291" s="66"/>
      <c r="BG291" s="66"/>
      <c r="BH291" s="66"/>
      <c r="BI291" s="66"/>
      <c r="BJ291" s="66"/>
      <c r="BK291" s="66"/>
      <c r="BL291" s="66"/>
      <c r="BM291" s="66"/>
      <c r="BN291" s="66"/>
      <c r="BO291" s="66"/>
      <c r="BP291" s="66"/>
      <c r="BQ291" s="66"/>
      <c r="BR291" s="66"/>
      <c r="BS291" s="66"/>
      <c r="BT291" s="66"/>
      <c r="BU291" s="66"/>
      <c r="BV291" s="66"/>
      <c r="BW291" s="66"/>
      <c r="BX291" s="66"/>
      <c r="BY291" s="66"/>
      <c r="BZ291" s="66"/>
      <c r="CA291" s="66"/>
      <c r="CB291" s="66"/>
      <c r="CC291" s="66"/>
      <c r="CD291" s="66"/>
      <c r="CE291" s="66"/>
      <c r="CF291" s="66"/>
      <c r="CG291" s="66"/>
      <c r="CH291" s="66"/>
      <c r="CI291" s="66"/>
      <c r="CJ291" s="66"/>
      <c r="CK291" s="66"/>
      <c r="CL291" s="66"/>
      <c r="CM291" s="66"/>
      <c r="CN291" s="66"/>
      <c r="CO291" s="66"/>
      <c r="CP291" s="66"/>
      <c r="CQ291" s="66"/>
      <c r="CR291" s="66"/>
      <c r="CS291" s="66"/>
      <c r="CT291" s="66"/>
      <c r="CU291" s="66"/>
      <c r="CV291" s="66"/>
      <c r="CW291" s="66"/>
      <c r="CX291" s="66"/>
      <c r="CY291" s="66"/>
      <c r="CZ291" s="66"/>
      <c r="DA291" s="66"/>
      <c r="DB291" s="66"/>
      <c r="DC291" s="66"/>
      <c r="DD291" s="66"/>
      <c r="DE291" s="66"/>
      <c r="DF291" s="66"/>
      <c r="DG291" s="66"/>
      <c r="DH291" s="66"/>
      <c r="DI291" s="66"/>
      <c r="DJ291" s="66"/>
      <c r="DK291" s="66"/>
      <c r="DL291" s="66"/>
      <c r="DM291" s="66"/>
      <c r="DN291" s="66"/>
      <c r="DO291" s="66"/>
      <c r="DP291" s="66"/>
      <c r="DQ291" s="66"/>
      <c r="DR291" s="66"/>
      <c r="DS291" s="66"/>
      <c r="DT291" s="66"/>
      <c r="DU291" s="66"/>
      <c r="DV291" s="66"/>
      <c r="DW291" s="66"/>
      <c r="DX291" s="66"/>
      <c r="DY291" s="66"/>
      <c r="DZ291" s="66"/>
      <c r="EA291" s="66"/>
      <c r="EB291" s="66"/>
      <c r="EC291" s="66"/>
      <c r="ED291" s="66"/>
      <c r="EE291" s="66"/>
      <c r="EF291" s="66"/>
      <c r="EG291" s="66"/>
      <c r="EH291" s="66"/>
      <c r="EI291" s="66"/>
      <c r="EJ291" s="66"/>
      <c r="EK291" s="66"/>
      <c r="EL291" s="66"/>
      <c r="EM291" s="66"/>
      <c r="EN291" s="66"/>
    </row>
    <row r="292" spans="1:144" customFormat="1" x14ac:dyDescent="0.25">
      <c r="A292" s="66"/>
      <c r="B292" s="242" t="s">
        <v>81</v>
      </c>
      <c r="C292" s="242"/>
      <c r="D292" s="155" t="s">
        <v>67</v>
      </c>
      <c r="E292" s="156">
        <v>30</v>
      </c>
      <c r="F292" s="151"/>
      <c r="G292" s="152"/>
      <c r="H292" s="153"/>
      <c r="I292" s="66"/>
      <c r="J292" s="66"/>
      <c r="K292" s="66"/>
      <c r="L292" s="66"/>
      <c r="M292" s="66"/>
      <c r="N292" s="66"/>
      <c r="O292" s="66"/>
      <c r="P292" s="66"/>
      <c r="Q292" s="66"/>
      <c r="R292" s="66"/>
      <c r="S292" s="66"/>
      <c r="T292" s="66"/>
      <c r="U292" s="66"/>
      <c r="V292" s="66"/>
      <c r="W292" s="66"/>
      <c r="X292" s="66"/>
      <c r="Y292" s="66"/>
      <c r="Z292" s="193" t="s">
        <v>81</v>
      </c>
      <c r="AA292" s="66"/>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66"/>
      <c r="BC292" s="66"/>
      <c r="BD292" s="66"/>
      <c r="BE292" s="66"/>
      <c r="BF292" s="66"/>
      <c r="BG292" s="66"/>
      <c r="BH292" s="66"/>
      <c r="BI292" s="66"/>
      <c r="BJ292" s="66"/>
      <c r="BK292" s="66"/>
      <c r="BL292" s="66"/>
      <c r="BM292" s="66"/>
      <c r="BN292" s="66"/>
      <c r="BO292" s="66"/>
      <c r="BP292" s="66"/>
      <c r="BQ292" s="66"/>
      <c r="BR292" s="66"/>
      <c r="BS292" s="66"/>
      <c r="BT292" s="66"/>
      <c r="BU292" s="66"/>
      <c r="BV292" s="66"/>
      <c r="BW292" s="66"/>
      <c r="BX292" s="66"/>
      <c r="BY292" s="66"/>
      <c r="BZ292" s="66"/>
      <c r="CA292" s="66"/>
      <c r="CB292" s="66"/>
      <c r="CC292" s="66"/>
      <c r="CD292" s="66"/>
      <c r="CE292" s="66"/>
      <c r="CF292" s="66"/>
      <c r="CG292" s="66"/>
      <c r="CH292" s="66"/>
      <c r="CI292" s="66"/>
      <c r="CJ292" s="66"/>
      <c r="CK292" s="66"/>
      <c r="CL292" s="66"/>
      <c r="CM292" s="66"/>
      <c r="CN292" s="66"/>
      <c r="CO292" s="66"/>
      <c r="CP292" s="66"/>
      <c r="CQ292" s="66"/>
      <c r="CR292" s="66"/>
      <c r="CS292" s="66"/>
      <c r="CT292" s="66"/>
      <c r="CU292" s="66"/>
      <c r="CV292" s="66"/>
      <c r="CW292" s="66"/>
      <c r="CX292" s="66"/>
      <c r="CY292" s="66"/>
      <c r="CZ292" s="66"/>
      <c r="DA292" s="66"/>
      <c r="DB292" s="66"/>
      <c r="DC292" s="66"/>
      <c r="DD292" s="66"/>
      <c r="DE292" s="66"/>
      <c r="DF292" s="66"/>
      <c r="DG292" s="66"/>
      <c r="DH292" s="66"/>
      <c r="DI292" s="66"/>
      <c r="DJ292" s="66"/>
      <c r="DK292" s="66"/>
      <c r="DL292" s="66"/>
      <c r="DM292" s="66"/>
      <c r="DN292" s="66"/>
      <c r="DO292" s="66"/>
      <c r="DP292" s="66"/>
      <c r="DQ292" s="66"/>
      <c r="DR292" s="66"/>
      <c r="DS292" s="66"/>
      <c r="DT292" s="66"/>
      <c r="DU292" s="66"/>
      <c r="DV292" s="66"/>
      <c r="DW292" s="66"/>
      <c r="DX292" s="66"/>
      <c r="DY292" s="66"/>
      <c r="DZ292" s="66"/>
      <c r="EA292" s="66"/>
      <c r="EB292" s="66"/>
      <c r="EC292" s="66"/>
      <c r="ED292" s="66"/>
      <c r="EE292" s="66"/>
      <c r="EF292" s="66"/>
      <c r="EG292" s="66"/>
      <c r="EH292" s="66"/>
      <c r="EI292" s="66"/>
      <c r="EJ292" s="66"/>
      <c r="EK292" s="66"/>
      <c r="EL292" s="66"/>
      <c r="EM292" s="66"/>
      <c r="EN292" s="66"/>
    </row>
    <row r="293" spans="1:144" customFormat="1" x14ac:dyDescent="0.25">
      <c r="A293" s="66"/>
      <c r="B293" s="242" t="s">
        <v>346</v>
      </c>
      <c r="C293" s="242"/>
      <c r="D293" s="155" t="s">
        <v>67</v>
      </c>
      <c r="E293" s="156">
        <v>20</v>
      </c>
      <c r="F293" s="151"/>
      <c r="G293" s="152"/>
      <c r="H293" s="153"/>
      <c r="I293" s="66"/>
      <c r="J293" s="66"/>
      <c r="K293" s="66"/>
      <c r="L293" s="66"/>
      <c r="M293" s="66"/>
      <c r="N293" s="66"/>
      <c r="O293" s="66"/>
      <c r="P293" s="66"/>
      <c r="Q293" s="66"/>
      <c r="R293" s="66"/>
      <c r="S293" s="66"/>
      <c r="T293" s="66"/>
      <c r="U293" s="66"/>
      <c r="V293" s="66"/>
      <c r="W293" s="66"/>
      <c r="X293" s="66"/>
      <c r="Y293" s="66"/>
      <c r="Z293" s="193" t="s">
        <v>346</v>
      </c>
      <c r="AA293" s="66"/>
      <c r="AB293" s="66"/>
      <c r="AC293" s="66"/>
      <c r="AD293" s="66"/>
      <c r="AE293" s="66"/>
      <c r="AF293" s="66"/>
      <c r="AG293" s="66"/>
      <c r="AH293" s="66"/>
      <c r="AI293" s="66"/>
      <c r="AJ293" s="66"/>
      <c r="AK293" s="66"/>
      <c r="AL293" s="66"/>
      <c r="AM293" s="66"/>
      <c r="AN293" s="66"/>
      <c r="AO293" s="66"/>
      <c r="AP293" s="66"/>
      <c r="AQ293" s="66"/>
      <c r="AR293" s="66"/>
      <c r="AS293" s="66"/>
      <c r="AT293" s="66"/>
      <c r="AU293" s="66"/>
      <c r="AV293" s="66"/>
      <c r="AW293" s="66"/>
      <c r="AX293" s="66"/>
      <c r="AY293" s="66"/>
      <c r="AZ293" s="66"/>
      <c r="BA293" s="66"/>
      <c r="BB293" s="66"/>
      <c r="BC293" s="66"/>
      <c r="BD293" s="66"/>
      <c r="BE293" s="66"/>
      <c r="BF293" s="66"/>
      <c r="BG293" s="66"/>
      <c r="BH293" s="66"/>
      <c r="BI293" s="66"/>
      <c r="BJ293" s="66"/>
      <c r="BK293" s="66"/>
      <c r="BL293" s="66"/>
      <c r="BM293" s="66"/>
      <c r="BN293" s="66"/>
      <c r="BO293" s="66"/>
      <c r="BP293" s="66"/>
      <c r="BQ293" s="66"/>
      <c r="BR293" s="66"/>
      <c r="BS293" s="66"/>
      <c r="BT293" s="66"/>
      <c r="BU293" s="66"/>
      <c r="BV293" s="66"/>
      <c r="BW293" s="66"/>
      <c r="BX293" s="66"/>
      <c r="BY293" s="66"/>
      <c r="BZ293" s="66"/>
      <c r="CA293" s="66"/>
      <c r="CB293" s="66"/>
      <c r="CC293" s="66"/>
      <c r="CD293" s="66"/>
      <c r="CE293" s="66"/>
      <c r="CF293" s="66"/>
      <c r="CG293" s="66"/>
      <c r="CH293" s="66"/>
      <c r="CI293" s="66"/>
      <c r="CJ293" s="66"/>
      <c r="CK293" s="66"/>
      <c r="CL293" s="66"/>
      <c r="CM293" s="66"/>
      <c r="CN293" s="66"/>
      <c r="CO293" s="66"/>
      <c r="CP293" s="66"/>
      <c r="CQ293" s="66"/>
      <c r="CR293" s="66"/>
      <c r="CS293" s="66"/>
      <c r="CT293" s="66"/>
      <c r="CU293" s="66"/>
      <c r="CV293" s="66"/>
      <c r="CW293" s="66"/>
      <c r="CX293" s="66"/>
      <c r="CY293" s="66"/>
      <c r="CZ293" s="66"/>
      <c r="DA293" s="66"/>
      <c r="DB293" s="66"/>
      <c r="DC293" s="66"/>
      <c r="DD293" s="66"/>
      <c r="DE293" s="66"/>
      <c r="DF293" s="66"/>
      <c r="DG293" s="66"/>
      <c r="DH293" s="66"/>
      <c r="DI293" s="66"/>
      <c r="DJ293" s="66"/>
      <c r="DK293" s="66"/>
      <c r="DL293" s="66"/>
      <c r="DM293" s="66"/>
      <c r="DN293" s="66"/>
      <c r="DO293" s="66"/>
      <c r="DP293" s="66"/>
      <c r="DQ293" s="66"/>
      <c r="DR293" s="66"/>
      <c r="DS293" s="66"/>
      <c r="DT293" s="66"/>
      <c r="DU293" s="66"/>
      <c r="DV293" s="66"/>
      <c r="DW293" s="66"/>
      <c r="DX293" s="66"/>
      <c r="DY293" s="66"/>
      <c r="DZ293" s="66"/>
      <c r="EA293" s="66"/>
      <c r="EB293" s="66"/>
      <c r="EC293" s="66"/>
      <c r="ED293" s="66"/>
      <c r="EE293" s="66"/>
      <c r="EF293" s="66"/>
      <c r="EG293" s="66"/>
      <c r="EH293" s="66"/>
      <c r="EI293" s="66"/>
      <c r="EJ293" s="66"/>
      <c r="EK293" s="66"/>
      <c r="EL293" s="66"/>
      <c r="EM293" s="66"/>
      <c r="EN293" s="66"/>
    </row>
    <row r="294" spans="1:144" customFormat="1" x14ac:dyDescent="0.25">
      <c r="A294" s="66"/>
      <c r="B294" s="242" t="s">
        <v>82</v>
      </c>
      <c r="C294" s="242"/>
      <c r="D294" s="155" t="s">
        <v>67</v>
      </c>
      <c r="E294" s="156">
        <v>10</v>
      </c>
      <c r="F294" s="151"/>
      <c r="G294" s="152"/>
      <c r="H294" s="153"/>
      <c r="I294" s="66"/>
      <c r="J294" s="66"/>
      <c r="K294" s="66"/>
      <c r="L294" s="66"/>
      <c r="M294" s="66"/>
      <c r="N294" s="66"/>
      <c r="O294" s="66"/>
      <c r="P294" s="66"/>
      <c r="Q294" s="66"/>
      <c r="R294" s="66"/>
      <c r="S294" s="66"/>
      <c r="T294" s="66"/>
      <c r="U294" s="66"/>
      <c r="V294" s="66"/>
      <c r="W294" s="66"/>
      <c r="X294" s="66"/>
      <c r="Y294" s="66"/>
      <c r="Z294" s="193" t="s">
        <v>82</v>
      </c>
      <c r="AA294" s="66"/>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66"/>
      <c r="BC294" s="66"/>
      <c r="BD294" s="66"/>
      <c r="BE294" s="66"/>
      <c r="BF294" s="66"/>
      <c r="BG294" s="66"/>
      <c r="BH294" s="66"/>
      <c r="BI294" s="66"/>
      <c r="BJ294" s="66"/>
      <c r="BK294" s="66"/>
      <c r="BL294" s="66"/>
      <c r="BM294" s="66"/>
      <c r="BN294" s="66"/>
      <c r="BO294" s="66"/>
      <c r="BP294" s="66"/>
      <c r="BQ294" s="66"/>
      <c r="BR294" s="66"/>
      <c r="BS294" s="66"/>
      <c r="BT294" s="66"/>
      <c r="BU294" s="66"/>
      <c r="BV294" s="66"/>
      <c r="BW294" s="66"/>
      <c r="BX294" s="66"/>
      <c r="BY294" s="66"/>
      <c r="BZ294" s="66"/>
      <c r="CA294" s="66"/>
      <c r="CB294" s="66"/>
      <c r="CC294" s="66"/>
      <c r="CD294" s="66"/>
      <c r="CE294" s="66"/>
      <c r="CF294" s="66"/>
      <c r="CG294" s="66"/>
      <c r="CH294" s="66"/>
      <c r="CI294" s="66"/>
      <c r="CJ294" s="66"/>
      <c r="CK294" s="66"/>
      <c r="CL294" s="66"/>
      <c r="CM294" s="66"/>
      <c r="CN294" s="66"/>
      <c r="CO294" s="66"/>
      <c r="CP294" s="66"/>
      <c r="CQ294" s="66"/>
      <c r="CR294" s="66"/>
      <c r="CS294" s="66"/>
      <c r="CT294" s="66"/>
      <c r="CU294" s="66"/>
      <c r="CV294" s="66"/>
      <c r="CW294" s="66"/>
      <c r="CX294" s="66"/>
      <c r="CY294" s="66"/>
      <c r="CZ294" s="66"/>
      <c r="DA294" s="66"/>
      <c r="DB294" s="66"/>
      <c r="DC294" s="66"/>
      <c r="DD294" s="66"/>
      <c r="DE294" s="66"/>
      <c r="DF294" s="66"/>
      <c r="DG294" s="66"/>
      <c r="DH294" s="66"/>
      <c r="DI294" s="66"/>
      <c r="DJ294" s="66"/>
      <c r="DK294" s="66"/>
      <c r="DL294" s="66"/>
      <c r="DM294" s="66"/>
      <c r="DN294" s="66"/>
      <c r="DO294" s="66"/>
      <c r="DP294" s="66"/>
      <c r="DQ294" s="66"/>
      <c r="DR294" s="66"/>
      <c r="DS294" s="66"/>
      <c r="DT294" s="66"/>
      <c r="DU294" s="66"/>
      <c r="DV294" s="66"/>
      <c r="DW294" s="66"/>
      <c r="DX294" s="66"/>
      <c r="DY294" s="66"/>
      <c r="DZ294" s="66"/>
      <c r="EA294" s="66"/>
      <c r="EB294" s="66"/>
      <c r="EC294" s="66"/>
      <c r="ED294" s="66"/>
      <c r="EE294" s="66"/>
      <c r="EF294" s="66"/>
      <c r="EG294" s="66"/>
      <c r="EH294" s="66"/>
      <c r="EI294" s="66"/>
      <c r="EJ294" s="66"/>
      <c r="EK294" s="66"/>
      <c r="EL294" s="66"/>
      <c r="EM294" s="66"/>
      <c r="EN294" s="66"/>
    </row>
    <row r="295" spans="1:144" customFormat="1" x14ac:dyDescent="0.25">
      <c r="A295" s="66"/>
      <c r="B295" s="191" t="s">
        <v>85</v>
      </c>
      <c r="C295" s="160"/>
      <c r="D295" s="160"/>
      <c r="E295" s="161"/>
      <c r="F295" s="151"/>
      <c r="G295" s="152"/>
      <c r="H295" s="153" t="s">
        <v>347</v>
      </c>
      <c r="I295" s="66"/>
      <c r="J295" s="66"/>
      <c r="K295" s="66"/>
      <c r="L295" s="66"/>
      <c r="M295" s="66"/>
      <c r="N295" s="66"/>
      <c r="O295" s="66"/>
      <c r="P295" s="66"/>
      <c r="Q295" s="66"/>
      <c r="R295" s="66"/>
      <c r="S295" s="66"/>
      <c r="T295" s="66"/>
      <c r="U295" s="66"/>
      <c r="V295" s="66"/>
      <c r="W295" s="66"/>
      <c r="X295" s="66"/>
      <c r="Y295" s="66"/>
      <c r="Z295" s="66"/>
      <c r="AA295" s="66"/>
      <c r="AB295" s="66"/>
      <c r="AC295" s="66"/>
      <c r="AD295" s="66"/>
      <c r="AE295" s="66"/>
      <c r="AF295" s="66"/>
      <c r="AG295" s="66"/>
      <c r="AH295" s="66"/>
      <c r="AI295" s="66"/>
      <c r="AJ295" s="66"/>
      <c r="AK295" s="66"/>
      <c r="AL295" s="66"/>
      <c r="AM295" s="66"/>
      <c r="AN295" s="66"/>
      <c r="AO295" s="66"/>
      <c r="AP295" s="66"/>
      <c r="AQ295" s="66"/>
      <c r="AR295" s="66"/>
      <c r="AS295" s="66"/>
      <c r="AT295" s="66"/>
      <c r="AU295" s="66"/>
      <c r="AV295" s="66"/>
      <c r="AW295" s="66"/>
      <c r="AX295" s="66"/>
      <c r="AY295" s="66"/>
      <c r="AZ295" s="66"/>
      <c r="BA295" s="66"/>
      <c r="BB295" s="66"/>
      <c r="BC295" s="66"/>
      <c r="BD295" s="66"/>
      <c r="BE295" s="66"/>
      <c r="BF295" s="66"/>
      <c r="BG295" s="66"/>
      <c r="BH295" s="66"/>
      <c r="BI295" s="66"/>
      <c r="BJ295" s="66"/>
      <c r="BK295" s="66"/>
      <c r="BL295" s="66"/>
      <c r="BM295" s="66"/>
      <c r="BN295" s="66"/>
      <c r="BO295" s="66"/>
      <c r="BP295" s="66"/>
      <c r="BQ295" s="66"/>
      <c r="BR295" s="66"/>
      <c r="BS295" s="66"/>
      <c r="BT295" s="66"/>
      <c r="BU295" s="66"/>
      <c r="BV295" s="66"/>
      <c r="BW295" s="66"/>
      <c r="BX295" s="66"/>
      <c r="BY295" s="66"/>
      <c r="BZ295" s="66"/>
      <c r="CA295" s="66"/>
      <c r="CB295" s="66"/>
      <c r="CC295" s="66"/>
      <c r="CD295" s="66"/>
      <c r="CE295" s="66"/>
      <c r="CF295" s="66"/>
      <c r="CG295" s="66"/>
      <c r="CH295" s="66"/>
      <c r="CI295" s="66"/>
      <c r="CJ295" s="66"/>
      <c r="CK295" s="66"/>
      <c r="CL295" s="66"/>
      <c r="CM295" s="66"/>
      <c r="CN295" s="66"/>
      <c r="CO295" s="66"/>
      <c r="CP295" s="66"/>
      <c r="CQ295" s="66"/>
      <c r="CR295" s="66"/>
      <c r="CS295" s="66"/>
      <c r="CT295" s="66"/>
      <c r="CU295" s="66"/>
      <c r="CV295" s="66"/>
      <c r="CW295" s="66"/>
      <c r="CX295" s="66"/>
      <c r="CY295" s="66"/>
      <c r="CZ295" s="66"/>
      <c r="DA295" s="66"/>
      <c r="DB295" s="66"/>
      <c r="DC295" s="66"/>
      <c r="DD295" s="66"/>
      <c r="DE295" s="66"/>
      <c r="DF295" s="66"/>
      <c r="DG295" s="66"/>
      <c r="DH295" s="66"/>
      <c r="DI295" s="66"/>
      <c r="DJ295" s="66"/>
      <c r="DK295" s="66"/>
      <c r="DL295" s="66"/>
      <c r="DM295" s="66"/>
      <c r="DN295" s="66"/>
      <c r="DO295" s="66"/>
      <c r="DP295" s="66"/>
      <c r="DQ295" s="66"/>
      <c r="DR295" s="66"/>
      <c r="DS295" s="66"/>
      <c r="DT295" s="66"/>
      <c r="DU295" s="66"/>
      <c r="DV295" s="66"/>
      <c r="DW295" s="66"/>
      <c r="DX295" s="66"/>
      <c r="DY295" s="66"/>
      <c r="DZ295" s="66"/>
      <c r="EA295" s="66"/>
      <c r="EB295" s="66"/>
      <c r="EC295" s="66"/>
      <c r="ED295" s="66"/>
      <c r="EE295" s="66"/>
      <c r="EF295" s="66"/>
      <c r="EG295" s="66"/>
      <c r="EH295" s="66"/>
      <c r="EI295" s="66"/>
      <c r="EJ295" s="66"/>
      <c r="EK295" s="66"/>
      <c r="EL295" s="66"/>
      <c r="EM295" s="66"/>
      <c r="EN295" s="66"/>
    </row>
    <row r="296" spans="1:144" customFormat="1" x14ac:dyDescent="0.25">
      <c r="A296" s="66"/>
      <c r="B296" s="242" t="s">
        <v>348</v>
      </c>
      <c r="C296" s="242"/>
      <c r="D296" s="155" t="s">
        <v>70</v>
      </c>
      <c r="E296" s="156">
        <v>1.5</v>
      </c>
      <c r="F296" s="151"/>
      <c r="G296" s="152"/>
      <c r="H296" s="153"/>
      <c r="I296" s="66"/>
      <c r="J296" s="66"/>
      <c r="K296" s="66"/>
      <c r="L296" s="66"/>
      <c r="M296" s="66"/>
      <c r="N296" s="66"/>
      <c r="O296" s="66"/>
      <c r="P296" s="66"/>
      <c r="Q296" s="66"/>
      <c r="R296" s="66"/>
      <c r="S296" s="66"/>
      <c r="T296" s="66"/>
      <c r="U296" s="66"/>
      <c r="V296" s="66"/>
      <c r="W296" s="66"/>
      <c r="X296" s="66"/>
      <c r="Y296" s="66"/>
      <c r="Z296" s="193" t="s">
        <v>348</v>
      </c>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c r="AZ296" s="66"/>
      <c r="BA296" s="66"/>
      <c r="BB296" s="66"/>
      <c r="BC296" s="66"/>
      <c r="BD296" s="66"/>
      <c r="BE296" s="66"/>
      <c r="BF296" s="66"/>
      <c r="BG296" s="66"/>
      <c r="BH296" s="66"/>
      <c r="BI296" s="66"/>
      <c r="BJ296" s="66"/>
      <c r="BK296" s="66"/>
      <c r="BL296" s="66"/>
      <c r="BM296" s="66"/>
      <c r="BN296" s="66"/>
      <c r="BO296" s="66"/>
      <c r="BP296" s="66"/>
      <c r="BQ296" s="66"/>
      <c r="BR296" s="66"/>
      <c r="BS296" s="66"/>
      <c r="BT296" s="66"/>
      <c r="BU296" s="66"/>
      <c r="BV296" s="66"/>
      <c r="BW296" s="66"/>
      <c r="BX296" s="66"/>
      <c r="BY296" s="66"/>
      <c r="BZ296" s="66"/>
      <c r="CA296" s="66"/>
      <c r="CB296" s="66"/>
      <c r="CC296" s="66"/>
      <c r="CD296" s="66"/>
      <c r="CE296" s="66"/>
      <c r="CF296" s="66"/>
      <c r="CG296" s="66"/>
      <c r="CH296" s="66"/>
      <c r="CI296" s="66"/>
      <c r="CJ296" s="66"/>
      <c r="CK296" s="66"/>
      <c r="CL296" s="66"/>
      <c r="CM296" s="66"/>
      <c r="CN296" s="66"/>
      <c r="CO296" s="66"/>
      <c r="CP296" s="66"/>
      <c r="CQ296" s="66"/>
      <c r="CR296" s="66"/>
      <c r="CS296" s="66"/>
      <c r="CT296" s="66"/>
      <c r="CU296" s="66"/>
      <c r="CV296" s="66"/>
      <c r="CW296" s="66"/>
      <c r="CX296" s="66"/>
      <c r="CY296" s="66"/>
      <c r="CZ296" s="66"/>
      <c r="DA296" s="66"/>
      <c r="DB296" s="66"/>
      <c r="DC296" s="66"/>
      <c r="DD296" s="66"/>
      <c r="DE296" s="66"/>
      <c r="DF296" s="66"/>
      <c r="DG296" s="66"/>
      <c r="DH296" s="66"/>
      <c r="DI296" s="66"/>
      <c r="DJ296" s="66"/>
      <c r="DK296" s="66"/>
      <c r="DL296" s="66"/>
      <c r="DM296" s="66"/>
      <c r="DN296" s="66"/>
      <c r="DO296" s="66"/>
      <c r="DP296" s="66"/>
      <c r="DQ296" s="66"/>
      <c r="DR296" s="66"/>
      <c r="DS296" s="66"/>
      <c r="DT296" s="66"/>
      <c r="DU296" s="66"/>
      <c r="DV296" s="66"/>
      <c r="DW296" s="66"/>
      <c r="DX296" s="66"/>
      <c r="DY296" s="66"/>
      <c r="DZ296" s="66"/>
      <c r="EA296" s="66"/>
      <c r="EB296" s="66"/>
      <c r="EC296" s="66"/>
      <c r="ED296" s="66"/>
      <c r="EE296" s="66"/>
      <c r="EF296" s="66"/>
      <c r="EG296" s="66"/>
      <c r="EH296" s="66"/>
      <c r="EI296" s="66"/>
      <c r="EJ296" s="66"/>
      <c r="EK296" s="66"/>
      <c r="EL296" s="66"/>
      <c r="EM296" s="66"/>
      <c r="EN296" s="66"/>
    </row>
    <row r="297" spans="1:144" customFormat="1" x14ac:dyDescent="0.25">
      <c r="A297" s="66"/>
      <c r="B297" s="242" t="s">
        <v>349</v>
      </c>
      <c r="C297" s="242"/>
      <c r="D297" s="155" t="s">
        <v>70</v>
      </c>
      <c r="E297" s="156">
        <v>19.559999999999999</v>
      </c>
      <c r="F297" s="151"/>
      <c r="G297" s="152"/>
      <c r="H297" s="153"/>
      <c r="I297" s="66"/>
      <c r="J297" s="66"/>
      <c r="K297" s="66"/>
      <c r="L297" s="66"/>
      <c r="M297" s="66"/>
      <c r="N297" s="66"/>
      <c r="O297" s="66"/>
      <c r="P297" s="66"/>
      <c r="Q297" s="66"/>
      <c r="R297" s="66"/>
      <c r="S297" s="66"/>
      <c r="T297" s="66"/>
      <c r="U297" s="66"/>
      <c r="V297" s="66"/>
      <c r="W297" s="66"/>
      <c r="X297" s="66"/>
      <c r="Y297" s="66"/>
      <c r="Z297" s="193" t="s">
        <v>349</v>
      </c>
      <c r="AA297" s="66"/>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c r="AZ297" s="66"/>
      <c r="BA297" s="66"/>
      <c r="BB297" s="66"/>
      <c r="BC297" s="66"/>
      <c r="BD297" s="66"/>
      <c r="BE297" s="66"/>
      <c r="BF297" s="66"/>
      <c r="BG297" s="66"/>
      <c r="BH297" s="66"/>
      <c r="BI297" s="66"/>
      <c r="BJ297" s="66"/>
      <c r="BK297" s="66"/>
      <c r="BL297" s="66"/>
      <c r="BM297" s="66"/>
      <c r="BN297" s="66"/>
      <c r="BO297" s="66"/>
      <c r="BP297" s="66"/>
      <c r="BQ297" s="66"/>
      <c r="BR297" s="66"/>
      <c r="BS297" s="66"/>
      <c r="BT297" s="66"/>
      <c r="BU297" s="66"/>
      <c r="BV297" s="66"/>
      <c r="BW297" s="66"/>
      <c r="BX297" s="66"/>
      <c r="BY297" s="66"/>
      <c r="BZ297" s="66"/>
      <c r="CA297" s="66"/>
      <c r="CB297" s="66"/>
      <c r="CC297" s="66"/>
      <c r="CD297" s="66"/>
      <c r="CE297" s="66"/>
      <c r="CF297" s="66"/>
      <c r="CG297" s="66"/>
      <c r="CH297" s="66"/>
      <c r="CI297" s="66"/>
      <c r="CJ297" s="66"/>
      <c r="CK297" s="66"/>
      <c r="CL297" s="66"/>
      <c r="CM297" s="66"/>
      <c r="CN297" s="66"/>
      <c r="CO297" s="66"/>
      <c r="CP297" s="66"/>
      <c r="CQ297" s="66"/>
      <c r="CR297" s="66"/>
      <c r="CS297" s="66"/>
      <c r="CT297" s="66"/>
      <c r="CU297" s="66"/>
      <c r="CV297" s="66"/>
      <c r="CW297" s="66"/>
      <c r="CX297" s="66"/>
      <c r="CY297" s="66"/>
      <c r="CZ297" s="66"/>
      <c r="DA297" s="66"/>
      <c r="DB297" s="66"/>
      <c r="DC297" s="66"/>
      <c r="DD297" s="66"/>
      <c r="DE297" s="66"/>
      <c r="DF297" s="66"/>
      <c r="DG297" s="66"/>
      <c r="DH297" s="66"/>
      <c r="DI297" s="66"/>
      <c r="DJ297" s="66"/>
      <c r="DK297" s="66"/>
      <c r="DL297" s="66"/>
      <c r="DM297" s="66"/>
      <c r="DN297" s="66"/>
      <c r="DO297" s="66"/>
      <c r="DP297" s="66"/>
      <c r="DQ297" s="66"/>
      <c r="DR297" s="66"/>
      <c r="DS297" s="66"/>
      <c r="DT297" s="66"/>
      <c r="DU297" s="66"/>
      <c r="DV297" s="66"/>
      <c r="DW297" s="66"/>
      <c r="DX297" s="66"/>
      <c r="DY297" s="66"/>
      <c r="DZ297" s="66"/>
      <c r="EA297" s="66"/>
      <c r="EB297" s="66"/>
      <c r="EC297" s="66"/>
      <c r="ED297" s="66"/>
      <c r="EE297" s="66"/>
      <c r="EF297" s="66"/>
      <c r="EG297" s="66"/>
      <c r="EH297" s="66"/>
      <c r="EI297" s="66"/>
      <c r="EJ297" s="66"/>
      <c r="EK297" s="66"/>
      <c r="EL297" s="66"/>
      <c r="EM297" s="66"/>
      <c r="EN297" s="66"/>
    </row>
    <row r="298" spans="1:144" customFormat="1" x14ac:dyDescent="0.25">
      <c r="A298" s="66"/>
      <c r="B298" s="242" t="s">
        <v>350</v>
      </c>
      <c r="C298" s="242"/>
      <c r="D298" s="155" t="s">
        <v>67</v>
      </c>
      <c r="E298" s="156">
        <v>9</v>
      </c>
      <c r="F298" s="151"/>
      <c r="G298" s="152"/>
      <c r="H298" s="153"/>
      <c r="I298" s="66"/>
      <c r="J298" s="66"/>
      <c r="K298" s="66"/>
      <c r="L298" s="66"/>
      <c r="M298" s="66"/>
      <c r="N298" s="66"/>
      <c r="O298" s="66"/>
      <c r="P298" s="66"/>
      <c r="Q298" s="66"/>
      <c r="R298" s="66"/>
      <c r="S298" s="66"/>
      <c r="T298" s="66"/>
      <c r="U298" s="66"/>
      <c r="V298" s="66"/>
      <c r="W298" s="66"/>
      <c r="X298" s="66"/>
      <c r="Y298" s="66"/>
      <c r="Z298" s="193" t="s">
        <v>350</v>
      </c>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c r="BA298" s="66"/>
      <c r="BB298" s="66"/>
      <c r="BC298" s="66"/>
      <c r="BD298" s="66"/>
      <c r="BE298" s="66"/>
      <c r="BF298" s="66"/>
      <c r="BG298" s="66"/>
      <c r="BH298" s="66"/>
      <c r="BI298" s="66"/>
      <c r="BJ298" s="66"/>
      <c r="BK298" s="66"/>
      <c r="BL298" s="66"/>
      <c r="BM298" s="66"/>
      <c r="BN298" s="66"/>
      <c r="BO298" s="66"/>
      <c r="BP298" s="66"/>
      <c r="BQ298" s="66"/>
      <c r="BR298" s="66"/>
      <c r="BS298" s="66"/>
      <c r="BT298" s="66"/>
      <c r="BU298" s="66"/>
      <c r="BV298" s="66"/>
      <c r="BW298" s="66"/>
      <c r="BX298" s="66"/>
      <c r="BY298" s="66"/>
      <c r="BZ298" s="66"/>
      <c r="CA298" s="66"/>
      <c r="CB298" s="66"/>
      <c r="CC298" s="66"/>
      <c r="CD298" s="66"/>
      <c r="CE298" s="66"/>
      <c r="CF298" s="66"/>
      <c r="CG298" s="66"/>
      <c r="CH298" s="66"/>
      <c r="CI298" s="66"/>
      <c r="CJ298" s="66"/>
      <c r="CK298" s="66"/>
      <c r="CL298" s="66"/>
      <c r="CM298" s="66"/>
      <c r="CN298" s="66"/>
      <c r="CO298" s="66"/>
      <c r="CP298" s="66"/>
      <c r="CQ298" s="66"/>
      <c r="CR298" s="66"/>
      <c r="CS298" s="66"/>
      <c r="CT298" s="66"/>
      <c r="CU298" s="66"/>
      <c r="CV298" s="66"/>
      <c r="CW298" s="66"/>
      <c r="CX298" s="66"/>
      <c r="CY298" s="66"/>
      <c r="CZ298" s="66"/>
      <c r="DA298" s="66"/>
      <c r="DB298" s="66"/>
      <c r="DC298" s="66"/>
      <c r="DD298" s="66"/>
      <c r="DE298" s="66"/>
      <c r="DF298" s="66"/>
      <c r="DG298" s="66"/>
      <c r="DH298" s="66"/>
      <c r="DI298" s="66"/>
      <c r="DJ298" s="66"/>
      <c r="DK298" s="66"/>
      <c r="DL298" s="66"/>
      <c r="DM298" s="66"/>
      <c r="DN298" s="66"/>
      <c r="DO298" s="66"/>
      <c r="DP298" s="66"/>
      <c r="DQ298" s="66"/>
      <c r="DR298" s="66"/>
      <c r="DS298" s="66"/>
      <c r="DT298" s="66"/>
      <c r="DU298" s="66"/>
      <c r="DV298" s="66"/>
      <c r="DW298" s="66"/>
      <c r="DX298" s="66"/>
      <c r="DY298" s="66"/>
      <c r="DZ298" s="66"/>
      <c r="EA298" s="66"/>
      <c r="EB298" s="66"/>
      <c r="EC298" s="66"/>
      <c r="ED298" s="66"/>
      <c r="EE298" s="66"/>
      <c r="EF298" s="66"/>
      <c r="EG298" s="66"/>
      <c r="EH298" s="66"/>
      <c r="EI298" s="66"/>
      <c r="EJ298" s="66"/>
      <c r="EK298" s="66"/>
      <c r="EL298" s="66"/>
      <c r="EM298" s="66"/>
      <c r="EN298" s="66"/>
    </row>
    <row r="299" spans="1:144" customFormat="1" x14ac:dyDescent="0.25">
      <c r="A299" s="66"/>
      <c r="B299" s="242" t="s">
        <v>351</v>
      </c>
      <c r="C299" s="242"/>
      <c r="D299" s="155" t="s">
        <v>67</v>
      </c>
      <c r="E299" s="156">
        <v>20</v>
      </c>
      <c r="F299" s="151"/>
      <c r="G299" s="152"/>
      <c r="H299" s="153"/>
      <c r="I299" s="66"/>
      <c r="J299" s="66"/>
      <c r="K299" s="66"/>
      <c r="L299" s="66"/>
      <c r="M299" s="66"/>
      <c r="N299" s="66"/>
      <c r="O299" s="66"/>
      <c r="P299" s="66"/>
      <c r="Q299" s="66"/>
      <c r="R299" s="66"/>
      <c r="S299" s="66"/>
      <c r="T299" s="66"/>
      <c r="U299" s="66"/>
      <c r="V299" s="66"/>
      <c r="W299" s="66"/>
      <c r="X299" s="66"/>
      <c r="Y299" s="66"/>
      <c r="Z299" s="193" t="s">
        <v>351</v>
      </c>
      <c r="AA299" s="66"/>
      <c r="AB299" s="66"/>
      <c r="AC299" s="66"/>
      <c r="AD299" s="66"/>
      <c r="AE299" s="66"/>
      <c r="AF299" s="66"/>
      <c r="AG299" s="66"/>
      <c r="AH299" s="66"/>
      <c r="AI299" s="66"/>
      <c r="AJ299" s="66"/>
      <c r="AK299" s="66"/>
      <c r="AL299" s="66"/>
      <c r="AM299" s="66"/>
      <c r="AN299" s="66"/>
      <c r="AO299" s="66"/>
      <c r="AP299" s="66"/>
      <c r="AQ299" s="66"/>
      <c r="AR299" s="66"/>
      <c r="AS299" s="66"/>
      <c r="AT299" s="66"/>
      <c r="AU299" s="66"/>
      <c r="AV299" s="66"/>
      <c r="AW299" s="66"/>
      <c r="AX299" s="66"/>
      <c r="AY299" s="66"/>
      <c r="AZ299" s="66"/>
      <c r="BA299" s="66"/>
      <c r="BB299" s="66"/>
      <c r="BC299" s="66"/>
      <c r="BD299" s="66"/>
      <c r="BE299" s="66"/>
      <c r="BF299" s="66"/>
      <c r="BG299" s="66"/>
      <c r="BH299" s="66"/>
      <c r="BI299" s="66"/>
      <c r="BJ299" s="66"/>
      <c r="BK299" s="66"/>
      <c r="BL299" s="66"/>
      <c r="BM299" s="66"/>
      <c r="BN299" s="66"/>
      <c r="BO299" s="66"/>
      <c r="BP299" s="66"/>
      <c r="BQ299" s="66"/>
      <c r="BR299" s="66"/>
      <c r="BS299" s="66"/>
      <c r="BT299" s="66"/>
      <c r="BU299" s="66"/>
      <c r="BV299" s="66"/>
      <c r="BW299" s="66"/>
      <c r="BX299" s="66"/>
      <c r="BY299" s="66"/>
      <c r="BZ299" s="66"/>
      <c r="CA299" s="66"/>
      <c r="CB299" s="66"/>
      <c r="CC299" s="66"/>
      <c r="CD299" s="66"/>
      <c r="CE299" s="66"/>
      <c r="CF299" s="66"/>
      <c r="CG299" s="66"/>
      <c r="CH299" s="66"/>
      <c r="CI299" s="66"/>
      <c r="CJ299" s="66"/>
      <c r="CK299" s="66"/>
      <c r="CL299" s="66"/>
      <c r="CM299" s="66"/>
      <c r="CN299" s="66"/>
      <c r="CO299" s="66"/>
      <c r="CP299" s="66"/>
      <c r="CQ299" s="66"/>
      <c r="CR299" s="66"/>
      <c r="CS299" s="66"/>
      <c r="CT299" s="66"/>
      <c r="CU299" s="66"/>
      <c r="CV299" s="66"/>
      <c r="CW299" s="66"/>
      <c r="CX299" s="66"/>
      <c r="CY299" s="66"/>
      <c r="CZ299" s="66"/>
      <c r="DA299" s="66"/>
      <c r="DB299" s="66"/>
      <c r="DC299" s="66"/>
      <c r="DD299" s="66"/>
      <c r="DE299" s="66"/>
      <c r="DF299" s="66"/>
      <c r="DG299" s="66"/>
      <c r="DH299" s="66"/>
      <c r="DI299" s="66"/>
      <c r="DJ299" s="66"/>
      <c r="DK299" s="66"/>
      <c r="DL299" s="66"/>
      <c r="DM299" s="66"/>
      <c r="DN299" s="66"/>
      <c r="DO299" s="66"/>
      <c r="DP299" s="66"/>
      <c r="DQ299" s="66"/>
      <c r="DR299" s="66"/>
      <c r="DS299" s="66"/>
      <c r="DT299" s="66"/>
      <c r="DU299" s="66"/>
      <c r="DV299" s="66"/>
      <c r="DW299" s="66"/>
      <c r="DX299" s="66"/>
      <c r="DY299" s="66"/>
      <c r="DZ299" s="66"/>
      <c r="EA299" s="66"/>
      <c r="EB299" s="66"/>
      <c r="EC299" s="66"/>
      <c r="ED299" s="66"/>
      <c r="EE299" s="66"/>
      <c r="EF299" s="66"/>
      <c r="EG299" s="66"/>
      <c r="EH299" s="66"/>
      <c r="EI299" s="66"/>
      <c r="EJ299" s="66"/>
      <c r="EK299" s="66"/>
      <c r="EL299" s="66"/>
      <c r="EM299" s="66"/>
      <c r="EN299" s="66"/>
    </row>
    <row r="300" spans="1:144" customFormat="1" x14ac:dyDescent="0.25">
      <c r="A300" s="66"/>
      <c r="B300" s="242" t="s">
        <v>352</v>
      </c>
      <c r="C300" s="242"/>
      <c r="D300" s="155" t="s">
        <v>67</v>
      </c>
      <c r="E300" s="156">
        <v>185</v>
      </c>
      <c r="F300" s="151"/>
      <c r="G300" s="152"/>
      <c r="H300" s="153"/>
      <c r="I300" s="66"/>
      <c r="J300" s="66"/>
      <c r="K300" s="66"/>
      <c r="L300" s="66"/>
      <c r="M300" s="66"/>
      <c r="N300" s="66"/>
      <c r="O300" s="66"/>
      <c r="P300" s="66"/>
      <c r="Q300" s="66"/>
      <c r="R300" s="66"/>
      <c r="S300" s="66"/>
      <c r="T300" s="66"/>
      <c r="U300" s="66"/>
      <c r="V300" s="66"/>
      <c r="W300" s="66"/>
      <c r="X300" s="66"/>
      <c r="Y300" s="66"/>
      <c r="Z300" s="193" t="s">
        <v>352</v>
      </c>
      <c r="AA300" s="66"/>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c r="AY300" s="66"/>
      <c r="AZ300" s="66"/>
      <c r="BA300" s="66"/>
      <c r="BB300" s="66"/>
      <c r="BC300" s="66"/>
      <c r="BD300" s="66"/>
      <c r="BE300" s="66"/>
      <c r="BF300" s="66"/>
      <c r="BG300" s="66"/>
      <c r="BH300" s="66"/>
      <c r="BI300" s="66"/>
      <c r="BJ300" s="66"/>
      <c r="BK300" s="66"/>
      <c r="BL300" s="66"/>
      <c r="BM300" s="66"/>
      <c r="BN300" s="66"/>
      <c r="BO300" s="66"/>
      <c r="BP300" s="66"/>
      <c r="BQ300" s="66"/>
      <c r="BR300" s="66"/>
      <c r="BS300" s="66"/>
      <c r="BT300" s="66"/>
      <c r="BU300" s="66"/>
      <c r="BV300" s="66"/>
      <c r="BW300" s="66"/>
      <c r="BX300" s="66"/>
      <c r="BY300" s="66"/>
      <c r="BZ300" s="66"/>
      <c r="CA300" s="66"/>
      <c r="CB300" s="66"/>
      <c r="CC300" s="66"/>
      <c r="CD300" s="66"/>
      <c r="CE300" s="66"/>
      <c r="CF300" s="66"/>
      <c r="CG300" s="66"/>
      <c r="CH300" s="66"/>
      <c r="CI300" s="66"/>
      <c r="CJ300" s="66"/>
      <c r="CK300" s="66"/>
      <c r="CL300" s="66"/>
      <c r="CM300" s="66"/>
      <c r="CN300" s="66"/>
      <c r="CO300" s="66"/>
      <c r="CP300" s="66"/>
      <c r="CQ300" s="66"/>
      <c r="CR300" s="66"/>
      <c r="CS300" s="66"/>
      <c r="CT300" s="66"/>
      <c r="CU300" s="66"/>
      <c r="CV300" s="66"/>
      <c r="CW300" s="66"/>
      <c r="CX300" s="66"/>
      <c r="CY300" s="66"/>
      <c r="CZ300" s="66"/>
      <c r="DA300" s="66"/>
      <c r="DB300" s="66"/>
      <c r="DC300" s="66"/>
      <c r="DD300" s="66"/>
      <c r="DE300" s="66"/>
      <c r="DF300" s="66"/>
      <c r="DG300" s="66"/>
      <c r="DH300" s="66"/>
      <c r="DI300" s="66"/>
      <c r="DJ300" s="66"/>
      <c r="DK300" s="66"/>
      <c r="DL300" s="66"/>
      <c r="DM300" s="66"/>
      <c r="DN300" s="66"/>
      <c r="DO300" s="66"/>
      <c r="DP300" s="66"/>
      <c r="DQ300" s="66"/>
      <c r="DR300" s="66"/>
      <c r="DS300" s="66"/>
      <c r="DT300" s="66"/>
      <c r="DU300" s="66"/>
      <c r="DV300" s="66"/>
      <c r="DW300" s="66"/>
      <c r="DX300" s="66"/>
      <c r="DY300" s="66"/>
      <c r="DZ300" s="66"/>
      <c r="EA300" s="66"/>
      <c r="EB300" s="66"/>
      <c r="EC300" s="66"/>
      <c r="ED300" s="66"/>
      <c r="EE300" s="66"/>
      <c r="EF300" s="66"/>
      <c r="EG300" s="66"/>
      <c r="EH300" s="66"/>
      <c r="EI300" s="66"/>
      <c r="EJ300" s="66"/>
      <c r="EK300" s="66"/>
      <c r="EL300" s="66"/>
      <c r="EM300" s="66"/>
      <c r="EN300" s="66"/>
    </row>
    <row r="301" spans="1:144" customFormat="1" x14ac:dyDescent="0.25">
      <c r="A301" s="66"/>
      <c r="B301" s="242" t="s">
        <v>353</v>
      </c>
      <c r="C301" s="242"/>
      <c r="D301" s="155" t="s">
        <v>67</v>
      </c>
      <c r="E301" s="156">
        <v>415</v>
      </c>
      <c r="F301" s="151"/>
      <c r="G301" s="152"/>
      <c r="H301" s="153"/>
      <c r="I301" s="66"/>
      <c r="J301" s="66"/>
      <c r="K301" s="66"/>
      <c r="L301" s="66"/>
      <c r="M301" s="66"/>
      <c r="N301" s="66"/>
      <c r="O301" s="66"/>
      <c r="P301" s="66"/>
      <c r="Q301" s="66"/>
      <c r="R301" s="66"/>
      <c r="S301" s="66"/>
      <c r="T301" s="66"/>
      <c r="U301" s="66"/>
      <c r="V301" s="66"/>
      <c r="W301" s="66"/>
      <c r="X301" s="66"/>
      <c r="Y301" s="66"/>
      <c r="Z301" s="193" t="s">
        <v>353</v>
      </c>
      <c r="AA301" s="66"/>
      <c r="AB301" s="66"/>
      <c r="AC301" s="66"/>
      <c r="AD301" s="66"/>
      <c r="AE301" s="66"/>
      <c r="AF301" s="66"/>
      <c r="AG301" s="66"/>
      <c r="AH301" s="66"/>
      <c r="AI301" s="66"/>
      <c r="AJ301" s="66"/>
      <c r="AK301" s="66"/>
      <c r="AL301" s="66"/>
      <c r="AM301" s="66"/>
      <c r="AN301" s="66"/>
      <c r="AO301" s="66"/>
      <c r="AP301" s="66"/>
      <c r="AQ301" s="66"/>
      <c r="AR301" s="66"/>
      <c r="AS301" s="66"/>
      <c r="AT301" s="66"/>
      <c r="AU301" s="66"/>
      <c r="AV301" s="66"/>
      <c r="AW301" s="66"/>
      <c r="AX301" s="66"/>
      <c r="AY301" s="66"/>
      <c r="AZ301" s="66"/>
      <c r="BA301" s="66"/>
      <c r="BB301" s="66"/>
      <c r="BC301" s="66"/>
      <c r="BD301" s="66"/>
      <c r="BE301" s="66"/>
      <c r="BF301" s="66"/>
      <c r="BG301" s="66"/>
      <c r="BH301" s="66"/>
      <c r="BI301" s="66"/>
      <c r="BJ301" s="66"/>
      <c r="BK301" s="66"/>
      <c r="BL301" s="66"/>
      <c r="BM301" s="66"/>
      <c r="BN301" s="66"/>
      <c r="BO301" s="66"/>
      <c r="BP301" s="66"/>
      <c r="BQ301" s="66"/>
      <c r="BR301" s="66"/>
      <c r="BS301" s="66"/>
      <c r="BT301" s="66"/>
      <c r="BU301" s="66"/>
      <c r="BV301" s="66"/>
      <c r="BW301" s="66"/>
      <c r="BX301" s="66"/>
      <c r="BY301" s="66"/>
      <c r="BZ301" s="66"/>
      <c r="CA301" s="66"/>
      <c r="CB301" s="66"/>
      <c r="CC301" s="66"/>
      <c r="CD301" s="66"/>
      <c r="CE301" s="66"/>
      <c r="CF301" s="66"/>
      <c r="CG301" s="66"/>
      <c r="CH301" s="66"/>
      <c r="CI301" s="66"/>
      <c r="CJ301" s="66"/>
      <c r="CK301" s="66"/>
      <c r="CL301" s="66"/>
      <c r="CM301" s="66"/>
      <c r="CN301" s="66"/>
      <c r="CO301" s="66"/>
      <c r="CP301" s="66"/>
      <c r="CQ301" s="66"/>
      <c r="CR301" s="66"/>
      <c r="CS301" s="66"/>
      <c r="CT301" s="66"/>
      <c r="CU301" s="66"/>
      <c r="CV301" s="66"/>
      <c r="CW301" s="66"/>
      <c r="CX301" s="66"/>
      <c r="CY301" s="66"/>
      <c r="CZ301" s="66"/>
      <c r="DA301" s="66"/>
      <c r="DB301" s="66"/>
      <c r="DC301" s="66"/>
      <c r="DD301" s="66"/>
      <c r="DE301" s="66"/>
      <c r="DF301" s="66"/>
      <c r="DG301" s="66"/>
      <c r="DH301" s="66"/>
      <c r="DI301" s="66"/>
      <c r="DJ301" s="66"/>
      <c r="DK301" s="66"/>
      <c r="DL301" s="66"/>
      <c r="DM301" s="66"/>
      <c r="DN301" s="66"/>
      <c r="DO301" s="66"/>
      <c r="DP301" s="66"/>
      <c r="DQ301" s="66"/>
      <c r="DR301" s="66"/>
      <c r="DS301" s="66"/>
      <c r="DT301" s="66"/>
      <c r="DU301" s="66"/>
      <c r="DV301" s="66"/>
      <c r="DW301" s="66"/>
      <c r="DX301" s="66"/>
      <c r="DY301" s="66"/>
      <c r="DZ301" s="66"/>
      <c r="EA301" s="66"/>
      <c r="EB301" s="66"/>
      <c r="EC301" s="66"/>
      <c r="ED301" s="66"/>
      <c r="EE301" s="66"/>
      <c r="EF301" s="66"/>
      <c r="EG301" s="66"/>
      <c r="EH301" s="66"/>
      <c r="EI301" s="66"/>
      <c r="EJ301" s="66"/>
      <c r="EK301" s="66"/>
      <c r="EL301" s="66"/>
      <c r="EM301" s="66"/>
      <c r="EN301" s="66"/>
    </row>
    <row r="302" spans="1:144" customFormat="1" x14ac:dyDescent="0.25">
      <c r="A302" s="66"/>
      <c r="B302" s="194"/>
      <c r="C302" s="194"/>
      <c r="D302" s="155"/>
      <c r="E302" s="156"/>
      <c r="F302" s="151"/>
      <c r="G302" s="152"/>
      <c r="H302" s="153"/>
      <c r="I302" s="66"/>
      <c r="J302" s="66"/>
      <c r="K302" s="66"/>
      <c r="L302" s="66"/>
      <c r="M302" s="66"/>
      <c r="N302" s="66"/>
      <c r="O302" s="66"/>
      <c r="P302" s="66"/>
      <c r="Q302" s="66"/>
      <c r="R302" s="66"/>
      <c r="S302" s="66"/>
      <c r="T302" s="66"/>
      <c r="U302" s="66"/>
      <c r="V302" s="66"/>
      <c r="W302" s="66"/>
      <c r="X302" s="66"/>
      <c r="Y302" s="66"/>
      <c r="Z302" s="66"/>
      <c r="AA302" s="66"/>
      <c r="AB302" s="66"/>
      <c r="AC302" s="66"/>
      <c r="AD302" s="66"/>
      <c r="AE302" s="66"/>
      <c r="AF302" s="66"/>
      <c r="AG302" s="66"/>
      <c r="AH302" s="66"/>
      <c r="AI302" s="66"/>
      <c r="AJ302" s="66"/>
      <c r="AK302" s="66"/>
      <c r="AL302" s="66"/>
      <c r="AM302" s="66"/>
      <c r="AN302" s="66"/>
      <c r="AO302" s="66"/>
      <c r="AP302" s="66"/>
      <c r="AQ302" s="66"/>
      <c r="AR302" s="66"/>
      <c r="AS302" s="66"/>
      <c r="AT302" s="66"/>
      <c r="AU302" s="66"/>
      <c r="AV302" s="66"/>
      <c r="AW302" s="66"/>
      <c r="AX302" s="66"/>
      <c r="AY302" s="66"/>
      <c r="AZ302" s="66"/>
      <c r="BA302" s="66"/>
      <c r="BB302" s="66"/>
      <c r="BC302" s="66"/>
      <c r="BD302" s="66"/>
      <c r="BE302" s="66"/>
      <c r="BF302" s="66"/>
      <c r="BG302" s="66"/>
      <c r="BH302" s="66"/>
      <c r="BI302" s="66"/>
      <c r="BJ302" s="66"/>
      <c r="BK302" s="66"/>
      <c r="BL302" s="66"/>
      <c r="BM302" s="66"/>
      <c r="BN302" s="66"/>
      <c r="BO302" s="66"/>
      <c r="BP302" s="66"/>
      <c r="BQ302" s="66"/>
      <c r="BR302" s="66"/>
      <c r="BS302" s="66"/>
      <c r="BT302" s="66"/>
      <c r="BU302" s="66"/>
      <c r="BV302" s="66"/>
      <c r="BW302" s="66"/>
      <c r="BX302" s="66"/>
      <c r="BY302" s="66"/>
      <c r="BZ302" s="66"/>
      <c r="CA302" s="66"/>
      <c r="CB302" s="66"/>
      <c r="CC302" s="66"/>
      <c r="CD302" s="66"/>
      <c r="CE302" s="66"/>
      <c r="CF302" s="66"/>
      <c r="CG302" s="66"/>
      <c r="CH302" s="66"/>
      <c r="CI302" s="66"/>
      <c r="CJ302" s="66"/>
      <c r="CK302" s="66"/>
      <c r="CL302" s="66"/>
      <c r="CM302" s="66"/>
      <c r="CN302" s="66"/>
      <c r="CO302" s="66"/>
      <c r="CP302" s="66"/>
      <c r="CQ302" s="66"/>
      <c r="CR302" s="66"/>
      <c r="CS302" s="66"/>
      <c r="CT302" s="66"/>
      <c r="CU302" s="66"/>
      <c r="CV302" s="66"/>
      <c r="CW302" s="66"/>
      <c r="CX302" s="66"/>
      <c r="CY302" s="66"/>
      <c r="CZ302" s="66"/>
      <c r="DA302" s="66"/>
      <c r="DB302" s="66"/>
      <c r="DC302" s="66"/>
      <c r="DD302" s="66"/>
      <c r="DE302" s="66"/>
      <c r="DF302" s="66"/>
      <c r="DG302" s="66"/>
      <c r="DH302" s="66"/>
      <c r="DI302" s="66"/>
      <c r="DJ302" s="66"/>
      <c r="DK302" s="66"/>
      <c r="DL302" s="66"/>
      <c r="DM302" s="66"/>
      <c r="DN302" s="66"/>
      <c r="DO302" s="66"/>
      <c r="DP302" s="66"/>
      <c r="DQ302" s="66"/>
      <c r="DR302" s="66"/>
      <c r="DS302" s="66"/>
      <c r="DT302" s="66"/>
      <c r="DU302" s="66"/>
      <c r="DV302" s="66"/>
      <c r="DW302" s="66"/>
      <c r="DX302" s="66"/>
      <c r="DY302" s="66"/>
      <c r="DZ302" s="66"/>
      <c r="EA302" s="66"/>
      <c r="EB302" s="66"/>
      <c r="EC302" s="66"/>
      <c r="ED302" s="66"/>
      <c r="EE302" s="66"/>
      <c r="EF302" s="66"/>
      <c r="EG302" s="66"/>
      <c r="EH302" s="66"/>
      <c r="EI302" s="66"/>
      <c r="EJ302" s="66"/>
      <c r="EK302" s="66"/>
      <c r="EL302" s="66"/>
      <c r="EM302" s="66"/>
      <c r="EN302" s="66"/>
    </row>
    <row r="303" spans="1:144" customFormat="1" x14ac:dyDescent="0.25">
      <c r="A303" s="66"/>
      <c r="B303" s="191" t="s">
        <v>354</v>
      </c>
      <c r="C303" s="166"/>
      <c r="D303" s="166"/>
      <c r="E303" s="167"/>
      <c r="F303" s="151"/>
      <c r="G303" s="152"/>
      <c r="H303" s="153"/>
      <c r="I303" s="66"/>
      <c r="J303" s="66"/>
      <c r="K303" s="66"/>
      <c r="L303" s="66"/>
      <c r="M303" s="66"/>
      <c r="N303" s="66"/>
      <c r="O303" s="66"/>
      <c r="P303" s="66"/>
      <c r="Q303" s="66"/>
      <c r="R303" s="66"/>
      <c r="S303" s="66"/>
      <c r="T303" s="66"/>
      <c r="U303" s="66"/>
      <c r="V303" s="66"/>
      <c r="W303" s="66"/>
      <c r="X303" s="66"/>
      <c r="Y303" s="66"/>
      <c r="Z303" s="66"/>
      <c r="AA303" s="66"/>
      <c r="AB303" s="66"/>
      <c r="AC303" s="66"/>
      <c r="AD303" s="66"/>
      <c r="AE303" s="66"/>
      <c r="AF303" s="66"/>
      <c r="AG303" s="66"/>
      <c r="AH303" s="66"/>
      <c r="AI303" s="66"/>
      <c r="AJ303" s="66"/>
      <c r="AK303" s="66"/>
      <c r="AL303" s="66"/>
      <c r="AM303" s="66"/>
      <c r="AN303" s="66"/>
      <c r="AO303" s="66"/>
      <c r="AP303" s="66"/>
      <c r="AQ303" s="66"/>
      <c r="AR303" s="66"/>
      <c r="AS303" s="66"/>
      <c r="AT303" s="66"/>
      <c r="AU303" s="66"/>
      <c r="AV303" s="66"/>
      <c r="AW303" s="66"/>
      <c r="AX303" s="66"/>
      <c r="AY303" s="66"/>
      <c r="AZ303" s="66"/>
      <c r="BA303" s="66"/>
      <c r="BB303" s="66"/>
      <c r="BC303" s="66"/>
      <c r="BD303" s="66"/>
      <c r="BE303" s="66"/>
      <c r="BF303" s="66"/>
      <c r="BG303" s="66"/>
      <c r="BH303" s="66"/>
      <c r="BI303" s="66"/>
      <c r="BJ303" s="66"/>
      <c r="BK303" s="66"/>
      <c r="BL303" s="66"/>
      <c r="BM303" s="66"/>
      <c r="BN303" s="66"/>
      <c r="BO303" s="66"/>
      <c r="BP303" s="66"/>
      <c r="BQ303" s="66"/>
      <c r="BR303" s="66"/>
      <c r="BS303" s="66"/>
      <c r="BT303" s="66"/>
      <c r="BU303" s="66"/>
      <c r="BV303" s="66"/>
      <c r="BW303" s="66"/>
      <c r="BX303" s="66"/>
      <c r="BY303" s="66"/>
      <c r="BZ303" s="66"/>
      <c r="CA303" s="66"/>
      <c r="CB303" s="66"/>
      <c r="CC303" s="66"/>
      <c r="CD303" s="66"/>
      <c r="CE303" s="66"/>
      <c r="CF303" s="66"/>
      <c r="CG303" s="66"/>
      <c r="CH303" s="66"/>
      <c r="CI303" s="66"/>
      <c r="CJ303" s="66"/>
      <c r="CK303" s="66"/>
      <c r="CL303" s="66"/>
      <c r="CM303" s="66"/>
      <c r="CN303" s="66"/>
      <c r="CO303" s="66"/>
      <c r="CP303" s="66"/>
      <c r="CQ303" s="66"/>
      <c r="CR303" s="66"/>
      <c r="CS303" s="66"/>
      <c r="CT303" s="66"/>
      <c r="CU303" s="66"/>
      <c r="CV303" s="66"/>
      <c r="CW303" s="66"/>
      <c r="CX303" s="66"/>
      <c r="CY303" s="66"/>
      <c r="CZ303" s="66"/>
      <c r="DA303" s="66"/>
      <c r="DB303" s="66"/>
      <c r="DC303" s="66"/>
      <c r="DD303" s="66"/>
      <c r="DE303" s="66"/>
      <c r="DF303" s="66"/>
      <c r="DG303" s="66"/>
      <c r="DH303" s="66"/>
      <c r="DI303" s="66"/>
      <c r="DJ303" s="66"/>
      <c r="DK303" s="66"/>
      <c r="DL303" s="66"/>
      <c r="DM303" s="66"/>
      <c r="DN303" s="66"/>
      <c r="DO303" s="66"/>
      <c r="DP303" s="66"/>
      <c r="DQ303" s="66"/>
      <c r="DR303" s="66"/>
      <c r="DS303" s="66"/>
      <c r="DT303" s="66"/>
      <c r="DU303" s="66"/>
      <c r="DV303" s="66"/>
      <c r="DW303" s="66"/>
      <c r="DX303" s="66"/>
      <c r="DY303" s="66"/>
      <c r="DZ303" s="66"/>
      <c r="EA303" s="66"/>
      <c r="EB303" s="66"/>
      <c r="EC303" s="66"/>
      <c r="ED303" s="66"/>
      <c r="EE303" s="66"/>
      <c r="EF303" s="66"/>
      <c r="EG303" s="66"/>
      <c r="EH303" s="66"/>
      <c r="EI303" s="66"/>
      <c r="EJ303" s="66"/>
      <c r="EK303" s="66"/>
      <c r="EL303" s="66"/>
      <c r="EM303" s="66"/>
      <c r="EN303" s="66"/>
    </row>
    <row r="304" spans="1:144" customFormat="1" x14ac:dyDescent="0.25">
      <c r="A304" s="66"/>
      <c r="B304" s="242" t="s">
        <v>83</v>
      </c>
      <c r="C304" s="242"/>
      <c r="D304" s="155" t="s">
        <v>67</v>
      </c>
      <c r="E304" s="156">
        <v>30</v>
      </c>
      <c r="F304" s="151"/>
      <c r="G304" s="152"/>
      <c r="H304" s="153"/>
      <c r="I304" s="66"/>
      <c r="J304" s="66"/>
      <c r="K304" s="66"/>
      <c r="L304" s="66"/>
      <c r="M304" s="66"/>
      <c r="N304" s="66"/>
      <c r="O304" s="66"/>
      <c r="P304" s="66"/>
      <c r="Q304" s="66"/>
      <c r="R304" s="66"/>
      <c r="S304" s="66"/>
      <c r="T304" s="66"/>
      <c r="U304" s="66"/>
      <c r="V304" s="66"/>
      <c r="W304" s="66"/>
      <c r="X304" s="66"/>
      <c r="Y304" s="66"/>
      <c r="Z304" s="193" t="s">
        <v>83</v>
      </c>
      <c r="AA304" s="66"/>
      <c r="AB304" s="66"/>
      <c r="AC304" s="66"/>
      <c r="AD304" s="66"/>
      <c r="AE304" s="66"/>
      <c r="AF304" s="66"/>
      <c r="AG304" s="66"/>
      <c r="AH304" s="66"/>
      <c r="AI304" s="66"/>
      <c r="AJ304" s="66"/>
      <c r="AK304" s="66"/>
      <c r="AL304" s="66"/>
      <c r="AM304" s="66"/>
      <c r="AN304" s="66"/>
      <c r="AO304" s="66"/>
      <c r="AP304" s="66"/>
      <c r="AQ304" s="66"/>
      <c r="AR304" s="66"/>
      <c r="AS304" s="66"/>
      <c r="AT304" s="66"/>
      <c r="AU304" s="66"/>
      <c r="AV304" s="66"/>
      <c r="AW304" s="66"/>
      <c r="AX304" s="66"/>
      <c r="AY304" s="66"/>
      <c r="AZ304" s="66"/>
      <c r="BA304" s="66"/>
      <c r="BB304" s="66"/>
      <c r="BC304" s="66"/>
      <c r="BD304" s="66"/>
      <c r="BE304" s="66"/>
      <c r="BF304" s="66"/>
      <c r="BG304" s="66"/>
      <c r="BH304" s="66"/>
      <c r="BI304" s="66"/>
      <c r="BJ304" s="66"/>
      <c r="BK304" s="66"/>
      <c r="BL304" s="66"/>
      <c r="BM304" s="66"/>
      <c r="BN304" s="66"/>
      <c r="BO304" s="66"/>
      <c r="BP304" s="66"/>
      <c r="BQ304" s="66"/>
      <c r="BR304" s="66"/>
      <c r="BS304" s="66"/>
      <c r="BT304" s="66"/>
      <c r="BU304" s="66"/>
      <c r="BV304" s="66"/>
      <c r="BW304" s="66"/>
      <c r="BX304" s="66"/>
      <c r="BY304" s="66"/>
      <c r="BZ304" s="66"/>
      <c r="CA304" s="66"/>
      <c r="CB304" s="66"/>
      <c r="CC304" s="66"/>
      <c r="CD304" s="66"/>
      <c r="CE304" s="66"/>
      <c r="CF304" s="66"/>
      <c r="CG304" s="66"/>
      <c r="CH304" s="66"/>
      <c r="CI304" s="66"/>
      <c r="CJ304" s="66"/>
      <c r="CK304" s="66"/>
      <c r="CL304" s="66"/>
      <c r="CM304" s="66"/>
      <c r="CN304" s="66"/>
      <c r="CO304" s="66"/>
      <c r="CP304" s="66"/>
      <c r="CQ304" s="66"/>
      <c r="CR304" s="66"/>
      <c r="CS304" s="66"/>
      <c r="CT304" s="66"/>
      <c r="CU304" s="66"/>
      <c r="CV304" s="66"/>
      <c r="CW304" s="66"/>
      <c r="CX304" s="66"/>
      <c r="CY304" s="66"/>
      <c r="CZ304" s="66"/>
      <c r="DA304" s="66"/>
      <c r="DB304" s="66"/>
      <c r="DC304" s="66"/>
      <c r="DD304" s="66"/>
      <c r="DE304" s="66"/>
      <c r="DF304" s="66"/>
      <c r="DG304" s="66"/>
      <c r="DH304" s="66"/>
      <c r="DI304" s="66"/>
      <c r="DJ304" s="66"/>
      <c r="DK304" s="66"/>
      <c r="DL304" s="66"/>
      <c r="DM304" s="66"/>
      <c r="DN304" s="66"/>
      <c r="DO304" s="66"/>
      <c r="DP304" s="66"/>
      <c r="DQ304" s="66"/>
      <c r="DR304" s="66"/>
      <c r="DS304" s="66"/>
      <c r="DT304" s="66"/>
      <c r="DU304" s="66"/>
      <c r="DV304" s="66"/>
      <c r="DW304" s="66"/>
      <c r="DX304" s="66"/>
      <c r="DY304" s="66"/>
      <c r="DZ304" s="66"/>
      <c r="EA304" s="66"/>
      <c r="EB304" s="66"/>
      <c r="EC304" s="66"/>
      <c r="ED304" s="66"/>
      <c r="EE304" s="66"/>
      <c r="EF304" s="66"/>
      <c r="EG304" s="66"/>
      <c r="EH304" s="66"/>
      <c r="EI304" s="66"/>
      <c r="EJ304" s="66"/>
      <c r="EK304" s="66"/>
      <c r="EL304" s="66"/>
      <c r="EM304" s="66"/>
      <c r="EN304" s="66"/>
    </row>
    <row r="305" spans="1:144" customFormat="1" x14ac:dyDescent="0.25">
      <c r="A305" s="66"/>
      <c r="B305" s="242" t="s">
        <v>84</v>
      </c>
      <c r="C305" s="242"/>
      <c r="D305" s="155" t="s">
        <v>67</v>
      </c>
      <c r="E305" s="156">
        <v>40</v>
      </c>
      <c r="F305" s="151"/>
      <c r="G305" s="152"/>
      <c r="H305" s="153"/>
      <c r="I305" s="66"/>
      <c r="J305" s="66"/>
      <c r="K305" s="66"/>
      <c r="L305" s="66"/>
      <c r="M305" s="66"/>
      <c r="N305" s="66"/>
      <c r="O305" s="66"/>
      <c r="P305" s="66"/>
      <c r="Q305" s="66"/>
      <c r="R305" s="66"/>
      <c r="S305" s="66"/>
      <c r="T305" s="66"/>
      <c r="U305" s="66"/>
      <c r="V305" s="66"/>
      <c r="W305" s="66"/>
      <c r="X305" s="66"/>
      <c r="Y305" s="66"/>
      <c r="Z305" s="193" t="s">
        <v>84</v>
      </c>
      <c r="AA305" s="66"/>
      <c r="AB305" s="66"/>
      <c r="AC305" s="66"/>
      <c r="AD305" s="66"/>
      <c r="AE305" s="66"/>
      <c r="AF305" s="66"/>
      <c r="AG305" s="66"/>
      <c r="AH305" s="66"/>
      <c r="AI305" s="66"/>
      <c r="AJ305" s="66"/>
      <c r="AK305" s="66"/>
      <c r="AL305" s="66"/>
      <c r="AM305" s="66"/>
      <c r="AN305" s="66"/>
      <c r="AO305" s="66"/>
      <c r="AP305" s="66"/>
      <c r="AQ305" s="66"/>
      <c r="AR305" s="66"/>
      <c r="AS305" s="66"/>
      <c r="AT305" s="66"/>
      <c r="AU305" s="66"/>
      <c r="AV305" s="66"/>
      <c r="AW305" s="66"/>
      <c r="AX305" s="66"/>
      <c r="AY305" s="66"/>
      <c r="AZ305" s="66"/>
      <c r="BA305" s="66"/>
      <c r="BB305" s="66"/>
      <c r="BC305" s="66"/>
      <c r="BD305" s="66"/>
      <c r="BE305" s="66"/>
      <c r="BF305" s="66"/>
      <c r="BG305" s="66"/>
      <c r="BH305" s="66"/>
      <c r="BI305" s="66"/>
      <c r="BJ305" s="66"/>
      <c r="BK305" s="66"/>
      <c r="BL305" s="66"/>
      <c r="BM305" s="66"/>
      <c r="BN305" s="66"/>
      <c r="BO305" s="66"/>
      <c r="BP305" s="66"/>
      <c r="BQ305" s="66"/>
      <c r="BR305" s="66"/>
      <c r="BS305" s="66"/>
      <c r="BT305" s="66"/>
      <c r="BU305" s="66"/>
      <c r="BV305" s="66"/>
      <c r="BW305" s="66"/>
      <c r="BX305" s="66"/>
      <c r="BY305" s="66"/>
      <c r="BZ305" s="66"/>
      <c r="CA305" s="66"/>
      <c r="CB305" s="66"/>
      <c r="CC305" s="66"/>
      <c r="CD305" s="66"/>
      <c r="CE305" s="66"/>
      <c r="CF305" s="66"/>
      <c r="CG305" s="66"/>
      <c r="CH305" s="66"/>
      <c r="CI305" s="66"/>
      <c r="CJ305" s="66"/>
      <c r="CK305" s="66"/>
      <c r="CL305" s="66"/>
      <c r="CM305" s="66"/>
      <c r="CN305" s="66"/>
      <c r="CO305" s="66"/>
      <c r="CP305" s="66"/>
      <c r="CQ305" s="66"/>
      <c r="CR305" s="66"/>
      <c r="CS305" s="66"/>
      <c r="CT305" s="66"/>
      <c r="CU305" s="66"/>
      <c r="CV305" s="66"/>
      <c r="CW305" s="66"/>
      <c r="CX305" s="66"/>
      <c r="CY305" s="66"/>
      <c r="CZ305" s="66"/>
      <c r="DA305" s="66"/>
      <c r="DB305" s="66"/>
      <c r="DC305" s="66"/>
      <c r="DD305" s="66"/>
      <c r="DE305" s="66"/>
      <c r="DF305" s="66"/>
      <c r="DG305" s="66"/>
      <c r="DH305" s="66"/>
      <c r="DI305" s="66"/>
      <c r="DJ305" s="66"/>
      <c r="DK305" s="66"/>
      <c r="DL305" s="66"/>
      <c r="DM305" s="66"/>
      <c r="DN305" s="66"/>
      <c r="DO305" s="66"/>
      <c r="DP305" s="66"/>
      <c r="DQ305" s="66"/>
      <c r="DR305" s="66"/>
      <c r="DS305" s="66"/>
      <c r="DT305" s="66"/>
      <c r="DU305" s="66"/>
      <c r="DV305" s="66"/>
      <c r="DW305" s="66"/>
      <c r="DX305" s="66"/>
      <c r="DY305" s="66"/>
      <c r="DZ305" s="66"/>
      <c r="EA305" s="66"/>
      <c r="EB305" s="66"/>
      <c r="EC305" s="66"/>
      <c r="ED305" s="66"/>
      <c r="EE305" s="66"/>
      <c r="EF305" s="66"/>
      <c r="EG305" s="66"/>
      <c r="EH305" s="66"/>
      <c r="EI305" s="66"/>
      <c r="EJ305" s="66"/>
      <c r="EK305" s="66"/>
      <c r="EL305" s="66"/>
      <c r="EM305" s="66"/>
      <c r="EN305" s="66"/>
    </row>
    <row r="306" spans="1:144" customFormat="1" x14ac:dyDescent="0.25">
      <c r="A306" s="66"/>
      <c r="B306" s="242" t="s">
        <v>355</v>
      </c>
      <c r="C306" s="242"/>
      <c r="D306" s="155" t="s">
        <v>67</v>
      </c>
      <c r="E306" s="156">
        <v>400</v>
      </c>
      <c r="F306" s="151"/>
      <c r="G306" s="152"/>
      <c r="H306" s="153"/>
      <c r="I306" s="66"/>
      <c r="J306" s="66"/>
      <c r="K306" s="66"/>
      <c r="L306" s="66"/>
      <c r="M306" s="66"/>
      <c r="N306" s="66"/>
      <c r="O306" s="66"/>
      <c r="P306" s="66"/>
      <c r="Q306" s="66"/>
      <c r="R306" s="66"/>
      <c r="S306" s="66"/>
      <c r="T306" s="66"/>
      <c r="U306" s="66"/>
      <c r="V306" s="66"/>
      <c r="W306" s="66"/>
      <c r="X306" s="66"/>
      <c r="Y306" s="66"/>
      <c r="Z306" s="193" t="s">
        <v>355</v>
      </c>
      <c r="AA306" s="66"/>
      <c r="AB306" s="66"/>
      <c r="AC306" s="66"/>
      <c r="AD306" s="66"/>
      <c r="AE306" s="66"/>
      <c r="AF306" s="66"/>
      <c r="AG306" s="66"/>
      <c r="AH306" s="66"/>
      <c r="AI306" s="66"/>
      <c r="AJ306" s="66"/>
      <c r="AK306" s="66"/>
      <c r="AL306" s="66"/>
      <c r="AM306" s="66"/>
      <c r="AN306" s="66"/>
      <c r="AO306" s="66"/>
      <c r="AP306" s="66"/>
      <c r="AQ306" s="66"/>
      <c r="AR306" s="66"/>
      <c r="AS306" s="66"/>
      <c r="AT306" s="66"/>
      <c r="AU306" s="66"/>
      <c r="AV306" s="66"/>
      <c r="AW306" s="66"/>
      <c r="AX306" s="66"/>
      <c r="AY306" s="66"/>
      <c r="AZ306" s="66"/>
      <c r="BA306" s="66"/>
      <c r="BB306" s="66"/>
      <c r="BC306" s="66"/>
      <c r="BD306" s="66"/>
      <c r="BE306" s="66"/>
      <c r="BF306" s="66"/>
      <c r="BG306" s="66"/>
      <c r="BH306" s="66"/>
      <c r="BI306" s="66"/>
      <c r="BJ306" s="66"/>
      <c r="BK306" s="66"/>
      <c r="BL306" s="66"/>
      <c r="BM306" s="66"/>
      <c r="BN306" s="66"/>
      <c r="BO306" s="66"/>
      <c r="BP306" s="66"/>
      <c r="BQ306" s="66"/>
      <c r="BR306" s="66"/>
      <c r="BS306" s="66"/>
      <c r="BT306" s="66"/>
      <c r="BU306" s="66"/>
      <c r="BV306" s="66"/>
      <c r="BW306" s="66"/>
      <c r="BX306" s="66"/>
      <c r="BY306" s="66"/>
      <c r="BZ306" s="66"/>
      <c r="CA306" s="66"/>
      <c r="CB306" s="66"/>
      <c r="CC306" s="66"/>
      <c r="CD306" s="66"/>
      <c r="CE306" s="66"/>
      <c r="CF306" s="66"/>
      <c r="CG306" s="66"/>
      <c r="CH306" s="66"/>
      <c r="CI306" s="66"/>
      <c r="CJ306" s="66"/>
      <c r="CK306" s="66"/>
      <c r="CL306" s="66"/>
      <c r="CM306" s="66"/>
      <c r="CN306" s="66"/>
      <c r="CO306" s="66"/>
      <c r="CP306" s="66"/>
      <c r="CQ306" s="66"/>
      <c r="CR306" s="66"/>
      <c r="CS306" s="66"/>
      <c r="CT306" s="66"/>
      <c r="CU306" s="66"/>
      <c r="CV306" s="66"/>
      <c r="CW306" s="66"/>
      <c r="CX306" s="66"/>
      <c r="CY306" s="66"/>
      <c r="CZ306" s="66"/>
      <c r="DA306" s="66"/>
      <c r="DB306" s="66"/>
      <c r="DC306" s="66"/>
      <c r="DD306" s="66"/>
      <c r="DE306" s="66"/>
      <c r="DF306" s="66"/>
      <c r="DG306" s="66"/>
      <c r="DH306" s="66"/>
      <c r="DI306" s="66"/>
      <c r="DJ306" s="66"/>
      <c r="DK306" s="66"/>
      <c r="DL306" s="66"/>
      <c r="DM306" s="66"/>
      <c r="DN306" s="66"/>
      <c r="DO306" s="66"/>
      <c r="DP306" s="66"/>
      <c r="DQ306" s="66"/>
      <c r="DR306" s="66"/>
      <c r="DS306" s="66"/>
      <c r="DT306" s="66"/>
      <c r="DU306" s="66"/>
      <c r="DV306" s="66"/>
      <c r="DW306" s="66"/>
      <c r="DX306" s="66"/>
      <c r="DY306" s="66"/>
      <c r="DZ306" s="66"/>
      <c r="EA306" s="66"/>
      <c r="EB306" s="66"/>
      <c r="EC306" s="66"/>
      <c r="ED306" s="66"/>
      <c r="EE306" s="66"/>
      <c r="EF306" s="66"/>
      <c r="EG306" s="66"/>
      <c r="EH306" s="66"/>
      <c r="EI306" s="66"/>
      <c r="EJ306" s="66"/>
      <c r="EK306" s="66"/>
      <c r="EL306" s="66"/>
      <c r="EM306" s="66"/>
      <c r="EN306" s="66"/>
    </row>
    <row r="307" spans="1:144" customFormat="1" x14ac:dyDescent="0.25">
      <c r="A307" s="66"/>
      <c r="B307" s="242" t="s">
        <v>356</v>
      </c>
      <c r="C307" s="242"/>
      <c r="D307" s="155" t="s">
        <v>67</v>
      </c>
      <c r="E307" s="156">
        <v>22.35</v>
      </c>
      <c r="F307" s="151"/>
      <c r="G307" s="152"/>
      <c r="H307" s="153"/>
      <c r="I307" s="66"/>
      <c r="J307" s="66"/>
      <c r="K307" s="66"/>
      <c r="L307" s="66"/>
      <c r="M307" s="66"/>
      <c r="N307" s="66"/>
      <c r="O307" s="66"/>
      <c r="P307" s="66"/>
      <c r="Q307" s="66"/>
      <c r="R307" s="66"/>
      <c r="S307" s="66"/>
      <c r="T307" s="66"/>
      <c r="U307" s="66"/>
      <c r="V307" s="66"/>
      <c r="W307" s="66"/>
      <c r="X307" s="66"/>
      <c r="Y307" s="66"/>
      <c r="Z307" s="193" t="s">
        <v>356</v>
      </c>
      <c r="AA307" s="66"/>
      <c r="AB307" s="66"/>
      <c r="AC307" s="66"/>
      <c r="AD307" s="66"/>
      <c r="AE307" s="66"/>
      <c r="AF307" s="66"/>
      <c r="AG307" s="66"/>
      <c r="AH307" s="66"/>
      <c r="AI307" s="66"/>
      <c r="AJ307" s="66"/>
      <c r="AK307" s="66"/>
      <c r="AL307" s="66"/>
      <c r="AM307" s="66"/>
      <c r="AN307" s="66"/>
      <c r="AO307" s="66"/>
      <c r="AP307" s="66"/>
      <c r="AQ307" s="66"/>
      <c r="AR307" s="66"/>
      <c r="AS307" s="66" t="s">
        <v>183</v>
      </c>
      <c r="AT307" s="66"/>
      <c r="AU307" s="66"/>
      <c r="AV307" s="66"/>
      <c r="AW307" s="66"/>
      <c r="AX307" s="66"/>
      <c r="AY307" s="66"/>
      <c r="AZ307" s="66"/>
      <c r="BA307" s="66"/>
      <c r="BB307" s="66"/>
      <c r="BC307" s="66"/>
      <c r="BD307" s="66"/>
      <c r="BE307" s="66"/>
      <c r="BF307" s="66"/>
      <c r="BG307" s="66"/>
      <c r="BH307" s="66"/>
      <c r="BI307" s="66"/>
      <c r="BJ307" s="66"/>
      <c r="BK307" s="66"/>
      <c r="BL307" s="66"/>
      <c r="BM307" s="66"/>
      <c r="BN307" s="66"/>
      <c r="BO307" s="66"/>
      <c r="BP307" s="66"/>
      <c r="BQ307" s="66"/>
      <c r="BR307" s="66"/>
      <c r="BS307" s="66"/>
      <c r="BT307" s="66"/>
      <c r="BU307" s="66"/>
      <c r="BV307" s="66"/>
      <c r="BW307" s="66"/>
      <c r="BX307" s="66"/>
      <c r="BY307" s="66"/>
      <c r="BZ307" s="66"/>
      <c r="CA307" s="66"/>
      <c r="CB307" s="66"/>
      <c r="CC307" s="66"/>
      <c r="CD307" s="66"/>
      <c r="CE307" s="66"/>
      <c r="CF307" s="66"/>
      <c r="CG307" s="66"/>
      <c r="CH307" s="66"/>
      <c r="CI307" s="66"/>
      <c r="CJ307" s="66"/>
      <c r="CK307" s="66"/>
      <c r="CL307" s="66"/>
      <c r="CM307" s="66"/>
      <c r="CN307" s="66"/>
      <c r="CO307" s="66"/>
      <c r="CP307" s="66"/>
      <c r="CQ307" s="66"/>
      <c r="CR307" s="66"/>
      <c r="CS307" s="66"/>
      <c r="CT307" s="66"/>
      <c r="CU307" s="66"/>
      <c r="CV307" s="66"/>
      <c r="CW307" s="66"/>
      <c r="CX307" s="66"/>
      <c r="CY307" s="66"/>
      <c r="CZ307" s="66"/>
      <c r="DA307" s="66"/>
      <c r="DB307" s="66"/>
      <c r="DC307" s="66"/>
      <c r="DD307" s="66"/>
      <c r="DE307" s="66"/>
      <c r="DF307" s="66"/>
      <c r="DG307" s="66"/>
      <c r="DH307" s="66"/>
      <c r="DI307" s="66"/>
      <c r="DJ307" s="66"/>
      <c r="DK307" s="66"/>
      <c r="DL307" s="66"/>
      <c r="DM307" s="66"/>
      <c r="DN307" s="66"/>
      <c r="DO307" s="66"/>
      <c r="DP307" s="66"/>
      <c r="DQ307" s="66"/>
      <c r="DR307" s="66"/>
      <c r="DS307" s="66"/>
      <c r="DT307" s="66"/>
      <c r="DU307" s="66"/>
      <c r="DV307" s="66"/>
      <c r="DW307" s="66"/>
      <c r="DX307" s="66"/>
      <c r="DY307" s="66"/>
      <c r="DZ307" s="66"/>
      <c r="EA307" s="66"/>
      <c r="EB307" s="66"/>
      <c r="EC307" s="66"/>
      <c r="ED307" s="66"/>
      <c r="EE307" s="66"/>
      <c r="EF307" s="66"/>
      <c r="EG307" s="66"/>
      <c r="EH307" s="66"/>
      <c r="EI307" s="66"/>
      <c r="EJ307" s="66"/>
      <c r="EK307" s="66"/>
      <c r="EL307" s="66"/>
      <c r="EM307" s="66"/>
      <c r="EN307" s="66"/>
    </row>
    <row r="308" spans="1:144" customFormat="1" ht="18" x14ac:dyDescent="0.25">
      <c r="A308" s="66"/>
      <c r="B308" s="163" t="s">
        <v>86</v>
      </c>
      <c r="C308" s="160"/>
      <c r="D308" s="160"/>
      <c r="E308" s="161"/>
      <c r="F308" s="151"/>
      <c r="G308" s="152"/>
      <c r="H308" s="153" t="s">
        <v>357</v>
      </c>
      <c r="I308" s="66"/>
      <c r="J308" s="66"/>
      <c r="K308" s="66"/>
      <c r="L308" s="66"/>
      <c r="M308" s="66"/>
      <c r="N308" s="66"/>
      <c r="O308" s="66"/>
      <c r="P308" s="66"/>
      <c r="Q308" s="66"/>
      <c r="R308" s="66"/>
      <c r="S308" s="66"/>
      <c r="T308" s="66"/>
      <c r="U308" s="66"/>
      <c r="V308" s="66"/>
      <c r="W308" s="66"/>
      <c r="X308" s="66"/>
      <c r="Y308" s="66"/>
      <c r="Z308" s="66"/>
      <c r="AA308" s="66"/>
      <c r="AB308" s="66"/>
      <c r="AC308" s="66"/>
      <c r="AD308" s="66"/>
      <c r="AE308" s="66"/>
      <c r="AF308" s="66"/>
      <c r="AG308" s="66"/>
      <c r="AH308" s="66"/>
      <c r="AI308" s="66"/>
      <c r="AJ308" s="66"/>
      <c r="AK308" s="66"/>
      <c r="AL308" s="66"/>
      <c r="AM308" s="66"/>
      <c r="AN308" s="66"/>
      <c r="AO308" s="66"/>
      <c r="AP308" s="66"/>
      <c r="AQ308" s="66"/>
      <c r="AR308" s="66"/>
      <c r="AS308" s="66"/>
      <c r="AT308" s="66"/>
      <c r="AU308" s="66"/>
      <c r="AV308" s="66"/>
      <c r="AW308" s="66"/>
      <c r="AX308" s="66"/>
      <c r="AY308" s="66"/>
      <c r="AZ308" s="66"/>
      <c r="BA308" s="66"/>
      <c r="BB308" s="66"/>
      <c r="BC308" s="66"/>
      <c r="BD308" s="66"/>
      <c r="BE308" s="66"/>
      <c r="BF308" s="66"/>
      <c r="BG308" s="66"/>
      <c r="BH308" s="66"/>
      <c r="BI308" s="66"/>
      <c r="BJ308" s="66"/>
      <c r="BK308" s="66"/>
      <c r="BL308" s="66"/>
      <c r="BM308" s="66"/>
      <c r="BN308" s="66"/>
      <c r="BO308" s="66"/>
      <c r="BP308" s="66"/>
      <c r="BQ308" s="66"/>
      <c r="BR308" s="66"/>
      <c r="BS308" s="66"/>
      <c r="BT308" s="66"/>
      <c r="BU308" s="66"/>
      <c r="BV308" s="66"/>
      <c r="BW308" s="66"/>
      <c r="BX308" s="66"/>
      <c r="BY308" s="66"/>
      <c r="BZ308" s="66"/>
      <c r="CA308" s="66"/>
      <c r="CB308" s="66"/>
      <c r="CC308" s="66"/>
      <c r="CD308" s="66"/>
      <c r="CE308" s="66"/>
      <c r="CF308" s="66"/>
      <c r="CG308" s="66"/>
      <c r="CH308" s="66"/>
      <c r="CI308" s="66"/>
      <c r="CJ308" s="66"/>
      <c r="CK308" s="66"/>
      <c r="CL308" s="66"/>
      <c r="CM308" s="66"/>
      <c r="CN308" s="66"/>
      <c r="CO308" s="66"/>
      <c r="CP308" s="66"/>
      <c r="CQ308" s="66"/>
      <c r="CR308" s="66"/>
      <c r="CS308" s="66"/>
      <c r="CT308" s="66"/>
      <c r="CU308" s="66"/>
      <c r="CV308" s="66"/>
      <c r="CW308" s="66"/>
      <c r="CX308" s="66"/>
      <c r="CY308" s="66"/>
      <c r="CZ308" s="66"/>
      <c r="DA308" s="66"/>
      <c r="DB308" s="66"/>
      <c r="DC308" s="66"/>
      <c r="DD308" s="66"/>
      <c r="DE308" s="66"/>
      <c r="DF308" s="66"/>
      <c r="DG308" s="66"/>
      <c r="DH308" s="66"/>
      <c r="DI308" s="66"/>
      <c r="DJ308" s="66"/>
      <c r="DK308" s="66"/>
      <c r="DL308" s="66"/>
      <c r="DM308" s="66"/>
      <c r="DN308" s="66"/>
      <c r="DO308" s="66"/>
      <c r="DP308" s="66"/>
      <c r="DQ308" s="66"/>
      <c r="DR308" s="66"/>
      <c r="DS308" s="66"/>
      <c r="DT308" s="66"/>
      <c r="DU308" s="66"/>
      <c r="DV308" s="66"/>
      <c r="DW308" s="66"/>
      <c r="DX308" s="66"/>
      <c r="DY308" s="66"/>
      <c r="DZ308" s="66"/>
      <c r="EA308" s="66"/>
      <c r="EB308" s="66"/>
      <c r="EC308" s="66"/>
      <c r="ED308" s="66"/>
      <c r="EE308" s="66"/>
      <c r="EF308" s="66"/>
      <c r="EG308" s="66"/>
      <c r="EH308" s="66"/>
      <c r="EI308" s="66"/>
      <c r="EJ308" s="66"/>
      <c r="EK308" s="66"/>
      <c r="EL308" s="66"/>
      <c r="EM308" s="66"/>
      <c r="EN308" s="66"/>
    </row>
    <row r="309" spans="1:144" customFormat="1" ht="18" x14ac:dyDescent="0.25">
      <c r="A309" s="66"/>
      <c r="B309" s="163"/>
      <c r="C309" s="160"/>
      <c r="D309" s="160"/>
      <c r="E309" s="161"/>
      <c r="F309" s="151"/>
      <c r="G309" s="152"/>
      <c r="H309" s="153"/>
      <c r="I309" s="66"/>
      <c r="J309" s="66"/>
      <c r="K309" s="66"/>
      <c r="L309" s="66"/>
      <c r="M309" s="66"/>
      <c r="N309" s="66"/>
      <c r="O309" s="66"/>
      <c r="P309" s="66"/>
      <c r="Q309" s="66"/>
      <c r="R309" s="66"/>
      <c r="S309" s="66"/>
      <c r="T309" s="66"/>
      <c r="U309" s="66"/>
      <c r="V309" s="66"/>
      <c r="W309" s="66"/>
      <c r="X309" s="66"/>
      <c r="Y309" s="66"/>
      <c r="Z309" s="66"/>
      <c r="AA309" s="66"/>
      <c r="AB309" s="66"/>
      <c r="AC309" s="66"/>
      <c r="AD309" s="66"/>
      <c r="AE309" s="66"/>
      <c r="AF309" s="66"/>
      <c r="AG309" s="66"/>
      <c r="AH309" s="66"/>
      <c r="AI309" s="66"/>
      <c r="AJ309" s="66"/>
      <c r="AK309" s="66"/>
      <c r="AL309" s="66"/>
      <c r="AM309" s="66"/>
      <c r="AN309" s="66"/>
      <c r="AO309" s="66"/>
      <c r="AP309" s="66"/>
      <c r="AQ309" s="66"/>
      <c r="AR309" s="66"/>
      <c r="AS309" s="66"/>
      <c r="AT309" s="66"/>
      <c r="AU309" s="66"/>
      <c r="AV309" s="66"/>
      <c r="AW309" s="66"/>
      <c r="AX309" s="66"/>
      <c r="AY309" s="66"/>
      <c r="AZ309" s="66"/>
      <c r="BA309" s="66"/>
      <c r="BB309" s="66"/>
      <c r="BC309" s="66"/>
      <c r="BD309" s="66"/>
      <c r="BE309" s="66"/>
      <c r="BF309" s="66"/>
      <c r="BG309" s="66"/>
      <c r="BH309" s="66"/>
      <c r="BI309" s="66"/>
      <c r="BJ309" s="66"/>
      <c r="BK309" s="66"/>
      <c r="BL309" s="66"/>
      <c r="BM309" s="66"/>
      <c r="BN309" s="66"/>
      <c r="BO309" s="66"/>
      <c r="BP309" s="66"/>
      <c r="BQ309" s="66"/>
      <c r="BR309" s="66"/>
      <c r="BS309" s="66"/>
      <c r="BT309" s="66"/>
      <c r="BU309" s="66"/>
      <c r="BV309" s="66"/>
      <c r="BW309" s="66"/>
      <c r="BX309" s="66"/>
      <c r="BY309" s="66"/>
      <c r="BZ309" s="66"/>
      <c r="CA309" s="66"/>
      <c r="CB309" s="66"/>
      <c r="CC309" s="66"/>
      <c r="CD309" s="66"/>
      <c r="CE309" s="66"/>
      <c r="CF309" s="66"/>
      <c r="CG309" s="66"/>
      <c r="CH309" s="66"/>
      <c r="CI309" s="66"/>
      <c r="CJ309" s="66"/>
      <c r="CK309" s="66"/>
      <c r="CL309" s="66"/>
      <c r="CM309" s="66"/>
      <c r="CN309" s="66"/>
      <c r="CO309" s="66"/>
      <c r="CP309" s="66"/>
      <c r="CQ309" s="66"/>
      <c r="CR309" s="66"/>
      <c r="CS309" s="66"/>
      <c r="CT309" s="66"/>
      <c r="CU309" s="66"/>
      <c r="CV309" s="66"/>
      <c r="CW309" s="66"/>
      <c r="CX309" s="66"/>
      <c r="CY309" s="66"/>
      <c r="CZ309" s="66"/>
      <c r="DA309" s="66"/>
      <c r="DB309" s="66"/>
      <c r="DC309" s="66"/>
      <c r="DD309" s="66"/>
      <c r="DE309" s="66"/>
      <c r="DF309" s="66"/>
      <c r="DG309" s="66"/>
      <c r="DH309" s="66"/>
      <c r="DI309" s="66"/>
      <c r="DJ309" s="66"/>
      <c r="DK309" s="66"/>
      <c r="DL309" s="66"/>
      <c r="DM309" s="66"/>
      <c r="DN309" s="66"/>
      <c r="DO309" s="66"/>
      <c r="DP309" s="66"/>
      <c r="DQ309" s="66"/>
      <c r="DR309" s="66"/>
      <c r="DS309" s="66"/>
      <c r="DT309" s="66"/>
      <c r="DU309" s="66"/>
      <c r="DV309" s="66"/>
      <c r="DW309" s="66"/>
      <c r="DX309" s="66"/>
      <c r="DY309" s="66"/>
      <c r="DZ309" s="66"/>
      <c r="EA309" s="66"/>
      <c r="EB309" s="66"/>
      <c r="EC309" s="66"/>
      <c r="ED309" s="66"/>
      <c r="EE309" s="66"/>
      <c r="EF309" s="66"/>
      <c r="EG309" s="66"/>
      <c r="EH309" s="66"/>
      <c r="EI309" s="66"/>
      <c r="EJ309" s="66"/>
      <c r="EK309" s="66"/>
      <c r="EL309" s="66"/>
      <c r="EM309" s="66"/>
      <c r="EN309" s="66"/>
    </row>
    <row r="310" spans="1:144" customFormat="1" ht="36" x14ac:dyDescent="0.25">
      <c r="A310" s="66"/>
      <c r="B310" s="233" t="s">
        <v>73</v>
      </c>
      <c r="C310" s="233"/>
      <c r="D310" s="233"/>
      <c r="E310" s="233"/>
      <c r="F310" s="151"/>
      <c r="G310" s="152"/>
      <c r="H310" s="153"/>
      <c r="I310" s="66"/>
      <c r="J310" s="66"/>
      <c r="K310" s="66"/>
      <c r="L310" s="66"/>
      <c r="M310" s="66"/>
      <c r="N310" s="66"/>
      <c r="O310" s="66"/>
      <c r="P310" s="66"/>
      <c r="Q310" s="66"/>
      <c r="R310" s="66"/>
      <c r="S310" s="66"/>
      <c r="T310" s="66"/>
      <c r="U310" s="66"/>
      <c r="V310" s="66"/>
      <c r="W310" s="66"/>
      <c r="X310" s="66"/>
      <c r="Y310" s="66"/>
      <c r="Z310" s="66"/>
      <c r="AA310" s="190" t="s">
        <v>73</v>
      </c>
      <c r="AB310" s="66"/>
      <c r="AC310" s="66"/>
      <c r="AD310" s="66"/>
      <c r="AE310" s="66"/>
      <c r="AF310" s="66"/>
      <c r="AG310" s="66"/>
      <c r="AH310" s="66"/>
      <c r="AI310" s="66"/>
      <c r="AJ310" s="66"/>
      <c r="AK310" s="66"/>
      <c r="AL310" s="66"/>
      <c r="AM310" s="66"/>
      <c r="AN310" s="66"/>
      <c r="AO310" s="66"/>
      <c r="AP310" s="66"/>
      <c r="AQ310" s="66"/>
      <c r="AR310" s="66"/>
      <c r="AS310" s="66"/>
      <c r="AT310" s="66"/>
      <c r="AU310" s="66"/>
      <c r="AV310" s="66"/>
      <c r="AW310" s="66"/>
      <c r="AX310" s="66"/>
      <c r="AY310" s="66"/>
      <c r="AZ310" s="66"/>
      <c r="BA310" s="66"/>
      <c r="BB310" s="66"/>
      <c r="BC310" s="66"/>
      <c r="BD310" s="66"/>
      <c r="BE310" s="66"/>
      <c r="BF310" s="66"/>
      <c r="BG310" s="66"/>
      <c r="BH310" s="66"/>
      <c r="BI310" s="66"/>
      <c r="BJ310" s="66"/>
      <c r="BK310" s="66"/>
      <c r="BL310" s="66"/>
      <c r="BM310" s="66"/>
      <c r="BN310" s="66"/>
      <c r="BO310" s="66"/>
      <c r="BP310" s="66"/>
      <c r="BQ310" s="66"/>
      <c r="BR310" s="66"/>
      <c r="BS310" s="66"/>
      <c r="BT310" s="66"/>
      <c r="BU310" s="66"/>
      <c r="BV310" s="66"/>
      <c r="BW310" s="66"/>
      <c r="BX310" s="66"/>
      <c r="BY310" s="66"/>
      <c r="BZ310" s="66"/>
      <c r="CA310" s="66"/>
      <c r="CB310" s="66"/>
      <c r="CC310" s="66"/>
      <c r="CD310" s="66"/>
      <c r="CE310" s="66"/>
      <c r="CF310" s="66"/>
      <c r="CG310" s="66"/>
      <c r="CH310" s="66"/>
      <c r="CI310" s="66"/>
      <c r="CJ310" s="66"/>
      <c r="CK310" s="66"/>
      <c r="CL310" s="66"/>
      <c r="CM310" s="66"/>
      <c r="CN310" s="66"/>
      <c r="CO310" s="66"/>
      <c r="CP310" s="66"/>
      <c r="CQ310" s="66"/>
      <c r="CR310" s="66"/>
      <c r="CS310" s="66"/>
      <c r="CT310" s="66"/>
      <c r="CU310" s="66"/>
      <c r="CV310" s="66"/>
      <c r="CW310" s="66"/>
      <c r="CX310" s="66"/>
      <c r="CY310" s="66"/>
      <c r="CZ310" s="66"/>
      <c r="DA310" s="66"/>
      <c r="DB310" s="66"/>
      <c r="DC310" s="66"/>
      <c r="DD310" s="66"/>
      <c r="DE310" s="66"/>
      <c r="DF310" s="66"/>
      <c r="DG310" s="66"/>
      <c r="DH310" s="66"/>
      <c r="DI310" s="66"/>
      <c r="DJ310" s="66"/>
      <c r="DK310" s="66"/>
      <c r="DL310" s="66"/>
      <c r="DM310" s="66"/>
      <c r="DN310" s="66"/>
      <c r="DO310" s="66"/>
      <c r="DP310" s="66"/>
      <c r="DQ310" s="66"/>
      <c r="DR310" s="66"/>
      <c r="DS310" s="66"/>
      <c r="DT310" s="66"/>
      <c r="DU310" s="66"/>
      <c r="DV310" s="66"/>
      <c r="DW310" s="66"/>
      <c r="DX310" s="66"/>
      <c r="DY310" s="66"/>
      <c r="DZ310" s="66"/>
      <c r="EA310" s="66"/>
      <c r="EB310" s="66"/>
      <c r="EC310" s="66"/>
      <c r="ED310" s="66"/>
      <c r="EE310" s="66"/>
      <c r="EF310" s="66"/>
      <c r="EG310" s="66"/>
      <c r="EH310" s="66"/>
      <c r="EI310" s="66"/>
      <c r="EJ310" s="66"/>
      <c r="EK310" s="66"/>
      <c r="EL310" s="66"/>
      <c r="EM310" s="66"/>
      <c r="EN310" s="66"/>
    </row>
    <row r="311" spans="1:144" customFormat="1" x14ac:dyDescent="0.25">
      <c r="A311" s="66"/>
      <c r="B311" s="190"/>
      <c r="C311" s="190"/>
      <c r="D311" s="190"/>
      <c r="E311" s="190"/>
      <c r="F311" s="151"/>
      <c r="G311" s="152"/>
      <c r="H311" s="153"/>
      <c r="I311" s="66"/>
      <c r="J311" s="66"/>
      <c r="K311" s="66"/>
      <c r="L311" s="66"/>
      <c r="M311" s="66"/>
      <c r="N311" s="66"/>
      <c r="O311" s="66"/>
      <c r="P311" s="66"/>
      <c r="Q311" s="66"/>
      <c r="R311" s="66"/>
      <c r="S311" s="66"/>
      <c r="T311" s="66"/>
      <c r="U311" s="66"/>
      <c r="V311" s="66"/>
      <c r="W311" s="66"/>
      <c r="X311" s="66"/>
      <c r="Y311" s="66"/>
      <c r="Z311" s="66"/>
      <c r="AA311" s="66"/>
      <c r="AB311" s="66"/>
      <c r="AC311" s="66"/>
      <c r="AD311" s="66"/>
      <c r="AE311" s="66"/>
      <c r="AF311" s="66"/>
      <c r="AG311" s="66"/>
      <c r="AH311" s="66"/>
      <c r="AI311" s="66"/>
      <c r="AJ311" s="66"/>
      <c r="AK311" s="66"/>
      <c r="AL311" s="66"/>
      <c r="AM311" s="66"/>
      <c r="AN311" s="66"/>
      <c r="AO311" s="66"/>
      <c r="AP311" s="66"/>
      <c r="AQ311" s="66"/>
      <c r="AR311" s="66"/>
      <c r="AS311" s="66"/>
      <c r="AT311" s="66"/>
      <c r="AU311" s="66"/>
      <c r="AV311" s="66"/>
      <c r="AW311" s="66"/>
      <c r="AX311" s="66"/>
      <c r="AY311" s="66"/>
      <c r="AZ311" s="66"/>
      <c r="BA311" s="66"/>
      <c r="BB311" s="66"/>
      <c r="BC311" s="66"/>
      <c r="BD311" s="66"/>
      <c r="BE311" s="66"/>
      <c r="BF311" s="66"/>
      <c r="BG311" s="66"/>
      <c r="BH311" s="66"/>
      <c r="BI311" s="66"/>
      <c r="BJ311" s="66"/>
      <c r="BK311" s="66"/>
      <c r="BL311" s="66"/>
      <c r="BM311" s="66"/>
      <c r="BN311" s="66"/>
      <c r="BO311" s="66"/>
      <c r="BP311" s="66"/>
      <c r="BQ311" s="66"/>
      <c r="BR311" s="66"/>
      <c r="BS311" s="66"/>
      <c r="BT311" s="66"/>
      <c r="BU311" s="66"/>
      <c r="BV311" s="66"/>
      <c r="BW311" s="66"/>
      <c r="BX311" s="66"/>
      <c r="BY311" s="66"/>
      <c r="BZ311" s="66"/>
      <c r="CA311" s="66"/>
      <c r="CB311" s="66"/>
      <c r="CC311" s="66"/>
      <c r="CD311" s="66"/>
      <c r="CE311" s="66"/>
      <c r="CF311" s="66"/>
      <c r="CG311" s="66"/>
      <c r="CH311" s="66"/>
      <c r="CI311" s="66"/>
      <c r="CJ311" s="66"/>
      <c r="CK311" s="66"/>
      <c r="CL311" s="66"/>
      <c r="CM311" s="66"/>
      <c r="CN311" s="66"/>
      <c r="CO311" s="66"/>
      <c r="CP311" s="66"/>
      <c r="CQ311" s="66"/>
      <c r="CR311" s="66"/>
      <c r="CS311" s="66"/>
      <c r="CT311" s="66"/>
      <c r="CU311" s="66"/>
      <c r="CV311" s="66"/>
      <c r="CW311" s="66"/>
      <c r="CX311" s="66"/>
      <c r="CY311" s="66"/>
      <c r="CZ311" s="66"/>
      <c r="DA311" s="66"/>
      <c r="DB311" s="66"/>
      <c r="DC311" s="66"/>
      <c r="DD311" s="66"/>
      <c r="DE311" s="66"/>
      <c r="DF311" s="66"/>
      <c r="DG311" s="66"/>
      <c r="DH311" s="66"/>
      <c r="DI311" s="66"/>
      <c r="DJ311" s="66"/>
      <c r="DK311" s="66"/>
      <c r="DL311" s="66"/>
      <c r="DM311" s="66"/>
      <c r="DN311" s="66"/>
      <c r="DO311" s="66"/>
      <c r="DP311" s="66"/>
      <c r="DQ311" s="66"/>
      <c r="DR311" s="66"/>
      <c r="DS311" s="66"/>
      <c r="DT311" s="66"/>
      <c r="DU311" s="66"/>
      <c r="DV311" s="66"/>
      <c r="DW311" s="66"/>
      <c r="DX311" s="66"/>
      <c r="DY311" s="66"/>
      <c r="DZ311" s="66"/>
      <c r="EA311" s="66"/>
      <c r="EB311" s="66"/>
      <c r="EC311" s="66"/>
      <c r="ED311" s="66"/>
      <c r="EE311" s="66"/>
      <c r="EF311" s="66"/>
      <c r="EG311" s="66"/>
      <c r="EH311" s="66"/>
      <c r="EI311" s="66"/>
      <c r="EJ311" s="66"/>
      <c r="EK311" s="66"/>
      <c r="EL311" s="66"/>
      <c r="EM311" s="66"/>
      <c r="EN311" s="66"/>
    </row>
    <row r="312" spans="1:144" customFormat="1" ht="48" x14ac:dyDescent="0.25">
      <c r="A312" s="66"/>
      <c r="B312" s="233" t="s">
        <v>117</v>
      </c>
      <c r="C312" s="233"/>
      <c r="D312" s="233"/>
      <c r="E312" s="233"/>
      <c r="F312" s="151"/>
      <c r="G312" s="152"/>
      <c r="H312" s="153"/>
      <c r="I312" s="66"/>
      <c r="J312" s="66"/>
      <c r="K312" s="66"/>
      <c r="L312" s="66"/>
      <c r="M312" s="66"/>
      <c r="N312" s="66"/>
      <c r="O312" s="66"/>
      <c r="P312" s="66"/>
      <c r="Q312" s="66"/>
      <c r="R312" s="66"/>
      <c r="S312" s="66"/>
      <c r="T312" s="66"/>
      <c r="U312" s="66"/>
      <c r="V312" s="66"/>
      <c r="W312" s="66"/>
      <c r="X312" s="66"/>
      <c r="Y312" s="66"/>
      <c r="Z312" s="66"/>
      <c r="AA312" s="190" t="s">
        <v>117</v>
      </c>
      <c r="AB312" s="66"/>
      <c r="AC312" s="66"/>
      <c r="AD312" s="66"/>
      <c r="AE312" s="66"/>
      <c r="AF312" s="66"/>
      <c r="AG312" s="66"/>
      <c r="AH312" s="66"/>
      <c r="AI312" s="66"/>
      <c r="AJ312" s="66"/>
      <c r="AK312" s="66"/>
      <c r="AL312" s="66"/>
      <c r="AM312" s="66"/>
      <c r="AN312" s="66"/>
      <c r="AO312" s="66"/>
      <c r="AP312" s="66"/>
      <c r="AQ312" s="66"/>
      <c r="AR312" s="66"/>
      <c r="AS312" s="66"/>
      <c r="AT312" s="66"/>
      <c r="AU312" s="66"/>
      <c r="AV312" s="66"/>
      <c r="AW312" s="66"/>
      <c r="AX312" s="66"/>
      <c r="AY312" s="66"/>
      <c r="AZ312" s="66"/>
      <c r="BA312" s="66"/>
      <c r="BB312" s="66"/>
      <c r="BC312" s="66"/>
      <c r="BD312" s="66"/>
      <c r="BE312" s="66"/>
      <c r="BF312" s="66"/>
      <c r="BG312" s="66"/>
      <c r="BH312" s="66"/>
      <c r="BI312" s="66"/>
      <c r="BJ312" s="66"/>
      <c r="BK312" s="66"/>
      <c r="BL312" s="66"/>
      <c r="BM312" s="66"/>
      <c r="BN312" s="66"/>
      <c r="BO312" s="66"/>
      <c r="BP312" s="66"/>
      <c r="BQ312" s="66"/>
      <c r="BR312" s="66"/>
      <c r="BS312" s="66"/>
      <c r="BT312" s="66"/>
      <c r="BU312" s="66"/>
      <c r="BV312" s="66"/>
      <c r="BW312" s="66"/>
      <c r="BX312" s="66"/>
      <c r="BY312" s="66"/>
      <c r="BZ312" s="66"/>
      <c r="CA312" s="66"/>
      <c r="CB312" s="66"/>
      <c r="CC312" s="66"/>
      <c r="CD312" s="66"/>
      <c r="CE312" s="66"/>
      <c r="CF312" s="66"/>
      <c r="CG312" s="66"/>
      <c r="CH312" s="66"/>
      <c r="CI312" s="66"/>
      <c r="CJ312" s="66"/>
      <c r="CK312" s="66"/>
      <c r="CL312" s="66"/>
      <c r="CM312" s="66"/>
      <c r="CN312" s="66"/>
      <c r="CO312" s="66"/>
      <c r="CP312" s="66"/>
      <c r="CQ312" s="66"/>
      <c r="CR312" s="66"/>
      <c r="CS312" s="66"/>
      <c r="CT312" s="66"/>
      <c r="CU312" s="66"/>
      <c r="CV312" s="66"/>
      <c r="CW312" s="66"/>
      <c r="CX312" s="66"/>
      <c r="CY312" s="66"/>
      <c r="CZ312" s="66"/>
      <c r="DA312" s="66"/>
      <c r="DB312" s="66"/>
      <c r="DC312" s="66"/>
      <c r="DD312" s="66"/>
      <c r="DE312" s="66"/>
      <c r="DF312" s="66"/>
      <c r="DG312" s="66"/>
      <c r="DH312" s="66"/>
      <c r="DI312" s="66"/>
      <c r="DJ312" s="66"/>
      <c r="DK312" s="66"/>
      <c r="DL312" s="66"/>
      <c r="DM312" s="66"/>
      <c r="DN312" s="66"/>
      <c r="DO312" s="66"/>
      <c r="DP312" s="66"/>
      <c r="DQ312" s="66"/>
      <c r="DR312" s="66"/>
      <c r="DS312" s="66"/>
      <c r="DT312" s="66"/>
      <c r="DU312" s="66"/>
      <c r="DV312" s="66"/>
      <c r="DW312" s="66"/>
      <c r="DX312" s="66"/>
      <c r="DY312" s="66"/>
      <c r="DZ312" s="66"/>
      <c r="EA312" s="66"/>
      <c r="EB312" s="66"/>
      <c r="EC312" s="66"/>
      <c r="ED312" s="66"/>
      <c r="EE312" s="66"/>
      <c r="EF312" s="66"/>
      <c r="EG312" s="66"/>
      <c r="EH312" s="66"/>
      <c r="EI312" s="66"/>
      <c r="EJ312" s="66"/>
      <c r="EK312" s="66"/>
      <c r="EL312" s="66"/>
      <c r="EM312" s="66"/>
      <c r="EN312" s="66"/>
    </row>
    <row r="313" spans="1:144" customFormat="1" x14ac:dyDescent="0.25">
      <c r="A313" s="66"/>
      <c r="B313" s="190"/>
      <c r="C313" s="190"/>
      <c r="D313" s="190"/>
      <c r="E313" s="190"/>
      <c r="F313" s="151"/>
      <c r="G313" s="152"/>
      <c r="H313" s="153"/>
      <c r="I313" s="66"/>
      <c r="J313" s="66"/>
      <c r="K313" s="66"/>
      <c r="L313" s="66"/>
      <c r="M313" s="66"/>
      <c r="N313" s="66"/>
      <c r="O313" s="66"/>
      <c r="P313" s="66"/>
      <c r="Q313" s="66"/>
      <c r="R313" s="66"/>
      <c r="S313" s="66"/>
      <c r="T313" s="66"/>
      <c r="U313" s="66"/>
      <c r="V313" s="66"/>
      <c r="W313" s="66"/>
      <c r="X313" s="66"/>
      <c r="Y313" s="66"/>
      <c r="Z313" s="66"/>
      <c r="AA313" s="66"/>
      <c r="AB313" s="66"/>
      <c r="AC313" s="66"/>
      <c r="AD313" s="66"/>
      <c r="AE313" s="66"/>
      <c r="AF313" s="66"/>
      <c r="AG313" s="66"/>
      <c r="AH313" s="66"/>
      <c r="AI313" s="66"/>
      <c r="AJ313" s="66"/>
      <c r="AK313" s="66"/>
      <c r="AL313" s="66"/>
      <c r="AM313" s="66"/>
      <c r="AN313" s="66"/>
      <c r="AO313" s="66"/>
      <c r="AP313" s="66"/>
      <c r="AQ313" s="66"/>
      <c r="AR313" s="66"/>
      <c r="AS313" s="66"/>
      <c r="AT313" s="66"/>
      <c r="AU313" s="66"/>
      <c r="AV313" s="66"/>
      <c r="AW313" s="66"/>
      <c r="AX313" s="66"/>
      <c r="AY313" s="66"/>
      <c r="AZ313" s="66"/>
      <c r="BA313" s="66"/>
      <c r="BB313" s="66"/>
      <c r="BC313" s="66"/>
      <c r="BD313" s="66"/>
      <c r="BE313" s="66"/>
      <c r="BF313" s="66"/>
      <c r="BG313" s="66"/>
      <c r="BH313" s="66"/>
      <c r="BI313" s="66"/>
      <c r="BJ313" s="66"/>
      <c r="BK313" s="66"/>
      <c r="BL313" s="66"/>
      <c r="BM313" s="66"/>
      <c r="BN313" s="66"/>
      <c r="BO313" s="66"/>
      <c r="BP313" s="66"/>
      <c r="BQ313" s="66"/>
      <c r="BR313" s="66"/>
      <c r="BS313" s="66"/>
      <c r="BT313" s="66"/>
      <c r="BU313" s="66"/>
      <c r="BV313" s="66"/>
      <c r="BW313" s="66"/>
      <c r="BX313" s="66"/>
      <c r="BY313" s="66"/>
      <c r="BZ313" s="66"/>
      <c r="CA313" s="66"/>
      <c r="CB313" s="66"/>
      <c r="CC313" s="66"/>
      <c r="CD313" s="66"/>
      <c r="CE313" s="66"/>
      <c r="CF313" s="66"/>
      <c r="CG313" s="66"/>
      <c r="CH313" s="66"/>
      <c r="CI313" s="66"/>
      <c r="CJ313" s="66"/>
      <c r="CK313" s="66"/>
      <c r="CL313" s="66"/>
      <c r="CM313" s="66"/>
      <c r="CN313" s="66"/>
      <c r="CO313" s="66"/>
      <c r="CP313" s="66"/>
      <c r="CQ313" s="66"/>
      <c r="CR313" s="66"/>
      <c r="CS313" s="66"/>
      <c r="CT313" s="66"/>
      <c r="CU313" s="66"/>
      <c r="CV313" s="66"/>
      <c r="CW313" s="66"/>
      <c r="CX313" s="66"/>
      <c r="CY313" s="66"/>
      <c r="CZ313" s="66"/>
      <c r="DA313" s="66"/>
      <c r="DB313" s="66"/>
      <c r="DC313" s="66"/>
      <c r="DD313" s="66"/>
      <c r="DE313" s="66"/>
      <c r="DF313" s="66"/>
      <c r="DG313" s="66"/>
      <c r="DH313" s="66"/>
      <c r="DI313" s="66"/>
      <c r="DJ313" s="66"/>
      <c r="DK313" s="66"/>
      <c r="DL313" s="66"/>
      <c r="DM313" s="66"/>
      <c r="DN313" s="66"/>
      <c r="DO313" s="66"/>
      <c r="DP313" s="66"/>
      <c r="DQ313" s="66"/>
      <c r="DR313" s="66"/>
      <c r="DS313" s="66"/>
      <c r="DT313" s="66"/>
      <c r="DU313" s="66"/>
      <c r="DV313" s="66"/>
      <c r="DW313" s="66"/>
      <c r="DX313" s="66"/>
      <c r="DY313" s="66"/>
      <c r="DZ313" s="66"/>
      <c r="EA313" s="66"/>
      <c r="EB313" s="66"/>
      <c r="EC313" s="66"/>
      <c r="ED313" s="66"/>
      <c r="EE313" s="66"/>
      <c r="EF313" s="66"/>
      <c r="EG313" s="66"/>
      <c r="EH313" s="66"/>
      <c r="EI313" s="66"/>
      <c r="EJ313" s="66"/>
      <c r="EK313" s="66"/>
      <c r="EL313" s="66"/>
      <c r="EM313" s="66"/>
      <c r="EN313" s="66"/>
    </row>
    <row r="314" spans="1:144" customFormat="1" ht="24" x14ac:dyDescent="0.25">
      <c r="A314" s="66"/>
      <c r="B314" s="233" t="s">
        <v>87</v>
      </c>
      <c r="C314" s="233"/>
      <c r="D314" s="233"/>
      <c r="E314" s="233"/>
      <c r="F314" s="151"/>
      <c r="G314" s="152"/>
      <c r="H314" s="153"/>
      <c r="I314" s="66"/>
      <c r="J314" s="66"/>
      <c r="K314" s="66"/>
      <c r="L314" s="66"/>
      <c r="M314" s="66"/>
      <c r="N314" s="66"/>
      <c r="O314" s="66"/>
      <c r="P314" s="66"/>
      <c r="Q314" s="66"/>
      <c r="R314" s="66"/>
      <c r="S314" s="66"/>
      <c r="T314" s="66"/>
      <c r="U314" s="66"/>
      <c r="V314" s="66"/>
      <c r="W314" s="66"/>
      <c r="X314" s="66"/>
      <c r="Y314" s="66"/>
      <c r="Z314" s="66"/>
      <c r="AA314" s="190" t="s">
        <v>87</v>
      </c>
      <c r="AB314" s="66"/>
      <c r="AC314" s="66"/>
      <c r="AD314" s="66"/>
      <c r="AE314" s="66"/>
      <c r="AF314" s="66"/>
      <c r="AG314" s="66"/>
      <c r="AH314" s="66"/>
      <c r="AI314" s="66"/>
      <c r="AJ314" s="66"/>
      <c r="AK314" s="66"/>
      <c r="AL314" s="66"/>
      <c r="AM314" s="66"/>
      <c r="AN314" s="66"/>
      <c r="AO314" s="66"/>
      <c r="AP314" s="66"/>
      <c r="AQ314" s="66"/>
      <c r="AR314" s="66"/>
      <c r="AS314" s="66"/>
      <c r="AT314" s="66"/>
      <c r="AU314" s="66"/>
      <c r="AV314" s="66"/>
      <c r="AW314" s="66"/>
      <c r="AX314" s="66"/>
      <c r="AY314" s="66"/>
      <c r="AZ314" s="66"/>
      <c r="BA314" s="66"/>
      <c r="BB314" s="66"/>
      <c r="BC314" s="66"/>
      <c r="BD314" s="66"/>
      <c r="BE314" s="66"/>
      <c r="BF314" s="66"/>
      <c r="BG314" s="66"/>
      <c r="BH314" s="66"/>
      <c r="BI314" s="66"/>
      <c r="BJ314" s="66"/>
      <c r="BK314" s="66"/>
      <c r="BL314" s="66"/>
      <c r="BM314" s="66"/>
      <c r="BN314" s="66"/>
      <c r="BO314" s="66"/>
      <c r="BP314" s="66"/>
      <c r="BQ314" s="66"/>
      <c r="BR314" s="66"/>
      <c r="BS314" s="66"/>
      <c r="BT314" s="66"/>
      <c r="BU314" s="66"/>
      <c r="BV314" s="66"/>
      <c r="BW314" s="66"/>
      <c r="BX314" s="66"/>
      <c r="BY314" s="66"/>
      <c r="BZ314" s="66"/>
      <c r="CA314" s="66"/>
      <c r="CB314" s="66"/>
      <c r="CC314" s="66"/>
      <c r="CD314" s="66"/>
      <c r="CE314" s="66"/>
      <c r="CF314" s="66"/>
      <c r="CG314" s="66"/>
      <c r="CH314" s="66"/>
      <c r="CI314" s="66"/>
      <c r="CJ314" s="66"/>
      <c r="CK314" s="66"/>
      <c r="CL314" s="66"/>
      <c r="CM314" s="66"/>
      <c r="CN314" s="66"/>
      <c r="CO314" s="66"/>
      <c r="CP314" s="66"/>
      <c r="CQ314" s="66"/>
      <c r="CR314" s="66"/>
      <c r="CS314" s="66"/>
      <c r="CT314" s="66"/>
      <c r="CU314" s="66"/>
      <c r="CV314" s="66"/>
      <c r="CW314" s="66"/>
      <c r="CX314" s="66"/>
      <c r="CY314" s="66"/>
      <c r="CZ314" s="66"/>
      <c r="DA314" s="66"/>
      <c r="DB314" s="66"/>
      <c r="DC314" s="66"/>
      <c r="DD314" s="66"/>
      <c r="DE314" s="66"/>
      <c r="DF314" s="66"/>
      <c r="DG314" s="66"/>
      <c r="DH314" s="66"/>
      <c r="DI314" s="66"/>
      <c r="DJ314" s="66"/>
      <c r="DK314" s="66"/>
      <c r="DL314" s="66"/>
      <c r="DM314" s="66"/>
      <c r="DN314" s="66"/>
      <c r="DO314" s="66"/>
      <c r="DP314" s="66"/>
      <c r="DQ314" s="66"/>
      <c r="DR314" s="66"/>
      <c r="DS314" s="66"/>
      <c r="DT314" s="66"/>
      <c r="DU314" s="66"/>
      <c r="DV314" s="66"/>
      <c r="DW314" s="66"/>
      <c r="DX314" s="66"/>
      <c r="DY314" s="66"/>
      <c r="DZ314" s="66"/>
      <c r="EA314" s="66"/>
      <c r="EB314" s="66"/>
      <c r="EC314" s="66"/>
      <c r="ED314" s="66"/>
      <c r="EE314" s="66"/>
      <c r="EF314" s="66"/>
      <c r="EG314" s="66"/>
      <c r="EH314" s="66"/>
      <c r="EI314" s="66"/>
      <c r="EJ314" s="66"/>
      <c r="EK314" s="66"/>
      <c r="EL314" s="66"/>
      <c r="EM314" s="66"/>
      <c r="EN314" s="66"/>
    </row>
    <row r="315" spans="1:144" customFormat="1" x14ac:dyDescent="0.25">
      <c r="A315" s="66"/>
      <c r="B315" s="190"/>
      <c r="C315" s="190"/>
      <c r="D315" s="190"/>
      <c r="E315" s="190"/>
      <c r="F315" s="151"/>
      <c r="G315" s="152"/>
      <c r="H315" s="153"/>
      <c r="I315" s="66"/>
      <c r="J315" s="66"/>
      <c r="K315" s="66"/>
      <c r="L315" s="66"/>
      <c r="M315" s="66"/>
      <c r="N315" s="66"/>
      <c r="O315" s="66"/>
      <c r="P315" s="66"/>
      <c r="Q315" s="66"/>
      <c r="R315" s="66"/>
      <c r="S315" s="66"/>
      <c r="T315" s="66"/>
      <c r="U315" s="66"/>
      <c r="V315" s="66"/>
      <c r="W315" s="66"/>
      <c r="X315" s="66"/>
      <c r="Y315" s="66"/>
      <c r="Z315" s="66"/>
      <c r="AA315" s="66"/>
      <c r="AB315" s="66"/>
      <c r="AC315" s="66"/>
      <c r="AD315" s="66"/>
      <c r="AE315" s="66"/>
      <c r="AF315" s="66"/>
      <c r="AG315" s="66"/>
      <c r="AH315" s="66"/>
      <c r="AI315" s="66"/>
      <c r="AJ315" s="66"/>
      <c r="AK315" s="66"/>
      <c r="AL315" s="66"/>
      <c r="AM315" s="66"/>
      <c r="AN315" s="66"/>
      <c r="AO315" s="66"/>
      <c r="AP315" s="66"/>
      <c r="AQ315" s="66"/>
      <c r="AR315" s="66"/>
      <c r="AS315" s="66"/>
      <c r="AT315" s="66"/>
      <c r="AU315" s="66"/>
      <c r="AV315" s="66"/>
      <c r="AW315" s="66"/>
      <c r="AX315" s="66"/>
      <c r="AY315" s="66"/>
      <c r="AZ315" s="66"/>
      <c r="BA315" s="66"/>
      <c r="BB315" s="66"/>
      <c r="BC315" s="66"/>
      <c r="BD315" s="66"/>
      <c r="BE315" s="66"/>
      <c r="BF315" s="66"/>
      <c r="BG315" s="66"/>
      <c r="BH315" s="66"/>
      <c r="BI315" s="66"/>
      <c r="BJ315" s="66"/>
      <c r="BK315" s="66"/>
      <c r="BL315" s="66"/>
      <c r="BM315" s="66"/>
      <c r="BN315" s="66"/>
      <c r="BO315" s="66"/>
      <c r="BP315" s="66"/>
      <c r="BQ315" s="66"/>
      <c r="BR315" s="66"/>
      <c r="BS315" s="66"/>
      <c r="BT315" s="66"/>
      <c r="BU315" s="66"/>
      <c r="BV315" s="66"/>
      <c r="BW315" s="66"/>
      <c r="BX315" s="66"/>
      <c r="BY315" s="66"/>
      <c r="BZ315" s="66"/>
      <c r="CA315" s="66"/>
      <c r="CB315" s="66"/>
      <c r="CC315" s="66"/>
      <c r="CD315" s="66"/>
      <c r="CE315" s="66"/>
      <c r="CF315" s="66"/>
      <c r="CG315" s="66"/>
      <c r="CH315" s="66"/>
      <c r="CI315" s="66"/>
      <c r="CJ315" s="66"/>
      <c r="CK315" s="66"/>
      <c r="CL315" s="66"/>
      <c r="CM315" s="66"/>
      <c r="CN315" s="66"/>
      <c r="CO315" s="66"/>
      <c r="CP315" s="66"/>
      <c r="CQ315" s="66"/>
      <c r="CR315" s="66"/>
      <c r="CS315" s="66"/>
      <c r="CT315" s="66"/>
      <c r="CU315" s="66"/>
      <c r="CV315" s="66"/>
      <c r="CW315" s="66"/>
      <c r="CX315" s="66"/>
      <c r="CY315" s="66"/>
      <c r="CZ315" s="66"/>
      <c r="DA315" s="66"/>
      <c r="DB315" s="66"/>
      <c r="DC315" s="66"/>
      <c r="DD315" s="66"/>
      <c r="DE315" s="66"/>
      <c r="DF315" s="66"/>
      <c r="DG315" s="66"/>
      <c r="DH315" s="66"/>
      <c r="DI315" s="66"/>
      <c r="DJ315" s="66"/>
      <c r="DK315" s="66"/>
      <c r="DL315" s="66"/>
      <c r="DM315" s="66"/>
      <c r="DN315" s="66"/>
      <c r="DO315" s="66"/>
      <c r="DP315" s="66"/>
      <c r="DQ315" s="66"/>
      <c r="DR315" s="66"/>
      <c r="DS315" s="66"/>
      <c r="DT315" s="66"/>
      <c r="DU315" s="66"/>
      <c r="DV315" s="66"/>
      <c r="DW315" s="66"/>
      <c r="DX315" s="66"/>
      <c r="DY315" s="66"/>
      <c r="DZ315" s="66"/>
      <c r="EA315" s="66"/>
      <c r="EB315" s="66"/>
      <c r="EC315" s="66"/>
      <c r="ED315" s="66"/>
      <c r="EE315" s="66"/>
      <c r="EF315" s="66"/>
      <c r="EG315" s="66"/>
      <c r="EH315" s="66"/>
      <c r="EI315" s="66"/>
      <c r="EJ315" s="66"/>
      <c r="EK315" s="66"/>
      <c r="EL315" s="66"/>
      <c r="EM315" s="66"/>
      <c r="EN315" s="66"/>
    </row>
    <row r="316" spans="1:144" customFormat="1" ht="36" x14ac:dyDescent="0.25">
      <c r="A316" s="66"/>
      <c r="B316" s="233" t="s">
        <v>134</v>
      </c>
      <c r="C316" s="233"/>
      <c r="D316" s="233"/>
      <c r="E316" s="233"/>
      <c r="F316" s="151"/>
      <c r="G316" s="152"/>
      <c r="H316" s="153"/>
      <c r="I316" s="66"/>
      <c r="J316" s="66"/>
      <c r="K316" s="66"/>
      <c r="L316" s="66"/>
      <c r="M316" s="66"/>
      <c r="N316" s="66"/>
      <c r="O316" s="66"/>
      <c r="P316" s="66"/>
      <c r="Q316" s="66"/>
      <c r="R316" s="66"/>
      <c r="S316" s="66"/>
      <c r="T316" s="66"/>
      <c r="U316" s="66"/>
      <c r="V316" s="66"/>
      <c r="W316" s="66"/>
      <c r="X316" s="66"/>
      <c r="Y316" s="66"/>
      <c r="Z316" s="66"/>
      <c r="AA316" s="190" t="s">
        <v>134</v>
      </c>
      <c r="AB316" s="66"/>
      <c r="AC316" s="66"/>
      <c r="AD316" s="66"/>
      <c r="AE316" s="66"/>
      <c r="AF316" s="66"/>
      <c r="AG316" s="66"/>
      <c r="AH316" s="66"/>
      <c r="AI316" s="66"/>
      <c r="AJ316" s="66"/>
      <c r="AK316" s="66"/>
      <c r="AL316" s="66"/>
      <c r="AM316" s="66"/>
      <c r="AN316" s="66"/>
      <c r="AO316" s="66"/>
      <c r="AP316" s="66"/>
      <c r="AQ316" s="66"/>
      <c r="AR316" s="66"/>
      <c r="AS316" s="66"/>
      <c r="AT316" s="66"/>
      <c r="AU316" s="66"/>
      <c r="AV316" s="66"/>
      <c r="AW316" s="66"/>
      <c r="AX316" s="66"/>
      <c r="AY316" s="66"/>
      <c r="AZ316" s="66"/>
      <c r="BA316" s="66"/>
      <c r="BB316" s="66"/>
      <c r="BC316" s="66"/>
      <c r="BD316" s="66"/>
      <c r="BE316" s="66"/>
      <c r="BF316" s="66"/>
      <c r="BG316" s="66"/>
      <c r="BH316" s="66"/>
      <c r="BI316" s="66"/>
      <c r="BJ316" s="66"/>
      <c r="BK316" s="66"/>
      <c r="BL316" s="66"/>
      <c r="BM316" s="66"/>
      <c r="BN316" s="66"/>
      <c r="BO316" s="66"/>
      <c r="BP316" s="66"/>
      <c r="BQ316" s="66"/>
      <c r="BR316" s="66"/>
      <c r="BS316" s="66"/>
      <c r="BT316" s="66"/>
      <c r="BU316" s="66"/>
      <c r="BV316" s="66"/>
      <c r="BW316" s="66"/>
      <c r="BX316" s="66"/>
      <c r="BY316" s="66"/>
      <c r="BZ316" s="66"/>
      <c r="CA316" s="66"/>
      <c r="CB316" s="66"/>
      <c r="CC316" s="66"/>
      <c r="CD316" s="66"/>
      <c r="CE316" s="66"/>
      <c r="CF316" s="66"/>
      <c r="CG316" s="66"/>
      <c r="CH316" s="66"/>
      <c r="CI316" s="66"/>
      <c r="CJ316" s="66"/>
      <c r="CK316" s="66"/>
      <c r="CL316" s="66"/>
      <c r="CM316" s="66"/>
      <c r="CN316" s="66"/>
      <c r="CO316" s="66"/>
      <c r="CP316" s="66"/>
      <c r="CQ316" s="66"/>
      <c r="CR316" s="66"/>
      <c r="CS316" s="66"/>
      <c r="CT316" s="66"/>
      <c r="CU316" s="66"/>
      <c r="CV316" s="66"/>
      <c r="CW316" s="66"/>
      <c r="CX316" s="66"/>
      <c r="CY316" s="66"/>
      <c r="CZ316" s="66"/>
      <c r="DA316" s="66"/>
      <c r="DB316" s="66"/>
      <c r="DC316" s="66"/>
      <c r="DD316" s="66"/>
      <c r="DE316" s="66"/>
      <c r="DF316" s="66"/>
      <c r="DG316" s="66"/>
      <c r="DH316" s="66"/>
      <c r="DI316" s="66"/>
      <c r="DJ316" s="66"/>
      <c r="DK316" s="66"/>
      <c r="DL316" s="66"/>
      <c r="DM316" s="66"/>
      <c r="DN316" s="66"/>
      <c r="DO316" s="66"/>
      <c r="DP316" s="66"/>
      <c r="DQ316" s="66"/>
      <c r="DR316" s="66"/>
      <c r="DS316" s="66"/>
      <c r="DT316" s="66"/>
      <c r="DU316" s="66"/>
      <c r="DV316" s="66"/>
      <c r="DW316" s="66"/>
      <c r="DX316" s="66"/>
      <c r="DY316" s="66"/>
      <c r="DZ316" s="66"/>
      <c r="EA316" s="66"/>
      <c r="EB316" s="66"/>
      <c r="EC316" s="66"/>
      <c r="ED316" s="66"/>
      <c r="EE316" s="66"/>
      <c r="EF316" s="66"/>
      <c r="EG316" s="66"/>
      <c r="EH316" s="66"/>
      <c r="EI316" s="66"/>
      <c r="EJ316" s="66"/>
      <c r="EK316" s="66"/>
      <c r="EL316" s="66"/>
      <c r="EM316" s="66"/>
      <c r="EN316" s="66"/>
    </row>
    <row r="317" spans="1:144" customFormat="1" x14ac:dyDescent="0.25">
      <c r="A317" s="66"/>
      <c r="B317" s="190"/>
      <c r="C317" s="190"/>
      <c r="D317" s="190"/>
      <c r="E317" s="190"/>
      <c r="F317" s="151"/>
      <c r="G317" s="152"/>
      <c r="H317" s="153"/>
      <c r="I317" s="66"/>
      <c r="J317" s="66"/>
      <c r="K317" s="66"/>
      <c r="L317" s="66"/>
      <c r="M317" s="66"/>
      <c r="N317" s="66"/>
      <c r="O317" s="66"/>
      <c r="P317" s="66"/>
      <c r="Q317" s="66"/>
      <c r="R317" s="66"/>
      <c r="S317" s="66"/>
      <c r="T317" s="66"/>
      <c r="U317" s="66"/>
      <c r="V317" s="66"/>
      <c r="W317" s="66"/>
      <c r="X317" s="66"/>
      <c r="Y317" s="66"/>
      <c r="Z317" s="66"/>
      <c r="AA317" s="66"/>
      <c r="AB317" s="66"/>
      <c r="AC317" s="66"/>
      <c r="AD317" s="66"/>
      <c r="AE317" s="66"/>
      <c r="AF317" s="66"/>
      <c r="AG317" s="66"/>
      <c r="AH317" s="66"/>
      <c r="AI317" s="66"/>
      <c r="AJ317" s="66"/>
      <c r="AK317" s="66"/>
      <c r="AL317" s="66"/>
      <c r="AM317" s="66"/>
      <c r="AN317" s="66"/>
      <c r="AO317" s="66"/>
      <c r="AP317" s="66"/>
      <c r="AQ317" s="66"/>
      <c r="AR317" s="66"/>
      <c r="AS317" s="66"/>
      <c r="AT317" s="66"/>
      <c r="AU317" s="66"/>
      <c r="AV317" s="66"/>
      <c r="AW317" s="66"/>
      <c r="AX317" s="66"/>
      <c r="AY317" s="66"/>
      <c r="AZ317" s="66"/>
      <c r="BA317" s="66"/>
      <c r="BB317" s="66"/>
      <c r="BC317" s="66"/>
      <c r="BD317" s="66"/>
      <c r="BE317" s="66"/>
      <c r="BF317" s="66"/>
      <c r="BG317" s="66"/>
      <c r="BH317" s="66"/>
      <c r="BI317" s="66"/>
      <c r="BJ317" s="66"/>
      <c r="BK317" s="66"/>
      <c r="BL317" s="66"/>
      <c r="BM317" s="66"/>
      <c r="BN317" s="66"/>
      <c r="BO317" s="66"/>
      <c r="BP317" s="66"/>
      <c r="BQ317" s="66"/>
      <c r="BR317" s="66"/>
      <c r="BS317" s="66"/>
      <c r="BT317" s="66"/>
      <c r="BU317" s="66"/>
      <c r="BV317" s="66"/>
      <c r="BW317" s="66"/>
      <c r="BX317" s="66"/>
      <c r="BY317" s="66"/>
      <c r="BZ317" s="66"/>
      <c r="CA317" s="66"/>
      <c r="CB317" s="66"/>
      <c r="CC317" s="66"/>
      <c r="CD317" s="66"/>
      <c r="CE317" s="66"/>
      <c r="CF317" s="66"/>
      <c r="CG317" s="66"/>
      <c r="CH317" s="66"/>
      <c r="CI317" s="66"/>
      <c r="CJ317" s="66"/>
      <c r="CK317" s="66"/>
      <c r="CL317" s="66"/>
      <c r="CM317" s="66"/>
      <c r="CN317" s="66"/>
      <c r="CO317" s="66"/>
      <c r="CP317" s="66"/>
      <c r="CQ317" s="66"/>
      <c r="CR317" s="66"/>
      <c r="CS317" s="66"/>
      <c r="CT317" s="66"/>
      <c r="CU317" s="66"/>
      <c r="CV317" s="66"/>
      <c r="CW317" s="66"/>
      <c r="CX317" s="66"/>
      <c r="CY317" s="66"/>
      <c r="CZ317" s="66"/>
      <c r="DA317" s="66"/>
      <c r="DB317" s="66"/>
      <c r="DC317" s="66"/>
      <c r="DD317" s="66"/>
      <c r="DE317" s="66"/>
      <c r="DF317" s="66"/>
      <c r="DG317" s="66"/>
      <c r="DH317" s="66"/>
      <c r="DI317" s="66"/>
      <c r="DJ317" s="66"/>
      <c r="DK317" s="66"/>
      <c r="DL317" s="66"/>
      <c r="DM317" s="66"/>
      <c r="DN317" s="66"/>
      <c r="DO317" s="66"/>
      <c r="DP317" s="66"/>
      <c r="DQ317" s="66"/>
      <c r="DR317" s="66"/>
      <c r="DS317" s="66"/>
      <c r="DT317" s="66"/>
      <c r="DU317" s="66"/>
      <c r="DV317" s="66"/>
      <c r="DW317" s="66"/>
      <c r="DX317" s="66"/>
      <c r="DY317" s="66"/>
      <c r="DZ317" s="66"/>
      <c r="EA317" s="66"/>
      <c r="EB317" s="66"/>
      <c r="EC317" s="66"/>
      <c r="ED317" s="66"/>
      <c r="EE317" s="66"/>
      <c r="EF317" s="66"/>
      <c r="EG317" s="66"/>
      <c r="EH317" s="66"/>
      <c r="EI317" s="66"/>
      <c r="EJ317" s="66"/>
      <c r="EK317" s="66"/>
      <c r="EL317" s="66"/>
      <c r="EM317" s="66"/>
      <c r="EN317" s="66"/>
    </row>
    <row r="318" spans="1:144" customFormat="1" ht="24" x14ac:dyDescent="0.25">
      <c r="A318" s="66"/>
      <c r="B318" s="233" t="s">
        <v>88</v>
      </c>
      <c r="C318" s="233"/>
      <c r="D318" s="233"/>
      <c r="E318" s="233"/>
      <c r="F318" s="151"/>
      <c r="G318" s="152"/>
      <c r="H318" s="153"/>
      <c r="I318" s="66"/>
      <c r="J318" s="66"/>
      <c r="K318" s="66"/>
      <c r="L318" s="66"/>
      <c r="M318" s="66"/>
      <c r="N318" s="66"/>
      <c r="O318" s="66"/>
      <c r="P318" s="66"/>
      <c r="Q318" s="66"/>
      <c r="R318" s="66"/>
      <c r="S318" s="66"/>
      <c r="T318" s="66"/>
      <c r="U318" s="66"/>
      <c r="V318" s="66"/>
      <c r="W318" s="66"/>
      <c r="X318" s="66"/>
      <c r="Y318" s="66"/>
      <c r="Z318" s="66"/>
      <c r="AA318" s="190" t="s">
        <v>88</v>
      </c>
      <c r="AB318" s="66"/>
      <c r="AC318" s="66"/>
      <c r="AD318" s="66"/>
      <c r="AE318" s="66"/>
      <c r="AF318" s="66"/>
      <c r="AG318" s="66"/>
      <c r="AH318" s="66"/>
      <c r="AI318" s="66"/>
      <c r="AJ318" s="66"/>
      <c r="AK318" s="66"/>
      <c r="AL318" s="66"/>
      <c r="AM318" s="66"/>
      <c r="AN318" s="66"/>
      <c r="AO318" s="66"/>
      <c r="AP318" s="66"/>
      <c r="AQ318" s="66"/>
      <c r="AR318" s="66"/>
      <c r="AS318" s="66"/>
      <c r="AT318" s="66"/>
      <c r="AU318" s="66"/>
      <c r="AV318" s="66"/>
      <c r="AW318" s="66"/>
      <c r="AX318" s="66"/>
      <c r="AY318" s="66"/>
      <c r="AZ318" s="66"/>
      <c r="BA318" s="66"/>
      <c r="BB318" s="66"/>
      <c r="BC318" s="66"/>
      <c r="BD318" s="66"/>
      <c r="BE318" s="66"/>
      <c r="BF318" s="66"/>
      <c r="BG318" s="66"/>
      <c r="BH318" s="66"/>
      <c r="BI318" s="66"/>
      <c r="BJ318" s="66"/>
      <c r="BK318" s="66"/>
      <c r="BL318" s="66"/>
      <c r="BM318" s="66"/>
      <c r="BN318" s="66"/>
      <c r="BO318" s="66"/>
      <c r="BP318" s="66"/>
      <c r="BQ318" s="66"/>
      <c r="BR318" s="66"/>
      <c r="BS318" s="66"/>
      <c r="BT318" s="66"/>
      <c r="BU318" s="66"/>
      <c r="BV318" s="66"/>
      <c r="BW318" s="66"/>
      <c r="BX318" s="66"/>
      <c r="BY318" s="66"/>
      <c r="BZ318" s="66"/>
      <c r="CA318" s="66"/>
      <c r="CB318" s="66"/>
      <c r="CC318" s="66"/>
      <c r="CD318" s="66"/>
      <c r="CE318" s="66"/>
      <c r="CF318" s="66"/>
      <c r="CG318" s="66"/>
      <c r="CH318" s="66"/>
      <c r="CI318" s="66"/>
      <c r="CJ318" s="66"/>
      <c r="CK318" s="66"/>
      <c r="CL318" s="66"/>
      <c r="CM318" s="66"/>
      <c r="CN318" s="66"/>
      <c r="CO318" s="66"/>
      <c r="CP318" s="66"/>
      <c r="CQ318" s="66"/>
      <c r="CR318" s="66"/>
      <c r="CS318" s="66"/>
      <c r="CT318" s="66"/>
      <c r="CU318" s="66"/>
      <c r="CV318" s="66"/>
      <c r="CW318" s="66"/>
      <c r="CX318" s="66"/>
      <c r="CY318" s="66"/>
      <c r="CZ318" s="66"/>
      <c r="DA318" s="66"/>
      <c r="DB318" s="66"/>
      <c r="DC318" s="66"/>
      <c r="DD318" s="66"/>
      <c r="DE318" s="66"/>
      <c r="DF318" s="66"/>
      <c r="DG318" s="66"/>
      <c r="DH318" s="66"/>
      <c r="DI318" s="66"/>
      <c r="DJ318" s="66"/>
      <c r="DK318" s="66"/>
      <c r="DL318" s="66"/>
      <c r="DM318" s="66"/>
      <c r="DN318" s="66"/>
      <c r="DO318" s="66"/>
      <c r="DP318" s="66"/>
      <c r="DQ318" s="66"/>
      <c r="DR318" s="66"/>
      <c r="DS318" s="66"/>
      <c r="DT318" s="66"/>
      <c r="DU318" s="66"/>
      <c r="DV318" s="66"/>
      <c r="DW318" s="66"/>
      <c r="DX318" s="66"/>
      <c r="DY318" s="66"/>
      <c r="DZ318" s="66"/>
      <c r="EA318" s="66"/>
      <c r="EB318" s="66"/>
      <c r="EC318" s="66"/>
      <c r="ED318" s="66"/>
      <c r="EE318" s="66"/>
      <c r="EF318" s="66"/>
      <c r="EG318" s="66"/>
      <c r="EH318" s="66"/>
      <c r="EI318" s="66"/>
      <c r="EJ318" s="66"/>
      <c r="EK318" s="66"/>
      <c r="EL318" s="66"/>
      <c r="EM318" s="66"/>
      <c r="EN318" s="66"/>
    </row>
    <row r="319" spans="1:144" customFormat="1" x14ac:dyDescent="0.25">
      <c r="A319" s="66"/>
      <c r="B319" s="237" t="s">
        <v>89</v>
      </c>
      <c r="C319" s="237"/>
      <c r="D319" s="166" t="s">
        <v>67</v>
      </c>
      <c r="E319" s="168">
        <v>100</v>
      </c>
      <c r="F319" s="151"/>
      <c r="G319" s="152"/>
      <c r="H319" s="153"/>
      <c r="I319" s="66"/>
      <c r="J319" s="66"/>
      <c r="K319" s="66"/>
      <c r="L319" s="66"/>
      <c r="M319" s="66"/>
      <c r="N319" s="66"/>
      <c r="O319" s="66"/>
      <c r="P319" s="66"/>
      <c r="Q319" s="66"/>
      <c r="R319" s="66"/>
      <c r="S319" s="66"/>
      <c r="T319" s="66"/>
      <c r="U319" s="66"/>
      <c r="V319" s="66"/>
      <c r="W319" s="66"/>
      <c r="X319" s="66"/>
      <c r="Y319" s="66"/>
      <c r="Z319" s="193" t="s">
        <v>89</v>
      </c>
      <c r="AA319" s="66"/>
      <c r="AB319" s="66"/>
      <c r="AC319" s="66"/>
      <c r="AD319" s="66"/>
      <c r="AE319" s="66"/>
      <c r="AF319" s="66"/>
      <c r="AG319" s="66"/>
      <c r="AH319" s="66"/>
      <c r="AI319" s="66"/>
      <c r="AJ319" s="66"/>
      <c r="AK319" s="66"/>
      <c r="AL319" s="66"/>
      <c r="AM319" s="66"/>
      <c r="AN319" s="66"/>
      <c r="AO319" s="66"/>
      <c r="AP319" s="66"/>
      <c r="AQ319" s="66"/>
      <c r="AR319" s="66"/>
      <c r="AS319" s="66"/>
      <c r="AT319" s="66"/>
      <c r="AU319" s="66"/>
      <c r="AV319" s="66"/>
      <c r="AW319" s="66"/>
      <c r="AX319" s="66"/>
      <c r="AY319" s="66"/>
      <c r="AZ319" s="66"/>
      <c r="BA319" s="66"/>
      <c r="BB319" s="66"/>
      <c r="BC319" s="66"/>
      <c r="BD319" s="66"/>
      <c r="BE319" s="66"/>
      <c r="BF319" s="66"/>
      <c r="BG319" s="66"/>
      <c r="BH319" s="66"/>
      <c r="BI319" s="66"/>
      <c r="BJ319" s="66"/>
      <c r="BK319" s="66"/>
      <c r="BL319" s="66"/>
      <c r="BM319" s="66"/>
      <c r="BN319" s="66"/>
      <c r="BO319" s="66"/>
      <c r="BP319" s="66"/>
      <c r="BQ319" s="66"/>
      <c r="BR319" s="66"/>
      <c r="BS319" s="66"/>
      <c r="BT319" s="66"/>
      <c r="BU319" s="66"/>
      <c r="BV319" s="66"/>
      <c r="BW319" s="66"/>
      <c r="BX319" s="66"/>
      <c r="BY319" s="66"/>
      <c r="BZ319" s="66"/>
      <c r="CA319" s="66"/>
      <c r="CB319" s="66"/>
      <c r="CC319" s="66"/>
      <c r="CD319" s="66"/>
      <c r="CE319" s="66"/>
      <c r="CF319" s="66"/>
      <c r="CG319" s="66"/>
      <c r="CH319" s="66"/>
      <c r="CI319" s="66"/>
      <c r="CJ319" s="66"/>
      <c r="CK319" s="66"/>
      <c r="CL319" s="66"/>
      <c r="CM319" s="66"/>
      <c r="CN319" s="66"/>
      <c r="CO319" s="66"/>
      <c r="CP319" s="66"/>
      <c r="CQ319" s="66"/>
      <c r="CR319" s="66"/>
      <c r="CS319" s="66"/>
      <c r="CT319" s="66"/>
      <c r="CU319" s="66"/>
      <c r="CV319" s="66"/>
      <c r="CW319" s="66"/>
      <c r="CX319" s="66"/>
      <c r="CY319" s="66"/>
      <c r="CZ319" s="66"/>
      <c r="DA319" s="66"/>
      <c r="DB319" s="66"/>
      <c r="DC319" s="66"/>
      <c r="DD319" s="66"/>
      <c r="DE319" s="66"/>
      <c r="DF319" s="66"/>
      <c r="DG319" s="66"/>
      <c r="DH319" s="66"/>
      <c r="DI319" s="66"/>
      <c r="DJ319" s="66"/>
      <c r="DK319" s="66"/>
      <c r="DL319" s="66"/>
      <c r="DM319" s="66"/>
      <c r="DN319" s="66"/>
      <c r="DO319" s="66"/>
      <c r="DP319" s="66"/>
      <c r="DQ319" s="66"/>
      <c r="DR319" s="66"/>
      <c r="DS319" s="66"/>
      <c r="DT319" s="66"/>
      <c r="DU319" s="66"/>
      <c r="DV319" s="66"/>
      <c r="DW319" s="66"/>
      <c r="DX319" s="66"/>
      <c r="DY319" s="66"/>
      <c r="DZ319" s="66"/>
      <c r="EA319" s="66"/>
      <c r="EB319" s="66"/>
      <c r="EC319" s="66"/>
      <c r="ED319" s="66"/>
      <c r="EE319" s="66"/>
      <c r="EF319" s="66"/>
      <c r="EG319" s="66"/>
      <c r="EH319" s="66"/>
      <c r="EI319" s="66"/>
      <c r="EJ319" s="66"/>
      <c r="EK319" s="66"/>
      <c r="EL319" s="66"/>
      <c r="EM319" s="66"/>
      <c r="EN319" s="66"/>
    </row>
    <row r="320" spans="1:144" customFormat="1" x14ac:dyDescent="0.25">
      <c r="A320" s="66"/>
      <c r="B320" s="237" t="s">
        <v>90</v>
      </c>
      <c r="C320" s="237"/>
      <c r="D320" s="166" t="s">
        <v>67</v>
      </c>
      <c r="E320" s="168">
        <v>20</v>
      </c>
      <c r="F320" s="151"/>
      <c r="G320" s="152"/>
      <c r="H320" s="153"/>
      <c r="I320" s="66"/>
      <c r="J320" s="66"/>
      <c r="K320" s="66"/>
      <c r="L320" s="66"/>
      <c r="M320" s="66"/>
      <c r="N320" s="66"/>
      <c r="O320" s="66"/>
      <c r="P320" s="66"/>
      <c r="Q320" s="66"/>
      <c r="R320" s="66"/>
      <c r="S320" s="66"/>
      <c r="T320" s="66"/>
      <c r="U320" s="66"/>
      <c r="V320" s="66"/>
      <c r="W320" s="66"/>
      <c r="X320" s="66"/>
      <c r="Y320" s="66"/>
      <c r="Z320" s="193" t="s">
        <v>90</v>
      </c>
      <c r="AA320" s="66"/>
      <c r="AB320" s="66"/>
      <c r="AC320" s="66"/>
      <c r="AD320" s="66"/>
      <c r="AE320" s="66"/>
      <c r="AF320" s="66"/>
      <c r="AG320" s="66"/>
      <c r="AH320" s="66"/>
      <c r="AI320" s="66"/>
      <c r="AJ320" s="66"/>
      <c r="AK320" s="66"/>
      <c r="AL320" s="66"/>
      <c r="AM320" s="66"/>
      <c r="AN320" s="66"/>
      <c r="AO320" s="66"/>
      <c r="AP320" s="66"/>
      <c r="AQ320" s="66"/>
      <c r="AR320" s="66"/>
      <c r="AS320" s="66"/>
      <c r="AT320" s="66"/>
      <c r="AU320" s="66"/>
      <c r="AV320" s="66"/>
      <c r="AW320" s="66"/>
      <c r="AX320" s="66"/>
      <c r="AY320" s="66"/>
      <c r="AZ320" s="66"/>
      <c r="BA320" s="66"/>
      <c r="BB320" s="66"/>
      <c r="BC320" s="66"/>
      <c r="BD320" s="66"/>
      <c r="BE320" s="66"/>
      <c r="BF320" s="66"/>
      <c r="BG320" s="66"/>
      <c r="BH320" s="66"/>
      <c r="BI320" s="66"/>
      <c r="BJ320" s="66"/>
      <c r="BK320" s="66"/>
      <c r="BL320" s="66"/>
      <c r="BM320" s="66"/>
      <c r="BN320" s="66"/>
      <c r="BO320" s="66"/>
      <c r="BP320" s="66"/>
      <c r="BQ320" s="66"/>
      <c r="BR320" s="66"/>
      <c r="BS320" s="66"/>
      <c r="BT320" s="66"/>
      <c r="BU320" s="66"/>
      <c r="BV320" s="66"/>
      <c r="BW320" s="66"/>
      <c r="BX320" s="66"/>
      <c r="BY320" s="66"/>
      <c r="BZ320" s="66"/>
      <c r="CA320" s="66"/>
      <c r="CB320" s="66"/>
      <c r="CC320" s="66"/>
      <c r="CD320" s="66"/>
      <c r="CE320" s="66"/>
      <c r="CF320" s="66"/>
      <c r="CG320" s="66"/>
      <c r="CH320" s="66"/>
      <c r="CI320" s="66"/>
      <c r="CJ320" s="66"/>
      <c r="CK320" s="66"/>
      <c r="CL320" s="66"/>
      <c r="CM320" s="66"/>
      <c r="CN320" s="66"/>
      <c r="CO320" s="66"/>
      <c r="CP320" s="66"/>
      <c r="CQ320" s="66"/>
      <c r="CR320" s="66"/>
      <c r="CS320" s="66"/>
      <c r="CT320" s="66"/>
      <c r="CU320" s="66"/>
      <c r="CV320" s="66"/>
      <c r="CW320" s="66"/>
      <c r="CX320" s="66"/>
      <c r="CY320" s="66"/>
      <c r="CZ320" s="66"/>
      <c r="DA320" s="66"/>
      <c r="DB320" s="66"/>
      <c r="DC320" s="66"/>
      <c r="DD320" s="66"/>
      <c r="DE320" s="66"/>
      <c r="DF320" s="66"/>
      <c r="DG320" s="66"/>
      <c r="DH320" s="66"/>
      <c r="DI320" s="66"/>
      <c r="DJ320" s="66"/>
      <c r="DK320" s="66"/>
      <c r="DL320" s="66"/>
      <c r="DM320" s="66"/>
      <c r="DN320" s="66"/>
      <c r="DO320" s="66"/>
      <c r="DP320" s="66"/>
      <c r="DQ320" s="66"/>
      <c r="DR320" s="66"/>
      <c r="DS320" s="66"/>
      <c r="DT320" s="66"/>
      <c r="DU320" s="66"/>
      <c r="DV320" s="66"/>
      <c r="DW320" s="66"/>
      <c r="DX320" s="66"/>
      <c r="DY320" s="66"/>
      <c r="DZ320" s="66"/>
      <c r="EA320" s="66"/>
      <c r="EB320" s="66"/>
      <c r="EC320" s="66"/>
      <c r="ED320" s="66"/>
      <c r="EE320" s="66"/>
      <c r="EF320" s="66"/>
      <c r="EG320" s="66"/>
      <c r="EH320" s="66"/>
      <c r="EI320" s="66"/>
      <c r="EJ320" s="66"/>
      <c r="EK320" s="66"/>
      <c r="EL320" s="66"/>
      <c r="EM320" s="66"/>
      <c r="EN320" s="66"/>
    </row>
    <row r="321" spans="1:144" customFormat="1" x14ac:dyDescent="0.25">
      <c r="A321" s="66"/>
      <c r="B321" s="237" t="s">
        <v>91</v>
      </c>
      <c r="C321" s="237"/>
      <c r="D321" s="166" t="s">
        <v>92</v>
      </c>
      <c r="E321" s="168">
        <v>0.5</v>
      </c>
      <c r="F321" s="151"/>
      <c r="G321" s="152"/>
      <c r="H321" s="153"/>
      <c r="I321" s="66"/>
      <c r="J321" s="66"/>
      <c r="K321" s="66"/>
      <c r="L321" s="66"/>
      <c r="M321" s="66"/>
      <c r="N321" s="66"/>
      <c r="O321" s="66"/>
      <c r="P321" s="66"/>
      <c r="Q321" s="66"/>
      <c r="R321" s="66"/>
      <c r="S321" s="66"/>
      <c r="T321" s="66"/>
      <c r="U321" s="66"/>
      <c r="V321" s="66"/>
      <c r="W321" s="66"/>
      <c r="X321" s="66"/>
      <c r="Y321" s="66"/>
      <c r="Z321" s="193" t="s">
        <v>91</v>
      </c>
      <c r="AA321" s="66"/>
      <c r="AB321" s="66"/>
      <c r="AC321" s="66"/>
      <c r="AD321" s="66"/>
      <c r="AE321" s="66"/>
      <c r="AF321" s="66"/>
      <c r="AG321" s="66"/>
      <c r="AH321" s="66"/>
      <c r="AI321" s="66"/>
      <c r="AJ321" s="66"/>
      <c r="AK321" s="66"/>
      <c r="AL321" s="66"/>
      <c r="AM321" s="66"/>
      <c r="AN321" s="66"/>
      <c r="AO321" s="66"/>
      <c r="AP321" s="66"/>
      <c r="AQ321" s="66"/>
      <c r="AR321" s="66"/>
      <c r="AS321" s="66"/>
      <c r="AT321" s="66"/>
      <c r="AU321" s="66"/>
      <c r="AV321" s="66"/>
      <c r="AW321" s="66"/>
      <c r="AX321" s="66"/>
      <c r="AY321" s="66"/>
      <c r="AZ321" s="66"/>
      <c r="BA321" s="66"/>
      <c r="BB321" s="66"/>
      <c r="BC321" s="66"/>
      <c r="BD321" s="66"/>
      <c r="BE321" s="66"/>
      <c r="BF321" s="66"/>
      <c r="BG321" s="66"/>
      <c r="BH321" s="66"/>
      <c r="BI321" s="66"/>
      <c r="BJ321" s="66"/>
      <c r="BK321" s="66"/>
      <c r="BL321" s="66"/>
      <c r="BM321" s="66"/>
      <c r="BN321" s="66"/>
      <c r="BO321" s="66"/>
      <c r="BP321" s="66"/>
      <c r="BQ321" s="66"/>
      <c r="BR321" s="66"/>
      <c r="BS321" s="66"/>
      <c r="BT321" s="66"/>
      <c r="BU321" s="66"/>
      <c r="BV321" s="66"/>
      <c r="BW321" s="66"/>
      <c r="BX321" s="66"/>
      <c r="BY321" s="66"/>
      <c r="BZ321" s="66"/>
      <c r="CA321" s="66"/>
      <c r="CB321" s="66"/>
      <c r="CC321" s="66"/>
      <c r="CD321" s="66"/>
      <c r="CE321" s="66"/>
      <c r="CF321" s="66"/>
      <c r="CG321" s="66"/>
      <c r="CH321" s="66"/>
      <c r="CI321" s="66"/>
      <c r="CJ321" s="66"/>
      <c r="CK321" s="66"/>
      <c r="CL321" s="66"/>
      <c r="CM321" s="66"/>
      <c r="CN321" s="66"/>
      <c r="CO321" s="66"/>
      <c r="CP321" s="66"/>
      <c r="CQ321" s="66"/>
      <c r="CR321" s="66"/>
      <c r="CS321" s="66"/>
      <c r="CT321" s="66"/>
      <c r="CU321" s="66"/>
      <c r="CV321" s="66"/>
      <c r="CW321" s="66"/>
      <c r="CX321" s="66"/>
      <c r="CY321" s="66"/>
      <c r="CZ321" s="66"/>
      <c r="DA321" s="66"/>
      <c r="DB321" s="66"/>
      <c r="DC321" s="66"/>
      <c r="DD321" s="66"/>
      <c r="DE321" s="66"/>
      <c r="DF321" s="66"/>
      <c r="DG321" s="66"/>
      <c r="DH321" s="66"/>
      <c r="DI321" s="66"/>
      <c r="DJ321" s="66"/>
      <c r="DK321" s="66"/>
      <c r="DL321" s="66"/>
      <c r="DM321" s="66"/>
      <c r="DN321" s="66"/>
      <c r="DO321" s="66"/>
      <c r="DP321" s="66"/>
      <c r="DQ321" s="66"/>
      <c r="DR321" s="66"/>
      <c r="DS321" s="66"/>
      <c r="DT321" s="66"/>
      <c r="DU321" s="66"/>
      <c r="DV321" s="66"/>
      <c r="DW321" s="66"/>
      <c r="DX321" s="66"/>
      <c r="DY321" s="66"/>
      <c r="DZ321" s="66"/>
      <c r="EA321" s="66"/>
      <c r="EB321" s="66"/>
      <c r="EC321" s="66"/>
      <c r="ED321" s="66"/>
      <c r="EE321" s="66"/>
      <c r="EF321" s="66"/>
      <c r="EG321" s="66"/>
      <c r="EH321" s="66"/>
      <c r="EI321" s="66"/>
      <c r="EJ321" s="66"/>
      <c r="EK321" s="66"/>
      <c r="EL321" s="66"/>
      <c r="EM321" s="66"/>
      <c r="EN321" s="66"/>
    </row>
    <row r="322" spans="1:144" customFormat="1" x14ac:dyDescent="0.25">
      <c r="A322" s="66"/>
      <c r="B322" s="237" t="s">
        <v>93</v>
      </c>
      <c r="C322" s="237"/>
      <c r="D322" s="166" t="s">
        <v>92</v>
      </c>
      <c r="E322" s="168">
        <v>0.3</v>
      </c>
      <c r="F322" s="151"/>
      <c r="G322" s="152"/>
      <c r="H322" s="153"/>
      <c r="I322" s="66"/>
      <c r="J322" s="66"/>
      <c r="K322" s="66"/>
      <c r="L322" s="66"/>
      <c r="M322" s="66"/>
      <c r="N322" s="66"/>
      <c r="O322" s="66"/>
      <c r="P322" s="66"/>
      <c r="Q322" s="66"/>
      <c r="R322" s="66"/>
      <c r="S322" s="66"/>
      <c r="T322" s="66"/>
      <c r="U322" s="66"/>
      <c r="V322" s="66"/>
      <c r="W322" s="66"/>
      <c r="X322" s="66"/>
      <c r="Y322" s="66"/>
      <c r="Z322" s="193" t="s">
        <v>93</v>
      </c>
      <c r="AA322" s="66"/>
      <c r="AB322" s="66"/>
      <c r="AC322" s="66"/>
      <c r="AD322" s="66"/>
      <c r="AE322" s="66"/>
      <c r="AF322" s="66"/>
      <c r="AG322" s="66"/>
      <c r="AH322" s="66"/>
      <c r="AI322" s="66"/>
      <c r="AJ322" s="66"/>
      <c r="AK322" s="66"/>
      <c r="AL322" s="66"/>
      <c r="AM322" s="66"/>
      <c r="AN322" s="66"/>
      <c r="AO322" s="66"/>
      <c r="AP322" s="66"/>
      <c r="AQ322" s="66"/>
      <c r="AR322" s="66"/>
      <c r="AS322" s="66"/>
      <c r="AT322" s="66"/>
      <c r="AU322" s="66"/>
      <c r="AV322" s="66"/>
      <c r="AW322" s="66"/>
      <c r="AX322" s="66"/>
      <c r="AY322" s="66"/>
      <c r="AZ322" s="66"/>
      <c r="BA322" s="66"/>
      <c r="BB322" s="66"/>
      <c r="BC322" s="66"/>
      <c r="BD322" s="66"/>
      <c r="BE322" s="66"/>
      <c r="BF322" s="66"/>
      <c r="BG322" s="66"/>
      <c r="BH322" s="66"/>
      <c r="BI322" s="66"/>
      <c r="BJ322" s="66"/>
      <c r="BK322" s="66"/>
      <c r="BL322" s="66"/>
      <c r="BM322" s="66"/>
      <c r="BN322" s="66"/>
      <c r="BO322" s="66"/>
      <c r="BP322" s="66"/>
      <c r="BQ322" s="66"/>
      <c r="BR322" s="66"/>
      <c r="BS322" s="66"/>
      <c r="BT322" s="66"/>
      <c r="BU322" s="66"/>
      <c r="BV322" s="66"/>
      <c r="BW322" s="66"/>
      <c r="BX322" s="66"/>
      <c r="BY322" s="66"/>
      <c r="BZ322" s="66"/>
      <c r="CA322" s="66"/>
      <c r="CB322" s="66"/>
      <c r="CC322" s="66"/>
      <c r="CD322" s="66"/>
      <c r="CE322" s="66"/>
      <c r="CF322" s="66"/>
      <c r="CG322" s="66"/>
      <c r="CH322" s="66"/>
      <c r="CI322" s="66"/>
      <c r="CJ322" s="66"/>
      <c r="CK322" s="66"/>
      <c r="CL322" s="66"/>
      <c r="CM322" s="66"/>
      <c r="CN322" s="66"/>
      <c r="CO322" s="66"/>
      <c r="CP322" s="66"/>
      <c r="CQ322" s="66"/>
      <c r="CR322" s="66"/>
      <c r="CS322" s="66"/>
      <c r="CT322" s="66"/>
      <c r="CU322" s="66"/>
      <c r="CV322" s="66"/>
      <c r="CW322" s="66"/>
      <c r="CX322" s="66"/>
      <c r="CY322" s="66"/>
      <c r="CZ322" s="66"/>
      <c r="DA322" s="66"/>
      <c r="DB322" s="66"/>
      <c r="DC322" s="66"/>
      <c r="DD322" s="66"/>
      <c r="DE322" s="66"/>
      <c r="DF322" s="66"/>
      <c r="DG322" s="66"/>
      <c r="DH322" s="66"/>
      <c r="DI322" s="66"/>
      <c r="DJ322" s="66"/>
      <c r="DK322" s="66"/>
      <c r="DL322" s="66"/>
      <c r="DM322" s="66"/>
      <c r="DN322" s="66"/>
      <c r="DO322" s="66"/>
      <c r="DP322" s="66"/>
      <c r="DQ322" s="66"/>
      <c r="DR322" s="66"/>
      <c r="DS322" s="66"/>
      <c r="DT322" s="66"/>
      <c r="DU322" s="66"/>
      <c r="DV322" s="66"/>
      <c r="DW322" s="66"/>
      <c r="DX322" s="66"/>
      <c r="DY322" s="66"/>
      <c r="DZ322" s="66"/>
      <c r="EA322" s="66"/>
      <c r="EB322" s="66"/>
      <c r="EC322" s="66"/>
      <c r="ED322" s="66"/>
      <c r="EE322" s="66"/>
      <c r="EF322" s="66"/>
      <c r="EG322" s="66"/>
      <c r="EH322" s="66"/>
      <c r="EI322" s="66"/>
      <c r="EJ322" s="66"/>
      <c r="EK322" s="66"/>
      <c r="EL322" s="66"/>
      <c r="EM322" s="66"/>
      <c r="EN322" s="66"/>
    </row>
    <row r="323" spans="1:144" customFormat="1" x14ac:dyDescent="0.25">
      <c r="A323" s="66"/>
      <c r="B323" s="237" t="s">
        <v>94</v>
      </c>
      <c r="C323" s="237"/>
      <c r="D323" s="166" t="s">
        <v>92</v>
      </c>
      <c r="E323" s="168">
        <v>-0.3</v>
      </c>
      <c r="F323" s="151"/>
      <c r="G323" s="152"/>
      <c r="H323" s="153"/>
      <c r="I323" s="66"/>
      <c r="J323" s="66"/>
      <c r="K323" s="66"/>
      <c r="L323" s="66"/>
      <c r="M323" s="66"/>
      <c r="N323" s="66"/>
      <c r="O323" s="66"/>
      <c r="P323" s="66"/>
      <c r="Q323" s="66"/>
      <c r="R323" s="66"/>
      <c r="S323" s="66"/>
      <c r="T323" s="66"/>
      <c r="U323" s="66"/>
      <c r="V323" s="66"/>
      <c r="W323" s="66"/>
      <c r="X323" s="66"/>
      <c r="Y323" s="66"/>
      <c r="Z323" s="193" t="s">
        <v>94</v>
      </c>
      <c r="AA323" s="66"/>
      <c r="AB323" s="66"/>
      <c r="AC323" s="66"/>
      <c r="AD323" s="66"/>
      <c r="AE323" s="66"/>
      <c r="AF323" s="66"/>
      <c r="AG323" s="66"/>
      <c r="AH323" s="66"/>
      <c r="AI323" s="66"/>
      <c r="AJ323" s="66"/>
      <c r="AK323" s="66"/>
      <c r="AL323" s="66"/>
      <c r="AM323" s="66"/>
      <c r="AN323" s="66"/>
      <c r="AO323" s="66"/>
      <c r="AP323" s="66"/>
      <c r="AQ323" s="66"/>
      <c r="AR323" s="66"/>
      <c r="AS323" s="66"/>
      <c r="AT323" s="66"/>
      <c r="AU323" s="66"/>
      <c r="AV323" s="66"/>
      <c r="AW323" s="66"/>
      <c r="AX323" s="66"/>
      <c r="AY323" s="66"/>
      <c r="AZ323" s="66"/>
      <c r="BA323" s="66"/>
      <c r="BB323" s="66"/>
      <c r="BC323" s="66"/>
      <c r="BD323" s="66"/>
      <c r="BE323" s="66"/>
      <c r="BF323" s="66"/>
      <c r="BG323" s="66"/>
      <c r="BH323" s="66"/>
      <c r="BI323" s="66"/>
      <c r="BJ323" s="66"/>
      <c r="BK323" s="66"/>
      <c r="BL323" s="66"/>
      <c r="BM323" s="66"/>
      <c r="BN323" s="66"/>
      <c r="BO323" s="66"/>
      <c r="BP323" s="66"/>
      <c r="BQ323" s="66"/>
      <c r="BR323" s="66"/>
      <c r="BS323" s="66"/>
      <c r="BT323" s="66"/>
      <c r="BU323" s="66"/>
      <c r="BV323" s="66"/>
      <c r="BW323" s="66"/>
      <c r="BX323" s="66"/>
      <c r="BY323" s="66"/>
      <c r="BZ323" s="66"/>
      <c r="CA323" s="66"/>
      <c r="CB323" s="66"/>
      <c r="CC323" s="66"/>
      <c r="CD323" s="66"/>
      <c r="CE323" s="66"/>
      <c r="CF323" s="66"/>
      <c r="CG323" s="66"/>
      <c r="CH323" s="66"/>
      <c r="CI323" s="66"/>
      <c r="CJ323" s="66"/>
      <c r="CK323" s="66"/>
      <c r="CL323" s="66"/>
      <c r="CM323" s="66"/>
      <c r="CN323" s="66"/>
      <c r="CO323" s="66"/>
      <c r="CP323" s="66"/>
      <c r="CQ323" s="66"/>
      <c r="CR323" s="66"/>
      <c r="CS323" s="66"/>
      <c r="CT323" s="66"/>
      <c r="CU323" s="66"/>
      <c r="CV323" s="66"/>
      <c r="CW323" s="66"/>
      <c r="CX323" s="66"/>
      <c r="CY323" s="66"/>
      <c r="CZ323" s="66"/>
      <c r="DA323" s="66"/>
      <c r="DB323" s="66"/>
      <c r="DC323" s="66"/>
      <c r="DD323" s="66"/>
      <c r="DE323" s="66"/>
      <c r="DF323" s="66"/>
      <c r="DG323" s="66"/>
      <c r="DH323" s="66"/>
      <c r="DI323" s="66"/>
      <c r="DJ323" s="66"/>
      <c r="DK323" s="66"/>
      <c r="DL323" s="66"/>
      <c r="DM323" s="66"/>
      <c r="DN323" s="66"/>
      <c r="DO323" s="66"/>
      <c r="DP323" s="66"/>
      <c r="DQ323" s="66"/>
      <c r="DR323" s="66"/>
      <c r="DS323" s="66"/>
      <c r="DT323" s="66"/>
      <c r="DU323" s="66"/>
      <c r="DV323" s="66"/>
      <c r="DW323" s="66"/>
      <c r="DX323" s="66"/>
      <c r="DY323" s="66"/>
      <c r="DZ323" s="66"/>
      <c r="EA323" s="66"/>
      <c r="EB323" s="66"/>
      <c r="EC323" s="66"/>
      <c r="ED323" s="66"/>
      <c r="EE323" s="66"/>
      <c r="EF323" s="66"/>
      <c r="EG323" s="66"/>
      <c r="EH323" s="66"/>
      <c r="EI323" s="66"/>
      <c r="EJ323" s="66"/>
      <c r="EK323" s="66"/>
      <c r="EL323" s="66"/>
      <c r="EM323" s="66"/>
      <c r="EN323" s="66"/>
    </row>
    <row r="324" spans="1:144" customFormat="1" x14ac:dyDescent="0.25">
      <c r="A324" s="66"/>
      <c r="B324" s="237" t="s">
        <v>358</v>
      </c>
      <c r="C324" s="237"/>
      <c r="D324" s="166"/>
      <c r="E324" s="168"/>
      <c r="F324" s="151"/>
      <c r="G324" s="152"/>
      <c r="H324" s="153"/>
      <c r="I324" s="66"/>
      <c r="J324" s="66"/>
      <c r="K324" s="66"/>
      <c r="L324" s="66"/>
      <c r="M324" s="66"/>
      <c r="N324" s="66"/>
      <c r="O324" s="66"/>
      <c r="P324" s="66"/>
      <c r="Q324" s="66"/>
      <c r="R324" s="66"/>
      <c r="S324" s="66"/>
      <c r="T324" s="66"/>
      <c r="U324" s="66"/>
      <c r="V324" s="66"/>
      <c r="W324" s="66"/>
      <c r="X324" s="66"/>
      <c r="Y324" s="66"/>
      <c r="Z324" s="193" t="s">
        <v>358</v>
      </c>
      <c r="AA324" s="66"/>
      <c r="AB324" s="66"/>
      <c r="AC324" s="66"/>
      <c r="AD324" s="66"/>
      <c r="AE324" s="66"/>
      <c r="AF324" s="66"/>
      <c r="AG324" s="66"/>
      <c r="AH324" s="66"/>
      <c r="AI324" s="66"/>
      <c r="AJ324" s="66"/>
      <c r="AK324" s="66"/>
      <c r="AL324" s="66"/>
      <c r="AM324" s="66"/>
      <c r="AN324" s="66"/>
      <c r="AO324" s="66"/>
      <c r="AP324" s="66"/>
      <c r="AQ324" s="66"/>
      <c r="AR324" s="66"/>
      <c r="AS324" s="66"/>
      <c r="AT324" s="66"/>
      <c r="AU324" s="66"/>
      <c r="AV324" s="66"/>
      <c r="AW324" s="66"/>
      <c r="AX324" s="66"/>
      <c r="AY324" s="66"/>
      <c r="AZ324" s="66"/>
      <c r="BA324" s="66"/>
      <c r="BB324" s="66"/>
      <c r="BC324" s="66"/>
      <c r="BD324" s="66"/>
      <c r="BE324" s="66"/>
      <c r="BF324" s="66"/>
      <c r="BG324" s="66"/>
      <c r="BH324" s="66"/>
      <c r="BI324" s="66"/>
      <c r="BJ324" s="66"/>
      <c r="BK324" s="66"/>
      <c r="BL324" s="66"/>
      <c r="BM324" s="66"/>
      <c r="BN324" s="66"/>
      <c r="BO324" s="66"/>
      <c r="BP324" s="66"/>
      <c r="BQ324" s="66"/>
      <c r="BR324" s="66"/>
      <c r="BS324" s="66"/>
      <c r="BT324" s="66"/>
      <c r="BU324" s="66"/>
      <c r="BV324" s="66"/>
      <c r="BW324" s="66"/>
      <c r="BX324" s="66"/>
      <c r="BY324" s="66"/>
      <c r="BZ324" s="66"/>
      <c r="CA324" s="66"/>
      <c r="CB324" s="66"/>
      <c r="CC324" s="66"/>
      <c r="CD324" s="66"/>
      <c r="CE324" s="66"/>
      <c r="CF324" s="66"/>
      <c r="CG324" s="66"/>
      <c r="CH324" s="66"/>
      <c r="CI324" s="66"/>
      <c r="CJ324" s="66"/>
      <c r="CK324" s="66"/>
      <c r="CL324" s="66"/>
      <c r="CM324" s="66"/>
      <c r="CN324" s="66"/>
      <c r="CO324" s="66"/>
      <c r="CP324" s="66"/>
      <c r="CQ324" s="66"/>
      <c r="CR324" s="66"/>
      <c r="CS324" s="66"/>
      <c r="CT324" s="66"/>
      <c r="CU324" s="66"/>
      <c r="CV324" s="66"/>
      <c r="CW324" s="66"/>
      <c r="CX324" s="66"/>
      <c r="CY324" s="66"/>
      <c r="CZ324" s="66"/>
      <c r="DA324" s="66"/>
      <c r="DB324" s="66"/>
      <c r="DC324" s="66"/>
      <c r="DD324" s="66"/>
      <c r="DE324" s="66"/>
      <c r="DF324" s="66"/>
      <c r="DG324" s="66"/>
      <c r="DH324" s="66"/>
      <c r="DI324" s="66"/>
      <c r="DJ324" s="66"/>
      <c r="DK324" s="66"/>
      <c r="DL324" s="66"/>
      <c r="DM324" s="66"/>
      <c r="DN324" s="66"/>
      <c r="DO324" s="66"/>
      <c r="DP324" s="66"/>
      <c r="DQ324" s="66"/>
      <c r="DR324" s="66"/>
      <c r="DS324" s="66"/>
      <c r="DT324" s="66"/>
      <c r="DU324" s="66"/>
      <c r="DV324" s="66"/>
      <c r="DW324" s="66"/>
      <c r="DX324" s="66"/>
      <c r="DY324" s="66"/>
      <c r="DZ324" s="66"/>
      <c r="EA324" s="66"/>
      <c r="EB324" s="66"/>
      <c r="EC324" s="66"/>
      <c r="ED324" s="66"/>
      <c r="EE324" s="66"/>
      <c r="EF324" s="66"/>
      <c r="EG324" s="66"/>
      <c r="EH324" s="66"/>
      <c r="EI324" s="66"/>
      <c r="EJ324" s="66"/>
      <c r="EK324" s="66"/>
      <c r="EL324" s="66"/>
      <c r="EM324" s="66"/>
      <c r="EN324" s="66"/>
    </row>
    <row r="325" spans="1:144" customFormat="1" x14ac:dyDescent="0.25">
      <c r="A325" s="66"/>
      <c r="B325" s="239" t="s">
        <v>95</v>
      </c>
      <c r="C325" s="239"/>
      <c r="D325" s="166" t="s">
        <v>67</v>
      </c>
      <c r="E325" s="168">
        <v>0.25</v>
      </c>
      <c r="F325" s="151"/>
      <c r="G325" s="152"/>
      <c r="H325" s="153"/>
      <c r="I325" s="66"/>
      <c r="J325" s="66"/>
      <c r="K325" s="66"/>
      <c r="L325" s="66"/>
      <c r="M325" s="66"/>
      <c r="N325" s="66"/>
      <c r="O325" s="66"/>
      <c r="P325" s="66"/>
      <c r="Q325" s="66"/>
      <c r="R325" s="66"/>
      <c r="S325" s="66"/>
      <c r="T325" s="66"/>
      <c r="U325" s="66"/>
      <c r="V325" s="66"/>
      <c r="W325" s="66"/>
      <c r="X325" s="66"/>
      <c r="Y325" s="66"/>
      <c r="Z325" s="193" t="s">
        <v>95</v>
      </c>
      <c r="AA325" s="66"/>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c r="BA325" s="66"/>
      <c r="BB325" s="66"/>
      <c r="BC325" s="66"/>
      <c r="BD325" s="66"/>
      <c r="BE325" s="66"/>
      <c r="BF325" s="66"/>
      <c r="BG325" s="66"/>
      <c r="BH325" s="66"/>
      <c r="BI325" s="66"/>
      <c r="BJ325" s="66"/>
      <c r="BK325" s="66"/>
      <c r="BL325" s="66"/>
      <c r="BM325" s="66"/>
      <c r="BN325" s="66"/>
      <c r="BO325" s="66"/>
      <c r="BP325" s="66"/>
      <c r="BQ325" s="66"/>
      <c r="BR325" s="66"/>
      <c r="BS325" s="66"/>
      <c r="BT325" s="66"/>
      <c r="BU325" s="66"/>
      <c r="BV325" s="66"/>
      <c r="BW325" s="66"/>
      <c r="BX325" s="66"/>
      <c r="BY325" s="66"/>
      <c r="BZ325" s="66"/>
      <c r="CA325" s="66"/>
      <c r="CB325" s="66"/>
      <c r="CC325" s="66"/>
      <c r="CD325" s="66"/>
      <c r="CE325" s="66"/>
      <c r="CF325" s="66"/>
      <c r="CG325" s="66"/>
      <c r="CH325" s="66"/>
      <c r="CI325" s="66"/>
      <c r="CJ325" s="66"/>
      <c r="CK325" s="66"/>
      <c r="CL325" s="66"/>
      <c r="CM325" s="66"/>
      <c r="CN325" s="66"/>
      <c r="CO325" s="66"/>
      <c r="CP325" s="66"/>
      <c r="CQ325" s="66"/>
      <c r="CR325" s="66"/>
      <c r="CS325" s="66"/>
      <c r="CT325" s="66"/>
      <c r="CU325" s="66"/>
      <c r="CV325" s="66"/>
      <c r="CW325" s="66"/>
      <c r="CX325" s="66"/>
      <c r="CY325" s="66"/>
      <c r="CZ325" s="66"/>
      <c r="DA325" s="66"/>
      <c r="DB325" s="66"/>
      <c r="DC325" s="66"/>
      <c r="DD325" s="66"/>
      <c r="DE325" s="66"/>
      <c r="DF325" s="66"/>
      <c r="DG325" s="66"/>
      <c r="DH325" s="66"/>
      <c r="DI325" s="66"/>
      <c r="DJ325" s="66"/>
      <c r="DK325" s="66"/>
      <c r="DL325" s="66"/>
      <c r="DM325" s="66"/>
      <c r="DN325" s="66"/>
      <c r="DO325" s="66"/>
      <c r="DP325" s="66"/>
      <c r="DQ325" s="66"/>
      <c r="DR325" s="66"/>
      <c r="DS325" s="66"/>
      <c r="DT325" s="66"/>
      <c r="DU325" s="66"/>
      <c r="DV325" s="66"/>
      <c r="DW325" s="66"/>
      <c r="DX325" s="66"/>
      <c r="DY325" s="66"/>
      <c r="DZ325" s="66"/>
      <c r="EA325" s="66"/>
      <c r="EB325" s="66"/>
      <c r="EC325" s="66"/>
      <c r="ED325" s="66"/>
      <c r="EE325" s="66"/>
      <c r="EF325" s="66"/>
      <c r="EG325" s="66"/>
      <c r="EH325" s="66"/>
      <c r="EI325" s="66"/>
      <c r="EJ325" s="66"/>
      <c r="EK325" s="66"/>
      <c r="EL325" s="66"/>
      <c r="EM325" s="66"/>
      <c r="EN325" s="66"/>
    </row>
    <row r="326" spans="1:144" customFormat="1" x14ac:dyDescent="0.25">
      <c r="A326" s="66"/>
      <c r="B326" s="239" t="s">
        <v>96</v>
      </c>
      <c r="C326" s="239"/>
      <c r="D326" s="166" t="s">
        <v>67</v>
      </c>
      <c r="E326" s="168">
        <v>0.5</v>
      </c>
      <c r="F326" s="151"/>
      <c r="G326" s="152"/>
      <c r="H326" s="153"/>
      <c r="I326" s="66"/>
      <c r="J326" s="66"/>
      <c r="K326" s="66"/>
      <c r="L326" s="66"/>
      <c r="M326" s="66"/>
      <c r="N326" s="66"/>
      <c r="O326" s="66"/>
      <c r="P326" s="66"/>
      <c r="Q326" s="66"/>
      <c r="R326" s="66"/>
      <c r="S326" s="66"/>
      <c r="T326" s="66"/>
      <c r="U326" s="66"/>
      <c r="V326" s="66"/>
      <c r="W326" s="66"/>
      <c r="X326" s="66"/>
      <c r="Y326" s="66"/>
      <c r="Z326" s="193" t="s">
        <v>96</v>
      </c>
      <c r="AA326" s="66"/>
      <c r="AB326" s="66"/>
      <c r="AC326" s="66"/>
      <c r="AD326" s="66"/>
      <c r="AE326" s="66"/>
      <c r="AF326" s="66"/>
      <c r="AG326" s="66"/>
      <c r="AH326" s="66"/>
      <c r="AI326" s="66"/>
      <c r="AJ326" s="66"/>
      <c r="AK326" s="66"/>
      <c r="AL326" s="66"/>
      <c r="AM326" s="66"/>
      <c r="AN326" s="66"/>
      <c r="AO326" s="66"/>
      <c r="AP326" s="66"/>
      <c r="AQ326" s="66"/>
      <c r="AR326" s="66"/>
      <c r="AS326" s="66"/>
      <c r="AT326" s="66"/>
      <c r="AU326" s="66"/>
      <c r="AV326" s="66"/>
      <c r="AW326" s="66"/>
      <c r="AX326" s="66"/>
      <c r="AY326" s="66"/>
      <c r="AZ326" s="66"/>
      <c r="BA326" s="66"/>
      <c r="BB326" s="66"/>
      <c r="BC326" s="66"/>
      <c r="BD326" s="66"/>
      <c r="BE326" s="66"/>
      <c r="BF326" s="66"/>
      <c r="BG326" s="66"/>
      <c r="BH326" s="66"/>
      <c r="BI326" s="66"/>
      <c r="BJ326" s="66"/>
      <c r="BK326" s="66"/>
      <c r="BL326" s="66"/>
      <c r="BM326" s="66"/>
      <c r="BN326" s="66"/>
      <c r="BO326" s="66"/>
      <c r="BP326" s="66"/>
      <c r="BQ326" s="66"/>
      <c r="BR326" s="66"/>
      <c r="BS326" s="66"/>
      <c r="BT326" s="66"/>
      <c r="BU326" s="66"/>
      <c r="BV326" s="66"/>
      <c r="BW326" s="66"/>
      <c r="BX326" s="66"/>
      <c r="BY326" s="66"/>
      <c r="BZ326" s="66"/>
      <c r="CA326" s="66"/>
      <c r="CB326" s="66"/>
      <c r="CC326" s="66"/>
      <c r="CD326" s="66"/>
      <c r="CE326" s="66"/>
      <c r="CF326" s="66"/>
      <c r="CG326" s="66"/>
      <c r="CH326" s="66"/>
      <c r="CI326" s="66"/>
      <c r="CJ326" s="66"/>
      <c r="CK326" s="66"/>
      <c r="CL326" s="66"/>
      <c r="CM326" s="66"/>
      <c r="CN326" s="66"/>
      <c r="CO326" s="66"/>
      <c r="CP326" s="66"/>
      <c r="CQ326" s="66"/>
      <c r="CR326" s="66"/>
      <c r="CS326" s="66"/>
      <c r="CT326" s="66"/>
      <c r="CU326" s="66"/>
      <c r="CV326" s="66"/>
      <c r="CW326" s="66"/>
      <c r="CX326" s="66"/>
      <c r="CY326" s="66"/>
      <c r="CZ326" s="66"/>
      <c r="DA326" s="66"/>
      <c r="DB326" s="66"/>
      <c r="DC326" s="66"/>
      <c r="DD326" s="66"/>
      <c r="DE326" s="66"/>
      <c r="DF326" s="66"/>
      <c r="DG326" s="66"/>
      <c r="DH326" s="66"/>
      <c r="DI326" s="66"/>
      <c r="DJ326" s="66"/>
      <c r="DK326" s="66"/>
      <c r="DL326" s="66"/>
      <c r="DM326" s="66"/>
      <c r="DN326" s="66"/>
      <c r="DO326" s="66"/>
      <c r="DP326" s="66"/>
      <c r="DQ326" s="66"/>
      <c r="DR326" s="66"/>
      <c r="DS326" s="66"/>
      <c r="DT326" s="66"/>
      <c r="DU326" s="66"/>
      <c r="DV326" s="66"/>
      <c r="DW326" s="66"/>
      <c r="DX326" s="66"/>
      <c r="DY326" s="66"/>
      <c r="DZ326" s="66"/>
      <c r="EA326" s="66"/>
      <c r="EB326" s="66"/>
      <c r="EC326" s="66"/>
      <c r="ED326" s="66"/>
      <c r="EE326" s="66"/>
      <c r="EF326" s="66"/>
      <c r="EG326" s="66"/>
      <c r="EH326" s="66"/>
      <c r="EI326" s="66"/>
      <c r="EJ326" s="66"/>
      <c r="EK326" s="66"/>
      <c r="EL326" s="66"/>
      <c r="EM326" s="66"/>
      <c r="EN326" s="66"/>
    </row>
    <row r="327" spans="1:144" customFormat="1" x14ac:dyDescent="0.25">
      <c r="A327" s="66"/>
      <c r="B327" s="237" t="s">
        <v>97</v>
      </c>
      <c r="C327" s="237"/>
      <c r="D327" s="166"/>
      <c r="E327" s="168"/>
      <c r="F327" s="151"/>
      <c r="G327" s="152"/>
      <c r="H327" s="153"/>
      <c r="I327" s="66"/>
      <c r="J327" s="66"/>
      <c r="K327" s="66"/>
      <c r="L327" s="66"/>
      <c r="M327" s="66"/>
      <c r="N327" s="66"/>
      <c r="O327" s="66"/>
      <c r="P327" s="66"/>
      <c r="Q327" s="66"/>
      <c r="R327" s="66"/>
      <c r="S327" s="66"/>
      <c r="T327" s="66"/>
      <c r="U327" s="66"/>
      <c r="V327" s="66"/>
      <c r="W327" s="66"/>
      <c r="X327" s="66"/>
      <c r="Y327" s="66"/>
      <c r="Z327" s="193" t="s">
        <v>97</v>
      </c>
      <c r="AA327" s="66"/>
      <c r="AB327" s="66"/>
      <c r="AC327" s="66"/>
      <c r="AD327" s="66"/>
      <c r="AE327" s="66"/>
      <c r="AF327" s="66"/>
      <c r="AG327" s="66"/>
      <c r="AH327" s="66"/>
      <c r="AI327" s="66"/>
      <c r="AJ327" s="66"/>
      <c r="AK327" s="66"/>
      <c r="AL327" s="66"/>
      <c r="AM327" s="66"/>
      <c r="AN327" s="66"/>
      <c r="AO327" s="66"/>
      <c r="AP327" s="66"/>
      <c r="AQ327" s="66"/>
      <c r="AR327" s="66"/>
      <c r="AS327" s="66"/>
      <c r="AT327" s="66"/>
      <c r="AU327" s="66"/>
      <c r="AV327" s="66"/>
      <c r="AW327" s="66"/>
      <c r="AX327" s="66"/>
      <c r="AY327" s="66"/>
      <c r="AZ327" s="66"/>
      <c r="BA327" s="66"/>
      <c r="BB327" s="66"/>
      <c r="BC327" s="66"/>
      <c r="BD327" s="66"/>
      <c r="BE327" s="66"/>
      <c r="BF327" s="66"/>
      <c r="BG327" s="66"/>
      <c r="BH327" s="66"/>
      <c r="BI327" s="66"/>
      <c r="BJ327" s="66"/>
      <c r="BK327" s="66"/>
      <c r="BL327" s="66"/>
      <c r="BM327" s="66"/>
      <c r="BN327" s="66"/>
      <c r="BO327" s="66"/>
      <c r="BP327" s="66"/>
      <c r="BQ327" s="66"/>
      <c r="BR327" s="66"/>
      <c r="BS327" s="66"/>
      <c r="BT327" s="66"/>
      <c r="BU327" s="66"/>
      <c r="BV327" s="66"/>
      <c r="BW327" s="66"/>
      <c r="BX327" s="66"/>
      <c r="BY327" s="66"/>
      <c r="BZ327" s="66"/>
      <c r="CA327" s="66"/>
      <c r="CB327" s="66"/>
      <c r="CC327" s="66"/>
      <c r="CD327" s="66"/>
      <c r="CE327" s="66"/>
      <c r="CF327" s="66"/>
      <c r="CG327" s="66"/>
      <c r="CH327" s="66"/>
      <c r="CI327" s="66"/>
      <c r="CJ327" s="66"/>
      <c r="CK327" s="66"/>
      <c r="CL327" s="66"/>
      <c r="CM327" s="66"/>
      <c r="CN327" s="66"/>
      <c r="CO327" s="66"/>
      <c r="CP327" s="66"/>
      <c r="CQ327" s="66"/>
      <c r="CR327" s="66"/>
      <c r="CS327" s="66"/>
      <c r="CT327" s="66"/>
      <c r="CU327" s="66"/>
      <c r="CV327" s="66"/>
      <c r="CW327" s="66"/>
      <c r="CX327" s="66"/>
      <c r="CY327" s="66"/>
      <c r="CZ327" s="66"/>
      <c r="DA327" s="66"/>
      <c r="DB327" s="66"/>
      <c r="DC327" s="66"/>
      <c r="DD327" s="66"/>
      <c r="DE327" s="66"/>
      <c r="DF327" s="66"/>
      <c r="DG327" s="66"/>
      <c r="DH327" s="66"/>
      <c r="DI327" s="66"/>
      <c r="DJ327" s="66"/>
      <c r="DK327" s="66"/>
      <c r="DL327" s="66"/>
      <c r="DM327" s="66"/>
      <c r="DN327" s="66"/>
      <c r="DO327" s="66"/>
      <c r="DP327" s="66"/>
      <c r="DQ327" s="66"/>
      <c r="DR327" s="66"/>
      <c r="DS327" s="66"/>
      <c r="DT327" s="66"/>
      <c r="DU327" s="66"/>
      <c r="DV327" s="66"/>
      <c r="DW327" s="66"/>
      <c r="DX327" s="66"/>
      <c r="DY327" s="66"/>
      <c r="DZ327" s="66"/>
      <c r="EA327" s="66"/>
      <c r="EB327" s="66"/>
      <c r="EC327" s="66"/>
      <c r="ED327" s="66"/>
      <c r="EE327" s="66"/>
      <c r="EF327" s="66"/>
      <c r="EG327" s="66"/>
      <c r="EH327" s="66"/>
      <c r="EI327" s="66"/>
      <c r="EJ327" s="66"/>
      <c r="EK327" s="66"/>
      <c r="EL327" s="66"/>
      <c r="EM327" s="66"/>
      <c r="EN327" s="66"/>
    </row>
    <row r="328" spans="1:144" customFormat="1" x14ac:dyDescent="0.25">
      <c r="A328" s="66"/>
      <c r="B328" s="237" t="s">
        <v>98</v>
      </c>
      <c r="C328" s="237"/>
      <c r="D328" s="166"/>
      <c r="E328" s="168"/>
      <c r="F328" s="151"/>
      <c r="G328" s="152"/>
      <c r="H328" s="153"/>
      <c r="I328" s="66"/>
      <c r="J328" s="66"/>
      <c r="K328" s="66"/>
      <c r="L328" s="66"/>
      <c r="M328" s="66"/>
      <c r="N328" s="66"/>
      <c r="O328" s="66"/>
      <c r="P328" s="66"/>
      <c r="Q328" s="66"/>
      <c r="R328" s="66"/>
      <c r="S328" s="66"/>
      <c r="T328" s="66"/>
      <c r="U328" s="66"/>
      <c r="V328" s="66"/>
      <c r="W328" s="66"/>
      <c r="X328" s="66"/>
      <c r="Y328" s="66"/>
      <c r="Z328" s="193" t="s">
        <v>98</v>
      </c>
      <c r="AA328" s="66"/>
      <c r="AB328" s="66"/>
      <c r="AC328" s="66"/>
      <c r="AD328" s="66"/>
      <c r="AE328" s="66"/>
      <c r="AF328" s="66"/>
      <c r="AG328" s="66"/>
      <c r="AH328" s="66"/>
      <c r="AI328" s="66"/>
      <c r="AJ328" s="66"/>
      <c r="AK328" s="66"/>
      <c r="AL328" s="66"/>
      <c r="AM328" s="66"/>
      <c r="AN328" s="66"/>
      <c r="AO328" s="66"/>
      <c r="AP328" s="66"/>
      <c r="AQ328" s="66"/>
      <c r="AR328" s="66"/>
      <c r="AS328" s="66"/>
      <c r="AT328" s="66"/>
      <c r="AU328" s="66"/>
      <c r="AV328" s="66"/>
      <c r="AW328" s="66"/>
      <c r="AX328" s="66"/>
      <c r="AY328" s="66"/>
      <c r="AZ328" s="66"/>
      <c r="BA328" s="66"/>
      <c r="BB328" s="66"/>
      <c r="BC328" s="66"/>
      <c r="BD328" s="66"/>
      <c r="BE328" s="66"/>
      <c r="BF328" s="66"/>
      <c r="BG328" s="66"/>
      <c r="BH328" s="66"/>
      <c r="BI328" s="66"/>
      <c r="BJ328" s="66"/>
      <c r="BK328" s="66"/>
      <c r="BL328" s="66"/>
      <c r="BM328" s="66"/>
      <c r="BN328" s="66"/>
      <c r="BO328" s="66"/>
      <c r="BP328" s="66"/>
      <c r="BQ328" s="66"/>
      <c r="BR328" s="66"/>
      <c r="BS328" s="66"/>
      <c r="BT328" s="66"/>
      <c r="BU328" s="66"/>
      <c r="BV328" s="66"/>
      <c r="BW328" s="66"/>
      <c r="BX328" s="66"/>
      <c r="BY328" s="66"/>
      <c r="BZ328" s="66"/>
      <c r="CA328" s="66"/>
      <c r="CB328" s="66"/>
      <c r="CC328" s="66"/>
      <c r="CD328" s="66"/>
      <c r="CE328" s="66"/>
      <c r="CF328" s="66"/>
      <c r="CG328" s="66"/>
      <c r="CH328" s="66"/>
      <c r="CI328" s="66"/>
      <c r="CJ328" s="66"/>
      <c r="CK328" s="66"/>
      <c r="CL328" s="66"/>
      <c r="CM328" s="66"/>
      <c r="CN328" s="66"/>
      <c r="CO328" s="66"/>
      <c r="CP328" s="66"/>
      <c r="CQ328" s="66"/>
      <c r="CR328" s="66"/>
      <c r="CS328" s="66"/>
      <c r="CT328" s="66"/>
      <c r="CU328" s="66"/>
      <c r="CV328" s="66"/>
      <c r="CW328" s="66"/>
      <c r="CX328" s="66"/>
      <c r="CY328" s="66"/>
      <c r="CZ328" s="66"/>
      <c r="DA328" s="66"/>
      <c r="DB328" s="66"/>
      <c r="DC328" s="66"/>
      <c r="DD328" s="66"/>
      <c r="DE328" s="66"/>
      <c r="DF328" s="66"/>
      <c r="DG328" s="66"/>
      <c r="DH328" s="66"/>
      <c r="DI328" s="66"/>
      <c r="DJ328" s="66"/>
      <c r="DK328" s="66"/>
      <c r="DL328" s="66"/>
      <c r="DM328" s="66"/>
      <c r="DN328" s="66"/>
      <c r="DO328" s="66"/>
      <c r="DP328" s="66"/>
      <c r="DQ328" s="66"/>
      <c r="DR328" s="66"/>
      <c r="DS328" s="66"/>
      <c r="DT328" s="66"/>
      <c r="DU328" s="66"/>
      <c r="DV328" s="66"/>
      <c r="DW328" s="66"/>
      <c r="DX328" s="66"/>
      <c r="DY328" s="66"/>
      <c r="DZ328" s="66"/>
      <c r="EA328" s="66"/>
      <c r="EB328" s="66"/>
      <c r="EC328" s="66"/>
      <c r="ED328" s="66"/>
      <c r="EE328" s="66"/>
      <c r="EF328" s="66"/>
      <c r="EG328" s="66"/>
      <c r="EH328" s="66"/>
      <c r="EI328" s="66"/>
      <c r="EJ328" s="66"/>
      <c r="EK328" s="66"/>
      <c r="EL328" s="66"/>
      <c r="EM328" s="66"/>
      <c r="EN328" s="66"/>
    </row>
    <row r="329" spans="1:144" customFormat="1" x14ac:dyDescent="0.25">
      <c r="A329" s="66"/>
      <c r="B329" s="237" t="s">
        <v>359</v>
      </c>
      <c r="C329" s="237"/>
      <c r="D329" s="166"/>
      <c r="E329" s="168"/>
      <c r="F329" s="151"/>
      <c r="G329" s="152"/>
      <c r="H329" s="153"/>
      <c r="I329" s="66"/>
      <c r="J329" s="66"/>
      <c r="K329" s="66"/>
      <c r="L329" s="66"/>
      <c r="M329" s="66"/>
      <c r="N329" s="66"/>
      <c r="O329" s="66"/>
      <c r="P329" s="66"/>
      <c r="Q329" s="66"/>
      <c r="R329" s="66"/>
      <c r="S329" s="66"/>
      <c r="T329" s="66"/>
      <c r="U329" s="66"/>
      <c r="V329" s="66"/>
      <c r="W329" s="66"/>
      <c r="X329" s="66"/>
      <c r="Y329" s="66"/>
      <c r="Z329" s="193" t="s">
        <v>359</v>
      </c>
      <c r="AA329" s="66"/>
      <c r="AB329" s="66"/>
      <c r="AC329" s="66"/>
      <c r="AD329" s="66"/>
      <c r="AE329" s="66"/>
      <c r="AF329" s="66"/>
      <c r="AG329" s="66"/>
      <c r="AH329" s="66"/>
      <c r="AI329" s="66"/>
      <c r="AJ329" s="66"/>
      <c r="AK329" s="66"/>
      <c r="AL329" s="66"/>
      <c r="AM329" s="66"/>
      <c r="AN329" s="66"/>
      <c r="AO329" s="66"/>
      <c r="AP329" s="66"/>
      <c r="AQ329" s="66"/>
      <c r="AR329" s="66"/>
      <c r="AS329" s="66"/>
      <c r="AT329" s="66"/>
      <c r="AU329" s="66"/>
      <c r="AV329" s="66"/>
      <c r="AW329" s="66"/>
      <c r="AX329" s="66"/>
      <c r="AY329" s="66"/>
      <c r="AZ329" s="66"/>
      <c r="BA329" s="66"/>
      <c r="BB329" s="66"/>
      <c r="BC329" s="66"/>
      <c r="BD329" s="66"/>
      <c r="BE329" s="66"/>
      <c r="BF329" s="66"/>
      <c r="BG329" s="66"/>
      <c r="BH329" s="66"/>
      <c r="BI329" s="66"/>
      <c r="BJ329" s="66"/>
      <c r="BK329" s="66"/>
      <c r="BL329" s="66"/>
      <c r="BM329" s="66"/>
      <c r="BN329" s="66"/>
      <c r="BO329" s="66"/>
      <c r="BP329" s="66"/>
      <c r="BQ329" s="66"/>
      <c r="BR329" s="66"/>
      <c r="BS329" s="66"/>
      <c r="BT329" s="66"/>
      <c r="BU329" s="66"/>
      <c r="BV329" s="66"/>
      <c r="BW329" s="66"/>
      <c r="BX329" s="66"/>
      <c r="BY329" s="66"/>
      <c r="BZ329" s="66"/>
      <c r="CA329" s="66"/>
      <c r="CB329" s="66"/>
      <c r="CC329" s="66"/>
      <c r="CD329" s="66"/>
      <c r="CE329" s="66"/>
      <c r="CF329" s="66"/>
      <c r="CG329" s="66"/>
      <c r="CH329" s="66"/>
      <c r="CI329" s="66"/>
      <c r="CJ329" s="66"/>
      <c r="CK329" s="66"/>
      <c r="CL329" s="66"/>
      <c r="CM329" s="66"/>
      <c r="CN329" s="66"/>
      <c r="CO329" s="66"/>
      <c r="CP329" s="66"/>
      <c r="CQ329" s="66"/>
      <c r="CR329" s="66"/>
      <c r="CS329" s="66"/>
      <c r="CT329" s="66"/>
      <c r="CU329" s="66"/>
      <c r="CV329" s="66"/>
      <c r="CW329" s="66"/>
      <c r="CX329" s="66"/>
      <c r="CY329" s="66"/>
      <c r="CZ329" s="66"/>
      <c r="DA329" s="66"/>
      <c r="DB329" s="66"/>
      <c r="DC329" s="66"/>
      <c r="DD329" s="66"/>
      <c r="DE329" s="66"/>
      <c r="DF329" s="66"/>
      <c r="DG329" s="66"/>
      <c r="DH329" s="66"/>
      <c r="DI329" s="66"/>
      <c r="DJ329" s="66"/>
      <c r="DK329" s="66"/>
      <c r="DL329" s="66"/>
      <c r="DM329" s="66"/>
      <c r="DN329" s="66"/>
      <c r="DO329" s="66"/>
      <c r="DP329" s="66"/>
      <c r="DQ329" s="66"/>
      <c r="DR329" s="66"/>
      <c r="DS329" s="66"/>
      <c r="DT329" s="66"/>
      <c r="DU329" s="66"/>
      <c r="DV329" s="66"/>
      <c r="DW329" s="66"/>
      <c r="DX329" s="66"/>
      <c r="DY329" s="66"/>
      <c r="DZ329" s="66"/>
      <c r="EA329" s="66"/>
      <c r="EB329" s="66"/>
      <c r="EC329" s="66"/>
      <c r="ED329" s="66"/>
      <c r="EE329" s="66"/>
      <c r="EF329" s="66"/>
      <c r="EG329" s="66"/>
      <c r="EH329" s="66"/>
      <c r="EI329" s="66"/>
      <c r="EJ329" s="66"/>
      <c r="EK329" s="66"/>
      <c r="EL329" s="66"/>
      <c r="EM329" s="66"/>
      <c r="EN329" s="66"/>
    </row>
    <row r="330" spans="1:144" customFormat="1" x14ac:dyDescent="0.25">
      <c r="A330" s="66"/>
      <c r="B330" s="239" t="s">
        <v>99</v>
      </c>
      <c r="C330" s="239"/>
      <c r="D330" s="166" t="s">
        <v>67</v>
      </c>
      <c r="E330" s="168" t="s">
        <v>100</v>
      </c>
      <c r="F330" s="151"/>
      <c r="G330" s="152"/>
      <c r="H330" s="153"/>
      <c r="I330" s="66"/>
      <c r="J330" s="66"/>
      <c r="K330" s="66"/>
      <c r="L330" s="66"/>
      <c r="M330" s="66"/>
      <c r="N330" s="66"/>
      <c r="O330" s="66"/>
      <c r="P330" s="66"/>
      <c r="Q330" s="66"/>
      <c r="R330" s="66"/>
      <c r="S330" s="66"/>
      <c r="T330" s="66"/>
      <c r="U330" s="66"/>
      <c r="V330" s="66"/>
      <c r="W330" s="66"/>
      <c r="X330" s="66"/>
      <c r="Y330" s="66"/>
      <c r="Z330" s="193" t="s">
        <v>99</v>
      </c>
      <c r="AA330" s="66"/>
      <c r="AB330" s="66"/>
      <c r="AC330" s="66"/>
      <c r="AD330" s="66"/>
      <c r="AE330" s="66"/>
      <c r="AF330" s="66"/>
      <c r="AG330" s="66"/>
      <c r="AH330" s="66"/>
      <c r="AI330" s="66"/>
      <c r="AJ330" s="66"/>
      <c r="AK330" s="66"/>
      <c r="AL330" s="66"/>
      <c r="AM330" s="66"/>
      <c r="AN330" s="66"/>
      <c r="AO330" s="66"/>
      <c r="AP330" s="66"/>
      <c r="AQ330" s="66"/>
      <c r="AR330" s="66"/>
      <c r="AS330" s="66"/>
      <c r="AT330" s="66"/>
      <c r="AU330" s="66"/>
      <c r="AV330" s="66"/>
      <c r="AW330" s="66"/>
      <c r="AX330" s="66"/>
      <c r="AY330" s="66"/>
      <c r="AZ330" s="66"/>
      <c r="BA330" s="66"/>
      <c r="BB330" s="66"/>
      <c r="BC330" s="66"/>
      <c r="BD330" s="66"/>
      <c r="BE330" s="66"/>
      <c r="BF330" s="66"/>
      <c r="BG330" s="66"/>
      <c r="BH330" s="66"/>
      <c r="BI330" s="66"/>
      <c r="BJ330" s="66"/>
      <c r="BK330" s="66"/>
      <c r="BL330" s="66"/>
      <c r="BM330" s="66"/>
      <c r="BN330" s="66"/>
      <c r="BO330" s="66"/>
      <c r="BP330" s="66"/>
      <c r="BQ330" s="66"/>
      <c r="BR330" s="66"/>
      <c r="BS330" s="66"/>
      <c r="BT330" s="66"/>
      <c r="BU330" s="66"/>
      <c r="BV330" s="66"/>
      <c r="BW330" s="66"/>
      <c r="BX330" s="66"/>
      <c r="BY330" s="66"/>
      <c r="BZ330" s="66"/>
      <c r="CA330" s="66"/>
      <c r="CB330" s="66"/>
      <c r="CC330" s="66"/>
      <c r="CD330" s="66"/>
      <c r="CE330" s="66"/>
      <c r="CF330" s="66"/>
      <c r="CG330" s="66"/>
      <c r="CH330" s="66"/>
      <c r="CI330" s="66"/>
      <c r="CJ330" s="66"/>
      <c r="CK330" s="66"/>
      <c r="CL330" s="66"/>
      <c r="CM330" s="66"/>
      <c r="CN330" s="66"/>
      <c r="CO330" s="66"/>
      <c r="CP330" s="66"/>
      <c r="CQ330" s="66"/>
      <c r="CR330" s="66"/>
      <c r="CS330" s="66"/>
      <c r="CT330" s="66"/>
      <c r="CU330" s="66"/>
      <c r="CV330" s="66"/>
      <c r="CW330" s="66"/>
      <c r="CX330" s="66"/>
      <c r="CY330" s="66"/>
      <c r="CZ330" s="66"/>
      <c r="DA330" s="66"/>
      <c r="DB330" s="66"/>
      <c r="DC330" s="66"/>
      <c r="DD330" s="66"/>
      <c r="DE330" s="66"/>
      <c r="DF330" s="66"/>
      <c r="DG330" s="66"/>
      <c r="DH330" s="66"/>
      <c r="DI330" s="66"/>
      <c r="DJ330" s="66"/>
      <c r="DK330" s="66"/>
      <c r="DL330" s="66"/>
      <c r="DM330" s="66"/>
      <c r="DN330" s="66"/>
      <c r="DO330" s="66"/>
      <c r="DP330" s="66"/>
      <c r="DQ330" s="66"/>
      <c r="DR330" s="66"/>
      <c r="DS330" s="66"/>
      <c r="DT330" s="66"/>
      <c r="DU330" s="66"/>
      <c r="DV330" s="66"/>
      <c r="DW330" s="66"/>
      <c r="DX330" s="66"/>
      <c r="DY330" s="66"/>
      <c r="DZ330" s="66"/>
      <c r="EA330" s="66"/>
      <c r="EB330" s="66"/>
      <c r="EC330" s="66"/>
      <c r="ED330" s="66"/>
      <c r="EE330" s="66"/>
      <c r="EF330" s="66"/>
      <c r="EG330" s="66"/>
      <c r="EH330" s="66"/>
      <c r="EI330" s="66"/>
      <c r="EJ330" s="66"/>
      <c r="EK330" s="66"/>
      <c r="EL330" s="66"/>
      <c r="EM330" s="66"/>
      <c r="EN330" s="66"/>
    </row>
    <row r="331" spans="1:144" customFormat="1" x14ac:dyDescent="0.25">
      <c r="A331" s="66"/>
      <c r="B331" s="239" t="s">
        <v>101</v>
      </c>
      <c r="C331" s="239"/>
      <c r="D331" s="166" t="s">
        <v>67</v>
      </c>
      <c r="E331" s="168">
        <v>2</v>
      </c>
      <c r="F331" s="151"/>
      <c r="G331" s="152"/>
      <c r="H331" s="153"/>
      <c r="I331" s="66"/>
      <c r="J331" s="66"/>
      <c r="K331" s="66"/>
      <c r="L331" s="66"/>
      <c r="M331" s="66"/>
      <c r="N331" s="66"/>
      <c r="O331" s="66"/>
      <c r="P331" s="66"/>
      <c r="Q331" s="66"/>
      <c r="R331" s="66"/>
      <c r="S331" s="66"/>
      <c r="T331" s="66"/>
      <c r="U331" s="66"/>
      <c r="V331" s="66"/>
      <c r="W331" s="66"/>
      <c r="X331" s="66"/>
      <c r="Y331" s="66"/>
      <c r="Z331" s="193" t="s">
        <v>101</v>
      </c>
      <c r="AA331" s="66"/>
      <c r="AB331" s="66"/>
      <c r="AC331" s="66"/>
      <c r="AD331" s="66"/>
      <c r="AE331" s="66"/>
      <c r="AF331" s="66"/>
      <c r="AG331" s="66"/>
      <c r="AH331" s="66"/>
      <c r="AI331" s="66"/>
      <c r="AJ331" s="66"/>
      <c r="AK331" s="66"/>
      <c r="AL331" s="66"/>
      <c r="AM331" s="66"/>
      <c r="AN331" s="66"/>
      <c r="AO331" s="66"/>
      <c r="AP331" s="66"/>
      <c r="AQ331" s="66"/>
      <c r="AR331" s="66"/>
      <c r="AS331" s="66"/>
      <c r="AT331" s="66"/>
      <c r="AU331" s="66"/>
      <c r="AV331" s="66"/>
      <c r="AW331" s="66"/>
      <c r="AX331" s="66"/>
      <c r="AY331" s="66"/>
      <c r="AZ331" s="66"/>
      <c r="BA331" s="66"/>
      <c r="BB331" s="66"/>
      <c r="BC331" s="66"/>
      <c r="BD331" s="66"/>
      <c r="BE331" s="66"/>
      <c r="BF331" s="66"/>
      <c r="BG331" s="66"/>
      <c r="BH331" s="66"/>
      <c r="BI331" s="66"/>
      <c r="BJ331" s="66"/>
      <c r="BK331" s="66"/>
      <c r="BL331" s="66"/>
      <c r="BM331" s="66"/>
      <c r="BN331" s="66"/>
      <c r="BO331" s="66"/>
      <c r="BP331" s="66"/>
      <c r="BQ331" s="66"/>
      <c r="BR331" s="66"/>
      <c r="BS331" s="66"/>
      <c r="BT331" s="66"/>
      <c r="BU331" s="66"/>
      <c r="BV331" s="66"/>
      <c r="BW331" s="66"/>
      <c r="BX331" s="66"/>
      <c r="BY331" s="66"/>
      <c r="BZ331" s="66"/>
      <c r="CA331" s="66"/>
      <c r="CB331" s="66"/>
      <c r="CC331" s="66"/>
      <c r="CD331" s="66"/>
      <c r="CE331" s="66"/>
      <c r="CF331" s="66"/>
      <c r="CG331" s="66"/>
      <c r="CH331" s="66"/>
      <c r="CI331" s="66"/>
      <c r="CJ331" s="66"/>
      <c r="CK331" s="66"/>
      <c r="CL331" s="66"/>
      <c r="CM331" s="66"/>
      <c r="CN331" s="66"/>
      <c r="CO331" s="66"/>
      <c r="CP331" s="66"/>
      <c r="CQ331" s="66"/>
      <c r="CR331" s="66"/>
      <c r="CS331" s="66"/>
      <c r="CT331" s="66"/>
      <c r="CU331" s="66"/>
      <c r="CV331" s="66"/>
      <c r="CW331" s="66"/>
      <c r="CX331" s="66"/>
      <c r="CY331" s="66"/>
      <c r="CZ331" s="66"/>
      <c r="DA331" s="66"/>
      <c r="DB331" s="66"/>
      <c r="DC331" s="66"/>
      <c r="DD331" s="66"/>
      <c r="DE331" s="66"/>
      <c r="DF331" s="66"/>
      <c r="DG331" s="66"/>
      <c r="DH331" s="66"/>
      <c r="DI331" s="66"/>
      <c r="DJ331" s="66"/>
      <c r="DK331" s="66"/>
      <c r="DL331" s="66"/>
      <c r="DM331" s="66"/>
      <c r="DN331" s="66"/>
      <c r="DO331" s="66"/>
      <c r="DP331" s="66"/>
      <c r="DQ331" s="66"/>
      <c r="DR331" s="66"/>
      <c r="DS331" s="66"/>
      <c r="DT331" s="66"/>
      <c r="DU331" s="66"/>
      <c r="DV331" s="66"/>
      <c r="DW331" s="66"/>
      <c r="DX331" s="66"/>
      <c r="DY331" s="66"/>
      <c r="DZ331" s="66"/>
      <c r="EA331" s="66"/>
      <c r="EB331" s="66"/>
      <c r="EC331" s="66"/>
      <c r="ED331" s="66"/>
      <c r="EE331" s="66"/>
      <c r="EF331" s="66"/>
      <c r="EG331" s="66"/>
      <c r="EH331" s="66"/>
      <c r="EI331" s="66"/>
      <c r="EJ331" s="66"/>
      <c r="EK331" s="66"/>
      <c r="EL331" s="66"/>
      <c r="EM331" s="66"/>
      <c r="EN331" s="66"/>
    </row>
    <row r="332" spans="1:144" customFormat="1" x14ac:dyDescent="0.25">
      <c r="A332" s="66"/>
      <c r="B332" s="192"/>
      <c r="C332" s="192"/>
      <c r="D332" s="166"/>
      <c r="E332" s="168"/>
      <c r="F332" s="151"/>
      <c r="G332" s="152"/>
      <c r="H332" s="153"/>
      <c r="I332" s="66"/>
      <c r="J332" s="66"/>
      <c r="K332" s="66"/>
      <c r="L332" s="66"/>
      <c r="M332" s="66"/>
      <c r="N332" s="66"/>
      <c r="O332" s="66"/>
      <c r="P332" s="66"/>
      <c r="Q332" s="66"/>
      <c r="R332" s="66"/>
      <c r="S332" s="66"/>
      <c r="T332" s="66"/>
      <c r="U332" s="66"/>
      <c r="V332" s="66"/>
      <c r="W332" s="66"/>
      <c r="X332" s="66"/>
      <c r="Y332" s="66"/>
      <c r="Z332" s="66"/>
      <c r="AA332" s="66"/>
      <c r="AB332" s="66"/>
      <c r="AC332" s="66"/>
      <c r="AD332" s="66"/>
      <c r="AE332" s="66"/>
      <c r="AF332" s="66"/>
      <c r="AG332" s="66"/>
      <c r="AH332" s="66"/>
      <c r="AI332" s="66"/>
      <c r="AJ332" s="66"/>
      <c r="AK332" s="66"/>
      <c r="AL332" s="66"/>
      <c r="AM332" s="66"/>
      <c r="AN332" s="66"/>
      <c r="AO332" s="66"/>
      <c r="AP332" s="66"/>
      <c r="AQ332" s="66"/>
      <c r="AR332" s="66"/>
      <c r="AS332" s="66"/>
      <c r="AT332" s="66"/>
      <c r="AU332" s="66"/>
      <c r="AV332" s="66"/>
      <c r="AW332" s="66"/>
      <c r="AX332" s="66"/>
      <c r="AY332" s="66"/>
      <c r="AZ332" s="66"/>
      <c r="BA332" s="66"/>
      <c r="BB332" s="66"/>
      <c r="BC332" s="66"/>
      <c r="BD332" s="66"/>
      <c r="BE332" s="66"/>
      <c r="BF332" s="66"/>
      <c r="BG332" s="66"/>
      <c r="BH332" s="66"/>
      <c r="BI332" s="66"/>
      <c r="BJ332" s="66"/>
      <c r="BK332" s="66"/>
      <c r="BL332" s="66"/>
      <c r="BM332" s="66"/>
      <c r="BN332" s="66"/>
      <c r="BO332" s="66"/>
      <c r="BP332" s="66"/>
      <c r="BQ332" s="66"/>
      <c r="BR332" s="66"/>
      <c r="BS332" s="66"/>
      <c r="BT332" s="66"/>
      <c r="BU332" s="66"/>
      <c r="BV332" s="66"/>
      <c r="BW332" s="66"/>
      <c r="BX332" s="66"/>
      <c r="BY332" s="66"/>
      <c r="BZ332" s="66"/>
      <c r="CA332" s="66"/>
      <c r="CB332" s="66"/>
      <c r="CC332" s="66"/>
      <c r="CD332" s="66"/>
      <c r="CE332" s="66"/>
      <c r="CF332" s="66"/>
      <c r="CG332" s="66"/>
      <c r="CH332" s="66"/>
      <c r="CI332" s="66"/>
      <c r="CJ332" s="66"/>
      <c r="CK332" s="66"/>
      <c r="CL332" s="66"/>
      <c r="CM332" s="66"/>
      <c r="CN332" s="66"/>
      <c r="CO332" s="66"/>
      <c r="CP332" s="66"/>
      <c r="CQ332" s="66"/>
      <c r="CR332" s="66"/>
      <c r="CS332" s="66"/>
      <c r="CT332" s="66"/>
      <c r="CU332" s="66"/>
      <c r="CV332" s="66"/>
      <c r="CW332" s="66"/>
      <c r="CX332" s="66"/>
      <c r="CY332" s="66"/>
      <c r="CZ332" s="66"/>
      <c r="DA332" s="66"/>
      <c r="DB332" s="66"/>
      <c r="DC332" s="66"/>
      <c r="DD332" s="66"/>
      <c r="DE332" s="66"/>
      <c r="DF332" s="66"/>
      <c r="DG332" s="66"/>
      <c r="DH332" s="66"/>
      <c r="DI332" s="66"/>
      <c r="DJ332" s="66"/>
      <c r="DK332" s="66"/>
      <c r="DL332" s="66"/>
      <c r="DM332" s="66"/>
      <c r="DN332" s="66"/>
      <c r="DO332" s="66"/>
      <c r="DP332" s="66"/>
      <c r="DQ332" s="66"/>
      <c r="DR332" s="66"/>
      <c r="DS332" s="66"/>
      <c r="DT332" s="66"/>
      <c r="DU332" s="66"/>
      <c r="DV332" s="66"/>
      <c r="DW332" s="66"/>
      <c r="DX332" s="66"/>
      <c r="DY332" s="66"/>
      <c r="DZ332" s="66"/>
      <c r="EA332" s="66"/>
      <c r="EB332" s="66"/>
      <c r="EC332" s="66"/>
      <c r="ED332" s="66"/>
      <c r="EE332" s="66"/>
      <c r="EF332" s="66"/>
      <c r="EG332" s="66"/>
      <c r="EH332" s="66"/>
      <c r="EI332" s="66"/>
      <c r="EJ332" s="66"/>
      <c r="EK332" s="66"/>
      <c r="EL332" s="66"/>
      <c r="EM332" s="66"/>
      <c r="EN332" s="66"/>
    </row>
    <row r="333" spans="1:144" customFormat="1" ht="18" x14ac:dyDescent="0.25">
      <c r="A333" s="66"/>
      <c r="B333" s="163" t="s">
        <v>102</v>
      </c>
      <c r="C333" s="160"/>
      <c r="D333" s="160"/>
      <c r="E333" s="161"/>
      <c r="F333" s="151"/>
      <c r="G333" s="152"/>
      <c r="H333" s="153" t="s">
        <v>360</v>
      </c>
      <c r="I333" s="66"/>
      <c r="J333" s="66"/>
      <c r="K333" s="66"/>
      <c r="L333" s="66"/>
      <c r="M333" s="66"/>
      <c r="N333" s="66"/>
      <c r="O333" s="66"/>
      <c r="P333" s="66"/>
      <c r="Q333" s="66"/>
      <c r="R333" s="66"/>
      <c r="S333" s="66"/>
      <c r="T333" s="66"/>
      <c r="U333" s="66"/>
      <c r="V333" s="66"/>
      <c r="W333" s="66"/>
      <c r="X333" s="66"/>
      <c r="Y333" s="66"/>
      <c r="Z333" s="66"/>
      <c r="AA333" s="66"/>
      <c r="AB333" s="66"/>
      <c r="AC333" s="66"/>
      <c r="AD333" s="66"/>
      <c r="AE333" s="66"/>
      <c r="AF333" s="66"/>
      <c r="AG333" s="66"/>
      <c r="AH333" s="66"/>
      <c r="AI333" s="66"/>
      <c r="AJ333" s="66"/>
      <c r="AK333" s="66"/>
      <c r="AL333" s="66"/>
      <c r="AM333" s="66"/>
      <c r="AN333" s="66"/>
      <c r="AO333" s="66"/>
      <c r="AP333" s="66"/>
      <c r="AQ333" s="66"/>
      <c r="AR333" s="66"/>
      <c r="AS333" s="66"/>
      <c r="AT333" s="66"/>
      <c r="AU333" s="66"/>
      <c r="AV333" s="66"/>
      <c r="AW333" s="66"/>
      <c r="AX333" s="66"/>
      <c r="AY333" s="66"/>
      <c r="AZ333" s="66"/>
      <c r="BA333" s="66"/>
      <c r="BB333" s="66"/>
      <c r="BC333" s="66"/>
      <c r="BD333" s="66"/>
      <c r="BE333" s="66"/>
      <c r="BF333" s="66"/>
      <c r="BG333" s="66"/>
      <c r="BH333" s="66"/>
      <c r="BI333" s="66"/>
      <c r="BJ333" s="66"/>
      <c r="BK333" s="66"/>
      <c r="BL333" s="66"/>
      <c r="BM333" s="66"/>
      <c r="BN333" s="66"/>
      <c r="BO333" s="66"/>
      <c r="BP333" s="66"/>
      <c r="BQ333" s="66"/>
      <c r="BR333" s="66"/>
      <c r="BS333" s="66"/>
      <c r="BT333" s="66"/>
      <c r="BU333" s="66"/>
      <c r="BV333" s="66"/>
      <c r="BW333" s="66"/>
      <c r="BX333" s="66"/>
      <c r="BY333" s="66"/>
      <c r="BZ333" s="66"/>
      <c r="CA333" s="66"/>
      <c r="CB333" s="66"/>
      <c r="CC333" s="66"/>
      <c r="CD333" s="66"/>
      <c r="CE333" s="66"/>
      <c r="CF333" s="66"/>
      <c r="CG333" s="66"/>
      <c r="CH333" s="66"/>
      <c r="CI333" s="66"/>
      <c r="CJ333" s="66"/>
      <c r="CK333" s="66"/>
      <c r="CL333" s="66"/>
      <c r="CM333" s="66"/>
      <c r="CN333" s="66"/>
      <c r="CO333" s="66"/>
      <c r="CP333" s="66"/>
      <c r="CQ333" s="66"/>
      <c r="CR333" s="66"/>
      <c r="CS333" s="66"/>
      <c r="CT333" s="66"/>
      <c r="CU333" s="66"/>
      <c r="CV333" s="66"/>
      <c r="CW333" s="66"/>
      <c r="CX333" s="66"/>
      <c r="CY333" s="66"/>
      <c r="CZ333" s="66"/>
      <c r="DA333" s="66"/>
      <c r="DB333" s="66"/>
      <c r="DC333" s="66"/>
      <c r="DD333" s="66"/>
      <c r="DE333" s="66"/>
      <c r="DF333" s="66"/>
      <c r="DG333" s="66"/>
      <c r="DH333" s="66"/>
      <c r="DI333" s="66"/>
      <c r="DJ333" s="66"/>
      <c r="DK333" s="66"/>
      <c r="DL333" s="66"/>
      <c r="DM333" s="66"/>
      <c r="DN333" s="66"/>
      <c r="DO333" s="66"/>
      <c r="DP333" s="66"/>
      <c r="DQ333" s="66"/>
      <c r="DR333" s="66"/>
      <c r="DS333" s="66"/>
      <c r="DT333" s="66"/>
      <c r="DU333" s="66"/>
      <c r="DV333" s="66"/>
      <c r="DW333" s="66"/>
      <c r="DX333" s="66"/>
      <c r="DY333" s="66"/>
      <c r="DZ333" s="66"/>
      <c r="EA333" s="66"/>
      <c r="EB333" s="66"/>
      <c r="EC333" s="66"/>
      <c r="ED333" s="66"/>
      <c r="EE333" s="66"/>
      <c r="EF333" s="66"/>
      <c r="EG333" s="66"/>
      <c r="EH333" s="66"/>
      <c r="EI333" s="66"/>
      <c r="EJ333" s="66"/>
      <c r="EK333" s="66"/>
      <c r="EL333" s="66"/>
      <c r="EM333" s="66"/>
      <c r="EN333" s="66"/>
    </row>
    <row r="334" spans="1:144" customFormat="1" ht="18" x14ac:dyDescent="0.25">
      <c r="A334" s="66"/>
      <c r="B334" s="163"/>
      <c r="C334" s="160"/>
      <c r="D334" s="160"/>
      <c r="E334" s="161"/>
      <c r="F334" s="151"/>
      <c r="G334" s="152"/>
      <c r="H334" s="153"/>
      <c r="I334" s="66"/>
      <c r="J334" s="66"/>
      <c r="K334" s="66"/>
      <c r="L334" s="66"/>
      <c r="M334" s="66"/>
      <c r="N334" s="66"/>
      <c r="O334" s="66"/>
      <c r="P334" s="66"/>
      <c r="Q334" s="66"/>
      <c r="R334" s="66"/>
      <c r="S334" s="66"/>
      <c r="T334" s="66"/>
      <c r="U334" s="66"/>
      <c r="V334" s="66"/>
      <c r="W334" s="66"/>
      <c r="X334" s="66"/>
      <c r="Y334" s="66"/>
      <c r="Z334" s="66"/>
      <c r="AA334" s="66"/>
      <c r="AB334" s="66"/>
      <c r="AC334" s="66"/>
      <c r="AD334" s="66"/>
      <c r="AE334" s="66"/>
      <c r="AF334" s="66"/>
      <c r="AG334" s="66"/>
      <c r="AH334" s="66"/>
      <c r="AI334" s="66"/>
      <c r="AJ334" s="66"/>
      <c r="AK334" s="66"/>
      <c r="AL334" s="66"/>
      <c r="AM334" s="66"/>
      <c r="AN334" s="66"/>
      <c r="AO334" s="66"/>
      <c r="AP334" s="66"/>
      <c r="AQ334" s="66"/>
      <c r="AR334" s="66"/>
      <c r="AS334" s="66"/>
      <c r="AT334" s="66"/>
      <c r="AU334" s="66"/>
      <c r="AV334" s="66"/>
      <c r="AW334" s="66"/>
      <c r="AX334" s="66"/>
      <c r="AY334" s="66"/>
      <c r="AZ334" s="66"/>
      <c r="BA334" s="66"/>
      <c r="BB334" s="66"/>
      <c r="BC334" s="66"/>
      <c r="BD334" s="66"/>
      <c r="BE334" s="66"/>
      <c r="BF334" s="66"/>
      <c r="BG334" s="66"/>
      <c r="BH334" s="66"/>
      <c r="BI334" s="66"/>
      <c r="BJ334" s="66"/>
      <c r="BK334" s="66"/>
      <c r="BL334" s="66"/>
      <c r="BM334" s="66"/>
      <c r="BN334" s="66"/>
      <c r="BO334" s="66"/>
      <c r="BP334" s="66"/>
      <c r="BQ334" s="66"/>
      <c r="BR334" s="66"/>
      <c r="BS334" s="66"/>
      <c r="BT334" s="66"/>
      <c r="BU334" s="66"/>
      <c r="BV334" s="66"/>
      <c r="BW334" s="66"/>
      <c r="BX334" s="66"/>
      <c r="BY334" s="66"/>
      <c r="BZ334" s="66"/>
      <c r="CA334" s="66"/>
      <c r="CB334" s="66"/>
      <c r="CC334" s="66"/>
      <c r="CD334" s="66"/>
      <c r="CE334" s="66"/>
      <c r="CF334" s="66"/>
      <c r="CG334" s="66"/>
      <c r="CH334" s="66"/>
      <c r="CI334" s="66"/>
      <c r="CJ334" s="66"/>
      <c r="CK334" s="66"/>
      <c r="CL334" s="66"/>
      <c r="CM334" s="66"/>
      <c r="CN334" s="66"/>
      <c r="CO334" s="66"/>
      <c r="CP334" s="66"/>
      <c r="CQ334" s="66"/>
      <c r="CR334" s="66"/>
      <c r="CS334" s="66"/>
      <c r="CT334" s="66"/>
      <c r="CU334" s="66"/>
      <c r="CV334" s="66"/>
      <c r="CW334" s="66"/>
      <c r="CX334" s="66"/>
      <c r="CY334" s="66"/>
      <c r="CZ334" s="66"/>
      <c r="DA334" s="66"/>
      <c r="DB334" s="66"/>
      <c r="DC334" s="66"/>
      <c r="DD334" s="66"/>
      <c r="DE334" s="66"/>
      <c r="DF334" s="66"/>
      <c r="DG334" s="66"/>
      <c r="DH334" s="66"/>
      <c r="DI334" s="66"/>
      <c r="DJ334" s="66"/>
      <c r="DK334" s="66"/>
      <c r="DL334" s="66"/>
      <c r="DM334" s="66"/>
      <c r="DN334" s="66"/>
      <c r="DO334" s="66"/>
      <c r="DP334" s="66"/>
      <c r="DQ334" s="66"/>
      <c r="DR334" s="66"/>
      <c r="DS334" s="66"/>
      <c r="DT334" s="66"/>
      <c r="DU334" s="66"/>
      <c r="DV334" s="66"/>
      <c r="DW334" s="66"/>
      <c r="DX334" s="66"/>
      <c r="DY334" s="66"/>
      <c r="DZ334" s="66"/>
      <c r="EA334" s="66"/>
      <c r="EB334" s="66"/>
      <c r="EC334" s="66"/>
      <c r="ED334" s="66"/>
      <c r="EE334" s="66"/>
      <c r="EF334" s="66"/>
      <c r="EG334" s="66"/>
      <c r="EH334" s="66"/>
      <c r="EI334" s="66"/>
      <c r="EJ334" s="66"/>
      <c r="EK334" s="66"/>
      <c r="EL334" s="66"/>
      <c r="EM334" s="66"/>
      <c r="EN334" s="66"/>
    </row>
    <row r="335" spans="1:144" customFormat="1" ht="22.5" x14ac:dyDescent="0.25">
      <c r="A335" s="66"/>
      <c r="B335" s="240" t="s">
        <v>103</v>
      </c>
      <c r="C335" s="241"/>
      <c r="D335" s="241"/>
      <c r="E335" s="241"/>
      <c r="F335" s="151"/>
      <c r="G335" s="152"/>
      <c r="H335" s="153"/>
      <c r="I335" s="66"/>
      <c r="J335" s="66"/>
      <c r="K335" s="66"/>
      <c r="L335" s="66"/>
      <c r="M335" s="66"/>
      <c r="N335" s="66"/>
      <c r="O335" s="66"/>
      <c r="P335" s="66"/>
      <c r="Q335" s="66"/>
      <c r="R335" s="66"/>
      <c r="S335" s="66"/>
      <c r="T335" s="66"/>
      <c r="U335" s="66"/>
      <c r="V335" s="66"/>
      <c r="W335" s="66"/>
      <c r="X335" s="66"/>
      <c r="Y335" s="66"/>
      <c r="Z335" s="66"/>
      <c r="AA335" s="193" t="s">
        <v>103</v>
      </c>
      <c r="AB335" s="66"/>
      <c r="AC335" s="66"/>
      <c r="AD335" s="66"/>
      <c r="AE335" s="66"/>
      <c r="AF335" s="66"/>
      <c r="AG335" s="66"/>
      <c r="AH335" s="66"/>
      <c r="AI335" s="66"/>
      <c r="AJ335" s="66"/>
      <c r="AK335" s="66"/>
      <c r="AL335" s="66"/>
      <c r="AM335" s="66"/>
      <c r="AN335" s="66"/>
      <c r="AO335" s="66"/>
      <c r="AP335" s="66"/>
      <c r="AQ335" s="66"/>
      <c r="AR335" s="66"/>
      <c r="AS335" s="66"/>
      <c r="AT335" s="66"/>
      <c r="AU335" s="66"/>
      <c r="AV335" s="66"/>
      <c r="AW335" s="66"/>
      <c r="AX335" s="66"/>
      <c r="AY335" s="66"/>
      <c r="AZ335" s="66"/>
      <c r="BA335" s="66"/>
      <c r="BB335" s="66"/>
      <c r="BC335" s="66"/>
      <c r="BD335" s="66"/>
      <c r="BE335" s="66"/>
      <c r="BF335" s="66"/>
      <c r="BG335" s="66"/>
      <c r="BH335" s="66"/>
      <c r="BI335" s="66"/>
      <c r="BJ335" s="66"/>
      <c r="BK335" s="66"/>
      <c r="BL335" s="66"/>
      <c r="BM335" s="66"/>
      <c r="BN335" s="66"/>
      <c r="BO335" s="66"/>
      <c r="BP335" s="66"/>
      <c r="BQ335" s="66"/>
      <c r="BR335" s="66"/>
      <c r="BS335" s="66"/>
      <c r="BT335" s="66"/>
      <c r="BU335" s="66"/>
      <c r="BV335" s="66"/>
      <c r="BW335" s="66"/>
      <c r="BX335" s="66"/>
      <c r="BY335" s="66"/>
      <c r="BZ335" s="66"/>
      <c r="CA335" s="66"/>
      <c r="CB335" s="66"/>
      <c r="CC335" s="66"/>
      <c r="CD335" s="66"/>
      <c r="CE335" s="66"/>
      <c r="CF335" s="66"/>
      <c r="CG335" s="66"/>
      <c r="CH335" s="66"/>
      <c r="CI335" s="66"/>
      <c r="CJ335" s="66"/>
      <c r="CK335" s="66"/>
      <c r="CL335" s="66"/>
      <c r="CM335" s="66"/>
      <c r="CN335" s="66"/>
      <c r="CO335" s="66"/>
      <c r="CP335" s="66"/>
      <c r="CQ335" s="66"/>
      <c r="CR335" s="66"/>
      <c r="CS335" s="66"/>
      <c r="CT335" s="66"/>
      <c r="CU335" s="66"/>
      <c r="CV335" s="66"/>
      <c r="CW335" s="66"/>
      <c r="CX335" s="66"/>
      <c r="CY335" s="66"/>
      <c r="CZ335" s="66"/>
      <c r="DA335" s="66"/>
      <c r="DB335" s="66"/>
      <c r="DC335" s="66"/>
      <c r="DD335" s="66"/>
      <c r="DE335" s="66"/>
      <c r="DF335" s="66"/>
      <c r="DG335" s="66"/>
      <c r="DH335" s="66"/>
      <c r="DI335" s="66"/>
      <c r="DJ335" s="66"/>
      <c r="DK335" s="66"/>
      <c r="DL335" s="66"/>
      <c r="DM335" s="66"/>
      <c r="DN335" s="66"/>
      <c r="DO335" s="66"/>
      <c r="DP335" s="66"/>
      <c r="DQ335" s="66"/>
      <c r="DR335" s="66"/>
      <c r="DS335" s="66"/>
      <c r="DT335" s="66"/>
      <c r="DU335" s="66"/>
      <c r="DV335" s="66"/>
      <c r="DW335" s="66"/>
      <c r="DX335" s="66"/>
      <c r="DY335" s="66"/>
      <c r="DZ335" s="66"/>
      <c r="EA335" s="66"/>
      <c r="EB335" s="66"/>
      <c r="EC335" s="66"/>
      <c r="ED335" s="66"/>
      <c r="EE335" s="66"/>
      <c r="EF335" s="66"/>
      <c r="EG335" s="66"/>
      <c r="EH335" s="66"/>
      <c r="EI335" s="66"/>
      <c r="EJ335" s="66"/>
      <c r="EK335" s="66"/>
      <c r="EL335" s="66"/>
      <c r="EM335" s="66"/>
      <c r="EN335" s="66"/>
    </row>
    <row r="336" spans="1:144" customFormat="1" x14ac:dyDescent="0.25">
      <c r="A336" s="66"/>
      <c r="B336" s="237" t="s">
        <v>361</v>
      </c>
      <c r="C336" s="237"/>
      <c r="D336" s="155"/>
      <c r="E336" s="157">
        <v>1.036</v>
      </c>
      <c r="F336" s="151"/>
      <c r="G336" s="152"/>
      <c r="H336" s="153"/>
      <c r="I336" s="66"/>
      <c r="J336" s="66"/>
      <c r="K336" s="66"/>
      <c r="L336" s="66"/>
      <c r="M336" s="66"/>
      <c r="N336" s="66"/>
      <c r="O336" s="66"/>
      <c r="P336" s="66"/>
      <c r="Q336" s="66"/>
      <c r="R336" s="66"/>
      <c r="S336" s="66"/>
      <c r="T336" s="66"/>
      <c r="U336" s="66"/>
      <c r="V336" s="66"/>
      <c r="W336" s="66"/>
      <c r="X336" s="66"/>
      <c r="Y336" s="66"/>
      <c r="Z336" s="193" t="s">
        <v>361</v>
      </c>
      <c r="AA336" s="66"/>
      <c r="AB336" s="66"/>
      <c r="AC336" s="66"/>
      <c r="AD336" s="66"/>
      <c r="AE336" s="66"/>
      <c r="AF336" s="66"/>
      <c r="AG336" s="66"/>
      <c r="AH336" s="66"/>
      <c r="AI336" s="66"/>
      <c r="AJ336" s="66"/>
      <c r="AK336" s="66"/>
      <c r="AL336" s="66"/>
      <c r="AM336" s="66"/>
      <c r="AN336" s="66"/>
      <c r="AO336" s="66"/>
      <c r="AP336" s="66"/>
      <c r="AQ336" s="66"/>
      <c r="AR336" s="66"/>
      <c r="AS336" s="66"/>
      <c r="AT336" s="66"/>
      <c r="AU336" s="66"/>
      <c r="AV336" s="66"/>
      <c r="AW336" s="66"/>
      <c r="AX336" s="66"/>
      <c r="AY336" s="66"/>
      <c r="AZ336" s="66"/>
      <c r="BA336" s="66"/>
      <c r="BB336" s="66"/>
      <c r="BC336" s="66"/>
      <c r="BD336" s="66"/>
      <c r="BE336" s="66"/>
      <c r="BF336" s="66"/>
      <c r="BG336" s="66"/>
      <c r="BH336" s="66"/>
      <c r="BI336" s="66"/>
      <c r="BJ336" s="66"/>
      <c r="BK336" s="66"/>
      <c r="BL336" s="66"/>
      <c r="BM336" s="66"/>
      <c r="BN336" s="66"/>
      <c r="BO336" s="66"/>
      <c r="BP336" s="66"/>
      <c r="BQ336" s="66"/>
      <c r="BR336" s="66"/>
      <c r="BS336" s="66"/>
      <c r="BT336" s="66"/>
      <c r="BU336" s="66"/>
      <c r="BV336" s="66"/>
      <c r="BW336" s="66"/>
      <c r="BX336" s="66"/>
      <c r="BY336" s="66"/>
      <c r="BZ336" s="66"/>
      <c r="CA336" s="66"/>
      <c r="CB336" s="66"/>
      <c r="CC336" s="66"/>
      <c r="CD336" s="66"/>
      <c r="CE336" s="66"/>
      <c r="CF336" s="66"/>
      <c r="CG336" s="66"/>
      <c r="CH336" s="66"/>
      <c r="CI336" s="66"/>
      <c r="CJ336" s="66"/>
      <c r="CK336" s="66"/>
      <c r="CL336" s="66"/>
      <c r="CM336" s="66"/>
      <c r="CN336" s="66"/>
      <c r="CO336" s="66"/>
      <c r="CP336" s="66"/>
      <c r="CQ336" s="66"/>
      <c r="CR336" s="66"/>
      <c r="CS336" s="66"/>
      <c r="CT336" s="66"/>
      <c r="CU336" s="66"/>
      <c r="CV336" s="66"/>
      <c r="CW336" s="66"/>
      <c r="CX336" s="66"/>
      <c r="CY336" s="66"/>
      <c r="CZ336" s="66"/>
      <c r="DA336" s="66"/>
      <c r="DB336" s="66"/>
      <c r="DC336" s="66"/>
      <c r="DD336" s="66"/>
      <c r="DE336" s="66"/>
      <c r="DF336" s="66"/>
      <c r="DG336" s="66"/>
      <c r="DH336" s="66"/>
      <c r="DI336" s="66"/>
      <c r="DJ336" s="66"/>
      <c r="DK336" s="66"/>
      <c r="DL336" s="66"/>
      <c r="DM336" s="66"/>
      <c r="DN336" s="66"/>
      <c r="DO336" s="66"/>
      <c r="DP336" s="66"/>
      <c r="DQ336" s="66"/>
      <c r="DR336" s="66"/>
      <c r="DS336" s="66"/>
      <c r="DT336" s="66"/>
      <c r="DU336" s="66"/>
      <c r="DV336" s="66"/>
      <c r="DW336" s="66"/>
      <c r="DX336" s="66"/>
      <c r="DY336" s="66"/>
      <c r="DZ336" s="66"/>
      <c r="EA336" s="66"/>
      <c r="EB336" s="66"/>
      <c r="EC336" s="66"/>
      <c r="ED336" s="66"/>
      <c r="EE336" s="66"/>
      <c r="EF336" s="66"/>
      <c r="EG336" s="66"/>
      <c r="EH336" s="66"/>
      <c r="EI336" s="66"/>
      <c r="EJ336" s="66"/>
      <c r="EK336" s="66"/>
      <c r="EL336" s="66"/>
      <c r="EM336" s="66"/>
      <c r="EN336" s="66"/>
    </row>
    <row r="337" spans="1:144" customFormat="1" x14ac:dyDescent="0.25">
      <c r="A337" s="66"/>
      <c r="B337" s="237" t="s">
        <v>362</v>
      </c>
      <c r="C337" s="237"/>
      <c r="D337" s="155"/>
      <c r="E337" s="157">
        <v>1.0145</v>
      </c>
      <c r="F337" s="151"/>
      <c r="G337" s="152"/>
      <c r="H337" s="153"/>
      <c r="I337" s="66"/>
      <c r="J337" s="66"/>
      <c r="K337" s="66"/>
      <c r="L337" s="66"/>
      <c r="M337" s="66"/>
      <c r="N337" s="66"/>
      <c r="O337" s="66"/>
      <c r="P337" s="66"/>
      <c r="Q337" s="66"/>
      <c r="R337" s="66"/>
      <c r="S337" s="66"/>
      <c r="T337" s="66"/>
      <c r="U337" s="66"/>
      <c r="V337" s="66"/>
      <c r="W337" s="66"/>
      <c r="X337" s="66"/>
      <c r="Y337" s="66"/>
      <c r="Z337" s="193" t="s">
        <v>362</v>
      </c>
      <c r="AA337" s="66"/>
      <c r="AB337" s="66"/>
      <c r="AC337" s="66"/>
      <c r="AD337" s="66"/>
      <c r="AE337" s="66"/>
      <c r="AF337" s="66"/>
      <c r="AG337" s="66"/>
      <c r="AH337" s="66"/>
      <c r="AI337" s="66"/>
      <c r="AJ337" s="66"/>
      <c r="AK337" s="66"/>
      <c r="AL337" s="66"/>
      <c r="AM337" s="66"/>
      <c r="AN337" s="66"/>
      <c r="AO337" s="66"/>
      <c r="AP337" s="66"/>
      <c r="AQ337" s="66"/>
      <c r="AR337" s="66"/>
      <c r="AS337" s="66"/>
      <c r="AT337" s="66"/>
      <c r="AU337" s="66"/>
      <c r="AV337" s="66"/>
      <c r="AW337" s="66"/>
      <c r="AX337" s="66"/>
      <c r="AY337" s="66"/>
      <c r="AZ337" s="66"/>
      <c r="BA337" s="66"/>
      <c r="BB337" s="66"/>
      <c r="BC337" s="66"/>
      <c r="BD337" s="66"/>
      <c r="BE337" s="66"/>
      <c r="BF337" s="66"/>
      <c r="BG337" s="66"/>
      <c r="BH337" s="66"/>
      <c r="BI337" s="66"/>
      <c r="BJ337" s="66"/>
      <c r="BK337" s="66"/>
      <c r="BL337" s="66"/>
      <c r="BM337" s="66"/>
      <c r="BN337" s="66"/>
      <c r="BO337" s="66"/>
      <c r="BP337" s="66"/>
      <c r="BQ337" s="66"/>
      <c r="BR337" s="66"/>
      <c r="BS337" s="66"/>
      <c r="BT337" s="66"/>
      <c r="BU337" s="66"/>
      <c r="BV337" s="66"/>
      <c r="BW337" s="66"/>
      <c r="BX337" s="66"/>
      <c r="BY337" s="66"/>
      <c r="BZ337" s="66"/>
      <c r="CA337" s="66"/>
      <c r="CB337" s="66"/>
      <c r="CC337" s="66"/>
      <c r="CD337" s="66"/>
      <c r="CE337" s="66"/>
      <c r="CF337" s="66"/>
      <c r="CG337" s="66"/>
      <c r="CH337" s="66"/>
      <c r="CI337" s="66"/>
      <c r="CJ337" s="66"/>
      <c r="CK337" s="66"/>
      <c r="CL337" s="66"/>
      <c r="CM337" s="66"/>
      <c r="CN337" s="66"/>
      <c r="CO337" s="66"/>
      <c r="CP337" s="66"/>
      <c r="CQ337" s="66"/>
      <c r="CR337" s="66"/>
      <c r="CS337" s="66"/>
      <c r="CT337" s="66"/>
      <c r="CU337" s="66"/>
      <c r="CV337" s="66"/>
      <c r="CW337" s="66"/>
      <c r="CX337" s="66"/>
      <c r="CY337" s="66"/>
      <c r="CZ337" s="66"/>
      <c r="DA337" s="66"/>
      <c r="DB337" s="66"/>
      <c r="DC337" s="66"/>
      <c r="DD337" s="66"/>
      <c r="DE337" s="66"/>
      <c r="DF337" s="66"/>
      <c r="DG337" s="66"/>
      <c r="DH337" s="66"/>
      <c r="DI337" s="66"/>
      <c r="DJ337" s="66"/>
      <c r="DK337" s="66"/>
      <c r="DL337" s="66"/>
      <c r="DM337" s="66"/>
      <c r="DN337" s="66"/>
      <c r="DO337" s="66"/>
      <c r="DP337" s="66"/>
      <c r="DQ337" s="66"/>
      <c r="DR337" s="66"/>
      <c r="DS337" s="66"/>
      <c r="DT337" s="66"/>
      <c r="DU337" s="66"/>
      <c r="DV337" s="66"/>
      <c r="DW337" s="66"/>
      <c r="DX337" s="66"/>
      <c r="DY337" s="66"/>
      <c r="DZ337" s="66"/>
      <c r="EA337" s="66"/>
      <c r="EB337" s="66"/>
      <c r="EC337" s="66"/>
      <c r="ED337" s="66"/>
      <c r="EE337" s="66"/>
      <c r="EF337" s="66"/>
      <c r="EG337" s="66"/>
      <c r="EH337" s="66"/>
      <c r="EI337" s="66"/>
      <c r="EJ337" s="66"/>
      <c r="EK337" s="66"/>
      <c r="EL337" s="66"/>
      <c r="EM337" s="66"/>
      <c r="EN337" s="66"/>
    </row>
    <row r="338" spans="1:144" customFormat="1" x14ac:dyDescent="0.25">
      <c r="A338" s="66"/>
      <c r="B338" s="237" t="s">
        <v>363</v>
      </c>
      <c r="C338" s="237"/>
      <c r="D338" s="155"/>
      <c r="E338" s="157">
        <v>1.0256000000000001</v>
      </c>
      <c r="F338" s="151"/>
      <c r="G338" s="152"/>
      <c r="H338" s="153"/>
      <c r="I338" s="66"/>
      <c r="J338" s="66"/>
      <c r="K338" s="66"/>
      <c r="L338" s="66"/>
      <c r="M338" s="66"/>
      <c r="N338" s="66"/>
      <c r="O338" s="66"/>
      <c r="P338" s="66"/>
      <c r="Q338" s="66"/>
      <c r="R338" s="66"/>
      <c r="S338" s="66"/>
      <c r="T338" s="66"/>
      <c r="U338" s="66"/>
      <c r="V338" s="66"/>
      <c r="W338" s="66"/>
      <c r="X338" s="66"/>
      <c r="Y338" s="66"/>
      <c r="Z338" s="193" t="s">
        <v>363</v>
      </c>
      <c r="AA338" s="66"/>
      <c r="AB338" s="66"/>
      <c r="AC338" s="66"/>
      <c r="AD338" s="66"/>
      <c r="AE338" s="66"/>
      <c r="AF338" s="66"/>
      <c r="AG338" s="66"/>
      <c r="AH338" s="66"/>
      <c r="AI338" s="66"/>
      <c r="AJ338" s="66"/>
      <c r="AK338" s="66"/>
      <c r="AL338" s="66"/>
      <c r="AM338" s="66"/>
      <c r="AN338" s="66"/>
      <c r="AO338" s="66"/>
      <c r="AP338" s="66"/>
      <c r="AQ338" s="66"/>
      <c r="AR338" s="66"/>
      <c r="AS338" s="66"/>
      <c r="AT338" s="66"/>
      <c r="AU338" s="66"/>
      <c r="AV338" s="66"/>
      <c r="AW338" s="66"/>
      <c r="AX338" s="66"/>
      <c r="AY338" s="66"/>
      <c r="AZ338" s="66"/>
      <c r="BA338" s="66"/>
      <c r="BB338" s="66"/>
      <c r="BC338" s="66"/>
      <c r="BD338" s="66"/>
      <c r="BE338" s="66"/>
      <c r="BF338" s="66"/>
      <c r="BG338" s="66"/>
      <c r="BH338" s="66"/>
      <c r="BI338" s="66"/>
      <c r="BJ338" s="66"/>
      <c r="BK338" s="66"/>
      <c r="BL338" s="66"/>
      <c r="BM338" s="66"/>
      <c r="BN338" s="66"/>
      <c r="BO338" s="66"/>
      <c r="BP338" s="66"/>
      <c r="BQ338" s="66"/>
      <c r="BR338" s="66"/>
      <c r="BS338" s="66"/>
      <c r="BT338" s="66"/>
      <c r="BU338" s="66"/>
      <c r="BV338" s="66"/>
      <c r="BW338" s="66"/>
      <c r="BX338" s="66"/>
      <c r="BY338" s="66"/>
      <c r="BZ338" s="66"/>
      <c r="CA338" s="66"/>
      <c r="CB338" s="66"/>
      <c r="CC338" s="66"/>
      <c r="CD338" s="66"/>
      <c r="CE338" s="66"/>
      <c r="CF338" s="66"/>
      <c r="CG338" s="66"/>
      <c r="CH338" s="66"/>
      <c r="CI338" s="66"/>
      <c r="CJ338" s="66"/>
      <c r="CK338" s="66"/>
      <c r="CL338" s="66"/>
      <c r="CM338" s="66"/>
      <c r="CN338" s="66"/>
      <c r="CO338" s="66"/>
      <c r="CP338" s="66"/>
      <c r="CQ338" s="66"/>
      <c r="CR338" s="66"/>
      <c r="CS338" s="66"/>
      <c r="CT338" s="66"/>
      <c r="CU338" s="66"/>
      <c r="CV338" s="66"/>
      <c r="CW338" s="66"/>
      <c r="CX338" s="66"/>
      <c r="CY338" s="66"/>
      <c r="CZ338" s="66"/>
      <c r="DA338" s="66"/>
      <c r="DB338" s="66"/>
      <c r="DC338" s="66"/>
      <c r="DD338" s="66"/>
      <c r="DE338" s="66"/>
      <c r="DF338" s="66"/>
      <c r="DG338" s="66"/>
      <c r="DH338" s="66"/>
      <c r="DI338" s="66"/>
      <c r="DJ338" s="66"/>
      <c r="DK338" s="66"/>
      <c r="DL338" s="66"/>
      <c r="DM338" s="66"/>
      <c r="DN338" s="66"/>
      <c r="DO338" s="66"/>
      <c r="DP338" s="66"/>
      <c r="DQ338" s="66"/>
      <c r="DR338" s="66"/>
      <c r="DS338" s="66"/>
      <c r="DT338" s="66"/>
      <c r="DU338" s="66"/>
      <c r="DV338" s="66"/>
      <c r="DW338" s="66"/>
      <c r="DX338" s="66"/>
      <c r="DY338" s="66"/>
      <c r="DZ338" s="66"/>
      <c r="EA338" s="66"/>
      <c r="EB338" s="66"/>
      <c r="EC338" s="66"/>
      <c r="ED338" s="66"/>
      <c r="EE338" s="66"/>
      <c r="EF338" s="66"/>
      <c r="EG338" s="66"/>
      <c r="EH338" s="66"/>
      <c r="EI338" s="66"/>
      <c r="EJ338" s="66"/>
      <c r="EK338" s="66"/>
      <c r="EL338" s="66"/>
      <c r="EM338" s="66"/>
      <c r="EN338" s="66"/>
    </row>
    <row r="339" spans="1:144" customFormat="1" x14ac:dyDescent="0.25">
      <c r="A339" s="66"/>
      <c r="B339" s="237" t="s">
        <v>364</v>
      </c>
      <c r="C339" s="237"/>
      <c r="D339" s="155"/>
      <c r="E339" s="157">
        <v>1.0044999999999999</v>
      </c>
      <c r="F339" s="151"/>
      <c r="G339" s="152" t="s">
        <v>365</v>
      </c>
      <c r="H339" s="153"/>
      <c r="I339" s="66"/>
      <c r="J339" s="66"/>
      <c r="K339" s="66"/>
      <c r="L339" s="66"/>
      <c r="M339" s="66"/>
      <c r="N339" s="66"/>
      <c r="O339" s="66"/>
      <c r="P339" s="66"/>
      <c r="Q339" s="66"/>
      <c r="R339" s="66"/>
      <c r="S339" s="66"/>
      <c r="T339" s="66"/>
      <c r="U339" s="66"/>
      <c r="V339" s="66"/>
      <c r="W339" s="66"/>
      <c r="X339" s="66"/>
      <c r="Y339" s="66"/>
      <c r="Z339" s="193" t="s">
        <v>364</v>
      </c>
      <c r="AA339" s="66"/>
      <c r="AB339" s="66"/>
      <c r="AC339" s="66"/>
      <c r="AD339" s="66"/>
      <c r="AE339" s="66"/>
      <c r="AF339" s="66"/>
      <c r="AG339" s="66"/>
      <c r="AH339" s="66"/>
      <c r="AI339" s="66"/>
      <c r="AJ339" s="66"/>
      <c r="AK339" s="66"/>
      <c r="AL339" s="66"/>
      <c r="AM339" s="66"/>
      <c r="AN339" s="66"/>
      <c r="AO339" s="66"/>
      <c r="AP339" s="66"/>
      <c r="AQ339" s="66"/>
      <c r="AR339" s="66"/>
      <c r="AS339" s="66"/>
      <c r="AT339" s="66"/>
      <c r="AU339" s="66"/>
      <c r="AV339" s="66"/>
      <c r="AW339" s="66"/>
      <c r="AX339" s="66"/>
      <c r="AY339" s="66"/>
      <c r="AZ339" s="66"/>
      <c r="BA339" s="66"/>
      <c r="BB339" s="66"/>
      <c r="BC339" s="66"/>
      <c r="BD339" s="66"/>
      <c r="BE339" s="66"/>
      <c r="BF339" s="66"/>
      <c r="BG339" s="66"/>
      <c r="BH339" s="66"/>
      <c r="BI339" s="66"/>
      <c r="BJ339" s="66"/>
      <c r="BK339" s="66"/>
      <c r="BL339" s="66"/>
      <c r="BM339" s="66"/>
      <c r="BN339" s="66"/>
      <c r="BO339" s="66"/>
      <c r="BP339" s="66"/>
      <c r="BQ339" s="66"/>
      <c r="BR339" s="66"/>
      <c r="BS339" s="66"/>
      <c r="BT339" s="66"/>
      <c r="BU339" s="66"/>
      <c r="BV339" s="66"/>
      <c r="BW339" s="66"/>
      <c r="BX339" s="66"/>
      <c r="BY339" s="66"/>
      <c r="BZ339" s="66"/>
      <c r="CA339" s="66"/>
      <c r="CB339" s="66"/>
      <c r="CC339" s="66"/>
      <c r="CD339" s="66"/>
      <c r="CE339" s="66"/>
      <c r="CF339" s="66"/>
      <c r="CG339" s="66"/>
      <c r="CH339" s="66"/>
      <c r="CI339" s="66"/>
      <c r="CJ339" s="66"/>
      <c r="CK339" s="66"/>
      <c r="CL339" s="66"/>
      <c r="CM339" s="66"/>
      <c r="CN339" s="66"/>
      <c r="CO339" s="66"/>
      <c r="CP339" s="66"/>
      <c r="CQ339" s="66"/>
      <c r="CR339" s="66"/>
      <c r="CS339" s="66"/>
      <c r="CT339" s="66"/>
      <c r="CU339" s="66"/>
      <c r="CV339" s="66"/>
      <c r="CW339" s="66"/>
      <c r="CX339" s="66"/>
      <c r="CY339" s="66"/>
      <c r="CZ339" s="66"/>
      <c r="DA339" s="66"/>
      <c r="DB339" s="66"/>
      <c r="DC339" s="66"/>
      <c r="DD339" s="66"/>
      <c r="DE339" s="66"/>
      <c r="DF339" s="66"/>
      <c r="DG339" s="66"/>
      <c r="DH339" s="66"/>
      <c r="DI339" s="66"/>
      <c r="DJ339" s="66"/>
      <c r="DK339" s="66"/>
      <c r="DL339" s="66"/>
      <c r="DM339" s="66"/>
      <c r="DN339" s="66"/>
      <c r="DO339" s="66"/>
      <c r="DP339" s="66"/>
      <c r="DQ339" s="66"/>
      <c r="DR339" s="66"/>
      <c r="DS339" s="66"/>
      <c r="DT339" s="66"/>
      <c r="DU339" s="66"/>
      <c r="DV339" s="66"/>
      <c r="DW339" s="66"/>
      <c r="DX339" s="66"/>
      <c r="DY339" s="66"/>
      <c r="DZ339" s="66"/>
      <c r="EA339" s="66"/>
      <c r="EB339" s="66"/>
      <c r="EC339" s="66"/>
      <c r="ED339" s="66"/>
      <c r="EE339" s="66"/>
      <c r="EF339" s="66"/>
      <c r="EG339" s="66"/>
      <c r="EH339" s="66"/>
      <c r="EI339" s="66"/>
      <c r="EJ339" s="66"/>
      <c r="EK339" s="66"/>
      <c r="EL339" s="66"/>
      <c r="EM339" s="66"/>
      <c r="EN339" s="66"/>
    </row>
    <row r="350" spans="1:144" ht="11.25" customHeight="1" x14ac:dyDescent="0.25"/>
    <row r="351" spans="1:144" ht="11.25" customHeight="1" x14ac:dyDescent="0.25"/>
    <row r="352" spans="1:144" ht="11.25" customHeight="1" x14ac:dyDescent="0.25"/>
    <row r="353" ht="6.95" customHeight="1" x14ac:dyDescent="0.25"/>
  </sheetData>
  <mergeCells count="242">
    <mergeCell ref="B26:C26"/>
    <mergeCell ref="B29:C29"/>
    <mergeCell ref="B58:C58"/>
    <mergeCell ref="B62:C62"/>
    <mergeCell ref="B92:C92"/>
    <mergeCell ref="B96:C96"/>
    <mergeCell ref="B128:C128"/>
    <mergeCell ref="B132:C132"/>
    <mergeCell ref="B162:C162"/>
    <mergeCell ref="B143:E143"/>
    <mergeCell ref="B144:E144"/>
    <mergeCell ref="B146:E146"/>
    <mergeCell ref="B148:E148"/>
    <mergeCell ref="B150:E150"/>
    <mergeCell ref="B130:C130"/>
    <mergeCell ref="B155:E155"/>
    <mergeCell ref="B159:C159"/>
    <mergeCell ref="B131:C131"/>
    <mergeCell ref="B133:C133"/>
    <mergeCell ref="B135:C135"/>
    <mergeCell ref="B140:C140"/>
    <mergeCell ref="B152:E152"/>
    <mergeCell ref="B154:E154"/>
    <mergeCell ref="B157:E157"/>
    <mergeCell ref="B339:C339"/>
    <mergeCell ref="B301:C301"/>
    <mergeCell ref="B304:C304"/>
    <mergeCell ref="B305:C305"/>
    <mergeCell ref="B336:C336"/>
    <mergeCell ref="B337:C337"/>
    <mergeCell ref="B338:C338"/>
    <mergeCell ref="B319:C319"/>
    <mergeCell ref="B320:C320"/>
    <mergeCell ref="B321:C321"/>
    <mergeCell ref="B322:C322"/>
    <mergeCell ref="B323:C323"/>
    <mergeCell ref="B324:C324"/>
    <mergeCell ref="B325:C325"/>
    <mergeCell ref="B326:C326"/>
    <mergeCell ref="B327:C327"/>
    <mergeCell ref="B328:C328"/>
    <mergeCell ref="B329:C329"/>
    <mergeCell ref="B330:C330"/>
    <mergeCell ref="B266:E266"/>
    <mergeCell ref="B268:E268"/>
    <mergeCell ref="B270:C270"/>
    <mergeCell ref="B296:C296"/>
    <mergeCell ref="B297:C297"/>
    <mergeCell ref="B298:C298"/>
    <mergeCell ref="B299:C299"/>
    <mergeCell ref="B300:C300"/>
    <mergeCell ref="B273:C273"/>
    <mergeCell ref="B274:C274"/>
    <mergeCell ref="B277:E277"/>
    <mergeCell ref="B279:E279"/>
    <mergeCell ref="B281:E281"/>
    <mergeCell ref="B286:C286"/>
    <mergeCell ref="B287:C287"/>
    <mergeCell ref="B288:C288"/>
    <mergeCell ref="B289:C289"/>
    <mergeCell ref="B290:C290"/>
    <mergeCell ref="B291:C291"/>
    <mergeCell ref="B292:C292"/>
    <mergeCell ref="B237:C237"/>
    <mergeCell ref="B223:C223"/>
    <mergeCell ref="B224:C224"/>
    <mergeCell ref="B226:C226"/>
    <mergeCell ref="B256:E256"/>
    <mergeCell ref="B258:E258"/>
    <mergeCell ref="B260:E260"/>
    <mergeCell ref="B262:E262"/>
    <mergeCell ref="B264:E264"/>
    <mergeCell ref="B225:C225"/>
    <mergeCell ref="B228:C228"/>
    <mergeCell ref="B206:C206"/>
    <mergeCell ref="B207:E207"/>
    <mergeCell ref="B208:E208"/>
    <mergeCell ref="B210:E210"/>
    <mergeCell ref="B212:E212"/>
    <mergeCell ref="B227:C227"/>
    <mergeCell ref="B229:C229"/>
    <mergeCell ref="B231:C231"/>
    <mergeCell ref="B236:C236"/>
    <mergeCell ref="B216:E216"/>
    <mergeCell ref="B218:E218"/>
    <mergeCell ref="B230:C230"/>
    <mergeCell ref="B200:C200"/>
    <mergeCell ref="B204:C204"/>
    <mergeCell ref="B205:C205"/>
    <mergeCell ref="B187:E187"/>
    <mergeCell ref="B191:C191"/>
    <mergeCell ref="B192:C192"/>
    <mergeCell ref="B193:C193"/>
    <mergeCell ref="B195:C195"/>
    <mergeCell ref="B196:C196"/>
    <mergeCell ref="B189:E189"/>
    <mergeCell ref="B201:C201"/>
    <mergeCell ref="B202:C202"/>
    <mergeCell ref="B194:C194"/>
    <mergeCell ref="B197:C197"/>
    <mergeCell ref="B198:C198"/>
    <mergeCell ref="B199:C199"/>
    <mergeCell ref="B183:E183"/>
    <mergeCell ref="B185:E185"/>
    <mergeCell ref="B160:C160"/>
    <mergeCell ref="B161:C161"/>
    <mergeCell ref="B164:C164"/>
    <mergeCell ref="B165:C165"/>
    <mergeCell ref="B167:C167"/>
    <mergeCell ref="B171:C171"/>
    <mergeCell ref="B169:C169"/>
    <mergeCell ref="B170:C170"/>
    <mergeCell ref="B174:C174"/>
    <mergeCell ref="B175:C175"/>
    <mergeCell ref="B176:E176"/>
    <mergeCell ref="B179:E179"/>
    <mergeCell ref="B166:C166"/>
    <mergeCell ref="B173:C173"/>
    <mergeCell ref="B177:E177"/>
    <mergeCell ref="B181:E181"/>
    <mergeCell ref="B168:C168"/>
    <mergeCell ref="B163:C163"/>
    <mergeCell ref="B141:C141"/>
    <mergeCell ref="B136:C136"/>
    <mergeCell ref="B138:C138"/>
    <mergeCell ref="B142:C142"/>
    <mergeCell ref="B91:C91"/>
    <mergeCell ref="B120:E120"/>
    <mergeCell ref="B125:C125"/>
    <mergeCell ref="B126:C126"/>
    <mergeCell ref="B127:C127"/>
    <mergeCell ref="B129:C129"/>
    <mergeCell ref="B106:C106"/>
    <mergeCell ref="B110:E110"/>
    <mergeCell ref="B114:E114"/>
    <mergeCell ref="B116:E116"/>
    <mergeCell ref="B118:E118"/>
    <mergeCell ref="B107:C107"/>
    <mergeCell ref="B108:C108"/>
    <mergeCell ref="B109:E109"/>
    <mergeCell ref="B112:E112"/>
    <mergeCell ref="B121:E121"/>
    <mergeCell ref="B123:E123"/>
    <mergeCell ref="B98:C98"/>
    <mergeCell ref="B134:C134"/>
    <mergeCell ref="B40:E40"/>
    <mergeCell ref="B42:E42"/>
    <mergeCell ref="B44:E44"/>
    <mergeCell ref="B46:E46"/>
    <mergeCell ref="B48:E48"/>
    <mergeCell ref="B65:C65"/>
    <mergeCell ref="B66:C66"/>
    <mergeCell ref="B71:C71"/>
    <mergeCell ref="B72:C72"/>
    <mergeCell ref="B57:C57"/>
    <mergeCell ref="B59:C59"/>
    <mergeCell ref="B60:C60"/>
    <mergeCell ref="B61:C61"/>
    <mergeCell ref="B50:E50"/>
    <mergeCell ref="B52:E52"/>
    <mergeCell ref="B54:C54"/>
    <mergeCell ref="B55:C55"/>
    <mergeCell ref="B56:C56"/>
    <mergeCell ref="B68:C68"/>
    <mergeCell ref="B70:C70"/>
    <mergeCell ref="B63:C63"/>
    <mergeCell ref="B64:C64"/>
    <mergeCell ref="B37:C37"/>
    <mergeCell ref="B38:C38"/>
    <mergeCell ref="B27:C27"/>
    <mergeCell ref="B28:C28"/>
    <mergeCell ref="B31:C31"/>
    <mergeCell ref="B32:C32"/>
    <mergeCell ref="B34:C34"/>
    <mergeCell ref="B36:C36"/>
    <mergeCell ref="B39:E39"/>
    <mergeCell ref="B25:C25"/>
    <mergeCell ref="B1:E1"/>
    <mergeCell ref="B2:E2"/>
    <mergeCell ref="B3:E3"/>
    <mergeCell ref="B5:E5"/>
    <mergeCell ref="B6:E6"/>
    <mergeCell ref="B7:E7"/>
    <mergeCell ref="B4:E4"/>
    <mergeCell ref="B8:E8"/>
    <mergeCell ref="B10:E10"/>
    <mergeCell ref="B12:E12"/>
    <mergeCell ref="B14:E14"/>
    <mergeCell ref="B16:E16"/>
    <mergeCell ref="B18:E18"/>
    <mergeCell ref="B20:E20"/>
    <mergeCell ref="B22:C22"/>
    <mergeCell ref="B23:C23"/>
    <mergeCell ref="B24:C24"/>
    <mergeCell ref="B73:E73"/>
    <mergeCell ref="B74:E74"/>
    <mergeCell ref="B220:E220"/>
    <mergeCell ref="B222:C222"/>
    <mergeCell ref="B232:C232"/>
    <mergeCell ref="B234:C234"/>
    <mergeCell ref="B238:C238"/>
    <mergeCell ref="B239:E239"/>
    <mergeCell ref="B76:E76"/>
    <mergeCell ref="B78:E78"/>
    <mergeCell ref="B80:E80"/>
    <mergeCell ref="B82:E82"/>
    <mergeCell ref="B84:E84"/>
    <mergeCell ref="B89:C89"/>
    <mergeCell ref="B90:C90"/>
    <mergeCell ref="B101:C101"/>
    <mergeCell ref="B102:C102"/>
    <mergeCell ref="B94:C94"/>
    <mergeCell ref="B93:C93"/>
    <mergeCell ref="B95:C95"/>
    <mergeCell ref="B97:C97"/>
    <mergeCell ref="B99:C99"/>
    <mergeCell ref="B100:C100"/>
    <mergeCell ref="B104:C104"/>
    <mergeCell ref="B85:E85"/>
    <mergeCell ref="B87:E87"/>
    <mergeCell ref="B30:C30"/>
    <mergeCell ref="B331:C331"/>
    <mergeCell ref="B335:E335"/>
    <mergeCell ref="B293:C293"/>
    <mergeCell ref="B294:C294"/>
    <mergeCell ref="B306:C306"/>
    <mergeCell ref="B307:C307"/>
    <mergeCell ref="B310:E310"/>
    <mergeCell ref="B312:E312"/>
    <mergeCell ref="B314:E314"/>
    <mergeCell ref="B316:E316"/>
    <mergeCell ref="B318:E318"/>
    <mergeCell ref="B240:E240"/>
    <mergeCell ref="B242:E242"/>
    <mergeCell ref="B244:E244"/>
    <mergeCell ref="B246:E246"/>
    <mergeCell ref="B248:E248"/>
    <mergeCell ref="B250:E250"/>
    <mergeCell ref="B252:E252"/>
    <mergeCell ref="B254:C254"/>
    <mergeCell ref="B255:E255"/>
    <mergeCell ref="B214:E214"/>
  </mergeCells>
  <dataValidations disablePrompts="1" count="1">
    <dataValidation allowBlank="1" showInputMessage="1" showErrorMessage="1" sqref="AA1:AA8"/>
  </dataValidations>
  <pageMargins left="0.70866141732283472" right="0.70866141732283472" top="0.74803149606299213" bottom="0.74803149606299213" header="0.11811023622047245" footer="0.31496062992125984"/>
  <pageSetup scale="95" fitToHeight="0" orientation="portrait" r:id="rId1"/>
  <headerFooter differentOddEven="1">
    <oddHeader>&amp;REnersource Hydro Mississauga Inc.
Filed: August 17, 2015
2016 Price Cap IR Application
EB-2015-0065
Attachment G
Page &amp;P of &amp;N</oddHeader>
    <evenHeader>&amp;LEnersource Hydro Mississauga Inc.
Filed: August 17, 2015
2016 Price Cap IR Application
EB-2015-0065
Attachment G
Page &amp;P of &amp;N</evenHeader>
  </headerFooter>
  <rowBreaks count="7" manualBreakCount="7">
    <brk id="103" max="16383" man="1"/>
    <brk id="108" max="16383" man="1"/>
    <brk id="206" max="16383" man="1"/>
    <brk id="238" max="16383" man="1"/>
    <brk id="254" max="16383" man="1"/>
    <brk id="271" max="16383" man="1"/>
    <brk id="30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Button 1">
              <controlPr defaultSize="0" print="0" autoFill="0" autoPict="0" macro="[1]!copysheettonew">
                <anchor moveWithCells="1" sizeWithCells="1">
                  <from>
                    <xdr:col>143</xdr:col>
                    <xdr:colOff>0</xdr:colOff>
                    <xdr:row>0</xdr:row>
                    <xdr:rowOff>104775</xdr:rowOff>
                  </from>
                  <to>
                    <xdr:col>143</xdr:col>
                    <xdr:colOff>0</xdr:colOff>
                    <xdr:row>2</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526930AC81FE74A97DB69A7F7AEBEEA" ma:contentTypeVersion="0" ma:contentTypeDescription="Create a new document." ma:contentTypeScope="" ma:versionID="3827822f73c73d9cc1399aa38756262a">
  <xsd:schema xmlns:xsd="http://www.w3.org/2001/XMLSchema" xmlns:xs="http://www.w3.org/2001/XMLSchema" xmlns:p="http://schemas.microsoft.com/office/2006/metadata/properties" targetNamespace="http://schemas.microsoft.com/office/2006/metadata/properties" ma:root="true" ma:fieldsID="8022916f55ab85163ee9a5069dec31d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EB7CFF-AA7A-4EC7-A7EE-AD2F47B43415}">
  <ds:schemaRefs>
    <ds:schemaRef ds:uri="http://purl.org/dc/terms/"/>
    <ds:schemaRef ds:uri="http://schemas.microsoft.com/office/infopath/2007/PartnerControls"/>
    <ds:schemaRef ds:uri="http://purl.org/dc/elements/1.1/"/>
    <ds:schemaRef ds:uri="http://schemas.openxmlformats.org/package/2006/metadata/core-properties"/>
    <ds:schemaRef ds:uri="http://purl.org/dc/dcmitype/"/>
    <ds:schemaRef ds:uri="http://schemas.microsoft.com/office/2006/documentManagement/types"/>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543CB294-7804-4DF3-9C17-95A6A14AA2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A99F097-6E0D-494D-B91C-5F39CD3232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1. Billing Det. for Def-Var</vt:lpstr>
      <vt:lpstr>2. Allocating Def-Var Balances</vt:lpstr>
      <vt:lpstr>3. Calculation of Def-Var RR</vt:lpstr>
      <vt:lpstr>4. Calculation of GA RR</vt:lpstr>
      <vt:lpstr>5. Summary of Def-Var RR</vt:lpstr>
      <vt:lpstr>6. Final Tariff Schedule</vt:lpstr>
      <vt:lpstr>'4. Calculation of GA RR'!Print_Titles</vt:lpstr>
      <vt:lpstr>'6. Final Tariff Schedule'!Print_Titles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Belinda Dhaliwal</dc:creator>
  <cp:lastModifiedBy>Sharon du Quesnay</cp:lastModifiedBy>
  <cp:lastPrinted>2015-08-17T14:25:06Z</cp:lastPrinted>
  <dcterms:created xsi:type="dcterms:W3CDTF">2015-06-17T17:28:16Z</dcterms:created>
  <dcterms:modified xsi:type="dcterms:W3CDTF">2015-08-17T15:26:31Z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0x010100C526930AC81FE74A97DB69A7F7AEBEEA</vt:lpwstr>
  </property>
</Properties>
</file>