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15"/>
  </bookViews>
  <sheets>
    <sheet name="Residential" sheetId="9" r:id="rId1"/>
    <sheet name="GS&lt;50" sheetId="2" r:id="rId2"/>
    <sheet name="GS &gt;50_999" sheetId="3" r:id="rId3"/>
    <sheet name="GS &gt;1000_4999" sheetId="4" r:id="rId4"/>
    <sheet name="Large User" sheetId="5" r:id="rId5"/>
    <sheet name="Unmetered" sheetId="8" r:id="rId6"/>
    <sheet name="Sentinel" sheetId="6" r:id="rId7"/>
    <sheet name="Streetlighting" sheetId="7" r:id="rId8"/>
    <sheet name="Summary" sheetId="10" r:id="rId9"/>
  </sheets>
  <definedNames>
    <definedName name="_xlnm.Print_Area" localSheetId="0">Residential!$A$1:$J$392</definedName>
  </definedNames>
  <calcPr calcId="145621" iterate="1"/>
</workbook>
</file>

<file path=xl/calcChain.xml><?xml version="1.0" encoding="utf-8"?>
<calcChain xmlns="http://schemas.openxmlformats.org/spreadsheetml/2006/main">
  <c r="D133" i="4" l="1"/>
  <c r="E133" i="4" s="1"/>
  <c r="E132" i="4"/>
  <c r="I132" i="4" s="1"/>
  <c r="G130" i="4"/>
  <c r="H130" i="4" s="1"/>
  <c r="D130" i="4"/>
  <c r="D131" i="4" s="1"/>
  <c r="E131" i="4" s="1"/>
  <c r="G128" i="4"/>
  <c r="H128" i="4" s="1"/>
  <c r="G127" i="4"/>
  <c r="H127" i="4" s="1"/>
  <c r="D127" i="4"/>
  <c r="D128" i="4" s="1"/>
  <c r="E128" i="4" s="1"/>
  <c r="G123" i="4"/>
  <c r="H123" i="4" s="1"/>
  <c r="G122" i="4"/>
  <c r="H122" i="4" s="1"/>
  <c r="I122" i="4" s="1"/>
  <c r="G121" i="4"/>
  <c r="H121" i="4" s="1"/>
  <c r="I121" i="4" s="1"/>
  <c r="H120" i="4"/>
  <c r="I120" i="4" s="1"/>
  <c r="G120" i="4"/>
  <c r="G119" i="4"/>
  <c r="H119" i="4" s="1"/>
  <c r="I119" i="4" s="1"/>
  <c r="D119" i="4"/>
  <c r="D120" i="4" s="1"/>
  <c r="D121" i="4" s="1"/>
  <c r="D122" i="4" s="1"/>
  <c r="D123" i="4" s="1"/>
  <c r="E123" i="4" s="1"/>
  <c r="G113" i="4"/>
  <c r="G114" i="4" s="1"/>
  <c r="D113" i="4"/>
  <c r="E113" i="4" s="1"/>
  <c r="E118" i="4" s="1"/>
  <c r="H110" i="4"/>
  <c r="I110" i="4" s="1"/>
  <c r="J110" i="4" s="1"/>
  <c r="D84" i="4"/>
  <c r="E84" i="4" s="1"/>
  <c r="I83" i="4"/>
  <c r="E83" i="4"/>
  <c r="G81" i="4"/>
  <c r="G82" i="4" s="1"/>
  <c r="H82" i="4" s="1"/>
  <c r="D81" i="4"/>
  <c r="D90" i="4" s="1"/>
  <c r="E90" i="4" s="1"/>
  <c r="G79" i="4"/>
  <c r="H79" i="4" s="1"/>
  <c r="G78" i="4"/>
  <c r="H78" i="4" s="1"/>
  <c r="D78" i="4"/>
  <c r="D79" i="4" s="1"/>
  <c r="E79" i="4" s="1"/>
  <c r="G74" i="4"/>
  <c r="H74" i="4" s="1"/>
  <c r="I74" i="4" s="1"/>
  <c r="J74" i="4" s="1"/>
  <c r="G73" i="4"/>
  <c r="H73" i="4" s="1"/>
  <c r="I73" i="4" s="1"/>
  <c r="G72" i="4"/>
  <c r="H72" i="4" s="1"/>
  <c r="I72" i="4" s="1"/>
  <c r="G71" i="4"/>
  <c r="H71" i="4" s="1"/>
  <c r="I71" i="4" s="1"/>
  <c r="G70" i="4"/>
  <c r="H70" i="4" s="1"/>
  <c r="I70" i="4" s="1"/>
  <c r="D70" i="4"/>
  <c r="D71" i="4" s="1"/>
  <c r="D72" i="4" s="1"/>
  <c r="D73" i="4" s="1"/>
  <c r="D74" i="4" s="1"/>
  <c r="E74" i="4" s="1"/>
  <c r="G64" i="4"/>
  <c r="G65" i="4" s="1"/>
  <c r="G66" i="4" s="1"/>
  <c r="D64" i="4"/>
  <c r="D65" i="4" s="1"/>
  <c r="D66" i="4" s="1"/>
  <c r="D67" i="4" s="1"/>
  <c r="D68" i="4" s="1"/>
  <c r="H61" i="4"/>
  <c r="I61" i="4" s="1"/>
  <c r="J61" i="4" s="1"/>
  <c r="G33" i="4"/>
  <c r="H33" i="4" s="1"/>
  <c r="I33" i="4" s="1"/>
  <c r="J33" i="4" s="1"/>
  <c r="G32" i="4"/>
  <c r="H32" i="4" s="1"/>
  <c r="I32" i="4" s="1"/>
  <c r="J32" i="4" s="1"/>
  <c r="G30" i="4"/>
  <c r="H30" i="4" s="1"/>
  <c r="G29" i="4"/>
  <c r="H29" i="4" s="1"/>
  <c r="I23" i="4"/>
  <c r="H23" i="4"/>
  <c r="H21" i="4"/>
  <c r="I21" i="4" s="1"/>
  <c r="G25" i="4"/>
  <c r="H25" i="4" s="1"/>
  <c r="G24" i="4"/>
  <c r="H24" i="4" s="1"/>
  <c r="I24" i="4" s="1"/>
  <c r="G23" i="4"/>
  <c r="G22" i="4"/>
  <c r="H22" i="4" s="1"/>
  <c r="I22" i="4" s="1"/>
  <c r="G21" i="4"/>
  <c r="H15" i="4"/>
  <c r="G15" i="4"/>
  <c r="G16" i="4" s="1"/>
  <c r="E41" i="4"/>
  <c r="E34" i="4"/>
  <c r="I34" i="4" s="1"/>
  <c r="E32" i="4"/>
  <c r="D41" i="4"/>
  <c r="D35" i="4"/>
  <c r="E35" i="4" s="1"/>
  <c r="D33" i="4"/>
  <c r="E33" i="4" s="1"/>
  <c r="D32" i="4"/>
  <c r="D29" i="4"/>
  <c r="E29" i="4" s="1"/>
  <c r="D21" i="4"/>
  <c r="D22" i="4" s="1"/>
  <c r="D23" i="4" s="1"/>
  <c r="D24" i="4" s="1"/>
  <c r="D25" i="4" s="1"/>
  <c r="E25" i="4" s="1"/>
  <c r="D16" i="4"/>
  <c r="D17" i="4" s="1"/>
  <c r="D18" i="4" s="1"/>
  <c r="D19" i="4" s="1"/>
  <c r="D15" i="4"/>
  <c r="E15" i="4" s="1"/>
  <c r="E20" i="4" s="1"/>
  <c r="F21" i="10"/>
  <c r="E21" i="10"/>
  <c r="I21" i="10"/>
  <c r="I20" i="10"/>
  <c r="F20" i="10"/>
  <c r="E20" i="10"/>
  <c r="H143" i="3"/>
  <c r="H144" i="3" s="1"/>
  <c r="H146" i="3" s="1"/>
  <c r="H142" i="3"/>
  <c r="E146" i="3"/>
  <c r="E144" i="3"/>
  <c r="E143" i="3"/>
  <c r="E142" i="3"/>
  <c r="J140" i="3"/>
  <c r="I140" i="3"/>
  <c r="H140" i="3"/>
  <c r="E140" i="3"/>
  <c r="G140" i="3"/>
  <c r="D140" i="3"/>
  <c r="J132" i="3"/>
  <c r="J131" i="3"/>
  <c r="I132" i="3"/>
  <c r="I131" i="3"/>
  <c r="H132" i="3"/>
  <c r="H131" i="3"/>
  <c r="G132" i="3"/>
  <c r="G131" i="3"/>
  <c r="E132" i="3"/>
  <c r="E133" i="3"/>
  <c r="E134" i="3"/>
  <c r="E131" i="3"/>
  <c r="D134" i="3"/>
  <c r="D132" i="3"/>
  <c r="D131" i="3"/>
  <c r="J129" i="3"/>
  <c r="J128" i="3"/>
  <c r="I129" i="3"/>
  <c r="I128" i="3"/>
  <c r="H129" i="3"/>
  <c r="H128" i="3"/>
  <c r="E130" i="3"/>
  <c r="E129" i="3"/>
  <c r="E128" i="3"/>
  <c r="J124" i="3"/>
  <c r="I121" i="3"/>
  <c r="I122" i="3"/>
  <c r="I123" i="3"/>
  <c r="I124" i="3"/>
  <c r="I120" i="3"/>
  <c r="H121" i="3"/>
  <c r="H122" i="3"/>
  <c r="H123" i="3"/>
  <c r="H124" i="3"/>
  <c r="H120" i="3"/>
  <c r="G124" i="3"/>
  <c r="G122" i="3"/>
  <c r="G121" i="3"/>
  <c r="G123" i="3"/>
  <c r="G120" i="3"/>
  <c r="E127" i="3"/>
  <c r="E124" i="3"/>
  <c r="E119" i="3"/>
  <c r="I117" i="3"/>
  <c r="H117" i="3"/>
  <c r="E114" i="3"/>
  <c r="H91" i="3"/>
  <c r="I91" i="3" s="1"/>
  <c r="J91" i="3" s="1"/>
  <c r="G91" i="3"/>
  <c r="G83" i="3"/>
  <c r="H83" i="3" s="1"/>
  <c r="G82" i="3"/>
  <c r="H82" i="3" s="1"/>
  <c r="H74" i="3"/>
  <c r="I74" i="3" s="1"/>
  <c r="I72" i="3"/>
  <c r="I73" i="3"/>
  <c r="G71" i="3"/>
  <c r="H71" i="3" s="1"/>
  <c r="I71" i="3" s="1"/>
  <c r="E81" i="3"/>
  <c r="E91" i="3"/>
  <c r="G17" i="4" l="1"/>
  <c r="H16" i="4"/>
  <c r="I25" i="4"/>
  <c r="J25" i="4" s="1"/>
  <c r="I29" i="4"/>
  <c r="J29" i="4" s="1"/>
  <c r="D30" i="4"/>
  <c r="E30" i="4" s="1"/>
  <c r="I30" i="4" s="1"/>
  <c r="J30" i="4" s="1"/>
  <c r="G41" i="4"/>
  <c r="H41" i="4" s="1"/>
  <c r="H64" i="4"/>
  <c r="G131" i="4"/>
  <c r="H131" i="4" s="1"/>
  <c r="E126" i="4"/>
  <c r="E129" i="4" s="1"/>
  <c r="D114" i="4"/>
  <c r="D115" i="4" s="1"/>
  <c r="D116" i="4" s="1"/>
  <c r="D117" i="4" s="1"/>
  <c r="I123" i="4"/>
  <c r="J123" i="4" s="1"/>
  <c r="I127" i="4"/>
  <c r="J127" i="4" s="1"/>
  <c r="I131" i="4"/>
  <c r="J131" i="4" s="1"/>
  <c r="H114" i="4"/>
  <c r="G115" i="4"/>
  <c r="I128" i="4"/>
  <c r="J128" i="4" s="1"/>
  <c r="D139" i="4"/>
  <c r="E139" i="4" s="1"/>
  <c r="H113" i="4"/>
  <c r="I113" i="4" s="1"/>
  <c r="J113" i="4" s="1"/>
  <c r="E127" i="4"/>
  <c r="E130" i="4"/>
  <c r="I130" i="4" s="1"/>
  <c r="J130" i="4" s="1"/>
  <c r="G139" i="4"/>
  <c r="H139" i="4" s="1"/>
  <c r="E78" i="4"/>
  <c r="I78" i="4" s="1"/>
  <c r="J78" i="4" s="1"/>
  <c r="E81" i="4"/>
  <c r="D82" i="4"/>
  <c r="E82" i="4" s="1"/>
  <c r="I82" i="4"/>
  <c r="J82" i="4" s="1"/>
  <c r="H66" i="4"/>
  <c r="I66" i="4" s="1"/>
  <c r="G67" i="4"/>
  <c r="I79" i="4"/>
  <c r="J79" i="4" s="1"/>
  <c r="H65" i="4"/>
  <c r="G90" i="4"/>
  <c r="H90" i="4" s="1"/>
  <c r="E64" i="4"/>
  <c r="E69" i="4" s="1"/>
  <c r="E77" i="4" s="1"/>
  <c r="H81" i="4"/>
  <c r="I81" i="4" s="1"/>
  <c r="J81" i="4" s="1"/>
  <c r="E80" i="4" l="1"/>
  <c r="E92" i="4" s="1"/>
  <c r="E93" i="4" s="1"/>
  <c r="E94" i="4" s="1"/>
  <c r="E96" i="4" s="1"/>
  <c r="G18" i="4"/>
  <c r="H17" i="4"/>
  <c r="I17" i="4" s="1"/>
  <c r="E141" i="4"/>
  <c r="H115" i="4"/>
  <c r="I115" i="4" s="1"/>
  <c r="G116" i="4"/>
  <c r="G68" i="4"/>
  <c r="H68" i="4" s="1"/>
  <c r="H67" i="4"/>
  <c r="I67" i="4" s="1"/>
  <c r="I64" i="4"/>
  <c r="J64" i="4" s="1"/>
  <c r="G19" i="4" l="1"/>
  <c r="H19" i="4" s="1"/>
  <c r="H18" i="4"/>
  <c r="I18" i="4" s="1"/>
  <c r="H116" i="4"/>
  <c r="G117" i="4"/>
  <c r="H117" i="4" s="1"/>
  <c r="E142" i="4"/>
  <c r="E143" i="4" s="1"/>
  <c r="E145" i="4" s="1"/>
  <c r="H69" i="4"/>
  <c r="I116" i="4" l="1"/>
  <c r="H118" i="4"/>
  <c r="H77" i="4"/>
  <c r="I69" i="4"/>
  <c r="J69" i="4" s="1"/>
  <c r="H126" i="4" l="1"/>
  <c r="I118" i="4"/>
  <c r="J118" i="4" s="1"/>
  <c r="I77" i="4"/>
  <c r="J77" i="4" s="1"/>
  <c r="H80" i="4"/>
  <c r="I126" i="4" l="1"/>
  <c r="J126" i="4" s="1"/>
  <c r="H129" i="4"/>
  <c r="I80" i="4"/>
  <c r="J80" i="4" s="1"/>
  <c r="H92" i="4"/>
  <c r="I129" i="4" l="1"/>
  <c r="J129" i="4" s="1"/>
  <c r="H141" i="4"/>
  <c r="I92" i="4"/>
  <c r="J92" i="4" s="1"/>
  <c r="H93" i="4"/>
  <c r="I93" i="4" s="1"/>
  <c r="J93" i="4" s="1"/>
  <c r="I141" i="4" l="1"/>
  <c r="J141" i="4" s="1"/>
  <c r="H142" i="4"/>
  <c r="I142" i="4" s="1"/>
  <c r="J142" i="4" s="1"/>
  <c r="H94" i="4"/>
  <c r="H143" i="4" l="1"/>
  <c r="I94" i="4"/>
  <c r="J94" i="4" s="1"/>
  <c r="H96" i="4"/>
  <c r="I96" i="4" s="1"/>
  <c r="J96" i="4" s="1"/>
  <c r="I143" i="4" l="1"/>
  <c r="J143" i="4" s="1"/>
  <c r="H145" i="4"/>
  <c r="I145" i="4" s="1"/>
  <c r="J145" i="4" s="1"/>
  <c r="D85" i="3" l="1"/>
  <c r="E85" i="3" s="1"/>
  <c r="D82" i="3"/>
  <c r="E82" i="3" s="1"/>
  <c r="D83" i="3" l="1"/>
  <c r="E83" i="3" s="1"/>
  <c r="I83" i="3" s="1"/>
  <c r="J83" i="3" s="1"/>
  <c r="E93" i="3"/>
  <c r="I82" i="3"/>
  <c r="J82" i="3" s="1"/>
  <c r="E146" i="9"/>
  <c r="E144" i="9"/>
  <c r="E143" i="9"/>
  <c r="H140" i="9"/>
  <c r="H139" i="9"/>
  <c r="E140" i="9"/>
  <c r="E139" i="9"/>
  <c r="H136" i="9"/>
  <c r="E142" i="9"/>
  <c r="E136" i="9"/>
  <c r="E134" i="9"/>
  <c r="E132" i="9"/>
  <c r="E131" i="9"/>
  <c r="E130" i="9"/>
  <c r="E127" i="9"/>
  <c r="E118" i="9"/>
  <c r="I129" i="9"/>
  <c r="I128" i="9"/>
  <c r="H129" i="9"/>
  <c r="H128" i="9"/>
  <c r="E129" i="9"/>
  <c r="E128" i="9"/>
  <c r="E124" i="9"/>
  <c r="I124" i="9" s="1"/>
  <c r="H127" i="9"/>
  <c r="I123" i="9"/>
  <c r="I122" i="9"/>
  <c r="H124" i="9"/>
  <c r="H123" i="9"/>
  <c r="H122" i="9"/>
  <c r="I119" i="9"/>
  <c r="H119" i="9"/>
  <c r="J115" i="9"/>
  <c r="I115" i="9"/>
  <c r="H115" i="9"/>
  <c r="E115" i="9"/>
  <c r="E94" i="3" l="1"/>
  <c r="E95" i="3"/>
  <c r="E97" i="3" s="1"/>
  <c r="I34" i="10"/>
  <c r="I32" i="10"/>
  <c r="I30" i="10"/>
  <c r="I28" i="10"/>
  <c r="I27" i="10"/>
  <c r="I25" i="10"/>
  <c r="I24" i="10"/>
  <c r="I17" i="10"/>
  <c r="I16" i="10"/>
  <c r="I15" i="10"/>
  <c r="I14" i="10"/>
  <c r="I13" i="10"/>
  <c r="I11" i="10"/>
  <c r="I10" i="10"/>
  <c r="I9" i="10"/>
  <c r="I8" i="10"/>
  <c r="I7" i="10"/>
  <c r="I5" i="10"/>
  <c r="I4" i="10"/>
  <c r="H34" i="10" l="1"/>
  <c r="F34" i="10"/>
  <c r="E34" i="10"/>
  <c r="H32" i="10"/>
  <c r="F32" i="10"/>
  <c r="E32" i="10"/>
  <c r="H30" i="10"/>
  <c r="F30" i="10"/>
  <c r="E30" i="10"/>
  <c r="H28" i="10"/>
  <c r="F28" i="10"/>
  <c r="E28" i="10"/>
  <c r="H27" i="10"/>
  <c r="F27" i="10"/>
  <c r="E27" i="10"/>
  <c r="H25" i="10"/>
  <c r="F25" i="10"/>
  <c r="E25" i="10"/>
  <c r="H24" i="10"/>
  <c r="F24" i="10"/>
  <c r="E24" i="10"/>
  <c r="E19" i="10"/>
  <c r="H17" i="10"/>
  <c r="F17" i="10"/>
  <c r="E17" i="10"/>
  <c r="H16" i="10"/>
  <c r="F16" i="10"/>
  <c r="E16" i="10"/>
  <c r="H15" i="10"/>
  <c r="F15" i="10"/>
  <c r="E15" i="10"/>
  <c r="H14" i="10"/>
  <c r="F14" i="10"/>
  <c r="E14" i="10"/>
  <c r="H13" i="10"/>
  <c r="F13" i="10"/>
  <c r="E13" i="10"/>
  <c r="H11" i="10"/>
  <c r="F11" i="10"/>
  <c r="E11" i="10"/>
  <c r="H10" i="10"/>
  <c r="F10" i="10"/>
  <c r="E10" i="10"/>
  <c r="H9" i="10"/>
  <c r="F9" i="10"/>
  <c r="E9" i="10"/>
  <c r="H8" i="10"/>
  <c r="F8" i="10"/>
  <c r="E8" i="10"/>
  <c r="H7" i="10"/>
  <c r="F7" i="10"/>
  <c r="E7" i="10"/>
  <c r="E6" i="10"/>
  <c r="H5" i="10"/>
  <c r="F5" i="10"/>
  <c r="E5" i="10"/>
  <c r="H4" i="10"/>
  <c r="F4" i="10"/>
  <c r="E4" i="10"/>
  <c r="G8" i="10" l="1"/>
  <c r="G11" i="10"/>
  <c r="G13" i="10"/>
  <c r="G17" i="10"/>
  <c r="G28" i="10"/>
  <c r="G4" i="10"/>
  <c r="G32" i="10"/>
  <c r="G9" i="10"/>
  <c r="G14" i="10"/>
  <c r="G5" i="10"/>
  <c r="G7" i="10"/>
  <c r="G16" i="10"/>
  <c r="G10" i="10"/>
  <c r="G15" i="10"/>
  <c r="G30" i="10"/>
  <c r="G34" i="10"/>
  <c r="G27" i="10"/>
  <c r="G25" i="10"/>
  <c r="G24" i="10"/>
  <c r="H42" i="7"/>
  <c r="E44" i="7"/>
  <c r="E43" i="7"/>
  <c r="E42" i="7"/>
  <c r="J30" i="7"/>
  <c r="I30" i="7"/>
  <c r="H30" i="7"/>
  <c r="J27" i="7"/>
  <c r="I27" i="7"/>
  <c r="H27" i="7"/>
  <c r="J19" i="7"/>
  <c r="I19" i="7"/>
  <c r="H19" i="7"/>
  <c r="J15" i="7"/>
  <c r="I15" i="7"/>
  <c r="H15" i="7"/>
  <c r="J12" i="7"/>
  <c r="I12" i="7"/>
  <c r="H12" i="7"/>
  <c r="I42" i="7" l="1"/>
  <c r="J42" i="7" s="1"/>
  <c r="H43" i="7"/>
  <c r="H44" i="7" s="1"/>
  <c r="I44" i="7" s="1"/>
  <c r="J44" i="7" s="1"/>
  <c r="I43" i="7"/>
  <c r="J43" i="7" s="1"/>
  <c r="H42" i="6"/>
  <c r="J20" i="6"/>
  <c r="I20" i="6"/>
  <c r="H20" i="6"/>
  <c r="J15" i="6"/>
  <c r="I15" i="6"/>
  <c r="H15" i="6"/>
  <c r="J12" i="6"/>
  <c r="I12" i="6"/>
  <c r="H12" i="6"/>
  <c r="H25" i="8"/>
  <c r="I20" i="8"/>
  <c r="I19" i="8"/>
  <c r="H20" i="8"/>
  <c r="H19" i="8"/>
  <c r="J15" i="8"/>
  <c r="I15" i="8"/>
  <c r="H15" i="8"/>
  <c r="J12" i="8"/>
  <c r="I12" i="8"/>
  <c r="H12" i="8"/>
  <c r="I94" i="5"/>
  <c r="I92" i="5"/>
  <c r="I91" i="5"/>
  <c r="H92" i="5"/>
  <c r="J78" i="5"/>
  <c r="I78" i="5"/>
  <c r="H78" i="5"/>
  <c r="H75" i="5"/>
  <c r="J68" i="5"/>
  <c r="I68" i="5"/>
  <c r="H68" i="5"/>
  <c r="J63" i="5"/>
  <c r="I63" i="5"/>
  <c r="H63" i="5"/>
  <c r="J60" i="5"/>
  <c r="I60" i="5"/>
  <c r="H60" i="5"/>
  <c r="I43" i="5"/>
  <c r="J30" i="5"/>
  <c r="I30" i="5"/>
  <c r="H30" i="5"/>
  <c r="J27" i="5"/>
  <c r="I27" i="5"/>
  <c r="H27" i="5"/>
  <c r="J20" i="5"/>
  <c r="I20" i="5"/>
  <c r="H20" i="5"/>
  <c r="J15" i="5"/>
  <c r="I15" i="5"/>
  <c r="H15" i="5"/>
  <c r="J12" i="5"/>
  <c r="I12" i="5"/>
  <c r="H12" i="5"/>
  <c r="I15" i="4"/>
  <c r="J15" i="4" s="1"/>
  <c r="H12" i="4"/>
  <c r="I12" i="4" s="1"/>
  <c r="J12" i="4" s="1"/>
  <c r="H114" i="3"/>
  <c r="I114" i="3" s="1"/>
  <c r="J114" i="3" s="1"/>
  <c r="H111" i="3"/>
  <c r="I111" i="3" s="1"/>
  <c r="J111" i="3" s="1"/>
  <c r="H65" i="3"/>
  <c r="I65" i="3" s="1"/>
  <c r="J65" i="3" s="1"/>
  <c r="H62" i="3"/>
  <c r="I62" i="3" s="1"/>
  <c r="J62" i="3" s="1"/>
  <c r="H75" i="3"/>
  <c r="I75" i="3" s="1"/>
  <c r="H25" i="3"/>
  <c r="I25" i="3" s="1"/>
  <c r="J25" i="3" s="1"/>
  <c r="H15" i="3"/>
  <c r="I15" i="3" s="1"/>
  <c r="J15" i="3" s="1"/>
  <c r="H12" i="3"/>
  <c r="I12" i="3" s="1"/>
  <c r="J12" i="3" s="1"/>
  <c r="J243" i="2"/>
  <c r="J241" i="2"/>
  <c r="J240" i="2"/>
  <c r="J239" i="2"/>
  <c r="I243" i="2"/>
  <c r="I241" i="2"/>
  <c r="I240" i="2"/>
  <c r="I239" i="2"/>
  <c r="H243" i="2"/>
  <c r="H241" i="2"/>
  <c r="H240" i="2"/>
  <c r="H239" i="2"/>
  <c r="J227" i="2"/>
  <c r="I227" i="2"/>
  <c r="H227" i="2"/>
  <c r="J224" i="2"/>
  <c r="I224" i="2"/>
  <c r="H224" i="2"/>
  <c r="I217" i="2"/>
  <c r="I216" i="2"/>
  <c r="H217" i="2"/>
  <c r="H216" i="2"/>
  <c r="J215" i="2"/>
  <c r="I215" i="2"/>
  <c r="H215" i="2"/>
  <c r="J212" i="2"/>
  <c r="I212" i="2"/>
  <c r="H212" i="2"/>
  <c r="J208" i="2"/>
  <c r="I208" i="2"/>
  <c r="H208" i="2"/>
  <c r="J194" i="2"/>
  <c r="J192" i="2"/>
  <c r="J191" i="2"/>
  <c r="J190" i="2"/>
  <c r="I194" i="2"/>
  <c r="I192" i="2"/>
  <c r="I191" i="2"/>
  <c r="I190" i="2"/>
  <c r="H194" i="2"/>
  <c r="H192" i="2"/>
  <c r="H191" i="2"/>
  <c r="H190" i="2"/>
  <c r="J178" i="2"/>
  <c r="I178" i="2"/>
  <c r="H178" i="2"/>
  <c r="J175" i="2"/>
  <c r="I175" i="2"/>
  <c r="H175" i="2"/>
  <c r="I168" i="2"/>
  <c r="I167" i="2"/>
  <c r="H168" i="2"/>
  <c r="H167" i="2"/>
  <c r="J166" i="2"/>
  <c r="I166" i="2"/>
  <c r="H166" i="2"/>
  <c r="J159" i="2"/>
  <c r="J163" i="2"/>
  <c r="I163" i="2"/>
  <c r="H163" i="2"/>
  <c r="I159" i="2"/>
  <c r="H159" i="2"/>
  <c r="J145" i="2"/>
  <c r="I145" i="2"/>
  <c r="J143" i="2"/>
  <c r="I143" i="2"/>
  <c r="J142" i="2"/>
  <c r="I142" i="2"/>
  <c r="J141" i="2"/>
  <c r="I141" i="2"/>
  <c r="H145" i="2"/>
  <c r="H143" i="2"/>
  <c r="H142" i="2"/>
  <c r="H141" i="2"/>
  <c r="J129" i="2"/>
  <c r="I129" i="2"/>
  <c r="H129" i="2"/>
  <c r="J126" i="2"/>
  <c r="I126" i="2"/>
  <c r="H126" i="2"/>
  <c r="I119" i="2"/>
  <c r="I118" i="2"/>
  <c r="H119" i="2"/>
  <c r="H118" i="2"/>
  <c r="H117" i="2"/>
  <c r="J114" i="2"/>
  <c r="I114" i="2"/>
  <c r="J110" i="2"/>
  <c r="I110" i="2"/>
  <c r="J117" i="2"/>
  <c r="I117" i="2"/>
  <c r="H114" i="2"/>
  <c r="H110" i="2"/>
  <c r="H20" i="4" l="1"/>
  <c r="I20" i="4" s="1"/>
  <c r="J20" i="4" s="1"/>
  <c r="I23" i="10" s="1"/>
  <c r="J96" i="2"/>
  <c r="I96" i="2"/>
  <c r="J94" i="2"/>
  <c r="I94" i="2"/>
  <c r="J93" i="2"/>
  <c r="I93" i="2"/>
  <c r="J92" i="2"/>
  <c r="I92" i="2"/>
  <c r="H96" i="2"/>
  <c r="H94" i="2"/>
  <c r="H93" i="2"/>
  <c r="H92" i="2"/>
  <c r="J80" i="2"/>
  <c r="I80" i="2"/>
  <c r="H80" i="2"/>
  <c r="J77" i="2"/>
  <c r="I77" i="2"/>
  <c r="H77" i="2"/>
  <c r="I70" i="2"/>
  <c r="I69" i="2"/>
  <c r="H70" i="2"/>
  <c r="H69" i="2"/>
  <c r="J68" i="2"/>
  <c r="I68" i="2"/>
  <c r="H68" i="2"/>
  <c r="H65" i="2"/>
  <c r="I65" i="2" s="1"/>
  <c r="J65" i="2" s="1"/>
  <c r="H61" i="2"/>
  <c r="I61" i="2" s="1"/>
  <c r="J61" i="2" s="1"/>
  <c r="I47" i="2"/>
  <c r="J47" i="2" s="1"/>
  <c r="J45" i="2"/>
  <c r="I45" i="2"/>
  <c r="J44" i="2"/>
  <c r="I44" i="2"/>
  <c r="J43" i="2"/>
  <c r="I43" i="2"/>
  <c r="H47" i="2"/>
  <c r="H45" i="2"/>
  <c r="H44" i="2"/>
  <c r="H43" i="2"/>
  <c r="J31" i="2"/>
  <c r="I31" i="2"/>
  <c r="H31" i="2"/>
  <c r="J28" i="2"/>
  <c r="I28" i="2"/>
  <c r="H28" i="2"/>
  <c r="I21" i="2"/>
  <c r="I20" i="2"/>
  <c r="H21" i="2"/>
  <c r="H20" i="2"/>
  <c r="H19" i="2"/>
  <c r="I19" i="2" s="1"/>
  <c r="J19" i="2" s="1"/>
  <c r="H16" i="2"/>
  <c r="I16" i="2" s="1"/>
  <c r="J16" i="2" s="1"/>
  <c r="H12" i="2"/>
  <c r="I12" i="2" s="1"/>
  <c r="J12" i="2" s="1"/>
  <c r="I365" i="9"/>
  <c r="I364" i="9"/>
  <c r="H365" i="9"/>
  <c r="H364" i="9"/>
  <c r="J356" i="9"/>
  <c r="I356" i="9"/>
  <c r="H356" i="9"/>
  <c r="J307" i="9"/>
  <c r="I307" i="9"/>
  <c r="H307" i="9"/>
  <c r="I316" i="9"/>
  <c r="I315" i="9"/>
  <c r="H316" i="9"/>
  <c r="H315" i="9"/>
  <c r="I267" i="9"/>
  <c r="I266" i="9"/>
  <c r="H267" i="9"/>
  <c r="H266" i="9"/>
  <c r="J258" i="9"/>
  <c r="I258" i="9"/>
  <c r="H258" i="9"/>
  <c r="J111" i="9"/>
  <c r="I111" i="9"/>
  <c r="H111" i="9"/>
  <c r="I71" i="9"/>
  <c r="I70" i="9"/>
  <c r="H71" i="9"/>
  <c r="H70" i="9"/>
  <c r="J62" i="9"/>
  <c r="I62" i="9"/>
  <c r="H62" i="9"/>
  <c r="H44" i="9"/>
  <c r="I22" i="9"/>
  <c r="I21" i="9"/>
  <c r="H22" i="9"/>
  <c r="H21" i="9"/>
  <c r="J13" i="9"/>
  <c r="I13" i="9"/>
  <c r="H13" i="9"/>
  <c r="I169" i="9"/>
  <c r="I168" i="9"/>
  <c r="H169" i="9"/>
  <c r="H168" i="9"/>
  <c r="J160" i="9"/>
  <c r="I160" i="9"/>
  <c r="J209" i="9"/>
  <c r="I209" i="9"/>
  <c r="H209" i="9"/>
  <c r="I218" i="9"/>
  <c r="H218" i="9"/>
  <c r="I217" i="9"/>
  <c r="H217" i="9"/>
  <c r="H116" i="3" l="1"/>
  <c r="H119" i="3" s="1"/>
  <c r="H127" i="3" s="1"/>
  <c r="H67" i="3"/>
  <c r="I67" i="3" s="1"/>
  <c r="E44" i="3"/>
  <c r="E45" i="3" s="1"/>
  <c r="H17" i="3"/>
  <c r="H20" i="3" s="1"/>
  <c r="H28" i="4"/>
  <c r="H31" i="4" s="1"/>
  <c r="E28" i="4"/>
  <c r="E31" i="4" s="1"/>
  <c r="E43" i="4" s="1"/>
  <c r="J43" i="5"/>
  <c r="E44" i="5"/>
  <c r="E46" i="5" s="1"/>
  <c r="E43" i="5"/>
  <c r="H42" i="5"/>
  <c r="E42" i="5"/>
  <c r="J92" i="5"/>
  <c r="J91" i="5"/>
  <c r="E92" i="5"/>
  <c r="E94" i="5" s="1"/>
  <c r="E91" i="5"/>
  <c r="I90" i="5"/>
  <c r="J90" i="5" s="1"/>
  <c r="H90" i="5"/>
  <c r="H91" i="5" s="1"/>
  <c r="E90" i="5"/>
  <c r="H94" i="5"/>
  <c r="I75" i="5"/>
  <c r="J75" i="5" s="1"/>
  <c r="E46" i="6"/>
  <c r="E44" i="6"/>
  <c r="E43" i="6"/>
  <c r="E42" i="6"/>
  <c r="E30" i="6"/>
  <c r="H27" i="6"/>
  <c r="I27" i="6" s="1"/>
  <c r="J27" i="6" s="1"/>
  <c r="E27" i="6"/>
  <c r="E40" i="8"/>
  <c r="E41" i="8"/>
  <c r="E28" i="8"/>
  <c r="H18" i="8"/>
  <c r="I18" i="8" s="1"/>
  <c r="J18" i="8" s="1"/>
  <c r="E25" i="8"/>
  <c r="E18" i="8"/>
  <c r="I46" i="7"/>
  <c r="H46" i="7"/>
  <c r="E46" i="7"/>
  <c r="H363" i="9"/>
  <c r="H372" i="9" s="1"/>
  <c r="I359" i="9"/>
  <c r="H314" i="9"/>
  <c r="H323" i="9" s="1"/>
  <c r="I323" i="9" s="1"/>
  <c r="J323" i="9" s="1"/>
  <c r="I310" i="9"/>
  <c r="H265" i="9"/>
  <c r="H274" i="9" s="1"/>
  <c r="H277" i="9" s="1"/>
  <c r="I261" i="9"/>
  <c r="I265" i="9" s="1"/>
  <c r="H216" i="9"/>
  <c r="H225" i="9" s="1"/>
  <c r="I212" i="9"/>
  <c r="H167" i="9"/>
  <c r="H176" i="9" s="1"/>
  <c r="H179" i="9" s="1"/>
  <c r="I163" i="9"/>
  <c r="H69" i="9"/>
  <c r="I69" i="9" s="1"/>
  <c r="J69" i="9" s="1"/>
  <c r="I65" i="9"/>
  <c r="H20" i="9"/>
  <c r="H29" i="9" s="1"/>
  <c r="I16" i="9"/>
  <c r="I114" i="9"/>
  <c r="H118" i="9"/>
  <c r="I127" i="9" s="1"/>
  <c r="J127" i="9" s="1"/>
  <c r="H70" i="3" l="1"/>
  <c r="I116" i="3"/>
  <c r="I20" i="3"/>
  <c r="J20" i="3" s="1"/>
  <c r="I19" i="10" s="1"/>
  <c r="H28" i="3"/>
  <c r="H31" i="3" s="1"/>
  <c r="J46" i="7"/>
  <c r="H30" i="6"/>
  <c r="H28" i="8"/>
  <c r="H40" i="8" s="1"/>
  <c r="J94" i="5"/>
  <c r="H43" i="5"/>
  <c r="H44" i="5" s="1"/>
  <c r="I127" i="3"/>
  <c r="J127" i="3" s="1"/>
  <c r="H130" i="3"/>
  <c r="I119" i="3"/>
  <c r="J119" i="3" s="1"/>
  <c r="I372" i="9"/>
  <c r="J372" i="9" s="1"/>
  <c r="H375" i="9"/>
  <c r="I314" i="9"/>
  <c r="J314" i="9" s="1"/>
  <c r="I363" i="9"/>
  <c r="J363" i="9" s="1"/>
  <c r="I17" i="3"/>
  <c r="I31" i="4"/>
  <c r="J31" i="4" s="1"/>
  <c r="H43" i="4"/>
  <c r="E44" i="4"/>
  <c r="E45" i="4" s="1"/>
  <c r="E47" i="4" s="1"/>
  <c r="I28" i="4"/>
  <c r="J28" i="4" s="1"/>
  <c r="I42" i="5"/>
  <c r="J42" i="5" s="1"/>
  <c r="E42" i="8"/>
  <c r="H326" i="9"/>
  <c r="I277" i="9"/>
  <c r="J277" i="9" s="1"/>
  <c r="H289" i="9"/>
  <c r="I274" i="9"/>
  <c r="J274" i="9" s="1"/>
  <c r="J265" i="9"/>
  <c r="H228" i="9"/>
  <c r="I225" i="9"/>
  <c r="J225" i="9" s="1"/>
  <c r="I167" i="9"/>
  <c r="J167" i="9" s="1"/>
  <c r="I216" i="9"/>
  <c r="J216" i="9" s="1"/>
  <c r="I179" i="9"/>
  <c r="J179" i="9" s="1"/>
  <c r="H191" i="9"/>
  <c r="I176" i="9"/>
  <c r="J176" i="9" s="1"/>
  <c r="H78" i="9"/>
  <c r="H81" i="9" s="1"/>
  <c r="H93" i="9" s="1"/>
  <c r="I29" i="9"/>
  <c r="J29" i="9" s="1"/>
  <c r="H32" i="9"/>
  <c r="I20" i="9"/>
  <c r="J20" i="9" s="1"/>
  <c r="H130" i="9"/>
  <c r="I118" i="9"/>
  <c r="J118" i="9" s="1"/>
  <c r="I6" i="10" s="1"/>
  <c r="E23" i="10" l="1"/>
  <c r="I70" i="3"/>
  <c r="J70" i="3" s="1"/>
  <c r="H78" i="3"/>
  <c r="I78" i="3" s="1"/>
  <c r="I30" i="6"/>
  <c r="J30" i="6" s="1"/>
  <c r="H41" i="8"/>
  <c r="I41" i="8" s="1"/>
  <c r="J41" i="8" s="1"/>
  <c r="I25" i="8"/>
  <c r="J25" i="8" s="1"/>
  <c r="I28" i="8"/>
  <c r="J28" i="8" s="1"/>
  <c r="I40" i="8"/>
  <c r="J40" i="8" s="1"/>
  <c r="H46" i="5"/>
  <c r="I46" i="5" s="1"/>
  <c r="J46" i="5" s="1"/>
  <c r="I44" i="5"/>
  <c r="J44" i="5" s="1"/>
  <c r="I130" i="3"/>
  <c r="J130" i="3" s="1"/>
  <c r="H43" i="3"/>
  <c r="I43" i="3" s="1"/>
  <c r="J43" i="3" s="1"/>
  <c r="I375" i="9"/>
  <c r="J375" i="9" s="1"/>
  <c r="H387" i="9"/>
  <c r="H44" i="4"/>
  <c r="I44" i="4" s="1"/>
  <c r="J44" i="4" s="1"/>
  <c r="I43" i="4"/>
  <c r="J43" i="4" s="1"/>
  <c r="E44" i="8"/>
  <c r="I326" i="9"/>
  <c r="J326" i="9" s="1"/>
  <c r="H338" i="9"/>
  <c r="H290" i="9"/>
  <c r="I290" i="9" s="1"/>
  <c r="J290" i="9" s="1"/>
  <c r="I289" i="9"/>
  <c r="J289" i="9" s="1"/>
  <c r="I228" i="9"/>
  <c r="J228" i="9" s="1"/>
  <c r="H240" i="9"/>
  <c r="H192" i="9"/>
  <c r="I192" i="9" s="1"/>
  <c r="J192" i="9" s="1"/>
  <c r="I191" i="9"/>
  <c r="J191" i="9" s="1"/>
  <c r="I78" i="9"/>
  <c r="J78" i="9" s="1"/>
  <c r="I81" i="9"/>
  <c r="J81" i="9" s="1"/>
  <c r="I93" i="9"/>
  <c r="J93" i="9" s="1"/>
  <c r="H94" i="9"/>
  <c r="I94" i="9" s="1"/>
  <c r="J94" i="9" s="1"/>
  <c r="I32" i="9"/>
  <c r="J32" i="9" s="1"/>
  <c r="I130" i="9"/>
  <c r="J130" i="9" s="1"/>
  <c r="H142" i="9"/>
  <c r="H81" i="3" l="1"/>
  <c r="J78" i="3"/>
  <c r="H44" i="3"/>
  <c r="I44" i="3" s="1"/>
  <c r="J44" i="3" s="1"/>
  <c r="H43" i="6"/>
  <c r="I43" i="6" s="1"/>
  <c r="J43" i="6" s="1"/>
  <c r="I42" i="6"/>
  <c r="J42" i="6" s="1"/>
  <c r="H42" i="8"/>
  <c r="I142" i="3"/>
  <c r="J142" i="3" s="1"/>
  <c r="I143" i="3"/>
  <c r="J143" i="3" s="1"/>
  <c r="H388" i="9"/>
  <c r="I388" i="9" s="1"/>
  <c r="J388" i="9" s="1"/>
  <c r="I387" i="9"/>
  <c r="J387" i="9" s="1"/>
  <c r="H45" i="4"/>
  <c r="H291" i="9"/>
  <c r="H293" i="9" s="1"/>
  <c r="H339" i="9"/>
  <c r="I339" i="9" s="1"/>
  <c r="J339" i="9" s="1"/>
  <c r="I338" i="9"/>
  <c r="J338" i="9" s="1"/>
  <c r="I240" i="9"/>
  <c r="J240" i="9" s="1"/>
  <c r="H241" i="9"/>
  <c r="I241" i="9" s="1"/>
  <c r="J241" i="9" s="1"/>
  <c r="H193" i="9"/>
  <c r="H95" i="9"/>
  <c r="I95" i="9" s="1"/>
  <c r="I44" i="9"/>
  <c r="J44" i="9" s="1"/>
  <c r="H45" i="9"/>
  <c r="I45" i="9" s="1"/>
  <c r="J45" i="9" s="1"/>
  <c r="I142" i="9"/>
  <c r="J142" i="9" s="1"/>
  <c r="H143" i="9"/>
  <c r="I143" i="9" s="1"/>
  <c r="J143" i="9" s="1"/>
  <c r="H45" i="3" l="1"/>
  <c r="I45" i="3" s="1"/>
  <c r="J45" i="3" s="1"/>
  <c r="J47" i="3" s="1"/>
  <c r="H19" i="10" s="1"/>
  <c r="I81" i="3"/>
  <c r="J81" i="3" s="1"/>
  <c r="H93" i="3"/>
  <c r="H94" i="3" s="1"/>
  <c r="H95" i="3" s="1"/>
  <c r="H97" i="3" s="1"/>
  <c r="I94" i="3"/>
  <c r="J94" i="3" s="1"/>
  <c r="H44" i="6"/>
  <c r="H44" i="8"/>
  <c r="I44" i="8" s="1"/>
  <c r="J44" i="8" s="1"/>
  <c r="I42" i="8"/>
  <c r="J42" i="8" s="1"/>
  <c r="H389" i="9"/>
  <c r="H47" i="3"/>
  <c r="H47" i="4"/>
  <c r="I45" i="4"/>
  <c r="J45" i="4" s="1"/>
  <c r="I291" i="9"/>
  <c r="I293" i="9" s="1"/>
  <c r="H340" i="9"/>
  <c r="I340" i="9" s="1"/>
  <c r="H342" i="9"/>
  <c r="H242" i="9"/>
  <c r="I193" i="9"/>
  <c r="H195" i="9"/>
  <c r="H97" i="9"/>
  <c r="J95" i="9"/>
  <c r="J97" i="9" s="1"/>
  <c r="I97" i="9"/>
  <c r="H46" i="9"/>
  <c r="I46" i="9" s="1"/>
  <c r="H144" i="9"/>
  <c r="H146" i="9" s="1"/>
  <c r="F23" i="10" l="1"/>
  <c r="G23" i="10" s="1"/>
  <c r="I47" i="4"/>
  <c r="J47" i="4" s="1"/>
  <c r="H23" i="10" s="1"/>
  <c r="I144" i="3"/>
  <c r="J144" i="3" s="1"/>
  <c r="I93" i="3"/>
  <c r="J93" i="3" s="1"/>
  <c r="I47" i="3"/>
  <c r="F19" i="10"/>
  <c r="G19" i="10" s="1"/>
  <c r="I146" i="3"/>
  <c r="J146" i="3" s="1"/>
  <c r="H21" i="10" s="1"/>
  <c r="G21" i="10"/>
  <c r="I146" i="9"/>
  <c r="J146" i="9" s="1"/>
  <c r="H6" i="10" s="1"/>
  <c r="F6" i="10"/>
  <c r="G6" i="10" s="1"/>
  <c r="I44" i="6"/>
  <c r="J44" i="6" s="1"/>
  <c r="H46" i="6"/>
  <c r="I46" i="6" s="1"/>
  <c r="J46" i="6" s="1"/>
  <c r="I389" i="9"/>
  <c r="H391" i="9"/>
  <c r="J291" i="9"/>
  <c r="J293" i="9" s="1"/>
  <c r="I342" i="9"/>
  <c r="J340" i="9"/>
  <c r="J342" i="9" s="1"/>
  <c r="I242" i="9"/>
  <c r="H244" i="9"/>
  <c r="H48" i="9"/>
  <c r="I195" i="9"/>
  <c r="J193" i="9"/>
  <c r="J195" i="9" s="1"/>
  <c r="I144" i="9"/>
  <c r="J144" i="9" s="1"/>
  <c r="I48" i="9"/>
  <c r="J46" i="9"/>
  <c r="J48" i="9" s="1"/>
  <c r="I95" i="3" l="1"/>
  <c r="J95" i="3" s="1"/>
  <c r="I391" i="9"/>
  <c r="J389" i="9"/>
  <c r="J391" i="9" s="1"/>
  <c r="I244" i="9"/>
  <c r="J242" i="9"/>
  <c r="J244" i="9" s="1"/>
  <c r="I97" i="3" l="1"/>
  <c r="J97" i="3" s="1"/>
  <c r="H20" i="10" s="1"/>
  <c r="G20" i="10"/>
</calcChain>
</file>

<file path=xl/sharedStrings.xml><?xml version="1.0" encoding="utf-8"?>
<sst xmlns="http://schemas.openxmlformats.org/spreadsheetml/2006/main" count="2043" uniqueCount="86">
  <si>
    <t>Customer Class:</t>
  </si>
  <si>
    <t>Residential</t>
  </si>
  <si>
    <t>RPP / Non-RPP:</t>
  </si>
  <si>
    <t>RPP</t>
  </si>
  <si>
    <t>Consumption</t>
  </si>
  <si>
    <t>kWh</t>
  </si>
  <si>
    <t>Demand</t>
  </si>
  <si>
    <t>kW</t>
  </si>
  <si>
    <t>Current Loss Factor</t>
  </si>
  <si>
    <t>Proposed/Approved Loss Factor</t>
  </si>
  <si>
    <t>Ontario Clean Energy Benefit Applied?</t>
  </si>
  <si>
    <t>No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</si>
  <si>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</si>
  <si>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</si>
  <si>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</si>
  <si>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</si>
  <si>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</si>
  <si>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</si>
  <si>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</si>
  <si>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</si>
  <si>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</si>
  <si>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</si>
  <si>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</si>
  <si>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</si>
  <si>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Smart Meter Rate Adder</t>
  </si>
  <si>
    <t/>
  </si>
  <si>
    <t>Distribution Volumetric Rate</t>
  </si>
  <si>
    <t>per kWh</t>
  </si>
  <si>
    <t>Smart Meter Disposition Rider</t>
  </si>
  <si>
    <t>LRAM &amp; SSM Rate Rider</t>
  </si>
  <si>
    <t>Sub-Total A (excluding pass through)</t>
  </si>
  <si>
    <t>Deferral/Variance Account Disposition Rate Rider</t>
  </si>
  <si>
    <t>Group 2 Rate Rider</t>
  </si>
  <si>
    <t>Acct 1576 Rate Rider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</si>
  <si>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</si>
  <si>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</si>
  <si>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</si>
  <si>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</si>
  <si>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</si>
  <si>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</si>
  <si>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</si>
  <si>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</si>
  <si>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</si>
  <si>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</si>
  <si>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</si>
  <si>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 xml:space="preserve">Ontario Electricity Support Program 
(OESP) </t>
  </si>
  <si>
    <t>TOU - Off Peak</t>
  </si>
  <si>
    <t>TOU - Mid Peak</t>
  </si>
  <si>
    <t>TOU - On Peak</t>
  </si>
  <si>
    <t>Non-RPP Retailer Avg. Price</t>
  </si>
  <si>
    <t>Average IESO Wholesale Market Price</t>
  </si>
  <si>
    <t>Total Bill on TOU (before Taxes)</t>
  </si>
  <si>
    <t>HST</t>
  </si>
  <si>
    <t>Total Bill (including HST)</t>
  </si>
  <si>
    <t>Ontario Clean Energy Benefit 1</t>
  </si>
  <si>
    <t>Total Bill on TOU</t>
  </si>
  <si>
    <t>Total Bill on Average IESO Wholesale Market Price</t>
  </si>
  <si>
    <t>Rate Rider for Recovery of Ice Storm Cost - effective until April 30, 2016</t>
  </si>
  <si>
    <t>Rate Rider for Recovery of Smart Meter Incremental Revenue Requirement - in effect until next COS</t>
  </si>
  <si>
    <t>Global Adjustment Rate Rider</t>
  </si>
  <si>
    <t>GS &lt;50 kW</t>
  </si>
  <si>
    <t>GS &gt;50 to 999 kW</t>
  </si>
  <si>
    <t>Non-RPP (Other)</t>
  </si>
  <si>
    <t>per kW</t>
  </si>
  <si>
    <t>Deferral Variance Group1</t>
  </si>
  <si>
    <t>Deferral/Variance Account Disposition Rate Rider Power</t>
  </si>
  <si>
    <t>GS &gt;1,000 to 4,999 kW</t>
  </si>
  <si>
    <t>Rate Rider for Recovery of Ice Storm - Effective until April 30, 2016</t>
  </si>
  <si>
    <t>Deferral/Variance Account Disposition Rate Rider-Power</t>
  </si>
  <si>
    <t>Large Use</t>
  </si>
  <si>
    <t>Unmetered &amp; Scattered</t>
  </si>
  <si>
    <t>Sentinel</t>
  </si>
  <si>
    <t>Streetlighting</t>
  </si>
  <si>
    <t>Total Bill on Average IESO Wholesale Market Price (before Taxes)</t>
  </si>
  <si>
    <t>Deferral/Variance Account Disposition Rate Rider - Power</t>
  </si>
  <si>
    <t>Total Bill Impacts</t>
  </si>
  <si>
    <t>Rate Class</t>
  </si>
  <si>
    <t>2015 Bill $</t>
  </si>
  <si>
    <t xml:space="preserve">2016 Bill $ </t>
  </si>
  <si>
    <t>$ Difference</t>
  </si>
  <si>
    <t>Total Bill Impact %</t>
  </si>
  <si>
    <t>Distribution Bill Impact %</t>
  </si>
  <si>
    <t>GS &gt; 50 - 999 kW</t>
  </si>
  <si>
    <t>GS &gt; 1,000-4,999 kW</t>
  </si>
  <si>
    <t>Unmetered</t>
  </si>
  <si>
    <t>#  Connections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</si>
</sst>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000"/>
    <numFmt numFmtId="166" formatCode="_-&quot;$&quot;* #,##0.0000_-;\-&quot;$&quot;* #,##0.0000_-;_-&quot;$&quot;* &quot;-&quot;??_-;_-@_-"/>
    <numFmt numFmtId="167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35">
    <xf numFmtId="0" fontId="0" fillId="0" borderId="0" xfId="0"/>
    <xf numFmtId="0" fontId="3" fillId="0" borderId="0" xfId="4" applyFont="1" applyAlignment="1" applyProtection="1">
      <alignment horizontal="right" vertical="center"/>
      <protection locked="0"/>
    </xf>
    <xf numFmtId="0" fontId="4" fillId="2" borderId="0" xfId="4" applyFont="1" applyFill="1" applyBorder="1" applyAlignment="1" applyProtection="1">
      <alignment vertical="top"/>
      <protection locked="0"/>
    </xf>
    <xf numFmtId="0" fontId="2" fillId="0" borderId="0" xfId="4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0" xfId="4" applyFont="1" applyProtection="1">
      <protection locked="0"/>
    </xf>
    <xf numFmtId="0" fontId="2" fillId="0" borderId="0" xfId="4" applyFont="1" applyProtection="1">
      <protection locked="0"/>
    </xf>
    <xf numFmtId="0" fontId="5" fillId="2" borderId="0" xfId="4" applyFont="1" applyFill="1" applyAlignment="1" applyProtection="1">
      <alignment vertical="center"/>
      <protection locked="0"/>
    </xf>
    <xf numFmtId="0" fontId="3" fillId="0" borderId="0" xfId="4" applyFont="1" applyAlignment="1" applyProtection="1">
      <alignment horizontal="left"/>
      <protection locked="0"/>
    </xf>
    <xf numFmtId="0" fontId="3" fillId="0" borderId="0" xfId="4" applyFont="1" applyAlignment="1" applyProtection="1">
      <alignment horizontal="center"/>
      <protection locked="0"/>
    </xf>
    <xf numFmtId="0" fontId="5" fillId="0" borderId="0" xfId="4" applyFont="1" applyAlignment="1" applyProtection="1">
      <alignment horizontal="center"/>
      <protection locked="0"/>
    </xf>
    <xf numFmtId="165" fontId="3" fillId="2" borderId="1" xfId="3" applyNumberFormat="1" applyFont="1" applyFill="1" applyBorder="1" applyProtection="1">
      <protection locked="0"/>
    </xf>
    <xf numFmtId="0" fontId="3" fillId="0" borderId="1" xfId="4" applyFont="1" applyBorder="1" applyAlignment="1" applyProtection="1">
      <alignment horizontal="center"/>
      <protection locked="0"/>
    </xf>
    <xf numFmtId="0" fontId="3" fillId="0" borderId="0" xfId="4" applyFont="1" applyAlignment="1" applyProtection="1">
      <protection locked="0"/>
    </xf>
    <xf numFmtId="0" fontId="3" fillId="0" borderId="5" xfId="4" applyFont="1" applyBorder="1" applyAlignment="1" applyProtection="1">
      <alignment horizontal="center"/>
      <protection locked="0"/>
    </xf>
    <xf numFmtId="0" fontId="3" fillId="0" borderId="6" xfId="4" applyFont="1" applyBorder="1" applyAlignment="1" applyProtection="1">
      <alignment horizontal="center"/>
      <protection locked="0"/>
    </xf>
    <xf numFmtId="0" fontId="3" fillId="0" borderId="7" xfId="4" applyFont="1" applyBorder="1" applyAlignment="1" applyProtection="1">
      <alignment horizontal="center"/>
      <protection locked="0"/>
    </xf>
    <xf numFmtId="0" fontId="3" fillId="0" borderId="9" xfId="4" quotePrefix="1" applyFont="1" applyBorder="1" applyAlignment="1" applyProtection="1">
      <alignment horizontal="center"/>
      <protection locked="0"/>
    </xf>
    <xf numFmtId="0" fontId="3" fillId="0" borderId="10" xfId="4" quotePrefix="1" applyFont="1" applyBorder="1" applyAlignment="1" applyProtection="1">
      <alignment horizontal="center"/>
      <protection locked="0"/>
    </xf>
    <xf numFmtId="0" fontId="2" fillId="0" borderId="0" xfId="4" applyAlignment="1" applyProtection="1">
      <alignment vertical="top"/>
      <protection locked="0"/>
    </xf>
    <xf numFmtId="0" fontId="2" fillId="3" borderId="0" xfId="4" applyFill="1" applyAlignment="1" applyProtection="1">
      <alignment vertical="top"/>
      <protection locked="0"/>
    </xf>
    <xf numFmtId="166" fontId="0" fillId="4" borderId="8" xfId="2" applyNumberFormat="1" applyFont="1" applyFill="1" applyBorder="1" applyAlignment="1" applyProtection="1">
      <alignment vertical="top"/>
      <protection locked="0"/>
    </xf>
    <xf numFmtId="0" fontId="2" fillId="0" borderId="8" xfId="4" applyFill="1" applyBorder="1" applyAlignment="1" applyProtection="1">
      <alignment vertical="center"/>
      <protection locked="0"/>
    </xf>
    <xf numFmtId="44" fontId="0" fillId="0" borderId="6" xfId="2" applyFont="1" applyBorder="1" applyAlignment="1" applyProtection="1">
      <alignment vertical="center"/>
      <protection locked="0"/>
    </xf>
    <xf numFmtId="166" fontId="0" fillId="4" borderId="8" xfId="2" applyNumberFormat="1" applyFont="1" applyFill="1" applyBorder="1" applyAlignment="1" applyProtection="1">
      <alignment vertical="center"/>
      <protection locked="0"/>
    </xf>
    <xf numFmtId="0" fontId="2" fillId="0" borderId="6" xfId="4" applyFill="1" applyBorder="1" applyAlignment="1" applyProtection="1">
      <alignment vertical="center"/>
      <protection locked="0"/>
    </xf>
    <xf numFmtId="44" fontId="2" fillId="0" borderId="8" xfId="4" applyNumberFormat="1" applyBorder="1" applyAlignment="1" applyProtection="1">
      <alignment vertical="center"/>
      <protection locked="0"/>
    </xf>
    <xf numFmtId="10" fontId="0" fillId="0" borderId="6" xfId="3" applyNumberFormat="1" applyFont="1" applyBorder="1" applyAlignment="1" applyProtection="1">
      <alignment vertical="center"/>
      <protection locked="0"/>
    </xf>
    <xf numFmtId="0" fontId="2" fillId="4" borderId="0" xfId="4" applyFill="1" applyAlignment="1" applyProtection="1">
      <alignment vertical="top"/>
      <protection locked="0"/>
    </xf>
    <xf numFmtId="164" fontId="1" fillId="0" borderId="8" xfId="1" applyNumberFormat="1" applyFill="1" applyBorder="1" applyAlignment="1" applyProtection="1">
      <alignment vertical="center"/>
      <protection locked="0"/>
    </xf>
    <xf numFmtId="0" fontId="3" fillId="5" borderId="2" xfId="4" applyFont="1" applyFill="1" applyBorder="1" applyAlignment="1" applyProtection="1">
      <alignment vertical="top"/>
      <protection locked="0"/>
    </xf>
    <xf numFmtId="0" fontId="2" fillId="5" borderId="3" xfId="4" applyFill="1" applyBorder="1" applyAlignment="1" applyProtection="1">
      <alignment vertical="top"/>
      <protection locked="0"/>
    </xf>
    <xf numFmtId="166" fontId="0" fillId="5" borderId="1" xfId="2" applyNumberFormat="1" applyFont="1" applyFill="1" applyBorder="1" applyAlignment="1" applyProtection="1">
      <alignment vertical="top"/>
      <protection locked="0"/>
    </xf>
    <xf numFmtId="0" fontId="2" fillId="5" borderId="1" xfId="4" applyFill="1" applyBorder="1" applyAlignment="1" applyProtection="1">
      <alignment vertical="center"/>
      <protection locked="0"/>
    </xf>
    <xf numFmtId="44" fontId="0" fillId="5" borderId="4" xfId="2" applyFont="1" applyFill="1" applyBorder="1" applyAlignment="1" applyProtection="1">
      <alignment vertical="center"/>
      <protection locked="0"/>
    </xf>
    <xf numFmtId="166" fontId="0" fillId="5" borderId="1" xfId="2" applyNumberFormat="1" applyFont="1" applyFill="1" applyBorder="1" applyAlignment="1" applyProtection="1">
      <alignment vertical="center"/>
      <protection locked="0"/>
    </xf>
    <xf numFmtId="0" fontId="2" fillId="5" borderId="4" xfId="4" applyFill="1" applyBorder="1" applyAlignment="1" applyProtection="1">
      <alignment vertical="center"/>
      <protection locked="0"/>
    </xf>
    <xf numFmtId="44" fontId="3" fillId="5" borderId="1" xfId="4" applyNumberFormat="1" applyFont="1" applyFill="1" applyBorder="1" applyAlignment="1" applyProtection="1">
      <alignment vertical="center"/>
      <protection locked="0"/>
    </xf>
    <xf numFmtId="10" fontId="3" fillId="5" borderId="4" xfId="3" applyNumberFormat="1" applyFont="1" applyFill="1" applyBorder="1" applyAlignment="1" applyProtection="1">
      <alignment vertical="center"/>
      <protection locked="0"/>
    </xf>
    <xf numFmtId="0" fontId="2" fillId="4" borderId="0" xfId="4" applyFont="1" applyFill="1" applyAlignment="1" applyProtection="1">
      <alignment vertical="top" wrapText="1"/>
      <protection locked="0"/>
    </xf>
    <xf numFmtId="0" fontId="2" fillId="0" borderId="0" xfId="4" applyFont="1" applyAlignment="1" applyProtection="1">
      <alignment vertical="top"/>
      <protection locked="0"/>
    </xf>
    <xf numFmtId="166" fontId="0" fillId="2" borderId="8" xfId="2" applyNumberFormat="1" applyFont="1" applyFill="1" applyBorder="1" applyAlignment="1" applyProtection="1">
      <alignment vertical="top"/>
      <protection locked="0"/>
    </xf>
    <xf numFmtId="164" fontId="1" fillId="6" borderId="8" xfId="1" applyNumberFormat="1" applyFill="1" applyBorder="1" applyAlignment="1" applyProtection="1">
      <alignment vertical="center"/>
      <protection locked="0"/>
    </xf>
    <xf numFmtId="166" fontId="0" fillId="2" borderId="8" xfId="2" applyNumberFormat="1" applyFont="1" applyFill="1" applyBorder="1" applyAlignment="1" applyProtection="1">
      <alignment vertical="center"/>
      <protection locked="0"/>
    </xf>
    <xf numFmtId="0" fontId="3" fillId="5" borderId="2" xfId="4" applyFont="1" applyFill="1" applyBorder="1" applyAlignment="1" applyProtection="1">
      <alignment vertical="top" wrapText="1"/>
      <protection locked="0"/>
    </xf>
    <xf numFmtId="0" fontId="2" fillId="5" borderId="3" xfId="4" applyFill="1" applyBorder="1" applyProtection="1">
      <protection locked="0"/>
    </xf>
    <xf numFmtId="0" fontId="2" fillId="5" borderId="1" xfId="4" applyFill="1" applyBorder="1" applyProtection="1">
      <protection locked="0"/>
    </xf>
    <xf numFmtId="44" fontId="3" fillId="5" borderId="4" xfId="4" applyNumberFormat="1" applyFont="1" applyFill="1" applyBorder="1" applyAlignment="1" applyProtection="1">
      <alignment vertical="center"/>
      <protection locked="0"/>
    </xf>
    <xf numFmtId="0" fontId="2" fillId="0" borderId="0" xfId="4" applyAlignment="1" applyProtection="1">
      <alignment vertical="center"/>
      <protection locked="0"/>
    </xf>
    <xf numFmtId="0" fontId="2" fillId="3" borderId="0" xfId="4" applyFill="1" applyAlignment="1" applyProtection="1">
      <alignment vertical="center"/>
      <protection locked="0"/>
    </xf>
    <xf numFmtId="0" fontId="2" fillId="0" borderId="0" xfId="4" applyAlignment="1" applyProtection="1">
      <alignment vertical="center" wrapText="1"/>
      <protection locked="0"/>
    </xf>
    <xf numFmtId="0" fontId="2" fillId="5" borderId="1" xfId="4" applyFill="1" applyBorder="1" applyAlignment="1" applyProtection="1">
      <alignment vertical="top"/>
      <protection locked="0"/>
    </xf>
    <xf numFmtId="0" fontId="3" fillId="5" borderId="1" xfId="4" applyFont="1" applyFill="1" applyBorder="1" applyAlignment="1" applyProtection="1">
      <alignment vertical="center"/>
      <protection locked="0"/>
    </xf>
    <xf numFmtId="0" fontId="3" fillId="5" borderId="4" xfId="4" applyFont="1" applyFill="1" applyBorder="1" applyAlignment="1" applyProtection="1">
      <alignment vertical="center"/>
      <protection locked="0"/>
    </xf>
    <xf numFmtId="0" fontId="2" fillId="0" borderId="0" xfId="4" applyAlignment="1" applyProtection="1">
      <alignment vertical="top" wrapText="1"/>
      <protection locked="0"/>
    </xf>
    <xf numFmtId="166" fontId="1" fillId="4" borderId="8" xfId="2" applyNumberFormat="1" applyFill="1" applyBorder="1" applyAlignment="1" applyProtection="1">
      <alignment vertical="top"/>
      <protection locked="0"/>
    </xf>
    <xf numFmtId="44" fontId="1" fillId="0" borderId="6" xfId="2" applyBorder="1" applyAlignment="1" applyProtection="1">
      <alignment vertical="center"/>
      <protection locked="0"/>
    </xf>
    <xf numFmtId="166" fontId="1" fillId="4" borderId="8" xfId="2" applyNumberFormat="1" applyFill="1" applyBorder="1" applyAlignment="1" applyProtection="1">
      <alignment vertical="center"/>
      <protection locked="0"/>
    </xf>
    <xf numFmtId="44" fontId="2" fillId="7" borderId="8" xfId="4" applyNumberFormat="1" applyFill="1" applyBorder="1" applyAlignment="1" applyProtection="1">
      <alignment vertical="center"/>
      <protection locked="0"/>
    </xf>
    <xf numFmtId="166" fontId="1" fillId="0" borderId="8" xfId="2" applyNumberFormat="1" applyFill="1" applyBorder="1" applyAlignment="1" applyProtection="1">
      <alignment vertical="top"/>
      <protection locked="0"/>
    </xf>
    <xf numFmtId="164" fontId="2" fillId="2" borderId="8" xfId="1" applyNumberFormat="1" applyFont="1" applyFill="1" applyBorder="1" applyAlignment="1" applyProtection="1">
      <alignment vertical="center"/>
      <protection locked="0"/>
    </xf>
    <xf numFmtId="164" fontId="1" fillId="2" borderId="8" xfId="1" applyNumberFormat="1" applyFill="1" applyBorder="1" applyAlignment="1" applyProtection="1">
      <alignment vertical="center"/>
      <protection locked="0"/>
    </xf>
    <xf numFmtId="0" fontId="2" fillId="8" borderId="11" xfId="4" applyFont="1" applyFill="1" applyBorder="1" applyProtection="1">
      <protection locked="0"/>
    </xf>
    <xf numFmtId="0" fontId="2" fillId="8" borderId="12" xfId="4" applyFill="1" applyBorder="1" applyAlignment="1" applyProtection="1">
      <alignment vertical="top"/>
      <protection locked="0"/>
    </xf>
    <xf numFmtId="166" fontId="1" fillId="8" borderId="13" xfId="2" applyNumberFormat="1" applyFill="1" applyBorder="1" applyAlignment="1" applyProtection="1">
      <alignment vertical="top"/>
      <protection locked="0"/>
    </xf>
    <xf numFmtId="0" fontId="2" fillId="8" borderId="14" xfId="4" applyFill="1" applyBorder="1" applyAlignment="1" applyProtection="1">
      <alignment vertical="center"/>
      <protection locked="0"/>
    </xf>
    <xf numFmtId="44" fontId="1" fillId="8" borderId="12" xfId="2" applyFill="1" applyBorder="1" applyAlignment="1" applyProtection="1">
      <alignment vertical="center"/>
      <protection locked="0"/>
    </xf>
    <xf numFmtId="0" fontId="2" fillId="8" borderId="13" xfId="4" applyFill="1" applyBorder="1" applyAlignment="1" applyProtection="1">
      <alignment vertical="center"/>
      <protection locked="0"/>
    </xf>
    <xf numFmtId="44" fontId="2" fillId="8" borderId="13" xfId="4" applyNumberFormat="1" applyFill="1" applyBorder="1" applyAlignment="1" applyProtection="1">
      <alignment vertical="center"/>
      <protection locked="0"/>
    </xf>
    <xf numFmtId="10" fontId="1" fillId="8" borderId="15" xfId="3" applyNumberFormat="1" applyFill="1" applyBorder="1" applyAlignment="1" applyProtection="1">
      <alignment vertical="center"/>
      <protection locked="0"/>
    </xf>
    <xf numFmtId="0" fontId="3" fillId="0" borderId="0" xfId="4" applyFont="1" applyFill="1" applyAlignment="1" applyProtection="1">
      <alignment vertical="top"/>
      <protection locked="0"/>
    </xf>
    <xf numFmtId="9" fontId="2" fillId="0" borderId="8" xfId="4" applyNumberFormat="1" applyFill="1" applyBorder="1" applyAlignment="1" applyProtection="1">
      <alignment vertical="top"/>
      <protection locked="0"/>
    </xf>
    <xf numFmtId="9" fontId="2" fillId="0" borderId="0" xfId="4" applyNumberFormat="1" applyFill="1" applyBorder="1" applyAlignment="1" applyProtection="1">
      <alignment vertical="center"/>
      <protection locked="0"/>
    </xf>
    <xf numFmtId="44" fontId="3" fillId="0" borderId="16" xfId="4" applyNumberFormat="1" applyFont="1" applyFill="1" applyBorder="1" applyAlignment="1" applyProtection="1">
      <alignment vertical="center"/>
      <protection locked="0"/>
    </xf>
    <xf numFmtId="9" fontId="3" fillId="0" borderId="8" xfId="4" applyNumberFormat="1" applyFont="1" applyFill="1" applyBorder="1" applyAlignment="1" applyProtection="1">
      <alignment vertical="center"/>
      <protection locked="0"/>
    </xf>
    <xf numFmtId="44" fontId="3" fillId="0" borderId="8" xfId="4" applyNumberFormat="1" applyFont="1" applyFill="1" applyBorder="1" applyAlignment="1" applyProtection="1">
      <alignment vertical="center"/>
      <protection locked="0"/>
    </xf>
    <xf numFmtId="10" fontId="3" fillId="0" borderId="6" xfId="3" applyNumberFormat="1" applyFont="1" applyFill="1" applyBorder="1" applyAlignment="1" applyProtection="1">
      <alignment vertical="center"/>
      <protection locked="0"/>
    </xf>
    <xf numFmtId="0" fontId="2" fillId="0" borderId="0" xfId="4" applyFont="1" applyFill="1" applyAlignment="1" applyProtection="1">
      <alignment horizontal="left" vertical="top" indent="1"/>
      <protection locked="0"/>
    </xf>
    <xf numFmtId="0" fontId="2" fillId="0" borderId="0" xfId="4" applyFill="1" applyBorder="1" applyAlignment="1" applyProtection="1">
      <alignment vertical="center"/>
      <protection locked="0"/>
    </xf>
    <xf numFmtId="44" fontId="2" fillId="0" borderId="16" xfId="4" applyNumberFormat="1" applyFont="1" applyFill="1" applyBorder="1" applyAlignment="1" applyProtection="1">
      <alignment vertical="center"/>
      <protection locked="0"/>
    </xf>
    <xf numFmtId="9" fontId="2" fillId="0" borderId="8" xfId="4" applyNumberFormat="1" applyFont="1" applyFill="1" applyBorder="1" applyAlignment="1" applyProtection="1">
      <alignment vertical="center"/>
      <protection locked="0"/>
    </xf>
    <xf numFmtId="0" fontId="2" fillId="0" borderId="8" xfId="4" applyFont="1" applyFill="1" applyBorder="1" applyAlignment="1" applyProtection="1">
      <alignment vertical="center"/>
      <protection locked="0"/>
    </xf>
    <xf numFmtId="44" fontId="2" fillId="0" borderId="8" xfId="4" applyNumberFormat="1" applyFont="1" applyFill="1" applyBorder="1" applyAlignment="1" applyProtection="1">
      <alignment vertical="center"/>
      <protection locked="0"/>
    </xf>
    <xf numFmtId="10" fontId="2" fillId="0" borderId="6" xfId="3" applyNumberFormat="1" applyFont="1" applyFill="1" applyBorder="1" applyAlignment="1" applyProtection="1">
      <alignment vertical="center"/>
      <protection locked="0"/>
    </xf>
    <xf numFmtId="0" fontId="3" fillId="0" borderId="0" xfId="4" applyFont="1" applyAlignment="1" applyProtection="1">
      <alignment horizontal="left" vertical="top" wrapText="1" indent="1"/>
      <protection locked="0"/>
    </xf>
    <xf numFmtId="0" fontId="2" fillId="0" borderId="8" xfId="4" applyFill="1" applyBorder="1" applyAlignment="1" applyProtection="1">
      <alignment vertical="top"/>
      <protection locked="0"/>
    </xf>
    <xf numFmtId="44" fontId="7" fillId="0" borderId="16" xfId="4" applyNumberFormat="1" applyFont="1" applyFill="1" applyBorder="1" applyAlignment="1" applyProtection="1">
      <alignment vertical="center"/>
      <protection locked="0"/>
    </xf>
    <xf numFmtId="10" fontId="1" fillId="7" borderId="6" xfId="3" applyNumberFormat="1" applyFill="1" applyBorder="1" applyAlignment="1" applyProtection="1">
      <alignment vertical="center"/>
      <protection locked="0"/>
    </xf>
    <xf numFmtId="0" fontId="2" fillId="9" borderId="9" xfId="4" applyFill="1" applyBorder="1" applyAlignment="1" applyProtection="1">
      <alignment vertical="top"/>
      <protection locked="0"/>
    </xf>
    <xf numFmtId="0" fontId="2" fillId="9" borderId="17" xfId="4" applyFill="1" applyBorder="1" applyAlignment="1" applyProtection="1">
      <alignment vertical="center"/>
      <protection locked="0"/>
    </xf>
    <xf numFmtId="44" fontId="3" fillId="9" borderId="18" xfId="4" applyNumberFormat="1" applyFont="1" applyFill="1" applyBorder="1" applyAlignment="1" applyProtection="1">
      <alignment vertical="center"/>
      <protection locked="0"/>
    </xf>
    <xf numFmtId="0" fontId="3" fillId="9" borderId="9" xfId="4" applyFont="1" applyFill="1" applyBorder="1" applyAlignment="1" applyProtection="1">
      <alignment vertical="center"/>
      <protection locked="0"/>
    </xf>
    <xf numFmtId="44" fontId="3" fillId="9" borderId="9" xfId="4" applyNumberFormat="1" applyFont="1" applyFill="1" applyBorder="1" applyAlignment="1" applyProtection="1">
      <alignment vertical="center"/>
      <protection locked="0"/>
    </xf>
    <xf numFmtId="10" fontId="3" fillId="9" borderId="10" xfId="3" applyNumberFormat="1" applyFont="1" applyFill="1" applyBorder="1" applyAlignment="1" applyProtection="1">
      <alignment vertical="center"/>
      <protection locked="0"/>
    </xf>
    <xf numFmtId="9" fontId="2" fillId="0" borderId="8" xfId="4" applyNumberFormat="1" applyFont="1" applyFill="1" applyBorder="1" applyAlignment="1" applyProtection="1">
      <alignment vertical="top"/>
      <protection locked="0"/>
    </xf>
    <xf numFmtId="0" fontId="2" fillId="9" borderId="8" xfId="4" applyFill="1" applyBorder="1" applyAlignment="1" applyProtection="1">
      <alignment vertical="top"/>
      <protection locked="0"/>
    </xf>
    <xf numFmtId="0" fontId="2" fillId="9" borderId="0" xfId="4" applyFill="1" applyBorder="1" applyAlignment="1" applyProtection="1">
      <alignment vertical="center"/>
      <protection locked="0"/>
    </xf>
    <xf numFmtId="44" fontId="3" fillId="9" borderId="16" xfId="4" applyNumberFormat="1" applyFont="1" applyFill="1" applyBorder="1" applyAlignment="1" applyProtection="1">
      <alignment vertical="center"/>
      <protection locked="0"/>
    </xf>
    <xf numFmtId="0" fontId="3" fillId="9" borderId="8" xfId="4" applyFont="1" applyFill="1" applyBorder="1" applyAlignment="1" applyProtection="1">
      <alignment vertical="center"/>
      <protection locked="0"/>
    </xf>
    <xf numFmtId="44" fontId="3" fillId="9" borderId="8" xfId="4" applyNumberFormat="1" applyFont="1" applyFill="1" applyBorder="1" applyAlignment="1" applyProtection="1">
      <alignment vertical="center"/>
      <protection locked="0"/>
    </xf>
    <xf numFmtId="10" fontId="3" fillId="9" borderId="6" xfId="3" applyNumberFormat="1" applyFont="1" applyFill="1" applyBorder="1" applyAlignment="1" applyProtection="1">
      <alignment vertical="center"/>
      <protection locked="0"/>
    </xf>
    <xf numFmtId="166" fontId="1" fillId="8" borderId="14" xfId="2" applyNumberFormat="1" applyFill="1" applyBorder="1" applyAlignment="1" applyProtection="1">
      <alignment vertical="top"/>
      <protection locked="0"/>
    </xf>
    <xf numFmtId="0" fontId="2" fillId="8" borderId="12" xfId="4" applyFill="1" applyBorder="1" applyAlignment="1" applyProtection="1">
      <alignment vertical="center"/>
      <protection locked="0"/>
    </xf>
    <xf numFmtId="44" fontId="1" fillId="8" borderId="19" xfId="2" applyFill="1" applyBorder="1" applyAlignment="1" applyProtection="1">
      <alignment vertical="center"/>
      <protection locked="0"/>
    </xf>
    <xf numFmtId="44" fontId="2" fillId="8" borderId="14" xfId="4" applyNumberFormat="1" applyFill="1" applyBorder="1" applyAlignment="1" applyProtection="1">
      <alignment vertical="center"/>
      <protection locked="0"/>
    </xf>
    <xf numFmtId="167" fontId="0" fillId="0" borderId="0" xfId="3" applyNumberFormat="1" applyFont="1"/>
    <xf numFmtId="0" fontId="3" fillId="10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164" fontId="9" fillId="0" borderId="0" xfId="1" applyNumberFormat="1" applyFont="1"/>
    <xf numFmtId="0" fontId="10" fillId="0" borderId="1" xfId="0" applyFont="1" applyBorder="1"/>
    <xf numFmtId="164" fontId="10" fillId="0" borderId="1" xfId="1" applyNumberFormat="1" applyFont="1" applyBorder="1"/>
    <xf numFmtId="44" fontId="10" fillId="0" borderId="1" xfId="0" applyNumberFormat="1" applyFont="1" applyBorder="1"/>
    <xf numFmtId="10" fontId="10" fillId="0" borderId="1" xfId="0" applyNumberFormat="1" applyFont="1" applyBorder="1"/>
    <xf numFmtId="0" fontId="10" fillId="9" borderId="1" xfId="0" applyFont="1" applyFill="1" applyBorder="1"/>
    <xf numFmtId="164" fontId="10" fillId="9" borderId="1" xfId="1" applyNumberFormat="1" applyFont="1" applyFill="1" applyBorder="1"/>
    <xf numFmtId="44" fontId="10" fillId="9" borderId="1" xfId="0" applyNumberFormat="1" applyFont="1" applyFill="1" applyBorder="1"/>
    <xf numFmtId="10" fontId="10" fillId="9" borderId="1" xfId="0" applyNumberFormat="1" applyFont="1" applyFill="1" applyBorder="1"/>
    <xf numFmtId="0" fontId="3" fillId="0" borderId="8" xfId="4" applyFont="1" applyFill="1" applyBorder="1" applyAlignment="1" applyProtection="1">
      <alignment horizontal="center" wrapText="1"/>
      <protection locked="0"/>
    </xf>
    <xf numFmtId="0" fontId="2" fillId="0" borderId="9" xfId="4" applyBorder="1" applyAlignment="1" applyProtection="1">
      <alignment wrapText="1"/>
      <protection locked="0"/>
    </xf>
    <xf numFmtId="0" fontId="3" fillId="0" borderId="6" xfId="4" applyFont="1" applyFill="1" applyBorder="1" applyAlignment="1" applyProtection="1">
      <alignment horizontal="center" wrapText="1"/>
      <protection locked="0"/>
    </xf>
    <xf numFmtId="0" fontId="2" fillId="0" borderId="10" xfId="4" applyBorder="1" applyAlignment="1" applyProtection="1">
      <alignment wrapText="1"/>
      <protection locked="0"/>
    </xf>
    <xf numFmtId="0" fontId="3" fillId="2" borderId="1" xfId="4" applyFont="1" applyFill="1" applyBorder="1" applyAlignment="1" applyProtection="1">
      <alignment horizontal="left" vertical="top"/>
      <protection locked="0"/>
    </xf>
    <xf numFmtId="0" fontId="3" fillId="0" borderId="2" xfId="4" applyFont="1" applyBorder="1" applyAlignment="1" applyProtection="1">
      <alignment horizontal="center"/>
      <protection locked="0"/>
    </xf>
    <xf numFmtId="0" fontId="3" fillId="0" borderId="3" xfId="4" applyFont="1" applyBorder="1" applyAlignment="1" applyProtection="1">
      <alignment horizontal="center"/>
      <protection locked="0"/>
    </xf>
    <xf numFmtId="0" fontId="3" fillId="0" borderId="4" xfId="4" applyFont="1" applyBorder="1" applyAlignment="1" applyProtection="1">
      <alignment horizontal="center"/>
      <protection locked="0"/>
    </xf>
    <xf numFmtId="0" fontId="6" fillId="0" borderId="0" xfId="4" applyFont="1" applyAlignment="1" applyProtection="1">
      <alignment horizontal="left" vertical="top" wrapText="1" indent="1"/>
      <protection locked="0"/>
    </xf>
    <xf numFmtId="0" fontId="3" fillId="9" borderId="0" xfId="4" applyFont="1" applyFill="1" applyAlignment="1" applyProtection="1">
      <alignment horizontal="left" vertical="top" wrapText="1"/>
      <protection locked="0"/>
    </xf>
    <xf numFmtId="0" fontId="3" fillId="0" borderId="0" xfId="4" applyFont="1" applyAlignment="1" applyProtection="1">
      <alignment horizontal="center" wrapText="1"/>
      <protection locked="0"/>
    </xf>
    <xf numFmtId="0" fontId="2" fillId="0" borderId="0" xfId="4" applyAlignment="1" applyProtection="1">
      <alignment horizontal="center" wrapText="1"/>
      <protection locked="0"/>
    </xf>
    <xf numFmtId="0" fontId="6" fillId="0" borderId="6" xfId="4" applyFont="1" applyBorder="1" applyAlignment="1" applyProtection="1">
      <alignment horizontal="left" vertical="top" wrapText="1" indent="1"/>
      <protection locked="0"/>
    </xf>
    <xf numFmtId="0" fontId="3" fillId="9" borderId="20" xfId="4" applyFont="1" applyFill="1" applyBorder="1" applyAlignment="1" applyProtection="1">
      <alignment horizontal="left" vertical="top" wrapText="1"/>
      <protection locked="0"/>
    </xf>
    <xf numFmtId="0" fontId="3" fillId="9" borderId="21" xfId="4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2"/>
  <sheetViews>
    <sheetView tabSelected="1" zoomScaleNormal="100" workbookViewId="0"/>
  </sheetViews>
  <sheetFormatPr defaultColWidth="23.28515625" defaultRowHeight="15" x14ac:dyDescent="0.25"/>
  <cols>
    <col min="1" max="1" width="85.42578125" bestFit="1" customWidth="1"/>
    <col min="2" max="2" width="11.7109375" bestFit="1" customWidth="1"/>
    <col min="3" max="3" width="10" bestFit="1" customWidth="1"/>
    <col min="4" max="4" width="8" bestFit="1" customWidth="1"/>
    <col min="5" max="5" width="9" bestFit="1" customWidth="1"/>
    <col min="6" max="6" width="10" bestFit="1" customWidth="1"/>
    <col min="7" max="7" width="8" bestFit="1" customWidth="1"/>
    <col min="8" max="8" width="9" bestFit="1" customWidth="1"/>
    <col min="9" max="9" width="9.5703125" bestFit="1" customWidth="1"/>
    <col min="10" max="10" width="10" bestFit="1" customWidth="1"/>
  </cols>
  <sheetData>
    <row r="2" spans="1:10" x14ac:dyDescent="0.25">
      <c r="A2" s="1" t="s">
        <v>0</v>
      </c>
      <c r="B2" s="123" t="s">
        <v>1</v>
      </c>
      <c r="C2" s="123"/>
      <c r="D2" s="123"/>
      <c r="E2" s="2"/>
      <c r="F2" s="2"/>
      <c r="G2" s="3"/>
      <c r="H2" s="3"/>
      <c r="I2" s="3"/>
      <c r="J2" s="3"/>
    </row>
    <row r="3" spans="1:10" x14ac:dyDescent="0.25">
      <c r="A3" s="1" t="s">
        <v>2</v>
      </c>
      <c r="B3" s="123" t="s">
        <v>3</v>
      </c>
      <c r="C3" s="123"/>
      <c r="D3" s="123"/>
      <c r="E3" s="2"/>
      <c r="F3" s="2"/>
      <c r="G3" s="3"/>
      <c r="H3" s="3"/>
      <c r="I3" s="3"/>
      <c r="J3" s="3"/>
    </row>
    <row r="4" spans="1:10" ht="15.75" x14ac:dyDescent="0.25">
      <c r="A4" s="1" t="s">
        <v>4</v>
      </c>
      <c r="B4" s="4">
        <v>100</v>
      </c>
      <c r="C4" s="5" t="s">
        <v>5</v>
      </c>
      <c r="D4" s="6"/>
      <c r="E4" s="3"/>
      <c r="F4" s="3"/>
      <c r="G4" s="7"/>
      <c r="H4" s="7"/>
      <c r="I4" s="7"/>
      <c r="J4" s="7"/>
    </row>
    <row r="5" spans="1:10" ht="15.75" x14ac:dyDescent="0.25">
      <c r="A5" s="1" t="s">
        <v>6</v>
      </c>
      <c r="B5" s="4">
        <v>0</v>
      </c>
      <c r="C5" s="8" t="s">
        <v>7</v>
      </c>
      <c r="D5" s="9"/>
      <c r="E5" s="10"/>
      <c r="F5" s="10"/>
      <c r="G5" s="10"/>
      <c r="H5" s="3"/>
      <c r="I5" s="3"/>
      <c r="J5" s="3"/>
    </row>
    <row r="6" spans="1:10" x14ac:dyDescent="0.25">
      <c r="A6" s="1" t="s">
        <v>8</v>
      </c>
      <c r="B6" s="11">
        <v>1.0362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1" t="s">
        <v>9</v>
      </c>
      <c r="B7" s="11">
        <v>1.0330999999999999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5" t="s">
        <v>10</v>
      </c>
      <c r="B8" s="12" t="s">
        <v>11</v>
      </c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A10" s="6"/>
      <c r="B10" s="13"/>
      <c r="C10" s="124" t="s">
        <v>12</v>
      </c>
      <c r="D10" s="125"/>
      <c r="E10" s="126"/>
      <c r="F10" s="124" t="s">
        <v>13</v>
      </c>
      <c r="G10" s="125"/>
      <c r="H10" s="126"/>
      <c r="I10" s="124" t="s">
        <v>14</v>
      </c>
      <c r="J10" s="126"/>
    </row>
    <row r="11" spans="1:10" x14ac:dyDescent="0.25">
      <c r="A11" s="6"/>
      <c r="B11" s="129" t="s">
        <v>15</v>
      </c>
      <c r="C11" s="14" t="s">
        <v>16</v>
      </c>
      <c r="D11" s="14" t="s">
        <v>17</v>
      </c>
      <c r="E11" s="15" t="s">
        <v>18</v>
      </c>
      <c r="F11" s="14" t="s">
        <v>16</v>
      </c>
      <c r="G11" s="16" t="s">
        <v>17</v>
      </c>
      <c r="H11" s="15" t="s">
        <v>18</v>
      </c>
      <c r="I11" s="119" t="s">
        <v>19</v>
      </c>
      <c r="J11" s="121" t="s">
        <v>20</v>
      </c>
    </row>
    <row r="12" spans="1:10" x14ac:dyDescent="0.25">
      <c r="A12" s="6"/>
      <c r="B12" s="130"/>
      <c r="C12" s="17" t="s">
        <v>21</v>
      </c>
      <c r="D12" s="17"/>
      <c r="E12" s="18" t="s">
        <v>21</v>
      </c>
      <c r="F12" s="17" t="s">
        <v>21</v>
      </c>
      <c r="G12" s="18"/>
      <c r="H12" s="18" t="s">
        <v>21</v>
      </c>
      <c r="I12" s="120"/>
      <c r="J12" s="122"/>
    </row>
    <row r="13" spans="1:10" x14ac:dyDescent="0.25">
      <c r="A13" s="19" t="s">
        <v>22</v>
      </c>
      <c r="B13" s="20" t="s">
        <v>23</v>
      </c>
      <c r="C13" s="21">
        <v>15.43</v>
      </c>
      <c r="D13" s="22">
        <v>1</v>
      </c>
      <c r="E13" s="23">
        <v>15.43</v>
      </c>
      <c r="F13" s="24">
        <v>19.91</v>
      </c>
      <c r="G13" s="25">
        <v>1</v>
      </c>
      <c r="H13" s="23">
        <f>+F13</f>
        <v>19.91</v>
      </c>
      <c r="I13" s="26">
        <f>+H13-E13</f>
        <v>4.4800000000000004</v>
      </c>
      <c r="J13" s="27">
        <f>+I13/E13</f>
        <v>0.29034348671419319</v>
      </c>
    </row>
    <row r="14" spans="1:10" x14ac:dyDescent="0.25">
      <c r="A14" s="19" t="s">
        <v>24</v>
      </c>
      <c r="B14" s="20"/>
      <c r="C14" s="21"/>
      <c r="D14" s="22">
        <v>1</v>
      </c>
      <c r="E14" s="23">
        <v>0</v>
      </c>
      <c r="F14" s="24"/>
      <c r="G14" s="25">
        <v>1</v>
      </c>
      <c r="H14" s="23">
        <v>0</v>
      </c>
      <c r="I14" s="26">
        <v>0</v>
      </c>
      <c r="J14" s="27" t="s">
        <v>25</v>
      </c>
    </row>
    <row r="15" spans="1:10" x14ac:dyDescent="0.25">
      <c r="A15" s="28" t="s">
        <v>57</v>
      </c>
      <c r="B15" s="20" t="s">
        <v>23</v>
      </c>
      <c r="C15" s="21">
        <v>1.0900000000000001</v>
      </c>
      <c r="D15" s="22">
        <v>1</v>
      </c>
      <c r="E15" s="23">
        <v>1.0900000000000001</v>
      </c>
      <c r="F15" s="24"/>
      <c r="G15" s="25">
        <v>1</v>
      </c>
      <c r="H15" s="23">
        <v>0</v>
      </c>
      <c r="I15" s="26">
        <v>-1.0900000000000001</v>
      </c>
      <c r="J15" s="27">
        <v>-1</v>
      </c>
    </row>
    <row r="16" spans="1:10" x14ac:dyDescent="0.25">
      <c r="A16" s="28" t="s">
        <v>58</v>
      </c>
      <c r="B16" s="20" t="s">
        <v>23</v>
      </c>
      <c r="C16" s="21">
        <v>0.08</v>
      </c>
      <c r="D16" s="22">
        <v>1</v>
      </c>
      <c r="E16" s="23">
        <v>0.08</v>
      </c>
      <c r="F16" s="24"/>
      <c r="G16" s="25">
        <v>1</v>
      </c>
      <c r="H16" s="23"/>
      <c r="I16" s="26">
        <f>+H16-E16</f>
        <v>-0.08</v>
      </c>
      <c r="J16" s="27">
        <v>-1</v>
      </c>
    </row>
    <row r="17" spans="1:10" x14ac:dyDescent="0.25">
      <c r="A17" s="19" t="s">
        <v>26</v>
      </c>
      <c r="B17" s="20" t="s">
        <v>27</v>
      </c>
      <c r="C17" s="21">
        <v>1.44E-2</v>
      </c>
      <c r="D17" s="29">
        <v>100</v>
      </c>
      <c r="E17" s="23">
        <v>1.44</v>
      </c>
      <c r="F17" s="24">
        <v>1.18E-2</v>
      </c>
      <c r="G17" s="29">
        <v>100</v>
      </c>
      <c r="H17" s="23">
        <v>1.18</v>
      </c>
      <c r="I17" s="26">
        <v>-0.26</v>
      </c>
      <c r="J17" s="27">
        <v>-0.18055555555555558</v>
      </c>
    </row>
    <row r="18" spans="1:10" x14ac:dyDescent="0.25">
      <c r="A18" s="19" t="s">
        <v>28</v>
      </c>
      <c r="B18" s="20"/>
      <c r="C18" s="21"/>
      <c r="D18" s="29">
        <v>100</v>
      </c>
      <c r="E18" s="23">
        <v>0</v>
      </c>
      <c r="F18" s="24"/>
      <c r="G18" s="29">
        <v>100</v>
      </c>
      <c r="H18" s="23">
        <v>0</v>
      </c>
      <c r="I18" s="26">
        <v>0</v>
      </c>
      <c r="J18" s="27" t="s">
        <v>25</v>
      </c>
    </row>
    <row r="19" spans="1:10" x14ac:dyDescent="0.25">
      <c r="A19" s="19" t="s">
        <v>29</v>
      </c>
      <c r="B19" s="20" t="s">
        <v>27</v>
      </c>
      <c r="C19" s="21"/>
      <c r="D19" s="29">
        <v>100</v>
      </c>
      <c r="E19" s="23">
        <v>0</v>
      </c>
      <c r="F19" s="24"/>
      <c r="G19" s="29">
        <v>100</v>
      </c>
      <c r="H19" s="23">
        <v>0</v>
      </c>
      <c r="I19" s="26">
        <v>0</v>
      </c>
      <c r="J19" s="27" t="s">
        <v>25</v>
      </c>
    </row>
    <row r="20" spans="1:10" x14ac:dyDescent="0.25">
      <c r="A20" s="30" t="s">
        <v>30</v>
      </c>
      <c r="B20" s="31"/>
      <c r="C20" s="32"/>
      <c r="D20" s="33"/>
      <c r="E20" s="34">
        <v>18.04</v>
      </c>
      <c r="F20" s="35"/>
      <c r="G20" s="36"/>
      <c r="H20" s="34">
        <f>SUM(H13:H19)</f>
        <v>21.09</v>
      </c>
      <c r="I20" s="37">
        <f>+H20-E20</f>
        <v>3.0500000000000007</v>
      </c>
      <c r="J20" s="38">
        <f>+I20/E20</f>
        <v>0.16906873614190693</v>
      </c>
    </row>
    <row r="21" spans="1:10" x14ac:dyDescent="0.25">
      <c r="A21" s="39" t="s">
        <v>31</v>
      </c>
      <c r="B21" s="20" t="s">
        <v>27</v>
      </c>
      <c r="C21" s="21"/>
      <c r="D21" s="29">
        <v>100</v>
      </c>
      <c r="E21" s="23">
        <v>0</v>
      </c>
      <c r="F21" s="24">
        <v>3.5999999999999999E-3</v>
      </c>
      <c r="G21" s="29">
        <v>100</v>
      </c>
      <c r="H21" s="23">
        <f>+F21*G21</f>
        <v>0.36</v>
      </c>
      <c r="I21" s="26">
        <f>+H21-E21</f>
        <v>0.36</v>
      </c>
      <c r="J21" s="27">
        <v>1</v>
      </c>
    </row>
    <row r="22" spans="1:10" x14ac:dyDescent="0.25">
      <c r="A22" s="39" t="s">
        <v>68</v>
      </c>
      <c r="B22" s="20" t="s">
        <v>27</v>
      </c>
      <c r="C22" s="21"/>
      <c r="D22" s="29">
        <v>100</v>
      </c>
      <c r="E22" s="23"/>
      <c r="F22" s="24">
        <v>-3.2000000000000002E-3</v>
      </c>
      <c r="G22" s="29">
        <v>100</v>
      </c>
      <c r="H22" s="23">
        <f>+F22*G22</f>
        <v>-0.32</v>
      </c>
      <c r="I22" s="26">
        <f>+H22-E22</f>
        <v>-0.32</v>
      </c>
      <c r="J22" s="27">
        <v>1</v>
      </c>
    </row>
    <row r="23" spans="1:10" x14ac:dyDescent="0.25">
      <c r="A23" s="39" t="s">
        <v>32</v>
      </c>
      <c r="B23" s="20" t="s">
        <v>23</v>
      </c>
      <c r="C23" s="21"/>
      <c r="D23" s="29">
        <v>100</v>
      </c>
      <c r="E23" s="23">
        <v>0</v>
      </c>
      <c r="F23" s="24">
        <v>0.97</v>
      </c>
      <c r="G23" s="29">
        <v>1</v>
      </c>
      <c r="H23" s="23">
        <v>0.97</v>
      </c>
      <c r="I23" s="26">
        <v>0.97</v>
      </c>
      <c r="J23" s="27">
        <v>1</v>
      </c>
    </row>
    <row r="24" spans="1:10" x14ac:dyDescent="0.25">
      <c r="A24" s="39" t="s">
        <v>33</v>
      </c>
      <c r="B24" s="20" t="s">
        <v>27</v>
      </c>
      <c r="C24" s="21"/>
      <c r="D24" s="29">
        <v>100</v>
      </c>
      <c r="E24" s="23">
        <v>0</v>
      </c>
      <c r="F24" s="24">
        <v>-1.8E-3</v>
      </c>
      <c r="G24" s="29">
        <v>100</v>
      </c>
      <c r="H24" s="23">
        <v>-0.18</v>
      </c>
      <c r="I24" s="26">
        <v>-0.18</v>
      </c>
      <c r="J24" s="27">
        <v>1</v>
      </c>
    </row>
    <row r="25" spans="1:10" x14ac:dyDescent="0.25">
      <c r="A25" s="39" t="s">
        <v>59</v>
      </c>
      <c r="B25" s="20" t="s">
        <v>27</v>
      </c>
      <c r="C25" s="21"/>
      <c r="D25" s="29">
        <v>100</v>
      </c>
      <c r="E25" s="23">
        <v>0</v>
      </c>
      <c r="F25" s="24"/>
      <c r="G25" s="29">
        <v>100</v>
      </c>
      <c r="H25" s="23">
        <v>0</v>
      </c>
      <c r="I25" s="26">
        <v>0</v>
      </c>
      <c r="J25" s="27" t="s">
        <v>25</v>
      </c>
    </row>
    <row r="26" spans="1:10" x14ac:dyDescent="0.25">
      <c r="A26" s="40" t="s">
        <v>34</v>
      </c>
      <c r="B26" s="20" t="s">
        <v>27</v>
      </c>
      <c r="C26" s="21">
        <v>2.0000000000000001E-4</v>
      </c>
      <c r="D26" s="29">
        <v>100</v>
      </c>
      <c r="E26" s="23">
        <v>0.02</v>
      </c>
      <c r="F26" s="24">
        <v>5.9999999999999995E-4</v>
      </c>
      <c r="G26" s="29">
        <v>100</v>
      </c>
      <c r="H26" s="23">
        <v>0.06</v>
      </c>
      <c r="I26" s="26">
        <v>3.9999999999999994E-2</v>
      </c>
      <c r="J26" s="27">
        <v>1.9999999999999996</v>
      </c>
    </row>
    <row r="27" spans="1:10" x14ac:dyDescent="0.25">
      <c r="A27" s="40" t="s">
        <v>35</v>
      </c>
      <c r="B27" s="20"/>
      <c r="C27" s="41">
        <v>0.10214000000000001</v>
      </c>
      <c r="D27" s="42">
        <v>3.6200000000000045</v>
      </c>
      <c r="E27" s="23">
        <v>0.36974680000000049</v>
      </c>
      <c r="F27" s="43">
        <v>0.10214000000000001</v>
      </c>
      <c r="G27" s="42">
        <v>3.3099999999999881</v>
      </c>
      <c r="H27" s="23">
        <v>0.33808339999999881</v>
      </c>
      <c r="I27" s="26">
        <v>-3.1663400000001674E-2</v>
      </c>
      <c r="J27" s="27">
        <v>-8.5635359116026516E-2</v>
      </c>
    </row>
    <row r="28" spans="1:10" x14ac:dyDescent="0.25">
      <c r="A28" s="40" t="s">
        <v>36</v>
      </c>
      <c r="B28" s="20" t="s">
        <v>23</v>
      </c>
      <c r="C28" s="41">
        <v>0.79</v>
      </c>
      <c r="D28" s="22">
        <v>1</v>
      </c>
      <c r="E28" s="23">
        <v>0.79</v>
      </c>
      <c r="F28" s="41">
        <v>0.79</v>
      </c>
      <c r="G28" s="22">
        <v>1</v>
      </c>
      <c r="H28" s="23">
        <v>0.79</v>
      </c>
      <c r="I28" s="26">
        <v>0</v>
      </c>
      <c r="J28" s="27">
        <v>0</v>
      </c>
    </row>
    <row r="29" spans="1:10" x14ac:dyDescent="0.25">
      <c r="A29" s="44" t="s">
        <v>37</v>
      </c>
      <c r="B29" s="45"/>
      <c r="C29" s="46"/>
      <c r="D29" s="33"/>
      <c r="E29" s="47">
        <v>19.219746799999999</v>
      </c>
      <c r="F29" s="33"/>
      <c r="G29" s="36"/>
      <c r="H29" s="47">
        <f>SUM(H20:H28)</f>
        <v>23.108083399999995</v>
      </c>
      <c r="I29" s="37">
        <f>+H29-E29</f>
        <v>3.8883365999999953</v>
      </c>
      <c r="J29" s="38">
        <f>+I29/E29</f>
        <v>0.20230946018497992</v>
      </c>
    </row>
    <row r="30" spans="1:10" x14ac:dyDescent="0.25">
      <c r="A30" s="48" t="s">
        <v>38</v>
      </c>
      <c r="B30" s="49" t="s">
        <v>27</v>
      </c>
      <c r="C30" s="24">
        <v>7.9000000000000008E-3</v>
      </c>
      <c r="D30" s="42">
        <v>103.62</v>
      </c>
      <c r="E30" s="23">
        <v>0.81859800000000016</v>
      </c>
      <c r="F30" s="24">
        <v>7.4999999999999997E-3</v>
      </c>
      <c r="G30" s="42">
        <v>103.30999999999999</v>
      </c>
      <c r="H30" s="23">
        <v>0.77482499999999987</v>
      </c>
      <c r="I30" s="26">
        <v>-4.3773000000000284E-2</v>
      </c>
      <c r="J30" s="27">
        <v>-5.3473133332845028E-2</v>
      </c>
    </row>
    <row r="31" spans="1:10" x14ac:dyDescent="0.25">
      <c r="A31" s="50" t="s">
        <v>39</v>
      </c>
      <c r="B31" s="49" t="s">
        <v>27</v>
      </c>
      <c r="C31" s="24">
        <v>6.0000000000000001E-3</v>
      </c>
      <c r="D31" s="42">
        <v>103.62</v>
      </c>
      <c r="E31" s="23">
        <v>0.62172000000000005</v>
      </c>
      <c r="F31" s="24">
        <v>5.8999999999999999E-3</v>
      </c>
      <c r="G31" s="42">
        <v>103.30999999999999</v>
      </c>
      <c r="H31" s="23">
        <v>0.60952899999999988</v>
      </c>
      <c r="I31" s="26">
        <v>-1.2191000000000174E-2</v>
      </c>
      <c r="J31" s="27">
        <v>-1.9608505436531191E-2</v>
      </c>
    </row>
    <row r="32" spans="1:10" x14ac:dyDescent="0.25">
      <c r="A32" s="44" t="s">
        <v>40</v>
      </c>
      <c r="B32" s="31"/>
      <c r="C32" s="51"/>
      <c r="D32" s="33"/>
      <c r="E32" s="47">
        <v>20.660064800000001</v>
      </c>
      <c r="F32" s="52"/>
      <c r="G32" s="53"/>
      <c r="H32" s="47">
        <f>SUM(H29:H31)</f>
        <v>24.492437399999993</v>
      </c>
      <c r="I32" s="37">
        <f>+H32-E32</f>
        <v>3.8323725999999922</v>
      </c>
      <c r="J32" s="38">
        <f>+I32/E32</f>
        <v>0.18549663987501105</v>
      </c>
    </row>
    <row r="33" spans="1:10" x14ac:dyDescent="0.25">
      <c r="A33" s="54" t="s">
        <v>41</v>
      </c>
      <c r="B33" s="20" t="s">
        <v>27</v>
      </c>
      <c r="C33" s="55">
        <v>4.4000000000000003E-3</v>
      </c>
      <c r="D33" s="42">
        <v>103.62</v>
      </c>
      <c r="E33" s="56">
        <v>0.45592800000000006</v>
      </c>
      <c r="F33" s="57">
        <v>4.4000000000000003E-3</v>
      </c>
      <c r="G33" s="42">
        <v>103.30999999999999</v>
      </c>
      <c r="H33" s="56">
        <v>0.45456399999999997</v>
      </c>
      <c r="I33" s="26">
        <v>-1.3640000000000874E-3</v>
      </c>
      <c r="J33" s="27">
        <v>-2.9917004439299344E-3</v>
      </c>
    </row>
    <row r="34" spans="1:10" x14ac:dyDescent="0.25">
      <c r="A34" s="54" t="s">
        <v>42</v>
      </c>
      <c r="B34" s="20" t="s">
        <v>27</v>
      </c>
      <c r="C34" s="55">
        <v>1.2999999999999999E-3</v>
      </c>
      <c r="D34" s="42">
        <v>103.62</v>
      </c>
      <c r="E34" s="56">
        <v>0.13470599999999999</v>
      </c>
      <c r="F34" s="57">
        <v>1.2999999999999999E-3</v>
      </c>
      <c r="G34" s="42">
        <v>103.30999999999999</v>
      </c>
      <c r="H34" s="56">
        <v>0.13430299999999998</v>
      </c>
      <c r="I34" s="26">
        <v>-4.0300000000001446E-4</v>
      </c>
      <c r="J34" s="27">
        <v>-2.9917004439298507E-3</v>
      </c>
    </row>
    <row r="35" spans="1:10" x14ac:dyDescent="0.25">
      <c r="A35" s="19" t="s">
        <v>43</v>
      </c>
      <c r="B35" s="20" t="s">
        <v>23</v>
      </c>
      <c r="C35" s="55">
        <v>0.25</v>
      </c>
      <c r="D35" s="22">
        <v>1</v>
      </c>
      <c r="E35" s="56">
        <v>0.25</v>
      </c>
      <c r="F35" s="57">
        <v>0.25</v>
      </c>
      <c r="G35" s="25">
        <v>1</v>
      </c>
      <c r="H35" s="56">
        <v>0.25</v>
      </c>
      <c r="I35" s="26">
        <v>0</v>
      </c>
      <c r="J35" s="27">
        <v>0</v>
      </c>
    </row>
    <row r="36" spans="1:10" x14ac:dyDescent="0.25">
      <c r="A36" s="19" t="s">
        <v>44</v>
      </c>
      <c r="B36" s="20" t="s">
        <v>27</v>
      </c>
      <c r="C36" s="55">
        <v>7.0000000000000001E-3</v>
      </c>
      <c r="D36" s="29">
        <v>100</v>
      </c>
      <c r="E36" s="56">
        <v>0.70000000000000007</v>
      </c>
      <c r="F36" s="58"/>
      <c r="G36" s="58"/>
      <c r="H36" s="58"/>
      <c r="I36" s="58"/>
      <c r="J36" s="27">
        <v>0</v>
      </c>
    </row>
    <row r="37" spans="1:10" ht="25.5" x14ac:dyDescent="0.25">
      <c r="A37" s="54" t="s">
        <v>45</v>
      </c>
      <c r="B37" s="20"/>
      <c r="C37" s="58"/>
      <c r="D37" s="58"/>
      <c r="E37" s="58"/>
      <c r="F37" s="57"/>
      <c r="G37" s="42">
        <v>103.30999999999999</v>
      </c>
      <c r="H37" s="56">
        <v>0</v>
      </c>
      <c r="I37" s="26"/>
      <c r="J37" s="27" t="s">
        <v>25</v>
      </c>
    </row>
    <row r="38" spans="1:10" x14ac:dyDescent="0.25">
      <c r="A38" s="40" t="s">
        <v>46</v>
      </c>
      <c r="B38" s="20"/>
      <c r="C38" s="59">
        <v>0.08</v>
      </c>
      <c r="D38" s="60">
        <v>64</v>
      </c>
      <c r="E38" s="56">
        <v>5.12</v>
      </c>
      <c r="F38" s="59">
        <v>0.08</v>
      </c>
      <c r="G38" s="60">
        <v>64</v>
      </c>
      <c r="H38" s="56">
        <v>5.12</v>
      </c>
      <c r="I38" s="26">
        <v>0</v>
      </c>
      <c r="J38" s="27">
        <v>0</v>
      </c>
    </row>
    <row r="39" spans="1:10" x14ac:dyDescent="0.25">
      <c r="A39" s="40" t="s">
        <v>47</v>
      </c>
      <c r="B39" s="20"/>
      <c r="C39" s="59">
        <v>0.122</v>
      </c>
      <c r="D39" s="60">
        <v>18</v>
      </c>
      <c r="E39" s="56">
        <v>2.1959999999999997</v>
      </c>
      <c r="F39" s="59">
        <v>0.122</v>
      </c>
      <c r="G39" s="60">
        <v>18</v>
      </c>
      <c r="H39" s="56">
        <v>2.1959999999999997</v>
      </c>
      <c r="I39" s="26">
        <v>0</v>
      </c>
      <c r="J39" s="27">
        <v>0</v>
      </c>
    </row>
    <row r="40" spans="1:10" x14ac:dyDescent="0.25">
      <c r="A40" s="6" t="s">
        <v>48</v>
      </c>
      <c r="B40" s="20"/>
      <c r="C40" s="59">
        <v>0.161</v>
      </c>
      <c r="D40" s="60">
        <v>18</v>
      </c>
      <c r="E40" s="56">
        <v>2.8980000000000001</v>
      </c>
      <c r="F40" s="59">
        <v>0.161</v>
      </c>
      <c r="G40" s="60">
        <v>18</v>
      </c>
      <c r="H40" s="56">
        <v>2.8980000000000001</v>
      </c>
      <c r="I40" s="26">
        <v>0</v>
      </c>
      <c r="J40" s="27">
        <v>0</v>
      </c>
    </row>
    <row r="41" spans="1:10" x14ac:dyDescent="0.25">
      <c r="A41" s="40" t="s">
        <v>49</v>
      </c>
      <c r="B41" s="20"/>
      <c r="C41" s="59">
        <v>8.5999999999999993E-2</v>
      </c>
      <c r="D41" s="60">
        <v>100</v>
      </c>
      <c r="E41" s="56">
        <v>8.6</v>
      </c>
      <c r="F41" s="59">
        <v>8.5999999999999993E-2</v>
      </c>
      <c r="G41" s="60">
        <v>100</v>
      </c>
      <c r="H41" s="56">
        <v>8.6</v>
      </c>
      <c r="I41" s="26">
        <v>0</v>
      </c>
      <c r="J41" s="27">
        <v>0</v>
      </c>
    </row>
    <row r="42" spans="1:10" ht="15.75" thickBot="1" x14ac:dyDescent="0.3">
      <c r="A42" s="40" t="s">
        <v>50</v>
      </c>
      <c r="B42" s="20"/>
      <c r="C42" s="55">
        <v>9.06E-2</v>
      </c>
      <c r="D42" s="61">
        <v>100</v>
      </c>
      <c r="E42" s="56">
        <v>9.06</v>
      </c>
      <c r="F42" s="55">
        <v>9.06E-2</v>
      </c>
      <c r="G42" s="61">
        <v>100</v>
      </c>
      <c r="H42" s="56">
        <v>9.06</v>
      </c>
      <c r="I42" s="26">
        <v>0</v>
      </c>
      <c r="J42" s="27">
        <v>0</v>
      </c>
    </row>
    <row r="43" spans="1:10" ht="15.75" thickBot="1" x14ac:dyDescent="0.3">
      <c r="A43" s="62"/>
      <c r="B43" s="63"/>
      <c r="C43" s="64"/>
      <c r="D43" s="65"/>
      <c r="E43" s="66"/>
      <c r="F43" s="64"/>
      <c r="G43" s="67"/>
      <c r="H43" s="66"/>
      <c r="I43" s="68"/>
      <c r="J43" s="69"/>
    </row>
    <row r="44" spans="1:10" x14ac:dyDescent="0.25">
      <c r="A44" s="70" t="s">
        <v>51</v>
      </c>
      <c r="B44" s="19"/>
      <c r="C44" s="71"/>
      <c r="D44" s="72"/>
      <c r="E44" s="73">
        <v>32.414698799999996</v>
      </c>
      <c r="F44" s="74"/>
      <c r="G44" s="74"/>
      <c r="H44" s="73">
        <f>SUM(H32:H40)</f>
        <v>35.545304399999999</v>
      </c>
      <c r="I44" s="75">
        <f>+H44-E44</f>
        <v>3.1306056000000027</v>
      </c>
      <c r="J44" s="76">
        <f>+I44/E44</f>
        <v>9.6579814587078719E-2</v>
      </c>
    </row>
    <row r="45" spans="1:10" x14ac:dyDescent="0.25">
      <c r="A45" s="77" t="s">
        <v>52</v>
      </c>
      <c r="B45" s="19"/>
      <c r="C45" s="71">
        <v>0.13</v>
      </c>
      <c r="D45" s="78"/>
      <c r="E45" s="79">
        <v>4.2139108439999999</v>
      </c>
      <c r="F45" s="80">
        <v>0.13</v>
      </c>
      <c r="G45" s="81"/>
      <c r="H45" s="79">
        <f>+H44*0.13</f>
        <v>4.6208895720000003</v>
      </c>
      <c r="I45" s="82">
        <f>+H45-E45</f>
        <v>0.40697872800000034</v>
      </c>
      <c r="J45" s="83">
        <f>+I45/E45</f>
        <v>9.6579814587078705E-2</v>
      </c>
    </row>
    <row r="46" spans="1:10" x14ac:dyDescent="0.25">
      <c r="A46" s="84" t="s">
        <v>53</v>
      </c>
      <c r="B46" s="19"/>
      <c r="C46" s="85"/>
      <c r="D46" s="78"/>
      <c r="E46" s="79">
        <v>36.628609643999994</v>
      </c>
      <c r="F46" s="81"/>
      <c r="G46" s="81"/>
      <c r="H46" s="79">
        <f>+H44+H45</f>
        <v>40.166193972000002</v>
      </c>
      <c r="I46" s="82">
        <f>+H46-E46</f>
        <v>3.5375843280000083</v>
      </c>
      <c r="J46" s="83">
        <f>+I46/E46</f>
        <v>9.6579814587078872E-2</v>
      </c>
    </row>
    <row r="47" spans="1:10" x14ac:dyDescent="0.25">
      <c r="A47" s="127" t="s">
        <v>54</v>
      </c>
      <c r="B47" s="127"/>
      <c r="C47" s="85"/>
      <c r="D47" s="78"/>
      <c r="E47" s="86"/>
      <c r="F47" s="58"/>
      <c r="G47" s="58"/>
      <c r="H47" s="58"/>
      <c r="I47" s="58"/>
      <c r="J47" s="87"/>
    </row>
    <row r="48" spans="1:10" ht="15.75" thickBot="1" x14ac:dyDescent="0.3">
      <c r="A48" s="128" t="s">
        <v>55</v>
      </c>
      <c r="B48" s="128"/>
      <c r="C48" s="88"/>
      <c r="D48" s="89"/>
      <c r="E48" s="90">
        <v>36.628609643999994</v>
      </c>
      <c r="F48" s="91"/>
      <c r="G48" s="91"/>
      <c r="H48" s="90">
        <f>+H46</f>
        <v>40.166193972000002</v>
      </c>
      <c r="I48" s="92">
        <f>+I46</f>
        <v>3.5375843280000083</v>
      </c>
      <c r="J48" s="93">
        <f>+J46</f>
        <v>9.6579814587078872E-2</v>
      </c>
    </row>
    <row r="49" spans="1:10" ht="15.75" thickBot="1" x14ac:dyDescent="0.3">
      <c r="A49" s="62"/>
      <c r="B49" s="63"/>
      <c r="C49" s="64"/>
      <c r="D49" s="65"/>
      <c r="E49" s="66"/>
      <c r="F49" s="64"/>
      <c r="G49" s="67"/>
      <c r="H49" s="66"/>
      <c r="I49" s="68"/>
      <c r="J49" s="69"/>
    </row>
    <row r="51" spans="1:10" x14ac:dyDescent="0.25">
      <c r="A51" s="1" t="s">
        <v>0</v>
      </c>
      <c r="B51" s="123" t="s">
        <v>1</v>
      </c>
      <c r="C51" s="123"/>
      <c r="D51" s="123"/>
      <c r="E51" s="2"/>
      <c r="F51" s="2"/>
      <c r="G51" s="3"/>
      <c r="H51" s="3"/>
      <c r="I51" s="3"/>
      <c r="J51" s="3"/>
    </row>
    <row r="52" spans="1:10" x14ac:dyDescent="0.25">
      <c r="A52" s="1" t="s">
        <v>2</v>
      </c>
      <c r="B52" s="123" t="s">
        <v>3</v>
      </c>
      <c r="C52" s="123"/>
      <c r="D52" s="123"/>
      <c r="E52" s="2"/>
      <c r="F52" s="2"/>
      <c r="G52" s="3"/>
      <c r="H52" s="3"/>
      <c r="I52" s="3"/>
      <c r="J52" s="3"/>
    </row>
    <row r="53" spans="1:10" ht="15.75" x14ac:dyDescent="0.25">
      <c r="A53" s="1" t="s">
        <v>4</v>
      </c>
      <c r="B53" s="4">
        <v>250</v>
      </c>
      <c r="C53" s="5" t="s">
        <v>5</v>
      </c>
      <c r="D53" s="6"/>
      <c r="E53" s="3"/>
      <c r="F53" s="3"/>
      <c r="G53" s="7"/>
      <c r="H53" s="7"/>
      <c r="I53" s="7"/>
      <c r="J53" s="7"/>
    </row>
    <row r="54" spans="1:10" ht="15.75" x14ac:dyDescent="0.25">
      <c r="A54" s="1" t="s">
        <v>6</v>
      </c>
      <c r="B54" s="4">
        <v>0</v>
      </c>
      <c r="C54" s="8" t="s">
        <v>7</v>
      </c>
      <c r="D54" s="9"/>
      <c r="E54" s="10"/>
      <c r="F54" s="10"/>
      <c r="G54" s="10"/>
      <c r="H54" s="3"/>
      <c r="I54" s="3"/>
      <c r="J54" s="3"/>
    </row>
    <row r="55" spans="1:10" x14ac:dyDescent="0.25">
      <c r="A55" s="1" t="s">
        <v>8</v>
      </c>
      <c r="B55" s="11">
        <v>1.0362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1" t="s">
        <v>9</v>
      </c>
      <c r="B56" s="11">
        <v>1.0330999999999999</v>
      </c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5" t="s">
        <v>10</v>
      </c>
      <c r="B57" s="12" t="s">
        <v>11</v>
      </c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6"/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25">
      <c r="A59" s="6"/>
      <c r="B59" s="13"/>
      <c r="C59" s="124" t="s">
        <v>12</v>
      </c>
      <c r="D59" s="125"/>
      <c r="E59" s="126"/>
      <c r="F59" s="124" t="s">
        <v>13</v>
      </c>
      <c r="G59" s="125"/>
      <c r="H59" s="126"/>
      <c r="I59" s="124" t="s">
        <v>14</v>
      </c>
      <c r="J59" s="126"/>
    </row>
    <row r="60" spans="1:10" x14ac:dyDescent="0.25">
      <c r="A60" s="6"/>
      <c r="B60" s="129" t="s">
        <v>15</v>
      </c>
      <c r="C60" s="14" t="s">
        <v>16</v>
      </c>
      <c r="D60" s="14" t="s">
        <v>17</v>
      </c>
      <c r="E60" s="15" t="s">
        <v>18</v>
      </c>
      <c r="F60" s="14" t="s">
        <v>16</v>
      </c>
      <c r="G60" s="16" t="s">
        <v>17</v>
      </c>
      <c r="H60" s="15" t="s">
        <v>18</v>
      </c>
      <c r="I60" s="119" t="s">
        <v>19</v>
      </c>
      <c r="J60" s="121" t="s">
        <v>20</v>
      </c>
    </row>
    <row r="61" spans="1:10" x14ac:dyDescent="0.25">
      <c r="A61" s="6"/>
      <c r="B61" s="130"/>
      <c r="C61" s="17" t="s">
        <v>21</v>
      </c>
      <c r="D61" s="17"/>
      <c r="E61" s="18" t="s">
        <v>21</v>
      </c>
      <c r="F61" s="17" t="s">
        <v>21</v>
      </c>
      <c r="G61" s="18"/>
      <c r="H61" s="18" t="s">
        <v>21</v>
      </c>
      <c r="I61" s="120"/>
      <c r="J61" s="122"/>
    </row>
    <row r="62" spans="1:10" x14ac:dyDescent="0.25">
      <c r="A62" s="19" t="s">
        <v>22</v>
      </c>
      <c r="B62" s="20" t="s">
        <v>23</v>
      </c>
      <c r="C62" s="21">
        <v>15.43</v>
      </c>
      <c r="D62" s="22">
        <v>1</v>
      </c>
      <c r="E62" s="23">
        <v>15.43</v>
      </c>
      <c r="F62" s="24">
        <v>19.91</v>
      </c>
      <c r="G62" s="25">
        <v>1</v>
      </c>
      <c r="H62" s="23">
        <f>+F62</f>
        <v>19.91</v>
      </c>
      <c r="I62" s="26">
        <f>+H62-E62</f>
        <v>4.4800000000000004</v>
      </c>
      <c r="J62" s="27">
        <f>+I62/E62</f>
        <v>0.29034348671419319</v>
      </c>
    </row>
    <row r="63" spans="1:10" x14ac:dyDescent="0.25">
      <c r="A63" s="19" t="s">
        <v>24</v>
      </c>
      <c r="B63" s="20"/>
      <c r="C63" s="21"/>
      <c r="D63" s="22">
        <v>1</v>
      </c>
      <c r="E63" s="23">
        <v>0</v>
      </c>
      <c r="F63" s="24"/>
      <c r="G63" s="25">
        <v>1</v>
      </c>
      <c r="H63" s="23">
        <v>0</v>
      </c>
      <c r="I63" s="26">
        <v>0</v>
      </c>
      <c r="J63" s="27" t="s">
        <v>25</v>
      </c>
    </row>
    <row r="64" spans="1:10" x14ac:dyDescent="0.25">
      <c r="A64" s="28" t="s">
        <v>57</v>
      </c>
      <c r="B64" s="20" t="s">
        <v>23</v>
      </c>
      <c r="C64" s="21">
        <v>1.0900000000000001</v>
      </c>
      <c r="D64" s="22">
        <v>1</v>
      </c>
      <c r="E64" s="23">
        <v>1.0900000000000001</v>
      </c>
      <c r="F64" s="24"/>
      <c r="G64" s="25">
        <v>1</v>
      </c>
      <c r="H64" s="23">
        <v>0</v>
      </c>
      <c r="I64" s="26">
        <v>-1.0900000000000001</v>
      </c>
      <c r="J64" s="27">
        <v>-1</v>
      </c>
    </row>
    <row r="65" spans="1:10" x14ac:dyDescent="0.25">
      <c r="A65" s="28" t="s">
        <v>58</v>
      </c>
      <c r="B65" s="20" t="s">
        <v>23</v>
      </c>
      <c r="C65" s="21">
        <v>0.08</v>
      </c>
      <c r="D65" s="22">
        <v>1</v>
      </c>
      <c r="E65" s="23">
        <v>0.08</v>
      </c>
      <c r="F65" s="24"/>
      <c r="G65" s="25">
        <v>1</v>
      </c>
      <c r="H65" s="23"/>
      <c r="I65" s="26">
        <f>+H65-E65</f>
        <v>-0.08</v>
      </c>
      <c r="J65" s="27">
        <v>-1</v>
      </c>
    </row>
    <row r="66" spans="1:10" x14ac:dyDescent="0.25">
      <c r="A66" s="19" t="s">
        <v>26</v>
      </c>
      <c r="B66" s="20" t="s">
        <v>27</v>
      </c>
      <c r="C66" s="21">
        <v>1.44E-2</v>
      </c>
      <c r="D66" s="29">
        <v>250</v>
      </c>
      <c r="E66" s="23">
        <v>3.6</v>
      </c>
      <c r="F66" s="24">
        <v>1.18E-2</v>
      </c>
      <c r="G66" s="29">
        <v>250</v>
      </c>
      <c r="H66" s="23">
        <v>2.9499999999999997</v>
      </c>
      <c r="I66" s="26">
        <v>-0.65000000000000036</v>
      </c>
      <c r="J66" s="27">
        <v>-0.18055555555555566</v>
      </c>
    </row>
    <row r="67" spans="1:10" x14ac:dyDescent="0.25">
      <c r="A67" s="19" t="s">
        <v>28</v>
      </c>
      <c r="B67" s="20"/>
      <c r="C67" s="21"/>
      <c r="D67" s="29">
        <v>250</v>
      </c>
      <c r="E67" s="23">
        <v>0</v>
      </c>
      <c r="F67" s="24"/>
      <c r="G67" s="29">
        <v>250</v>
      </c>
      <c r="H67" s="23">
        <v>0</v>
      </c>
      <c r="I67" s="26">
        <v>0</v>
      </c>
      <c r="J67" s="27" t="s">
        <v>25</v>
      </c>
    </row>
    <row r="68" spans="1:10" x14ac:dyDescent="0.25">
      <c r="A68" s="19" t="s">
        <v>29</v>
      </c>
      <c r="B68" s="20" t="s">
        <v>27</v>
      </c>
      <c r="C68" s="21"/>
      <c r="D68" s="29">
        <v>250</v>
      </c>
      <c r="E68" s="23">
        <v>0</v>
      </c>
      <c r="F68" s="24"/>
      <c r="G68" s="29">
        <v>250</v>
      </c>
      <c r="H68" s="23">
        <v>0</v>
      </c>
      <c r="I68" s="26">
        <v>0</v>
      </c>
      <c r="J68" s="27" t="s">
        <v>25</v>
      </c>
    </row>
    <row r="69" spans="1:10" x14ac:dyDescent="0.25">
      <c r="A69" s="30" t="s">
        <v>30</v>
      </c>
      <c r="B69" s="31"/>
      <c r="C69" s="32"/>
      <c r="D69" s="33"/>
      <c r="E69" s="34">
        <v>20.2</v>
      </c>
      <c r="F69" s="35"/>
      <c r="G69" s="36"/>
      <c r="H69" s="34">
        <f>SUM(H62:H68)</f>
        <v>22.86</v>
      </c>
      <c r="I69" s="37">
        <f>+H69-E69</f>
        <v>2.66</v>
      </c>
      <c r="J69" s="38">
        <f>+I69/E69</f>
        <v>0.13168316831683169</v>
      </c>
    </row>
    <row r="70" spans="1:10" x14ac:dyDescent="0.25">
      <c r="A70" s="39" t="s">
        <v>31</v>
      </c>
      <c r="B70" s="20" t="s">
        <v>27</v>
      </c>
      <c r="C70" s="21"/>
      <c r="D70" s="29">
        <v>250</v>
      </c>
      <c r="E70" s="23">
        <v>0</v>
      </c>
      <c r="F70" s="24">
        <v>3.5999999999999999E-3</v>
      </c>
      <c r="G70" s="29">
        <v>250</v>
      </c>
      <c r="H70" s="23">
        <f>+F70*G70</f>
        <v>0.9</v>
      </c>
      <c r="I70" s="26">
        <f>+H70-E70</f>
        <v>0.9</v>
      </c>
      <c r="J70" s="27">
        <v>1</v>
      </c>
    </row>
    <row r="71" spans="1:10" x14ac:dyDescent="0.25">
      <c r="A71" s="39" t="s">
        <v>68</v>
      </c>
      <c r="B71" s="20" t="s">
        <v>27</v>
      </c>
      <c r="C71" s="21"/>
      <c r="D71" s="29">
        <v>250</v>
      </c>
      <c r="E71" s="23">
        <v>0</v>
      </c>
      <c r="F71" s="24">
        <v>-3.2000000000000002E-3</v>
      </c>
      <c r="G71" s="29">
        <v>250</v>
      </c>
      <c r="H71" s="23">
        <f>+F71*G71</f>
        <v>-0.8</v>
      </c>
      <c r="I71" s="26">
        <f>+H71-E71</f>
        <v>-0.8</v>
      </c>
      <c r="J71" s="27">
        <v>1</v>
      </c>
    </row>
    <row r="72" spans="1:10" x14ac:dyDescent="0.25">
      <c r="A72" s="39" t="s">
        <v>32</v>
      </c>
      <c r="B72" s="20" t="s">
        <v>23</v>
      </c>
      <c r="C72" s="21"/>
      <c r="D72" s="29">
        <v>250</v>
      </c>
      <c r="E72" s="23">
        <v>0</v>
      </c>
      <c r="F72" s="24">
        <v>0.97</v>
      </c>
      <c r="G72" s="29">
        <v>1</v>
      </c>
      <c r="H72" s="23">
        <v>0.97</v>
      </c>
      <c r="I72" s="26">
        <v>0.97</v>
      </c>
      <c r="J72" s="27">
        <v>1</v>
      </c>
    </row>
    <row r="73" spans="1:10" x14ac:dyDescent="0.25">
      <c r="A73" s="39" t="s">
        <v>33</v>
      </c>
      <c r="B73" s="20" t="s">
        <v>27</v>
      </c>
      <c r="C73" s="21"/>
      <c r="D73" s="29">
        <v>250</v>
      </c>
      <c r="E73" s="23">
        <v>0</v>
      </c>
      <c r="F73" s="24">
        <v>-1.8E-3</v>
      </c>
      <c r="G73" s="29">
        <v>250</v>
      </c>
      <c r="H73" s="23">
        <v>-0.45</v>
      </c>
      <c r="I73" s="26">
        <v>-0.45</v>
      </c>
      <c r="J73" s="27">
        <v>1</v>
      </c>
    </row>
    <row r="74" spans="1:10" x14ac:dyDescent="0.25">
      <c r="A74" s="39" t="s">
        <v>59</v>
      </c>
      <c r="B74" s="20" t="s">
        <v>27</v>
      </c>
      <c r="C74" s="21"/>
      <c r="D74" s="29">
        <v>250</v>
      </c>
      <c r="E74" s="23">
        <v>0</v>
      </c>
      <c r="F74" s="24"/>
      <c r="G74" s="29">
        <v>250</v>
      </c>
      <c r="H74" s="23">
        <v>0</v>
      </c>
      <c r="I74" s="26">
        <v>0</v>
      </c>
      <c r="J74" s="27" t="s">
        <v>25</v>
      </c>
    </row>
    <row r="75" spans="1:10" x14ac:dyDescent="0.25">
      <c r="A75" s="40" t="s">
        <v>34</v>
      </c>
      <c r="B75" s="20" t="s">
        <v>27</v>
      </c>
      <c r="C75" s="21">
        <v>2.0000000000000001E-4</v>
      </c>
      <c r="D75" s="29">
        <v>250</v>
      </c>
      <c r="E75" s="23">
        <v>0.05</v>
      </c>
      <c r="F75" s="24">
        <v>5.9999999999999995E-4</v>
      </c>
      <c r="G75" s="29">
        <v>250</v>
      </c>
      <c r="H75" s="23">
        <v>0.15</v>
      </c>
      <c r="I75" s="26">
        <v>9.9999999999999992E-2</v>
      </c>
      <c r="J75" s="27">
        <v>1.9999999999999998</v>
      </c>
    </row>
    <row r="76" spans="1:10" x14ac:dyDescent="0.25">
      <c r="A76" s="40" t="s">
        <v>35</v>
      </c>
      <c r="B76" s="20"/>
      <c r="C76" s="41">
        <v>0.10214000000000001</v>
      </c>
      <c r="D76" s="42">
        <v>9.0500000000000114</v>
      </c>
      <c r="E76" s="23">
        <v>0.92436700000000127</v>
      </c>
      <c r="F76" s="43">
        <v>0.10214000000000001</v>
      </c>
      <c r="G76" s="42">
        <v>8.2749999999999773</v>
      </c>
      <c r="H76" s="23">
        <v>0.8452084999999977</v>
      </c>
      <c r="I76" s="26">
        <v>-7.9158500000003573E-2</v>
      </c>
      <c r="J76" s="27">
        <v>-8.563535911602585E-2</v>
      </c>
    </row>
    <row r="77" spans="1:10" x14ac:dyDescent="0.25">
      <c r="A77" s="40" t="s">
        <v>36</v>
      </c>
      <c r="B77" s="20" t="s">
        <v>23</v>
      </c>
      <c r="C77" s="41">
        <v>0.79</v>
      </c>
      <c r="D77" s="22">
        <v>1</v>
      </c>
      <c r="E77" s="23">
        <v>0.79</v>
      </c>
      <c r="F77" s="41">
        <v>0.79</v>
      </c>
      <c r="G77" s="22">
        <v>1</v>
      </c>
      <c r="H77" s="23">
        <v>0.79</v>
      </c>
      <c r="I77" s="26">
        <v>0</v>
      </c>
      <c r="J77" s="27">
        <v>0</v>
      </c>
    </row>
    <row r="78" spans="1:10" x14ac:dyDescent="0.25">
      <c r="A78" s="44" t="s">
        <v>37</v>
      </c>
      <c r="B78" s="45"/>
      <c r="C78" s="46"/>
      <c r="D78" s="33"/>
      <c r="E78" s="47">
        <v>21.964366999999999</v>
      </c>
      <c r="F78" s="33"/>
      <c r="G78" s="36"/>
      <c r="H78" s="47">
        <f>SUM(H69:H77)</f>
        <v>25.265208499999993</v>
      </c>
      <c r="I78" s="37">
        <f>+H78-E78</f>
        <v>3.3008414999999935</v>
      </c>
      <c r="J78" s="38">
        <f>+I78/E78</f>
        <v>0.15028165846982949</v>
      </c>
    </row>
    <row r="79" spans="1:10" x14ac:dyDescent="0.25">
      <c r="A79" s="48" t="s">
        <v>38</v>
      </c>
      <c r="B79" s="49" t="s">
        <v>27</v>
      </c>
      <c r="C79" s="24">
        <v>7.9000000000000008E-3</v>
      </c>
      <c r="D79" s="42">
        <v>259.05</v>
      </c>
      <c r="E79" s="23">
        <v>2.0464950000000002</v>
      </c>
      <c r="F79" s="24">
        <v>7.4999999999999997E-3</v>
      </c>
      <c r="G79" s="42">
        <v>258.27499999999998</v>
      </c>
      <c r="H79" s="23">
        <v>1.9370624999999997</v>
      </c>
      <c r="I79" s="26">
        <v>-0.10943250000000049</v>
      </c>
      <c r="J79" s="27">
        <v>-5.3473133332844924E-2</v>
      </c>
    </row>
    <row r="80" spans="1:10" x14ac:dyDescent="0.25">
      <c r="A80" s="50" t="s">
        <v>39</v>
      </c>
      <c r="B80" s="49" t="s">
        <v>27</v>
      </c>
      <c r="C80" s="24">
        <v>6.0000000000000001E-3</v>
      </c>
      <c r="D80" s="42">
        <v>259.05</v>
      </c>
      <c r="E80" s="23">
        <v>1.5543</v>
      </c>
      <c r="F80" s="24">
        <v>5.8999999999999999E-3</v>
      </c>
      <c r="G80" s="42">
        <v>258.27499999999998</v>
      </c>
      <c r="H80" s="23">
        <v>1.5238224999999999</v>
      </c>
      <c r="I80" s="26">
        <v>-3.0477500000000157E-2</v>
      </c>
      <c r="J80" s="27">
        <v>-1.9608505436531014E-2</v>
      </c>
    </row>
    <row r="81" spans="1:10" x14ac:dyDescent="0.25">
      <c r="A81" s="44" t="s">
        <v>40</v>
      </c>
      <c r="B81" s="31"/>
      <c r="C81" s="51"/>
      <c r="D81" s="33"/>
      <c r="E81" s="47">
        <v>25.565162000000001</v>
      </c>
      <c r="F81" s="52"/>
      <c r="G81" s="53"/>
      <c r="H81" s="47">
        <f>SUM(H78:H80)</f>
        <v>28.726093499999994</v>
      </c>
      <c r="I81" s="37">
        <f>+H81-E81</f>
        <v>3.1609314999999931</v>
      </c>
      <c r="J81" s="38">
        <f>+I81/E81</f>
        <v>0.12364214629267724</v>
      </c>
    </row>
    <row r="82" spans="1:10" x14ac:dyDescent="0.25">
      <c r="A82" s="54" t="s">
        <v>41</v>
      </c>
      <c r="B82" s="20" t="s">
        <v>27</v>
      </c>
      <c r="C82" s="55">
        <v>4.4000000000000003E-3</v>
      </c>
      <c r="D82" s="42">
        <v>259.05</v>
      </c>
      <c r="E82" s="56">
        <v>1.1398200000000001</v>
      </c>
      <c r="F82" s="57">
        <v>4.4000000000000003E-3</v>
      </c>
      <c r="G82" s="42">
        <v>258.27499999999998</v>
      </c>
      <c r="H82" s="56">
        <v>1.1364099999999999</v>
      </c>
      <c r="I82" s="26">
        <v>-3.4100000000001351E-3</v>
      </c>
      <c r="J82" s="27">
        <v>-2.9917004439298615E-3</v>
      </c>
    </row>
    <row r="83" spans="1:10" x14ac:dyDescent="0.25">
      <c r="A83" s="54" t="s">
        <v>42</v>
      </c>
      <c r="B83" s="20" t="s">
        <v>27</v>
      </c>
      <c r="C83" s="55">
        <v>1.2999999999999999E-3</v>
      </c>
      <c r="D83" s="42">
        <v>259.05</v>
      </c>
      <c r="E83" s="56">
        <v>0.33676499999999998</v>
      </c>
      <c r="F83" s="57">
        <v>1.2999999999999999E-3</v>
      </c>
      <c r="G83" s="42">
        <v>258.27499999999998</v>
      </c>
      <c r="H83" s="56">
        <v>0.33575749999999993</v>
      </c>
      <c r="I83" s="26">
        <v>-1.00750000000005E-3</v>
      </c>
      <c r="J83" s="27">
        <v>-2.9917004439298919E-3</v>
      </c>
    </row>
    <row r="84" spans="1:10" x14ac:dyDescent="0.25">
      <c r="A84" s="19" t="s">
        <v>43</v>
      </c>
      <c r="B84" s="20" t="s">
        <v>23</v>
      </c>
      <c r="C84" s="55">
        <v>0.25</v>
      </c>
      <c r="D84" s="22">
        <v>1</v>
      </c>
      <c r="E84" s="56">
        <v>0.25</v>
      </c>
      <c r="F84" s="57">
        <v>0.25</v>
      </c>
      <c r="G84" s="25">
        <v>1</v>
      </c>
      <c r="H84" s="56">
        <v>0.25</v>
      </c>
      <c r="I84" s="26">
        <v>0</v>
      </c>
      <c r="J84" s="27">
        <v>0</v>
      </c>
    </row>
    <row r="85" spans="1:10" x14ac:dyDescent="0.25">
      <c r="A85" s="19" t="s">
        <v>44</v>
      </c>
      <c r="B85" s="20" t="s">
        <v>27</v>
      </c>
      <c r="C85" s="55">
        <v>7.0000000000000001E-3</v>
      </c>
      <c r="D85" s="29">
        <v>250</v>
      </c>
      <c r="E85" s="56">
        <v>1.75</v>
      </c>
      <c r="F85" s="58"/>
      <c r="G85" s="58"/>
      <c r="H85" s="58"/>
      <c r="I85" s="58"/>
      <c r="J85" s="27">
        <v>0</v>
      </c>
    </row>
    <row r="86" spans="1:10" ht="25.5" x14ac:dyDescent="0.25">
      <c r="A86" s="54" t="s">
        <v>45</v>
      </c>
      <c r="B86" s="20"/>
      <c r="C86" s="58"/>
      <c r="D86" s="58"/>
      <c r="E86" s="58"/>
      <c r="F86" s="57"/>
      <c r="G86" s="42">
        <v>258.27499999999998</v>
      </c>
      <c r="H86" s="56">
        <v>0</v>
      </c>
      <c r="I86" s="26"/>
      <c r="J86" s="27" t="s">
        <v>25</v>
      </c>
    </row>
    <row r="87" spans="1:10" x14ac:dyDescent="0.25">
      <c r="A87" s="40" t="s">
        <v>46</v>
      </c>
      <c r="B87" s="20"/>
      <c r="C87" s="59">
        <v>0.08</v>
      </c>
      <c r="D87" s="60">
        <v>160</v>
      </c>
      <c r="E87" s="56">
        <v>12.8</v>
      </c>
      <c r="F87" s="59">
        <v>0.08</v>
      </c>
      <c r="G87" s="60">
        <v>160</v>
      </c>
      <c r="H87" s="56">
        <v>12.8</v>
      </c>
      <c r="I87" s="26">
        <v>0</v>
      </c>
      <c r="J87" s="27">
        <v>0</v>
      </c>
    </row>
    <row r="88" spans="1:10" x14ac:dyDescent="0.25">
      <c r="A88" s="40" t="s">
        <v>47</v>
      </c>
      <c r="B88" s="20"/>
      <c r="C88" s="59">
        <v>0.122</v>
      </c>
      <c r="D88" s="60">
        <v>45</v>
      </c>
      <c r="E88" s="56">
        <v>5.49</v>
      </c>
      <c r="F88" s="59">
        <v>0.122</v>
      </c>
      <c r="G88" s="60">
        <v>45</v>
      </c>
      <c r="H88" s="56">
        <v>5.49</v>
      </c>
      <c r="I88" s="26">
        <v>0</v>
      </c>
      <c r="J88" s="27">
        <v>0</v>
      </c>
    </row>
    <row r="89" spans="1:10" x14ac:dyDescent="0.25">
      <c r="A89" s="6" t="s">
        <v>48</v>
      </c>
      <c r="B89" s="20"/>
      <c r="C89" s="59">
        <v>0.161</v>
      </c>
      <c r="D89" s="60">
        <v>45</v>
      </c>
      <c r="E89" s="56">
        <v>7.2450000000000001</v>
      </c>
      <c r="F89" s="59">
        <v>0.161</v>
      </c>
      <c r="G89" s="60">
        <v>45</v>
      </c>
      <c r="H89" s="56">
        <v>7.2450000000000001</v>
      </c>
      <c r="I89" s="26">
        <v>0</v>
      </c>
      <c r="J89" s="27">
        <v>0</v>
      </c>
    </row>
    <row r="90" spans="1:10" x14ac:dyDescent="0.25">
      <c r="A90" s="40" t="s">
        <v>49</v>
      </c>
      <c r="B90" s="20"/>
      <c r="C90" s="59">
        <v>8.5999999999999993E-2</v>
      </c>
      <c r="D90" s="60">
        <v>250</v>
      </c>
      <c r="E90" s="56">
        <v>21.5</v>
      </c>
      <c r="F90" s="59">
        <v>8.5999999999999993E-2</v>
      </c>
      <c r="G90" s="60">
        <v>250</v>
      </c>
      <c r="H90" s="56">
        <v>21.5</v>
      </c>
      <c r="I90" s="26">
        <v>0</v>
      </c>
      <c r="J90" s="27">
        <v>0</v>
      </c>
    </row>
    <row r="91" spans="1:10" ht="15.75" thickBot="1" x14ac:dyDescent="0.3">
      <c r="A91" s="40" t="s">
        <v>50</v>
      </c>
      <c r="B91" s="20"/>
      <c r="C91" s="55">
        <v>9.06E-2</v>
      </c>
      <c r="D91" s="61">
        <v>250</v>
      </c>
      <c r="E91" s="56">
        <v>22.65</v>
      </c>
      <c r="F91" s="55">
        <v>9.06E-2</v>
      </c>
      <c r="G91" s="61">
        <v>250</v>
      </c>
      <c r="H91" s="56">
        <v>22.65</v>
      </c>
      <c r="I91" s="26">
        <v>0</v>
      </c>
      <c r="J91" s="27">
        <v>0</v>
      </c>
    </row>
    <row r="92" spans="1:10" ht="15.75" thickBot="1" x14ac:dyDescent="0.3">
      <c r="A92" s="62"/>
      <c r="B92" s="63"/>
      <c r="C92" s="64"/>
      <c r="D92" s="65"/>
      <c r="E92" s="66"/>
      <c r="F92" s="64"/>
      <c r="G92" s="67"/>
      <c r="H92" s="66"/>
      <c r="I92" s="68"/>
      <c r="J92" s="69"/>
    </row>
    <row r="93" spans="1:10" x14ac:dyDescent="0.25">
      <c r="A93" s="70" t="s">
        <v>51</v>
      </c>
      <c r="B93" s="19"/>
      <c r="C93" s="71"/>
      <c r="D93" s="72"/>
      <c r="E93" s="73">
        <v>54.576746999999997</v>
      </c>
      <c r="F93" s="74"/>
      <c r="G93" s="74"/>
      <c r="H93" s="73">
        <f>SUM(H81:H89)</f>
        <v>55.983260999999999</v>
      </c>
      <c r="I93" s="75">
        <f>+H93-E93</f>
        <v>1.4065140000000014</v>
      </c>
      <c r="J93" s="76">
        <f>+I93/E93</f>
        <v>2.5771305131102838E-2</v>
      </c>
    </row>
    <row r="94" spans="1:10" x14ac:dyDescent="0.25">
      <c r="A94" s="77" t="s">
        <v>52</v>
      </c>
      <c r="B94" s="19"/>
      <c r="C94" s="71">
        <v>0.13</v>
      </c>
      <c r="D94" s="78"/>
      <c r="E94" s="79">
        <v>7.0949771100000003</v>
      </c>
      <c r="F94" s="80">
        <v>0.13</v>
      </c>
      <c r="G94" s="81"/>
      <c r="H94" s="79">
        <f>+H93*0.13</f>
        <v>7.2778239300000003</v>
      </c>
      <c r="I94" s="82">
        <f>+H94-E94</f>
        <v>0.18284681999999997</v>
      </c>
      <c r="J94" s="83">
        <f>+I94/E94</f>
        <v>2.5771305131102807E-2</v>
      </c>
    </row>
    <row r="95" spans="1:10" x14ac:dyDescent="0.25">
      <c r="A95" s="84" t="s">
        <v>53</v>
      </c>
      <c r="B95" s="19"/>
      <c r="C95" s="85"/>
      <c r="D95" s="78"/>
      <c r="E95" s="79">
        <v>61.67172411</v>
      </c>
      <c r="F95" s="81"/>
      <c r="G95" s="81"/>
      <c r="H95" s="79">
        <f>+H93+H94</f>
        <v>63.261084929999996</v>
      </c>
      <c r="I95" s="82">
        <f>+H95-E95</f>
        <v>1.589360819999996</v>
      </c>
      <c r="J95" s="83">
        <f>+I95/E95</f>
        <v>2.5771305131102748E-2</v>
      </c>
    </row>
    <row r="96" spans="1:10" x14ac:dyDescent="0.25">
      <c r="A96" s="127" t="s">
        <v>54</v>
      </c>
      <c r="B96" s="127"/>
      <c r="C96" s="85"/>
      <c r="D96" s="78"/>
      <c r="E96" s="86"/>
      <c r="F96" s="58"/>
      <c r="G96" s="58"/>
      <c r="H96" s="58"/>
      <c r="I96" s="58"/>
      <c r="J96" s="87"/>
    </row>
    <row r="97" spans="1:10" ht="15.75" thickBot="1" x14ac:dyDescent="0.3">
      <c r="A97" s="128" t="s">
        <v>55</v>
      </c>
      <c r="B97" s="128"/>
      <c r="C97" s="88"/>
      <c r="D97" s="89"/>
      <c r="E97" s="90">
        <v>61.67172411</v>
      </c>
      <c r="F97" s="91"/>
      <c r="G97" s="91"/>
      <c r="H97" s="90">
        <f>+H95</f>
        <v>63.261084929999996</v>
      </c>
      <c r="I97" s="92">
        <f>+I95</f>
        <v>1.589360819999996</v>
      </c>
      <c r="J97" s="93">
        <f>+J95</f>
        <v>2.5771305131102748E-2</v>
      </c>
    </row>
    <row r="98" spans="1:10" ht="15.75" thickBot="1" x14ac:dyDescent="0.3">
      <c r="A98" s="62"/>
      <c r="B98" s="63"/>
      <c r="C98" s="64"/>
      <c r="D98" s="65"/>
      <c r="E98" s="66"/>
      <c r="F98" s="64"/>
      <c r="G98" s="67"/>
      <c r="H98" s="66"/>
      <c r="I98" s="68"/>
      <c r="J98" s="69"/>
    </row>
    <row r="100" spans="1:10" x14ac:dyDescent="0.25">
      <c r="A100" s="1" t="s">
        <v>0</v>
      </c>
      <c r="B100" s="123" t="s">
        <v>1</v>
      </c>
      <c r="C100" s="123"/>
      <c r="D100" s="123"/>
      <c r="E100" s="2"/>
      <c r="F100" s="2"/>
      <c r="G100" s="3"/>
      <c r="H100" s="3"/>
      <c r="I100" s="3"/>
      <c r="J100" s="3"/>
    </row>
    <row r="101" spans="1:10" x14ac:dyDescent="0.25">
      <c r="A101" s="1" t="s">
        <v>2</v>
      </c>
      <c r="B101" s="123" t="s">
        <v>3</v>
      </c>
      <c r="C101" s="123"/>
      <c r="D101" s="123"/>
      <c r="E101" s="2"/>
      <c r="F101" s="2"/>
      <c r="G101" s="3"/>
      <c r="H101" s="3"/>
      <c r="I101" s="3"/>
      <c r="J101" s="3"/>
    </row>
    <row r="102" spans="1:10" ht="15.75" x14ac:dyDescent="0.25">
      <c r="A102" s="1" t="s">
        <v>4</v>
      </c>
      <c r="B102" s="4">
        <v>362</v>
      </c>
      <c r="C102" s="5" t="s">
        <v>5</v>
      </c>
      <c r="D102" s="6"/>
      <c r="E102" s="3"/>
      <c r="F102" s="3"/>
      <c r="G102" s="7"/>
      <c r="H102" s="7"/>
      <c r="I102" s="7"/>
      <c r="J102" s="7"/>
    </row>
    <row r="103" spans="1:10" ht="15.75" x14ac:dyDescent="0.25">
      <c r="A103" s="1" t="s">
        <v>6</v>
      </c>
      <c r="B103" s="4">
        <v>0</v>
      </c>
      <c r="C103" s="8" t="s">
        <v>7</v>
      </c>
      <c r="D103" s="9"/>
      <c r="E103" s="10"/>
      <c r="F103" s="10"/>
      <c r="G103" s="10"/>
      <c r="H103" s="3"/>
      <c r="I103" s="3"/>
      <c r="J103" s="3"/>
    </row>
    <row r="104" spans="1:10" x14ac:dyDescent="0.25">
      <c r="A104" s="1" t="s">
        <v>8</v>
      </c>
      <c r="B104" s="11">
        <v>1.0362</v>
      </c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1" t="s">
        <v>9</v>
      </c>
      <c r="B105" s="11">
        <v>1.0330999999999999</v>
      </c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5" t="s">
        <v>10</v>
      </c>
      <c r="B106" s="12" t="s">
        <v>11</v>
      </c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6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A108" s="6"/>
      <c r="B108" s="13"/>
      <c r="C108" s="124" t="s">
        <v>12</v>
      </c>
      <c r="D108" s="125"/>
      <c r="E108" s="126"/>
      <c r="F108" s="124" t="s">
        <v>13</v>
      </c>
      <c r="G108" s="125"/>
      <c r="H108" s="126"/>
      <c r="I108" s="124" t="s">
        <v>14</v>
      </c>
      <c r="J108" s="126"/>
    </row>
    <row r="109" spans="1:10" x14ac:dyDescent="0.25">
      <c r="A109" s="6"/>
      <c r="B109" s="129" t="s">
        <v>15</v>
      </c>
      <c r="C109" s="14" t="s">
        <v>16</v>
      </c>
      <c r="D109" s="14" t="s">
        <v>17</v>
      </c>
      <c r="E109" s="15" t="s">
        <v>18</v>
      </c>
      <c r="F109" s="14" t="s">
        <v>16</v>
      </c>
      <c r="G109" s="16" t="s">
        <v>17</v>
      </c>
      <c r="H109" s="15" t="s">
        <v>18</v>
      </c>
      <c r="I109" s="119" t="s">
        <v>19</v>
      </c>
      <c r="J109" s="121" t="s">
        <v>20</v>
      </c>
    </row>
    <row r="110" spans="1:10" x14ac:dyDescent="0.25">
      <c r="A110" s="6"/>
      <c r="B110" s="130"/>
      <c r="C110" s="17" t="s">
        <v>21</v>
      </c>
      <c r="D110" s="17"/>
      <c r="E110" s="18" t="s">
        <v>21</v>
      </c>
      <c r="F110" s="17" t="s">
        <v>21</v>
      </c>
      <c r="G110" s="18"/>
      <c r="H110" s="18" t="s">
        <v>21</v>
      </c>
      <c r="I110" s="120"/>
      <c r="J110" s="122"/>
    </row>
    <row r="111" spans="1:10" x14ac:dyDescent="0.25">
      <c r="A111" s="19" t="s">
        <v>22</v>
      </c>
      <c r="B111" s="20" t="s">
        <v>23</v>
      </c>
      <c r="C111" s="21">
        <v>15.43</v>
      </c>
      <c r="D111" s="22">
        <v>1</v>
      </c>
      <c r="E111" s="23">
        <v>15.43</v>
      </c>
      <c r="F111" s="24">
        <v>19.91</v>
      </c>
      <c r="G111" s="25">
        <v>1</v>
      </c>
      <c r="H111" s="23">
        <f>+F111</f>
        <v>19.91</v>
      </c>
      <c r="I111" s="26">
        <f>+H111-E111</f>
        <v>4.4800000000000004</v>
      </c>
      <c r="J111" s="27">
        <f>+I111/E111</f>
        <v>0.29034348671419319</v>
      </c>
    </row>
    <row r="112" spans="1:10" x14ac:dyDescent="0.25">
      <c r="A112" s="19" t="s">
        <v>24</v>
      </c>
      <c r="B112" s="20"/>
      <c r="C112" s="21"/>
      <c r="D112" s="22">
        <v>1</v>
      </c>
      <c r="E112" s="23">
        <v>0</v>
      </c>
      <c r="F112" s="24"/>
      <c r="G112" s="25">
        <v>1</v>
      </c>
      <c r="H112" s="23">
        <v>0</v>
      </c>
      <c r="I112" s="26">
        <v>0</v>
      </c>
      <c r="J112" s="27" t="s">
        <v>25</v>
      </c>
    </row>
    <row r="113" spans="1:10" x14ac:dyDescent="0.25">
      <c r="A113" s="28" t="s">
        <v>57</v>
      </c>
      <c r="B113" s="20" t="s">
        <v>23</v>
      </c>
      <c r="C113" s="21">
        <v>1.0900000000000001</v>
      </c>
      <c r="D113" s="22">
        <v>1</v>
      </c>
      <c r="E113" s="23">
        <v>1.0900000000000001</v>
      </c>
      <c r="F113" s="24"/>
      <c r="G113" s="25">
        <v>1</v>
      </c>
      <c r="H113" s="23">
        <v>0</v>
      </c>
      <c r="I113" s="26">
        <v>-1.0900000000000001</v>
      </c>
      <c r="J113" s="27">
        <v>-1</v>
      </c>
    </row>
    <row r="114" spans="1:10" x14ac:dyDescent="0.25">
      <c r="A114" s="28" t="s">
        <v>58</v>
      </c>
      <c r="B114" s="20" t="s">
        <v>23</v>
      </c>
      <c r="C114" s="21">
        <v>0.08</v>
      </c>
      <c r="D114" s="22">
        <v>1</v>
      </c>
      <c r="E114" s="23">
        <v>0.08</v>
      </c>
      <c r="F114" s="24"/>
      <c r="G114" s="25">
        <v>1</v>
      </c>
      <c r="H114" s="23"/>
      <c r="I114" s="26">
        <f>+H114-E114</f>
        <v>-0.08</v>
      </c>
      <c r="J114" s="27">
        <v>-1</v>
      </c>
    </row>
    <row r="115" spans="1:10" x14ac:dyDescent="0.25">
      <c r="A115" s="19" t="s">
        <v>26</v>
      </c>
      <c r="B115" s="20" t="s">
        <v>27</v>
      </c>
      <c r="C115" s="21">
        <v>1.44E-2</v>
      </c>
      <c r="D115" s="29">
        <v>362</v>
      </c>
      <c r="E115" s="23">
        <f>+C115*D115</f>
        <v>5.2127999999999997</v>
      </c>
      <c r="F115" s="24">
        <v>1.18E-2</v>
      </c>
      <c r="G115" s="29">
        <v>362</v>
      </c>
      <c r="H115" s="23">
        <f>+F115*G115</f>
        <v>4.2716000000000003</v>
      </c>
      <c r="I115" s="26">
        <f>+H115-E115</f>
        <v>-0.94119999999999937</v>
      </c>
      <c r="J115" s="27">
        <f>+I115/E115</f>
        <v>-0.18055555555555544</v>
      </c>
    </row>
    <row r="116" spans="1:10" x14ac:dyDescent="0.25">
      <c r="A116" s="19" t="s">
        <v>28</v>
      </c>
      <c r="B116" s="20"/>
      <c r="C116" s="21"/>
      <c r="D116" s="29">
        <v>362</v>
      </c>
      <c r="E116" s="23">
        <v>0</v>
      </c>
      <c r="F116" s="24"/>
      <c r="G116" s="29">
        <v>362</v>
      </c>
      <c r="H116" s="23">
        <v>0</v>
      </c>
      <c r="I116" s="26">
        <v>0</v>
      </c>
      <c r="J116" s="27" t="s">
        <v>25</v>
      </c>
    </row>
    <row r="117" spans="1:10" x14ac:dyDescent="0.25">
      <c r="A117" s="19" t="s">
        <v>29</v>
      </c>
      <c r="B117" s="20" t="s">
        <v>27</v>
      </c>
      <c r="C117" s="21"/>
      <c r="D117" s="29">
        <v>362</v>
      </c>
      <c r="E117" s="23">
        <v>0</v>
      </c>
      <c r="F117" s="24"/>
      <c r="G117" s="29">
        <v>362</v>
      </c>
      <c r="H117" s="23">
        <v>0</v>
      </c>
      <c r="I117" s="26">
        <v>0</v>
      </c>
      <c r="J117" s="27" t="s">
        <v>25</v>
      </c>
    </row>
    <row r="118" spans="1:10" x14ac:dyDescent="0.25">
      <c r="A118" s="30" t="s">
        <v>30</v>
      </c>
      <c r="B118" s="31"/>
      <c r="C118" s="32"/>
      <c r="D118" s="33"/>
      <c r="E118" s="34">
        <f>SUM(E111:E117)</f>
        <v>21.812799999999996</v>
      </c>
      <c r="F118" s="35"/>
      <c r="G118" s="36"/>
      <c r="H118" s="34">
        <f>SUM(H111:H117)</f>
        <v>24.1816</v>
      </c>
      <c r="I118" s="37">
        <f>+H118-E118</f>
        <v>2.3688000000000038</v>
      </c>
      <c r="J118" s="38">
        <f>+I118/E118</f>
        <v>0.10859678720751138</v>
      </c>
    </row>
    <row r="119" spans="1:10" x14ac:dyDescent="0.25">
      <c r="A119" s="39" t="s">
        <v>31</v>
      </c>
      <c r="B119" s="20" t="s">
        <v>27</v>
      </c>
      <c r="C119" s="21"/>
      <c r="D119" s="29">
        <v>362</v>
      </c>
      <c r="E119" s="23">
        <v>0</v>
      </c>
      <c r="F119" s="24">
        <v>3.9999999999999975E-4</v>
      </c>
      <c r="G119" s="29">
        <v>362</v>
      </c>
      <c r="H119" s="23">
        <f>+F119*G119</f>
        <v>0.1447999999999999</v>
      </c>
      <c r="I119" s="26">
        <f>+H119-E119</f>
        <v>0.1447999999999999</v>
      </c>
      <c r="J119" s="27" t="s">
        <v>25</v>
      </c>
    </row>
    <row r="120" spans="1:10" x14ac:dyDescent="0.25">
      <c r="A120" s="39" t="s">
        <v>68</v>
      </c>
      <c r="B120" s="20" t="s">
        <v>27</v>
      </c>
      <c r="C120" s="21"/>
      <c r="D120" s="29"/>
      <c r="E120" s="23"/>
      <c r="F120" s="24"/>
      <c r="G120" s="29"/>
      <c r="H120" s="23"/>
      <c r="I120" s="26"/>
      <c r="J120" s="27"/>
    </row>
    <row r="121" spans="1:10" x14ac:dyDescent="0.25">
      <c r="A121" s="39" t="s">
        <v>32</v>
      </c>
      <c r="B121" s="20" t="s">
        <v>23</v>
      </c>
      <c r="C121" s="21"/>
      <c r="D121" s="29">
        <v>362</v>
      </c>
      <c r="E121" s="23">
        <v>0</v>
      </c>
      <c r="F121" s="24">
        <v>0.97</v>
      </c>
      <c r="G121" s="29">
        <v>1</v>
      </c>
      <c r="H121" s="23">
        <v>0.97</v>
      </c>
      <c r="I121" s="26">
        <v>0.97</v>
      </c>
      <c r="J121" s="27" t="s">
        <v>25</v>
      </c>
    </row>
    <row r="122" spans="1:10" x14ac:dyDescent="0.25">
      <c r="A122" s="39" t="s">
        <v>33</v>
      </c>
      <c r="B122" s="20" t="s">
        <v>27</v>
      </c>
      <c r="C122" s="21"/>
      <c r="D122" s="29">
        <v>362</v>
      </c>
      <c r="E122" s="23">
        <v>0</v>
      </c>
      <c r="F122" s="24">
        <v>-1.8E-3</v>
      </c>
      <c r="G122" s="29">
        <v>362</v>
      </c>
      <c r="H122" s="23">
        <f t="shared" ref="H122:H124" si="0">+F122*G122</f>
        <v>-0.65159999999999996</v>
      </c>
      <c r="I122" s="26">
        <f t="shared" ref="I122:I124" si="1">+H122-E122</f>
        <v>-0.65159999999999996</v>
      </c>
      <c r="J122" s="27" t="s">
        <v>25</v>
      </c>
    </row>
    <row r="123" spans="1:10" x14ac:dyDescent="0.25">
      <c r="A123" s="39" t="s">
        <v>59</v>
      </c>
      <c r="B123" s="20" t="s">
        <v>27</v>
      </c>
      <c r="C123" s="21"/>
      <c r="D123" s="29">
        <v>362</v>
      </c>
      <c r="E123" s="23">
        <v>0</v>
      </c>
      <c r="F123" s="24"/>
      <c r="G123" s="29">
        <v>362</v>
      </c>
      <c r="H123" s="23">
        <f t="shared" si="0"/>
        <v>0</v>
      </c>
      <c r="I123" s="26">
        <f t="shared" si="1"/>
        <v>0</v>
      </c>
      <c r="J123" s="27" t="s">
        <v>25</v>
      </c>
    </row>
    <row r="124" spans="1:10" x14ac:dyDescent="0.25">
      <c r="A124" s="40" t="s">
        <v>34</v>
      </c>
      <c r="B124" s="20" t="s">
        <v>27</v>
      </c>
      <c r="C124" s="21">
        <v>2.0000000000000001E-4</v>
      </c>
      <c r="D124" s="29">
        <v>362</v>
      </c>
      <c r="E124" s="23">
        <f>+C124*D124</f>
        <v>7.2400000000000006E-2</v>
      </c>
      <c r="F124" s="24">
        <v>5.9999999999999995E-4</v>
      </c>
      <c r="G124" s="29">
        <v>362</v>
      </c>
      <c r="H124" s="23">
        <f t="shared" si="0"/>
        <v>0.21719999999999998</v>
      </c>
      <c r="I124" s="26">
        <f t="shared" si="1"/>
        <v>0.14479999999999998</v>
      </c>
      <c r="J124" s="27">
        <v>1.9999999999999996</v>
      </c>
    </row>
    <row r="125" spans="1:10" x14ac:dyDescent="0.25">
      <c r="A125" s="40" t="s">
        <v>35</v>
      </c>
      <c r="B125" s="20"/>
      <c r="C125" s="41">
        <v>0.10214000000000001</v>
      </c>
      <c r="D125" s="42">
        <v>12.742399999999975</v>
      </c>
      <c r="E125" s="23">
        <v>1.3015087359999975</v>
      </c>
      <c r="F125" s="43">
        <v>0.10214000000000001</v>
      </c>
      <c r="G125" s="42">
        <v>11.65119999999996</v>
      </c>
      <c r="H125" s="23">
        <v>1.190053567999996</v>
      </c>
      <c r="I125" s="26">
        <v>-0.11145516800000155</v>
      </c>
      <c r="J125" s="27">
        <v>-8.5635359116023449E-2</v>
      </c>
    </row>
    <row r="126" spans="1:10" x14ac:dyDescent="0.25">
      <c r="A126" s="40" t="s">
        <v>36</v>
      </c>
      <c r="B126" s="20" t="s">
        <v>23</v>
      </c>
      <c r="C126" s="41">
        <v>0.79</v>
      </c>
      <c r="D126" s="22">
        <v>1</v>
      </c>
      <c r="E126" s="23">
        <v>0.79</v>
      </c>
      <c r="F126" s="41">
        <v>0.79</v>
      </c>
      <c r="G126" s="22">
        <v>1</v>
      </c>
      <c r="H126" s="23">
        <v>0.79</v>
      </c>
      <c r="I126" s="26">
        <v>0</v>
      </c>
      <c r="J126" s="27">
        <v>0</v>
      </c>
    </row>
    <row r="127" spans="1:10" x14ac:dyDescent="0.25">
      <c r="A127" s="44" t="s">
        <v>37</v>
      </c>
      <c r="B127" s="45"/>
      <c r="C127" s="46"/>
      <c r="D127" s="33"/>
      <c r="E127" s="47">
        <f>SUM(E118:E126)</f>
        <v>23.976708735999992</v>
      </c>
      <c r="F127" s="33"/>
      <c r="G127" s="36"/>
      <c r="H127" s="47">
        <f>SUM(H118:H126)</f>
        <v>26.842053567999994</v>
      </c>
      <c r="I127" s="37">
        <f>+H127-E127</f>
        <v>2.8653448320000017</v>
      </c>
      <c r="J127" s="38">
        <f>+I127/E127</f>
        <v>0.11950534427178532</v>
      </c>
    </row>
    <row r="128" spans="1:10" x14ac:dyDescent="0.25">
      <c r="A128" s="48" t="s">
        <v>38</v>
      </c>
      <c r="B128" s="49" t="s">
        <v>27</v>
      </c>
      <c r="C128" s="24">
        <v>7.9000000000000008E-3</v>
      </c>
      <c r="D128" s="42">
        <v>375</v>
      </c>
      <c r="E128" s="23">
        <f>+C128*D128</f>
        <v>2.9625000000000004</v>
      </c>
      <c r="F128" s="24">
        <v>7.4999999999999997E-3</v>
      </c>
      <c r="G128" s="42">
        <v>374</v>
      </c>
      <c r="H128" s="23">
        <f>+F128*G128</f>
        <v>2.8049999999999997</v>
      </c>
      <c r="I128" s="26">
        <f>+H128-E128</f>
        <v>-0.15750000000000064</v>
      </c>
      <c r="J128" s="27">
        <v>-5.347313333284482E-2</v>
      </c>
    </row>
    <row r="129" spans="1:12" x14ac:dyDescent="0.25">
      <c r="A129" s="50" t="s">
        <v>39</v>
      </c>
      <c r="B129" s="49" t="s">
        <v>27</v>
      </c>
      <c r="C129" s="24">
        <v>6.0000000000000001E-3</v>
      </c>
      <c r="D129" s="42">
        <v>375</v>
      </c>
      <c r="E129" s="23">
        <f>+C129*D129</f>
        <v>2.25</v>
      </c>
      <c r="F129" s="24">
        <v>5.8999999999999999E-3</v>
      </c>
      <c r="G129" s="42">
        <v>374</v>
      </c>
      <c r="H129" s="23">
        <f>+F129*G129</f>
        <v>2.2065999999999999</v>
      </c>
      <c r="I129" s="26">
        <f>+H129-E129</f>
        <v>-4.3400000000000105E-2</v>
      </c>
      <c r="J129" s="27">
        <v>-1.9608505436530966E-2</v>
      </c>
    </row>
    <row r="130" spans="1:12" x14ac:dyDescent="0.25">
      <c r="A130" s="44" t="s">
        <v>40</v>
      </c>
      <c r="B130" s="31"/>
      <c r="C130" s="51"/>
      <c r="D130" s="33"/>
      <c r="E130" s="47">
        <f>SUM(E127:E129)</f>
        <v>29.189208735999991</v>
      </c>
      <c r="F130" s="52"/>
      <c r="G130" s="53"/>
      <c r="H130" s="47">
        <f>SUM(H127:H129)</f>
        <v>31.853653567999991</v>
      </c>
      <c r="I130" s="37">
        <f>+H130-E130</f>
        <v>2.6644448320000009</v>
      </c>
      <c r="J130" s="38">
        <f>+I130/E130</f>
        <v>9.1281845153748736E-2</v>
      </c>
    </row>
    <row r="131" spans="1:12" x14ac:dyDescent="0.25">
      <c r="A131" s="54" t="s">
        <v>41</v>
      </c>
      <c r="B131" s="20" t="s">
        <v>27</v>
      </c>
      <c r="C131" s="55">
        <v>4.4000000000000003E-3</v>
      </c>
      <c r="D131" s="42">
        <v>375</v>
      </c>
      <c r="E131" s="56">
        <f>+C131*D131</f>
        <v>1.6500000000000001</v>
      </c>
      <c r="F131" s="57">
        <v>4.4000000000000003E-3</v>
      </c>
      <c r="G131" s="42">
        <v>374</v>
      </c>
      <c r="H131" s="56">
        <v>1.6000652799999999</v>
      </c>
      <c r="I131" s="26">
        <v>-4.8012800000001299E-3</v>
      </c>
      <c r="J131" s="27">
        <v>-2.9917004439298242E-3</v>
      </c>
    </row>
    <row r="132" spans="1:12" x14ac:dyDescent="0.25">
      <c r="A132" s="54" t="s">
        <v>42</v>
      </c>
      <c r="B132" s="20" t="s">
        <v>27</v>
      </c>
      <c r="C132" s="55">
        <v>1.2999999999999999E-3</v>
      </c>
      <c r="D132" s="42">
        <v>375</v>
      </c>
      <c r="E132" s="56">
        <f>+C132*D132</f>
        <v>0.48749999999999999</v>
      </c>
      <c r="F132" s="57">
        <v>1.2999999999999999E-3</v>
      </c>
      <c r="G132" s="42">
        <v>374</v>
      </c>
      <c r="H132" s="56">
        <v>0.47274655999999993</v>
      </c>
      <c r="I132" s="26">
        <v>-1.4185600000000131E-3</v>
      </c>
      <c r="J132" s="27">
        <v>-2.9917004439297713E-3</v>
      </c>
    </row>
    <row r="133" spans="1:12" x14ac:dyDescent="0.25">
      <c r="A133" s="19" t="s">
        <v>43</v>
      </c>
      <c r="B133" s="20" t="s">
        <v>23</v>
      </c>
      <c r="C133" s="55">
        <v>0.25</v>
      </c>
      <c r="D133" s="22">
        <v>1</v>
      </c>
      <c r="E133" s="56">
        <v>0.25</v>
      </c>
      <c r="F133" s="57">
        <v>0.25</v>
      </c>
      <c r="G133" s="25">
        <v>1</v>
      </c>
      <c r="H133" s="56">
        <v>0.25</v>
      </c>
      <c r="I133" s="26">
        <v>0</v>
      </c>
      <c r="J133" s="27">
        <v>0</v>
      </c>
    </row>
    <row r="134" spans="1:12" x14ac:dyDescent="0.25">
      <c r="A134" s="19" t="s">
        <v>44</v>
      </c>
      <c r="B134" s="20" t="s">
        <v>27</v>
      </c>
      <c r="C134" s="55">
        <v>7.0000000000000001E-3</v>
      </c>
      <c r="D134" s="29">
        <v>362</v>
      </c>
      <c r="E134" s="56">
        <f>+C134*D134</f>
        <v>2.5340000000000003</v>
      </c>
      <c r="F134" s="58"/>
      <c r="G134" s="58"/>
      <c r="H134" s="58"/>
      <c r="I134" s="58"/>
      <c r="J134" s="27">
        <v>0</v>
      </c>
    </row>
    <row r="135" spans="1:12" ht="25.5" x14ac:dyDescent="0.25">
      <c r="A135" s="54" t="s">
        <v>45</v>
      </c>
      <c r="B135" s="20"/>
      <c r="C135" s="58"/>
      <c r="D135" s="58"/>
      <c r="E135" s="58"/>
      <c r="F135" s="57"/>
      <c r="G135" s="42">
        <v>363.65119999999996</v>
      </c>
      <c r="H135" s="56">
        <v>0</v>
      </c>
      <c r="I135" s="26"/>
      <c r="J135" s="27" t="s">
        <v>25</v>
      </c>
    </row>
    <row r="136" spans="1:12" x14ac:dyDescent="0.25">
      <c r="A136" s="40" t="s">
        <v>46</v>
      </c>
      <c r="B136" s="20"/>
      <c r="C136" s="59">
        <v>0.08</v>
      </c>
      <c r="D136" s="60">
        <v>235</v>
      </c>
      <c r="E136" s="56">
        <f>+C136*D136</f>
        <v>18.8</v>
      </c>
      <c r="F136" s="59">
        <v>0.08</v>
      </c>
      <c r="G136" s="60">
        <v>235</v>
      </c>
      <c r="H136" s="56">
        <f>+F136*G136</f>
        <v>18.8</v>
      </c>
      <c r="I136" s="26">
        <v>0</v>
      </c>
      <c r="J136" s="27">
        <v>0</v>
      </c>
    </row>
    <row r="137" spans="1:12" x14ac:dyDescent="0.25">
      <c r="A137" s="40" t="s">
        <v>47</v>
      </c>
      <c r="B137" s="20"/>
      <c r="C137" s="59">
        <v>0.122</v>
      </c>
      <c r="D137" s="60">
        <v>63.36</v>
      </c>
      <c r="E137" s="56">
        <v>7.7299199999999999</v>
      </c>
      <c r="F137" s="59">
        <v>0.122</v>
      </c>
      <c r="G137" s="60">
        <v>63.36</v>
      </c>
      <c r="H137" s="56">
        <v>7.7299199999999999</v>
      </c>
      <c r="I137" s="26">
        <v>0</v>
      </c>
      <c r="J137" s="27">
        <v>0</v>
      </c>
    </row>
    <row r="138" spans="1:12" x14ac:dyDescent="0.25">
      <c r="A138" s="6" t="s">
        <v>48</v>
      </c>
      <c r="B138" s="20"/>
      <c r="C138" s="59">
        <v>0.161</v>
      </c>
      <c r="D138" s="60">
        <v>63.36</v>
      </c>
      <c r="E138" s="56">
        <v>10.20096</v>
      </c>
      <c r="F138" s="59">
        <v>0.161</v>
      </c>
      <c r="G138" s="60">
        <v>63.36</v>
      </c>
      <c r="H138" s="56">
        <v>10.20096</v>
      </c>
      <c r="I138" s="26">
        <v>0</v>
      </c>
      <c r="J138" s="27">
        <v>0</v>
      </c>
    </row>
    <row r="139" spans="1:12" x14ac:dyDescent="0.25">
      <c r="A139" s="40" t="s">
        <v>49</v>
      </c>
      <c r="B139" s="20"/>
      <c r="C139" s="59">
        <v>8.5999999999999993E-2</v>
      </c>
      <c r="D139" s="60">
        <v>362</v>
      </c>
      <c r="E139" s="56">
        <f>+C139*D139</f>
        <v>31.131999999999998</v>
      </c>
      <c r="F139" s="59">
        <v>8.5999999999999993E-2</v>
      </c>
      <c r="G139" s="60">
        <v>362</v>
      </c>
      <c r="H139" s="56">
        <f>+F139*G139</f>
        <v>31.131999999999998</v>
      </c>
      <c r="I139" s="26">
        <v>0</v>
      </c>
      <c r="J139" s="27">
        <v>0</v>
      </c>
    </row>
    <row r="140" spans="1:12" ht="15.75" thickBot="1" x14ac:dyDescent="0.3">
      <c r="A140" s="40" t="s">
        <v>50</v>
      </c>
      <c r="B140" s="20"/>
      <c r="C140" s="55">
        <v>9.06E-2</v>
      </c>
      <c r="D140" s="61">
        <v>362</v>
      </c>
      <c r="E140" s="56">
        <f>+C140*D140</f>
        <v>32.797199999999997</v>
      </c>
      <c r="F140" s="55">
        <v>9.06E-2</v>
      </c>
      <c r="G140" s="61">
        <v>362</v>
      </c>
      <c r="H140" s="56">
        <f>+F140*G140</f>
        <v>32.797199999999997</v>
      </c>
      <c r="I140" s="26">
        <v>0</v>
      </c>
      <c r="J140" s="27">
        <v>0</v>
      </c>
    </row>
    <row r="141" spans="1:12" ht="15.75" thickBot="1" x14ac:dyDescent="0.3">
      <c r="A141" s="62"/>
      <c r="B141" s="63"/>
      <c r="C141" s="64"/>
      <c r="D141" s="65"/>
      <c r="E141" s="66"/>
      <c r="F141" s="64"/>
      <c r="G141" s="67"/>
      <c r="H141" s="66"/>
      <c r="I141" s="68"/>
      <c r="J141" s="69"/>
    </row>
    <row r="142" spans="1:12" x14ac:dyDescent="0.25">
      <c r="A142" s="70" t="s">
        <v>51</v>
      </c>
      <c r="B142" s="19"/>
      <c r="C142" s="71"/>
      <c r="D142" s="72"/>
      <c r="E142" s="73">
        <f>SUM(E130:E138)</f>
        <v>70.841588735999991</v>
      </c>
      <c r="F142" s="74"/>
      <c r="G142" s="74"/>
      <c r="H142" s="73">
        <f>SUM(H130:H138)</f>
        <v>70.907345407999998</v>
      </c>
      <c r="I142" s="75">
        <f>+H142-E142</f>
        <v>6.5756672000006233E-2</v>
      </c>
      <c r="J142" s="76">
        <f>+I142/E142</f>
        <v>9.2822130577924591E-4</v>
      </c>
    </row>
    <row r="143" spans="1:12" x14ac:dyDescent="0.25">
      <c r="A143" s="77" t="s">
        <v>52</v>
      </c>
      <c r="B143" s="19"/>
      <c r="C143" s="71">
        <v>0.13</v>
      </c>
      <c r="D143" s="78"/>
      <c r="E143" s="79">
        <f>+E142*0.13</f>
        <v>9.2094065356799995</v>
      </c>
      <c r="F143" s="80">
        <v>0.13</v>
      </c>
      <c r="G143" s="81"/>
      <c r="H143" s="79">
        <f>+H142*0.13</f>
        <v>9.2179549030400008</v>
      </c>
      <c r="I143" s="82">
        <f>+H143-E143</f>
        <v>8.5483673600013077E-3</v>
      </c>
      <c r="J143" s="83">
        <f>+I143/E143</f>
        <v>9.282213057792999E-4</v>
      </c>
    </row>
    <row r="144" spans="1:12" x14ac:dyDescent="0.25">
      <c r="A144" s="84" t="s">
        <v>53</v>
      </c>
      <c r="B144" s="19"/>
      <c r="C144" s="85"/>
      <c r="D144" s="78"/>
      <c r="E144" s="79">
        <f>+E142+E143</f>
        <v>80.050995271679994</v>
      </c>
      <c r="F144" s="81"/>
      <c r="G144" s="81"/>
      <c r="H144" s="79">
        <f>+H142+H143</f>
        <v>80.125300311039993</v>
      </c>
      <c r="I144" s="82">
        <f>+H144-E144</f>
        <v>7.4305039359998659E-2</v>
      </c>
      <c r="J144" s="83">
        <f>+I144/E144</f>
        <v>9.2822130577914117E-4</v>
      </c>
      <c r="L144" s="105"/>
    </row>
    <row r="145" spans="1:10" x14ac:dyDescent="0.25">
      <c r="A145" s="127" t="s">
        <v>54</v>
      </c>
      <c r="B145" s="127"/>
      <c r="C145" s="85"/>
      <c r="D145" s="78"/>
      <c r="E145" s="86"/>
      <c r="F145" s="58"/>
      <c r="G145" s="58"/>
      <c r="H145" s="58"/>
      <c r="I145" s="58"/>
      <c r="J145" s="87"/>
    </row>
    <row r="146" spans="1:10" ht="15.75" thickBot="1" x14ac:dyDescent="0.3">
      <c r="A146" s="128" t="s">
        <v>55</v>
      </c>
      <c r="B146" s="128"/>
      <c r="C146" s="88"/>
      <c r="D146" s="89"/>
      <c r="E146" s="90">
        <f>+E144</f>
        <v>80.050995271679994</v>
      </c>
      <c r="F146" s="91"/>
      <c r="G146" s="91"/>
      <c r="H146" s="90">
        <f>+H144</f>
        <v>80.125300311039993</v>
      </c>
      <c r="I146" s="92">
        <f>+H146-E146</f>
        <v>7.4305039359998659E-2</v>
      </c>
      <c r="J146" s="93">
        <f>+I146/E146</f>
        <v>9.2822130577914117E-4</v>
      </c>
    </row>
    <row r="147" spans="1:10" ht="15.75" thickBot="1" x14ac:dyDescent="0.3">
      <c r="A147" s="62"/>
      <c r="B147" s="63"/>
      <c r="C147" s="64"/>
      <c r="D147" s="65"/>
      <c r="E147" s="66"/>
      <c r="F147" s="64"/>
      <c r="G147" s="67"/>
      <c r="H147" s="66"/>
      <c r="I147" s="68"/>
      <c r="J147" s="69"/>
    </row>
    <row r="149" spans="1:10" x14ac:dyDescent="0.25">
      <c r="A149" s="1" t="s">
        <v>0</v>
      </c>
      <c r="B149" s="123" t="s">
        <v>1</v>
      </c>
      <c r="C149" s="123"/>
      <c r="D149" s="123"/>
      <c r="E149" s="2"/>
      <c r="F149" s="2"/>
      <c r="G149" s="3"/>
      <c r="H149" s="3"/>
      <c r="I149" s="3"/>
      <c r="J149" s="3"/>
    </row>
    <row r="150" spans="1:10" x14ac:dyDescent="0.25">
      <c r="A150" s="1" t="s">
        <v>2</v>
      </c>
      <c r="B150" s="123" t="s">
        <v>3</v>
      </c>
      <c r="C150" s="123"/>
      <c r="D150" s="123"/>
      <c r="E150" s="2"/>
      <c r="F150" s="2"/>
      <c r="G150" s="3"/>
      <c r="H150" s="3"/>
      <c r="I150" s="3"/>
      <c r="J150" s="3"/>
    </row>
    <row r="151" spans="1:10" ht="15.75" x14ac:dyDescent="0.25">
      <c r="A151" s="1" t="s">
        <v>4</v>
      </c>
      <c r="B151" s="4">
        <v>500</v>
      </c>
      <c r="C151" s="5" t="s">
        <v>5</v>
      </c>
      <c r="D151" s="6"/>
      <c r="E151" s="3"/>
      <c r="F151" s="3"/>
      <c r="G151" s="7"/>
      <c r="H151" s="7"/>
      <c r="I151" s="7"/>
      <c r="J151" s="7"/>
    </row>
    <row r="152" spans="1:10" ht="15.75" x14ac:dyDescent="0.25">
      <c r="A152" s="1" t="s">
        <v>6</v>
      </c>
      <c r="B152" s="4">
        <v>0</v>
      </c>
      <c r="C152" s="8" t="s">
        <v>7</v>
      </c>
      <c r="D152" s="9"/>
      <c r="E152" s="10"/>
      <c r="F152" s="10"/>
      <c r="G152" s="10"/>
      <c r="H152" s="3"/>
      <c r="I152" s="3"/>
      <c r="J152" s="3"/>
    </row>
    <row r="153" spans="1:10" x14ac:dyDescent="0.25">
      <c r="A153" s="1" t="s">
        <v>8</v>
      </c>
      <c r="B153" s="11">
        <v>1.0362</v>
      </c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1" t="s">
        <v>9</v>
      </c>
      <c r="B154" s="11">
        <v>1.0330999999999999</v>
      </c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5" t="s">
        <v>10</v>
      </c>
      <c r="B155" s="12" t="s">
        <v>11</v>
      </c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s="6"/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25">
      <c r="A157" s="6"/>
      <c r="B157" s="13"/>
      <c r="C157" s="124" t="s">
        <v>12</v>
      </c>
      <c r="D157" s="125"/>
      <c r="E157" s="126"/>
      <c r="F157" s="124" t="s">
        <v>13</v>
      </c>
      <c r="G157" s="125"/>
      <c r="H157" s="126"/>
      <c r="I157" s="124" t="s">
        <v>14</v>
      </c>
      <c r="J157" s="126"/>
    </row>
    <row r="158" spans="1:10" x14ac:dyDescent="0.25">
      <c r="A158" s="6"/>
      <c r="B158" s="129" t="s">
        <v>15</v>
      </c>
      <c r="C158" s="14" t="s">
        <v>16</v>
      </c>
      <c r="D158" s="14" t="s">
        <v>17</v>
      </c>
      <c r="E158" s="15" t="s">
        <v>18</v>
      </c>
      <c r="F158" s="14" t="s">
        <v>16</v>
      </c>
      <c r="G158" s="16" t="s">
        <v>17</v>
      </c>
      <c r="H158" s="15" t="s">
        <v>18</v>
      </c>
      <c r="I158" s="119" t="s">
        <v>19</v>
      </c>
      <c r="J158" s="121" t="s">
        <v>20</v>
      </c>
    </row>
    <row r="159" spans="1:10" x14ac:dyDescent="0.25">
      <c r="A159" s="6"/>
      <c r="B159" s="130"/>
      <c r="C159" s="17" t="s">
        <v>21</v>
      </c>
      <c r="D159" s="17"/>
      <c r="E159" s="18" t="s">
        <v>21</v>
      </c>
      <c r="F159" s="17" t="s">
        <v>21</v>
      </c>
      <c r="G159" s="18"/>
      <c r="H159" s="18" t="s">
        <v>21</v>
      </c>
      <c r="I159" s="120"/>
      <c r="J159" s="122"/>
    </row>
    <row r="160" spans="1:10" x14ac:dyDescent="0.25">
      <c r="A160" s="19" t="s">
        <v>22</v>
      </c>
      <c r="B160" s="20" t="s">
        <v>23</v>
      </c>
      <c r="C160" s="21">
        <v>15.43</v>
      </c>
      <c r="D160" s="22">
        <v>1</v>
      </c>
      <c r="E160" s="23">
        <v>15.43</v>
      </c>
      <c r="F160" s="24">
        <v>19.91</v>
      </c>
      <c r="G160" s="25">
        <v>1</v>
      </c>
      <c r="H160" s="23">
        <v>19.91</v>
      </c>
      <c r="I160" s="26">
        <f>+H160-E160</f>
        <v>4.4800000000000004</v>
      </c>
      <c r="J160" s="27">
        <f>+I160/E160</f>
        <v>0.29034348671419319</v>
      </c>
    </row>
    <row r="161" spans="1:10" x14ac:dyDescent="0.25">
      <c r="A161" s="19" t="s">
        <v>24</v>
      </c>
      <c r="B161" s="20"/>
      <c r="C161" s="21"/>
      <c r="D161" s="22">
        <v>1</v>
      </c>
      <c r="E161" s="23">
        <v>0</v>
      </c>
      <c r="F161" s="24"/>
      <c r="G161" s="25">
        <v>1</v>
      </c>
      <c r="H161" s="23">
        <v>0</v>
      </c>
      <c r="I161" s="26">
        <v>0</v>
      </c>
      <c r="J161" s="27" t="s">
        <v>25</v>
      </c>
    </row>
    <row r="162" spans="1:10" x14ac:dyDescent="0.25">
      <c r="A162" s="28" t="s">
        <v>57</v>
      </c>
      <c r="B162" s="20" t="s">
        <v>23</v>
      </c>
      <c r="C162" s="21">
        <v>1.0900000000000001</v>
      </c>
      <c r="D162" s="22">
        <v>1</v>
      </c>
      <c r="E162" s="23">
        <v>1.0900000000000001</v>
      </c>
      <c r="F162" s="24"/>
      <c r="G162" s="25">
        <v>1</v>
      </c>
      <c r="H162" s="23">
        <v>0</v>
      </c>
      <c r="I162" s="26">
        <v>-1.0900000000000001</v>
      </c>
      <c r="J162" s="27">
        <v>-1</v>
      </c>
    </row>
    <row r="163" spans="1:10" x14ac:dyDescent="0.25">
      <c r="A163" s="28" t="s">
        <v>58</v>
      </c>
      <c r="B163" s="20" t="s">
        <v>23</v>
      </c>
      <c r="C163" s="21">
        <v>0.08</v>
      </c>
      <c r="D163" s="22">
        <v>1</v>
      </c>
      <c r="E163" s="23">
        <v>0.08</v>
      </c>
      <c r="F163" s="24"/>
      <c r="G163" s="25">
        <v>1</v>
      </c>
      <c r="H163" s="23"/>
      <c r="I163" s="26">
        <f>+H163-E163</f>
        <v>-0.08</v>
      </c>
      <c r="J163" s="27">
        <v>-1</v>
      </c>
    </row>
    <row r="164" spans="1:10" x14ac:dyDescent="0.25">
      <c r="A164" s="19" t="s">
        <v>26</v>
      </c>
      <c r="B164" s="20" t="s">
        <v>27</v>
      </c>
      <c r="C164" s="21">
        <v>1.44E-2</v>
      </c>
      <c r="D164" s="29">
        <v>500</v>
      </c>
      <c r="E164" s="23">
        <v>7.2</v>
      </c>
      <c r="F164" s="24">
        <v>1.18E-2</v>
      </c>
      <c r="G164" s="29">
        <v>500</v>
      </c>
      <c r="H164" s="23">
        <v>5.8999999999999995</v>
      </c>
      <c r="I164" s="26">
        <v>-1.3000000000000007</v>
      </c>
      <c r="J164" s="27">
        <v>-0.18055555555555566</v>
      </c>
    </row>
    <row r="165" spans="1:10" x14ac:dyDescent="0.25">
      <c r="A165" s="19" t="s">
        <v>28</v>
      </c>
      <c r="B165" s="20"/>
      <c r="C165" s="21"/>
      <c r="D165" s="29">
        <v>500</v>
      </c>
      <c r="E165" s="23">
        <v>0</v>
      </c>
      <c r="F165" s="24"/>
      <c r="G165" s="29">
        <v>500</v>
      </c>
      <c r="H165" s="23">
        <v>0</v>
      </c>
      <c r="I165" s="26">
        <v>0</v>
      </c>
      <c r="J165" s="27" t="s">
        <v>25</v>
      </c>
    </row>
    <row r="166" spans="1:10" x14ac:dyDescent="0.25">
      <c r="A166" s="19" t="s">
        <v>29</v>
      </c>
      <c r="B166" s="20" t="s">
        <v>27</v>
      </c>
      <c r="C166" s="21"/>
      <c r="D166" s="29">
        <v>500</v>
      </c>
      <c r="E166" s="23">
        <v>0</v>
      </c>
      <c r="F166" s="24"/>
      <c r="G166" s="29">
        <v>500</v>
      </c>
      <c r="H166" s="23">
        <v>0</v>
      </c>
      <c r="I166" s="26">
        <v>0</v>
      </c>
      <c r="J166" s="27" t="s">
        <v>25</v>
      </c>
    </row>
    <row r="167" spans="1:10" x14ac:dyDescent="0.25">
      <c r="A167" s="30" t="s">
        <v>30</v>
      </c>
      <c r="B167" s="31"/>
      <c r="C167" s="32"/>
      <c r="D167" s="33"/>
      <c r="E167" s="34">
        <v>23.799999999999997</v>
      </c>
      <c r="F167" s="35"/>
      <c r="G167" s="36"/>
      <c r="H167" s="34">
        <f>SUM(H160:H166)</f>
        <v>25.81</v>
      </c>
      <c r="I167" s="37">
        <f>+H167-E167</f>
        <v>2.0100000000000016</v>
      </c>
      <c r="J167" s="38">
        <f>+I167/E167</f>
        <v>8.4453781512605117E-2</v>
      </c>
    </row>
    <row r="168" spans="1:10" x14ac:dyDescent="0.25">
      <c r="A168" s="39" t="s">
        <v>31</v>
      </c>
      <c r="B168" s="20" t="s">
        <v>27</v>
      </c>
      <c r="C168" s="21"/>
      <c r="D168" s="29">
        <v>500</v>
      </c>
      <c r="E168" s="23">
        <v>0</v>
      </c>
      <c r="F168" s="24">
        <v>3.5999999999999999E-3</v>
      </c>
      <c r="G168" s="29">
        <v>500</v>
      </c>
      <c r="H168" s="23">
        <f>+G168*F168</f>
        <v>1.8</v>
      </c>
      <c r="I168" s="26">
        <f>+H168-E168</f>
        <v>1.8</v>
      </c>
      <c r="J168" s="27">
        <v>1</v>
      </c>
    </row>
    <row r="169" spans="1:10" x14ac:dyDescent="0.25">
      <c r="A169" s="39" t="s">
        <v>68</v>
      </c>
      <c r="B169" s="20" t="s">
        <v>27</v>
      </c>
      <c r="C169" s="21"/>
      <c r="D169" s="29">
        <v>500</v>
      </c>
      <c r="E169" s="23">
        <v>0</v>
      </c>
      <c r="F169" s="24">
        <v>-3.2000000000000002E-3</v>
      </c>
      <c r="G169" s="29">
        <v>500</v>
      </c>
      <c r="H169" s="23">
        <f>+G169*F169</f>
        <v>-1.6</v>
      </c>
      <c r="I169" s="26">
        <f>+H169-E169</f>
        <v>-1.6</v>
      </c>
      <c r="J169" s="27">
        <v>1</v>
      </c>
    </row>
    <row r="170" spans="1:10" x14ac:dyDescent="0.25">
      <c r="A170" s="39" t="s">
        <v>32</v>
      </c>
      <c r="B170" s="20" t="s">
        <v>23</v>
      </c>
      <c r="C170" s="21"/>
      <c r="D170" s="29">
        <v>500</v>
      </c>
      <c r="E170" s="23">
        <v>0</v>
      </c>
      <c r="F170" s="24">
        <v>0.97</v>
      </c>
      <c r="G170" s="29">
        <v>1</v>
      </c>
      <c r="H170" s="23">
        <v>0.97</v>
      </c>
      <c r="I170" s="26">
        <v>0.97</v>
      </c>
      <c r="J170" s="27">
        <v>1</v>
      </c>
    </row>
    <row r="171" spans="1:10" x14ac:dyDescent="0.25">
      <c r="A171" s="39" t="s">
        <v>33</v>
      </c>
      <c r="B171" s="20" t="s">
        <v>27</v>
      </c>
      <c r="C171" s="21"/>
      <c r="D171" s="29">
        <v>500</v>
      </c>
      <c r="E171" s="23">
        <v>0</v>
      </c>
      <c r="F171" s="24">
        <v>-1.8E-3</v>
      </c>
      <c r="G171" s="29">
        <v>500</v>
      </c>
      <c r="H171" s="23">
        <v>-0.9</v>
      </c>
      <c r="I171" s="26">
        <v>-0.9</v>
      </c>
      <c r="J171" s="27">
        <v>1</v>
      </c>
    </row>
    <row r="172" spans="1:10" x14ac:dyDescent="0.25">
      <c r="A172" s="39" t="s">
        <v>59</v>
      </c>
      <c r="B172" s="20" t="s">
        <v>27</v>
      </c>
      <c r="C172" s="21"/>
      <c r="D172" s="29">
        <v>500</v>
      </c>
      <c r="E172" s="23">
        <v>0</v>
      </c>
      <c r="F172" s="24"/>
      <c r="G172" s="29">
        <v>500</v>
      </c>
      <c r="H172" s="23">
        <v>0</v>
      </c>
      <c r="I172" s="26">
        <v>0</v>
      </c>
      <c r="J172" s="27" t="s">
        <v>25</v>
      </c>
    </row>
    <row r="173" spans="1:10" x14ac:dyDescent="0.25">
      <c r="A173" s="40" t="s">
        <v>34</v>
      </c>
      <c r="B173" s="20" t="s">
        <v>27</v>
      </c>
      <c r="C173" s="21">
        <v>2.0000000000000001E-4</v>
      </c>
      <c r="D173" s="29">
        <v>500</v>
      </c>
      <c r="E173" s="23">
        <v>0.1</v>
      </c>
      <c r="F173" s="24">
        <v>5.9999999999999995E-4</v>
      </c>
      <c r="G173" s="29">
        <v>500</v>
      </c>
      <c r="H173" s="23">
        <v>0.3</v>
      </c>
      <c r="I173" s="26">
        <v>0.19999999999999998</v>
      </c>
      <c r="J173" s="27">
        <v>1.9999999999999998</v>
      </c>
    </row>
    <row r="174" spans="1:10" x14ac:dyDescent="0.25">
      <c r="A174" s="40" t="s">
        <v>35</v>
      </c>
      <c r="B174" s="20"/>
      <c r="C174" s="41">
        <v>0.10214000000000001</v>
      </c>
      <c r="D174" s="42">
        <v>18.100000000000023</v>
      </c>
      <c r="E174" s="23">
        <v>1.8487340000000025</v>
      </c>
      <c r="F174" s="43">
        <v>0.10214000000000001</v>
      </c>
      <c r="G174" s="42">
        <v>16.549999999999955</v>
      </c>
      <c r="H174" s="23">
        <v>1.6904169999999954</v>
      </c>
      <c r="I174" s="26">
        <v>-0.15831700000000715</v>
      </c>
      <c r="J174" s="27">
        <v>-8.563535911602585E-2</v>
      </c>
    </row>
    <row r="175" spans="1:10" x14ac:dyDescent="0.25">
      <c r="A175" s="40" t="s">
        <v>36</v>
      </c>
      <c r="B175" s="20" t="s">
        <v>23</v>
      </c>
      <c r="C175" s="41">
        <v>0.79</v>
      </c>
      <c r="D175" s="22">
        <v>1</v>
      </c>
      <c r="E175" s="23">
        <v>0.79</v>
      </c>
      <c r="F175" s="41">
        <v>0.79</v>
      </c>
      <c r="G175" s="22">
        <v>1</v>
      </c>
      <c r="H175" s="23">
        <v>0.79</v>
      </c>
      <c r="I175" s="26">
        <v>0</v>
      </c>
      <c r="J175" s="27">
        <v>0</v>
      </c>
    </row>
    <row r="176" spans="1:10" x14ac:dyDescent="0.25">
      <c r="A176" s="44" t="s">
        <v>37</v>
      </c>
      <c r="B176" s="45"/>
      <c r="C176" s="46"/>
      <c r="D176" s="33"/>
      <c r="E176" s="47">
        <v>26.538733999999998</v>
      </c>
      <c r="F176" s="33"/>
      <c r="G176" s="36"/>
      <c r="H176" s="47">
        <f>SUM(H167:H175)</f>
        <v>28.860416999999995</v>
      </c>
      <c r="I176" s="37">
        <f>+H176-E176</f>
        <v>2.3216829999999966</v>
      </c>
      <c r="J176" s="38">
        <f>+I176/E176</f>
        <v>8.7482809089536706E-2</v>
      </c>
    </row>
    <row r="177" spans="1:10" x14ac:dyDescent="0.25">
      <c r="A177" s="48" t="s">
        <v>38</v>
      </c>
      <c r="B177" s="49" t="s">
        <v>27</v>
      </c>
      <c r="C177" s="24">
        <v>7.9000000000000008E-3</v>
      </c>
      <c r="D177" s="42">
        <v>518.1</v>
      </c>
      <c r="E177" s="23">
        <v>4.0929900000000004</v>
      </c>
      <c r="F177" s="24">
        <v>7.4999999999999997E-3</v>
      </c>
      <c r="G177" s="42">
        <v>516.54999999999995</v>
      </c>
      <c r="H177" s="23">
        <v>3.8741249999999994</v>
      </c>
      <c r="I177" s="26">
        <v>-0.21886500000000098</v>
      </c>
      <c r="J177" s="27">
        <v>-5.3473133332844924E-2</v>
      </c>
    </row>
    <row r="178" spans="1:10" x14ac:dyDescent="0.25">
      <c r="A178" s="50" t="s">
        <v>39</v>
      </c>
      <c r="B178" s="49" t="s">
        <v>27</v>
      </c>
      <c r="C178" s="24">
        <v>6.0000000000000001E-3</v>
      </c>
      <c r="D178" s="42">
        <v>518.1</v>
      </c>
      <c r="E178" s="23">
        <v>3.1086</v>
      </c>
      <c r="F178" s="24">
        <v>5.8999999999999999E-3</v>
      </c>
      <c r="G178" s="42">
        <v>516.54999999999995</v>
      </c>
      <c r="H178" s="23">
        <v>3.0476449999999997</v>
      </c>
      <c r="I178" s="26">
        <v>-6.0955000000000314E-2</v>
      </c>
      <c r="J178" s="27">
        <v>-1.9608505436531014E-2</v>
      </c>
    </row>
    <row r="179" spans="1:10" x14ac:dyDescent="0.25">
      <c r="A179" s="44" t="s">
        <v>40</v>
      </c>
      <c r="B179" s="31"/>
      <c r="C179" s="51"/>
      <c r="D179" s="33"/>
      <c r="E179" s="47">
        <v>33.740324000000001</v>
      </c>
      <c r="F179" s="52"/>
      <c r="G179" s="53"/>
      <c r="H179" s="47">
        <f>SUM(H176:H178)</f>
        <v>35.782186999999993</v>
      </c>
      <c r="I179" s="37">
        <f>+H179-E179</f>
        <v>2.0418629999999922</v>
      </c>
      <c r="J179" s="38">
        <f>+I179/E179</f>
        <v>6.0516994442613894E-2</v>
      </c>
    </row>
    <row r="180" spans="1:10" x14ac:dyDescent="0.25">
      <c r="A180" s="54" t="s">
        <v>41</v>
      </c>
      <c r="B180" s="20" t="s">
        <v>27</v>
      </c>
      <c r="C180" s="55">
        <v>4.4000000000000003E-3</v>
      </c>
      <c r="D180" s="42">
        <v>518.1</v>
      </c>
      <c r="E180" s="56">
        <v>2.2796400000000001</v>
      </c>
      <c r="F180" s="57">
        <v>4.4000000000000003E-3</v>
      </c>
      <c r="G180" s="42">
        <v>516.54999999999995</v>
      </c>
      <c r="H180" s="56">
        <v>2.2728199999999998</v>
      </c>
      <c r="I180" s="26">
        <v>-6.8200000000002703E-3</v>
      </c>
      <c r="J180" s="27">
        <v>-2.9917004439298615E-3</v>
      </c>
    </row>
    <row r="181" spans="1:10" x14ac:dyDescent="0.25">
      <c r="A181" s="54" t="s">
        <v>42</v>
      </c>
      <c r="B181" s="20" t="s">
        <v>27</v>
      </c>
      <c r="C181" s="55">
        <v>1.2999999999999999E-3</v>
      </c>
      <c r="D181" s="42">
        <v>518.1</v>
      </c>
      <c r="E181" s="56">
        <v>0.67352999999999996</v>
      </c>
      <c r="F181" s="57">
        <v>1.2999999999999999E-3</v>
      </c>
      <c r="G181" s="42">
        <v>516.54999999999995</v>
      </c>
      <c r="H181" s="56">
        <v>0.67151499999999986</v>
      </c>
      <c r="I181" s="26">
        <v>-2.0150000000001E-3</v>
      </c>
      <c r="J181" s="27">
        <v>-2.9917004439298919E-3</v>
      </c>
    </row>
    <row r="182" spans="1:10" x14ac:dyDescent="0.25">
      <c r="A182" s="19" t="s">
        <v>43</v>
      </c>
      <c r="B182" s="20" t="s">
        <v>23</v>
      </c>
      <c r="C182" s="55">
        <v>0.25</v>
      </c>
      <c r="D182" s="22">
        <v>1</v>
      </c>
      <c r="E182" s="56">
        <v>0.25</v>
      </c>
      <c r="F182" s="57">
        <v>0.25</v>
      </c>
      <c r="G182" s="25">
        <v>1</v>
      </c>
      <c r="H182" s="56">
        <v>0.25</v>
      </c>
      <c r="I182" s="26">
        <v>0</v>
      </c>
      <c r="J182" s="27">
        <v>0</v>
      </c>
    </row>
    <row r="183" spans="1:10" x14ac:dyDescent="0.25">
      <c r="A183" s="19" t="s">
        <v>44</v>
      </c>
      <c r="B183" s="20" t="s">
        <v>27</v>
      </c>
      <c r="C183" s="55">
        <v>7.0000000000000001E-3</v>
      </c>
      <c r="D183" s="29">
        <v>500</v>
      </c>
      <c r="E183" s="56">
        <v>3.5</v>
      </c>
      <c r="F183" s="58"/>
      <c r="G183" s="58"/>
      <c r="H183" s="58"/>
      <c r="I183" s="58"/>
      <c r="J183" s="27">
        <v>0</v>
      </c>
    </row>
    <row r="184" spans="1:10" ht="25.5" x14ac:dyDescent="0.25">
      <c r="A184" s="54" t="s">
        <v>45</v>
      </c>
      <c r="B184" s="20"/>
      <c r="C184" s="58"/>
      <c r="D184" s="58"/>
      <c r="E184" s="58"/>
      <c r="F184" s="57"/>
      <c r="G184" s="42">
        <v>516.54999999999995</v>
      </c>
      <c r="H184" s="56">
        <v>0</v>
      </c>
      <c r="I184" s="26"/>
      <c r="J184" s="27" t="s">
        <v>25</v>
      </c>
    </row>
    <row r="185" spans="1:10" x14ac:dyDescent="0.25">
      <c r="A185" s="40" t="s">
        <v>46</v>
      </c>
      <c r="B185" s="20"/>
      <c r="C185" s="59">
        <v>0.08</v>
      </c>
      <c r="D185" s="60">
        <v>320</v>
      </c>
      <c r="E185" s="56">
        <v>25.6</v>
      </c>
      <c r="F185" s="59">
        <v>0.08</v>
      </c>
      <c r="G185" s="60">
        <v>320</v>
      </c>
      <c r="H185" s="56">
        <v>25.6</v>
      </c>
      <c r="I185" s="26">
        <v>0</v>
      </c>
      <c r="J185" s="27">
        <v>0</v>
      </c>
    </row>
    <row r="186" spans="1:10" x14ac:dyDescent="0.25">
      <c r="A186" s="40" t="s">
        <v>47</v>
      </c>
      <c r="B186" s="20"/>
      <c r="C186" s="59">
        <v>0.122</v>
      </c>
      <c r="D186" s="60">
        <v>90</v>
      </c>
      <c r="E186" s="56">
        <v>10.98</v>
      </c>
      <c r="F186" s="59">
        <v>0.122</v>
      </c>
      <c r="G186" s="60">
        <v>90</v>
      </c>
      <c r="H186" s="56">
        <v>10.98</v>
      </c>
      <c r="I186" s="26">
        <v>0</v>
      </c>
      <c r="J186" s="27">
        <v>0</v>
      </c>
    </row>
    <row r="187" spans="1:10" x14ac:dyDescent="0.25">
      <c r="A187" s="6" t="s">
        <v>48</v>
      </c>
      <c r="B187" s="20"/>
      <c r="C187" s="59">
        <v>0.161</v>
      </c>
      <c r="D187" s="60">
        <v>90</v>
      </c>
      <c r="E187" s="56">
        <v>14.49</v>
      </c>
      <c r="F187" s="59">
        <v>0.161</v>
      </c>
      <c r="G187" s="60">
        <v>90</v>
      </c>
      <c r="H187" s="56">
        <v>14.49</v>
      </c>
      <c r="I187" s="26">
        <v>0</v>
      </c>
      <c r="J187" s="27">
        <v>0</v>
      </c>
    </row>
    <row r="188" spans="1:10" x14ac:dyDescent="0.25">
      <c r="A188" s="40" t="s">
        <v>49</v>
      </c>
      <c r="B188" s="20"/>
      <c r="C188" s="59">
        <v>8.5999999999999993E-2</v>
      </c>
      <c r="D188" s="60">
        <v>500</v>
      </c>
      <c r="E188" s="56">
        <v>43</v>
      </c>
      <c r="F188" s="59">
        <v>8.5999999999999993E-2</v>
      </c>
      <c r="G188" s="60">
        <v>500</v>
      </c>
      <c r="H188" s="56">
        <v>43</v>
      </c>
      <c r="I188" s="26">
        <v>0</v>
      </c>
      <c r="J188" s="27">
        <v>0</v>
      </c>
    </row>
    <row r="189" spans="1:10" ht="15.75" thickBot="1" x14ac:dyDescent="0.3">
      <c r="A189" s="40" t="s">
        <v>50</v>
      </c>
      <c r="B189" s="20"/>
      <c r="C189" s="55">
        <v>9.06E-2</v>
      </c>
      <c r="D189" s="61">
        <v>500</v>
      </c>
      <c r="E189" s="56">
        <v>45.3</v>
      </c>
      <c r="F189" s="55">
        <v>9.06E-2</v>
      </c>
      <c r="G189" s="61">
        <v>500</v>
      </c>
      <c r="H189" s="56">
        <v>45.3</v>
      </c>
      <c r="I189" s="26">
        <v>0</v>
      </c>
      <c r="J189" s="27">
        <v>0</v>
      </c>
    </row>
    <row r="190" spans="1:10" ht="15.75" thickBot="1" x14ac:dyDescent="0.3">
      <c r="A190" s="62"/>
      <c r="B190" s="63"/>
      <c r="C190" s="64"/>
      <c r="D190" s="65"/>
      <c r="E190" s="66"/>
      <c r="F190" s="64"/>
      <c r="G190" s="67"/>
      <c r="H190" s="66"/>
      <c r="I190" s="68"/>
      <c r="J190" s="69"/>
    </row>
    <row r="191" spans="1:10" x14ac:dyDescent="0.25">
      <c r="A191" s="70" t="s">
        <v>51</v>
      </c>
      <c r="B191" s="19"/>
      <c r="C191" s="71"/>
      <c r="D191" s="72"/>
      <c r="E191" s="73">
        <v>91.513494000000009</v>
      </c>
      <c r="F191" s="74"/>
      <c r="G191" s="74"/>
      <c r="H191" s="73">
        <f>SUM(H179:H187)</f>
        <v>90.046521999999996</v>
      </c>
      <c r="I191" s="75">
        <f>+H191-E191</f>
        <v>-1.4669720000000126</v>
      </c>
      <c r="J191" s="76">
        <f>+I191/E191</f>
        <v>-1.6030116826268401E-2</v>
      </c>
    </row>
    <row r="192" spans="1:10" x14ac:dyDescent="0.25">
      <c r="A192" s="77" t="s">
        <v>52</v>
      </c>
      <c r="B192" s="19"/>
      <c r="C192" s="71">
        <v>0.13</v>
      </c>
      <c r="D192" s="78"/>
      <c r="E192" s="79">
        <v>11.896754220000002</v>
      </c>
      <c r="F192" s="80">
        <v>0.13</v>
      </c>
      <c r="G192" s="81"/>
      <c r="H192" s="79">
        <f>+H191*0.13</f>
        <v>11.70604786</v>
      </c>
      <c r="I192" s="82">
        <f>+H192-E192</f>
        <v>-0.19070636000000185</v>
      </c>
      <c r="J192" s="83">
        <f>+I192/E192</f>
        <v>-1.6030116826268419E-2</v>
      </c>
    </row>
    <row r="193" spans="1:10" x14ac:dyDescent="0.25">
      <c r="A193" s="84" t="s">
        <v>53</v>
      </c>
      <c r="B193" s="19"/>
      <c r="C193" s="85"/>
      <c r="D193" s="78"/>
      <c r="E193" s="79">
        <v>103.41024822000001</v>
      </c>
      <c r="F193" s="81"/>
      <c r="G193" s="81"/>
      <c r="H193" s="79">
        <f>+H191+H192</f>
        <v>101.75256985999999</v>
      </c>
      <c r="I193" s="82">
        <f>+H193-E193</f>
        <v>-1.6576783600000198</v>
      </c>
      <c r="J193" s="83">
        <f>+I193/E193</f>
        <v>-1.6030116826268453E-2</v>
      </c>
    </row>
    <row r="194" spans="1:10" x14ac:dyDescent="0.25">
      <c r="A194" s="127" t="s">
        <v>54</v>
      </c>
      <c r="B194" s="127"/>
      <c r="C194" s="85"/>
      <c r="D194" s="78"/>
      <c r="E194" s="86"/>
      <c r="F194" s="58"/>
      <c r="G194" s="58"/>
      <c r="H194" s="58"/>
      <c r="I194" s="58"/>
      <c r="J194" s="87"/>
    </row>
    <row r="195" spans="1:10" ht="15.75" thickBot="1" x14ac:dyDescent="0.3">
      <c r="A195" s="128" t="s">
        <v>55</v>
      </c>
      <c r="B195" s="128"/>
      <c r="C195" s="88"/>
      <c r="D195" s="89"/>
      <c r="E195" s="90">
        <v>103.41024822000001</v>
      </c>
      <c r="F195" s="91"/>
      <c r="G195" s="91"/>
      <c r="H195" s="90">
        <f>+H193</f>
        <v>101.75256985999999</v>
      </c>
      <c r="I195" s="92">
        <f>+I193</f>
        <v>-1.6576783600000198</v>
      </c>
      <c r="J195" s="93">
        <f>+J193</f>
        <v>-1.6030116826268453E-2</v>
      </c>
    </row>
    <row r="196" spans="1:10" ht="15.75" thickBot="1" x14ac:dyDescent="0.3">
      <c r="A196" s="62"/>
      <c r="B196" s="63"/>
      <c r="C196" s="64"/>
      <c r="D196" s="65"/>
      <c r="E196" s="66"/>
      <c r="F196" s="64"/>
      <c r="G196" s="67"/>
      <c r="H196" s="66"/>
      <c r="I196" s="68"/>
      <c r="J196" s="69"/>
    </row>
    <row r="198" spans="1:10" x14ac:dyDescent="0.25">
      <c r="A198" s="1" t="s">
        <v>0</v>
      </c>
      <c r="B198" s="123" t="s">
        <v>1</v>
      </c>
      <c r="C198" s="123"/>
      <c r="D198" s="123"/>
      <c r="E198" s="2"/>
      <c r="F198" s="2"/>
      <c r="G198" s="3"/>
      <c r="H198" s="3"/>
      <c r="I198" s="3"/>
      <c r="J198" s="3"/>
    </row>
    <row r="199" spans="1:10" x14ac:dyDescent="0.25">
      <c r="A199" s="1" t="s">
        <v>2</v>
      </c>
      <c r="B199" s="123" t="s">
        <v>3</v>
      </c>
      <c r="C199" s="123"/>
      <c r="D199" s="123"/>
      <c r="E199" s="2"/>
      <c r="F199" s="2"/>
      <c r="G199" s="3"/>
      <c r="H199" s="3"/>
      <c r="I199" s="3"/>
      <c r="J199" s="3"/>
    </row>
    <row r="200" spans="1:10" ht="15.75" x14ac:dyDescent="0.25">
      <c r="A200" s="1" t="s">
        <v>4</v>
      </c>
      <c r="B200" s="4">
        <v>800</v>
      </c>
      <c r="C200" s="5" t="s">
        <v>5</v>
      </c>
      <c r="D200" s="6"/>
      <c r="E200" s="3"/>
      <c r="F200" s="3"/>
      <c r="G200" s="7"/>
      <c r="H200" s="7"/>
      <c r="I200" s="7"/>
      <c r="J200" s="7"/>
    </row>
    <row r="201" spans="1:10" ht="15.75" x14ac:dyDescent="0.25">
      <c r="A201" s="1" t="s">
        <v>6</v>
      </c>
      <c r="B201" s="4">
        <v>0</v>
      </c>
      <c r="C201" s="8" t="s">
        <v>7</v>
      </c>
      <c r="D201" s="9"/>
      <c r="E201" s="10"/>
      <c r="F201" s="10"/>
      <c r="G201" s="10"/>
      <c r="H201" s="3"/>
      <c r="I201" s="3"/>
      <c r="J201" s="3"/>
    </row>
    <row r="202" spans="1:10" x14ac:dyDescent="0.25">
      <c r="A202" s="1" t="s">
        <v>8</v>
      </c>
      <c r="B202" s="11">
        <v>1.0362</v>
      </c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1" t="s">
        <v>9</v>
      </c>
      <c r="B203" s="11">
        <v>1.0330999999999999</v>
      </c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5" t="s">
        <v>10</v>
      </c>
      <c r="B204" s="12" t="s">
        <v>11</v>
      </c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6"/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25">
      <c r="A206" s="6"/>
      <c r="B206" s="13"/>
      <c r="C206" s="124" t="s">
        <v>12</v>
      </c>
      <c r="D206" s="125"/>
      <c r="E206" s="126"/>
      <c r="F206" s="124" t="s">
        <v>13</v>
      </c>
      <c r="G206" s="125"/>
      <c r="H206" s="126"/>
      <c r="I206" s="124" t="s">
        <v>14</v>
      </c>
      <c r="J206" s="126"/>
    </row>
    <row r="207" spans="1:10" x14ac:dyDescent="0.25">
      <c r="A207" s="6"/>
      <c r="B207" s="129" t="s">
        <v>15</v>
      </c>
      <c r="C207" s="14" t="s">
        <v>16</v>
      </c>
      <c r="D207" s="14" t="s">
        <v>17</v>
      </c>
      <c r="E207" s="15" t="s">
        <v>18</v>
      </c>
      <c r="F207" s="14" t="s">
        <v>16</v>
      </c>
      <c r="G207" s="16" t="s">
        <v>17</v>
      </c>
      <c r="H207" s="15" t="s">
        <v>18</v>
      </c>
      <c r="I207" s="119" t="s">
        <v>19</v>
      </c>
      <c r="J207" s="121" t="s">
        <v>20</v>
      </c>
    </row>
    <row r="208" spans="1:10" x14ac:dyDescent="0.25">
      <c r="A208" s="6"/>
      <c r="B208" s="130"/>
      <c r="C208" s="17" t="s">
        <v>21</v>
      </c>
      <c r="D208" s="17"/>
      <c r="E208" s="18" t="s">
        <v>21</v>
      </c>
      <c r="F208" s="17" t="s">
        <v>21</v>
      </c>
      <c r="G208" s="18"/>
      <c r="H208" s="18" t="s">
        <v>21</v>
      </c>
      <c r="I208" s="120"/>
      <c r="J208" s="122"/>
    </row>
    <row r="209" spans="1:10" x14ac:dyDescent="0.25">
      <c r="A209" s="19" t="s">
        <v>22</v>
      </c>
      <c r="B209" s="20" t="s">
        <v>23</v>
      </c>
      <c r="C209" s="21">
        <v>15.43</v>
      </c>
      <c r="D209" s="22">
        <v>1</v>
      </c>
      <c r="E209" s="23">
        <v>15.43</v>
      </c>
      <c r="F209" s="24">
        <v>19.91</v>
      </c>
      <c r="G209" s="25">
        <v>1</v>
      </c>
      <c r="H209" s="23">
        <f>+F209</f>
        <v>19.91</v>
      </c>
      <c r="I209" s="26">
        <f>+H209-E209</f>
        <v>4.4800000000000004</v>
      </c>
      <c r="J209" s="27">
        <f>+I209/E209</f>
        <v>0.29034348671419319</v>
      </c>
    </row>
    <row r="210" spans="1:10" x14ac:dyDescent="0.25">
      <c r="A210" s="19" t="s">
        <v>24</v>
      </c>
      <c r="B210" s="20"/>
      <c r="C210" s="21"/>
      <c r="D210" s="22">
        <v>1</v>
      </c>
      <c r="E210" s="23">
        <v>0</v>
      </c>
      <c r="F210" s="24"/>
      <c r="G210" s="25">
        <v>1</v>
      </c>
      <c r="H210" s="23">
        <v>0</v>
      </c>
      <c r="I210" s="26">
        <v>0</v>
      </c>
      <c r="J210" s="27" t="s">
        <v>25</v>
      </c>
    </row>
    <row r="211" spans="1:10" x14ac:dyDescent="0.25">
      <c r="A211" s="28" t="s">
        <v>57</v>
      </c>
      <c r="B211" s="20" t="s">
        <v>23</v>
      </c>
      <c r="C211" s="21">
        <v>1.0900000000000001</v>
      </c>
      <c r="D211" s="22">
        <v>1</v>
      </c>
      <c r="E211" s="23">
        <v>1.0900000000000001</v>
      </c>
      <c r="F211" s="24"/>
      <c r="G211" s="25">
        <v>1</v>
      </c>
      <c r="H211" s="23">
        <v>0</v>
      </c>
      <c r="I211" s="26">
        <v>-1.0900000000000001</v>
      </c>
      <c r="J211" s="27">
        <v>-1</v>
      </c>
    </row>
    <row r="212" spans="1:10" x14ac:dyDescent="0.25">
      <c r="A212" s="28" t="s">
        <v>58</v>
      </c>
      <c r="B212" s="20" t="s">
        <v>23</v>
      </c>
      <c r="C212" s="21">
        <v>0.08</v>
      </c>
      <c r="D212" s="22">
        <v>1</v>
      </c>
      <c r="E212" s="23">
        <v>0.08</v>
      </c>
      <c r="F212" s="24"/>
      <c r="G212" s="25">
        <v>1</v>
      </c>
      <c r="H212" s="23"/>
      <c r="I212" s="26">
        <f>+H212-E212</f>
        <v>-0.08</v>
      </c>
      <c r="J212" s="27">
        <v>-1</v>
      </c>
    </row>
    <row r="213" spans="1:10" x14ac:dyDescent="0.25">
      <c r="A213" s="19" t="s">
        <v>26</v>
      </c>
      <c r="B213" s="20" t="s">
        <v>27</v>
      </c>
      <c r="C213" s="21">
        <v>1.44E-2</v>
      </c>
      <c r="D213" s="29">
        <v>800</v>
      </c>
      <c r="E213" s="23">
        <v>11.52</v>
      </c>
      <c r="F213" s="24">
        <v>1.18E-2</v>
      </c>
      <c r="G213" s="29">
        <v>800</v>
      </c>
      <c r="H213" s="23">
        <v>9.44</v>
      </c>
      <c r="I213" s="26">
        <v>-2.08</v>
      </c>
      <c r="J213" s="27">
        <v>-0.18055555555555558</v>
      </c>
    </row>
    <row r="214" spans="1:10" x14ac:dyDescent="0.25">
      <c r="A214" s="19" t="s">
        <v>28</v>
      </c>
      <c r="B214" s="20"/>
      <c r="C214" s="21"/>
      <c r="D214" s="29">
        <v>800</v>
      </c>
      <c r="E214" s="23">
        <v>0</v>
      </c>
      <c r="F214" s="24"/>
      <c r="G214" s="29">
        <v>800</v>
      </c>
      <c r="H214" s="23">
        <v>0</v>
      </c>
      <c r="I214" s="26">
        <v>0</v>
      </c>
      <c r="J214" s="27" t="s">
        <v>25</v>
      </c>
    </row>
    <row r="215" spans="1:10" x14ac:dyDescent="0.25">
      <c r="A215" s="19" t="s">
        <v>29</v>
      </c>
      <c r="B215" s="20" t="s">
        <v>27</v>
      </c>
      <c r="C215" s="21"/>
      <c r="D215" s="29">
        <v>800</v>
      </c>
      <c r="E215" s="23">
        <v>0</v>
      </c>
      <c r="F215" s="24"/>
      <c r="G215" s="29">
        <v>800</v>
      </c>
      <c r="H215" s="23">
        <v>0</v>
      </c>
      <c r="I215" s="26">
        <v>0</v>
      </c>
      <c r="J215" s="27" t="s">
        <v>25</v>
      </c>
    </row>
    <row r="216" spans="1:10" x14ac:dyDescent="0.25">
      <c r="A216" s="30" t="s">
        <v>30</v>
      </c>
      <c r="B216" s="31"/>
      <c r="C216" s="32"/>
      <c r="D216" s="33"/>
      <c r="E216" s="34">
        <v>28.119999999999997</v>
      </c>
      <c r="F216" s="35"/>
      <c r="G216" s="36"/>
      <c r="H216" s="34">
        <f>SUM(H209:H215)</f>
        <v>29.35</v>
      </c>
      <c r="I216" s="37">
        <f>+H216-E216</f>
        <v>1.230000000000004</v>
      </c>
      <c r="J216" s="38">
        <f>+I216/E216</f>
        <v>4.3741109530583362E-2</v>
      </c>
    </row>
    <row r="217" spans="1:10" x14ac:dyDescent="0.25">
      <c r="A217" s="39" t="s">
        <v>31</v>
      </c>
      <c r="B217" s="20" t="s">
        <v>27</v>
      </c>
      <c r="C217" s="21"/>
      <c r="D217" s="29">
        <v>800</v>
      </c>
      <c r="E217" s="23">
        <v>0</v>
      </c>
      <c r="F217" s="24">
        <v>3.5999999999999999E-3</v>
      </c>
      <c r="G217" s="29">
        <v>800</v>
      </c>
      <c r="H217" s="23">
        <f>+F217*G217</f>
        <v>2.88</v>
      </c>
      <c r="I217" s="26">
        <f>+H217-E217</f>
        <v>2.88</v>
      </c>
      <c r="J217" s="27">
        <v>1</v>
      </c>
    </row>
    <row r="218" spans="1:10" x14ac:dyDescent="0.25">
      <c r="A218" s="39" t="s">
        <v>68</v>
      </c>
      <c r="B218" s="20" t="s">
        <v>27</v>
      </c>
      <c r="C218" s="21"/>
      <c r="D218" s="29">
        <v>800</v>
      </c>
      <c r="E218" s="23">
        <v>0</v>
      </c>
      <c r="F218" s="24">
        <v>-3.2000000000000002E-3</v>
      </c>
      <c r="G218" s="29">
        <v>800</v>
      </c>
      <c r="H218" s="23">
        <f>+G218*F218</f>
        <v>-2.56</v>
      </c>
      <c r="I218" s="26">
        <f>+H218-E218</f>
        <v>-2.56</v>
      </c>
      <c r="J218" s="27">
        <v>1</v>
      </c>
    </row>
    <row r="219" spans="1:10" x14ac:dyDescent="0.25">
      <c r="A219" s="39" t="s">
        <v>32</v>
      </c>
      <c r="B219" s="20" t="s">
        <v>23</v>
      </c>
      <c r="C219" s="21"/>
      <c r="D219" s="29">
        <v>800</v>
      </c>
      <c r="E219" s="23">
        <v>0</v>
      </c>
      <c r="F219" s="24">
        <v>0.97</v>
      </c>
      <c r="G219" s="29">
        <v>1</v>
      </c>
      <c r="H219" s="23">
        <v>0.97</v>
      </c>
      <c r="I219" s="26">
        <v>0.97</v>
      </c>
      <c r="J219" s="27">
        <v>1</v>
      </c>
    </row>
    <row r="220" spans="1:10" x14ac:dyDescent="0.25">
      <c r="A220" s="39" t="s">
        <v>33</v>
      </c>
      <c r="B220" s="20" t="s">
        <v>27</v>
      </c>
      <c r="C220" s="21"/>
      <c r="D220" s="29">
        <v>800</v>
      </c>
      <c r="E220" s="23">
        <v>0</v>
      </c>
      <c r="F220" s="24">
        <v>-1.8E-3</v>
      </c>
      <c r="G220" s="29">
        <v>800</v>
      </c>
      <c r="H220" s="23">
        <v>-1.44</v>
      </c>
      <c r="I220" s="26">
        <v>-1.44</v>
      </c>
      <c r="J220" s="27">
        <v>1</v>
      </c>
    </row>
    <row r="221" spans="1:10" x14ac:dyDescent="0.25">
      <c r="A221" s="39" t="s">
        <v>59</v>
      </c>
      <c r="B221" s="20" t="s">
        <v>27</v>
      </c>
      <c r="C221" s="21"/>
      <c r="D221" s="29">
        <v>800</v>
      </c>
      <c r="E221" s="23">
        <v>0</v>
      </c>
      <c r="F221" s="24"/>
      <c r="G221" s="29">
        <v>800</v>
      </c>
      <c r="H221" s="23">
        <v>0</v>
      </c>
      <c r="I221" s="26">
        <v>0</v>
      </c>
      <c r="J221" s="27" t="s">
        <v>25</v>
      </c>
    </row>
    <row r="222" spans="1:10" x14ac:dyDescent="0.25">
      <c r="A222" s="40" t="s">
        <v>34</v>
      </c>
      <c r="B222" s="20" t="s">
        <v>27</v>
      </c>
      <c r="C222" s="21">
        <v>2.0000000000000001E-4</v>
      </c>
      <c r="D222" s="29">
        <v>800</v>
      </c>
      <c r="E222" s="23">
        <v>0.16</v>
      </c>
      <c r="F222" s="24">
        <v>5.9999999999999995E-4</v>
      </c>
      <c r="G222" s="29">
        <v>800</v>
      </c>
      <c r="H222" s="23">
        <v>0.48</v>
      </c>
      <c r="I222" s="26">
        <v>0.31999999999999995</v>
      </c>
      <c r="J222" s="27">
        <v>1.9999999999999996</v>
      </c>
    </row>
    <row r="223" spans="1:10" x14ac:dyDescent="0.25">
      <c r="A223" s="40" t="s">
        <v>35</v>
      </c>
      <c r="B223" s="20"/>
      <c r="C223" s="41">
        <v>0.10214000000000001</v>
      </c>
      <c r="D223" s="42">
        <v>28.960000000000036</v>
      </c>
      <c r="E223" s="23">
        <v>2.9579744000000039</v>
      </c>
      <c r="F223" s="43">
        <v>0.10214000000000001</v>
      </c>
      <c r="G223" s="42">
        <v>26.479999999999905</v>
      </c>
      <c r="H223" s="23">
        <v>2.7046671999999905</v>
      </c>
      <c r="I223" s="26">
        <v>-0.25330720000001339</v>
      </c>
      <c r="J223" s="27">
        <v>-8.5635359116026516E-2</v>
      </c>
    </row>
    <row r="224" spans="1:10" x14ac:dyDescent="0.25">
      <c r="A224" s="40" t="s">
        <v>36</v>
      </c>
      <c r="B224" s="20" t="s">
        <v>23</v>
      </c>
      <c r="C224" s="41">
        <v>0.79</v>
      </c>
      <c r="D224" s="22">
        <v>1</v>
      </c>
      <c r="E224" s="23">
        <v>0.79</v>
      </c>
      <c r="F224" s="41">
        <v>0.79</v>
      </c>
      <c r="G224" s="22">
        <v>1</v>
      </c>
      <c r="H224" s="23">
        <v>0.79</v>
      </c>
      <c r="I224" s="26">
        <v>0</v>
      </c>
      <c r="J224" s="27">
        <v>0</v>
      </c>
    </row>
    <row r="225" spans="1:10" x14ac:dyDescent="0.25">
      <c r="A225" s="44" t="s">
        <v>37</v>
      </c>
      <c r="B225" s="45"/>
      <c r="C225" s="46"/>
      <c r="D225" s="33"/>
      <c r="E225" s="47">
        <v>32.027974400000005</v>
      </c>
      <c r="F225" s="33"/>
      <c r="G225" s="36"/>
      <c r="H225" s="47">
        <f>SUM(H216:H224)</f>
        <v>33.174667199999995</v>
      </c>
      <c r="I225" s="37">
        <f>+H225-E225</f>
        <v>1.1466927999999896</v>
      </c>
      <c r="J225" s="38">
        <f>+I225/E225</f>
        <v>3.5802851147526502E-2</v>
      </c>
    </row>
    <row r="226" spans="1:10" x14ac:dyDescent="0.25">
      <c r="A226" s="48" t="s">
        <v>38</v>
      </c>
      <c r="B226" s="49" t="s">
        <v>27</v>
      </c>
      <c r="C226" s="24">
        <v>7.9000000000000008E-3</v>
      </c>
      <c r="D226" s="42">
        <v>828.96</v>
      </c>
      <c r="E226" s="23">
        <v>6.5487840000000013</v>
      </c>
      <c r="F226" s="24">
        <v>7.4999999999999997E-3</v>
      </c>
      <c r="G226" s="42">
        <v>826.4799999999999</v>
      </c>
      <c r="H226" s="23">
        <v>6.198599999999999</v>
      </c>
      <c r="I226" s="26">
        <v>-0.35018400000000227</v>
      </c>
      <c r="J226" s="27">
        <v>-5.3473133332845028E-2</v>
      </c>
    </row>
    <row r="227" spans="1:10" x14ac:dyDescent="0.25">
      <c r="A227" s="50" t="s">
        <v>39</v>
      </c>
      <c r="B227" s="49" t="s">
        <v>27</v>
      </c>
      <c r="C227" s="24">
        <v>6.0000000000000001E-3</v>
      </c>
      <c r="D227" s="42">
        <v>828.96</v>
      </c>
      <c r="E227" s="23">
        <v>4.9737600000000004</v>
      </c>
      <c r="F227" s="24">
        <v>5.8999999999999999E-3</v>
      </c>
      <c r="G227" s="42">
        <v>826.4799999999999</v>
      </c>
      <c r="H227" s="23">
        <v>4.876231999999999</v>
      </c>
      <c r="I227" s="26">
        <v>-9.7528000000001391E-2</v>
      </c>
      <c r="J227" s="27">
        <v>-1.9608505436531191E-2</v>
      </c>
    </row>
    <row r="228" spans="1:10" x14ac:dyDescent="0.25">
      <c r="A228" s="44" t="s">
        <v>40</v>
      </c>
      <c r="B228" s="31"/>
      <c r="C228" s="51"/>
      <c r="D228" s="33"/>
      <c r="E228" s="47">
        <v>43.550518400000001</v>
      </c>
      <c r="F228" s="52"/>
      <c r="G228" s="53"/>
      <c r="H228" s="47">
        <f>SUM(H225:H227)</f>
        <v>44.249499199999995</v>
      </c>
      <c r="I228" s="37">
        <f>+H228-E228</f>
        <v>0.69898079999999396</v>
      </c>
      <c r="J228" s="38">
        <f>+I228/E228</f>
        <v>1.6049884724219355E-2</v>
      </c>
    </row>
    <row r="229" spans="1:10" x14ac:dyDescent="0.25">
      <c r="A229" s="54" t="s">
        <v>41</v>
      </c>
      <c r="B229" s="20" t="s">
        <v>27</v>
      </c>
      <c r="C229" s="55">
        <v>4.4000000000000003E-3</v>
      </c>
      <c r="D229" s="42">
        <v>828.96</v>
      </c>
      <c r="E229" s="56">
        <v>3.6474240000000004</v>
      </c>
      <c r="F229" s="57">
        <v>4.4000000000000003E-3</v>
      </c>
      <c r="G229" s="42">
        <v>826.4799999999999</v>
      </c>
      <c r="H229" s="56">
        <v>3.6365119999999997</v>
      </c>
      <c r="I229" s="26">
        <v>-1.0912000000000699E-2</v>
      </c>
      <c r="J229" s="27">
        <v>-2.9917004439299344E-3</v>
      </c>
    </row>
    <row r="230" spans="1:10" x14ac:dyDescent="0.25">
      <c r="A230" s="54" t="s">
        <v>42</v>
      </c>
      <c r="B230" s="20" t="s">
        <v>27</v>
      </c>
      <c r="C230" s="55">
        <v>1.2999999999999999E-3</v>
      </c>
      <c r="D230" s="42">
        <v>828.96</v>
      </c>
      <c r="E230" s="56">
        <v>1.0776479999999999</v>
      </c>
      <c r="F230" s="57">
        <v>1.2999999999999999E-3</v>
      </c>
      <c r="G230" s="42">
        <v>826.4799999999999</v>
      </c>
      <c r="H230" s="56">
        <v>1.0744239999999998</v>
      </c>
      <c r="I230" s="26">
        <v>-3.2240000000001157E-3</v>
      </c>
      <c r="J230" s="27">
        <v>-2.9917004439298507E-3</v>
      </c>
    </row>
    <row r="231" spans="1:10" x14ac:dyDescent="0.25">
      <c r="A231" s="19" t="s">
        <v>43</v>
      </c>
      <c r="B231" s="20" t="s">
        <v>23</v>
      </c>
      <c r="C231" s="55">
        <v>0.25</v>
      </c>
      <c r="D231" s="22">
        <v>1</v>
      </c>
      <c r="E231" s="56">
        <v>0.25</v>
      </c>
      <c r="F231" s="57">
        <v>0.25</v>
      </c>
      <c r="G231" s="25">
        <v>1</v>
      </c>
      <c r="H231" s="56">
        <v>0.25</v>
      </c>
      <c r="I231" s="26">
        <v>0</v>
      </c>
      <c r="J231" s="27">
        <v>0</v>
      </c>
    </row>
    <row r="232" spans="1:10" x14ac:dyDescent="0.25">
      <c r="A232" s="19" t="s">
        <v>44</v>
      </c>
      <c r="B232" s="20" t="s">
        <v>27</v>
      </c>
      <c r="C232" s="55">
        <v>7.0000000000000001E-3</v>
      </c>
      <c r="D232" s="29">
        <v>800</v>
      </c>
      <c r="E232" s="56">
        <v>5.6000000000000005</v>
      </c>
      <c r="F232" s="58"/>
      <c r="G232" s="58"/>
      <c r="H232" s="58"/>
      <c r="I232" s="58"/>
      <c r="J232" s="27">
        <v>0</v>
      </c>
    </row>
    <row r="233" spans="1:10" ht="25.5" x14ac:dyDescent="0.25">
      <c r="A233" s="54" t="s">
        <v>45</v>
      </c>
      <c r="B233" s="20"/>
      <c r="C233" s="58"/>
      <c r="D233" s="58"/>
      <c r="E233" s="58"/>
      <c r="F233" s="57"/>
      <c r="G233" s="42">
        <v>826.4799999999999</v>
      </c>
      <c r="H233" s="56">
        <v>0</v>
      </c>
      <c r="I233" s="26"/>
      <c r="J233" s="27" t="s">
        <v>25</v>
      </c>
    </row>
    <row r="234" spans="1:10" x14ac:dyDescent="0.25">
      <c r="A234" s="40" t="s">
        <v>46</v>
      </c>
      <c r="B234" s="20"/>
      <c r="C234" s="59">
        <v>0.08</v>
      </c>
      <c r="D234" s="60">
        <v>512</v>
      </c>
      <c r="E234" s="56">
        <v>40.96</v>
      </c>
      <c r="F234" s="59">
        <v>0.08</v>
      </c>
      <c r="G234" s="60">
        <v>512</v>
      </c>
      <c r="H234" s="56">
        <v>40.96</v>
      </c>
      <c r="I234" s="26">
        <v>0</v>
      </c>
      <c r="J234" s="27">
        <v>0</v>
      </c>
    </row>
    <row r="235" spans="1:10" x14ac:dyDescent="0.25">
      <c r="A235" s="40" t="s">
        <v>47</v>
      </c>
      <c r="B235" s="20"/>
      <c r="C235" s="59">
        <v>0.122</v>
      </c>
      <c r="D235" s="60">
        <v>144</v>
      </c>
      <c r="E235" s="56">
        <v>17.567999999999998</v>
      </c>
      <c r="F235" s="59">
        <v>0.122</v>
      </c>
      <c r="G235" s="60">
        <v>144</v>
      </c>
      <c r="H235" s="56">
        <v>17.567999999999998</v>
      </c>
      <c r="I235" s="26">
        <v>0</v>
      </c>
      <c r="J235" s="27">
        <v>0</v>
      </c>
    </row>
    <row r="236" spans="1:10" x14ac:dyDescent="0.25">
      <c r="A236" s="6" t="s">
        <v>48</v>
      </c>
      <c r="B236" s="20"/>
      <c r="C236" s="59">
        <v>0.161</v>
      </c>
      <c r="D236" s="60">
        <v>144</v>
      </c>
      <c r="E236" s="56">
        <v>23.184000000000001</v>
      </c>
      <c r="F236" s="59">
        <v>0.161</v>
      </c>
      <c r="G236" s="60">
        <v>144</v>
      </c>
      <c r="H236" s="56">
        <v>23.184000000000001</v>
      </c>
      <c r="I236" s="26">
        <v>0</v>
      </c>
      <c r="J236" s="27">
        <v>0</v>
      </c>
    </row>
    <row r="237" spans="1:10" x14ac:dyDescent="0.25">
      <c r="A237" s="40" t="s">
        <v>49</v>
      </c>
      <c r="B237" s="20"/>
      <c r="C237" s="59">
        <v>8.5999999999999993E-2</v>
      </c>
      <c r="D237" s="60">
        <v>800</v>
      </c>
      <c r="E237" s="56">
        <v>68.8</v>
      </c>
      <c r="F237" s="59">
        <v>8.5999999999999993E-2</v>
      </c>
      <c r="G237" s="60">
        <v>800</v>
      </c>
      <c r="H237" s="56">
        <v>68.8</v>
      </c>
      <c r="I237" s="26">
        <v>0</v>
      </c>
      <c r="J237" s="27">
        <v>0</v>
      </c>
    </row>
    <row r="238" spans="1:10" ht="15.75" thickBot="1" x14ac:dyDescent="0.3">
      <c r="A238" s="40" t="s">
        <v>50</v>
      </c>
      <c r="B238" s="20"/>
      <c r="C238" s="55">
        <v>9.06E-2</v>
      </c>
      <c r="D238" s="61">
        <v>800</v>
      </c>
      <c r="E238" s="56">
        <v>72.48</v>
      </c>
      <c r="F238" s="55">
        <v>9.06E-2</v>
      </c>
      <c r="G238" s="61">
        <v>800</v>
      </c>
      <c r="H238" s="56">
        <v>72.48</v>
      </c>
      <c r="I238" s="26">
        <v>0</v>
      </c>
      <c r="J238" s="27">
        <v>0</v>
      </c>
    </row>
    <row r="239" spans="1:10" ht="15.75" thickBot="1" x14ac:dyDescent="0.3">
      <c r="A239" s="62"/>
      <c r="B239" s="63"/>
      <c r="C239" s="64"/>
      <c r="D239" s="65"/>
      <c r="E239" s="66"/>
      <c r="F239" s="64"/>
      <c r="G239" s="67"/>
      <c r="H239" s="66"/>
      <c r="I239" s="68"/>
      <c r="J239" s="69"/>
    </row>
    <row r="240" spans="1:10" x14ac:dyDescent="0.25">
      <c r="A240" s="70" t="s">
        <v>51</v>
      </c>
      <c r="B240" s="19"/>
      <c r="C240" s="71"/>
      <c r="D240" s="72"/>
      <c r="E240" s="73">
        <v>135.83759040000001</v>
      </c>
      <c r="F240" s="74"/>
      <c r="G240" s="74"/>
      <c r="H240" s="73">
        <f>SUM(H228:H236)</f>
        <v>130.9224352</v>
      </c>
      <c r="I240" s="75">
        <f>+H240-E240</f>
        <v>-4.9151552000000152</v>
      </c>
      <c r="J240" s="76">
        <f>+I240/E240</f>
        <v>-3.6184057634756267E-2</v>
      </c>
    </row>
    <row r="241" spans="1:10" x14ac:dyDescent="0.25">
      <c r="A241" s="77" t="s">
        <v>52</v>
      </c>
      <c r="B241" s="19"/>
      <c r="C241" s="71">
        <v>0.13</v>
      </c>
      <c r="D241" s="78"/>
      <c r="E241" s="79">
        <v>17.658886752000001</v>
      </c>
      <c r="F241" s="80">
        <v>0.13</v>
      </c>
      <c r="G241" s="81"/>
      <c r="H241" s="79">
        <f>+H240*0.13</f>
        <v>17.019916576</v>
      </c>
      <c r="I241" s="82">
        <f>+H241-E241</f>
        <v>-0.63897017600000083</v>
      </c>
      <c r="J241" s="83">
        <f>+I241/E241</f>
        <v>-3.6184057634756205E-2</v>
      </c>
    </row>
    <row r="242" spans="1:10" x14ac:dyDescent="0.25">
      <c r="A242" s="84" t="s">
        <v>53</v>
      </c>
      <c r="B242" s="19"/>
      <c r="C242" s="85"/>
      <c r="D242" s="78"/>
      <c r="E242" s="79">
        <v>153.49647715200001</v>
      </c>
      <c r="F242" s="81"/>
      <c r="G242" s="81"/>
      <c r="H242" s="79">
        <f>+H240+H241</f>
        <v>147.94235177600001</v>
      </c>
      <c r="I242" s="82">
        <f>+H242-E242</f>
        <v>-5.5541253760000018</v>
      </c>
      <c r="J242" s="83">
        <f>+I242/E242</f>
        <v>-3.618405763475617E-2</v>
      </c>
    </row>
    <row r="243" spans="1:10" x14ac:dyDescent="0.25">
      <c r="A243" s="127" t="s">
        <v>54</v>
      </c>
      <c r="B243" s="127"/>
      <c r="C243" s="85"/>
      <c r="D243" s="78"/>
      <c r="E243" s="86"/>
      <c r="F243" s="58"/>
      <c r="G243" s="58"/>
      <c r="H243" s="58"/>
      <c r="I243" s="58"/>
      <c r="J243" s="87"/>
    </row>
    <row r="244" spans="1:10" ht="15.75" thickBot="1" x14ac:dyDescent="0.3">
      <c r="A244" s="128" t="s">
        <v>55</v>
      </c>
      <c r="B244" s="128"/>
      <c r="C244" s="88"/>
      <c r="D244" s="89"/>
      <c r="E244" s="90">
        <v>153.49647715200001</v>
      </c>
      <c r="F244" s="91"/>
      <c r="G244" s="91"/>
      <c r="H244" s="90">
        <f>+H242</f>
        <v>147.94235177600001</v>
      </c>
      <c r="I244" s="92">
        <f>+I242</f>
        <v>-5.5541253760000018</v>
      </c>
      <c r="J244" s="93">
        <f>+J242</f>
        <v>-3.618405763475617E-2</v>
      </c>
    </row>
    <row r="245" spans="1:10" ht="15.75" thickBot="1" x14ac:dyDescent="0.3">
      <c r="A245" s="62"/>
      <c r="B245" s="63"/>
      <c r="C245" s="64"/>
      <c r="D245" s="65"/>
      <c r="E245" s="66"/>
      <c r="F245" s="64"/>
      <c r="G245" s="67"/>
      <c r="H245" s="66"/>
      <c r="I245" s="68"/>
      <c r="J245" s="69"/>
    </row>
    <row r="247" spans="1:10" x14ac:dyDescent="0.25">
      <c r="A247" s="1" t="s">
        <v>0</v>
      </c>
      <c r="B247" s="123" t="s">
        <v>1</v>
      </c>
      <c r="C247" s="123"/>
      <c r="D247" s="123"/>
      <c r="E247" s="2"/>
      <c r="F247" s="2"/>
      <c r="G247" s="3"/>
      <c r="H247" s="3"/>
      <c r="I247" s="3"/>
      <c r="J247" s="3"/>
    </row>
    <row r="248" spans="1:10" x14ac:dyDescent="0.25">
      <c r="A248" s="1" t="s">
        <v>2</v>
      </c>
      <c r="B248" s="123" t="s">
        <v>3</v>
      </c>
      <c r="C248" s="123"/>
      <c r="D248" s="123"/>
      <c r="E248" s="2"/>
      <c r="F248" s="2"/>
      <c r="G248" s="3"/>
      <c r="H248" s="3"/>
      <c r="I248" s="3"/>
      <c r="J248" s="3"/>
    </row>
    <row r="249" spans="1:10" ht="15.75" x14ac:dyDescent="0.25">
      <c r="A249" s="1" t="s">
        <v>4</v>
      </c>
      <c r="B249" s="4">
        <v>1000</v>
      </c>
      <c r="C249" s="5" t="s">
        <v>5</v>
      </c>
      <c r="D249" s="6"/>
      <c r="E249" s="3"/>
      <c r="F249" s="3"/>
      <c r="G249" s="7"/>
      <c r="H249" s="7"/>
      <c r="I249" s="7"/>
      <c r="J249" s="7"/>
    </row>
    <row r="250" spans="1:10" ht="15.75" x14ac:dyDescent="0.25">
      <c r="A250" s="1" t="s">
        <v>6</v>
      </c>
      <c r="B250" s="4">
        <v>0</v>
      </c>
      <c r="C250" s="8" t="s">
        <v>7</v>
      </c>
      <c r="D250" s="9"/>
      <c r="E250" s="10"/>
      <c r="F250" s="10"/>
      <c r="G250" s="10"/>
      <c r="H250" s="3"/>
      <c r="I250" s="3"/>
      <c r="J250" s="3"/>
    </row>
    <row r="251" spans="1:10" x14ac:dyDescent="0.25">
      <c r="A251" s="1" t="s">
        <v>8</v>
      </c>
      <c r="B251" s="11">
        <v>1.0362</v>
      </c>
      <c r="C251" s="3"/>
      <c r="D251" s="3"/>
      <c r="E251" s="3"/>
      <c r="F251" s="3"/>
      <c r="G251" s="3"/>
      <c r="H251" s="3"/>
      <c r="I251" s="3"/>
      <c r="J251" s="3"/>
    </row>
    <row r="252" spans="1:10" x14ac:dyDescent="0.25">
      <c r="A252" s="1" t="s">
        <v>9</v>
      </c>
      <c r="B252" s="11">
        <v>1.0330999999999999</v>
      </c>
      <c r="C252" s="3"/>
      <c r="D252" s="3"/>
      <c r="E252" s="3"/>
      <c r="F252" s="3"/>
      <c r="G252" s="3"/>
      <c r="H252" s="3"/>
      <c r="I252" s="3"/>
      <c r="J252" s="3"/>
    </row>
    <row r="253" spans="1:10" x14ac:dyDescent="0.25">
      <c r="A253" s="5" t="s">
        <v>10</v>
      </c>
      <c r="B253" s="12" t="s">
        <v>11</v>
      </c>
      <c r="C253" s="3"/>
      <c r="D253" s="3"/>
      <c r="E253" s="3"/>
      <c r="F253" s="3"/>
      <c r="G253" s="3"/>
      <c r="H253" s="3"/>
      <c r="I253" s="3"/>
      <c r="J253" s="3"/>
    </row>
    <row r="254" spans="1:10" x14ac:dyDescent="0.25">
      <c r="A254" s="6"/>
      <c r="B254" s="3"/>
      <c r="C254" s="3"/>
      <c r="D254" s="3"/>
      <c r="E254" s="3"/>
      <c r="F254" s="3"/>
      <c r="G254" s="3"/>
      <c r="H254" s="3"/>
      <c r="I254" s="3"/>
      <c r="J254" s="3"/>
    </row>
    <row r="255" spans="1:10" x14ac:dyDescent="0.25">
      <c r="A255" s="6"/>
      <c r="B255" s="13"/>
      <c r="C255" s="124" t="s">
        <v>12</v>
      </c>
      <c r="D255" s="125"/>
      <c r="E255" s="126"/>
      <c r="F255" s="124" t="s">
        <v>13</v>
      </c>
      <c r="G255" s="125"/>
      <c r="H255" s="126"/>
      <c r="I255" s="124" t="s">
        <v>14</v>
      </c>
      <c r="J255" s="126"/>
    </row>
    <row r="256" spans="1:10" x14ac:dyDescent="0.25">
      <c r="A256" s="6"/>
      <c r="B256" s="129" t="s">
        <v>15</v>
      </c>
      <c r="C256" s="14" t="s">
        <v>16</v>
      </c>
      <c r="D256" s="14" t="s">
        <v>17</v>
      </c>
      <c r="E256" s="15" t="s">
        <v>18</v>
      </c>
      <c r="F256" s="14" t="s">
        <v>16</v>
      </c>
      <c r="G256" s="16" t="s">
        <v>17</v>
      </c>
      <c r="H256" s="15" t="s">
        <v>18</v>
      </c>
      <c r="I256" s="119" t="s">
        <v>19</v>
      </c>
      <c r="J256" s="121" t="s">
        <v>20</v>
      </c>
    </row>
    <row r="257" spans="1:10" x14ac:dyDescent="0.25">
      <c r="A257" s="6"/>
      <c r="B257" s="130"/>
      <c r="C257" s="17" t="s">
        <v>21</v>
      </c>
      <c r="D257" s="17"/>
      <c r="E257" s="18" t="s">
        <v>21</v>
      </c>
      <c r="F257" s="17" t="s">
        <v>21</v>
      </c>
      <c r="G257" s="18"/>
      <c r="H257" s="18" t="s">
        <v>21</v>
      </c>
      <c r="I257" s="120"/>
      <c r="J257" s="122"/>
    </row>
    <row r="258" spans="1:10" x14ac:dyDescent="0.25">
      <c r="A258" s="19" t="s">
        <v>22</v>
      </c>
      <c r="B258" s="20" t="s">
        <v>23</v>
      </c>
      <c r="C258" s="21">
        <v>15.43</v>
      </c>
      <c r="D258" s="22">
        <v>1</v>
      </c>
      <c r="E258" s="23">
        <v>15.43</v>
      </c>
      <c r="F258" s="24">
        <v>19.91</v>
      </c>
      <c r="G258" s="25">
        <v>1</v>
      </c>
      <c r="H258" s="23">
        <f>+F258</f>
        <v>19.91</v>
      </c>
      <c r="I258" s="26">
        <f>+H258-E258</f>
        <v>4.4800000000000004</v>
      </c>
      <c r="J258" s="27">
        <f>+I258/E258</f>
        <v>0.29034348671419319</v>
      </c>
    </row>
    <row r="259" spans="1:10" x14ac:dyDescent="0.25">
      <c r="A259" s="19" t="s">
        <v>24</v>
      </c>
      <c r="B259" s="20"/>
      <c r="C259" s="21"/>
      <c r="D259" s="22">
        <v>1</v>
      </c>
      <c r="E259" s="23">
        <v>0</v>
      </c>
      <c r="F259" s="24"/>
      <c r="G259" s="25">
        <v>1</v>
      </c>
      <c r="H259" s="23">
        <v>0</v>
      </c>
      <c r="I259" s="26">
        <v>0</v>
      </c>
      <c r="J259" s="27" t="s">
        <v>25</v>
      </c>
    </row>
    <row r="260" spans="1:10" x14ac:dyDescent="0.25">
      <c r="A260" s="28" t="s">
        <v>57</v>
      </c>
      <c r="B260" s="20" t="s">
        <v>23</v>
      </c>
      <c r="C260" s="21">
        <v>1.0900000000000001</v>
      </c>
      <c r="D260" s="22">
        <v>1</v>
      </c>
      <c r="E260" s="23">
        <v>1.0900000000000001</v>
      </c>
      <c r="F260" s="24"/>
      <c r="G260" s="25">
        <v>1</v>
      </c>
      <c r="H260" s="23">
        <v>0</v>
      </c>
      <c r="I260" s="26">
        <v>-1.0900000000000001</v>
      </c>
      <c r="J260" s="27">
        <v>-1</v>
      </c>
    </row>
    <row r="261" spans="1:10" x14ac:dyDescent="0.25">
      <c r="A261" s="28" t="s">
        <v>58</v>
      </c>
      <c r="B261" s="20" t="s">
        <v>23</v>
      </c>
      <c r="C261" s="21">
        <v>0.08</v>
      </c>
      <c r="D261" s="22">
        <v>1</v>
      </c>
      <c r="E261" s="23">
        <v>0.08</v>
      </c>
      <c r="F261" s="24"/>
      <c r="G261" s="25">
        <v>1</v>
      </c>
      <c r="H261" s="23"/>
      <c r="I261" s="26">
        <f>+H261-E261</f>
        <v>-0.08</v>
      </c>
      <c r="J261" s="27">
        <v>-1</v>
      </c>
    </row>
    <row r="262" spans="1:10" x14ac:dyDescent="0.25">
      <c r="A262" s="19" t="s">
        <v>26</v>
      </c>
      <c r="B262" s="20" t="s">
        <v>27</v>
      </c>
      <c r="C262" s="21">
        <v>1.44E-2</v>
      </c>
      <c r="D262" s="29">
        <v>1000</v>
      </c>
      <c r="E262" s="23">
        <v>14.4</v>
      </c>
      <c r="F262" s="24">
        <v>1.18E-2</v>
      </c>
      <c r="G262" s="29">
        <v>1000</v>
      </c>
      <c r="H262" s="23">
        <v>11.799999999999999</v>
      </c>
      <c r="I262" s="26">
        <v>-2.6000000000000014</v>
      </c>
      <c r="J262" s="27">
        <v>-0.18055555555555566</v>
      </c>
    </row>
    <row r="263" spans="1:10" x14ac:dyDescent="0.25">
      <c r="A263" s="19" t="s">
        <v>28</v>
      </c>
      <c r="B263" s="20"/>
      <c r="C263" s="21"/>
      <c r="D263" s="29">
        <v>1000</v>
      </c>
      <c r="E263" s="23">
        <v>0</v>
      </c>
      <c r="F263" s="24"/>
      <c r="G263" s="29">
        <v>1000</v>
      </c>
      <c r="H263" s="23">
        <v>0</v>
      </c>
      <c r="I263" s="26">
        <v>0</v>
      </c>
      <c r="J263" s="27" t="s">
        <v>25</v>
      </c>
    </row>
    <row r="264" spans="1:10" x14ac:dyDescent="0.25">
      <c r="A264" s="19" t="s">
        <v>29</v>
      </c>
      <c r="B264" s="20" t="s">
        <v>27</v>
      </c>
      <c r="C264" s="21"/>
      <c r="D264" s="29">
        <v>1000</v>
      </c>
      <c r="E264" s="23">
        <v>0</v>
      </c>
      <c r="F264" s="24"/>
      <c r="G264" s="29">
        <v>1000</v>
      </c>
      <c r="H264" s="23">
        <v>0</v>
      </c>
      <c r="I264" s="26">
        <v>0</v>
      </c>
      <c r="J264" s="27" t="s">
        <v>25</v>
      </c>
    </row>
    <row r="265" spans="1:10" x14ac:dyDescent="0.25">
      <c r="A265" s="30" t="s">
        <v>30</v>
      </c>
      <c r="B265" s="31"/>
      <c r="C265" s="32"/>
      <c r="D265" s="33"/>
      <c r="E265" s="34">
        <v>31</v>
      </c>
      <c r="F265" s="35"/>
      <c r="G265" s="36"/>
      <c r="H265" s="34">
        <f>SUM(H258:H264)</f>
        <v>31.71</v>
      </c>
      <c r="I265" s="34">
        <f>SUM(I258:I264)</f>
        <v>0.70999999999999908</v>
      </c>
      <c r="J265" s="38">
        <f>+I265/E265</f>
        <v>2.2903225806451582E-2</v>
      </c>
    </row>
    <row r="266" spans="1:10" x14ac:dyDescent="0.25">
      <c r="A266" s="39" t="s">
        <v>31</v>
      </c>
      <c r="B266" s="20" t="s">
        <v>27</v>
      </c>
      <c r="C266" s="21"/>
      <c r="D266" s="29">
        <v>1000</v>
      </c>
      <c r="E266" s="23">
        <v>0</v>
      </c>
      <c r="F266" s="24">
        <v>3.5999999999999999E-3</v>
      </c>
      <c r="G266" s="29">
        <v>1000</v>
      </c>
      <c r="H266" s="23">
        <f>+F266*G266</f>
        <v>3.6</v>
      </c>
      <c r="I266" s="26">
        <f>+H266-E266</f>
        <v>3.6</v>
      </c>
      <c r="J266" s="27">
        <v>1</v>
      </c>
    </row>
    <row r="267" spans="1:10" x14ac:dyDescent="0.25">
      <c r="A267" s="39" t="s">
        <v>68</v>
      </c>
      <c r="B267" s="20" t="s">
        <v>27</v>
      </c>
      <c r="C267" s="21"/>
      <c r="D267" s="29">
        <v>1000</v>
      </c>
      <c r="E267" s="23">
        <v>0</v>
      </c>
      <c r="F267" s="24">
        <v>-3.2000000000000002E-3</v>
      </c>
      <c r="G267" s="29">
        <v>1000</v>
      </c>
      <c r="H267" s="23">
        <f>+F267*G267</f>
        <v>-3.2</v>
      </c>
      <c r="I267" s="26">
        <f>+H267-E267</f>
        <v>-3.2</v>
      </c>
      <c r="J267" s="27">
        <v>1</v>
      </c>
    </row>
    <row r="268" spans="1:10" x14ac:dyDescent="0.25">
      <c r="A268" s="39" t="s">
        <v>32</v>
      </c>
      <c r="B268" s="20" t="s">
        <v>23</v>
      </c>
      <c r="C268" s="21"/>
      <c r="D268" s="29">
        <v>1000</v>
      </c>
      <c r="E268" s="23">
        <v>0</v>
      </c>
      <c r="F268" s="24">
        <v>0.97</v>
      </c>
      <c r="G268" s="29">
        <v>1</v>
      </c>
      <c r="H268" s="23">
        <v>0.97</v>
      </c>
      <c r="I268" s="26">
        <v>0.97</v>
      </c>
      <c r="J268" s="27">
        <v>1</v>
      </c>
    </row>
    <row r="269" spans="1:10" x14ac:dyDescent="0.25">
      <c r="A269" s="39" t="s">
        <v>33</v>
      </c>
      <c r="B269" s="20" t="s">
        <v>27</v>
      </c>
      <c r="C269" s="21"/>
      <c r="D269" s="29">
        <v>1000</v>
      </c>
      <c r="E269" s="23">
        <v>0</v>
      </c>
      <c r="F269" s="24">
        <v>-1.8E-3</v>
      </c>
      <c r="G269" s="29">
        <v>1000</v>
      </c>
      <c r="H269" s="23">
        <v>-1.8</v>
      </c>
      <c r="I269" s="26">
        <v>-1.8</v>
      </c>
      <c r="J269" s="27">
        <v>1</v>
      </c>
    </row>
    <row r="270" spans="1:10" x14ac:dyDescent="0.25">
      <c r="A270" s="39" t="s">
        <v>59</v>
      </c>
      <c r="B270" s="20" t="s">
        <v>27</v>
      </c>
      <c r="C270" s="21"/>
      <c r="D270" s="29">
        <v>1000</v>
      </c>
      <c r="E270" s="23">
        <v>0</v>
      </c>
      <c r="F270" s="24"/>
      <c r="G270" s="29">
        <v>1000</v>
      </c>
      <c r="H270" s="23">
        <v>0</v>
      </c>
      <c r="I270" s="26">
        <v>0</v>
      </c>
      <c r="J270" s="27" t="s">
        <v>25</v>
      </c>
    </row>
    <row r="271" spans="1:10" x14ac:dyDescent="0.25">
      <c r="A271" s="40" t="s">
        <v>34</v>
      </c>
      <c r="B271" s="20" t="s">
        <v>27</v>
      </c>
      <c r="C271" s="21">
        <v>2.0000000000000001E-4</v>
      </c>
      <c r="D271" s="29">
        <v>1000</v>
      </c>
      <c r="E271" s="23">
        <v>0.2</v>
      </c>
      <c r="F271" s="24">
        <v>5.9999999999999995E-4</v>
      </c>
      <c r="G271" s="29">
        <v>1000</v>
      </c>
      <c r="H271" s="23">
        <v>0.6</v>
      </c>
      <c r="I271" s="26">
        <v>0.39999999999999997</v>
      </c>
      <c r="J271" s="27">
        <v>1.9999999999999998</v>
      </c>
    </row>
    <row r="272" spans="1:10" x14ac:dyDescent="0.25">
      <c r="A272" s="40" t="s">
        <v>35</v>
      </c>
      <c r="B272" s="20"/>
      <c r="C272" s="41">
        <v>0.10214000000000001</v>
      </c>
      <c r="D272" s="42">
        <v>36.200000000000045</v>
      </c>
      <c r="E272" s="23">
        <v>3.6974680000000051</v>
      </c>
      <c r="F272" s="43">
        <v>0.10214000000000001</v>
      </c>
      <c r="G272" s="42">
        <v>33.099999999999909</v>
      </c>
      <c r="H272" s="23">
        <v>3.3808339999999908</v>
      </c>
      <c r="I272" s="26">
        <v>-0.31663400000001429</v>
      </c>
      <c r="J272" s="27">
        <v>-8.563535911602585E-2</v>
      </c>
    </row>
    <row r="273" spans="1:10" x14ac:dyDescent="0.25">
      <c r="A273" s="40" t="s">
        <v>36</v>
      </c>
      <c r="B273" s="20" t="s">
        <v>23</v>
      </c>
      <c r="C273" s="41">
        <v>0.79</v>
      </c>
      <c r="D273" s="22">
        <v>1</v>
      </c>
      <c r="E273" s="23">
        <v>0.79</v>
      </c>
      <c r="F273" s="41">
        <v>0.79</v>
      </c>
      <c r="G273" s="22">
        <v>1</v>
      </c>
      <c r="H273" s="23">
        <v>0.79</v>
      </c>
      <c r="I273" s="26">
        <v>0</v>
      </c>
      <c r="J273" s="27">
        <v>0</v>
      </c>
    </row>
    <row r="274" spans="1:10" x14ac:dyDescent="0.25">
      <c r="A274" s="44" t="s">
        <v>37</v>
      </c>
      <c r="B274" s="45"/>
      <c r="C274" s="46"/>
      <c r="D274" s="33"/>
      <c r="E274" s="47">
        <v>35.687468000000003</v>
      </c>
      <c r="F274" s="33"/>
      <c r="G274" s="36"/>
      <c r="H274" s="47">
        <f>SUM(H265:H273)</f>
        <v>36.050833999999988</v>
      </c>
      <c r="I274" s="47">
        <f>SUM(I265:I273)</f>
        <v>0.36336599999998387</v>
      </c>
      <c r="J274" s="38">
        <f>+I274/E274</f>
        <v>1.0181893543133513E-2</v>
      </c>
    </row>
    <row r="275" spans="1:10" x14ac:dyDescent="0.25">
      <c r="A275" s="48" t="s">
        <v>38</v>
      </c>
      <c r="B275" s="49" t="s">
        <v>27</v>
      </c>
      <c r="C275" s="24">
        <v>7.9000000000000008E-3</v>
      </c>
      <c r="D275" s="42">
        <v>1036.2</v>
      </c>
      <c r="E275" s="23">
        <v>8.1859800000000007</v>
      </c>
      <c r="F275" s="24">
        <v>7.4999999999999997E-3</v>
      </c>
      <c r="G275" s="42">
        <v>1033.0999999999999</v>
      </c>
      <c r="H275" s="23">
        <v>7.7482499999999987</v>
      </c>
      <c r="I275" s="26">
        <v>-0.43773000000000195</v>
      </c>
      <c r="J275" s="27">
        <v>-5.3473133332844924E-2</v>
      </c>
    </row>
    <row r="276" spans="1:10" x14ac:dyDescent="0.25">
      <c r="A276" s="50" t="s">
        <v>39</v>
      </c>
      <c r="B276" s="49" t="s">
        <v>27</v>
      </c>
      <c r="C276" s="24">
        <v>6.0000000000000001E-3</v>
      </c>
      <c r="D276" s="42">
        <v>1036.2</v>
      </c>
      <c r="E276" s="23">
        <v>6.2172000000000001</v>
      </c>
      <c r="F276" s="24">
        <v>5.8999999999999999E-3</v>
      </c>
      <c r="G276" s="42">
        <v>1033.0999999999999</v>
      </c>
      <c r="H276" s="23">
        <v>6.0952899999999994</v>
      </c>
      <c r="I276" s="26">
        <v>-0.12191000000000063</v>
      </c>
      <c r="J276" s="27">
        <v>-1.9608505436531014E-2</v>
      </c>
    </row>
    <row r="277" spans="1:10" x14ac:dyDescent="0.25">
      <c r="A277" s="44" t="s">
        <v>40</v>
      </c>
      <c r="B277" s="31"/>
      <c r="C277" s="51"/>
      <c r="D277" s="33"/>
      <c r="E277" s="47">
        <v>50.090648000000002</v>
      </c>
      <c r="F277" s="52"/>
      <c r="G277" s="53"/>
      <c r="H277" s="47">
        <f>SUM(H274:H276)</f>
        <v>49.894373999999985</v>
      </c>
      <c r="I277" s="37">
        <f>+H277-E277</f>
        <v>-0.19627400000001671</v>
      </c>
      <c r="J277" s="38">
        <f>+I277/E277</f>
        <v>-3.9183761407921239E-3</v>
      </c>
    </row>
    <row r="278" spans="1:10" x14ac:dyDescent="0.25">
      <c r="A278" s="54" t="s">
        <v>41</v>
      </c>
      <c r="B278" s="20" t="s">
        <v>27</v>
      </c>
      <c r="C278" s="55">
        <v>4.4000000000000003E-3</v>
      </c>
      <c r="D278" s="42">
        <v>1036.2</v>
      </c>
      <c r="E278" s="56">
        <v>4.5592800000000002</v>
      </c>
      <c r="F278" s="57">
        <v>4.4000000000000003E-3</v>
      </c>
      <c r="G278" s="42">
        <v>1033.0999999999999</v>
      </c>
      <c r="H278" s="56">
        <v>4.5456399999999997</v>
      </c>
      <c r="I278" s="26">
        <v>-1.3640000000000541E-2</v>
      </c>
      <c r="J278" s="27">
        <v>-2.9917004439298615E-3</v>
      </c>
    </row>
    <row r="279" spans="1:10" x14ac:dyDescent="0.25">
      <c r="A279" s="54" t="s">
        <v>42</v>
      </c>
      <c r="B279" s="20" t="s">
        <v>27</v>
      </c>
      <c r="C279" s="55">
        <v>1.2999999999999999E-3</v>
      </c>
      <c r="D279" s="42">
        <v>1036.2</v>
      </c>
      <c r="E279" s="56">
        <v>1.3470599999999999</v>
      </c>
      <c r="F279" s="57">
        <v>1.2999999999999999E-3</v>
      </c>
      <c r="G279" s="42">
        <v>1033.0999999999999</v>
      </c>
      <c r="H279" s="56">
        <v>1.3430299999999997</v>
      </c>
      <c r="I279" s="26">
        <v>-4.0300000000002001E-3</v>
      </c>
      <c r="J279" s="27">
        <v>-2.9917004439298919E-3</v>
      </c>
    </row>
    <row r="280" spans="1:10" x14ac:dyDescent="0.25">
      <c r="A280" s="19" t="s">
        <v>43</v>
      </c>
      <c r="B280" s="20" t="s">
        <v>23</v>
      </c>
      <c r="C280" s="55">
        <v>0.25</v>
      </c>
      <c r="D280" s="22">
        <v>1</v>
      </c>
      <c r="E280" s="56">
        <v>0.25</v>
      </c>
      <c r="F280" s="57">
        <v>0.25</v>
      </c>
      <c r="G280" s="25">
        <v>1</v>
      </c>
      <c r="H280" s="56">
        <v>0.25</v>
      </c>
      <c r="I280" s="26">
        <v>0</v>
      </c>
      <c r="J280" s="27">
        <v>0</v>
      </c>
    </row>
    <row r="281" spans="1:10" x14ac:dyDescent="0.25">
      <c r="A281" s="19" t="s">
        <v>44</v>
      </c>
      <c r="B281" s="20" t="s">
        <v>27</v>
      </c>
      <c r="C281" s="55">
        <v>7.0000000000000001E-3</v>
      </c>
      <c r="D281" s="29">
        <v>1000</v>
      </c>
      <c r="E281" s="56">
        <v>7</v>
      </c>
      <c r="F281" s="58"/>
      <c r="G281" s="58"/>
      <c r="H281" s="58"/>
      <c r="I281" s="58"/>
      <c r="J281" s="27">
        <v>0</v>
      </c>
    </row>
    <row r="282" spans="1:10" ht="25.5" x14ac:dyDescent="0.25">
      <c r="A282" s="54" t="s">
        <v>45</v>
      </c>
      <c r="B282" s="20"/>
      <c r="C282" s="58"/>
      <c r="D282" s="58"/>
      <c r="E282" s="58"/>
      <c r="F282" s="57"/>
      <c r="G282" s="42">
        <v>1033.0999999999999</v>
      </c>
      <c r="H282" s="56">
        <v>0</v>
      </c>
      <c r="I282" s="26"/>
      <c r="J282" s="27" t="s">
        <v>25</v>
      </c>
    </row>
    <row r="283" spans="1:10" x14ac:dyDescent="0.25">
      <c r="A283" s="40" t="s">
        <v>46</v>
      </c>
      <c r="B283" s="20"/>
      <c r="C283" s="59">
        <v>0.08</v>
      </c>
      <c r="D283" s="60">
        <v>640</v>
      </c>
      <c r="E283" s="56">
        <v>51.2</v>
      </c>
      <c r="F283" s="59">
        <v>0.08</v>
      </c>
      <c r="G283" s="60">
        <v>640</v>
      </c>
      <c r="H283" s="56">
        <v>51.2</v>
      </c>
      <c r="I283" s="26">
        <v>0</v>
      </c>
      <c r="J283" s="27">
        <v>0</v>
      </c>
    </row>
    <row r="284" spans="1:10" x14ac:dyDescent="0.25">
      <c r="A284" s="40" t="s">
        <v>47</v>
      </c>
      <c r="B284" s="20"/>
      <c r="C284" s="59">
        <v>0.122</v>
      </c>
      <c r="D284" s="60">
        <v>180</v>
      </c>
      <c r="E284" s="56">
        <v>21.96</v>
      </c>
      <c r="F284" s="59">
        <v>0.122</v>
      </c>
      <c r="G284" s="60">
        <v>180</v>
      </c>
      <c r="H284" s="56">
        <v>21.96</v>
      </c>
      <c r="I284" s="26">
        <v>0</v>
      </c>
      <c r="J284" s="27">
        <v>0</v>
      </c>
    </row>
    <row r="285" spans="1:10" x14ac:dyDescent="0.25">
      <c r="A285" s="6" t="s">
        <v>48</v>
      </c>
      <c r="B285" s="20"/>
      <c r="C285" s="59">
        <v>0.161</v>
      </c>
      <c r="D285" s="60">
        <v>180</v>
      </c>
      <c r="E285" s="56">
        <v>28.98</v>
      </c>
      <c r="F285" s="59">
        <v>0.161</v>
      </c>
      <c r="G285" s="60">
        <v>180</v>
      </c>
      <c r="H285" s="56">
        <v>28.98</v>
      </c>
      <c r="I285" s="26">
        <v>0</v>
      </c>
      <c r="J285" s="27">
        <v>0</v>
      </c>
    </row>
    <row r="286" spans="1:10" x14ac:dyDescent="0.25">
      <c r="A286" s="40" t="s">
        <v>49</v>
      </c>
      <c r="B286" s="20"/>
      <c r="C286" s="59">
        <v>8.5999999999999993E-2</v>
      </c>
      <c r="D286" s="60">
        <v>1000</v>
      </c>
      <c r="E286" s="56">
        <v>86</v>
      </c>
      <c r="F286" s="59">
        <v>8.5999999999999993E-2</v>
      </c>
      <c r="G286" s="60">
        <v>1000</v>
      </c>
      <c r="H286" s="56">
        <v>86</v>
      </c>
      <c r="I286" s="26">
        <v>0</v>
      </c>
      <c r="J286" s="27">
        <v>0</v>
      </c>
    </row>
    <row r="287" spans="1:10" ht="15.75" thickBot="1" x14ac:dyDescent="0.3">
      <c r="A287" s="40" t="s">
        <v>50</v>
      </c>
      <c r="B287" s="20"/>
      <c r="C287" s="55">
        <v>9.06E-2</v>
      </c>
      <c r="D287" s="61">
        <v>1000</v>
      </c>
      <c r="E287" s="56">
        <v>90.6</v>
      </c>
      <c r="F287" s="55">
        <v>9.06E-2</v>
      </c>
      <c r="G287" s="61">
        <v>1000</v>
      </c>
      <c r="H287" s="56">
        <v>90.6</v>
      </c>
      <c r="I287" s="26">
        <v>0</v>
      </c>
      <c r="J287" s="27">
        <v>0</v>
      </c>
    </row>
    <row r="288" spans="1:10" ht="15.75" thickBot="1" x14ac:dyDescent="0.3">
      <c r="A288" s="62"/>
      <c r="B288" s="63"/>
      <c r="C288" s="64"/>
      <c r="D288" s="65"/>
      <c r="E288" s="66"/>
      <c r="F288" s="64"/>
      <c r="G288" s="67"/>
      <c r="H288" s="66"/>
      <c r="I288" s="68"/>
      <c r="J288" s="69"/>
    </row>
    <row r="289" spans="1:10" x14ac:dyDescent="0.25">
      <c r="A289" s="70" t="s">
        <v>51</v>
      </c>
      <c r="B289" s="19"/>
      <c r="C289" s="71"/>
      <c r="D289" s="72"/>
      <c r="E289" s="73">
        <v>165.386988</v>
      </c>
      <c r="F289" s="74"/>
      <c r="G289" s="74"/>
      <c r="H289" s="73">
        <f>SUM(H277:H285)</f>
        <v>158.17304399999998</v>
      </c>
      <c r="I289" s="75">
        <f>+H289-E289</f>
        <v>-7.2139440000000263</v>
      </c>
      <c r="J289" s="76">
        <f>+I289/E289</f>
        <v>-4.3618570525028405E-2</v>
      </c>
    </row>
    <row r="290" spans="1:10" x14ac:dyDescent="0.25">
      <c r="A290" s="77" t="s">
        <v>52</v>
      </c>
      <c r="B290" s="19"/>
      <c r="C290" s="71">
        <v>0.13</v>
      </c>
      <c r="D290" s="78"/>
      <c r="E290" s="79">
        <v>21.500308440000001</v>
      </c>
      <c r="F290" s="80">
        <v>0.13</v>
      </c>
      <c r="G290" s="81"/>
      <c r="H290" s="79">
        <f>+H289*0.13</f>
        <v>20.562495719999998</v>
      </c>
      <c r="I290" s="82">
        <f>+H290-E290</f>
        <v>-0.93781272000000371</v>
      </c>
      <c r="J290" s="83">
        <f>+I290/E290</f>
        <v>-4.3618570525028412E-2</v>
      </c>
    </row>
    <row r="291" spans="1:10" x14ac:dyDescent="0.25">
      <c r="A291" s="84" t="s">
        <v>53</v>
      </c>
      <c r="B291" s="19"/>
      <c r="C291" s="85"/>
      <c r="D291" s="78"/>
      <c r="E291" s="79">
        <v>186.88729644</v>
      </c>
      <c r="F291" s="81"/>
      <c r="G291" s="81"/>
      <c r="H291" s="79">
        <f>+H289+H290</f>
        <v>178.73553971999996</v>
      </c>
      <c r="I291" s="82">
        <f>+H291-E291</f>
        <v>-8.1517567200000371</v>
      </c>
      <c r="J291" s="83">
        <f>+I291/E291</f>
        <v>-4.3618570525028447E-2</v>
      </c>
    </row>
    <row r="292" spans="1:10" x14ac:dyDescent="0.25">
      <c r="A292" s="127" t="s">
        <v>54</v>
      </c>
      <c r="B292" s="127"/>
      <c r="C292" s="85"/>
      <c r="D292" s="78"/>
      <c r="E292" s="86"/>
      <c r="F292" s="58"/>
      <c r="G292" s="58"/>
      <c r="H292" s="58"/>
      <c r="I292" s="58"/>
      <c r="J292" s="87"/>
    </row>
    <row r="293" spans="1:10" ht="15.75" thickBot="1" x14ac:dyDescent="0.3">
      <c r="A293" s="128" t="s">
        <v>55</v>
      </c>
      <c r="B293" s="128"/>
      <c r="C293" s="88"/>
      <c r="D293" s="89"/>
      <c r="E293" s="90">
        <v>186.88729644</v>
      </c>
      <c r="F293" s="91"/>
      <c r="G293" s="91"/>
      <c r="H293" s="90">
        <f>+H291</f>
        <v>178.73553971999996</v>
      </c>
      <c r="I293" s="92">
        <f>+I291</f>
        <v>-8.1517567200000371</v>
      </c>
      <c r="J293" s="93">
        <f>+J291</f>
        <v>-4.3618570525028447E-2</v>
      </c>
    </row>
    <row r="294" spans="1:10" ht="15.75" thickBot="1" x14ac:dyDescent="0.3">
      <c r="A294" s="62"/>
      <c r="B294" s="63"/>
      <c r="C294" s="64"/>
      <c r="D294" s="65"/>
      <c r="E294" s="66"/>
      <c r="F294" s="64"/>
      <c r="G294" s="67"/>
      <c r="H294" s="66"/>
      <c r="I294" s="68"/>
      <c r="J294" s="69"/>
    </row>
    <row r="296" spans="1:10" x14ac:dyDescent="0.25">
      <c r="A296" s="1" t="s">
        <v>0</v>
      </c>
      <c r="B296" s="123" t="s">
        <v>1</v>
      </c>
      <c r="C296" s="123"/>
      <c r="D296" s="123"/>
      <c r="E296" s="2"/>
      <c r="F296" s="2"/>
      <c r="G296" s="3"/>
      <c r="H296" s="3"/>
      <c r="I296" s="3"/>
      <c r="J296" s="3"/>
    </row>
    <row r="297" spans="1:10" x14ac:dyDescent="0.25">
      <c r="A297" s="1" t="s">
        <v>2</v>
      </c>
      <c r="B297" s="123" t="s">
        <v>3</v>
      </c>
      <c r="C297" s="123"/>
      <c r="D297" s="123"/>
      <c r="E297" s="2"/>
      <c r="F297" s="2"/>
      <c r="G297" s="3"/>
      <c r="H297" s="3"/>
      <c r="I297" s="3"/>
      <c r="J297" s="3"/>
    </row>
    <row r="298" spans="1:10" ht="15.75" x14ac:dyDescent="0.25">
      <c r="A298" s="1" t="s">
        <v>4</v>
      </c>
      <c r="B298" s="4">
        <v>1500</v>
      </c>
      <c r="C298" s="5" t="s">
        <v>5</v>
      </c>
      <c r="D298" s="6"/>
      <c r="E298" s="3"/>
      <c r="F298" s="3"/>
      <c r="G298" s="7"/>
      <c r="H298" s="7"/>
      <c r="I298" s="7"/>
      <c r="J298" s="7"/>
    </row>
    <row r="299" spans="1:10" ht="15.75" x14ac:dyDescent="0.25">
      <c r="A299" s="1" t="s">
        <v>6</v>
      </c>
      <c r="B299" s="4">
        <v>0</v>
      </c>
      <c r="C299" s="8" t="s">
        <v>7</v>
      </c>
      <c r="D299" s="9"/>
      <c r="E299" s="10"/>
      <c r="F299" s="10"/>
      <c r="G299" s="10"/>
      <c r="H299" s="3"/>
      <c r="I299" s="3"/>
      <c r="J299" s="3"/>
    </row>
    <row r="300" spans="1:10" x14ac:dyDescent="0.25">
      <c r="A300" s="1" t="s">
        <v>8</v>
      </c>
      <c r="B300" s="11">
        <v>1.0362</v>
      </c>
      <c r="C300" s="3"/>
      <c r="D300" s="3"/>
      <c r="E300" s="3"/>
      <c r="F300" s="3"/>
      <c r="G300" s="3"/>
      <c r="H300" s="3"/>
      <c r="I300" s="3"/>
      <c r="J300" s="3"/>
    </row>
    <row r="301" spans="1:10" x14ac:dyDescent="0.25">
      <c r="A301" s="1" t="s">
        <v>9</v>
      </c>
      <c r="B301" s="11">
        <v>1.0330999999999999</v>
      </c>
      <c r="C301" s="3"/>
      <c r="D301" s="3"/>
      <c r="E301" s="3"/>
      <c r="F301" s="3"/>
      <c r="G301" s="3"/>
      <c r="H301" s="3"/>
      <c r="I301" s="3"/>
      <c r="J301" s="3"/>
    </row>
    <row r="302" spans="1:10" x14ac:dyDescent="0.25">
      <c r="A302" s="5" t="s">
        <v>10</v>
      </c>
      <c r="B302" s="12" t="s">
        <v>11</v>
      </c>
      <c r="C302" s="3"/>
      <c r="D302" s="3"/>
      <c r="E302" s="3"/>
      <c r="F302" s="3"/>
      <c r="G302" s="3"/>
      <c r="H302" s="3"/>
      <c r="I302" s="3"/>
      <c r="J302" s="3"/>
    </row>
    <row r="303" spans="1:10" x14ac:dyDescent="0.25">
      <c r="A303" s="6"/>
      <c r="B303" s="3"/>
      <c r="C303" s="3"/>
      <c r="D303" s="3"/>
      <c r="E303" s="3"/>
      <c r="F303" s="3"/>
      <c r="G303" s="3"/>
      <c r="H303" s="3"/>
      <c r="I303" s="3"/>
      <c r="J303" s="3"/>
    </row>
    <row r="304" spans="1:10" x14ac:dyDescent="0.25">
      <c r="A304" s="6"/>
      <c r="B304" s="13"/>
      <c r="C304" s="124" t="s">
        <v>12</v>
      </c>
      <c r="D304" s="125"/>
      <c r="E304" s="126"/>
      <c r="F304" s="124" t="s">
        <v>13</v>
      </c>
      <c r="G304" s="125"/>
      <c r="H304" s="126"/>
      <c r="I304" s="124" t="s">
        <v>14</v>
      </c>
      <c r="J304" s="126"/>
    </row>
    <row r="305" spans="1:10" x14ac:dyDescent="0.25">
      <c r="A305" s="6"/>
      <c r="B305" s="129" t="s">
        <v>15</v>
      </c>
      <c r="C305" s="14" t="s">
        <v>16</v>
      </c>
      <c r="D305" s="14" t="s">
        <v>17</v>
      </c>
      <c r="E305" s="15" t="s">
        <v>18</v>
      </c>
      <c r="F305" s="14" t="s">
        <v>16</v>
      </c>
      <c r="G305" s="16" t="s">
        <v>17</v>
      </c>
      <c r="H305" s="15" t="s">
        <v>18</v>
      </c>
      <c r="I305" s="119" t="s">
        <v>19</v>
      </c>
      <c r="J305" s="121" t="s">
        <v>20</v>
      </c>
    </row>
    <row r="306" spans="1:10" x14ac:dyDescent="0.25">
      <c r="A306" s="6"/>
      <c r="B306" s="130"/>
      <c r="C306" s="17" t="s">
        <v>21</v>
      </c>
      <c r="D306" s="17"/>
      <c r="E306" s="18" t="s">
        <v>21</v>
      </c>
      <c r="F306" s="17" t="s">
        <v>21</v>
      </c>
      <c r="G306" s="18"/>
      <c r="H306" s="18" t="s">
        <v>21</v>
      </c>
      <c r="I306" s="120"/>
      <c r="J306" s="122"/>
    </row>
    <row r="307" spans="1:10" x14ac:dyDescent="0.25">
      <c r="A307" s="19" t="s">
        <v>22</v>
      </c>
      <c r="B307" s="20" t="s">
        <v>23</v>
      </c>
      <c r="C307" s="21">
        <v>15.43</v>
      </c>
      <c r="D307" s="22">
        <v>1</v>
      </c>
      <c r="E307" s="23">
        <v>15.43</v>
      </c>
      <c r="F307" s="24">
        <v>19.91</v>
      </c>
      <c r="G307" s="25">
        <v>1</v>
      </c>
      <c r="H307" s="23">
        <f>+F307</f>
        <v>19.91</v>
      </c>
      <c r="I307" s="26">
        <f>+H307-E307</f>
        <v>4.4800000000000004</v>
      </c>
      <c r="J307" s="27">
        <f>+I307/E307</f>
        <v>0.29034348671419319</v>
      </c>
    </row>
    <row r="308" spans="1:10" x14ac:dyDescent="0.25">
      <c r="A308" s="19" t="s">
        <v>24</v>
      </c>
      <c r="B308" s="20"/>
      <c r="C308" s="21"/>
      <c r="D308" s="22">
        <v>1</v>
      </c>
      <c r="E308" s="23">
        <v>0</v>
      </c>
      <c r="F308" s="24"/>
      <c r="G308" s="25">
        <v>1</v>
      </c>
      <c r="H308" s="23">
        <v>0</v>
      </c>
      <c r="I308" s="26">
        <v>0</v>
      </c>
      <c r="J308" s="27" t="s">
        <v>25</v>
      </c>
    </row>
    <row r="309" spans="1:10" x14ac:dyDescent="0.25">
      <c r="A309" s="28" t="s">
        <v>57</v>
      </c>
      <c r="B309" s="20" t="s">
        <v>23</v>
      </c>
      <c r="C309" s="21">
        <v>1.0900000000000001</v>
      </c>
      <c r="D309" s="22">
        <v>1</v>
      </c>
      <c r="E309" s="23">
        <v>1.0900000000000001</v>
      </c>
      <c r="F309" s="24"/>
      <c r="G309" s="25">
        <v>1</v>
      </c>
      <c r="H309" s="23">
        <v>0</v>
      </c>
      <c r="I309" s="26">
        <v>-1.0900000000000001</v>
      </c>
      <c r="J309" s="27">
        <v>-1</v>
      </c>
    </row>
    <row r="310" spans="1:10" x14ac:dyDescent="0.25">
      <c r="A310" s="28" t="s">
        <v>58</v>
      </c>
      <c r="B310" s="20" t="s">
        <v>23</v>
      </c>
      <c r="C310" s="21">
        <v>0.08</v>
      </c>
      <c r="D310" s="22">
        <v>1</v>
      </c>
      <c r="E310" s="23">
        <v>0.08</v>
      </c>
      <c r="F310" s="24"/>
      <c r="G310" s="25">
        <v>1</v>
      </c>
      <c r="H310" s="23"/>
      <c r="I310" s="26">
        <f>+H310-E310</f>
        <v>-0.08</v>
      </c>
      <c r="J310" s="27">
        <v>-1</v>
      </c>
    </row>
    <row r="311" spans="1:10" x14ac:dyDescent="0.25">
      <c r="A311" s="19" t="s">
        <v>26</v>
      </c>
      <c r="B311" s="20" t="s">
        <v>27</v>
      </c>
      <c r="C311" s="21">
        <v>1.44E-2</v>
      </c>
      <c r="D311" s="29">
        <v>1500</v>
      </c>
      <c r="E311" s="23">
        <v>21.599999999999998</v>
      </c>
      <c r="F311" s="24">
        <v>1.18E-2</v>
      </c>
      <c r="G311" s="29">
        <v>1500</v>
      </c>
      <c r="H311" s="23">
        <v>17.7</v>
      </c>
      <c r="I311" s="26">
        <v>-3.8999999999999986</v>
      </c>
      <c r="J311" s="27">
        <v>-0.1805555555555555</v>
      </c>
    </row>
    <row r="312" spans="1:10" x14ac:dyDescent="0.25">
      <c r="A312" s="19" t="s">
        <v>28</v>
      </c>
      <c r="B312" s="20"/>
      <c r="C312" s="21"/>
      <c r="D312" s="29">
        <v>1500</v>
      </c>
      <c r="E312" s="23">
        <v>0</v>
      </c>
      <c r="F312" s="24"/>
      <c r="G312" s="29">
        <v>1500</v>
      </c>
      <c r="H312" s="23">
        <v>0</v>
      </c>
      <c r="I312" s="26">
        <v>0</v>
      </c>
      <c r="J312" s="27" t="s">
        <v>25</v>
      </c>
    </row>
    <row r="313" spans="1:10" x14ac:dyDescent="0.25">
      <c r="A313" s="19" t="s">
        <v>29</v>
      </c>
      <c r="B313" s="20" t="s">
        <v>27</v>
      </c>
      <c r="C313" s="21"/>
      <c r="D313" s="29">
        <v>1500</v>
      </c>
      <c r="E313" s="23">
        <v>0</v>
      </c>
      <c r="F313" s="24"/>
      <c r="G313" s="29">
        <v>1500</v>
      </c>
      <c r="H313" s="23">
        <v>0</v>
      </c>
      <c r="I313" s="26">
        <v>0</v>
      </c>
      <c r="J313" s="27" t="s">
        <v>25</v>
      </c>
    </row>
    <row r="314" spans="1:10" x14ac:dyDescent="0.25">
      <c r="A314" s="30" t="s">
        <v>30</v>
      </c>
      <c r="B314" s="31"/>
      <c r="C314" s="32"/>
      <c r="D314" s="33"/>
      <c r="E314" s="34">
        <v>38.199999999999996</v>
      </c>
      <c r="F314" s="35"/>
      <c r="G314" s="36"/>
      <c r="H314" s="34">
        <f>SUM(H307:H313)</f>
        <v>37.61</v>
      </c>
      <c r="I314" s="37">
        <f>+H314-E314</f>
        <v>-0.58999999999999631</v>
      </c>
      <c r="J314" s="38">
        <f>+I314/E314</f>
        <v>-1.5445026178010376E-2</v>
      </c>
    </row>
    <row r="315" spans="1:10" x14ac:dyDescent="0.25">
      <c r="A315" s="39" t="s">
        <v>31</v>
      </c>
      <c r="B315" s="20" t="s">
        <v>27</v>
      </c>
      <c r="C315" s="21"/>
      <c r="D315" s="29">
        <v>1500</v>
      </c>
      <c r="E315" s="23">
        <v>0</v>
      </c>
      <c r="F315" s="24">
        <v>3.5999999999999999E-3</v>
      </c>
      <c r="G315" s="29">
        <v>1500</v>
      </c>
      <c r="H315" s="23">
        <f>+F315*G315</f>
        <v>5.3999999999999995</v>
      </c>
      <c r="I315" s="26">
        <f>+H315-E315</f>
        <v>5.3999999999999995</v>
      </c>
      <c r="J315" s="27">
        <v>1</v>
      </c>
    </row>
    <row r="316" spans="1:10" x14ac:dyDescent="0.25">
      <c r="A316" s="39" t="s">
        <v>68</v>
      </c>
      <c r="B316" s="20" t="s">
        <v>27</v>
      </c>
      <c r="C316" s="21"/>
      <c r="D316" s="29">
        <v>1500</v>
      </c>
      <c r="E316" s="23">
        <v>0</v>
      </c>
      <c r="F316" s="24">
        <v>-3.2000000000000002E-3</v>
      </c>
      <c r="G316" s="29">
        <v>1500</v>
      </c>
      <c r="H316" s="23">
        <f>+F316*G316</f>
        <v>-4.8</v>
      </c>
      <c r="I316" s="26">
        <f>+H316-E316</f>
        <v>-4.8</v>
      </c>
      <c r="J316" s="27">
        <v>1</v>
      </c>
    </row>
    <row r="317" spans="1:10" x14ac:dyDescent="0.25">
      <c r="A317" s="39" t="s">
        <v>32</v>
      </c>
      <c r="B317" s="20" t="s">
        <v>23</v>
      </c>
      <c r="C317" s="21"/>
      <c r="D317" s="29">
        <v>1500</v>
      </c>
      <c r="E317" s="23">
        <v>0</v>
      </c>
      <c r="F317" s="24">
        <v>0.97</v>
      </c>
      <c r="G317" s="29">
        <v>1</v>
      </c>
      <c r="H317" s="23">
        <v>0.97</v>
      </c>
      <c r="I317" s="26">
        <v>0.97</v>
      </c>
      <c r="J317" s="27">
        <v>1</v>
      </c>
    </row>
    <row r="318" spans="1:10" x14ac:dyDescent="0.25">
      <c r="A318" s="39" t="s">
        <v>33</v>
      </c>
      <c r="B318" s="20" t="s">
        <v>27</v>
      </c>
      <c r="C318" s="21"/>
      <c r="D318" s="29">
        <v>1500</v>
      </c>
      <c r="E318" s="23">
        <v>0</v>
      </c>
      <c r="F318" s="24">
        <v>-1.8E-3</v>
      </c>
      <c r="G318" s="29">
        <v>1500</v>
      </c>
      <c r="H318" s="23">
        <v>-2.6999999999999997</v>
      </c>
      <c r="I318" s="26">
        <v>-2.6999999999999997</v>
      </c>
      <c r="J318" s="27">
        <v>1</v>
      </c>
    </row>
    <row r="319" spans="1:10" x14ac:dyDescent="0.25">
      <c r="A319" s="39" t="s">
        <v>59</v>
      </c>
      <c r="B319" s="20" t="s">
        <v>27</v>
      </c>
      <c r="C319" s="21"/>
      <c r="D319" s="29">
        <v>1500</v>
      </c>
      <c r="E319" s="23">
        <v>0</v>
      </c>
      <c r="F319" s="24"/>
      <c r="G319" s="29">
        <v>1500</v>
      </c>
      <c r="H319" s="23">
        <v>0</v>
      </c>
      <c r="I319" s="26">
        <v>0</v>
      </c>
      <c r="J319" s="27" t="s">
        <v>25</v>
      </c>
    </row>
    <row r="320" spans="1:10" x14ac:dyDescent="0.25">
      <c r="A320" s="40" t="s">
        <v>34</v>
      </c>
      <c r="B320" s="20" t="s">
        <v>27</v>
      </c>
      <c r="C320" s="21">
        <v>2.0000000000000001E-4</v>
      </c>
      <c r="D320" s="29">
        <v>1500</v>
      </c>
      <c r="E320" s="23">
        <v>0.3</v>
      </c>
      <c r="F320" s="24">
        <v>5.9999999999999995E-4</v>
      </c>
      <c r="G320" s="29">
        <v>1500</v>
      </c>
      <c r="H320" s="23">
        <v>0.89999999999999991</v>
      </c>
      <c r="I320" s="26">
        <v>0.59999999999999987</v>
      </c>
      <c r="J320" s="27">
        <v>1.9999999999999996</v>
      </c>
    </row>
    <row r="321" spans="1:10" x14ac:dyDescent="0.25">
      <c r="A321" s="40" t="s">
        <v>35</v>
      </c>
      <c r="B321" s="20"/>
      <c r="C321" s="41">
        <v>0.10214000000000001</v>
      </c>
      <c r="D321" s="42">
        <v>54.299999999999955</v>
      </c>
      <c r="E321" s="23">
        <v>5.5462019999999956</v>
      </c>
      <c r="F321" s="43">
        <v>0.10214000000000001</v>
      </c>
      <c r="G321" s="42">
        <v>49.649999999999864</v>
      </c>
      <c r="H321" s="23">
        <v>5.0712509999999869</v>
      </c>
      <c r="I321" s="26">
        <v>-0.47495100000000878</v>
      </c>
      <c r="J321" s="27">
        <v>-8.5635359116023754E-2</v>
      </c>
    </row>
    <row r="322" spans="1:10" x14ac:dyDescent="0.25">
      <c r="A322" s="40" t="s">
        <v>36</v>
      </c>
      <c r="B322" s="20" t="s">
        <v>23</v>
      </c>
      <c r="C322" s="41">
        <v>0.79</v>
      </c>
      <c r="D322" s="22">
        <v>1</v>
      </c>
      <c r="E322" s="23">
        <v>0.79</v>
      </c>
      <c r="F322" s="41">
        <v>0.79</v>
      </c>
      <c r="G322" s="22">
        <v>1</v>
      </c>
      <c r="H322" s="23">
        <v>0.79</v>
      </c>
      <c r="I322" s="26">
        <v>0</v>
      </c>
      <c r="J322" s="27">
        <v>0</v>
      </c>
    </row>
    <row r="323" spans="1:10" x14ac:dyDescent="0.25">
      <c r="A323" s="44" t="s">
        <v>37</v>
      </c>
      <c r="B323" s="45"/>
      <c r="C323" s="46"/>
      <c r="D323" s="33"/>
      <c r="E323" s="47">
        <v>44.836201999999993</v>
      </c>
      <c r="F323" s="33"/>
      <c r="G323" s="36"/>
      <c r="H323" s="47">
        <f>SUM(H314:H322)</f>
        <v>43.241250999999984</v>
      </c>
      <c r="I323" s="37">
        <f>+H323-E323</f>
        <v>-1.5949510000000089</v>
      </c>
      <c r="J323" s="38">
        <f>+I323/E323</f>
        <v>-3.5572839108897074E-2</v>
      </c>
    </row>
    <row r="324" spans="1:10" x14ac:dyDescent="0.25">
      <c r="A324" s="48" t="s">
        <v>38</v>
      </c>
      <c r="B324" s="49" t="s">
        <v>27</v>
      </c>
      <c r="C324" s="24">
        <v>7.9000000000000008E-3</v>
      </c>
      <c r="D324" s="42">
        <v>1554.3</v>
      </c>
      <c r="E324" s="23">
        <v>12.278970000000001</v>
      </c>
      <c r="F324" s="24">
        <v>7.4999999999999997E-3</v>
      </c>
      <c r="G324" s="42">
        <v>1549.6499999999999</v>
      </c>
      <c r="H324" s="23">
        <v>11.622374999999998</v>
      </c>
      <c r="I324" s="26">
        <v>-0.65659500000000293</v>
      </c>
      <c r="J324" s="27">
        <v>-5.3473133332844924E-2</v>
      </c>
    </row>
    <row r="325" spans="1:10" x14ac:dyDescent="0.25">
      <c r="A325" s="50" t="s">
        <v>39</v>
      </c>
      <c r="B325" s="49" t="s">
        <v>27</v>
      </c>
      <c r="C325" s="24">
        <v>6.0000000000000001E-3</v>
      </c>
      <c r="D325" s="42">
        <v>1554.3</v>
      </c>
      <c r="E325" s="23">
        <v>9.3257999999999992</v>
      </c>
      <c r="F325" s="24">
        <v>5.8999999999999999E-3</v>
      </c>
      <c r="G325" s="42">
        <v>1549.6499999999999</v>
      </c>
      <c r="H325" s="23">
        <v>9.1429349999999996</v>
      </c>
      <c r="I325" s="26">
        <v>-0.18286499999999961</v>
      </c>
      <c r="J325" s="27">
        <v>-1.9608505436530876E-2</v>
      </c>
    </row>
    <row r="326" spans="1:10" x14ac:dyDescent="0.25">
      <c r="A326" s="44" t="s">
        <v>40</v>
      </c>
      <c r="B326" s="31"/>
      <c r="C326" s="51"/>
      <c r="D326" s="33"/>
      <c r="E326" s="47">
        <v>66.440971999999988</v>
      </c>
      <c r="F326" s="52"/>
      <c r="G326" s="53"/>
      <c r="H326" s="47">
        <f>SUM(H323:H325)</f>
        <v>64.006560999999977</v>
      </c>
      <c r="I326" s="37">
        <f>+H326-E326</f>
        <v>-2.4344110000000114</v>
      </c>
      <c r="J326" s="38">
        <f>+I326/E326</f>
        <v>-3.6640207491245191E-2</v>
      </c>
    </row>
    <row r="327" spans="1:10" x14ac:dyDescent="0.25">
      <c r="A327" s="54" t="s">
        <v>41</v>
      </c>
      <c r="B327" s="20" t="s">
        <v>27</v>
      </c>
      <c r="C327" s="55">
        <v>4.4000000000000003E-3</v>
      </c>
      <c r="D327" s="42">
        <v>1554.3</v>
      </c>
      <c r="E327" s="56">
        <v>6.8389199999999999</v>
      </c>
      <c r="F327" s="57">
        <v>4.4000000000000003E-3</v>
      </c>
      <c r="G327" s="42">
        <v>1549.6499999999999</v>
      </c>
      <c r="H327" s="56">
        <v>6.81846</v>
      </c>
      <c r="I327" s="26">
        <v>-2.0459999999999923E-2</v>
      </c>
      <c r="J327" s="27">
        <v>-2.9917004439297319E-3</v>
      </c>
    </row>
    <row r="328" spans="1:10" x14ac:dyDescent="0.25">
      <c r="A328" s="54" t="s">
        <v>42</v>
      </c>
      <c r="B328" s="20" t="s">
        <v>27</v>
      </c>
      <c r="C328" s="55">
        <v>1.2999999999999999E-3</v>
      </c>
      <c r="D328" s="42">
        <v>1554.3</v>
      </c>
      <c r="E328" s="56">
        <v>2.0205899999999999</v>
      </c>
      <c r="F328" s="57">
        <v>1.2999999999999999E-3</v>
      </c>
      <c r="G328" s="42">
        <v>1549.6499999999999</v>
      </c>
      <c r="H328" s="56">
        <v>2.0145449999999996</v>
      </c>
      <c r="I328" s="26">
        <v>-6.0450000000003001E-3</v>
      </c>
      <c r="J328" s="27">
        <v>-2.9917004439298919E-3</v>
      </c>
    </row>
    <row r="329" spans="1:10" x14ac:dyDescent="0.25">
      <c r="A329" s="19" t="s">
        <v>43</v>
      </c>
      <c r="B329" s="20" t="s">
        <v>23</v>
      </c>
      <c r="C329" s="55">
        <v>0.25</v>
      </c>
      <c r="D329" s="22">
        <v>1</v>
      </c>
      <c r="E329" s="56">
        <v>0.25</v>
      </c>
      <c r="F329" s="57">
        <v>0.25</v>
      </c>
      <c r="G329" s="25">
        <v>1</v>
      </c>
      <c r="H329" s="56">
        <v>0.25</v>
      </c>
      <c r="I329" s="26">
        <v>0</v>
      </c>
      <c r="J329" s="27">
        <v>0</v>
      </c>
    </row>
    <row r="330" spans="1:10" x14ac:dyDescent="0.25">
      <c r="A330" s="19" t="s">
        <v>44</v>
      </c>
      <c r="B330" s="20" t="s">
        <v>27</v>
      </c>
      <c r="C330" s="55">
        <v>7.0000000000000001E-3</v>
      </c>
      <c r="D330" s="29">
        <v>1500</v>
      </c>
      <c r="E330" s="56">
        <v>10.5</v>
      </c>
      <c r="F330" s="58"/>
      <c r="G330" s="58"/>
      <c r="H330" s="58"/>
      <c r="I330" s="58"/>
      <c r="J330" s="27">
        <v>0</v>
      </c>
    </row>
    <row r="331" spans="1:10" ht="25.5" x14ac:dyDescent="0.25">
      <c r="A331" s="54" t="s">
        <v>45</v>
      </c>
      <c r="B331" s="20"/>
      <c r="C331" s="58"/>
      <c r="D331" s="58"/>
      <c r="E331" s="58"/>
      <c r="F331" s="57"/>
      <c r="G331" s="42">
        <v>1549.6499999999999</v>
      </c>
      <c r="H331" s="56">
        <v>0</v>
      </c>
      <c r="I331" s="26"/>
      <c r="J331" s="27" t="s">
        <v>25</v>
      </c>
    </row>
    <row r="332" spans="1:10" x14ac:dyDescent="0.25">
      <c r="A332" s="40" t="s">
        <v>46</v>
      </c>
      <c r="B332" s="20"/>
      <c r="C332" s="59">
        <v>0.08</v>
      </c>
      <c r="D332" s="60">
        <v>960</v>
      </c>
      <c r="E332" s="56">
        <v>76.8</v>
      </c>
      <c r="F332" s="59">
        <v>0.08</v>
      </c>
      <c r="G332" s="60">
        <v>960</v>
      </c>
      <c r="H332" s="56">
        <v>76.8</v>
      </c>
      <c r="I332" s="26">
        <v>0</v>
      </c>
      <c r="J332" s="27">
        <v>0</v>
      </c>
    </row>
    <row r="333" spans="1:10" x14ac:dyDescent="0.25">
      <c r="A333" s="40" t="s">
        <v>47</v>
      </c>
      <c r="B333" s="20"/>
      <c r="C333" s="59">
        <v>0.122</v>
      </c>
      <c r="D333" s="60">
        <v>270</v>
      </c>
      <c r="E333" s="56">
        <v>32.94</v>
      </c>
      <c r="F333" s="59">
        <v>0.122</v>
      </c>
      <c r="G333" s="60">
        <v>270</v>
      </c>
      <c r="H333" s="56">
        <v>32.94</v>
      </c>
      <c r="I333" s="26">
        <v>0</v>
      </c>
      <c r="J333" s="27">
        <v>0</v>
      </c>
    </row>
    <row r="334" spans="1:10" x14ac:dyDescent="0.25">
      <c r="A334" s="6" t="s">
        <v>48</v>
      </c>
      <c r="B334" s="20"/>
      <c r="C334" s="59">
        <v>0.161</v>
      </c>
      <c r="D334" s="60">
        <v>270</v>
      </c>
      <c r="E334" s="56">
        <v>43.47</v>
      </c>
      <c r="F334" s="59">
        <v>0.161</v>
      </c>
      <c r="G334" s="60">
        <v>270</v>
      </c>
      <c r="H334" s="56">
        <v>43.47</v>
      </c>
      <c r="I334" s="26">
        <v>0</v>
      </c>
      <c r="J334" s="27">
        <v>0</v>
      </c>
    </row>
    <row r="335" spans="1:10" x14ac:dyDescent="0.25">
      <c r="A335" s="40" t="s">
        <v>49</v>
      </c>
      <c r="B335" s="20"/>
      <c r="C335" s="59">
        <v>8.5999999999999993E-2</v>
      </c>
      <c r="D335" s="60">
        <v>1500</v>
      </c>
      <c r="E335" s="56">
        <v>129</v>
      </c>
      <c r="F335" s="59">
        <v>8.5999999999999993E-2</v>
      </c>
      <c r="G335" s="60">
        <v>1500</v>
      </c>
      <c r="H335" s="56">
        <v>129</v>
      </c>
      <c r="I335" s="26">
        <v>0</v>
      </c>
      <c r="J335" s="27">
        <v>0</v>
      </c>
    </row>
    <row r="336" spans="1:10" ht="15.75" thickBot="1" x14ac:dyDescent="0.3">
      <c r="A336" s="40" t="s">
        <v>50</v>
      </c>
      <c r="B336" s="20"/>
      <c r="C336" s="55">
        <v>9.06E-2</v>
      </c>
      <c r="D336" s="61">
        <v>1500</v>
      </c>
      <c r="E336" s="56">
        <v>135.9</v>
      </c>
      <c r="F336" s="55">
        <v>9.06E-2</v>
      </c>
      <c r="G336" s="61">
        <v>1500</v>
      </c>
      <c r="H336" s="56">
        <v>135.9</v>
      </c>
      <c r="I336" s="26">
        <v>0</v>
      </c>
      <c r="J336" s="27">
        <v>0</v>
      </c>
    </row>
    <row r="337" spans="1:10" ht="15.75" thickBot="1" x14ac:dyDescent="0.3">
      <c r="A337" s="62"/>
      <c r="B337" s="63"/>
      <c r="C337" s="64"/>
      <c r="D337" s="65"/>
      <c r="E337" s="66"/>
      <c r="F337" s="64"/>
      <c r="G337" s="67"/>
      <c r="H337" s="66"/>
      <c r="I337" s="68"/>
      <c r="J337" s="69"/>
    </row>
    <row r="338" spans="1:10" x14ac:dyDescent="0.25">
      <c r="A338" s="70" t="s">
        <v>51</v>
      </c>
      <c r="B338" s="19"/>
      <c r="C338" s="71"/>
      <c r="D338" s="72"/>
      <c r="E338" s="73">
        <v>239.260482</v>
      </c>
      <c r="F338" s="74"/>
      <c r="G338" s="74"/>
      <c r="H338" s="73">
        <f>SUM(H326:H334)</f>
        <v>226.29956599999997</v>
      </c>
      <c r="I338" s="75">
        <f>+H338-E338</f>
        <v>-12.960916000000026</v>
      </c>
      <c r="J338" s="76">
        <f>+I338/E338</f>
        <v>-5.4170734304547732E-2</v>
      </c>
    </row>
    <row r="339" spans="1:10" x14ac:dyDescent="0.25">
      <c r="A339" s="77" t="s">
        <v>52</v>
      </c>
      <c r="B339" s="19"/>
      <c r="C339" s="71">
        <v>0.13</v>
      </c>
      <c r="D339" s="78"/>
      <c r="E339" s="79">
        <v>31.103862660000001</v>
      </c>
      <c r="F339" s="80">
        <v>0.13</v>
      </c>
      <c r="G339" s="81"/>
      <c r="H339" s="79">
        <f>+H338*0.13</f>
        <v>29.418943579999997</v>
      </c>
      <c r="I339" s="82">
        <f>+H339-E339</f>
        <v>-1.6849190800000038</v>
      </c>
      <c r="J339" s="83">
        <f>+I339/E339</f>
        <v>-5.4170734304547746E-2</v>
      </c>
    </row>
    <row r="340" spans="1:10" x14ac:dyDescent="0.25">
      <c r="A340" s="84" t="s">
        <v>53</v>
      </c>
      <c r="B340" s="19"/>
      <c r="C340" s="85"/>
      <c r="D340" s="78"/>
      <c r="E340" s="79">
        <v>270.36434465999997</v>
      </c>
      <c r="F340" s="81"/>
      <c r="G340" s="81"/>
      <c r="H340" s="79">
        <f>+H338+H339</f>
        <v>255.71850957999996</v>
      </c>
      <c r="I340" s="82">
        <f>+H340-E340</f>
        <v>-14.645835080000012</v>
      </c>
      <c r="J340" s="83">
        <f>+I340/E340</f>
        <v>-5.4170734304547677E-2</v>
      </c>
    </row>
    <row r="341" spans="1:10" x14ac:dyDescent="0.25">
      <c r="A341" s="127" t="s">
        <v>54</v>
      </c>
      <c r="B341" s="127"/>
      <c r="C341" s="85"/>
      <c r="D341" s="78"/>
      <c r="E341" s="86"/>
      <c r="F341" s="58"/>
      <c r="G341" s="58"/>
      <c r="H341" s="58"/>
      <c r="I341" s="58"/>
      <c r="J341" s="87"/>
    </row>
    <row r="342" spans="1:10" ht="15.75" thickBot="1" x14ac:dyDescent="0.3">
      <c r="A342" s="128" t="s">
        <v>55</v>
      </c>
      <c r="B342" s="128"/>
      <c r="C342" s="88"/>
      <c r="D342" s="89"/>
      <c r="E342" s="90">
        <v>270.36434465999997</v>
      </c>
      <c r="F342" s="91"/>
      <c r="G342" s="91"/>
      <c r="H342" s="90">
        <f>+H340</f>
        <v>255.71850957999996</v>
      </c>
      <c r="I342" s="92">
        <f>+I340</f>
        <v>-14.645835080000012</v>
      </c>
      <c r="J342" s="93">
        <f>+J340</f>
        <v>-5.4170734304547677E-2</v>
      </c>
    </row>
    <row r="343" spans="1:10" ht="15.75" thickBot="1" x14ac:dyDescent="0.3">
      <c r="A343" s="62"/>
      <c r="B343" s="63"/>
      <c r="C343" s="64"/>
      <c r="D343" s="65"/>
      <c r="E343" s="66"/>
      <c r="F343" s="64"/>
      <c r="G343" s="67"/>
      <c r="H343" s="66"/>
      <c r="I343" s="68"/>
      <c r="J343" s="69"/>
    </row>
    <row r="345" spans="1:10" x14ac:dyDescent="0.25">
      <c r="A345" s="1" t="s">
        <v>0</v>
      </c>
      <c r="B345" s="123" t="s">
        <v>1</v>
      </c>
      <c r="C345" s="123"/>
      <c r="D345" s="123"/>
      <c r="E345" s="2"/>
      <c r="F345" s="2"/>
      <c r="G345" s="3"/>
      <c r="H345" s="3"/>
      <c r="I345" s="3"/>
      <c r="J345" s="3"/>
    </row>
    <row r="346" spans="1:10" x14ac:dyDescent="0.25">
      <c r="A346" s="1" t="s">
        <v>2</v>
      </c>
      <c r="B346" s="123" t="s">
        <v>3</v>
      </c>
      <c r="C346" s="123"/>
      <c r="D346" s="123"/>
      <c r="E346" s="2"/>
      <c r="F346" s="2"/>
      <c r="G346" s="3"/>
      <c r="H346" s="3"/>
      <c r="I346" s="3"/>
      <c r="J346" s="3"/>
    </row>
    <row r="347" spans="1:10" ht="15.75" x14ac:dyDescent="0.25">
      <c r="A347" s="1" t="s">
        <v>4</v>
      </c>
      <c r="B347" s="4">
        <v>2000</v>
      </c>
      <c r="C347" s="5" t="s">
        <v>5</v>
      </c>
      <c r="D347" s="6"/>
      <c r="E347" s="3"/>
      <c r="F347" s="3"/>
      <c r="G347" s="7"/>
      <c r="H347" s="7"/>
      <c r="I347" s="7"/>
      <c r="J347" s="7"/>
    </row>
    <row r="348" spans="1:10" ht="15.75" x14ac:dyDescent="0.25">
      <c r="A348" s="1" t="s">
        <v>6</v>
      </c>
      <c r="B348" s="4">
        <v>0</v>
      </c>
      <c r="C348" s="8" t="s">
        <v>7</v>
      </c>
      <c r="D348" s="9"/>
      <c r="E348" s="10"/>
      <c r="F348" s="10"/>
      <c r="G348" s="10"/>
      <c r="H348" s="3"/>
      <c r="I348" s="3"/>
      <c r="J348" s="3"/>
    </row>
    <row r="349" spans="1:10" x14ac:dyDescent="0.25">
      <c r="A349" s="1" t="s">
        <v>8</v>
      </c>
      <c r="B349" s="11">
        <v>1.0362</v>
      </c>
      <c r="C349" s="3"/>
      <c r="D349" s="3"/>
      <c r="E349" s="3"/>
      <c r="F349" s="3"/>
      <c r="G349" s="3"/>
      <c r="H349" s="3"/>
      <c r="I349" s="3"/>
      <c r="J349" s="3"/>
    </row>
    <row r="350" spans="1:10" x14ac:dyDescent="0.25">
      <c r="A350" s="1" t="s">
        <v>9</v>
      </c>
      <c r="B350" s="11">
        <v>1.0330999999999999</v>
      </c>
      <c r="C350" s="3"/>
      <c r="D350" s="3"/>
      <c r="E350" s="3"/>
      <c r="F350" s="3"/>
      <c r="G350" s="3"/>
      <c r="H350" s="3"/>
      <c r="I350" s="3"/>
      <c r="J350" s="3"/>
    </row>
    <row r="351" spans="1:10" x14ac:dyDescent="0.25">
      <c r="A351" s="5" t="s">
        <v>10</v>
      </c>
      <c r="B351" s="12" t="s">
        <v>11</v>
      </c>
      <c r="C351" s="3"/>
      <c r="D351" s="3"/>
      <c r="E351" s="3"/>
      <c r="F351" s="3"/>
      <c r="G351" s="3"/>
      <c r="H351" s="3"/>
      <c r="I351" s="3"/>
      <c r="J351" s="3"/>
    </row>
    <row r="352" spans="1:10" x14ac:dyDescent="0.25">
      <c r="A352" s="6"/>
      <c r="B352" s="3"/>
      <c r="C352" s="3"/>
      <c r="D352" s="3"/>
      <c r="E352" s="3"/>
      <c r="F352" s="3"/>
      <c r="G352" s="3"/>
      <c r="H352" s="3"/>
      <c r="I352" s="3"/>
      <c r="J352" s="3"/>
    </row>
    <row r="353" spans="1:10" x14ac:dyDescent="0.25">
      <c r="A353" s="6"/>
      <c r="B353" s="13"/>
      <c r="C353" s="124" t="s">
        <v>12</v>
      </c>
      <c r="D353" s="125"/>
      <c r="E353" s="126"/>
      <c r="F353" s="124" t="s">
        <v>13</v>
      </c>
      <c r="G353" s="125"/>
      <c r="H353" s="126"/>
      <c r="I353" s="124" t="s">
        <v>14</v>
      </c>
      <c r="J353" s="126"/>
    </row>
    <row r="354" spans="1:10" x14ac:dyDescent="0.25">
      <c r="A354" s="6"/>
      <c r="B354" s="129" t="s">
        <v>15</v>
      </c>
      <c r="C354" s="14" t="s">
        <v>16</v>
      </c>
      <c r="D354" s="14" t="s">
        <v>17</v>
      </c>
      <c r="E354" s="15" t="s">
        <v>18</v>
      </c>
      <c r="F354" s="14" t="s">
        <v>16</v>
      </c>
      <c r="G354" s="16" t="s">
        <v>17</v>
      </c>
      <c r="H354" s="15" t="s">
        <v>18</v>
      </c>
      <c r="I354" s="119" t="s">
        <v>19</v>
      </c>
      <c r="J354" s="121" t="s">
        <v>20</v>
      </c>
    </row>
    <row r="355" spans="1:10" x14ac:dyDescent="0.25">
      <c r="A355" s="6"/>
      <c r="B355" s="130"/>
      <c r="C355" s="17" t="s">
        <v>21</v>
      </c>
      <c r="D355" s="17"/>
      <c r="E355" s="18" t="s">
        <v>21</v>
      </c>
      <c r="F355" s="17" t="s">
        <v>21</v>
      </c>
      <c r="G355" s="18"/>
      <c r="H355" s="18" t="s">
        <v>21</v>
      </c>
      <c r="I355" s="120"/>
      <c r="J355" s="122"/>
    </row>
    <row r="356" spans="1:10" x14ac:dyDescent="0.25">
      <c r="A356" s="19" t="s">
        <v>22</v>
      </c>
      <c r="B356" s="20" t="s">
        <v>23</v>
      </c>
      <c r="C356" s="21">
        <v>15.43</v>
      </c>
      <c r="D356" s="22">
        <v>1</v>
      </c>
      <c r="E356" s="23">
        <v>15.43</v>
      </c>
      <c r="F356" s="24">
        <v>19.91</v>
      </c>
      <c r="G356" s="25">
        <v>1</v>
      </c>
      <c r="H356" s="23">
        <f>+F356</f>
        <v>19.91</v>
      </c>
      <c r="I356" s="26">
        <f>+H356-E356</f>
        <v>4.4800000000000004</v>
      </c>
      <c r="J356" s="27">
        <f>+I356/E356</f>
        <v>0.29034348671419319</v>
      </c>
    </row>
    <row r="357" spans="1:10" x14ac:dyDescent="0.25">
      <c r="A357" s="19" t="s">
        <v>24</v>
      </c>
      <c r="B357" s="20"/>
      <c r="C357" s="21"/>
      <c r="D357" s="22">
        <v>1</v>
      </c>
      <c r="E357" s="23">
        <v>0</v>
      </c>
      <c r="F357" s="24"/>
      <c r="G357" s="25">
        <v>1</v>
      </c>
      <c r="H357" s="23">
        <v>0</v>
      </c>
      <c r="I357" s="26">
        <v>0</v>
      </c>
      <c r="J357" s="27" t="s">
        <v>25</v>
      </c>
    </row>
    <row r="358" spans="1:10" x14ac:dyDescent="0.25">
      <c r="A358" s="28" t="s">
        <v>57</v>
      </c>
      <c r="B358" s="20" t="s">
        <v>23</v>
      </c>
      <c r="C358" s="21">
        <v>1.0900000000000001</v>
      </c>
      <c r="D358" s="22">
        <v>1</v>
      </c>
      <c r="E358" s="23">
        <v>1.0900000000000001</v>
      </c>
      <c r="F358" s="24"/>
      <c r="G358" s="25">
        <v>1</v>
      </c>
      <c r="H358" s="23">
        <v>0</v>
      </c>
      <c r="I358" s="26">
        <v>-1.0900000000000001</v>
      </c>
      <c r="J358" s="27">
        <v>-1</v>
      </c>
    </row>
    <row r="359" spans="1:10" x14ac:dyDescent="0.25">
      <c r="A359" s="28" t="s">
        <v>58</v>
      </c>
      <c r="B359" s="20" t="s">
        <v>23</v>
      </c>
      <c r="C359" s="21">
        <v>0.08</v>
      </c>
      <c r="D359" s="22">
        <v>1</v>
      </c>
      <c r="E359" s="23">
        <v>0.08</v>
      </c>
      <c r="F359" s="24"/>
      <c r="G359" s="25">
        <v>1</v>
      </c>
      <c r="H359" s="23"/>
      <c r="I359" s="26">
        <f>+H359-E359</f>
        <v>-0.08</v>
      </c>
      <c r="J359" s="27">
        <v>-1</v>
      </c>
    </row>
    <row r="360" spans="1:10" x14ac:dyDescent="0.25">
      <c r="A360" s="19" t="s">
        <v>26</v>
      </c>
      <c r="B360" s="20" t="s">
        <v>27</v>
      </c>
      <c r="C360" s="21">
        <v>1.44E-2</v>
      </c>
      <c r="D360" s="29">
        <v>2000</v>
      </c>
      <c r="E360" s="23">
        <v>28.8</v>
      </c>
      <c r="F360" s="24">
        <v>1.18E-2</v>
      </c>
      <c r="G360" s="29">
        <v>2000</v>
      </c>
      <c r="H360" s="23">
        <v>23.599999999999998</v>
      </c>
      <c r="I360" s="26">
        <v>-5.2000000000000028</v>
      </c>
      <c r="J360" s="27">
        <v>-0.18055555555555566</v>
      </c>
    </row>
    <row r="361" spans="1:10" x14ac:dyDescent="0.25">
      <c r="A361" s="19" t="s">
        <v>28</v>
      </c>
      <c r="B361" s="20"/>
      <c r="C361" s="21"/>
      <c r="D361" s="29">
        <v>2000</v>
      </c>
      <c r="E361" s="23">
        <v>0</v>
      </c>
      <c r="F361" s="24"/>
      <c r="G361" s="29">
        <v>2000</v>
      </c>
      <c r="H361" s="23">
        <v>0</v>
      </c>
      <c r="I361" s="26">
        <v>0</v>
      </c>
      <c r="J361" s="27" t="s">
        <v>25</v>
      </c>
    </row>
    <row r="362" spans="1:10" x14ac:dyDescent="0.25">
      <c r="A362" s="19" t="s">
        <v>29</v>
      </c>
      <c r="B362" s="20" t="s">
        <v>27</v>
      </c>
      <c r="C362" s="21"/>
      <c r="D362" s="29">
        <v>2000</v>
      </c>
      <c r="E362" s="23">
        <v>0</v>
      </c>
      <c r="F362" s="24"/>
      <c r="G362" s="29">
        <v>2000</v>
      </c>
      <c r="H362" s="23">
        <v>0</v>
      </c>
      <c r="I362" s="26">
        <v>0</v>
      </c>
      <c r="J362" s="27" t="s">
        <v>25</v>
      </c>
    </row>
    <row r="363" spans="1:10" x14ac:dyDescent="0.25">
      <c r="A363" s="30" t="s">
        <v>30</v>
      </c>
      <c r="B363" s="31"/>
      <c r="C363" s="32"/>
      <c r="D363" s="33"/>
      <c r="E363" s="34">
        <v>45.4</v>
      </c>
      <c r="F363" s="35"/>
      <c r="G363" s="36"/>
      <c r="H363" s="34">
        <f>SUM(H356:H362)</f>
        <v>43.51</v>
      </c>
      <c r="I363" s="37">
        <f>+H363-E363</f>
        <v>-1.8900000000000006</v>
      </c>
      <c r="J363" s="38">
        <f>+I363/E363</f>
        <v>-4.1629955947136581E-2</v>
      </c>
    </row>
    <row r="364" spans="1:10" x14ac:dyDescent="0.25">
      <c r="A364" s="39" t="s">
        <v>31</v>
      </c>
      <c r="B364" s="20" t="s">
        <v>27</v>
      </c>
      <c r="C364" s="21"/>
      <c r="D364" s="29">
        <v>2000</v>
      </c>
      <c r="E364" s="23">
        <v>0</v>
      </c>
      <c r="F364" s="24">
        <v>3.5999999999999999E-3</v>
      </c>
      <c r="G364" s="29">
        <v>2000</v>
      </c>
      <c r="H364" s="23">
        <f>+F364*G364</f>
        <v>7.2</v>
      </c>
      <c r="I364" s="26">
        <f>+H364-E364</f>
        <v>7.2</v>
      </c>
      <c r="J364" s="27">
        <v>1</v>
      </c>
    </row>
    <row r="365" spans="1:10" x14ac:dyDescent="0.25">
      <c r="A365" s="39" t="s">
        <v>68</v>
      </c>
      <c r="B365" s="20" t="s">
        <v>27</v>
      </c>
      <c r="C365" s="21"/>
      <c r="D365" s="29">
        <v>2000</v>
      </c>
      <c r="E365" s="23">
        <v>0</v>
      </c>
      <c r="F365" s="24">
        <v>-3.2000000000000002E-3</v>
      </c>
      <c r="G365" s="29">
        <v>2000</v>
      </c>
      <c r="H365" s="23">
        <f>+F365*G365</f>
        <v>-6.4</v>
      </c>
      <c r="I365" s="26">
        <f>+H365-E365</f>
        <v>-6.4</v>
      </c>
      <c r="J365" s="27">
        <v>1</v>
      </c>
    </row>
    <row r="366" spans="1:10" x14ac:dyDescent="0.25">
      <c r="A366" s="39" t="s">
        <v>32</v>
      </c>
      <c r="B366" s="20" t="s">
        <v>23</v>
      </c>
      <c r="C366" s="21"/>
      <c r="D366" s="29">
        <v>2000</v>
      </c>
      <c r="E366" s="23">
        <v>0</v>
      </c>
      <c r="F366" s="24">
        <v>0.97</v>
      </c>
      <c r="G366" s="29">
        <v>1</v>
      </c>
      <c r="H366" s="23">
        <v>0.97</v>
      </c>
      <c r="I366" s="26">
        <v>0.97</v>
      </c>
      <c r="J366" s="27">
        <v>1</v>
      </c>
    </row>
    <row r="367" spans="1:10" x14ac:dyDescent="0.25">
      <c r="A367" s="39" t="s">
        <v>33</v>
      </c>
      <c r="B367" s="20" t="s">
        <v>27</v>
      </c>
      <c r="C367" s="21"/>
      <c r="D367" s="29">
        <v>2000</v>
      </c>
      <c r="E367" s="23">
        <v>0</v>
      </c>
      <c r="F367" s="24">
        <v>-1.8E-3</v>
      </c>
      <c r="G367" s="29">
        <v>2000</v>
      </c>
      <c r="H367" s="23">
        <v>-3.6</v>
      </c>
      <c r="I367" s="26">
        <v>-3.6</v>
      </c>
      <c r="J367" s="27">
        <v>1</v>
      </c>
    </row>
    <row r="368" spans="1:10" x14ac:dyDescent="0.25">
      <c r="A368" s="39" t="s">
        <v>59</v>
      </c>
      <c r="B368" s="20" t="s">
        <v>27</v>
      </c>
      <c r="C368" s="21"/>
      <c r="D368" s="29">
        <v>2000</v>
      </c>
      <c r="E368" s="23">
        <v>0</v>
      </c>
      <c r="F368" s="24"/>
      <c r="G368" s="29">
        <v>2000</v>
      </c>
      <c r="H368" s="23">
        <v>0</v>
      </c>
      <c r="I368" s="26">
        <v>0</v>
      </c>
      <c r="J368" s="27" t="s">
        <v>25</v>
      </c>
    </row>
    <row r="369" spans="1:10" x14ac:dyDescent="0.25">
      <c r="A369" s="40" t="s">
        <v>34</v>
      </c>
      <c r="B369" s="20" t="s">
        <v>27</v>
      </c>
      <c r="C369" s="21">
        <v>2.0000000000000001E-4</v>
      </c>
      <c r="D369" s="29">
        <v>2000</v>
      </c>
      <c r="E369" s="23">
        <v>0.4</v>
      </c>
      <c r="F369" s="24">
        <v>5.9999999999999995E-4</v>
      </c>
      <c r="G369" s="29">
        <v>2000</v>
      </c>
      <c r="H369" s="23">
        <v>1.2</v>
      </c>
      <c r="I369" s="26">
        <v>0.79999999999999993</v>
      </c>
      <c r="J369" s="27">
        <v>1.9999999999999998</v>
      </c>
    </row>
    <row r="370" spans="1:10" x14ac:dyDescent="0.25">
      <c r="A370" s="40" t="s">
        <v>35</v>
      </c>
      <c r="B370" s="20"/>
      <c r="C370" s="41">
        <v>0.10214000000000001</v>
      </c>
      <c r="D370" s="42">
        <v>72.400000000000091</v>
      </c>
      <c r="E370" s="23">
        <v>7.3949360000000102</v>
      </c>
      <c r="F370" s="43">
        <v>0.10214000000000001</v>
      </c>
      <c r="G370" s="42">
        <v>66.199999999999818</v>
      </c>
      <c r="H370" s="23">
        <v>6.7616679999999816</v>
      </c>
      <c r="I370" s="26">
        <v>-0.63326800000002859</v>
      </c>
      <c r="J370" s="27">
        <v>-8.563535911602585E-2</v>
      </c>
    </row>
    <row r="371" spans="1:10" x14ac:dyDescent="0.25">
      <c r="A371" s="40" t="s">
        <v>36</v>
      </c>
      <c r="B371" s="20" t="s">
        <v>23</v>
      </c>
      <c r="C371" s="41">
        <v>0.79</v>
      </c>
      <c r="D371" s="22">
        <v>1</v>
      </c>
      <c r="E371" s="23">
        <v>0.79</v>
      </c>
      <c r="F371" s="41">
        <v>0.79</v>
      </c>
      <c r="G371" s="22">
        <v>1</v>
      </c>
      <c r="H371" s="23">
        <v>0.79</v>
      </c>
      <c r="I371" s="26">
        <v>0</v>
      </c>
      <c r="J371" s="27">
        <v>0</v>
      </c>
    </row>
    <row r="372" spans="1:10" x14ac:dyDescent="0.25">
      <c r="A372" s="44" t="s">
        <v>37</v>
      </c>
      <c r="B372" s="45"/>
      <c r="C372" s="46"/>
      <c r="D372" s="33"/>
      <c r="E372" s="47">
        <v>53.984936000000005</v>
      </c>
      <c r="F372" s="33"/>
      <c r="G372" s="36"/>
      <c r="H372" s="47">
        <f>SUM(H363:H371)</f>
        <v>50.431667999999981</v>
      </c>
      <c r="I372" s="37">
        <f>+H372-E372</f>
        <v>-3.5532680000000241</v>
      </c>
      <c r="J372" s="38">
        <f>+I372/E372</f>
        <v>-6.5819620495614253E-2</v>
      </c>
    </row>
    <row r="373" spans="1:10" x14ac:dyDescent="0.25">
      <c r="A373" s="48" t="s">
        <v>38</v>
      </c>
      <c r="B373" s="49" t="s">
        <v>27</v>
      </c>
      <c r="C373" s="24">
        <v>7.9000000000000008E-3</v>
      </c>
      <c r="D373" s="42">
        <v>2072.4</v>
      </c>
      <c r="E373" s="23">
        <v>16.371960000000001</v>
      </c>
      <c r="F373" s="24">
        <v>7.4999999999999997E-3</v>
      </c>
      <c r="G373" s="42">
        <v>2066.1999999999998</v>
      </c>
      <c r="H373" s="23">
        <v>15.496499999999997</v>
      </c>
      <c r="I373" s="26">
        <v>-0.8754600000000039</v>
      </c>
      <c r="J373" s="27">
        <v>-5.3473133332844924E-2</v>
      </c>
    </row>
    <row r="374" spans="1:10" x14ac:dyDescent="0.25">
      <c r="A374" s="50" t="s">
        <v>39</v>
      </c>
      <c r="B374" s="49" t="s">
        <v>27</v>
      </c>
      <c r="C374" s="24">
        <v>6.0000000000000001E-3</v>
      </c>
      <c r="D374" s="42">
        <v>2072.4</v>
      </c>
      <c r="E374" s="23">
        <v>12.4344</v>
      </c>
      <c r="F374" s="24">
        <v>5.8999999999999999E-3</v>
      </c>
      <c r="G374" s="42">
        <v>2066.1999999999998</v>
      </c>
      <c r="H374" s="23">
        <v>12.190579999999999</v>
      </c>
      <c r="I374" s="26">
        <v>-0.24382000000000126</v>
      </c>
      <c r="J374" s="27">
        <v>-1.9608505436531014E-2</v>
      </c>
    </row>
    <row r="375" spans="1:10" x14ac:dyDescent="0.25">
      <c r="A375" s="44" t="s">
        <v>40</v>
      </c>
      <c r="B375" s="31"/>
      <c r="C375" s="51"/>
      <c r="D375" s="33"/>
      <c r="E375" s="47">
        <v>82.791296000000003</v>
      </c>
      <c r="F375" s="52"/>
      <c r="G375" s="53"/>
      <c r="H375" s="47">
        <f>SUM(H372:H374)</f>
        <v>78.118747999999968</v>
      </c>
      <c r="I375" s="37">
        <f>+H375-E375</f>
        <v>-4.6725480000000346</v>
      </c>
      <c r="J375" s="38">
        <f>+I375/E375</f>
        <v>-5.6437671902128873E-2</v>
      </c>
    </row>
    <row r="376" spans="1:10" x14ac:dyDescent="0.25">
      <c r="A376" s="54" t="s">
        <v>41</v>
      </c>
      <c r="B376" s="20" t="s">
        <v>27</v>
      </c>
      <c r="C376" s="55">
        <v>4.4000000000000003E-3</v>
      </c>
      <c r="D376" s="42">
        <v>2072.4</v>
      </c>
      <c r="E376" s="56">
        <v>9.1185600000000004</v>
      </c>
      <c r="F376" s="57">
        <v>4.4000000000000003E-3</v>
      </c>
      <c r="G376" s="42">
        <v>2066.1999999999998</v>
      </c>
      <c r="H376" s="56">
        <v>9.0912799999999994</v>
      </c>
      <c r="I376" s="26">
        <v>-2.7280000000001081E-2</v>
      </c>
      <c r="J376" s="27">
        <v>-2.9917004439298615E-3</v>
      </c>
    </row>
    <row r="377" spans="1:10" x14ac:dyDescent="0.25">
      <c r="A377" s="54" t="s">
        <v>42</v>
      </c>
      <c r="B377" s="20" t="s">
        <v>27</v>
      </c>
      <c r="C377" s="55">
        <v>1.2999999999999999E-3</v>
      </c>
      <c r="D377" s="42">
        <v>2072.4</v>
      </c>
      <c r="E377" s="56">
        <v>2.6941199999999998</v>
      </c>
      <c r="F377" s="57">
        <v>1.2999999999999999E-3</v>
      </c>
      <c r="G377" s="42">
        <v>2066.1999999999998</v>
      </c>
      <c r="H377" s="56">
        <v>2.6860599999999994</v>
      </c>
      <c r="I377" s="26">
        <v>-8.0600000000004002E-3</v>
      </c>
      <c r="J377" s="27">
        <v>-2.9917004439298919E-3</v>
      </c>
    </row>
    <row r="378" spans="1:10" x14ac:dyDescent="0.25">
      <c r="A378" s="19" t="s">
        <v>43</v>
      </c>
      <c r="B378" s="20" t="s">
        <v>23</v>
      </c>
      <c r="C378" s="55">
        <v>0.25</v>
      </c>
      <c r="D378" s="22">
        <v>1</v>
      </c>
      <c r="E378" s="56">
        <v>0.25</v>
      </c>
      <c r="F378" s="57">
        <v>0.25</v>
      </c>
      <c r="G378" s="25">
        <v>1</v>
      </c>
      <c r="H378" s="56">
        <v>0.25</v>
      </c>
      <c r="I378" s="26">
        <v>0</v>
      </c>
      <c r="J378" s="27">
        <v>0</v>
      </c>
    </row>
    <row r="379" spans="1:10" x14ac:dyDescent="0.25">
      <c r="A379" s="19" t="s">
        <v>44</v>
      </c>
      <c r="B379" s="20" t="s">
        <v>27</v>
      </c>
      <c r="C379" s="55">
        <v>7.0000000000000001E-3</v>
      </c>
      <c r="D379" s="29">
        <v>2000</v>
      </c>
      <c r="E379" s="56">
        <v>14</v>
      </c>
      <c r="F379" s="58"/>
      <c r="G379" s="58"/>
      <c r="H379" s="58"/>
      <c r="I379" s="58"/>
      <c r="J379" s="27">
        <v>0</v>
      </c>
    </row>
    <row r="380" spans="1:10" ht="25.5" x14ac:dyDescent="0.25">
      <c r="A380" s="54" t="s">
        <v>45</v>
      </c>
      <c r="B380" s="20"/>
      <c r="C380" s="58"/>
      <c r="D380" s="58"/>
      <c r="E380" s="58"/>
      <c r="F380" s="57"/>
      <c r="G380" s="42">
        <v>2066.1999999999998</v>
      </c>
      <c r="H380" s="56">
        <v>0</v>
      </c>
      <c r="I380" s="26"/>
      <c r="J380" s="27" t="s">
        <v>25</v>
      </c>
    </row>
    <row r="381" spans="1:10" x14ac:dyDescent="0.25">
      <c r="A381" s="40" t="s">
        <v>46</v>
      </c>
      <c r="B381" s="20"/>
      <c r="C381" s="59">
        <v>0.08</v>
      </c>
      <c r="D381" s="60">
        <v>1280</v>
      </c>
      <c r="E381" s="56">
        <v>102.4</v>
      </c>
      <c r="F381" s="59">
        <v>0.08</v>
      </c>
      <c r="G381" s="60">
        <v>1280</v>
      </c>
      <c r="H381" s="56">
        <v>102.4</v>
      </c>
      <c r="I381" s="26">
        <v>0</v>
      </c>
      <c r="J381" s="27">
        <v>0</v>
      </c>
    </row>
    <row r="382" spans="1:10" x14ac:dyDescent="0.25">
      <c r="A382" s="40" t="s">
        <v>47</v>
      </c>
      <c r="B382" s="20"/>
      <c r="C382" s="59">
        <v>0.122</v>
      </c>
      <c r="D382" s="60">
        <v>360</v>
      </c>
      <c r="E382" s="56">
        <v>43.92</v>
      </c>
      <c r="F382" s="59">
        <v>0.122</v>
      </c>
      <c r="G382" s="60">
        <v>360</v>
      </c>
      <c r="H382" s="56">
        <v>43.92</v>
      </c>
      <c r="I382" s="26">
        <v>0</v>
      </c>
      <c r="J382" s="27">
        <v>0</v>
      </c>
    </row>
    <row r="383" spans="1:10" x14ac:dyDescent="0.25">
      <c r="A383" s="6" t="s">
        <v>48</v>
      </c>
      <c r="B383" s="20"/>
      <c r="C383" s="59">
        <v>0.161</v>
      </c>
      <c r="D383" s="60">
        <v>360</v>
      </c>
      <c r="E383" s="56">
        <v>57.96</v>
      </c>
      <c r="F383" s="59">
        <v>0.161</v>
      </c>
      <c r="G383" s="60">
        <v>360</v>
      </c>
      <c r="H383" s="56">
        <v>57.96</v>
      </c>
      <c r="I383" s="26">
        <v>0</v>
      </c>
      <c r="J383" s="27">
        <v>0</v>
      </c>
    </row>
    <row r="384" spans="1:10" x14ac:dyDescent="0.25">
      <c r="A384" s="40" t="s">
        <v>49</v>
      </c>
      <c r="B384" s="20"/>
      <c r="C384" s="59">
        <v>8.5999999999999993E-2</v>
      </c>
      <c r="D384" s="60">
        <v>2000</v>
      </c>
      <c r="E384" s="56">
        <v>172</v>
      </c>
      <c r="F384" s="59">
        <v>8.5999999999999993E-2</v>
      </c>
      <c r="G384" s="60">
        <v>2000</v>
      </c>
      <c r="H384" s="56">
        <v>172</v>
      </c>
      <c r="I384" s="26">
        <v>0</v>
      </c>
      <c r="J384" s="27">
        <v>0</v>
      </c>
    </row>
    <row r="385" spans="1:10" ht="15.75" thickBot="1" x14ac:dyDescent="0.3">
      <c r="A385" s="40" t="s">
        <v>50</v>
      </c>
      <c r="B385" s="20"/>
      <c r="C385" s="55">
        <v>9.06E-2</v>
      </c>
      <c r="D385" s="61">
        <v>2000</v>
      </c>
      <c r="E385" s="56">
        <v>181.2</v>
      </c>
      <c r="F385" s="55">
        <v>9.06E-2</v>
      </c>
      <c r="G385" s="61">
        <v>2000</v>
      </c>
      <c r="H385" s="56">
        <v>181.2</v>
      </c>
      <c r="I385" s="26">
        <v>0</v>
      </c>
      <c r="J385" s="27">
        <v>0</v>
      </c>
    </row>
    <row r="386" spans="1:10" ht="15.75" thickBot="1" x14ac:dyDescent="0.3">
      <c r="A386" s="62"/>
      <c r="B386" s="63"/>
      <c r="C386" s="64"/>
      <c r="D386" s="65"/>
      <c r="E386" s="66"/>
      <c r="F386" s="64"/>
      <c r="G386" s="67"/>
      <c r="H386" s="66"/>
      <c r="I386" s="68"/>
      <c r="J386" s="69"/>
    </row>
    <row r="387" spans="1:10" x14ac:dyDescent="0.25">
      <c r="A387" s="70" t="s">
        <v>51</v>
      </c>
      <c r="B387" s="19"/>
      <c r="C387" s="71"/>
      <c r="D387" s="72"/>
      <c r="E387" s="73">
        <v>313.13397600000002</v>
      </c>
      <c r="F387" s="74"/>
      <c r="G387" s="74"/>
      <c r="H387" s="73">
        <f>SUM(H375:H383)</f>
        <v>294.42608799999994</v>
      </c>
      <c r="I387" s="75">
        <f>+H387-E387</f>
        <v>-18.707888000000082</v>
      </c>
      <c r="J387" s="76">
        <f>+I387/E387</f>
        <v>-5.9744037485092584E-2</v>
      </c>
    </row>
    <row r="388" spans="1:10" x14ac:dyDescent="0.25">
      <c r="A388" s="77" t="s">
        <v>52</v>
      </c>
      <c r="B388" s="19"/>
      <c r="C388" s="71">
        <v>0.13</v>
      </c>
      <c r="D388" s="78"/>
      <c r="E388" s="79">
        <v>40.707416880000004</v>
      </c>
      <c r="F388" s="80">
        <v>0.13</v>
      </c>
      <c r="G388" s="81"/>
      <c r="H388" s="79">
        <f>+H387*0.13</f>
        <v>38.275391439999993</v>
      </c>
      <c r="I388" s="82">
        <f>+H388-E388</f>
        <v>-2.432025440000011</v>
      </c>
      <c r="J388" s="83">
        <f>+I388/E388</f>
        <v>-5.9744037485092591E-2</v>
      </c>
    </row>
    <row r="389" spans="1:10" x14ac:dyDescent="0.25">
      <c r="A389" s="84" t="s">
        <v>53</v>
      </c>
      <c r="B389" s="19"/>
      <c r="C389" s="85"/>
      <c r="D389" s="78"/>
      <c r="E389" s="79">
        <v>353.84139288</v>
      </c>
      <c r="F389" s="81"/>
      <c r="G389" s="81"/>
      <c r="H389" s="79">
        <f>+H387+H388</f>
        <v>332.70147943999996</v>
      </c>
      <c r="I389" s="82">
        <f>+H389-E389</f>
        <v>-21.139913440000043</v>
      </c>
      <c r="J389" s="83">
        <f>+I389/E389</f>
        <v>-5.9744037485092445E-2</v>
      </c>
    </row>
    <row r="390" spans="1:10" x14ac:dyDescent="0.25">
      <c r="A390" s="127" t="s">
        <v>54</v>
      </c>
      <c r="B390" s="127"/>
      <c r="C390" s="85"/>
      <c r="D390" s="78"/>
      <c r="E390" s="86"/>
      <c r="F390" s="58"/>
      <c r="G390" s="58"/>
      <c r="H390" s="58"/>
      <c r="I390" s="58"/>
      <c r="J390" s="87"/>
    </row>
    <row r="391" spans="1:10" ht="15.75" thickBot="1" x14ac:dyDescent="0.3">
      <c r="A391" s="128" t="s">
        <v>55</v>
      </c>
      <c r="B391" s="128"/>
      <c r="C391" s="88"/>
      <c r="D391" s="89"/>
      <c r="E391" s="90">
        <v>353.84139288</v>
      </c>
      <c r="F391" s="91"/>
      <c r="G391" s="91"/>
      <c r="H391" s="90">
        <f>+H389</f>
        <v>332.70147943999996</v>
      </c>
      <c r="I391" s="92">
        <f>+I389</f>
        <v>-21.139913440000043</v>
      </c>
      <c r="J391" s="93">
        <f>+J389</f>
        <v>-5.9744037485092445E-2</v>
      </c>
    </row>
    <row r="392" spans="1:10" ht="15.75" thickBot="1" x14ac:dyDescent="0.3">
      <c r="A392" s="62"/>
      <c r="B392" s="63"/>
      <c r="C392" s="64"/>
      <c r="D392" s="65"/>
      <c r="E392" s="66"/>
      <c r="F392" s="64"/>
      <c r="G392" s="67"/>
      <c r="H392" s="66"/>
      <c r="I392" s="68"/>
      <c r="J392" s="69"/>
    </row>
  </sheetData>
  <mergeCells count="80">
    <mergeCell ref="I353:J353"/>
    <mergeCell ref="B354:B355"/>
    <mergeCell ref="I354:I355"/>
    <mergeCell ref="J354:J355"/>
    <mergeCell ref="A390:B390"/>
    <mergeCell ref="F353:H353"/>
    <mergeCell ref="A391:B391"/>
    <mergeCell ref="A341:B341"/>
    <mergeCell ref="A342:B342"/>
    <mergeCell ref="B345:D345"/>
    <mergeCell ref="B346:D346"/>
    <mergeCell ref="C353:E353"/>
    <mergeCell ref="B305:B306"/>
    <mergeCell ref="I305:I306"/>
    <mergeCell ref="J305:J306"/>
    <mergeCell ref="I255:J255"/>
    <mergeCell ref="B256:B257"/>
    <mergeCell ref="I256:I257"/>
    <mergeCell ref="J256:J257"/>
    <mergeCell ref="A292:B292"/>
    <mergeCell ref="A293:B293"/>
    <mergeCell ref="F255:H255"/>
    <mergeCell ref="B296:D296"/>
    <mergeCell ref="B297:D297"/>
    <mergeCell ref="C304:E304"/>
    <mergeCell ref="F304:H304"/>
    <mergeCell ref="I304:J304"/>
    <mergeCell ref="A243:B243"/>
    <mergeCell ref="A244:B244"/>
    <mergeCell ref="B247:D247"/>
    <mergeCell ref="B248:D248"/>
    <mergeCell ref="C255:E255"/>
    <mergeCell ref="J207:J208"/>
    <mergeCell ref="I157:J157"/>
    <mergeCell ref="B158:B159"/>
    <mergeCell ref="I158:I159"/>
    <mergeCell ref="J158:J159"/>
    <mergeCell ref="A194:B194"/>
    <mergeCell ref="A195:B195"/>
    <mergeCell ref="F157:H157"/>
    <mergeCell ref="B198:D198"/>
    <mergeCell ref="B199:D199"/>
    <mergeCell ref="C206:E206"/>
    <mergeCell ref="F206:H206"/>
    <mergeCell ref="I206:J206"/>
    <mergeCell ref="B149:D149"/>
    <mergeCell ref="B150:D150"/>
    <mergeCell ref="C157:E157"/>
    <mergeCell ref="B207:B208"/>
    <mergeCell ref="I207:I208"/>
    <mergeCell ref="I60:I61"/>
    <mergeCell ref="J60:J61"/>
    <mergeCell ref="I10:J10"/>
    <mergeCell ref="B11:B12"/>
    <mergeCell ref="I11:I12"/>
    <mergeCell ref="J11:J12"/>
    <mergeCell ref="A47:B47"/>
    <mergeCell ref="A48:B48"/>
    <mergeCell ref="F10:H10"/>
    <mergeCell ref="B51:D51"/>
    <mergeCell ref="B52:D52"/>
    <mergeCell ref="C59:E59"/>
    <mergeCell ref="F59:H59"/>
    <mergeCell ref="I59:J59"/>
    <mergeCell ref="A145:B145"/>
    <mergeCell ref="A146:B146"/>
    <mergeCell ref="B2:D2"/>
    <mergeCell ref="B3:D3"/>
    <mergeCell ref="C10:E10"/>
    <mergeCell ref="B60:B61"/>
    <mergeCell ref="A96:B96"/>
    <mergeCell ref="A97:B97"/>
    <mergeCell ref="B109:B110"/>
    <mergeCell ref="I109:I110"/>
    <mergeCell ref="J109:J110"/>
    <mergeCell ref="B100:D100"/>
    <mergeCell ref="B101:D101"/>
    <mergeCell ref="C108:E108"/>
    <mergeCell ref="F108:H108"/>
    <mergeCell ref="I108:J108"/>
  </mergeCells>
  <pageMargins left="0.7" right="0.7" top="0.75" bottom="0.75" header="0.3" footer="0.3"/>
  <pageSetup scale="46" orientation="portrait" r:id="rId1"/>
  <rowBreaks count="7" manualBreakCount="7">
    <brk id="49" max="9" man="1"/>
    <brk id="98" max="16383" man="1"/>
    <brk id="147" max="16383" man="1"/>
    <brk id="196" max="16383" man="1"/>
    <brk id="245" max="16383" man="1"/>
    <brk id="294" max="16383" man="1"/>
    <brk id="3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4"/>
  <sheetViews>
    <sheetView topLeftCell="A140" zoomScale="70" zoomScaleNormal="70" workbookViewId="0">
      <selection activeCell="A140" sqref="A1:XFD1048576"/>
    </sheetView>
  </sheetViews>
  <sheetFormatPr defaultRowHeight="15" x14ac:dyDescent="0.25"/>
  <cols>
    <col min="1" max="1" width="87.85546875" bestFit="1" customWidth="1"/>
    <col min="2" max="2" width="13.85546875" bestFit="1" customWidth="1"/>
    <col min="3" max="3" width="12.140625" bestFit="1" customWidth="1"/>
    <col min="4" max="4" width="9.7109375" bestFit="1" customWidth="1"/>
    <col min="5" max="5" width="13.42578125" bestFit="1" customWidth="1"/>
    <col min="6" max="6" width="12.140625" bestFit="1" customWidth="1"/>
    <col min="7" max="7" width="9.7109375" bestFit="1" customWidth="1"/>
    <col min="8" max="8" width="13" bestFit="1" customWidth="1"/>
    <col min="9" max="9" width="11.5703125" bestFit="1" customWidth="1"/>
    <col min="10" max="10" width="11.7109375" bestFit="1" customWidth="1"/>
  </cols>
  <sheetData>
    <row r="1" spans="1:10" x14ac:dyDescent="0.25">
      <c r="A1" s="1" t="s">
        <v>0</v>
      </c>
      <c r="B1" s="123" t="s">
        <v>60</v>
      </c>
      <c r="C1" s="123"/>
      <c r="D1" s="123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23" t="s">
        <v>3</v>
      </c>
      <c r="C2" s="123"/>
      <c r="D2" s="123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1000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1.0330999999999999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24" t="s">
        <v>12</v>
      </c>
      <c r="D9" s="125"/>
      <c r="E9" s="126"/>
      <c r="F9" s="124" t="s">
        <v>13</v>
      </c>
      <c r="G9" s="125"/>
      <c r="H9" s="126"/>
      <c r="I9" s="124" t="s">
        <v>14</v>
      </c>
      <c r="J9" s="126"/>
    </row>
    <row r="10" spans="1:10" x14ac:dyDescent="0.25">
      <c r="A10" s="6"/>
      <c r="B10" s="129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19" t="s">
        <v>19</v>
      </c>
      <c r="J10" s="121" t="s">
        <v>20</v>
      </c>
    </row>
    <row r="11" spans="1:10" x14ac:dyDescent="0.25">
      <c r="A11" s="6"/>
      <c r="B11" s="130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20"/>
      <c r="J11" s="122"/>
    </row>
    <row r="12" spans="1:10" x14ac:dyDescent="0.25">
      <c r="A12" s="19" t="s">
        <v>22</v>
      </c>
      <c r="B12" s="20" t="s">
        <v>23</v>
      </c>
      <c r="C12" s="21">
        <v>16.420000000000002</v>
      </c>
      <c r="D12" s="22">
        <v>1</v>
      </c>
      <c r="E12" s="23">
        <v>16.420000000000002</v>
      </c>
      <c r="F12" s="24">
        <v>16.86</v>
      </c>
      <c r="G12" s="25">
        <v>1</v>
      </c>
      <c r="H12" s="23">
        <f>+F12</f>
        <v>16.86</v>
      </c>
      <c r="I12" s="26">
        <f>+H12-E12</f>
        <v>0.43999999999999773</v>
      </c>
      <c r="J12" s="27">
        <f>+I12/E12</f>
        <v>2.6796589524969407E-2</v>
      </c>
    </row>
    <row r="13" spans="1:10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28" t="s">
        <v>57</v>
      </c>
      <c r="B14" s="20" t="s">
        <v>23</v>
      </c>
      <c r="C14" s="21">
        <v>2.78</v>
      </c>
      <c r="D14" s="22">
        <v>1</v>
      </c>
      <c r="E14" s="23">
        <v>2.78</v>
      </c>
      <c r="F14" s="24"/>
      <c r="G14" s="25">
        <v>1</v>
      </c>
      <c r="H14" s="23">
        <v>0</v>
      </c>
      <c r="I14" s="26">
        <v>-2.78</v>
      </c>
      <c r="J14" s="27">
        <v>-1</v>
      </c>
    </row>
    <row r="15" spans="1:10" x14ac:dyDescent="0.25">
      <c r="A15" s="28" t="s">
        <v>58</v>
      </c>
      <c r="B15" s="20" t="s">
        <v>23</v>
      </c>
      <c r="C15" s="21">
        <v>0.08</v>
      </c>
      <c r="D15" s="22">
        <v>1</v>
      </c>
      <c r="E15" s="23">
        <v>0.08</v>
      </c>
      <c r="F15" s="24"/>
      <c r="G15" s="25">
        <v>1</v>
      </c>
      <c r="H15" s="23">
        <v>0</v>
      </c>
      <c r="I15" s="26">
        <v>-0.08</v>
      </c>
      <c r="J15" s="27">
        <v>-1</v>
      </c>
    </row>
    <row r="16" spans="1:10" x14ac:dyDescent="0.25">
      <c r="A16" s="19" t="s">
        <v>26</v>
      </c>
      <c r="B16" s="20" t="s">
        <v>27</v>
      </c>
      <c r="C16" s="21">
        <v>1.7399999999999999E-2</v>
      </c>
      <c r="D16" s="29">
        <v>1000</v>
      </c>
      <c r="E16" s="23">
        <v>17.399999999999999</v>
      </c>
      <c r="F16" s="24">
        <v>1.78E-2</v>
      </c>
      <c r="G16" s="29">
        <v>1000</v>
      </c>
      <c r="H16" s="23">
        <f>+G16*F16</f>
        <v>17.8</v>
      </c>
      <c r="I16" s="26">
        <f>+H16-E16</f>
        <v>0.40000000000000213</v>
      </c>
      <c r="J16" s="27">
        <f>+I16/E16</f>
        <v>2.2988505747126561E-2</v>
      </c>
    </row>
    <row r="17" spans="1:10" x14ac:dyDescent="0.25">
      <c r="A17" s="19" t="s">
        <v>28</v>
      </c>
      <c r="B17" s="20"/>
      <c r="C17" s="21"/>
      <c r="D17" s="29">
        <v>1000</v>
      </c>
      <c r="E17" s="23">
        <v>0</v>
      </c>
      <c r="F17" s="24"/>
      <c r="G17" s="29">
        <v>1000</v>
      </c>
      <c r="H17" s="23">
        <v>0</v>
      </c>
      <c r="I17" s="26">
        <v>0</v>
      </c>
      <c r="J17" s="27" t="s">
        <v>25</v>
      </c>
    </row>
    <row r="18" spans="1:10" x14ac:dyDescent="0.25">
      <c r="A18" s="19" t="s">
        <v>29</v>
      </c>
      <c r="B18" s="20" t="s">
        <v>27</v>
      </c>
      <c r="C18" s="21"/>
      <c r="D18" s="29">
        <v>1000</v>
      </c>
      <c r="E18" s="23">
        <v>0</v>
      </c>
      <c r="F18" s="24">
        <v>2.0000000000000001E-4</v>
      </c>
      <c r="G18" s="29">
        <v>1000</v>
      </c>
      <c r="H18" s="23">
        <v>0.2</v>
      </c>
      <c r="I18" s="26">
        <v>0.2</v>
      </c>
      <c r="J18" s="27" t="s">
        <v>25</v>
      </c>
    </row>
    <row r="19" spans="1:10" x14ac:dyDescent="0.25">
      <c r="A19" s="30" t="s">
        <v>30</v>
      </c>
      <c r="B19" s="31"/>
      <c r="C19" s="32"/>
      <c r="D19" s="33"/>
      <c r="E19" s="34">
        <v>36.68</v>
      </c>
      <c r="F19" s="35"/>
      <c r="G19" s="36"/>
      <c r="H19" s="34">
        <f>SUM(H12:H18)</f>
        <v>34.86</v>
      </c>
      <c r="I19" s="37">
        <f>+H19-E19</f>
        <v>-1.8200000000000003</v>
      </c>
      <c r="J19" s="38">
        <f>+I19/E19</f>
        <v>-4.9618320610687029E-2</v>
      </c>
    </row>
    <row r="20" spans="1:10" x14ac:dyDescent="0.25">
      <c r="A20" s="39" t="s">
        <v>31</v>
      </c>
      <c r="B20" s="20" t="s">
        <v>27</v>
      </c>
      <c r="C20" s="21"/>
      <c r="D20" s="29">
        <v>1000</v>
      </c>
      <c r="E20" s="23">
        <v>0</v>
      </c>
      <c r="F20" s="24">
        <v>3.7000000000000002E-3</v>
      </c>
      <c r="G20" s="29">
        <v>1000</v>
      </c>
      <c r="H20" s="23">
        <f>+F20*G20</f>
        <v>3.7</v>
      </c>
      <c r="I20" s="26">
        <f>+H20-E20</f>
        <v>3.7</v>
      </c>
      <c r="J20" s="27">
        <v>1</v>
      </c>
    </row>
    <row r="21" spans="1:10" x14ac:dyDescent="0.25">
      <c r="A21" s="39" t="s">
        <v>74</v>
      </c>
      <c r="B21" s="20" t="s">
        <v>27</v>
      </c>
      <c r="C21" s="21"/>
      <c r="D21" s="29">
        <v>1000</v>
      </c>
      <c r="E21" s="23"/>
      <c r="F21" s="24">
        <v>-3.2000000000000002E-3</v>
      </c>
      <c r="G21" s="29">
        <v>1000</v>
      </c>
      <c r="H21" s="23">
        <f>+F21*G21</f>
        <v>-3.2</v>
      </c>
      <c r="I21" s="26">
        <f>+H21-E21</f>
        <v>-3.2</v>
      </c>
      <c r="J21" s="27">
        <v>1</v>
      </c>
    </row>
    <row r="22" spans="1:10" x14ac:dyDescent="0.25">
      <c r="A22" s="39" t="s">
        <v>32</v>
      </c>
      <c r="B22" s="20" t="s">
        <v>27</v>
      </c>
      <c r="C22" s="21"/>
      <c r="D22" s="29">
        <v>1000</v>
      </c>
      <c r="E22" s="23">
        <v>0</v>
      </c>
      <c r="F22" s="24">
        <v>2.9999999999999997E-4</v>
      </c>
      <c r="G22" s="29">
        <v>1000</v>
      </c>
      <c r="H22" s="23">
        <v>0.3</v>
      </c>
      <c r="I22" s="26">
        <v>0.3</v>
      </c>
      <c r="J22" s="27">
        <v>1</v>
      </c>
    </row>
    <row r="23" spans="1:10" x14ac:dyDescent="0.25">
      <c r="A23" s="39" t="s">
        <v>33</v>
      </c>
      <c r="B23" s="20" t="s">
        <v>27</v>
      </c>
      <c r="C23" s="21"/>
      <c r="D23" s="29">
        <v>1000</v>
      </c>
      <c r="E23" s="23">
        <v>0</v>
      </c>
      <c r="F23" s="24">
        <v>-1.8E-3</v>
      </c>
      <c r="G23" s="29">
        <v>1000</v>
      </c>
      <c r="H23" s="23">
        <v>-1.8</v>
      </c>
      <c r="I23" s="26">
        <v>-1.8</v>
      </c>
      <c r="J23" s="27">
        <v>1</v>
      </c>
    </row>
    <row r="24" spans="1:10" x14ac:dyDescent="0.25">
      <c r="A24" s="39" t="s">
        <v>59</v>
      </c>
      <c r="B24" s="20" t="s">
        <v>27</v>
      </c>
      <c r="C24" s="21"/>
      <c r="D24" s="29">
        <v>1000</v>
      </c>
      <c r="E24" s="23">
        <v>0</v>
      </c>
      <c r="F24" s="24"/>
      <c r="G24" s="29">
        <v>1000</v>
      </c>
      <c r="H24" s="23">
        <v>0</v>
      </c>
      <c r="I24" s="26">
        <v>0</v>
      </c>
      <c r="J24" s="27" t="s">
        <v>25</v>
      </c>
    </row>
    <row r="25" spans="1:10" x14ac:dyDescent="0.25">
      <c r="A25" s="40" t="s">
        <v>34</v>
      </c>
      <c r="B25" s="20" t="s">
        <v>27</v>
      </c>
      <c r="C25" s="21">
        <v>2.0000000000000001E-4</v>
      </c>
      <c r="D25" s="29">
        <v>1000</v>
      </c>
      <c r="E25" s="23">
        <v>0.2</v>
      </c>
      <c r="F25" s="24">
        <v>5.9999999999999995E-4</v>
      </c>
      <c r="G25" s="29">
        <v>1000</v>
      </c>
      <c r="H25" s="23">
        <v>0.6</v>
      </c>
      <c r="I25" s="26">
        <v>0.39999999999999997</v>
      </c>
      <c r="J25" s="27">
        <v>1.9999999999999998</v>
      </c>
    </row>
    <row r="26" spans="1:10" x14ac:dyDescent="0.25">
      <c r="A26" s="40" t="s">
        <v>35</v>
      </c>
      <c r="B26" s="20"/>
      <c r="C26" s="41">
        <v>0.10214000000000001</v>
      </c>
      <c r="D26" s="42">
        <v>36.200000000000045</v>
      </c>
      <c r="E26" s="23">
        <v>3.6974680000000051</v>
      </c>
      <c r="F26" s="43">
        <v>0.10214000000000001</v>
      </c>
      <c r="G26" s="42">
        <v>33.099999999999909</v>
      </c>
      <c r="H26" s="23">
        <v>3.3808339999999908</v>
      </c>
      <c r="I26" s="26">
        <v>-0.31663400000001429</v>
      </c>
      <c r="J26" s="27">
        <v>-8.563535911602585E-2</v>
      </c>
    </row>
    <row r="27" spans="1:10" x14ac:dyDescent="0.25">
      <c r="A27" s="40" t="s">
        <v>36</v>
      </c>
      <c r="B27" s="20" t="s">
        <v>23</v>
      </c>
      <c r="C27" s="41">
        <v>0.79</v>
      </c>
      <c r="D27" s="22">
        <v>1</v>
      </c>
      <c r="E27" s="23">
        <v>0.79</v>
      </c>
      <c r="F27" s="41">
        <v>0.79</v>
      </c>
      <c r="G27" s="22">
        <v>1</v>
      </c>
      <c r="H27" s="23">
        <v>0.79</v>
      </c>
      <c r="I27" s="26">
        <v>0</v>
      </c>
      <c r="J27" s="27">
        <v>0</v>
      </c>
    </row>
    <row r="28" spans="1:10" x14ac:dyDescent="0.25">
      <c r="A28" s="44" t="s">
        <v>37</v>
      </c>
      <c r="B28" s="45"/>
      <c r="C28" s="46"/>
      <c r="D28" s="33"/>
      <c r="E28" s="47">
        <v>41.367468000000002</v>
      </c>
      <c r="F28" s="33"/>
      <c r="G28" s="36"/>
      <c r="H28" s="47">
        <f>SUM(H19:H27)</f>
        <v>38.630833999999993</v>
      </c>
      <c r="I28" s="37">
        <f>+H28-E28</f>
        <v>-2.7366340000000093</v>
      </c>
      <c r="J28" s="38">
        <f>+I28/E28</f>
        <v>-6.6154254352720099E-2</v>
      </c>
    </row>
    <row r="29" spans="1:10" x14ac:dyDescent="0.25">
      <c r="A29" s="48" t="s">
        <v>38</v>
      </c>
      <c r="B29" s="49" t="s">
        <v>27</v>
      </c>
      <c r="C29" s="24">
        <v>7.3000000000000001E-3</v>
      </c>
      <c r="D29" s="42">
        <v>1036.2</v>
      </c>
      <c r="E29" s="23">
        <v>7.56426</v>
      </c>
      <c r="F29" s="24">
        <v>6.8999999999999999E-3</v>
      </c>
      <c r="G29" s="42">
        <v>1033.0999999999999</v>
      </c>
      <c r="H29" s="23">
        <v>7.1283899999999996</v>
      </c>
      <c r="I29" s="26">
        <v>-0.43587000000000042</v>
      </c>
      <c r="J29" s="27">
        <v>-5.7622292200426799E-2</v>
      </c>
    </row>
    <row r="30" spans="1:10" x14ac:dyDescent="0.25">
      <c r="A30" s="50" t="s">
        <v>39</v>
      </c>
      <c r="B30" s="49" t="s">
        <v>27</v>
      </c>
      <c r="C30" s="24">
        <v>5.3E-3</v>
      </c>
      <c r="D30" s="42">
        <v>1036.2</v>
      </c>
      <c r="E30" s="23">
        <v>5.49186</v>
      </c>
      <c r="F30" s="24">
        <v>5.1999999999999998E-3</v>
      </c>
      <c r="G30" s="42">
        <v>1033.0999999999999</v>
      </c>
      <c r="H30" s="23">
        <v>5.3721199999999989</v>
      </c>
      <c r="I30" s="26">
        <v>-0.11974000000000107</v>
      </c>
      <c r="J30" s="27">
        <v>-2.1803177794044473E-2</v>
      </c>
    </row>
    <row r="31" spans="1:10" x14ac:dyDescent="0.25">
      <c r="A31" s="44" t="s">
        <v>40</v>
      </c>
      <c r="B31" s="31"/>
      <c r="C31" s="51"/>
      <c r="D31" s="33"/>
      <c r="E31" s="47">
        <v>54.423588000000002</v>
      </c>
      <c r="F31" s="52"/>
      <c r="G31" s="53"/>
      <c r="H31" s="47">
        <f>SUM(H28:H30)</f>
        <v>51.131343999999984</v>
      </c>
      <c r="I31" s="37">
        <f>+H31-E31</f>
        <v>-3.2922440000000179</v>
      </c>
      <c r="J31" s="38">
        <f>+I31/E31</f>
        <v>-6.0492961250552202E-2</v>
      </c>
    </row>
    <row r="32" spans="1:10" x14ac:dyDescent="0.25">
      <c r="A32" s="54" t="s">
        <v>41</v>
      </c>
      <c r="B32" s="20" t="s">
        <v>27</v>
      </c>
      <c r="C32" s="55">
        <v>4.4000000000000003E-3</v>
      </c>
      <c r="D32" s="42">
        <v>1036.2</v>
      </c>
      <c r="E32" s="56">
        <v>4.5592800000000002</v>
      </c>
      <c r="F32" s="57">
        <v>4.4000000000000003E-3</v>
      </c>
      <c r="G32" s="42">
        <v>1033.0999999999999</v>
      </c>
      <c r="H32" s="56">
        <v>4.5456399999999997</v>
      </c>
      <c r="I32" s="26">
        <v>-1.3640000000000541E-2</v>
      </c>
      <c r="J32" s="27">
        <v>-2.9917004439298615E-3</v>
      </c>
    </row>
    <row r="33" spans="1:10" x14ac:dyDescent="0.25">
      <c r="A33" s="54" t="s">
        <v>42</v>
      </c>
      <c r="B33" s="20" t="s">
        <v>27</v>
      </c>
      <c r="C33" s="55">
        <v>1.2999999999999999E-3</v>
      </c>
      <c r="D33" s="42">
        <v>1036.2</v>
      </c>
      <c r="E33" s="56">
        <v>1.3470599999999999</v>
      </c>
      <c r="F33" s="57">
        <v>1.2999999999999999E-3</v>
      </c>
      <c r="G33" s="42">
        <v>1033.0999999999999</v>
      </c>
      <c r="H33" s="56">
        <v>1.3430299999999997</v>
      </c>
      <c r="I33" s="26">
        <v>-4.0300000000002001E-3</v>
      </c>
      <c r="J33" s="27">
        <v>-2.9917004439298919E-3</v>
      </c>
    </row>
    <row r="34" spans="1:10" x14ac:dyDescent="0.25">
      <c r="A34" s="19" t="s">
        <v>43</v>
      </c>
      <c r="B34" s="20" t="s">
        <v>23</v>
      </c>
      <c r="C34" s="55">
        <v>0.25</v>
      </c>
      <c r="D34" s="22">
        <v>1</v>
      </c>
      <c r="E34" s="56">
        <v>0.25</v>
      </c>
      <c r="F34" s="57">
        <v>0.25</v>
      </c>
      <c r="G34" s="25">
        <v>1</v>
      </c>
      <c r="H34" s="56">
        <v>0.25</v>
      </c>
      <c r="I34" s="26">
        <v>0</v>
      </c>
      <c r="J34" s="27">
        <v>0</v>
      </c>
    </row>
    <row r="35" spans="1:10" x14ac:dyDescent="0.25">
      <c r="A35" s="19" t="s">
        <v>44</v>
      </c>
      <c r="B35" s="20" t="s">
        <v>27</v>
      </c>
      <c r="C35" s="55">
        <v>7.0000000000000001E-3</v>
      </c>
      <c r="D35" s="29">
        <v>1000</v>
      </c>
      <c r="E35" s="56">
        <v>7</v>
      </c>
      <c r="F35" s="58"/>
      <c r="G35" s="58"/>
      <c r="H35" s="58"/>
      <c r="I35" s="58"/>
      <c r="J35" s="27">
        <v>0</v>
      </c>
    </row>
    <row r="36" spans="1:10" ht="25.5" x14ac:dyDescent="0.25">
      <c r="A36" s="54" t="s">
        <v>45</v>
      </c>
      <c r="B36" s="20"/>
      <c r="C36" s="58"/>
      <c r="D36" s="58"/>
      <c r="E36" s="58"/>
      <c r="F36" s="57"/>
      <c r="G36" s="42">
        <v>1033.0999999999999</v>
      </c>
      <c r="H36" s="56">
        <v>0</v>
      </c>
      <c r="I36" s="26"/>
      <c r="J36" s="27" t="s">
        <v>25</v>
      </c>
    </row>
    <row r="37" spans="1:10" x14ac:dyDescent="0.25">
      <c r="A37" s="40" t="s">
        <v>46</v>
      </c>
      <c r="B37" s="20"/>
      <c r="C37" s="59">
        <v>0.08</v>
      </c>
      <c r="D37" s="60">
        <v>640</v>
      </c>
      <c r="E37" s="56">
        <v>51.2</v>
      </c>
      <c r="F37" s="59">
        <v>0.08</v>
      </c>
      <c r="G37" s="60">
        <v>640</v>
      </c>
      <c r="H37" s="56">
        <v>51.2</v>
      </c>
      <c r="I37" s="26">
        <v>0</v>
      </c>
      <c r="J37" s="27">
        <v>0</v>
      </c>
    </row>
    <row r="38" spans="1:10" x14ac:dyDescent="0.25">
      <c r="A38" s="40" t="s">
        <v>47</v>
      </c>
      <c r="B38" s="20"/>
      <c r="C38" s="59">
        <v>0.122</v>
      </c>
      <c r="D38" s="60">
        <v>180</v>
      </c>
      <c r="E38" s="56">
        <v>21.96</v>
      </c>
      <c r="F38" s="59">
        <v>0.122</v>
      </c>
      <c r="G38" s="60">
        <v>180</v>
      </c>
      <c r="H38" s="56">
        <v>21.96</v>
      </c>
      <c r="I38" s="26">
        <v>0</v>
      </c>
      <c r="J38" s="27">
        <v>0</v>
      </c>
    </row>
    <row r="39" spans="1:10" x14ac:dyDescent="0.25">
      <c r="A39" s="6" t="s">
        <v>48</v>
      </c>
      <c r="B39" s="20"/>
      <c r="C39" s="59">
        <v>0.161</v>
      </c>
      <c r="D39" s="60">
        <v>180</v>
      </c>
      <c r="E39" s="56">
        <v>28.98</v>
      </c>
      <c r="F39" s="59">
        <v>0.161</v>
      </c>
      <c r="G39" s="60">
        <v>180</v>
      </c>
      <c r="H39" s="56">
        <v>28.98</v>
      </c>
      <c r="I39" s="26">
        <v>0</v>
      </c>
      <c r="J39" s="27">
        <v>0</v>
      </c>
    </row>
    <row r="40" spans="1:10" x14ac:dyDescent="0.25">
      <c r="A40" s="40" t="s">
        <v>49</v>
      </c>
      <c r="B40" s="20"/>
      <c r="C40" s="59">
        <v>8.5999999999999993E-2</v>
      </c>
      <c r="D40" s="60">
        <v>1000</v>
      </c>
      <c r="E40" s="56">
        <v>86</v>
      </c>
      <c r="F40" s="59">
        <v>8.5999999999999993E-2</v>
      </c>
      <c r="G40" s="60">
        <v>1000</v>
      </c>
      <c r="H40" s="56">
        <v>86</v>
      </c>
      <c r="I40" s="26">
        <v>0</v>
      </c>
      <c r="J40" s="27">
        <v>0</v>
      </c>
    </row>
    <row r="41" spans="1:10" ht="15.75" thickBot="1" x14ac:dyDescent="0.3">
      <c r="A41" s="40" t="s">
        <v>50</v>
      </c>
      <c r="B41" s="20"/>
      <c r="C41" s="55">
        <v>9.06E-2</v>
      </c>
      <c r="D41" s="61">
        <v>1000</v>
      </c>
      <c r="E41" s="56">
        <v>90.6</v>
      </c>
      <c r="F41" s="55">
        <v>9.06E-2</v>
      </c>
      <c r="G41" s="61">
        <v>1000</v>
      </c>
      <c r="H41" s="56">
        <v>90.6</v>
      </c>
      <c r="I41" s="26">
        <v>0</v>
      </c>
      <c r="J41" s="27">
        <v>0</v>
      </c>
    </row>
    <row r="42" spans="1:10" ht="15.75" thickBot="1" x14ac:dyDescent="0.3">
      <c r="A42" s="62"/>
      <c r="B42" s="63"/>
      <c r="C42" s="64"/>
      <c r="D42" s="65"/>
      <c r="E42" s="66"/>
      <c r="F42" s="64"/>
      <c r="G42" s="67"/>
      <c r="H42" s="66"/>
      <c r="I42" s="68"/>
      <c r="J42" s="69"/>
    </row>
    <row r="43" spans="1:10" x14ac:dyDescent="0.25">
      <c r="A43" s="70" t="s">
        <v>51</v>
      </c>
      <c r="B43" s="19"/>
      <c r="C43" s="71"/>
      <c r="D43" s="72"/>
      <c r="E43" s="73">
        <v>169.71992800000001</v>
      </c>
      <c r="F43" s="74"/>
      <c r="G43" s="74"/>
      <c r="H43" s="73">
        <f>SUM(H31:H39)</f>
        <v>159.41001399999999</v>
      </c>
      <c r="I43" s="75">
        <f>+H43-E43</f>
        <v>-10.30991400000002</v>
      </c>
      <c r="J43" s="76">
        <f>+I43/E43</f>
        <v>-6.0746631945307092E-2</v>
      </c>
    </row>
    <row r="44" spans="1:10" x14ac:dyDescent="0.25">
      <c r="A44" s="77" t="s">
        <v>52</v>
      </c>
      <c r="B44" s="19"/>
      <c r="C44" s="71">
        <v>0.13</v>
      </c>
      <c r="D44" s="78"/>
      <c r="E44" s="79">
        <v>22.063590640000001</v>
      </c>
      <c r="F44" s="80">
        <v>0.13</v>
      </c>
      <c r="G44" s="81"/>
      <c r="H44" s="79">
        <f>+H43*0.13</f>
        <v>20.72330182</v>
      </c>
      <c r="I44" s="82">
        <f>+H44-E44</f>
        <v>-1.3402888200000014</v>
      </c>
      <c r="J44" s="83">
        <f>+I44/E44</f>
        <v>-6.0746631945307036E-2</v>
      </c>
    </row>
    <row r="45" spans="1:10" x14ac:dyDescent="0.25">
      <c r="A45" s="84" t="s">
        <v>53</v>
      </c>
      <c r="B45" s="19"/>
      <c r="C45" s="85"/>
      <c r="D45" s="78"/>
      <c r="E45" s="79">
        <v>191.78351864000001</v>
      </c>
      <c r="F45" s="81"/>
      <c r="G45" s="81"/>
      <c r="H45" s="79">
        <f>+H43+H44</f>
        <v>180.13331581999998</v>
      </c>
      <c r="I45" s="82">
        <f>+H45-E45</f>
        <v>-11.650202820000032</v>
      </c>
      <c r="J45" s="83">
        <f>+I45/E45</f>
        <v>-6.074663194530714E-2</v>
      </c>
    </row>
    <row r="46" spans="1:10" x14ac:dyDescent="0.25">
      <c r="A46" s="127" t="s">
        <v>54</v>
      </c>
      <c r="B46" s="127"/>
      <c r="C46" s="85"/>
      <c r="D46" s="78"/>
      <c r="E46" s="86"/>
      <c r="F46" s="58"/>
      <c r="G46" s="58"/>
      <c r="H46" s="58"/>
      <c r="I46" s="58"/>
      <c r="J46" s="87"/>
    </row>
    <row r="47" spans="1:10" ht="15.75" thickBot="1" x14ac:dyDescent="0.3">
      <c r="A47" s="128" t="s">
        <v>55</v>
      </c>
      <c r="B47" s="128"/>
      <c r="C47" s="88"/>
      <c r="D47" s="89"/>
      <c r="E47" s="90">
        <v>191.78351864000001</v>
      </c>
      <c r="F47" s="91"/>
      <c r="G47" s="91"/>
      <c r="H47" s="90">
        <f>+H45</f>
        <v>180.13331581999998</v>
      </c>
      <c r="I47" s="92">
        <f>+H47-E47</f>
        <v>-11.650202820000032</v>
      </c>
      <c r="J47" s="93">
        <f>+I47/E47</f>
        <v>-6.074663194530714E-2</v>
      </c>
    </row>
    <row r="48" spans="1:10" ht="15.75" thickBot="1" x14ac:dyDescent="0.3">
      <c r="A48" s="62"/>
      <c r="B48" s="63"/>
      <c r="C48" s="64"/>
      <c r="D48" s="65"/>
      <c r="E48" s="66"/>
      <c r="F48" s="64"/>
      <c r="G48" s="67"/>
      <c r="H48" s="66"/>
      <c r="I48" s="68"/>
      <c r="J48" s="69"/>
    </row>
    <row r="50" spans="1:10" x14ac:dyDescent="0.25">
      <c r="A50" s="1" t="s">
        <v>0</v>
      </c>
      <c r="B50" s="123" t="s">
        <v>60</v>
      </c>
      <c r="C50" s="123"/>
      <c r="D50" s="123"/>
      <c r="E50" s="2"/>
      <c r="F50" s="2"/>
      <c r="G50" s="3"/>
      <c r="H50" s="3"/>
      <c r="I50" s="3"/>
      <c r="J50" s="3"/>
    </row>
    <row r="51" spans="1:10" x14ac:dyDescent="0.25">
      <c r="A51" s="1" t="s">
        <v>2</v>
      </c>
      <c r="B51" s="123" t="s">
        <v>3</v>
      </c>
      <c r="C51" s="123"/>
      <c r="D51" s="123"/>
      <c r="E51" s="2"/>
      <c r="F51" s="2"/>
      <c r="G51" s="3"/>
      <c r="H51" s="3"/>
      <c r="I51" s="3"/>
      <c r="J51" s="3"/>
    </row>
    <row r="52" spans="1:10" ht="15.75" x14ac:dyDescent="0.25">
      <c r="A52" s="1" t="s">
        <v>4</v>
      </c>
      <c r="B52" s="4">
        <v>2000</v>
      </c>
      <c r="C52" s="5" t="s">
        <v>5</v>
      </c>
      <c r="D52" s="6"/>
      <c r="E52" s="3"/>
      <c r="F52" s="3"/>
      <c r="G52" s="7"/>
      <c r="H52" s="7"/>
      <c r="I52" s="7"/>
      <c r="J52" s="7"/>
    </row>
    <row r="53" spans="1:10" ht="15.75" x14ac:dyDescent="0.25">
      <c r="A53" s="1" t="s">
        <v>6</v>
      </c>
      <c r="B53" s="4">
        <v>0</v>
      </c>
      <c r="C53" s="8" t="s">
        <v>7</v>
      </c>
      <c r="D53" s="9"/>
      <c r="E53" s="10"/>
      <c r="F53" s="10"/>
      <c r="G53" s="10"/>
      <c r="H53" s="3"/>
      <c r="I53" s="3"/>
      <c r="J53" s="3"/>
    </row>
    <row r="54" spans="1:10" x14ac:dyDescent="0.25">
      <c r="A54" s="1" t="s">
        <v>8</v>
      </c>
      <c r="B54" s="11">
        <v>1.0362</v>
      </c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1" t="s">
        <v>9</v>
      </c>
      <c r="B55" s="11">
        <v>1.0330999999999999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5" t="s">
        <v>10</v>
      </c>
      <c r="B56" s="12" t="s">
        <v>11</v>
      </c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6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6"/>
      <c r="B58" s="13"/>
      <c r="C58" s="124" t="s">
        <v>12</v>
      </c>
      <c r="D58" s="125"/>
      <c r="E58" s="126"/>
      <c r="F58" s="124" t="s">
        <v>13</v>
      </c>
      <c r="G58" s="125"/>
      <c r="H58" s="126"/>
      <c r="I58" s="124" t="s">
        <v>14</v>
      </c>
      <c r="J58" s="126"/>
    </row>
    <row r="59" spans="1:10" x14ac:dyDescent="0.25">
      <c r="A59" s="6"/>
      <c r="B59" s="129" t="s">
        <v>15</v>
      </c>
      <c r="C59" s="14" t="s">
        <v>16</v>
      </c>
      <c r="D59" s="14" t="s">
        <v>17</v>
      </c>
      <c r="E59" s="15" t="s">
        <v>18</v>
      </c>
      <c r="F59" s="14" t="s">
        <v>16</v>
      </c>
      <c r="G59" s="16" t="s">
        <v>17</v>
      </c>
      <c r="H59" s="15" t="s">
        <v>18</v>
      </c>
      <c r="I59" s="119" t="s">
        <v>19</v>
      </c>
      <c r="J59" s="121" t="s">
        <v>20</v>
      </c>
    </row>
    <row r="60" spans="1:10" x14ac:dyDescent="0.25">
      <c r="A60" s="6"/>
      <c r="B60" s="130"/>
      <c r="C60" s="17" t="s">
        <v>21</v>
      </c>
      <c r="D60" s="17"/>
      <c r="E60" s="18" t="s">
        <v>21</v>
      </c>
      <c r="F60" s="17" t="s">
        <v>21</v>
      </c>
      <c r="G60" s="18"/>
      <c r="H60" s="18" t="s">
        <v>21</v>
      </c>
      <c r="I60" s="120"/>
      <c r="J60" s="122"/>
    </row>
    <row r="61" spans="1:10" x14ac:dyDescent="0.25">
      <c r="A61" s="19" t="s">
        <v>22</v>
      </c>
      <c r="B61" s="20" t="s">
        <v>23</v>
      </c>
      <c r="C61" s="21">
        <v>16.420000000000002</v>
      </c>
      <c r="D61" s="22">
        <v>1</v>
      </c>
      <c r="E61" s="23">
        <v>16.420000000000002</v>
      </c>
      <c r="F61" s="24">
        <v>16.86</v>
      </c>
      <c r="G61" s="25">
        <v>1</v>
      </c>
      <c r="H61" s="23">
        <f>+F61</f>
        <v>16.86</v>
      </c>
      <c r="I61" s="26">
        <f>+H61-E61</f>
        <v>0.43999999999999773</v>
      </c>
      <c r="J61" s="27">
        <f>+I61/E61</f>
        <v>2.6796589524969407E-2</v>
      </c>
    </row>
    <row r="62" spans="1:10" x14ac:dyDescent="0.25">
      <c r="A62" s="19" t="s">
        <v>24</v>
      </c>
      <c r="B62" s="20"/>
      <c r="C62" s="21"/>
      <c r="D62" s="22">
        <v>1</v>
      </c>
      <c r="E62" s="23">
        <v>0</v>
      </c>
      <c r="F62" s="24"/>
      <c r="G62" s="25">
        <v>1</v>
      </c>
      <c r="H62" s="23">
        <v>0</v>
      </c>
      <c r="I62" s="26">
        <v>0</v>
      </c>
      <c r="J62" s="27" t="s">
        <v>25</v>
      </c>
    </row>
    <row r="63" spans="1:10" x14ac:dyDescent="0.25">
      <c r="A63" s="28" t="s">
        <v>57</v>
      </c>
      <c r="B63" s="20" t="s">
        <v>23</v>
      </c>
      <c r="C63" s="21">
        <v>2.78</v>
      </c>
      <c r="D63" s="22">
        <v>1</v>
      </c>
      <c r="E63" s="23">
        <v>2.78</v>
      </c>
      <c r="F63" s="24"/>
      <c r="G63" s="25">
        <v>1</v>
      </c>
      <c r="H63" s="23">
        <v>0</v>
      </c>
      <c r="I63" s="26">
        <v>-2.78</v>
      </c>
      <c r="J63" s="27">
        <v>-1</v>
      </c>
    </row>
    <row r="64" spans="1:10" x14ac:dyDescent="0.25">
      <c r="A64" s="28" t="s">
        <v>58</v>
      </c>
      <c r="B64" s="20" t="s">
        <v>23</v>
      </c>
      <c r="C64" s="21">
        <v>0.08</v>
      </c>
      <c r="D64" s="22">
        <v>1</v>
      </c>
      <c r="E64" s="23">
        <v>0.08</v>
      </c>
      <c r="F64" s="24"/>
      <c r="G64" s="25">
        <v>1</v>
      </c>
      <c r="H64" s="23">
        <v>0</v>
      </c>
      <c r="I64" s="26">
        <v>-0.08</v>
      </c>
      <c r="J64" s="27">
        <v>-1</v>
      </c>
    </row>
    <row r="65" spans="1:10" x14ac:dyDescent="0.25">
      <c r="A65" s="19" t="s">
        <v>26</v>
      </c>
      <c r="B65" s="20" t="s">
        <v>27</v>
      </c>
      <c r="C65" s="21">
        <v>1.7399999999999999E-2</v>
      </c>
      <c r="D65" s="29">
        <v>2000</v>
      </c>
      <c r="E65" s="23">
        <v>34.799999999999997</v>
      </c>
      <c r="F65" s="24">
        <v>1.78E-2</v>
      </c>
      <c r="G65" s="29">
        <v>2000</v>
      </c>
      <c r="H65" s="23">
        <f>+G65*F65</f>
        <v>35.6</v>
      </c>
      <c r="I65" s="26">
        <f>+H65-E65</f>
        <v>0.80000000000000426</v>
      </c>
      <c r="J65" s="27">
        <f>+I65/E65</f>
        <v>2.2988505747126561E-2</v>
      </c>
    </row>
    <row r="66" spans="1:10" x14ac:dyDescent="0.25">
      <c r="A66" s="19" t="s">
        <v>28</v>
      </c>
      <c r="B66" s="20"/>
      <c r="C66" s="21"/>
      <c r="D66" s="29">
        <v>2000</v>
      </c>
      <c r="E66" s="23">
        <v>0</v>
      </c>
      <c r="F66" s="24"/>
      <c r="G66" s="29">
        <v>2000</v>
      </c>
      <c r="H66" s="23">
        <v>0</v>
      </c>
      <c r="I66" s="26">
        <v>0</v>
      </c>
      <c r="J66" s="27" t="s">
        <v>25</v>
      </c>
    </row>
    <row r="67" spans="1:10" x14ac:dyDescent="0.25">
      <c r="A67" s="19" t="s">
        <v>29</v>
      </c>
      <c r="B67" s="20" t="s">
        <v>27</v>
      </c>
      <c r="C67" s="21"/>
      <c r="D67" s="29">
        <v>2000</v>
      </c>
      <c r="E67" s="23">
        <v>0</v>
      </c>
      <c r="F67" s="24">
        <v>2.0000000000000001E-4</v>
      </c>
      <c r="G67" s="29">
        <v>2000</v>
      </c>
      <c r="H67" s="23">
        <v>0.4</v>
      </c>
      <c r="I67" s="26">
        <v>0.4</v>
      </c>
      <c r="J67" s="27" t="s">
        <v>25</v>
      </c>
    </row>
    <row r="68" spans="1:10" x14ac:dyDescent="0.25">
      <c r="A68" s="30" t="s">
        <v>30</v>
      </c>
      <c r="B68" s="31"/>
      <c r="C68" s="32"/>
      <c r="D68" s="33"/>
      <c r="E68" s="34">
        <v>54.08</v>
      </c>
      <c r="F68" s="35"/>
      <c r="G68" s="36"/>
      <c r="H68" s="34">
        <f>SUM(H61:H67)</f>
        <v>52.86</v>
      </c>
      <c r="I68" s="37">
        <f>+H68-E68</f>
        <v>-1.2199999999999989</v>
      </c>
      <c r="J68" s="38">
        <f>+I68/E68</f>
        <v>-2.2559171597633116E-2</v>
      </c>
    </row>
    <row r="69" spans="1:10" x14ac:dyDescent="0.25">
      <c r="A69" s="39" t="s">
        <v>31</v>
      </c>
      <c r="B69" s="20" t="s">
        <v>27</v>
      </c>
      <c r="C69" s="21"/>
      <c r="D69" s="29">
        <v>2000</v>
      </c>
      <c r="E69" s="23">
        <v>0</v>
      </c>
      <c r="F69" s="24">
        <v>3.7000000000000002E-3</v>
      </c>
      <c r="G69" s="29">
        <v>2000</v>
      </c>
      <c r="H69" s="23">
        <f>+G69*F69</f>
        <v>7.4</v>
      </c>
      <c r="I69" s="26">
        <f>+H69-E69</f>
        <v>7.4</v>
      </c>
      <c r="J69" s="27">
        <v>1</v>
      </c>
    </row>
    <row r="70" spans="1:10" x14ac:dyDescent="0.25">
      <c r="A70" s="39" t="s">
        <v>74</v>
      </c>
      <c r="B70" s="20" t="s">
        <v>27</v>
      </c>
      <c r="C70" s="21"/>
      <c r="D70" s="29">
        <v>2000</v>
      </c>
      <c r="E70" s="23">
        <v>0</v>
      </c>
      <c r="F70" s="24">
        <v>-3.2000000000000002E-3</v>
      </c>
      <c r="G70" s="29">
        <v>2000</v>
      </c>
      <c r="H70" s="23">
        <f>+G70*F70</f>
        <v>-6.4</v>
      </c>
      <c r="I70" s="26">
        <f>+H70-E70</f>
        <v>-6.4</v>
      </c>
      <c r="J70" s="27">
        <v>1</v>
      </c>
    </row>
    <row r="71" spans="1:10" x14ac:dyDescent="0.25">
      <c r="A71" s="39" t="s">
        <v>32</v>
      </c>
      <c r="B71" s="20" t="s">
        <v>27</v>
      </c>
      <c r="C71" s="21"/>
      <c r="D71" s="29">
        <v>2000</v>
      </c>
      <c r="E71" s="23">
        <v>0</v>
      </c>
      <c r="F71" s="24">
        <v>2.9999999999999997E-4</v>
      </c>
      <c r="G71" s="29">
        <v>2000</v>
      </c>
      <c r="H71" s="23">
        <v>0.6</v>
      </c>
      <c r="I71" s="26">
        <v>0.6</v>
      </c>
      <c r="J71" s="27">
        <v>1</v>
      </c>
    </row>
    <row r="72" spans="1:10" x14ac:dyDescent="0.25">
      <c r="A72" s="39" t="s">
        <v>33</v>
      </c>
      <c r="B72" s="20" t="s">
        <v>27</v>
      </c>
      <c r="C72" s="21"/>
      <c r="D72" s="29">
        <v>2000</v>
      </c>
      <c r="E72" s="23">
        <v>0</v>
      </c>
      <c r="F72" s="24">
        <v>-1.8E-3</v>
      </c>
      <c r="G72" s="29">
        <v>2000</v>
      </c>
      <c r="H72" s="23">
        <v>-3.6</v>
      </c>
      <c r="I72" s="26">
        <v>-3.6</v>
      </c>
      <c r="J72" s="27">
        <v>1</v>
      </c>
    </row>
    <row r="73" spans="1:10" x14ac:dyDescent="0.25">
      <c r="A73" s="39" t="s">
        <v>59</v>
      </c>
      <c r="B73" s="20" t="s">
        <v>27</v>
      </c>
      <c r="C73" s="21"/>
      <c r="D73" s="29">
        <v>2000</v>
      </c>
      <c r="E73" s="23">
        <v>0</v>
      </c>
      <c r="F73" s="24"/>
      <c r="G73" s="29">
        <v>2000</v>
      </c>
      <c r="H73" s="23">
        <v>0</v>
      </c>
      <c r="I73" s="26">
        <v>0</v>
      </c>
      <c r="J73" s="27" t="s">
        <v>25</v>
      </c>
    </row>
    <row r="74" spans="1:10" x14ac:dyDescent="0.25">
      <c r="A74" s="40" t="s">
        <v>34</v>
      </c>
      <c r="B74" s="20" t="s">
        <v>27</v>
      </c>
      <c r="C74" s="21">
        <v>2.0000000000000001E-4</v>
      </c>
      <c r="D74" s="29">
        <v>2000</v>
      </c>
      <c r="E74" s="23">
        <v>0.4</v>
      </c>
      <c r="F74" s="24">
        <v>5.9999999999999995E-4</v>
      </c>
      <c r="G74" s="29">
        <v>2000</v>
      </c>
      <c r="H74" s="23">
        <v>1.2</v>
      </c>
      <c r="I74" s="26">
        <v>0.79999999999999993</v>
      </c>
      <c r="J74" s="27">
        <v>1.9999999999999998</v>
      </c>
    </row>
    <row r="75" spans="1:10" x14ac:dyDescent="0.25">
      <c r="A75" s="40" t="s">
        <v>35</v>
      </c>
      <c r="B75" s="20"/>
      <c r="C75" s="41">
        <v>0.10214000000000001</v>
      </c>
      <c r="D75" s="42">
        <v>72.400000000000091</v>
      </c>
      <c r="E75" s="23">
        <v>7.3949360000000102</v>
      </c>
      <c r="F75" s="43">
        <v>0.10214000000000001</v>
      </c>
      <c r="G75" s="42">
        <v>66.199999999999818</v>
      </c>
      <c r="H75" s="23">
        <v>6.7616679999999816</v>
      </c>
      <c r="I75" s="26">
        <v>-0.63326800000002859</v>
      </c>
      <c r="J75" s="27">
        <v>-8.563535911602585E-2</v>
      </c>
    </row>
    <row r="76" spans="1:10" x14ac:dyDescent="0.25">
      <c r="A76" s="40" t="s">
        <v>36</v>
      </c>
      <c r="B76" s="20" t="s">
        <v>23</v>
      </c>
      <c r="C76" s="41">
        <v>0.79</v>
      </c>
      <c r="D76" s="22">
        <v>1</v>
      </c>
      <c r="E76" s="23">
        <v>0.79</v>
      </c>
      <c r="F76" s="41">
        <v>0.79</v>
      </c>
      <c r="G76" s="22">
        <v>1</v>
      </c>
      <c r="H76" s="23">
        <v>0.79</v>
      </c>
      <c r="I76" s="26">
        <v>0</v>
      </c>
      <c r="J76" s="27">
        <v>0</v>
      </c>
    </row>
    <row r="77" spans="1:10" x14ac:dyDescent="0.25">
      <c r="A77" s="44" t="s">
        <v>37</v>
      </c>
      <c r="B77" s="45"/>
      <c r="C77" s="46"/>
      <c r="D77" s="33"/>
      <c r="E77" s="47">
        <v>62.664936000000012</v>
      </c>
      <c r="F77" s="33"/>
      <c r="G77" s="36"/>
      <c r="H77" s="47">
        <f>SUM(H68:H76)</f>
        <v>59.61166799999998</v>
      </c>
      <c r="I77" s="37">
        <f>+H77-E77</f>
        <v>-3.0532680000000312</v>
      </c>
      <c r="J77" s="38">
        <f>+I77/E77</f>
        <v>-4.8723707305789489E-2</v>
      </c>
    </row>
    <row r="78" spans="1:10" x14ac:dyDescent="0.25">
      <c r="A78" s="48" t="s">
        <v>38</v>
      </c>
      <c r="B78" s="49" t="s">
        <v>27</v>
      </c>
      <c r="C78" s="24">
        <v>7.3000000000000001E-3</v>
      </c>
      <c r="D78" s="42">
        <v>2072.4</v>
      </c>
      <c r="E78" s="23">
        <v>15.12852</v>
      </c>
      <c r="F78" s="24">
        <v>6.8999999999999999E-3</v>
      </c>
      <c r="G78" s="42">
        <v>2066.1999999999998</v>
      </c>
      <c r="H78" s="23">
        <v>14.256779999999999</v>
      </c>
      <c r="I78" s="26">
        <v>-0.87174000000000085</v>
      </c>
      <c r="J78" s="27">
        <v>-5.7622292200426799E-2</v>
      </c>
    </row>
    <row r="79" spans="1:10" x14ac:dyDescent="0.25">
      <c r="A79" s="50" t="s">
        <v>39</v>
      </c>
      <c r="B79" s="49" t="s">
        <v>27</v>
      </c>
      <c r="C79" s="24">
        <v>5.3E-3</v>
      </c>
      <c r="D79" s="42">
        <v>2072.4</v>
      </c>
      <c r="E79" s="23">
        <v>10.98372</v>
      </c>
      <c r="F79" s="24">
        <v>5.1999999999999998E-3</v>
      </c>
      <c r="G79" s="42">
        <v>2066.1999999999998</v>
      </c>
      <c r="H79" s="23">
        <v>10.744239999999998</v>
      </c>
      <c r="I79" s="26">
        <v>-0.23948000000000214</v>
      </c>
      <c r="J79" s="27">
        <v>-2.1803177794044473E-2</v>
      </c>
    </row>
    <row r="80" spans="1:10" x14ac:dyDescent="0.25">
      <c r="A80" s="44" t="s">
        <v>40</v>
      </c>
      <c r="B80" s="31"/>
      <c r="C80" s="51"/>
      <c r="D80" s="33"/>
      <c r="E80" s="47">
        <v>88.777176000000011</v>
      </c>
      <c r="F80" s="52"/>
      <c r="G80" s="53"/>
      <c r="H80" s="47">
        <f>SUM(H77:H79)</f>
        <v>84.612687999999963</v>
      </c>
      <c r="I80" s="37">
        <f>+H80-E80</f>
        <v>-4.1644880000000484</v>
      </c>
      <c r="J80" s="38">
        <f>+I80/E80</f>
        <v>-4.690944438241703E-2</v>
      </c>
    </row>
    <row r="81" spans="1:10" x14ac:dyDescent="0.25">
      <c r="A81" s="54" t="s">
        <v>41</v>
      </c>
      <c r="B81" s="20" t="s">
        <v>27</v>
      </c>
      <c r="C81" s="55">
        <v>4.4000000000000003E-3</v>
      </c>
      <c r="D81" s="42">
        <v>2072.4</v>
      </c>
      <c r="E81" s="56">
        <v>9.1185600000000004</v>
      </c>
      <c r="F81" s="57">
        <v>4.4000000000000003E-3</v>
      </c>
      <c r="G81" s="42">
        <v>2066.1999999999998</v>
      </c>
      <c r="H81" s="56">
        <v>9.0912799999999994</v>
      </c>
      <c r="I81" s="26">
        <v>-2.7280000000001081E-2</v>
      </c>
      <c r="J81" s="27">
        <v>-2.9917004439298615E-3</v>
      </c>
    </row>
    <row r="82" spans="1:10" x14ac:dyDescent="0.25">
      <c r="A82" s="54" t="s">
        <v>42</v>
      </c>
      <c r="B82" s="20" t="s">
        <v>27</v>
      </c>
      <c r="C82" s="55">
        <v>1.2999999999999999E-3</v>
      </c>
      <c r="D82" s="42">
        <v>2072.4</v>
      </c>
      <c r="E82" s="56">
        <v>2.6941199999999998</v>
      </c>
      <c r="F82" s="57">
        <v>1.2999999999999999E-3</v>
      </c>
      <c r="G82" s="42">
        <v>2066.1999999999998</v>
      </c>
      <c r="H82" s="56">
        <v>2.6860599999999994</v>
      </c>
      <c r="I82" s="26">
        <v>-8.0600000000004002E-3</v>
      </c>
      <c r="J82" s="27">
        <v>-2.9917004439298919E-3</v>
      </c>
    </row>
    <row r="83" spans="1:10" x14ac:dyDescent="0.25">
      <c r="A83" s="19" t="s">
        <v>43</v>
      </c>
      <c r="B83" s="20" t="s">
        <v>23</v>
      </c>
      <c r="C83" s="55">
        <v>0.25</v>
      </c>
      <c r="D83" s="22">
        <v>1</v>
      </c>
      <c r="E83" s="56">
        <v>0.25</v>
      </c>
      <c r="F83" s="57">
        <v>0.25</v>
      </c>
      <c r="G83" s="25">
        <v>1</v>
      </c>
      <c r="H83" s="56">
        <v>0.25</v>
      </c>
      <c r="I83" s="26">
        <v>0</v>
      </c>
      <c r="J83" s="27">
        <v>0</v>
      </c>
    </row>
    <row r="84" spans="1:10" x14ac:dyDescent="0.25">
      <c r="A84" s="19" t="s">
        <v>44</v>
      </c>
      <c r="B84" s="20" t="s">
        <v>27</v>
      </c>
      <c r="C84" s="55">
        <v>7.0000000000000001E-3</v>
      </c>
      <c r="D84" s="29">
        <v>2000</v>
      </c>
      <c r="E84" s="56">
        <v>14</v>
      </c>
      <c r="F84" s="58"/>
      <c r="G84" s="58"/>
      <c r="H84" s="58"/>
      <c r="I84" s="58"/>
      <c r="J84" s="27">
        <v>0</v>
      </c>
    </row>
    <row r="85" spans="1:10" ht="25.5" x14ac:dyDescent="0.25">
      <c r="A85" s="54" t="s">
        <v>45</v>
      </c>
      <c r="B85" s="20"/>
      <c r="C85" s="58"/>
      <c r="D85" s="58"/>
      <c r="E85" s="58"/>
      <c r="F85" s="57"/>
      <c r="G85" s="42">
        <v>2066.1999999999998</v>
      </c>
      <c r="H85" s="56">
        <v>0</v>
      </c>
      <c r="I85" s="26"/>
      <c r="J85" s="27" t="s">
        <v>25</v>
      </c>
    </row>
    <row r="86" spans="1:10" x14ac:dyDescent="0.25">
      <c r="A86" s="40" t="s">
        <v>46</v>
      </c>
      <c r="B86" s="20"/>
      <c r="C86" s="59">
        <v>0.08</v>
      </c>
      <c r="D86" s="60">
        <v>1280</v>
      </c>
      <c r="E86" s="56">
        <v>102.4</v>
      </c>
      <c r="F86" s="59">
        <v>0.08</v>
      </c>
      <c r="G86" s="60">
        <v>1280</v>
      </c>
      <c r="H86" s="56">
        <v>102.4</v>
      </c>
      <c r="I86" s="26">
        <v>0</v>
      </c>
      <c r="J86" s="27">
        <v>0</v>
      </c>
    </row>
    <row r="87" spans="1:10" x14ac:dyDescent="0.25">
      <c r="A87" s="40" t="s">
        <v>47</v>
      </c>
      <c r="B87" s="20"/>
      <c r="C87" s="59">
        <v>0.122</v>
      </c>
      <c r="D87" s="60">
        <v>360</v>
      </c>
      <c r="E87" s="56">
        <v>43.92</v>
      </c>
      <c r="F87" s="59">
        <v>0.122</v>
      </c>
      <c r="G87" s="60">
        <v>360</v>
      </c>
      <c r="H87" s="56">
        <v>43.92</v>
      </c>
      <c r="I87" s="26">
        <v>0</v>
      </c>
      <c r="J87" s="27">
        <v>0</v>
      </c>
    </row>
    <row r="88" spans="1:10" x14ac:dyDescent="0.25">
      <c r="A88" s="6" t="s">
        <v>48</v>
      </c>
      <c r="B88" s="20"/>
      <c r="C88" s="59">
        <v>0.161</v>
      </c>
      <c r="D88" s="60">
        <v>360</v>
      </c>
      <c r="E88" s="56">
        <v>57.96</v>
      </c>
      <c r="F88" s="59">
        <v>0.161</v>
      </c>
      <c r="G88" s="60">
        <v>360</v>
      </c>
      <c r="H88" s="56">
        <v>57.96</v>
      </c>
      <c r="I88" s="26">
        <v>0</v>
      </c>
      <c r="J88" s="27">
        <v>0</v>
      </c>
    </row>
    <row r="89" spans="1:10" x14ac:dyDescent="0.25">
      <c r="A89" s="40" t="s">
        <v>49</v>
      </c>
      <c r="B89" s="20"/>
      <c r="C89" s="59">
        <v>8.5999999999999993E-2</v>
      </c>
      <c r="D89" s="60">
        <v>2000</v>
      </c>
      <c r="E89" s="56">
        <v>172</v>
      </c>
      <c r="F89" s="59">
        <v>8.5999999999999993E-2</v>
      </c>
      <c r="G89" s="60">
        <v>2000</v>
      </c>
      <c r="H89" s="56">
        <v>172</v>
      </c>
      <c r="I89" s="26">
        <v>0</v>
      </c>
      <c r="J89" s="27">
        <v>0</v>
      </c>
    </row>
    <row r="90" spans="1:10" ht="15.75" thickBot="1" x14ac:dyDescent="0.3">
      <c r="A90" s="40" t="s">
        <v>50</v>
      </c>
      <c r="B90" s="20"/>
      <c r="C90" s="55">
        <v>9.06E-2</v>
      </c>
      <c r="D90" s="61">
        <v>2000</v>
      </c>
      <c r="E90" s="56">
        <v>181.2</v>
      </c>
      <c r="F90" s="55">
        <v>9.06E-2</v>
      </c>
      <c r="G90" s="61">
        <v>2000</v>
      </c>
      <c r="H90" s="56">
        <v>181.2</v>
      </c>
      <c r="I90" s="26">
        <v>0</v>
      </c>
      <c r="J90" s="27">
        <v>0</v>
      </c>
    </row>
    <row r="91" spans="1:10" ht="15.75" thickBot="1" x14ac:dyDescent="0.3">
      <c r="A91" s="62"/>
      <c r="B91" s="63"/>
      <c r="C91" s="64"/>
      <c r="D91" s="65"/>
      <c r="E91" s="66"/>
      <c r="F91" s="64"/>
      <c r="G91" s="67"/>
      <c r="H91" s="66"/>
      <c r="I91" s="68"/>
      <c r="J91" s="69"/>
    </row>
    <row r="92" spans="1:10" x14ac:dyDescent="0.25">
      <c r="A92" s="70" t="s">
        <v>51</v>
      </c>
      <c r="B92" s="19"/>
      <c r="C92" s="71"/>
      <c r="D92" s="72"/>
      <c r="E92" s="73">
        <v>319.11985600000003</v>
      </c>
      <c r="F92" s="74"/>
      <c r="G92" s="74"/>
      <c r="H92" s="73">
        <f>SUM(H80:H88)</f>
        <v>300.92002799999995</v>
      </c>
      <c r="I92" s="75">
        <f>+H92-E92</f>
        <v>-18.199828000000082</v>
      </c>
      <c r="J92" s="76">
        <f>+I92/E92</f>
        <v>-5.703132430593752E-2</v>
      </c>
    </row>
    <row r="93" spans="1:10" x14ac:dyDescent="0.25">
      <c r="A93" s="77" t="s">
        <v>52</v>
      </c>
      <c r="B93" s="19"/>
      <c r="C93" s="71">
        <v>0.13</v>
      </c>
      <c r="D93" s="78"/>
      <c r="E93" s="79">
        <v>41.485581280000005</v>
      </c>
      <c r="F93" s="80">
        <v>0.13</v>
      </c>
      <c r="G93" s="81"/>
      <c r="H93" s="79">
        <f>+H92*0.13</f>
        <v>39.119603639999994</v>
      </c>
      <c r="I93" s="82">
        <f>+H93-E93</f>
        <v>-2.3659776400000112</v>
      </c>
      <c r="J93" s="83">
        <f>+I93/E93</f>
        <v>-5.7031324305937527E-2</v>
      </c>
    </row>
    <row r="94" spans="1:10" x14ac:dyDescent="0.25">
      <c r="A94" s="84" t="s">
        <v>53</v>
      </c>
      <c r="B94" s="19"/>
      <c r="C94" s="85"/>
      <c r="D94" s="78"/>
      <c r="E94" s="79">
        <v>360.60543728000005</v>
      </c>
      <c r="F94" s="81"/>
      <c r="G94" s="81"/>
      <c r="H94" s="79">
        <f>+H92+H93</f>
        <v>340.03963163999993</v>
      </c>
      <c r="I94" s="82">
        <f>+H94-E94</f>
        <v>-20.565805640000121</v>
      </c>
      <c r="J94" s="83">
        <f>+I94/E94</f>
        <v>-5.7031324305937596E-2</v>
      </c>
    </row>
    <row r="95" spans="1:10" x14ac:dyDescent="0.25">
      <c r="A95" s="127" t="s">
        <v>54</v>
      </c>
      <c r="B95" s="127"/>
      <c r="C95" s="85"/>
      <c r="D95" s="78"/>
      <c r="E95" s="86"/>
      <c r="F95" s="58"/>
      <c r="G95" s="58"/>
      <c r="H95" s="58"/>
      <c r="I95" s="58"/>
      <c r="J95" s="87"/>
    </row>
    <row r="96" spans="1:10" ht="15.75" thickBot="1" x14ac:dyDescent="0.3">
      <c r="A96" s="128" t="s">
        <v>55</v>
      </c>
      <c r="B96" s="128"/>
      <c r="C96" s="88"/>
      <c r="D96" s="89"/>
      <c r="E96" s="90">
        <v>360.60543728000005</v>
      </c>
      <c r="F96" s="91"/>
      <c r="G96" s="91"/>
      <c r="H96" s="90">
        <f>+H94</f>
        <v>340.03963163999993</v>
      </c>
      <c r="I96" s="92">
        <f>+H96-E96</f>
        <v>-20.565805640000121</v>
      </c>
      <c r="J96" s="93">
        <f>+I96/E96</f>
        <v>-5.7031324305937596E-2</v>
      </c>
    </row>
    <row r="97" spans="1:10" ht="15.75" thickBot="1" x14ac:dyDescent="0.3">
      <c r="A97" s="62"/>
      <c r="B97" s="63"/>
      <c r="C97" s="64"/>
      <c r="D97" s="65"/>
      <c r="E97" s="66"/>
      <c r="F97" s="64"/>
      <c r="G97" s="67"/>
      <c r="H97" s="66"/>
      <c r="I97" s="68"/>
      <c r="J97" s="69"/>
    </row>
    <row r="99" spans="1:10" x14ac:dyDescent="0.25">
      <c r="A99" s="1" t="s">
        <v>0</v>
      </c>
      <c r="B99" s="123" t="s">
        <v>60</v>
      </c>
      <c r="C99" s="123"/>
      <c r="D99" s="123"/>
      <c r="E99" s="2"/>
      <c r="F99" s="2"/>
      <c r="G99" s="3"/>
      <c r="H99" s="3"/>
      <c r="I99" s="3"/>
      <c r="J99" s="3"/>
    </row>
    <row r="100" spans="1:10" x14ac:dyDescent="0.25">
      <c r="A100" s="1" t="s">
        <v>2</v>
      </c>
      <c r="B100" s="123" t="s">
        <v>3</v>
      </c>
      <c r="C100" s="123"/>
      <c r="D100" s="123"/>
      <c r="E100" s="2"/>
      <c r="F100" s="2"/>
      <c r="G100" s="3"/>
      <c r="H100" s="3"/>
      <c r="I100" s="3"/>
      <c r="J100" s="3"/>
    </row>
    <row r="101" spans="1:10" ht="15.75" x14ac:dyDescent="0.25">
      <c r="A101" s="1" t="s">
        <v>4</v>
      </c>
      <c r="B101" s="4">
        <v>5000</v>
      </c>
      <c r="C101" s="5" t="s">
        <v>5</v>
      </c>
      <c r="D101" s="6"/>
      <c r="E101" s="3"/>
      <c r="F101" s="3"/>
      <c r="G101" s="7"/>
      <c r="H101" s="7"/>
      <c r="I101" s="7"/>
      <c r="J101" s="7"/>
    </row>
    <row r="102" spans="1:10" ht="15.75" x14ac:dyDescent="0.25">
      <c r="A102" s="1" t="s">
        <v>6</v>
      </c>
      <c r="B102" s="4">
        <v>0</v>
      </c>
      <c r="C102" s="8" t="s">
        <v>7</v>
      </c>
      <c r="D102" s="9"/>
      <c r="E102" s="10"/>
      <c r="F102" s="10"/>
      <c r="G102" s="10"/>
      <c r="H102" s="3"/>
      <c r="I102" s="3"/>
      <c r="J102" s="3"/>
    </row>
    <row r="103" spans="1:10" x14ac:dyDescent="0.25">
      <c r="A103" s="1" t="s">
        <v>8</v>
      </c>
      <c r="B103" s="11">
        <v>1.0362</v>
      </c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A104" s="1" t="s">
        <v>9</v>
      </c>
      <c r="B104" s="11">
        <v>1.0330999999999999</v>
      </c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5" t="s">
        <v>10</v>
      </c>
      <c r="B105" s="12" t="s">
        <v>11</v>
      </c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6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6"/>
      <c r="B107" s="13"/>
      <c r="C107" s="124" t="s">
        <v>12</v>
      </c>
      <c r="D107" s="125"/>
      <c r="E107" s="126"/>
      <c r="F107" s="124" t="s">
        <v>13</v>
      </c>
      <c r="G107" s="125"/>
      <c r="H107" s="126"/>
      <c r="I107" s="124" t="s">
        <v>14</v>
      </c>
      <c r="J107" s="126"/>
    </row>
    <row r="108" spans="1:10" x14ac:dyDescent="0.25">
      <c r="A108" s="6"/>
      <c r="B108" s="129" t="s">
        <v>15</v>
      </c>
      <c r="C108" s="14" t="s">
        <v>16</v>
      </c>
      <c r="D108" s="14" t="s">
        <v>17</v>
      </c>
      <c r="E108" s="15" t="s">
        <v>18</v>
      </c>
      <c r="F108" s="14" t="s">
        <v>16</v>
      </c>
      <c r="G108" s="16" t="s">
        <v>17</v>
      </c>
      <c r="H108" s="15" t="s">
        <v>18</v>
      </c>
      <c r="I108" s="119" t="s">
        <v>19</v>
      </c>
      <c r="J108" s="121" t="s">
        <v>20</v>
      </c>
    </row>
    <row r="109" spans="1:10" x14ac:dyDescent="0.25">
      <c r="A109" s="6"/>
      <c r="B109" s="130"/>
      <c r="C109" s="17" t="s">
        <v>21</v>
      </c>
      <c r="D109" s="17"/>
      <c r="E109" s="18" t="s">
        <v>21</v>
      </c>
      <c r="F109" s="17" t="s">
        <v>21</v>
      </c>
      <c r="G109" s="18"/>
      <c r="H109" s="18" t="s">
        <v>21</v>
      </c>
      <c r="I109" s="120"/>
      <c r="J109" s="122"/>
    </row>
    <row r="110" spans="1:10" x14ac:dyDescent="0.25">
      <c r="A110" s="19" t="s">
        <v>22</v>
      </c>
      <c r="B110" s="20" t="s">
        <v>23</v>
      </c>
      <c r="C110" s="21">
        <v>16.420000000000002</v>
      </c>
      <c r="D110" s="22">
        <v>1</v>
      </c>
      <c r="E110" s="23">
        <v>16.420000000000002</v>
      </c>
      <c r="F110" s="24">
        <v>16.86</v>
      </c>
      <c r="G110" s="25">
        <v>1</v>
      </c>
      <c r="H110" s="23">
        <f>+F110</f>
        <v>16.86</v>
      </c>
      <c r="I110" s="26">
        <f>+H110-E110</f>
        <v>0.43999999999999773</v>
      </c>
      <c r="J110" s="27">
        <f>+I110/E110</f>
        <v>2.6796589524969407E-2</v>
      </c>
    </row>
    <row r="111" spans="1:10" x14ac:dyDescent="0.25">
      <c r="A111" s="19" t="s">
        <v>24</v>
      </c>
      <c r="B111" s="20"/>
      <c r="C111" s="21"/>
      <c r="D111" s="22">
        <v>1</v>
      </c>
      <c r="E111" s="23">
        <v>0</v>
      </c>
      <c r="F111" s="24"/>
      <c r="G111" s="25">
        <v>1</v>
      </c>
      <c r="H111" s="23">
        <v>0</v>
      </c>
      <c r="I111" s="26">
        <v>0</v>
      </c>
      <c r="J111" s="27" t="s">
        <v>25</v>
      </c>
    </row>
    <row r="112" spans="1:10" x14ac:dyDescent="0.25">
      <c r="A112" s="28" t="s">
        <v>57</v>
      </c>
      <c r="B112" s="20" t="s">
        <v>23</v>
      </c>
      <c r="C112" s="21">
        <v>2.78</v>
      </c>
      <c r="D112" s="22">
        <v>1</v>
      </c>
      <c r="E112" s="23">
        <v>2.78</v>
      </c>
      <c r="F112" s="24"/>
      <c r="G112" s="25">
        <v>1</v>
      </c>
      <c r="H112" s="23">
        <v>0</v>
      </c>
      <c r="I112" s="26">
        <v>-2.78</v>
      </c>
      <c r="J112" s="27">
        <v>-1</v>
      </c>
    </row>
    <row r="113" spans="1:10" x14ac:dyDescent="0.25">
      <c r="A113" s="28" t="s">
        <v>58</v>
      </c>
      <c r="B113" s="20" t="s">
        <v>23</v>
      </c>
      <c r="C113" s="21">
        <v>0.08</v>
      </c>
      <c r="D113" s="22">
        <v>1</v>
      </c>
      <c r="E113" s="23">
        <v>0.08</v>
      </c>
      <c r="F113" s="24"/>
      <c r="G113" s="25">
        <v>1</v>
      </c>
      <c r="H113" s="23">
        <v>0</v>
      </c>
      <c r="I113" s="26">
        <v>-0.08</v>
      </c>
      <c r="J113" s="27">
        <v>-1</v>
      </c>
    </row>
    <row r="114" spans="1:10" x14ac:dyDescent="0.25">
      <c r="A114" s="19" t="s">
        <v>26</v>
      </c>
      <c r="B114" s="20" t="s">
        <v>27</v>
      </c>
      <c r="C114" s="21">
        <v>1.7399999999999999E-2</v>
      </c>
      <c r="D114" s="29">
        <v>5000</v>
      </c>
      <c r="E114" s="23">
        <v>87</v>
      </c>
      <c r="F114" s="24">
        <v>1.78E-2</v>
      </c>
      <c r="G114" s="29">
        <v>5000</v>
      </c>
      <c r="H114" s="23">
        <f>+G114*F114</f>
        <v>89</v>
      </c>
      <c r="I114" s="26">
        <f>+H114-E114</f>
        <v>2</v>
      </c>
      <c r="J114" s="27">
        <f>+I114/E114</f>
        <v>2.2988505747126436E-2</v>
      </c>
    </row>
    <row r="115" spans="1:10" x14ac:dyDescent="0.25">
      <c r="A115" s="19" t="s">
        <v>28</v>
      </c>
      <c r="B115" s="20"/>
      <c r="C115" s="21"/>
      <c r="D115" s="29">
        <v>5000</v>
      </c>
      <c r="E115" s="23">
        <v>0</v>
      </c>
      <c r="F115" s="24"/>
      <c r="G115" s="29">
        <v>5000</v>
      </c>
      <c r="H115" s="23">
        <v>0</v>
      </c>
      <c r="I115" s="26">
        <v>0</v>
      </c>
      <c r="J115" s="27" t="s">
        <v>25</v>
      </c>
    </row>
    <row r="116" spans="1:10" x14ac:dyDescent="0.25">
      <c r="A116" s="19" t="s">
        <v>29</v>
      </c>
      <c r="B116" s="20" t="s">
        <v>27</v>
      </c>
      <c r="C116" s="21"/>
      <c r="D116" s="29">
        <v>5000</v>
      </c>
      <c r="E116" s="23">
        <v>0</v>
      </c>
      <c r="F116" s="24">
        <v>2.0000000000000001E-4</v>
      </c>
      <c r="G116" s="29">
        <v>5000</v>
      </c>
      <c r="H116" s="23">
        <v>1</v>
      </c>
      <c r="I116" s="26">
        <v>1</v>
      </c>
      <c r="J116" s="27" t="s">
        <v>25</v>
      </c>
    </row>
    <row r="117" spans="1:10" x14ac:dyDescent="0.25">
      <c r="A117" s="30" t="s">
        <v>30</v>
      </c>
      <c r="B117" s="31"/>
      <c r="C117" s="32"/>
      <c r="D117" s="33"/>
      <c r="E117" s="34">
        <v>106.28</v>
      </c>
      <c r="F117" s="35"/>
      <c r="G117" s="36"/>
      <c r="H117" s="34">
        <f>SUM(H110:H116)</f>
        <v>106.86</v>
      </c>
      <c r="I117" s="37">
        <f>+H117-E117</f>
        <v>0.57999999999999829</v>
      </c>
      <c r="J117" s="38">
        <f>+I117/E117</f>
        <v>5.4572826496048013E-3</v>
      </c>
    </row>
    <row r="118" spans="1:10" x14ac:dyDescent="0.25">
      <c r="A118" s="39" t="s">
        <v>31</v>
      </c>
      <c r="B118" s="20" t="s">
        <v>27</v>
      </c>
      <c r="C118" s="21"/>
      <c r="D118" s="29">
        <v>5000</v>
      </c>
      <c r="E118" s="23">
        <v>0</v>
      </c>
      <c r="F118" s="24">
        <v>3.7000000000000002E-3</v>
      </c>
      <c r="G118" s="29">
        <v>5000</v>
      </c>
      <c r="H118" s="23">
        <f>+G118*F118</f>
        <v>18.5</v>
      </c>
      <c r="I118" s="26">
        <f>+H118-E118</f>
        <v>18.5</v>
      </c>
      <c r="J118" s="27">
        <v>1</v>
      </c>
    </row>
    <row r="119" spans="1:10" x14ac:dyDescent="0.25">
      <c r="A119" s="39" t="s">
        <v>74</v>
      </c>
      <c r="B119" s="20" t="s">
        <v>27</v>
      </c>
      <c r="C119" s="21"/>
      <c r="D119" s="29">
        <v>5000</v>
      </c>
      <c r="E119" s="23"/>
      <c r="F119" s="24">
        <v>-3.2000000000000002E-3</v>
      </c>
      <c r="G119" s="29">
        <v>5000</v>
      </c>
      <c r="H119" s="23">
        <f>+G119*F119</f>
        <v>-16</v>
      </c>
      <c r="I119" s="26">
        <f>+H119-E119</f>
        <v>-16</v>
      </c>
      <c r="J119" s="27">
        <v>1</v>
      </c>
    </row>
    <row r="120" spans="1:10" x14ac:dyDescent="0.25">
      <c r="A120" s="39" t="s">
        <v>32</v>
      </c>
      <c r="B120" s="20" t="s">
        <v>27</v>
      </c>
      <c r="C120" s="21"/>
      <c r="D120" s="29">
        <v>5000</v>
      </c>
      <c r="E120" s="23">
        <v>0</v>
      </c>
      <c r="F120" s="24">
        <v>2.9999999999999997E-4</v>
      </c>
      <c r="G120" s="29">
        <v>5000</v>
      </c>
      <c r="H120" s="23">
        <v>1.4999999999999998</v>
      </c>
      <c r="I120" s="26">
        <v>1.4999999999999998</v>
      </c>
      <c r="J120" s="27">
        <v>1</v>
      </c>
    </row>
    <row r="121" spans="1:10" x14ac:dyDescent="0.25">
      <c r="A121" s="39" t="s">
        <v>33</v>
      </c>
      <c r="B121" s="20" t="s">
        <v>27</v>
      </c>
      <c r="C121" s="21"/>
      <c r="D121" s="29">
        <v>5000</v>
      </c>
      <c r="E121" s="23">
        <v>0</v>
      </c>
      <c r="F121" s="24">
        <v>-1.8E-3</v>
      </c>
      <c r="G121" s="29">
        <v>5000</v>
      </c>
      <c r="H121" s="23">
        <v>-9</v>
      </c>
      <c r="I121" s="26">
        <v>-9</v>
      </c>
      <c r="J121" s="27">
        <v>1</v>
      </c>
    </row>
    <row r="122" spans="1:10" x14ac:dyDescent="0.25">
      <c r="A122" s="39" t="s">
        <v>59</v>
      </c>
      <c r="B122" s="20" t="s">
        <v>27</v>
      </c>
      <c r="C122" s="21"/>
      <c r="D122" s="29">
        <v>5000</v>
      </c>
      <c r="E122" s="23">
        <v>0</v>
      </c>
      <c r="F122" s="24"/>
      <c r="G122" s="29">
        <v>5000</v>
      </c>
      <c r="H122" s="23">
        <v>0</v>
      </c>
      <c r="I122" s="26">
        <v>0</v>
      </c>
      <c r="J122" s="27" t="s">
        <v>25</v>
      </c>
    </row>
    <row r="123" spans="1:10" x14ac:dyDescent="0.25">
      <c r="A123" s="40" t="s">
        <v>34</v>
      </c>
      <c r="B123" s="20" t="s">
        <v>27</v>
      </c>
      <c r="C123" s="21">
        <v>2.0000000000000001E-4</v>
      </c>
      <c r="D123" s="29">
        <v>5000</v>
      </c>
      <c r="E123" s="23">
        <v>1</v>
      </c>
      <c r="F123" s="24">
        <v>5.9999999999999995E-4</v>
      </c>
      <c r="G123" s="29">
        <v>5000</v>
      </c>
      <c r="H123" s="23">
        <v>2.9999999999999996</v>
      </c>
      <c r="I123" s="26">
        <v>1.9999999999999996</v>
      </c>
      <c r="J123" s="27">
        <v>1.9999999999999996</v>
      </c>
    </row>
    <row r="124" spans="1:10" x14ac:dyDescent="0.25">
      <c r="A124" s="40" t="s">
        <v>35</v>
      </c>
      <c r="B124" s="20"/>
      <c r="C124" s="41">
        <v>0.10214000000000001</v>
      </c>
      <c r="D124" s="42">
        <v>181</v>
      </c>
      <c r="E124" s="23">
        <v>18.487340000000003</v>
      </c>
      <c r="F124" s="43">
        <v>0.10214000000000001</v>
      </c>
      <c r="G124" s="42">
        <v>165.49999999999909</v>
      </c>
      <c r="H124" s="23">
        <v>16.904169999999908</v>
      </c>
      <c r="I124" s="26">
        <v>-1.583170000000095</v>
      </c>
      <c r="J124" s="27">
        <v>-8.5635359116027224E-2</v>
      </c>
    </row>
    <row r="125" spans="1:10" x14ac:dyDescent="0.25">
      <c r="A125" s="40" t="s">
        <v>36</v>
      </c>
      <c r="B125" s="20" t="s">
        <v>23</v>
      </c>
      <c r="C125" s="41">
        <v>0.79</v>
      </c>
      <c r="D125" s="22">
        <v>1</v>
      </c>
      <c r="E125" s="23">
        <v>0.79</v>
      </c>
      <c r="F125" s="41">
        <v>0.79</v>
      </c>
      <c r="G125" s="22">
        <v>1</v>
      </c>
      <c r="H125" s="23">
        <v>0.79</v>
      </c>
      <c r="I125" s="26">
        <v>0</v>
      </c>
      <c r="J125" s="27">
        <v>0</v>
      </c>
    </row>
    <row r="126" spans="1:10" x14ac:dyDescent="0.25">
      <c r="A126" s="44" t="s">
        <v>37</v>
      </c>
      <c r="B126" s="45"/>
      <c r="C126" s="46"/>
      <c r="D126" s="33"/>
      <c r="E126" s="47">
        <v>126.55734000000001</v>
      </c>
      <c r="F126" s="33"/>
      <c r="G126" s="36"/>
      <c r="H126" s="47">
        <f>SUM(H117:H125)</f>
        <v>122.55416999999991</v>
      </c>
      <c r="I126" s="37">
        <f>+H126-E126</f>
        <v>-4.0031700000000967</v>
      </c>
      <c r="J126" s="38">
        <f>+I126/E126</f>
        <v>-3.1631274803974992E-2</v>
      </c>
    </row>
    <row r="127" spans="1:10" x14ac:dyDescent="0.25">
      <c r="A127" s="48" t="s">
        <v>38</v>
      </c>
      <c r="B127" s="49" t="s">
        <v>27</v>
      </c>
      <c r="C127" s="24">
        <v>7.3000000000000001E-3</v>
      </c>
      <c r="D127" s="42">
        <v>5181</v>
      </c>
      <c r="E127" s="23">
        <v>37.821300000000001</v>
      </c>
      <c r="F127" s="24">
        <v>6.8999999999999999E-3</v>
      </c>
      <c r="G127" s="42">
        <v>5165.4999999999991</v>
      </c>
      <c r="H127" s="23">
        <v>35.641949999999994</v>
      </c>
      <c r="I127" s="26">
        <v>-2.1793500000000066</v>
      </c>
      <c r="J127" s="27">
        <v>-5.7622292200426917E-2</v>
      </c>
    </row>
    <row r="128" spans="1:10" x14ac:dyDescent="0.25">
      <c r="A128" s="50" t="s">
        <v>39</v>
      </c>
      <c r="B128" s="49" t="s">
        <v>27</v>
      </c>
      <c r="C128" s="24">
        <v>5.3E-3</v>
      </c>
      <c r="D128" s="42">
        <v>5181</v>
      </c>
      <c r="E128" s="23">
        <v>27.459299999999999</v>
      </c>
      <c r="F128" s="24">
        <v>5.1999999999999998E-3</v>
      </c>
      <c r="G128" s="42">
        <v>5165.4999999999991</v>
      </c>
      <c r="H128" s="23">
        <v>26.860599999999994</v>
      </c>
      <c r="I128" s="26">
        <v>-0.59870000000000445</v>
      </c>
      <c r="J128" s="27">
        <v>-2.1803177794044438E-2</v>
      </c>
    </row>
    <row r="129" spans="1:10" x14ac:dyDescent="0.25">
      <c r="A129" s="44" t="s">
        <v>40</v>
      </c>
      <c r="B129" s="31"/>
      <c r="C129" s="51"/>
      <c r="D129" s="33"/>
      <c r="E129" s="47">
        <v>191.83794</v>
      </c>
      <c r="F129" s="52"/>
      <c r="G129" s="53"/>
      <c r="H129" s="47">
        <f>SUM(H126:H128)</f>
        <v>185.0567199999999</v>
      </c>
      <c r="I129" s="37">
        <f>+H129-E129</f>
        <v>-6.7812200000001042</v>
      </c>
      <c r="J129" s="38">
        <f>+I129/E129</f>
        <v>-3.5348690670886605E-2</v>
      </c>
    </row>
    <row r="130" spans="1:10" x14ac:dyDescent="0.25">
      <c r="A130" s="54" t="s">
        <v>41</v>
      </c>
      <c r="B130" s="20" t="s">
        <v>27</v>
      </c>
      <c r="C130" s="55">
        <v>4.4000000000000003E-3</v>
      </c>
      <c r="D130" s="42">
        <v>5181</v>
      </c>
      <c r="E130" s="56">
        <v>22.796400000000002</v>
      </c>
      <c r="F130" s="57">
        <v>4.4000000000000003E-3</v>
      </c>
      <c r="G130" s="42">
        <v>5165.4999999999991</v>
      </c>
      <c r="H130" s="56">
        <v>22.728199999999998</v>
      </c>
      <c r="I130" s="26">
        <v>-6.8200000000004479E-2</v>
      </c>
      <c r="J130" s="27">
        <v>-2.9917004439299396E-3</v>
      </c>
    </row>
    <row r="131" spans="1:10" x14ac:dyDescent="0.25">
      <c r="A131" s="54" t="s">
        <v>42</v>
      </c>
      <c r="B131" s="20" t="s">
        <v>27</v>
      </c>
      <c r="C131" s="55">
        <v>1.2999999999999999E-3</v>
      </c>
      <c r="D131" s="42">
        <v>5181</v>
      </c>
      <c r="E131" s="56">
        <v>6.7352999999999996</v>
      </c>
      <c r="F131" s="57">
        <v>1.2999999999999999E-3</v>
      </c>
      <c r="G131" s="42">
        <v>5165.4999999999991</v>
      </c>
      <c r="H131" s="56">
        <v>6.7151499999999986</v>
      </c>
      <c r="I131" s="26">
        <v>-2.0150000000001E-2</v>
      </c>
      <c r="J131" s="27">
        <v>-2.9917004439298919E-3</v>
      </c>
    </row>
    <row r="132" spans="1:10" x14ac:dyDescent="0.25">
      <c r="A132" s="19" t="s">
        <v>43</v>
      </c>
      <c r="B132" s="20" t="s">
        <v>23</v>
      </c>
      <c r="C132" s="55">
        <v>0.25</v>
      </c>
      <c r="D132" s="22">
        <v>1</v>
      </c>
      <c r="E132" s="56">
        <v>0.25</v>
      </c>
      <c r="F132" s="57">
        <v>0.25</v>
      </c>
      <c r="G132" s="25">
        <v>1</v>
      </c>
      <c r="H132" s="56">
        <v>0.25</v>
      </c>
      <c r="I132" s="26">
        <v>0</v>
      </c>
      <c r="J132" s="27">
        <v>0</v>
      </c>
    </row>
    <row r="133" spans="1:10" x14ac:dyDescent="0.25">
      <c r="A133" s="19" t="s">
        <v>44</v>
      </c>
      <c r="B133" s="20" t="s">
        <v>27</v>
      </c>
      <c r="C133" s="55">
        <v>7.0000000000000001E-3</v>
      </c>
      <c r="D133" s="29">
        <v>5000</v>
      </c>
      <c r="E133" s="56">
        <v>35</v>
      </c>
      <c r="F133" s="58"/>
      <c r="G133" s="58"/>
      <c r="H133" s="58"/>
      <c r="I133" s="58"/>
      <c r="J133" s="27">
        <v>0</v>
      </c>
    </row>
    <row r="134" spans="1:10" ht="25.5" x14ac:dyDescent="0.25">
      <c r="A134" s="54" t="s">
        <v>45</v>
      </c>
      <c r="B134" s="20"/>
      <c r="C134" s="58"/>
      <c r="D134" s="58"/>
      <c r="E134" s="58"/>
      <c r="F134" s="57"/>
      <c r="G134" s="42">
        <v>5165.4999999999991</v>
      </c>
      <c r="H134" s="56">
        <v>0</v>
      </c>
      <c r="I134" s="26"/>
      <c r="J134" s="27" t="s">
        <v>25</v>
      </c>
    </row>
    <row r="135" spans="1:10" x14ac:dyDescent="0.25">
      <c r="A135" s="40" t="s">
        <v>46</v>
      </c>
      <c r="B135" s="20"/>
      <c r="C135" s="59">
        <v>0.08</v>
      </c>
      <c r="D135" s="60">
        <v>3200</v>
      </c>
      <c r="E135" s="56">
        <v>256</v>
      </c>
      <c r="F135" s="59">
        <v>0.08</v>
      </c>
      <c r="G135" s="60">
        <v>3200</v>
      </c>
      <c r="H135" s="56">
        <v>256</v>
      </c>
      <c r="I135" s="26">
        <v>0</v>
      </c>
      <c r="J135" s="27">
        <v>0</v>
      </c>
    </row>
    <row r="136" spans="1:10" x14ac:dyDescent="0.25">
      <c r="A136" s="40" t="s">
        <v>47</v>
      </c>
      <c r="B136" s="20"/>
      <c r="C136" s="59">
        <v>0.122</v>
      </c>
      <c r="D136" s="60">
        <v>900</v>
      </c>
      <c r="E136" s="56">
        <v>109.8</v>
      </c>
      <c r="F136" s="59">
        <v>0.122</v>
      </c>
      <c r="G136" s="60">
        <v>900</v>
      </c>
      <c r="H136" s="56">
        <v>109.8</v>
      </c>
      <c r="I136" s="26">
        <v>0</v>
      </c>
      <c r="J136" s="27">
        <v>0</v>
      </c>
    </row>
    <row r="137" spans="1:10" x14ac:dyDescent="0.25">
      <c r="A137" s="6" t="s">
        <v>48</v>
      </c>
      <c r="B137" s="20"/>
      <c r="C137" s="59">
        <v>0.161</v>
      </c>
      <c r="D137" s="60">
        <v>900</v>
      </c>
      <c r="E137" s="56">
        <v>144.9</v>
      </c>
      <c r="F137" s="59">
        <v>0.161</v>
      </c>
      <c r="G137" s="60">
        <v>900</v>
      </c>
      <c r="H137" s="56">
        <v>144.9</v>
      </c>
      <c r="I137" s="26">
        <v>0</v>
      </c>
      <c r="J137" s="27">
        <v>0</v>
      </c>
    </row>
    <row r="138" spans="1:10" x14ac:dyDescent="0.25">
      <c r="A138" s="40" t="s">
        <v>49</v>
      </c>
      <c r="B138" s="20"/>
      <c r="C138" s="59">
        <v>8.5999999999999993E-2</v>
      </c>
      <c r="D138" s="60">
        <v>5000</v>
      </c>
      <c r="E138" s="56">
        <v>429.99999999999994</v>
      </c>
      <c r="F138" s="59">
        <v>8.5999999999999993E-2</v>
      </c>
      <c r="G138" s="60">
        <v>5000</v>
      </c>
      <c r="H138" s="56">
        <v>429.99999999999994</v>
      </c>
      <c r="I138" s="26">
        <v>0</v>
      </c>
      <c r="J138" s="27">
        <v>0</v>
      </c>
    </row>
    <row r="139" spans="1:10" ht="15.75" thickBot="1" x14ac:dyDescent="0.3">
      <c r="A139" s="40" t="s">
        <v>50</v>
      </c>
      <c r="B139" s="20"/>
      <c r="C139" s="55">
        <v>9.06E-2</v>
      </c>
      <c r="D139" s="61">
        <v>5000</v>
      </c>
      <c r="E139" s="56">
        <v>453</v>
      </c>
      <c r="F139" s="55">
        <v>9.06E-2</v>
      </c>
      <c r="G139" s="61">
        <v>5000</v>
      </c>
      <c r="H139" s="56">
        <v>453</v>
      </c>
      <c r="I139" s="26">
        <v>0</v>
      </c>
      <c r="J139" s="27">
        <v>0</v>
      </c>
    </row>
    <row r="140" spans="1:10" ht="15.75" thickBot="1" x14ac:dyDescent="0.3">
      <c r="A140" s="62"/>
      <c r="B140" s="63"/>
      <c r="C140" s="64"/>
      <c r="D140" s="65"/>
      <c r="E140" s="66"/>
      <c r="F140" s="64"/>
      <c r="G140" s="67"/>
      <c r="H140" s="66"/>
      <c r="I140" s="68"/>
      <c r="J140" s="69"/>
    </row>
    <row r="141" spans="1:10" x14ac:dyDescent="0.25">
      <c r="A141" s="70" t="s">
        <v>51</v>
      </c>
      <c r="B141" s="19"/>
      <c r="C141" s="71"/>
      <c r="D141" s="72"/>
      <c r="E141" s="73">
        <v>767.31964000000005</v>
      </c>
      <c r="F141" s="74"/>
      <c r="G141" s="74"/>
      <c r="H141" s="73">
        <f>SUM(H129:H137)</f>
        <v>725.45006999999987</v>
      </c>
      <c r="I141" s="75">
        <f>+H141-E141</f>
        <v>-41.869570000000181</v>
      </c>
      <c r="J141" s="76">
        <f>+I141/E141</f>
        <v>-5.456600850201121E-2</v>
      </c>
    </row>
    <row r="142" spans="1:10" x14ac:dyDescent="0.25">
      <c r="A142" s="77" t="s">
        <v>52</v>
      </c>
      <c r="B142" s="19"/>
      <c r="C142" s="71">
        <v>0.13</v>
      </c>
      <c r="D142" s="78"/>
      <c r="E142" s="79">
        <v>99.751553200000004</v>
      </c>
      <c r="F142" s="80">
        <v>0.13</v>
      </c>
      <c r="G142" s="81"/>
      <c r="H142" s="79">
        <f>+H141*0.13</f>
        <v>94.308509099999981</v>
      </c>
      <c r="I142" s="82">
        <f>+H142-E142</f>
        <v>-5.4430441000000229</v>
      </c>
      <c r="J142" s="83">
        <f>+I142/E142</f>
        <v>-5.4566008502011203E-2</v>
      </c>
    </row>
    <row r="143" spans="1:10" x14ac:dyDescent="0.25">
      <c r="A143" s="84" t="s">
        <v>53</v>
      </c>
      <c r="B143" s="19"/>
      <c r="C143" s="85"/>
      <c r="D143" s="78"/>
      <c r="E143" s="79">
        <v>867.07119320000004</v>
      </c>
      <c r="F143" s="81"/>
      <c r="G143" s="81"/>
      <c r="H143" s="79">
        <f>+H141+H142</f>
        <v>819.75857909999991</v>
      </c>
      <c r="I143" s="82">
        <f>+H143-E143</f>
        <v>-47.312614100000133</v>
      </c>
      <c r="J143" s="83">
        <f>+I143/E143</f>
        <v>-5.4566008502011126E-2</v>
      </c>
    </row>
    <row r="144" spans="1:10" x14ac:dyDescent="0.25">
      <c r="A144" s="127" t="s">
        <v>54</v>
      </c>
      <c r="B144" s="127"/>
      <c r="C144" s="85"/>
      <c r="D144" s="78"/>
      <c r="E144" s="86"/>
      <c r="F144" s="58"/>
      <c r="G144" s="58"/>
      <c r="H144" s="58"/>
      <c r="I144" s="58"/>
      <c r="J144" s="87"/>
    </row>
    <row r="145" spans="1:10" ht="15.75" thickBot="1" x14ac:dyDescent="0.3">
      <c r="A145" s="128" t="s">
        <v>55</v>
      </c>
      <c r="B145" s="128"/>
      <c r="C145" s="88"/>
      <c r="D145" s="89"/>
      <c r="E145" s="90">
        <v>867.07119320000004</v>
      </c>
      <c r="F145" s="91"/>
      <c r="G145" s="91"/>
      <c r="H145" s="90">
        <f>+H143</f>
        <v>819.75857909999991</v>
      </c>
      <c r="I145" s="92">
        <f>+H145-E145</f>
        <v>-47.312614100000133</v>
      </c>
      <c r="J145" s="93">
        <f>+I145/E145</f>
        <v>-5.4566008502011126E-2</v>
      </c>
    </row>
    <row r="146" spans="1:10" ht="15.75" thickBot="1" x14ac:dyDescent="0.3">
      <c r="A146" s="62"/>
      <c r="B146" s="63"/>
      <c r="C146" s="64"/>
      <c r="D146" s="65"/>
      <c r="E146" s="66"/>
      <c r="F146" s="64"/>
      <c r="G146" s="67"/>
      <c r="H146" s="66"/>
      <c r="I146" s="68"/>
      <c r="J146" s="69"/>
    </row>
    <row r="148" spans="1:10" x14ac:dyDescent="0.25">
      <c r="A148" s="1" t="s">
        <v>0</v>
      </c>
      <c r="B148" s="123" t="s">
        <v>60</v>
      </c>
      <c r="C148" s="123"/>
      <c r="D148" s="123"/>
      <c r="E148" s="2"/>
      <c r="F148" s="2"/>
      <c r="G148" s="3"/>
      <c r="H148" s="3"/>
      <c r="I148" s="3"/>
      <c r="J148" s="3"/>
    </row>
    <row r="149" spans="1:10" x14ac:dyDescent="0.25">
      <c r="A149" s="1" t="s">
        <v>2</v>
      </c>
      <c r="B149" s="123" t="s">
        <v>3</v>
      </c>
      <c r="C149" s="123"/>
      <c r="D149" s="123"/>
      <c r="E149" s="2"/>
      <c r="F149" s="2"/>
      <c r="G149" s="3"/>
      <c r="H149" s="3"/>
      <c r="I149" s="3"/>
      <c r="J149" s="3"/>
    </row>
    <row r="150" spans="1:10" ht="15.75" x14ac:dyDescent="0.25">
      <c r="A150" s="1" t="s">
        <v>4</v>
      </c>
      <c r="B150" s="4">
        <v>10000</v>
      </c>
      <c r="C150" s="5" t="s">
        <v>5</v>
      </c>
      <c r="D150" s="6"/>
      <c r="E150" s="3"/>
      <c r="F150" s="3"/>
      <c r="G150" s="7"/>
      <c r="H150" s="7"/>
      <c r="I150" s="7"/>
      <c r="J150" s="7"/>
    </row>
    <row r="151" spans="1:10" ht="15.75" x14ac:dyDescent="0.25">
      <c r="A151" s="1" t="s">
        <v>6</v>
      </c>
      <c r="B151" s="4">
        <v>0</v>
      </c>
      <c r="C151" s="8" t="s">
        <v>7</v>
      </c>
      <c r="D151" s="9"/>
      <c r="E151" s="10"/>
      <c r="F151" s="10"/>
      <c r="G151" s="10"/>
      <c r="H151" s="3"/>
      <c r="I151" s="3"/>
      <c r="J151" s="3"/>
    </row>
    <row r="152" spans="1:10" x14ac:dyDescent="0.25">
      <c r="A152" s="1" t="s">
        <v>8</v>
      </c>
      <c r="B152" s="11">
        <v>1.0362</v>
      </c>
      <c r="C152" s="3"/>
      <c r="D152" s="3"/>
      <c r="E152" s="3"/>
      <c r="F152" s="3"/>
      <c r="G152" s="3"/>
      <c r="H152" s="3"/>
      <c r="I152" s="3"/>
      <c r="J152" s="3"/>
    </row>
    <row r="153" spans="1:10" x14ac:dyDescent="0.25">
      <c r="A153" s="1" t="s">
        <v>9</v>
      </c>
      <c r="B153" s="11">
        <v>1.0330999999999999</v>
      </c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5" t="s">
        <v>10</v>
      </c>
      <c r="B154" s="12" t="s">
        <v>11</v>
      </c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6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s="6"/>
      <c r="B156" s="13"/>
      <c r="C156" s="124" t="s">
        <v>12</v>
      </c>
      <c r="D156" s="125"/>
      <c r="E156" s="126"/>
      <c r="F156" s="124" t="s">
        <v>13</v>
      </c>
      <c r="G156" s="125"/>
      <c r="H156" s="126"/>
      <c r="I156" s="124" t="s">
        <v>14</v>
      </c>
      <c r="J156" s="126"/>
    </row>
    <row r="157" spans="1:10" x14ac:dyDescent="0.25">
      <c r="A157" s="6"/>
      <c r="B157" s="129" t="s">
        <v>15</v>
      </c>
      <c r="C157" s="14" t="s">
        <v>16</v>
      </c>
      <c r="D157" s="14" t="s">
        <v>17</v>
      </c>
      <c r="E157" s="15" t="s">
        <v>18</v>
      </c>
      <c r="F157" s="14" t="s">
        <v>16</v>
      </c>
      <c r="G157" s="16" t="s">
        <v>17</v>
      </c>
      <c r="H157" s="15" t="s">
        <v>18</v>
      </c>
      <c r="I157" s="119" t="s">
        <v>19</v>
      </c>
      <c r="J157" s="121" t="s">
        <v>20</v>
      </c>
    </row>
    <row r="158" spans="1:10" x14ac:dyDescent="0.25">
      <c r="A158" s="6"/>
      <c r="B158" s="130"/>
      <c r="C158" s="17" t="s">
        <v>21</v>
      </c>
      <c r="D158" s="17"/>
      <c r="E158" s="18" t="s">
        <v>21</v>
      </c>
      <c r="F158" s="17" t="s">
        <v>21</v>
      </c>
      <c r="G158" s="18"/>
      <c r="H158" s="18" t="s">
        <v>21</v>
      </c>
      <c r="I158" s="120"/>
      <c r="J158" s="122"/>
    </row>
    <row r="159" spans="1:10" x14ac:dyDescent="0.25">
      <c r="A159" s="19" t="s">
        <v>22</v>
      </c>
      <c r="B159" s="20" t="s">
        <v>23</v>
      </c>
      <c r="C159" s="21">
        <v>16.420000000000002</v>
      </c>
      <c r="D159" s="22">
        <v>1</v>
      </c>
      <c r="E159" s="23">
        <v>16.420000000000002</v>
      </c>
      <c r="F159" s="24">
        <v>16.86</v>
      </c>
      <c r="G159" s="25">
        <v>1</v>
      </c>
      <c r="H159" s="23">
        <f>+F159</f>
        <v>16.86</v>
      </c>
      <c r="I159" s="26">
        <f>+H159-E159</f>
        <v>0.43999999999999773</v>
      </c>
      <c r="J159" s="27">
        <f>+I159/E159</f>
        <v>2.6796589524969407E-2</v>
      </c>
    </row>
    <row r="160" spans="1:10" x14ac:dyDescent="0.25">
      <c r="A160" s="19" t="s">
        <v>24</v>
      </c>
      <c r="B160" s="20"/>
      <c r="C160" s="21"/>
      <c r="D160" s="22">
        <v>1</v>
      </c>
      <c r="E160" s="23">
        <v>0</v>
      </c>
      <c r="F160" s="24"/>
      <c r="G160" s="25">
        <v>1</v>
      </c>
      <c r="H160" s="23">
        <v>0</v>
      </c>
      <c r="I160" s="26">
        <v>0</v>
      </c>
      <c r="J160" s="27" t="s">
        <v>25</v>
      </c>
    </row>
    <row r="161" spans="1:10" x14ac:dyDescent="0.25">
      <c r="A161" s="28" t="s">
        <v>57</v>
      </c>
      <c r="B161" s="20" t="s">
        <v>23</v>
      </c>
      <c r="C161" s="21">
        <v>2.78</v>
      </c>
      <c r="D161" s="22">
        <v>1</v>
      </c>
      <c r="E161" s="23">
        <v>2.78</v>
      </c>
      <c r="F161" s="24"/>
      <c r="G161" s="25">
        <v>1</v>
      </c>
      <c r="H161" s="23">
        <v>0</v>
      </c>
      <c r="I161" s="26">
        <v>-2.78</v>
      </c>
      <c r="J161" s="27">
        <v>-1</v>
      </c>
    </row>
    <row r="162" spans="1:10" x14ac:dyDescent="0.25">
      <c r="A162" s="28" t="s">
        <v>58</v>
      </c>
      <c r="B162" s="20" t="s">
        <v>23</v>
      </c>
      <c r="C162" s="21">
        <v>0.08</v>
      </c>
      <c r="D162" s="22">
        <v>1</v>
      </c>
      <c r="E162" s="23">
        <v>0.08</v>
      </c>
      <c r="F162" s="24"/>
      <c r="G162" s="25">
        <v>1</v>
      </c>
      <c r="H162" s="23">
        <v>0</v>
      </c>
      <c r="I162" s="26">
        <v>-0.08</v>
      </c>
      <c r="J162" s="27">
        <v>-1</v>
      </c>
    </row>
    <row r="163" spans="1:10" x14ac:dyDescent="0.25">
      <c r="A163" s="19" t="s">
        <v>26</v>
      </c>
      <c r="B163" s="20" t="s">
        <v>27</v>
      </c>
      <c r="C163" s="21">
        <v>1.7399999999999999E-2</v>
      </c>
      <c r="D163" s="29">
        <v>10000</v>
      </c>
      <c r="E163" s="23">
        <v>174</v>
      </c>
      <c r="F163" s="24">
        <v>1.78E-2</v>
      </c>
      <c r="G163" s="29">
        <v>10000</v>
      </c>
      <c r="H163" s="23">
        <f>+G163*F163</f>
        <v>178</v>
      </c>
      <c r="I163" s="26">
        <f>+H163-E163</f>
        <v>4</v>
      </c>
      <c r="J163" s="27">
        <f>+I163/E163</f>
        <v>2.2988505747126436E-2</v>
      </c>
    </row>
    <row r="164" spans="1:10" x14ac:dyDescent="0.25">
      <c r="A164" s="19" t="s">
        <v>28</v>
      </c>
      <c r="B164" s="20"/>
      <c r="C164" s="21"/>
      <c r="D164" s="29">
        <v>10000</v>
      </c>
      <c r="E164" s="23">
        <v>0</v>
      </c>
      <c r="F164" s="24"/>
      <c r="G164" s="29">
        <v>10000</v>
      </c>
      <c r="H164" s="23">
        <v>0</v>
      </c>
      <c r="I164" s="26">
        <v>0</v>
      </c>
      <c r="J164" s="27" t="s">
        <v>25</v>
      </c>
    </row>
    <row r="165" spans="1:10" x14ac:dyDescent="0.25">
      <c r="A165" s="19" t="s">
        <v>29</v>
      </c>
      <c r="B165" s="20" t="s">
        <v>27</v>
      </c>
      <c r="C165" s="21"/>
      <c r="D165" s="29">
        <v>10000</v>
      </c>
      <c r="E165" s="23">
        <v>0</v>
      </c>
      <c r="F165" s="24">
        <v>2.0000000000000001E-4</v>
      </c>
      <c r="G165" s="29">
        <v>10000</v>
      </c>
      <c r="H165" s="23">
        <v>2</v>
      </c>
      <c r="I165" s="26">
        <v>2</v>
      </c>
      <c r="J165" s="27" t="s">
        <v>25</v>
      </c>
    </row>
    <row r="166" spans="1:10" x14ac:dyDescent="0.25">
      <c r="A166" s="30" t="s">
        <v>30</v>
      </c>
      <c r="B166" s="31"/>
      <c r="C166" s="32"/>
      <c r="D166" s="33"/>
      <c r="E166" s="34">
        <v>193.28</v>
      </c>
      <c r="F166" s="35"/>
      <c r="G166" s="36"/>
      <c r="H166" s="34">
        <f>SUM(H159:H165)</f>
        <v>196.86</v>
      </c>
      <c r="I166" s="37">
        <f>+H166-E166</f>
        <v>3.5800000000000125</v>
      </c>
      <c r="J166" s="38">
        <f>+I166/E166</f>
        <v>1.8522350993377547E-2</v>
      </c>
    </row>
    <row r="167" spans="1:10" x14ac:dyDescent="0.25">
      <c r="A167" s="39" t="s">
        <v>31</v>
      </c>
      <c r="B167" s="20" t="s">
        <v>27</v>
      </c>
      <c r="C167" s="21"/>
      <c r="D167" s="29">
        <v>10000</v>
      </c>
      <c r="E167" s="23">
        <v>0</v>
      </c>
      <c r="F167" s="24">
        <v>3.7000000000000002E-3</v>
      </c>
      <c r="G167" s="29">
        <v>10000</v>
      </c>
      <c r="H167" s="23">
        <f>+G167*F167</f>
        <v>37</v>
      </c>
      <c r="I167" s="26">
        <f>+H167-E167</f>
        <v>37</v>
      </c>
      <c r="J167" s="27">
        <v>1</v>
      </c>
    </row>
    <row r="168" spans="1:10" x14ac:dyDescent="0.25">
      <c r="A168" s="39" t="s">
        <v>74</v>
      </c>
      <c r="B168" s="20" t="s">
        <v>27</v>
      </c>
      <c r="C168" s="21"/>
      <c r="D168" s="29">
        <v>10000</v>
      </c>
      <c r="E168" s="23"/>
      <c r="F168" s="24">
        <v>-3.2000000000000002E-3</v>
      </c>
      <c r="G168" s="29">
        <v>10000</v>
      </c>
      <c r="H168" s="23">
        <f>+G168*F168</f>
        <v>-32</v>
      </c>
      <c r="I168" s="26">
        <f>+H168-E168</f>
        <v>-32</v>
      </c>
      <c r="J168" s="27">
        <v>1</v>
      </c>
    </row>
    <row r="169" spans="1:10" x14ac:dyDescent="0.25">
      <c r="A169" s="39" t="s">
        <v>32</v>
      </c>
      <c r="B169" s="20" t="s">
        <v>27</v>
      </c>
      <c r="C169" s="21"/>
      <c r="D169" s="29">
        <v>10000</v>
      </c>
      <c r="E169" s="23">
        <v>0</v>
      </c>
      <c r="F169" s="24">
        <v>2.9999999999999997E-4</v>
      </c>
      <c r="G169" s="29">
        <v>10000</v>
      </c>
      <c r="H169" s="23">
        <v>2.9999999999999996</v>
      </c>
      <c r="I169" s="26">
        <v>2.9999999999999996</v>
      </c>
      <c r="J169" s="27">
        <v>1</v>
      </c>
    </row>
    <row r="170" spans="1:10" x14ac:dyDescent="0.25">
      <c r="A170" s="39" t="s">
        <v>33</v>
      </c>
      <c r="B170" s="20" t="s">
        <v>27</v>
      </c>
      <c r="C170" s="21"/>
      <c r="D170" s="29">
        <v>10000</v>
      </c>
      <c r="E170" s="23">
        <v>0</v>
      </c>
      <c r="F170" s="24">
        <v>-1.8E-3</v>
      </c>
      <c r="G170" s="29">
        <v>10000</v>
      </c>
      <c r="H170" s="23">
        <v>-18</v>
      </c>
      <c r="I170" s="26">
        <v>-18</v>
      </c>
      <c r="J170" s="27">
        <v>1</v>
      </c>
    </row>
    <row r="171" spans="1:10" x14ac:dyDescent="0.25">
      <c r="A171" s="39" t="s">
        <v>59</v>
      </c>
      <c r="B171" s="20" t="s">
        <v>27</v>
      </c>
      <c r="C171" s="21"/>
      <c r="D171" s="29">
        <v>10000</v>
      </c>
      <c r="E171" s="23">
        <v>0</v>
      </c>
      <c r="F171" s="24"/>
      <c r="G171" s="29">
        <v>10000</v>
      </c>
      <c r="H171" s="23">
        <v>0</v>
      </c>
      <c r="I171" s="26">
        <v>0</v>
      </c>
      <c r="J171" s="27" t="s">
        <v>25</v>
      </c>
    </row>
    <row r="172" spans="1:10" x14ac:dyDescent="0.25">
      <c r="A172" s="40" t="s">
        <v>34</v>
      </c>
      <c r="B172" s="20" t="s">
        <v>27</v>
      </c>
      <c r="C172" s="21">
        <v>2.0000000000000001E-4</v>
      </c>
      <c r="D172" s="29">
        <v>10000</v>
      </c>
      <c r="E172" s="23">
        <v>2</v>
      </c>
      <c r="F172" s="24">
        <v>5.9999999999999995E-4</v>
      </c>
      <c r="G172" s="29">
        <v>10000</v>
      </c>
      <c r="H172" s="23">
        <v>5.9999999999999991</v>
      </c>
      <c r="I172" s="26">
        <v>3.9999999999999991</v>
      </c>
      <c r="J172" s="27">
        <v>1.9999999999999996</v>
      </c>
    </row>
    <row r="173" spans="1:10" x14ac:dyDescent="0.25">
      <c r="A173" s="40" t="s">
        <v>35</v>
      </c>
      <c r="B173" s="20"/>
      <c r="C173" s="41">
        <v>0.10214000000000001</v>
      </c>
      <c r="D173" s="42">
        <v>362</v>
      </c>
      <c r="E173" s="23">
        <v>36.974680000000006</v>
      </c>
      <c r="F173" s="43">
        <v>0.10214000000000001</v>
      </c>
      <c r="G173" s="42">
        <v>330.99999999999818</v>
      </c>
      <c r="H173" s="23">
        <v>33.808339999999816</v>
      </c>
      <c r="I173" s="26">
        <v>-3.16634000000019</v>
      </c>
      <c r="J173" s="27">
        <v>-8.5635359116027224E-2</v>
      </c>
    </row>
    <row r="174" spans="1:10" x14ac:dyDescent="0.25">
      <c r="A174" s="40" t="s">
        <v>36</v>
      </c>
      <c r="B174" s="20" t="s">
        <v>23</v>
      </c>
      <c r="C174" s="41">
        <v>0.79</v>
      </c>
      <c r="D174" s="22">
        <v>1</v>
      </c>
      <c r="E174" s="23">
        <v>0.79</v>
      </c>
      <c r="F174" s="41">
        <v>0.79</v>
      </c>
      <c r="G174" s="22">
        <v>1</v>
      </c>
      <c r="H174" s="23">
        <v>0.79</v>
      </c>
      <c r="I174" s="26">
        <v>0</v>
      </c>
      <c r="J174" s="27">
        <v>0</v>
      </c>
    </row>
    <row r="175" spans="1:10" x14ac:dyDescent="0.25">
      <c r="A175" s="44" t="s">
        <v>37</v>
      </c>
      <c r="B175" s="45"/>
      <c r="C175" s="46"/>
      <c r="D175" s="33"/>
      <c r="E175" s="47">
        <v>233.04468</v>
      </c>
      <c r="F175" s="33"/>
      <c r="G175" s="36"/>
      <c r="H175" s="47">
        <f>SUM(H166:H174)</f>
        <v>227.45833999999982</v>
      </c>
      <c r="I175" s="37">
        <f>+H175-E175</f>
        <v>-5.5863400000001775</v>
      </c>
      <c r="J175" s="38">
        <f>+I175/E175</f>
        <v>-2.3971111462403594E-2</v>
      </c>
    </row>
    <row r="176" spans="1:10" x14ac:dyDescent="0.25">
      <c r="A176" s="48" t="s">
        <v>38</v>
      </c>
      <c r="B176" s="49" t="s">
        <v>27</v>
      </c>
      <c r="C176" s="24">
        <v>7.3000000000000001E-3</v>
      </c>
      <c r="D176" s="42">
        <v>10362</v>
      </c>
      <c r="E176" s="23">
        <v>75.642600000000002</v>
      </c>
      <c r="F176" s="24">
        <v>6.8999999999999999E-3</v>
      </c>
      <c r="G176" s="42">
        <v>10330.999999999998</v>
      </c>
      <c r="H176" s="23">
        <v>71.283899999999988</v>
      </c>
      <c r="I176" s="26">
        <v>-4.3587000000000131</v>
      </c>
      <c r="J176" s="27">
        <v>-5.7622292200426917E-2</v>
      </c>
    </row>
    <row r="177" spans="1:10" x14ac:dyDescent="0.25">
      <c r="A177" s="50" t="s">
        <v>39</v>
      </c>
      <c r="B177" s="49" t="s">
        <v>27</v>
      </c>
      <c r="C177" s="24">
        <v>5.3E-3</v>
      </c>
      <c r="D177" s="42">
        <v>10362</v>
      </c>
      <c r="E177" s="23">
        <v>54.918599999999998</v>
      </c>
      <c r="F177" s="24">
        <v>5.1999999999999998E-3</v>
      </c>
      <c r="G177" s="42">
        <v>10330.999999999998</v>
      </c>
      <c r="H177" s="23">
        <v>53.721199999999989</v>
      </c>
      <c r="I177" s="26">
        <v>-1.1974000000000089</v>
      </c>
      <c r="J177" s="27">
        <v>-2.1803177794044438E-2</v>
      </c>
    </row>
    <row r="178" spans="1:10" x14ac:dyDescent="0.25">
      <c r="A178" s="44" t="s">
        <v>40</v>
      </c>
      <c r="B178" s="31"/>
      <c r="C178" s="51"/>
      <c r="D178" s="33"/>
      <c r="E178" s="47">
        <v>363.60587999999996</v>
      </c>
      <c r="F178" s="52"/>
      <c r="G178" s="53"/>
      <c r="H178" s="47">
        <f>SUM(H175:H177)</f>
        <v>352.46343999999982</v>
      </c>
      <c r="I178" s="37">
        <f>+H178-E178</f>
        <v>-11.142440000000136</v>
      </c>
      <c r="J178" s="38">
        <f>+I178/E178</f>
        <v>-3.0644278909901394E-2</v>
      </c>
    </row>
    <row r="179" spans="1:10" x14ac:dyDescent="0.25">
      <c r="A179" s="54" t="s">
        <v>41</v>
      </c>
      <c r="B179" s="20" t="s">
        <v>27</v>
      </c>
      <c r="C179" s="55">
        <v>4.4000000000000003E-3</v>
      </c>
      <c r="D179" s="42">
        <v>10362</v>
      </c>
      <c r="E179" s="56">
        <v>45.592800000000004</v>
      </c>
      <c r="F179" s="57">
        <v>4.4000000000000003E-3</v>
      </c>
      <c r="G179" s="42">
        <v>10330.999999999998</v>
      </c>
      <c r="H179" s="56">
        <v>45.456399999999995</v>
      </c>
      <c r="I179" s="26">
        <v>-0.13640000000000896</v>
      </c>
      <c r="J179" s="27">
        <v>-2.9917004439299396E-3</v>
      </c>
    </row>
    <row r="180" spans="1:10" x14ac:dyDescent="0.25">
      <c r="A180" s="54" t="s">
        <v>42</v>
      </c>
      <c r="B180" s="20" t="s">
        <v>27</v>
      </c>
      <c r="C180" s="55">
        <v>1.2999999999999999E-3</v>
      </c>
      <c r="D180" s="42">
        <v>10362</v>
      </c>
      <c r="E180" s="56">
        <v>13.470599999999999</v>
      </c>
      <c r="F180" s="57">
        <v>1.2999999999999999E-3</v>
      </c>
      <c r="G180" s="42">
        <v>10330.999999999998</v>
      </c>
      <c r="H180" s="56">
        <v>13.430299999999997</v>
      </c>
      <c r="I180" s="26">
        <v>-4.0300000000002001E-2</v>
      </c>
      <c r="J180" s="27">
        <v>-2.9917004439298919E-3</v>
      </c>
    </row>
    <row r="181" spans="1:10" x14ac:dyDescent="0.25">
      <c r="A181" s="19" t="s">
        <v>43</v>
      </c>
      <c r="B181" s="20" t="s">
        <v>23</v>
      </c>
      <c r="C181" s="55">
        <v>0.25</v>
      </c>
      <c r="D181" s="22">
        <v>1</v>
      </c>
      <c r="E181" s="56">
        <v>0.25</v>
      </c>
      <c r="F181" s="57">
        <v>0.25</v>
      </c>
      <c r="G181" s="25">
        <v>1</v>
      </c>
      <c r="H181" s="56">
        <v>0.25</v>
      </c>
      <c r="I181" s="26">
        <v>0</v>
      </c>
      <c r="J181" s="27">
        <v>0</v>
      </c>
    </row>
    <row r="182" spans="1:10" x14ac:dyDescent="0.25">
      <c r="A182" s="19" t="s">
        <v>44</v>
      </c>
      <c r="B182" s="20" t="s">
        <v>27</v>
      </c>
      <c r="C182" s="55">
        <v>7.0000000000000001E-3</v>
      </c>
      <c r="D182" s="29">
        <v>10000</v>
      </c>
      <c r="E182" s="56">
        <v>70</v>
      </c>
      <c r="F182" s="58"/>
      <c r="G182" s="58"/>
      <c r="H182" s="58"/>
      <c r="I182" s="58"/>
      <c r="J182" s="27">
        <v>0</v>
      </c>
    </row>
    <row r="183" spans="1:10" ht="25.5" x14ac:dyDescent="0.25">
      <c r="A183" s="54" t="s">
        <v>45</v>
      </c>
      <c r="B183" s="20"/>
      <c r="C183" s="58"/>
      <c r="D183" s="58"/>
      <c r="E183" s="58"/>
      <c r="F183" s="57"/>
      <c r="G183" s="42">
        <v>10330.999999999998</v>
      </c>
      <c r="H183" s="56">
        <v>0</v>
      </c>
      <c r="I183" s="26"/>
      <c r="J183" s="27" t="s">
        <v>25</v>
      </c>
    </row>
    <row r="184" spans="1:10" x14ac:dyDescent="0.25">
      <c r="A184" s="40" t="s">
        <v>46</v>
      </c>
      <c r="B184" s="20"/>
      <c r="C184" s="59">
        <v>0.08</v>
      </c>
      <c r="D184" s="60">
        <v>6400</v>
      </c>
      <c r="E184" s="56">
        <v>512</v>
      </c>
      <c r="F184" s="59">
        <v>0.08</v>
      </c>
      <c r="G184" s="60">
        <v>6400</v>
      </c>
      <c r="H184" s="56">
        <v>512</v>
      </c>
      <c r="I184" s="26">
        <v>0</v>
      </c>
      <c r="J184" s="27">
        <v>0</v>
      </c>
    </row>
    <row r="185" spans="1:10" x14ac:dyDescent="0.25">
      <c r="A185" s="40" t="s">
        <v>47</v>
      </c>
      <c r="B185" s="20"/>
      <c r="C185" s="59">
        <v>0.122</v>
      </c>
      <c r="D185" s="60">
        <v>1800</v>
      </c>
      <c r="E185" s="56">
        <v>219.6</v>
      </c>
      <c r="F185" s="59">
        <v>0.122</v>
      </c>
      <c r="G185" s="60">
        <v>1800</v>
      </c>
      <c r="H185" s="56">
        <v>219.6</v>
      </c>
      <c r="I185" s="26">
        <v>0</v>
      </c>
      <c r="J185" s="27">
        <v>0</v>
      </c>
    </row>
    <row r="186" spans="1:10" x14ac:dyDescent="0.25">
      <c r="A186" s="6" t="s">
        <v>48</v>
      </c>
      <c r="B186" s="20"/>
      <c r="C186" s="59">
        <v>0.161</v>
      </c>
      <c r="D186" s="60">
        <v>1800</v>
      </c>
      <c r="E186" s="56">
        <v>289.8</v>
      </c>
      <c r="F186" s="59">
        <v>0.161</v>
      </c>
      <c r="G186" s="60">
        <v>1800</v>
      </c>
      <c r="H186" s="56">
        <v>289.8</v>
      </c>
      <c r="I186" s="26">
        <v>0</v>
      </c>
      <c r="J186" s="27">
        <v>0</v>
      </c>
    </row>
    <row r="187" spans="1:10" x14ac:dyDescent="0.25">
      <c r="A187" s="40" t="s">
        <v>49</v>
      </c>
      <c r="B187" s="20"/>
      <c r="C187" s="59">
        <v>8.5999999999999993E-2</v>
      </c>
      <c r="D187" s="60">
        <v>10000</v>
      </c>
      <c r="E187" s="56">
        <v>859.99999999999989</v>
      </c>
      <c r="F187" s="59">
        <v>8.5999999999999993E-2</v>
      </c>
      <c r="G187" s="60">
        <v>10000</v>
      </c>
      <c r="H187" s="56">
        <v>859.99999999999989</v>
      </c>
      <c r="I187" s="26">
        <v>0</v>
      </c>
      <c r="J187" s="27">
        <v>0</v>
      </c>
    </row>
    <row r="188" spans="1:10" ht="15.75" thickBot="1" x14ac:dyDescent="0.3">
      <c r="A188" s="40" t="s">
        <v>50</v>
      </c>
      <c r="B188" s="20"/>
      <c r="C188" s="55">
        <v>9.06E-2</v>
      </c>
      <c r="D188" s="61">
        <v>10000</v>
      </c>
      <c r="E188" s="56">
        <v>906</v>
      </c>
      <c r="F188" s="55">
        <v>9.06E-2</v>
      </c>
      <c r="G188" s="61">
        <v>10000</v>
      </c>
      <c r="H188" s="56">
        <v>906</v>
      </c>
      <c r="I188" s="26">
        <v>0</v>
      </c>
      <c r="J188" s="27">
        <v>0</v>
      </c>
    </row>
    <row r="189" spans="1:10" ht="15.75" thickBot="1" x14ac:dyDescent="0.3">
      <c r="A189" s="62"/>
      <c r="B189" s="63"/>
      <c r="C189" s="64"/>
      <c r="D189" s="65"/>
      <c r="E189" s="66"/>
      <c r="F189" s="64"/>
      <c r="G189" s="67"/>
      <c r="H189" s="66"/>
      <c r="I189" s="68"/>
      <c r="J189" s="69"/>
    </row>
    <row r="190" spans="1:10" x14ac:dyDescent="0.25">
      <c r="A190" s="70" t="s">
        <v>51</v>
      </c>
      <c r="B190" s="19"/>
      <c r="C190" s="71"/>
      <c r="D190" s="72"/>
      <c r="E190" s="73">
        <v>1514.3192800000002</v>
      </c>
      <c r="F190" s="74"/>
      <c r="G190" s="74"/>
      <c r="H190" s="73">
        <f>SUM(H178:H186)</f>
        <v>1433.0001399999996</v>
      </c>
      <c r="I190" s="75">
        <f>+H190-E190</f>
        <v>-81.319140000000516</v>
      </c>
      <c r="J190" s="76">
        <f>+I190/E190</f>
        <v>-5.3700128548849028E-2</v>
      </c>
    </row>
    <row r="191" spans="1:10" x14ac:dyDescent="0.25">
      <c r="A191" s="77" t="s">
        <v>52</v>
      </c>
      <c r="B191" s="19"/>
      <c r="C191" s="71">
        <v>0.13</v>
      </c>
      <c r="D191" s="78"/>
      <c r="E191" s="79">
        <v>196.86150640000002</v>
      </c>
      <c r="F191" s="80">
        <v>0.13</v>
      </c>
      <c r="G191" s="81"/>
      <c r="H191" s="79">
        <f>+H190*0.13</f>
        <v>186.29001819999996</v>
      </c>
      <c r="I191" s="82">
        <f>+H191-E191</f>
        <v>-10.571488200000061</v>
      </c>
      <c r="J191" s="83">
        <f>+I191/E191</f>
        <v>-5.3700128548849001E-2</v>
      </c>
    </row>
    <row r="192" spans="1:10" x14ac:dyDescent="0.25">
      <c r="A192" s="84" t="s">
        <v>53</v>
      </c>
      <c r="B192" s="19"/>
      <c r="C192" s="85"/>
      <c r="D192" s="78"/>
      <c r="E192" s="79">
        <v>1711.1807864000002</v>
      </c>
      <c r="F192" s="81"/>
      <c r="G192" s="81"/>
      <c r="H192" s="79">
        <f>+H190+H191</f>
        <v>1619.2901581999995</v>
      </c>
      <c r="I192" s="82">
        <f>+H192-E192</f>
        <v>-91.89062820000072</v>
      </c>
      <c r="J192" s="83">
        <f>+I192/E192</f>
        <v>-5.3700128548849112E-2</v>
      </c>
    </row>
    <row r="193" spans="1:10" x14ac:dyDescent="0.25">
      <c r="A193" s="127" t="s">
        <v>54</v>
      </c>
      <c r="B193" s="127"/>
      <c r="C193" s="85"/>
      <c r="D193" s="78"/>
      <c r="E193" s="86"/>
      <c r="F193" s="58"/>
      <c r="G193" s="58"/>
      <c r="H193" s="58"/>
      <c r="I193" s="58"/>
      <c r="J193" s="87"/>
    </row>
    <row r="194" spans="1:10" ht="15.75" thickBot="1" x14ac:dyDescent="0.3">
      <c r="A194" s="128" t="s">
        <v>55</v>
      </c>
      <c r="B194" s="128"/>
      <c r="C194" s="88"/>
      <c r="D194" s="89"/>
      <c r="E194" s="90">
        <v>1711.1807864000002</v>
      </c>
      <c r="F194" s="91"/>
      <c r="G194" s="91"/>
      <c r="H194" s="90">
        <f>+H192</f>
        <v>1619.2901581999995</v>
      </c>
      <c r="I194" s="92">
        <f>+H194-E194</f>
        <v>-91.89062820000072</v>
      </c>
      <c r="J194" s="93">
        <f>+I194/E194</f>
        <v>-5.3700128548849112E-2</v>
      </c>
    </row>
    <row r="195" spans="1:10" ht="15.75" thickBot="1" x14ac:dyDescent="0.3">
      <c r="A195" s="62"/>
      <c r="B195" s="63"/>
      <c r="C195" s="64"/>
      <c r="D195" s="65"/>
      <c r="E195" s="66"/>
      <c r="F195" s="64"/>
      <c r="G195" s="67"/>
      <c r="H195" s="66"/>
      <c r="I195" s="68"/>
      <c r="J195" s="69"/>
    </row>
    <row r="197" spans="1:10" x14ac:dyDescent="0.25">
      <c r="A197" s="1" t="s">
        <v>0</v>
      </c>
      <c r="B197" s="123" t="s">
        <v>60</v>
      </c>
      <c r="C197" s="123"/>
      <c r="D197" s="123"/>
      <c r="E197" s="2"/>
      <c r="F197" s="2"/>
      <c r="G197" s="3"/>
      <c r="H197" s="3"/>
      <c r="I197" s="3"/>
      <c r="J197" s="3"/>
    </row>
    <row r="198" spans="1:10" x14ac:dyDescent="0.25">
      <c r="A198" s="1" t="s">
        <v>2</v>
      </c>
      <c r="B198" s="123" t="s">
        <v>3</v>
      </c>
      <c r="C198" s="123"/>
      <c r="D198" s="123"/>
      <c r="E198" s="2"/>
      <c r="F198" s="2"/>
      <c r="G198" s="3"/>
      <c r="H198" s="3"/>
      <c r="I198" s="3"/>
      <c r="J198" s="3"/>
    </row>
    <row r="199" spans="1:10" ht="15.75" x14ac:dyDescent="0.25">
      <c r="A199" s="1" t="s">
        <v>4</v>
      </c>
      <c r="B199" s="4">
        <v>15000</v>
      </c>
      <c r="C199" s="5" t="s">
        <v>5</v>
      </c>
      <c r="D199" s="6"/>
      <c r="E199" s="3"/>
      <c r="F199" s="3"/>
      <c r="G199" s="7"/>
      <c r="H199" s="7"/>
      <c r="I199" s="7"/>
      <c r="J199" s="7"/>
    </row>
    <row r="200" spans="1:10" ht="15.75" x14ac:dyDescent="0.25">
      <c r="A200" s="1" t="s">
        <v>6</v>
      </c>
      <c r="B200" s="4">
        <v>0</v>
      </c>
      <c r="C200" s="8" t="s">
        <v>7</v>
      </c>
      <c r="D200" s="9"/>
      <c r="E200" s="10"/>
      <c r="F200" s="10"/>
      <c r="G200" s="10"/>
      <c r="H200" s="3"/>
      <c r="I200" s="3"/>
      <c r="J200" s="3"/>
    </row>
    <row r="201" spans="1:10" x14ac:dyDescent="0.25">
      <c r="A201" s="1" t="s">
        <v>8</v>
      </c>
      <c r="B201" s="11">
        <v>1.0362</v>
      </c>
      <c r="C201" s="3"/>
      <c r="D201" s="3"/>
      <c r="E201" s="3"/>
      <c r="F201" s="3"/>
      <c r="G201" s="3"/>
      <c r="H201" s="3"/>
      <c r="I201" s="3"/>
      <c r="J201" s="3"/>
    </row>
    <row r="202" spans="1:10" x14ac:dyDescent="0.25">
      <c r="A202" s="1" t="s">
        <v>9</v>
      </c>
      <c r="B202" s="11">
        <v>1.0330999999999999</v>
      </c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5" t="s">
        <v>10</v>
      </c>
      <c r="B203" s="12" t="s">
        <v>11</v>
      </c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6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6"/>
      <c r="B205" s="13"/>
      <c r="C205" s="124" t="s">
        <v>12</v>
      </c>
      <c r="D205" s="125"/>
      <c r="E205" s="126"/>
      <c r="F205" s="124" t="s">
        <v>13</v>
      </c>
      <c r="G205" s="125"/>
      <c r="H205" s="126"/>
      <c r="I205" s="124" t="s">
        <v>14</v>
      </c>
      <c r="J205" s="126"/>
    </row>
    <row r="206" spans="1:10" x14ac:dyDescent="0.25">
      <c r="A206" s="6"/>
      <c r="B206" s="129" t="s">
        <v>15</v>
      </c>
      <c r="C206" s="14" t="s">
        <v>16</v>
      </c>
      <c r="D206" s="14" t="s">
        <v>17</v>
      </c>
      <c r="E206" s="15" t="s">
        <v>18</v>
      </c>
      <c r="F206" s="14" t="s">
        <v>16</v>
      </c>
      <c r="G206" s="16" t="s">
        <v>17</v>
      </c>
      <c r="H206" s="15" t="s">
        <v>18</v>
      </c>
      <c r="I206" s="119" t="s">
        <v>19</v>
      </c>
      <c r="J206" s="121" t="s">
        <v>20</v>
      </c>
    </row>
    <row r="207" spans="1:10" x14ac:dyDescent="0.25">
      <c r="A207" s="6"/>
      <c r="B207" s="130"/>
      <c r="C207" s="17" t="s">
        <v>21</v>
      </c>
      <c r="D207" s="17"/>
      <c r="E207" s="18" t="s">
        <v>21</v>
      </c>
      <c r="F207" s="17" t="s">
        <v>21</v>
      </c>
      <c r="G207" s="18"/>
      <c r="H207" s="18" t="s">
        <v>21</v>
      </c>
      <c r="I207" s="120"/>
      <c r="J207" s="122"/>
    </row>
    <row r="208" spans="1:10" x14ac:dyDescent="0.25">
      <c r="A208" s="19" t="s">
        <v>22</v>
      </c>
      <c r="B208" s="20" t="s">
        <v>23</v>
      </c>
      <c r="C208" s="21">
        <v>16.420000000000002</v>
      </c>
      <c r="D208" s="22">
        <v>1</v>
      </c>
      <c r="E208" s="23">
        <v>16.420000000000002</v>
      </c>
      <c r="F208" s="24">
        <v>16.86</v>
      </c>
      <c r="G208" s="25">
        <v>1</v>
      </c>
      <c r="H208" s="23">
        <f>+F208</f>
        <v>16.86</v>
      </c>
      <c r="I208" s="26">
        <f>+H208-E208</f>
        <v>0.43999999999999773</v>
      </c>
      <c r="J208" s="27">
        <f>+I208/E208</f>
        <v>2.6796589524969407E-2</v>
      </c>
    </row>
    <row r="209" spans="1:10" x14ac:dyDescent="0.25">
      <c r="A209" s="19" t="s">
        <v>24</v>
      </c>
      <c r="B209" s="20"/>
      <c r="C209" s="21"/>
      <c r="D209" s="22">
        <v>1</v>
      </c>
      <c r="E209" s="23">
        <v>0</v>
      </c>
      <c r="F209" s="24"/>
      <c r="G209" s="25">
        <v>1</v>
      </c>
      <c r="H209" s="23">
        <v>0</v>
      </c>
      <c r="I209" s="26">
        <v>0</v>
      </c>
      <c r="J209" s="27" t="s">
        <v>25</v>
      </c>
    </row>
    <row r="210" spans="1:10" x14ac:dyDescent="0.25">
      <c r="A210" s="28" t="s">
        <v>57</v>
      </c>
      <c r="B210" s="20" t="s">
        <v>23</v>
      </c>
      <c r="C210" s="21">
        <v>2.78</v>
      </c>
      <c r="D210" s="22">
        <v>1</v>
      </c>
      <c r="E210" s="23">
        <v>2.78</v>
      </c>
      <c r="F210" s="24"/>
      <c r="G210" s="25">
        <v>1</v>
      </c>
      <c r="H210" s="23">
        <v>0</v>
      </c>
      <c r="I210" s="26">
        <v>-2.78</v>
      </c>
      <c r="J210" s="27">
        <v>-1</v>
      </c>
    </row>
    <row r="211" spans="1:10" x14ac:dyDescent="0.25">
      <c r="A211" s="28" t="s">
        <v>58</v>
      </c>
      <c r="B211" s="20" t="s">
        <v>23</v>
      </c>
      <c r="C211" s="21">
        <v>0.08</v>
      </c>
      <c r="D211" s="22">
        <v>1</v>
      </c>
      <c r="E211" s="23">
        <v>0.08</v>
      </c>
      <c r="F211" s="24"/>
      <c r="G211" s="25">
        <v>1</v>
      </c>
      <c r="H211" s="23">
        <v>0</v>
      </c>
      <c r="I211" s="26">
        <v>-0.08</v>
      </c>
      <c r="J211" s="27">
        <v>-1</v>
      </c>
    </row>
    <row r="212" spans="1:10" x14ac:dyDescent="0.25">
      <c r="A212" s="19" t="s">
        <v>26</v>
      </c>
      <c r="B212" s="20" t="s">
        <v>27</v>
      </c>
      <c r="C212" s="21">
        <v>1.7399999999999999E-2</v>
      </c>
      <c r="D212" s="29">
        <v>15000</v>
      </c>
      <c r="E212" s="23">
        <v>261</v>
      </c>
      <c r="F212" s="24">
        <v>1.78E-2</v>
      </c>
      <c r="G212" s="29">
        <v>15000</v>
      </c>
      <c r="H212" s="23">
        <f>+G212*F212</f>
        <v>267</v>
      </c>
      <c r="I212" s="26">
        <f>+H212-E212</f>
        <v>6</v>
      </c>
      <c r="J212" s="27">
        <f>+I212/E212</f>
        <v>2.2988505747126436E-2</v>
      </c>
    </row>
    <row r="213" spans="1:10" x14ac:dyDescent="0.25">
      <c r="A213" s="19" t="s">
        <v>28</v>
      </c>
      <c r="B213" s="20"/>
      <c r="C213" s="21"/>
      <c r="D213" s="29">
        <v>15000</v>
      </c>
      <c r="E213" s="23">
        <v>0</v>
      </c>
      <c r="F213" s="24"/>
      <c r="G213" s="29">
        <v>15000</v>
      </c>
      <c r="H213" s="23">
        <v>0</v>
      </c>
      <c r="I213" s="26">
        <v>0</v>
      </c>
      <c r="J213" s="27" t="s">
        <v>25</v>
      </c>
    </row>
    <row r="214" spans="1:10" x14ac:dyDescent="0.25">
      <c r="A214" s="19" t="s">
        <v>29</v>
      </c>
      <c r="B214" s="20" t="s">
        <v>27</v>
      </c>
      <c r="C214" s="21"/>
      <c r="D214" s="29">
        <v>15000</v>
      </c>
      <c r="E214" s="23">
        <v>0</v>
      </c>
      <c r="F214" s="24">
        <v>2.0000000000000001E-4</v>
      </c>
      <c r="G214" s="29">
        <v>15000</v>
      </c>
      <c r="H214" s="23">
        <v>3</v>
      </c>
      <c r="I214" s="26">
        <v>3</v>
      </c>
      <c r="J214" s="27">
        <v>1</v>
      </c>
    </row>
    <row r="215" spans="1:10" x14ac:dyDescent="0.25">
      <c r="A215" s="30" t="s">
        <v>30</v>
      </c>
      <c r="B215" s="31"/>
      <c r="C215" s="32"/>
      <c r="D215" s="33"/>
      <c r="E215" s="34">
        <v>280.27999999999997</v>
      </c>
      <c r="F215" s="35"/>
      <c r="G215" s="36"/>
      <c r="H215" s="34">
        <f>SUM(H208:H214)</f>
        <v>286.86</v>
      </c>
      <c r="I215" s="37">
        <f>+H215-E215</f>
        <v>6.5800000000000409</v>
      </c>
      <c r="J215" s="38">
        <f>+I215/E215</f>
        <v>2.3476523476523625E-2</v>
      </c>
    </row>
    <row r="216" spans="1:10" x14ac:dyDescent="0.25">
      <c r="A216" s="39" t="s">
        <v>31</v>
      </c>
      <c r="B216" s="20" t="s">
        <v>27</v>
      </c>
      <c r="C216" s="21"/>
      <c r="D216" s="29">
        <v>15000</v>
      </c>
      <c r="E216" s="23">
        <v>0</v>
      </c>
      <c r="F216" s="24">
        <v>3.7000000000000002E-3</v>
      </c>
      <c r="G216" s="29">
        <v>15000</v>
      </c>
      <c r="H216" s="23">
        <f>+F216*G216</f>
        <v>55.5</v>
      </c>
      <c r="I216" s="26">
        <f>+H216-E216</f>
        <v>55.5</v>
      </c>
      <c r="J216" s="27">
        <v>1</v>
      </c>
    </row>
    <row r="217" spans="1:10" x14ac:dyDescent="0.25">
      <c r="A217" s="39" t="s">
        <v>74</v>
      </c>
      <c r="B217" s="20" t="s">
        <v>27</v>
      </c>
      <c r="C217" s="21"/>
      <c r="D217" s="29">
        <v>15000</v>
      </c>
      <c r="E217" s="23">
        <v>0</v>
      </c>
      <c r="F217" s="24">
        <v>-3.2000000000000002E-3</v>
      </c>
      <c r="G217" s="29">
        <v>15000</v>
      </c>
      <c r="H217" s="23">
        <f>+F217*G217</f>
        <v>-48</v>
      </c>
      <c r="I217" s="26">
        <f>+H217-E217</f>
        <v>-48</v>
      </c>
      <c r="J217" s="27">
        <v>1</v>
      </c>
    </row>
    <row r="218" spans="1:10" x14ac:dyDescent="0.25">
      <c r="A218" s="39" t="s">
        <v>32</v>
      </c>
      <c r="B218" s="20" t="s">
        <v>27</v>
      </c>
      <c r="C218" s="21"/>
      <c r="D218" s="29">
        <v>15000</v>
      </c>
      <c r="E218" s="23">
        <v>0</v>
      </c>
      <c r="F218" s="24">
        <v>2.9999999999999997E-4</v>
      </c>
      <c r="G218" s="29">
        <v>15000</v>
      </c>
      <c r="H218" s="23">
        <v>4.5</v>
      </c>
      <c r="I218" s="26">
        <v>4.5</v>
      </c>
      <c r="J218" s="27">
        <v>1</v>
      </c>
    </row>
    <row r="219" spans="1:10" x14ac:dyDescent="0.25">
      <c r="A219" s="39" t="s">
        <v>33</v>
      </c>
      <c r="B219" s="20" t="s">
        <v>27</v>
      </c>
      <c r="C219" s="21"/>
      <c r="D219" s="29">
        <v>15000</v>
      </c>
      <c r="E219" s="23">
        <v>0</v>
      </c>
      <c r="F219" s="24">
        <v>-1.8E-3</v>
      </c>
      <c r="G219" s="29">
        <v>15000</v>
      </c>
      <c r="H219" s="23">
        <v>-27</v>
      </c>
      <c r="I219" s="26">
        <v>-27</v>
      </c>
      <c r="J219" s="27">
        <v>1</v>
      </c>
    </row>
    <row r="220" spans="1:10" x14ac:dyDescent="0.25">
      <c r="A220" s="39" t="s">
        <v>59</v>
      </c>
      <c r="B220" s="20" t="s">
        <v>27</v>
      </c>
      <c r="C220" s="21"/>
      <c r="D220" s="29">
        <v>15000</v>
      </c>
      <c r="E220" s="23">
        <v>0</v>
      </c>
      <c r="F220" s="24"/>
      <c r="G220" s="29">
        <v>15000</v>
      </c>
      <c r="H220" s="23">
        <v>0</v>
      </c>
      <c r="I220" s="26">
        <v>0</v>
      </c>
      <c r="J220" s="27" t="s">
        <v>25</v>
      </c>
    </row>
    <row r="221" spans="1:10" x14ac:dyDescent="0.25">
      <c r="A221" s="40" t="s">
        <v>34</v>
      </c>
      <c r="B221" s="20" t="s">
        <v>27</v>
      </c>
      <c r="C221" s="21">
        <v>2.0000000000000001E-4</v>
      </c>
      <c r="D221" s="29">
        <v>15000</v>
      </c>
      <c r="E221" s="23">
        <v>3</v>
      </c>
      <c r="F221" s="24">
        <v>5.9999999999999995E-4</v>
      </c>
      <c r="G221" s="29">
        <v>15000</v>
      </c>
      <c r="H221" s="23">
        <v>9</v>
      </c>
      <c r="I221" s="26">
        <v>6</v>
      </c>
      <c r="J221" s="27">
        <v>2</v>
      </c>
    </row>
    <row r="222" spans="1:10" x14ac:dyDescent="0.25">
      <c r="A222" s="40" t="s">
        <v>35</v>
      </c>
      <c r="B222" s="20"/>
      <c r="C222" s="41">
        <v>0</v>
      </c>
      <c r="D222" s="42">
        <v>0</v>
      </c>
      <c r="E222" s="23">
        <v>0</v>
      </c>
      <c r="F222" s="43">
        <v>0</v>
      </c>
      <c r="G222" s="42">
        <v>0</v>
      </c>
      <c r="H222" s="23">
        <v>0</v>
      </c>
      <c r="I222" s="26">
        <v>0</v>
      </c>
      <c r="J222" s="27" t="s">
        <v>25</v>
      </c>
    </row>
    <row r="223" spans="1:10" x14ac:dyDescent="0.25">
      <c r="A223" s="40" t="s">
        <v>36</v>
      </c>
      <c r="B223" s="20" t="s">
        <v>23</v>
      </c>
      <c r="C223" s="41">
        <v>0.79</v>
      </c>
      <c r="D223" s="22">
        <v>1</v>
      </c>
      <c r="E223" s="23">
        <v>0.79</v>
      </c>
      <c r="F223" s="41">
        <v>0.79</v>
      </c>
      <c r="G223" s="22">
        <v>1</v>
      </c>
      <c r="H223" s="23">
        <v>0.79</v>
      </c>
      <c r="I223" s="26">
        <v>0</v>
      </c>
      <c r="J223" s="27">
        <v>0</v>
      </c>
    </row>
    <row r="224" spans="1:10" x14ac:dyDescent="0.25">
      <c r="A224" s="44" t="s">
        <v>37</v>
      </c>
      <c r="B224" s="45"/>
      <c r="C224" s="46"/>
      <c r="D224" s="33"/>
      <c r="E224" s="47">
        <v>284.07</v>
      </c>
      <c r="F224" s="33"/>
      <c r="G224" s="36"/>
      <c r="H224" s="47">
        <f>SUM(H215:H223)</f>
        <v>281.65000000000003</v>
      </c>
      <c r="I224" s="37">
        <f>+H224-E224</f>
        <v>-2.4199999999999591</v>
      </c>
      <c r="J224" s="38">
        <f>+I224/E224</f>
        <v>-8.5190270003870847E-3</v>
      </c>
    </row>
    <row r="225" spans="1:10" x14ac:dyDescent="0.25">
      <c r="A225" s="48" t="s">
        <v>38</v>
      </c>
      <c r="B225" s="49" t="s">
        <v>27</v>
      </c>
      <c r="C225" s="24">
        <v>7.3000000000000001E-3</v>
      </c>
      <c r="D225" s="42">
        <v>15543</v>
      </c>
      <c r="E225" s="23">
        <v>113.4639</v>
      </c>
      <c r="F225" s="24">
        <v>6.8999999999999999E-3</v>
      </c>
      <c r="G225" s="42">
        <v>15496.499999999998</v>
      </c>
      <c r="H225" s="23">
        <v>106.92584999999998</v>
      </c>
      <c r="I225" s="26">
        <v>-6.5380500000000126</v>
      </c>
      <c r="J225" s="27">
        <v>-5.7622292200426854E-2</v>
      </c>
    </row>
    <row r="226" spans="1:10" x14ac:dyDescent="0.25">
      <c r="A226" s="50" t="s">
        <v>39</v>
      </c>
      <c r="B226" s="49" t="s">
        <v>27</v>
      </c>
      <c r="C226" s="24">
        <v>5.3E-3</v>
      </c>
      <c r="D226" s="42">
        <v>15543</v>
      </c>
      <c r="E226" s="23">
        <v>82.377899999999997</v>
      </c>
      <c r="F226" s="24">
        <v>5.1999999999999998E-3</v>
      </c>
      <c r="G226" s="42">
        <v>15496.499999999998</v>
      </c>
      <c r="H226" s="23">
        <v>80.581799999999987</v>
      </c>
      <c r="I226" s="26">
        <v>-1.7961000000000098</v>
      </c>
      <c r="J226" s="27">
        <v>-2.1803177794044396E-2</v>
      </c>
    </row>
    <row r="227" spans="1:10" x14ac:dyDescent="0.25">
      <c r="A227" s="44" t="s">
        <v>40</v>
      </c>
      <c r="B227" s="31"/>
      <c r="C227" s="51"/>
      <c r="D227" s="33"/>
      <c r="E227" s="47">
        <v>479.91180000000003</v>
      </c>
      <c r="F227" s="52"/>
      <c r="G227" s="53"/>
      <c r="H227" s="47">
        <f>SUM(H224:H226)</f>
        <v>469.15764999999999</v>
      </c>
      <c r="I227" s="37">
        <f>+H227-E227</f>
        <v>-10.754150000000038</v>
      </c>
      <c r="J227" s="38">
        <f>+I227/E227</f>
        <v>-2.2408596746318881E-2</v>
      </c>
    </row>
    <row r="228" spans="1:10" x14ac:dyDescent="0.25">
      <c r="A228" s="54" t="s">
        <v>41</v>
      </c>
      <c r="B228" s="20" t="s">
        <v>27</v>
      </c>
      <c r="C228" s="55">
        <v>4.4000000000000003E-3</v>
      </c>
      <c r="D228" s="42">
        <v>15543</v>
      </c>
      <c r="E228" s="56">
        <v>68.389200000000002</v>
      </c>
      <c r="F228" s="57">
        <v>4.4000000000000003E-3</v>
      </c>
      <c r="G228" s="42">
        <v>15496.499999999998</v>
      </c>
      <c r="H228" s="56">
        <v>68.184600000000003</v>
      </c>
      <c r="I228" s="26">
        <v>-0.20459999999999923</v>
      </c>
      <c r="J228" s="27">
        <v>-2.9917004439297319E-3</v>
      </c>
    </row>
    <row r="229" spans="1:10" x14ac:dyDescent="0.25">
      <c r="A229" s="54" t="s">
        <v>42</v>
      </c>
      <c r="B229" s="20" t="s">
        <v>27</v>
      </c>
      <c r="C229" s="55">
        <v>1.2999999999999999E-3</v>
      </c>
      <c r="D229" s="42">
        <v>15543</v>
      </c>
      <c r="E229" s="56">
        <v>20.2059</v>
      </c>
      <c r="F229" s="57">
        <v>1.2999999999999999E-3</v>
      </c>
      <c r="G229" s="42">
        <v>15496.499999999998</v>
      </c>
      <c r="H229" s="56">
        <v>20.145449999999997</v>
      </c>
      <c r="I229" s="26">
        <v>-6.0450000000003001E-2</v>
      </c>
      <c r="J229" s="27">
        <v>-2.9917004439298919E-3</v>
      </c>
    </row>
    <row r="230" spans="1:10" x14ac:dyDescent="0.25">
      <c r="A230" s="19" t="s">
        <v>43</v>
      </c>
      <c r="B230" s="20" t="s">
        <v>23</v>
      </c>
      <c r="C230" s="55">
        <v>0.25</v>
      </c>
      <c r="D230" s="22">
        <v>1</v>
      </c>
      <c r="E230" s="56">
        <v>0.25</v>
      </c>
      <c r="F230" s="57">
        <v>0.25</v>
      </c>
      <c r="G230" s="25">
        <v>1</v>
      </c>
      <c r="H230" s="56">
        <v>0.25</v>
      </c>
      <c r="I230" s="26">
        <v>0</v>
      </c>
      <c r="J230" s="27">
        <v>0</v>
      </c>
    </row>
    <row r="231" spans="1:10" x14ac:dyDescent="0.25">
      <c r="A231" s="19" t="s">
        <v>44</v>
      </c>
      <c r="B231" s="20" t="s">
        <v>27</v>
      </c>
      <c r="C231" s="55">
        <v>7.0000000000000001E-3</v>
      </c>
      <c r="D231" s="29">
        <v>15000</v>
      </c>
      <c r="E231" s="56">
        <v>105</v>
      </c>
      <c r="F231" s="58"/>
      <c r="G231" s="58"/>
      <c r="H231" s="58"/>
      <c r="I231" s="58"/>
      <c r="J231" s="27">
        <v>0</v>
      </c>
    </row>
    <row r="232" spans="1:10" ht="25.5" x14ac:dyDescent="0.25">
      <c r="A232" s="54" t="s">
        <v>45</v>
      </c>
      <c r="B232" s="20"/>
      <c r="C232" s="58"/>
      <c r="D232" s="58"/>
      <c r="E232" s="58"/>
      <c r="F232" s="57"/>
      <c r="G232" s="42">
        <v>15496.499999999998</v>
      </c>
      <c r="H232" s="56">
        <v>0</v>
      </c>
      <c r="I232" s="26"/>
      <c r="J232" s="27" t="s">
        <v>25</v>
      </c>
    </row>
    <row r="233" spans="1:10" x14ac:dyDescent="0.25">
      <c r="A233" s="40" t="s">
        <v>46</v>
      </c>
      <c r="B233" s="20"/>
      <c r="C233" s="59">
        <v>0.08</v>
      </c>
      <c r="D233" s="60">
        <v>9947.52</v>
      </c>
      <c r="E233" s="56">
        <v>795.80160000000001</v>
      </c>
      <c r="F233" s="59">
        <v>0.08</v>
      </c>
      <c r="G233" s="60">
        <v>9917.7599999999984</v>
      </c>
      <c r="H233" s="56">
        <v>793.42079999999987</v>
      </c>
      <c r="I233" s="26">
        <v>-2.3808000000001357</v>
      </c>
      <c r="J233" s="27">
        <v>-2.9917004439299136E-3</v>
      </c>
    </row>
    <row r="234" spans="1:10" x14ac:dyDescent="0.25">
      <c r="A234" s="40" t="s">
        <v>47</v>
      </c>
      <c r="B234" s="20"/>
      <c r="C234" s="59">
        <v>0.122</v>
      </c>
      <c r="D234" s="60">
        <v>2797.7400000000002</v>
      </c>
      <c r="E234" s="56">
        <v>341.32428000000004</v>
      </c>
      <c r="F234" s="59">
        <v>0.122</v>
      </c>
      <c r="G234" s="60">
        <v>2789.37</v>
      </c>
      <c r="H234" s="56">
        <v>340.30313999999998</v>
      </c>
      <c r="I234" s="26">
        <v>-1.0211400000000594</v>
      </c>
      <c r="J234" s="27">
        <v>-2.991700443929917E-3</v>
      </c>
    </row>
    <row r="235" spans="1:10" x14ac:dyDescent="0.25">
      <c r="A235" s="6" t="s">
        <v>48</v>
      </c>
      <c r="B235" s="20"/>
      <c r="C235" s="59">
        <v>0.161</v>
      </c>
      <c r="D235" s="60">
        <v>2797.7400000000002</v>
      </c>
      <c r="E235" s="56">
        <v>450.43614000000002</v>
      </c>
      <c r="F235" s="59">
        <v>0.161</v>
      </c>
      <c r="G235" s="60">
        <v>2789.37</v>
      </c>
      <c r="H235" s="56">
        <v>449.08857</v>
      </c>
      <c r="I235" s="26">
        <v>-1.3475700000000188</v>
      </c>
      <c r="J235" s="27">
        <v>-2.9917004439297848E-3</v>
      </c>
    </row>
    <row r="236" spans="1:10" x14ac:dyDescent="0.25">
      <c r="A236" s="40" t="s">
        <v>49</v>
      </c>
      <c r="B236" s="20"/>
      <c r="C236" s="59">
        <v>8.5999999999999993E-2</v>
      </c>
      <c r="D236" s="60">
        <v>15543</v>
      </c>
      <c r="E236" s="56">
        <v>1336.6979999999999</v>
      </c>
      <c r="F236" s="59">
        <v>8.5999999999999993E-2</v>
      </c>
      <c r="G236" s="60">
        <v>15496.499999999998</v>
      </c>
      <c r="H236" s="56">
        <v>1332.6989999999998</v>
      </c>
      <c r="I236" s="26">
        <v>-3.9990000000000236</v>
      </c>
      <c r="J236" s="27">
        <v>-2.9917004439297614E-3</v>
      </c>
    </row>
    <row r="237" spans="1:10" ht="15.75" thickBot="1" x14ac:dyDescent="0.3">
      <c r="A237" s="40" t="s">
        <v>50</v>
      </c>
      <c r="B237" s="20"/>
      <c r="C237" s="55">
        <v>9.06E-2</v>
      </c>
      <c r="D237" s="61">
        <v>15543</v>
      </c>
      <c r="E237" s="56">
        <v>1408.1958</v>
      </c>
      <c r="F237" s="55">
        <v>9.06E-2</v>
      </c>
      <c r="G237" s="61">
        <v>15496.499999999998</v>
      </c>
      <c r="H237" s="56">
        <v>1403.9828999999997</v>
      </c>
      <c r="I237" s="26">
        <v>-4.2129000000002179</v>
      </c>
      <c r="J237" s="27">
        <v>-2.991700443929898E-3</v>
      </c>
    </row>
    <row r="238" spans="1:10" ht="15.75" thickBot="1" x14ac:dyDescent="0.3">
      <c r="A238" s="62"/>
      <c r="B238" s="63"/>
      <c r="C238" s="64"/>
      <c r="D238" s="65"/>
      <c r="E238" s="66"/>
      <c r="F238" s="64"/>
      <c r="G238" s="67"/>
      <c r="H238" s="66"/>
      <c r="I238" s="68"/>
      <c r="J238" s="69"/>
    </row>
    <row r="239" spans="1:10" x14ac:dyDescent="0.25">
      <c r="A239" s="70" t="s">
        <v>51</v>
      </c>
      <c r="B239" s="19"/>
      <c r="C239" s="71"/>
      <c r="D239" s="72"/>
      <c r="E239" s="73">
        <v>2261.3189200000002</v>
      </c>
      <c r="F239" s="74"/>
      <c r="G239" s="74"/>
      <c r="H239" s="73">
        <f>SUM(H227:H235)</f>
        <v>2140.5502099999999</v>
      </c>
      <c r="I239" s="75">
        <f>+H239-E239</f>
        <v>-120.76871000000028</v>
      </c>
      <c r="J239" s="76">
        <f>+I239/E239</f>
        <v>-5.3406314753692626E-2</v>
      </c>
    </row>
    <row r="240" spans="1:10" x14ac:dyDescent="0.25">
      <c r="A240" s="77" t="s">
        <v>52</v>
      </c>
      <c r="B240" s="19"/>
      <c r="C240" s="71">
        <v>0.13</v>
      </c>
      <c r="D240" s="78"/>
      <c r="E240" s="79">
        <v>293.9714596</v>
      </c>
      <c r="F240" s="80">
        <v>0.13</v>
      </c>
      <c r="G240" s="81"/>
      <c r="H240" s="79">
        <f>+H239*0.13</f>
        <v>278.2715273</v>
      </c>
      <c r="I240" s="82">
        <f>+H240-E240</f>
        <v>-15.6999323</v>
      </c>
      <c r="J240" s="83">
        <f>+I240/E240</f>
        <v>-5.3406314753692508E-2</v>
      </c>
    </row>
    <row r="241" spans="1:10" x14ac:dyDescent="0.25">
      <c r="A241" s="84" t="s">
        <v>53</v>
      </c>
      <c r="B241" s="19"/>
      <c r="C241" s="85"/>
      <c r="D241" s="78"/>
      <c r="E241" s="79">
        <v>2555.2903796000001</v>
      </c>
      <c r="F241" s="81"/>
      <c r="G241" s="81"/>
      <c r="H241" s="79">
        <f>+H239+H240</f>
        <v>2418.8217372999998</v>
      </c>
      <c r="I241" s="82">
        <f>+H241-E241</f>
        <v>-136.46864230000028</v>
      </c>
      <c r="J241" s="83">
        <f>+I241/E241</f>
        <v>-5.3406314753692612E-2</v>
      </c>
    </row>
    <row r="242" spans="1:10" x14ac:dyDescent="0.25">
      <c r="A242" s="127" t="s">
        <v>54</v>
      </c>
      <c r="B242" s="127"/>
      <c r="C242" s="85"/>
      <c r="D242" s="78"/>
      <c r="E242" s="86"/>
      <c r="F242" s="58"/>
      <c r="G242" s="58"/>
      <c r="H242" s="58"/>
      <c r="I242" s="58"/>
      <c r="J242" s="87"/>
    </row>
    <row r="243" spans="1:10" ht="15.75" thickBot="1" x14ac:dyDescent="0.3">
      <c r="A243" s="128" t="s">
        <v>55</v>
      </c>
      <c r="B243" s="128"/>
      <c r="C243" s="88"/>
      <c r="D243" s="89"/>
      <c r="E243" s="90">
        <v>2555.2903796000001</v>
      </c>
      <c r="F243" s="91"/>
      <c r="G243" s="91"/>
      <c r="H243" s="90">
        <f>+H241</f>
        <v>2418.8217372999998</v>
      </c>
      <c r="I243" s="92">
        <f>+H243-E243</f>
        <v>-136.46864230000028</v>
      </c>
      <c r="J243" s="93">
        <f>+I243/E243</f>
        <v>-5.3406314753692612E-2</v>
      </c>
    </row>
    <row r="244" spans="1:10" ht="15.75" thickBot="1" x14ac:dyDescent="0.3">
      <c r="A244" s="62"/>
      <c r="B244" s="63"/>
      <c r="C244" s="64"/>
      <c r="D244" s="65"/>
      <c r="E244" s="66"/>
      <c r="F244" s="64"/>
      <c r="G244" s="67"/>
      <c r="H244" s="66"/>
      <c r="I244" s="68"/>
      <c r="J244" s="69"/>
    </row>
  </sheetData>
  <mergeCells count="50">
    <mergeCell ref="A242:B242"/>
    <mergeCell ref="A243:B243"/>
    <mergeCell ref="B197:D197"/>
    <mergeCell ref="B198:D198"/>
    <mergeCell ref="C205:E205"/>
    <mergeCell ref="F205:H205"/>
    <mergeCell ref="I205:J205"/>
    <mergeCell ref="B206:B207"/>
    <mergeCell ref="I206:I207"/>
    <mergeCell ref="J206:J207"/>
    <mergeCell ref="I156:J156"/>
    <mergeCell ref="B157:B158"/>
    <mergeCell ref="I157:I158"/>
    <mergeCell ref="J157:J158"/>
    <mergeCell ref="A193:B193"/>
    <mergeCell ref="F156:H156"/>
    <mergeCell ref="A194:B194"/>
    <mergeCell ref="A144:B144"/>
    <mergeCell ref="A145:B145"/>
    <mergeCell ref="B148:D148"/>
    <mergeCell ref="B149:D149"/>
    <mergeCell ref="C156:E156"/>
    <mergeCell ref="B108:B109"/>
    <mergeCell ref="I108:I109"/>
    <mergeCell ref="J108:J109"/>
    <mergeCell ref="I58:J58"/>
    <mergeCell ref="B59:B60"/>
    <mergeCell ref="I59:I60"/>
    <mergeCell ref="J59:J60"/>
    <mergeCell ref="A95:B95"/>
    <mergeCell ref="A96:B96"/>
    <mergeCell ref="F58:H58"/>
    <mergeCell ref="B99:D99"/>
    <mergeCell ref="B100:D100"/>
    <mergeCell ref="C107:E107"/>
    <mergeCell ref="F107:H107"/>
    <mergeCell ref="I107:J107"/>
    <mergeCell ref="A46:B46"/>
    <mergeCell ref="A47:B47"/>
    <mergeCell ref="B50:D50"/>
    <mergeCell ref="B51:D51"/>
    <mergeCell ref="C58:E58"/>
    <mergeCell ref="B10:B11"/>
    <mergeCell ref="I10:I11"/>
    <mergeCell ref="J10:J11"/>
    <mergeCell ref="B1:D1"/>
    <mergeCell ref="B2:D2"/>
    <mergeCell ref="C9:E9"/>
    <mergeCell ref="F9:H9"/>
    <mergeCell ref="I9:J9"/>
  </mergeCells>
  <pageMargins left="0.7" right="0.7" top="0.75" bottom="0.75" header="0.3" footer="0.3"/>
  <pageSetup scale="52" orientation="portrait" r:id="rId1"/>
  <rowBreaks count="4" manualBreakCount="4">
    <brk id="48" max="16383" man="1"/>
    <brk id="97" max="16383" man="1"/>
    <brk id="146" max="16383" man="1"/>
    <brk id="1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7"/>
  <sheetViews>
    <sheetView topLeftCell="A109" zoomScale="80" zoomScaleNormal="80" workbookViewId="0">
      <selection activeCell="K146" sqref="K146"/>
    </sheetView>
  </sheetViews>
  <sheetFormatPr defaultRowHeight="15" x14ac:dyDescent="0.25"/>
  <cols>
    <col min="1" max="1" width="61.42578125" bestFit="1" customWidth="1"/>
    <col min="2" max="2" width="11.85546875" bestFit="1" customWidth="1"/>
    <col min="3" max="3" width="10.7109375" bestFit="1" customWidth="1"/>
    <col min="4" max="4" width="11.28515625" bestFit="1" customWidth="1"/>
    <col min="5" max="5" width="13.42578125" bestFit="1" customWidth="1"/>
    <col min="6" max="6" width="10.7109375" bestFit="1" customWidth="1"/>
    <col min="7" max="7" width="11.28515625" bestFit="1" customWidth="1"/>
    <col min="8" max="8" width="13.42578125" bestFit="1" customWidth="1"/>
    <col min="9" max="9" width="12.28515625" bestFit="1" customWidth="1"/>
    <col min="10" max="10" width="9.42578125" bestFit="1" customWidth="1"/>
  </cols>
  <sheetData>
    <row r="1" spans="1:10" x14ac:dyDescent="0.25">
      <c r="A1" s="1" t="s">
        <v>0</v>
      </c>
      <c r="B1" s="123" t="s">
        <v>61</v>
      </c>
      <c r="C1" s="123"/>
      <c r="D1" s="123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23" t="s">
        <v>62</v>
      </c>
      <c r="C2" s="123"/>
      <c r="D2" s="123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30000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60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1.0330999999999999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24" t="s">
        <v>12</v>
      </c>
      <c r="D9" s="125"/>
      <c r="E9" s="126"/>
      <c r="F9" s="124" t="s">
        <v>13</v>
      </c>
      <c r="G9" s="125"/>
      <c r="H9" s="126"/>
      <c r="I9" s="124" t="s">
        <v>14</v>
      </c>
      <c r="J9" s="126"/>
    </row>
    <row r="10" spans="1:10" x14ac:dyDescent="0.25">
      <c r="A10" s="6"/>
      <c r="B10" s="129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19" t="s">
        <v>19</v>
      </c>
      <c r="J10" s="121" t="s">
        <v>20</v>
      </c>
    </row>
    <row r="11" spans="1:10" x14ac:dyDescent="0.25">
      <c r="A11" s="6"/>
      <c r="B11" s="130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20"/>
      <c r="J11" s="122"/>
    </row>
    <row r="12" spans="1:10" x14ac:dyDescent="0.25">
      <c r="A12" s="19" t="s">
        <v>22</v>
      </c>
      <c r="B12" s="20" t="s">
        <v>23</v>
      </c>
      <c r="C12" s="21">
        <v>77.98</v>
      </c>
      <c r="D12" s="22">
        <v>1</v>
      </c>
      <c r="E12" s="23">
        <v>77.98</v>
      </c>
      <c r="F12" s="24">
        <v>96.55</v>
      </c>
      <c r="G12" s="25">
        <v>1</v>
      </c>
      <c r="H12" s="23">
        <f>+F12</f>
        <v>96.55</v>
      </c>
      <c r="I12" s="26">
        <f>+H12-E12</f>
        <v>18.569999999999993</v>
      </c>
      <c r="J12" s="27">
        <f>+I12/E12</f>
        <v>0.23813798409848669</v>
      </c>
    </row>
    <row r="13" spans="1:10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28" t="s">
        <v>57</v>
      </c>
      <c r="B14" s="20" t="s">
        <v>23</v>
      </c>
      <c r="C14" s="21">
        <v>21.98</v>
      </c>
      <c r="D14" s="22">
        <v>1</v>
      </c>
      <c r="E14" s="23">
        <v>21.98</v>
      </c>
      <c r="F14" s="24"/>
      <c r="G14" s="25">
        <v>1</v>
      </c>
      <c r="H14" s="23">
        <v>0</v>
      </c>
      <c r="I14" s="26">
        <v>-21.98</v>
      </c>
      <c r="J14" s="27">
        <v>-1</v>
      </c>
    </row>
    <row r="15" spans="1:10" x14ac:dyDescent="0.25">
      <c r="A15" s="19" t="s">
        <v>26</v>
      </c>
      <c r="B15" s="20" t="s">
        <v>63</v>
      </c>
      <c r="C15" s="21">
        <v>2.5983999999999998</v>
      </c>
      <c r="D15" s="29">
        <v>60</v>
      </c>
      <c r="E15" s="23">
        <v>155.904</v>
      </c>
      <c r="F15" s="24">
        <v>3.1934999999999998</v>
      </c>
      <c r="G15" s="29">
        <v>60</v>
      </c>
      <c r="H15" s="23">
        <f>+F15*G15</f>
        <v>191.60999999999999</v>
      </c>
      <c r="I15" s="26">
        <f>+H15-E15</f>
        <v>35.705999999999989</v>
      </c>
      <c r="J15" s="27">
        <f>+I15/E15</f>
        <v>0.22902555418719206</v>
      </c>
    </row>
    <row r="16" spans="1:10" x14ac:dyDescent="0.25">
      <c r="A16" s="19" t="s">
        <v>28</v>
      </c>
      <c r="B16" s="20"/>
      <c r="C16" s="21"/>
      <c r="D16" s="29">
        <v>60</v>
      </c>
      <c r="E16" s="23">
        <v>0</v>
      </c>
      <c r="F16" s="24"/>
      <c r="G16" s="29">
        <v>60</v>
      </c>
      <c r="H16" s="23">
        <v>0</v>
      </c>
      <c r="I16" s="26">
        <v>0</v>
      </c>
      <c r="J16" s="27" t="s">
        <v>25</v>
      </c>
    </row>
    <row r="17" spans="1:10" x14ac:dyDescent="0.25">
      <c r="A17" s="19" t="s">
        <v>29</v>
      </c>
      <c r="B17" s="20" t="s">
        <v>63</v>
      </c>
      <c r="C17" s="21"/>
      <c r="D17" s="29">
        <v>60</v>
      </c>
      <c r="E17" s="23">
        <v>0</v>
      </c>
      <c r="F17" s="24">
        <v>0.1125</v>
      </c>
      <c r="G17" s="29">
        <v>60</v>
      </c>
      <c r="H17" s="23">
        <f>+F17*G17</f>
        <v>6.75</v>
      </c>
      <c r="I17" s="26">
        <f>+H17-E17</f>
        <v>6.75</v>
      </c>
      <c r="J17" s="27">
        <v>1</v>
      </c>
    </row>
    <row r="18" spans="1:10" x14ac:dyDescent="0.25">
      <c r="A18" s="28" t="s">
        <v>64</v>
      </c>
      <c r="B18" s="20" t="s">
        <v>63</v>
      </c>
      <c r="C18" s="21"/>
      <c r="D18" s="29">
        <v>60</v>
      </c>
      <c r="E18" s="23">
        <v>0</v>
      </c>
      <c r="F18" s="24">
        <v>1.3773</v>
      </c>
      <c r="G18" s="29">
        <v>60</v>
      </c>
      <c r="H18" s="23">
        <v>82.638000000000005</v>
      </c>
      <c r="I18" s="26">
        <v>82.638000000000005</v>
      </c>
      <c r="J18" s="27">
        <v>1</v>
      </c>
    </row>
    <row r="19" spans="1:10" x14ac:dyDescent="0.25">
      <c r="A19" s="28"/>
      <c r="B19" s="20"/>
      <c r="C19" s="21"/>
      <c r="D19" s="29">
        <v>60</v>
      </c>
      <c r="E19" s="23">
        <v>0</v>
      </c>
      <c r="F19" s="24"/>
      <c r="G19" s="29">
        <v>60</v>
      </c>
      <c r="H19" s="23">
        <v>0</v>
      </c>
      <c r="I19" s="26">
        <v>0</v>
      </c>
      <c r="J19" s="27" t="s">
        <v>25</v>
      </c>
    </row>
    <row r="20" spans="1:10" x14ac:dyDescent="0.25">
      <c r="A20" s="30" t="s">
        <v>30</v>
      </c>
      <c r="B20" s="31"/>
      <c r="C20" s="32"/>
      <c r="D20" s="33"/>
      <c r="E20" s="34">
        <v>255.864</v>
      </c>
      <c r="F20" s="35"/>
      <c r="G20" s="36"/>
      <c r="H20" s="34">
        <f>SUM(H12:H19)</f>
        <v>377.548</v>
      </c>
      <c r="I20" s="37">
        <f>+H20-E20</f>
        <v>121.684</v>
      </c>
      <c r="J20" s="38">
        <f>+I20/E20</f>
        <v>0.47558077728793419</v>
      </c>
    </row>
    <row r="21" spans="1:10" x14ac:dyDescent="0.25">
      <c r="A21" s="39" t="s">
        <v>65</v>
      </c>
      <c r="B21" s="20" t="s">
        <v>27</v>
      </c>
      <c r="C21" s="21"/>
      <c r="D21" s="29">
        <v>60</v>
      </c>
      <c r="E21" s="23">
        <v>0</v>
      </c>
      <c r="F21" s="24">
        <v>-3.2000000000000002E-3</v>
      </c>
      <c r="G21" s="29">
        <v>30000</v>
      </c>
      <c r="H21" s="23">
        <v>-96</v>
      </c>
      <c r="I21" s="26">
        <v>-96</v>
      </c>
      <c r="J21" s="27">
        <v>1</v>
      </c>
    </row>
    <row r="22" spans="1:10" x14ac:dyDescent="0.25">
      <c r="A22" s="39" t="s">
        <v>32</v>
      </c>
      <c r="B22" s="20" t="s">
        <v>63</v>
      </c>
      <c r="C22" s="21"/>
      <c r="D22" s="29">
        <v>60</v>
      </c>
      <c r="E22" s="23">
        <v>0</v>
      </c>
      <c r="F22" s="24">
        <v>6.4000000000000003E-3</v>
      </c>
      <c r="G22" s="29">
        <v>60</v>
      </c>
      <c r="H22" s="23">
        <v>0.38400000000000001</v>
      </c>
      <c r="I22" s="26">
        <v>0.38400000000000001</v>
      </c>
      <c r="J22" s="27">
        <v>1</v>
      </c>
    </row>
    <row r="23" spans="1:10" x14ac:dyDescent="0.25">
      <c r="A23" s="39" t="s">
        <v>33</v>
      </c>
      <c r="B23" s="20" t="s">
        <v>63</v>
      </c>
      <c r="C23" s="21"/>
      <c r="D23" s="29">
        <v>60</v>
      </c>
      <c r="E23" s="23">
        <v>0</v>
      </c>
      <c r="F23" s="24">
        <v>-0.68230000000000002</v>
      </c>
      <c r="G23" s="29">
        <v>60</v>
      </c>
      <c r="H23" s="23">
        <v>-40.938000000000002</v>
      </c>
      <c r="I23" s="26">
        <v>-40.938000000000002</v>
      </c>
      <c r="J23" s="27">
        <v>1</v>
      </c>
    </row>
    <row r="24" spans="1:10" x14ac:dyDescent="0.25">
      <c r="A24" s="39" t="s">
        <v>59</v>
      </c>
      <c r="B24" s="20" t="s">
        <v>27</v>
      </c>
      <c r="C24" s="21"/>
      <c r="D24" s="29">
        <v>60</v>
      </c>
      <c r="E24" s="23">
        <v>0</v>
      </c>
      <c r="F24" s="24">
        <v>7.1999999999999998E-3</v>
      </c>
      <c r="G24" s="29">
        <v>30000</v>
      </c>
      <c r="H24" s="23">
        <v>216</v>
      </c>
      <c r="I24" s="26">
        <v>216</v>
      </c>
      <c r="J24" s="27">
        <v>1</v>
      </c>
    </row>
    <row r="25" spans="1:10" x14ac:dyDescent="0.25">
      <c r="A25" s="40" t="s">
        <v>34</v>
      </c>
      <c r="B25" s="20" t="s">
        <v>63</v>
      </c>
      <c r="C25" s="21">
        <v>7.9200000000000007E-2</v>
      </c>
      <c r="D25" s="29">
        <v>60</v>
      </c>
      <c r="E25" s="23">
        <v>4.7520000000000007</v>
      </c>
      <c r="F25" s="24">
        <v>0.26390000000000002</v>
      </c>
      <c r="G25" s="29">
        <v>60</v>
      </c>
      <c r="H25" s="23">
        <f>+F25*G25</f>
        <v>15.834000000000001</v>
      </c>
      <c r="I25" s="26">
        <f>+H25-E25</f>
        <v>11.082000000000001</v>
      </c>
      <c r="J25" s="27">
        <f>+I25/E25</f>
        <v>2.3320707070707067</v>
      </c>
    </row>
    <row r="26" spans="1:10" x14ac:dyDescent="0.25">
      <c r="A26" s="40" t="s">
        <v>35</v>
      </c>
      <c r="B26" s="20"/>
      <c r="C26" s="41">
        <v>0</v>
      </c>
      <c r="D26" s="42">
        <v>0</v>
      </c>
      <c r="E26" s="23">
        <v>0</v>
      </c>
      <c r="F26" s="43">
        <v>0</v>
      </c>
      <c r="G26" s="42">
        <v>0</v>
      </c>
      <c r="H26" s="23">
        <v>0</v>
      </c>
      <c r="I26" s="26">
        <v>0</v>
      </c>
      <c r="J26" s="27" t="s">
        <v>25</v>
      </c>
    </row>
    <row r="27" spans="1:10" x14ac:dyDescent="0.25">
      <c r="A27" s="40" t="s">
        <v>36</v>
      </c>
      <c r="B27" s="20"/>
      <c r="C27" s="41"/>
      <c r="D27" s="22">
        <v>1</v>
      </c>
      <c r="E27" s="23">
        <v>0</v>
      </c>
      <c r="F27" s="41"/>
      <c r="G27" s="22">
        <v>1</v>
      </c>
      <c r="H27" s="23">
        <v>0</v>
      </c>
      <c r="I27" s="26">
        <v>0</v>
      </c>
      <c r="J27" s="27" t="s">
        <v>25</v>
      </c>
    </row>
    <row r="28" spans="1:10" x14ac:dyDescent="0.25">
      <c r="A28" s="44" t="s">
        <v>37</v>
      </c>
      <c r="B28" s="45"/>
      <c r="C28" s="46"/>
      <c r="D28" s="33"/>
      <c r="E28" s="47">
        <v>260.61599999999999</v>
      </c>
      <c r="F28" s="33"/>
      <c r="G28" s="36"/>
      <c r="H28" s="47">
        <f>SUM(H20:H27)</f>
        <v>472.82800000000003</v>
      </c>
      <c r="I28" s="37">
        <v>182.82800000000009</v>
      </c>
      <c r="J28" s="38">
        <v>0.70152254658194468</v>
      </c>
    </row>
    <row r="29" spans="1:10" x14ac:dyDescent="0.25">
      <c r="A29" s="48" t="s">
        <v>38</v>
      </c>
      <c r="B29" s="49" t="s">
        <v>63</v>
      </c>
      <c r="C29" s="24">
        <v>3.2738999999999998</v>
      </c>
      <c r="D29" s="42">
        <v>60</v>
      </c>
      <c r="E29" s="23">
        <v>196.434</v>
      </c>
      <c r="F29" s="24">
        <v>3.1149</v>
      </c>
      <c r="G29" s="42">
        <v>60</v>
      </c>
      <c r="H29" s="23">
        <v>186.89400000000001</v>
      </c>
      <c r="I29" s="26">
        <v>-9.539999999999992</v>
      </c>
      <c r="J29" s="27">
        <v>-4.8565930541555904E-2</v>
      </c>
    </row>
    <row r="30" spans="1:10" x14ac:dyDescent="0.25">
      <c r="A30" s="50" t="s">
        <v>39</v>
      </c>
      <c r="B30" s="49" t="s">
        <v>63</v>
      </c>
      <c r="C30" s="24">
        <v>2.4626999999999999</v>
      </c>
      <c r="D30" s="42">
        <v>60</v>
      </c>
      <c r="E30" s="23">
        <v>147.762</v>
      </c>
      <c r="F30" s="24">
        <v>2.4331999999999998</v>
      </c>
      <c r="G30" s="42">
        <v>60</v>
      </c>
      <c r="H30" s="23">
        <v>145.99199999999999</v>
      </c>
      <c r="I30" s="26">
        <v>-1.7700000000000102</v>
      </c>
      <c r="J30" s="27">
        <v>-1.1978722540301365E-2</v>
      </c>
    </row>
    <row r="31" spans="1:10" x14ac:dyDescent="0.25">
      <c r="A31" s="44" t="s">
        <v>40</v>
      </c>
      <c r="B31" s="31"/>
      <c r="C31" s="51"/>
      <c r="D31" s="33"/>
      <c r="E31" s="47">
        <v>604.8119999999999</v>
      </c>
      <c r="F31" s="52"/>
      <c r="G31" s="53"/>
      <c r="H31" s="47">
        <f>SUM(H28:H30)</f>
        <v>805.71399999999994</v>
      </c>
      <c r="I31" s="37">
        <v>171.51800000000014</v>
      </c>
      <c r="J31" s="38">
        <v>0.28358894995469697</v>
      </c>
    </row>
    <row r="32" spans="1:10" x14ac:dyDescent="0.25">
      <c r="A32" s="54" t="s">
        <v>41</v>
      </c>
      <c r="B32" s="20" t="s">
        <v>27</v>
      </c>
      <c r="C32" s="55">
        <v>4.4000000000000003E-3</v>
      </c>
      <c r="D32" s="42">
        <v>31086</v>
      </c>
      <c r="E32" s="56">
        <v>136.7784</v>
      </c>
      <c r="F32" s="57">
        <v>4.4000000000000003E-3</v>
      </c>
      <c r="G32" s="42">
        <v>30992.999999999996</v>
      </c>
      <c r="H32" s="56">
        <v>136.36920000000001</v>
      </c>
      <c r="I32" s="26">
        <v>-0.40919999999999845</v>
      </c>
      <c r="J32" s="27">
        <v>-2.9917004439297319E-3</v>
      </c>
    </row>
    <row r="33" spans="1:10" x14ac:dyDescent="0.25">
      <c r="A33" s="54" t="s">
        <v>42</v>
      </c>
      <c r="B33" s="20" t="s">
        <v>27</v>
      </c>
      <c r="C33" s="55">
        <v>1.2999999999999999E-3</v>
      </c>
      <c r="D33" s="42">
        <v>31086</v>
      </c>
      <c r="E33" s="56">
        <v>40.411799999999999</v>
      </c>
      <c r="F33" s="57">
        <v>1.2999999999999999E-3</v>
      </c>
      <c r="G33" s="42">
        <v>30992.999999999996</v>
      </c>
      <c r="H33" s="56">
        <v>40.290899999999993</v>
      </c>
      <c r="I33" s="26">
        <v>-0.120900000000006</v>
      </c>
      <c r="J33" s="27">
        <v>-2.9917004439298919E-3</v>
      </c>
    </row>
    <row r="34" spans="1:10" x14ac:dyDescent="0.25">
      <c r="A34" s="19" t="s">
        <v>43</v>
      </c>
      <c r="B34" s="20" t="s">
        <v>23</v>
      </c>
      <c r="C34" s="55">
        <v>0.25</v>
      </c>
      <c r="D34" s="22">
        <v>1</v>
      </c>
      <c r="E34" s="56">
        <v>0.25</v>
      </c>
      <c r="F34" s="57">
        <v>0.25</v>
      </c>
      <c r="G34" s="25">
        <v>1</v>
      </c>
      <c r="H34" s="56">
        <v>0.25</v>
      </c>
      <c r="I34" s="26">
        <v>0</v>
      </c>
      <c r="J34" s="27">
        <v>0</v>
      </c>
    </row>
    <row r="35" spans="1:10" x14ac:dyDescent="0.25">
      <c r="A35" s="19" t="s">
        <v>44</v>
      </c>
      <c r="B35" s="20" t="s">
        <v>27</v>
      </c>
      <c r="C35" s="55">
        <v>7.0000000000000001E-3</v>
      </c>
      <c r="D35" s="29">
        <v>30000</v>
      </c>
      <c r="E35" s="56">
        <v>210</v>
      </c>
      <c r="F35" s="58"/>
      <c r="G35" s="58"/>
      <c r="H35" s="58"/>
      <c r="I35" s="58"/>
      <c r="J35" s="27">
        <v>0</v>
      </c>
    </row>
    <row r="36" spans="1:10" ht="25.5" x14ac:dyDescent="0.25">
      <c r="A36" s="54" t="s">
        <v>45</v>
      </c>
      <c r="B36" s="20"/>
      <c r="C36" s="58"/>
      <c r="D36" s="58"/>
      <c r="E36" s="58"/>
      <c r="F36" s="57"/>
      <c r="G36" s="42">
        <v>30992.999999999996</v>
      </c>
      <c r="H36" s="56">
        <v>0</v>
      </c>
      <c r="I36" s="26"/>
      <c r="J36" s="27" t="s">
        <v>25</v>
      </c>
    </row>
    <row r="37" spans="1:10" x14ac:dyDescent="0.25">
      <c r="A37" s="40" t="s">
        <v>46</v>
      </c>
      <c r="B37" s="20"/>
      <c r="C37" s="59">
        <v>0.08</v>
      </c>
      <c r="D37" s="60">
        <v>19895.04</v>
      </c>
      <c r="E37" s="56">
        <v>1591.6032</v>
      </c>
      <c r="F37" s="59">
        <v>0.08</v>
      </c>
      <c r="G37" s="60">
        <v>19835.519999999997</v>
      </c>
      <c r="H37" s="56">
        <v>1586.8415999999997</v>
      </c>
      <c r="I37" s="26">
        <v>-4.7616000000002714</v>
      </c>
      <c r="J37" s="27">
        <v>-2.9917004439299136E-3</v>
      </c>
    </row>
    <row r="38" spans="1:10" x14ac:dyDescent="0.25">
      <c r="A38" s="40" t="s">
        <v>47</v>
      </c>
      <c r="B38" s="20"/>
      <c r="C38" s="59">
        <v>0.122</v>
      </c>
      <c r="D38" s="60">
        <v>5595.4800000000005</v>
      </c>
      <c r="E38" s="56">
        <v>682.64856000000009</v>
      </c>
      <c r="F38" s="59">
        <v>0.122</v>
      </c>
      <c r="G38" s="60">
        <v>5578.74</v>
      </c>
      <c r="H38" s="56">
        <v>680.60627999999997</v>
      </c>
      <c r="I38" s="26">
        <v>-2.0422800000001189</v>
      </c>
      <c r="J38" s="27">
        <v>-2.991700443929917E-3</v>
      </c>
    </row>
    <row r="39" spans="1:10" x14ac:dyDescent="0.25">
      <c r="A39" s="6" t="s">
        <v>48</v>
      </c>
      <c r="B39" s="20"/>
      <c r="C39" s="59">
        <v>0.161</v>
      </c>
      <c r="D39" s="60">
        <v>5595.4800000000005</v>
      </c>
      <c r="E39" s="56">
        <v>900.87228000000005</v>
      </c>
      <c r="F39" s="59">
        <v>0.161</v>
      </c>
      <c r="G39" s="60">
        <v>5578.74</v>
      </c>
      <c r="H39" s="56">
        <v>898.17714000000001</v>
      </c>
      <c r="I39" s="26">
        <v>-2.6951400000000376</v>
      </c>
      <c r="J39" s="27">
        <v>-2.9917004439297848E-3</v>
      </c>
    </row>
    <row r="40" spans="1:10" x14ac:dyDescent="0.25">
      <c r="A40" s="40" t="s">
        <v>49</v>
      </c>
      <c r="B40" s="20"/>
      <c r="C40" s="59">
        <v>8.5999999999999993E-2</v>
      </c>
      <c r="D40" s="60">
        <v>31086</v>
      </c>
      <c r="E40" s="56">
        <v>2673.3959999999997</v>
      </c>
      <c r="F40" s="59">
        <v>8.5999999999999993E-2</v>
      </c>
      <c r="G40" s="60">
        <v>30992.999999999996</v>
      </c>
      <c r="H40" s="56">
        <v>2665.3979999999997</v>
      </c>
      <c r="I40" s="26">
        <v>-7.9980000000000473</v>
      </c>
      <c r="J40" s="27">
        <v>-2.9917004439297614E-3</v>
      </c>
    </row>
    <row r="41" spans="1:10" ht="15.75" thickBot="1" x14ac:dyDescent="0.3">
      <c r="A41" s="40" t="s">
        <v>50</v>
      </c>
      <c r="B41" s="20"/>
      <c r="C41" s="55">
        <v>9.06E-2</v>
      </c>
      <c r="D41" s="61">
        <v>31086</v>
      </c>
      <c r="E41" s="56">
        <v>2816.3915999999999</v>
      </c>
      <c r="F41" s="55">
        <v>9.06E-2</v>
      </c>
      <c r="G41" s="61">
        <v>30992.999999999996</v>
      </c>
      <c r="H41" s="56">
        <v>2807.9657999999995</v>
      </c>
      <c r="I41" s="26">
        <v>-8.4258000000004358</v>
      </c>
      <c r="J41" s="27">
        <v>-2.991700443929898E-3</v>
      </c>
    </row>
    <row r="42" spans="1:10" ht="15.75" thickBot="1" x14ac:dyDescent="0.3">
      <c r="A42" s="62"/>
      <c r="B42" s="63"/>
      <c r="C42" s="64"/>
      <c r="D42" s="65"/>
      <c r="E42" s="66"/>
      <c r="F42" s="64"/>
      <c r="G42" s="67"/>
      <c r="H42" s="66"/>
      <c r="I42" s="68"/>
      <c r="J42" s="69"/>
    </row>
    <row r="43" spans="1:10" x14ac:dyDescent="0.25">
      <c r="A43" s="70" t="s">
        <v>56</v>
      </c>
      <c r="B43" s="19"/>
      <c r="C43" s="71"/>
      <c r="D43" s="72"/>
      <c r="E43" s="73">
        <v>3808.6437999999998</v>
      </c>
      <c r="F43" s="74"/>
      <c r="G43" s="74"/>
      <c r="H43" s="73">
        <f>+H31+H32+H33+H34+H41</f>
        <v>3790.5898999999995</v>
      </c>
      <c r="I43" s="75">
        <f>+H43-E43</f>
        <v>-18.05390000000034</v>
      </c>
      <c r="J43" s="76">
        <f>+I43/E43</f>
        <v>-4.7402437581588333E-3</v>
      </c>
    </row>
    <row r="44" spans="1:10" x14ac:dyDescent="0.25">
      <c r="A44" s="77" t="s">
        <v>52</v>
      </c>
      <c r="B44" s="19"/>
      <c r="C44" s="71">
        <v>0.13</v>
      </c>
      <c r="D44" s="72"/>
      <c r="E44" s="79">
        <f>+E43*0.13</f>
        <v>495.123694</v>
      </c>
      <c r="F44" s="94">
        <v>0.13</v>
      </c>
      <c r="G44" s="80"/>
      <c r="H44" s="79">
        <f>+H43*0.13</f>
        <v>492.77668699999992</v>
      </c>
      <c r="I44" s="82">
        <f>+H44-E44</f>
        <v>-2.347007000000076</v>
      </c>
      <c r="J44" s="83">
        <f>+I44/E44</f>
        <v>-4.7402437581588975E-3</v>
      </c>
    </row>
    <row r="45" spans="1:10" x14ac:dyDescent="0.25">
      <c r="A45" s="84" t="s">
        <v>53</v>
      </c>
      <c r="B45" s="19"/>
      <c r="C45" s="85"/>
      <c r="D45" s="78"/>
      <c r="E45" s="79">
        <f>+E43+E44</f>
        <v>4303.7674939999997</v>
      </c>
      <c r="F45" s="81"/>
      <c r="G45" s="81"/>
      <c r="H45" s="79">
        <f>+H43+H44</f>
        <v>4283.3665869999995</v>
      </c>
      <c r="I45" s="82">
        <f>+H45-E45</f>
        <v>-20.400907000000188</v>
      </c>
      <c r="J45" s="83">
        <f>+I45/E45</f>
        <v>-4.7402437581587882E-3</v>
      </c>
    </row>
    <row r="46" spans="1:10" x14ac:dyDescent="0.25">
      <c r="A46" s="127" t="s">
        <v>54</v>
      </c>
      <c r="B46" s="127"/>
      <c r="C46" s="85"/>
      <c r="D46" s="78"/>
      <c r="E46" s="86">
        <v>0</v>
      </c>
      <c r="F46" s="58"/>
      <c r="G46" s="58"/>
      <c r="H46" s="86">
        <v>0</v>
      </c>
      <c r="I46" s="58"/>
      <c r="J46" s="87"/>
    </row>
    <row r="47" spans="1:10" ht="15.75" thickBot="1" x14ac:dyDescent="0.3">
      <c r="A47" s="128" t="s">
        <v>56</v>
      </c>
      <c r="B47" s="128"/>
      <c r="C47" s="95"/>
      <c r="D47" s="96"/>
      <c r="E47" s="97">
        <v>4303.7674939999997</v>
      </c>
      <c r="F47" s="98"/>
      <c r="G47" s="98"/>
      <c r="H47" s="97">
        <f>+H45</f>
        <v>4283.3665869999995</v>
      </c>
      <c r="I47" s="99">
        <f>+H47-E47</f>
        <v>-20.400907000000188</v>
      </c>
      <c r="J47" s="100">
        <f>+J45</f>
        <v>-4.7402437581587882E-3</v>
      </c>
    </row>
    <row r="48" spans="1:10" ht="15.75" thickBot="1" x14ac:dyDescent="0.3">
      <c r="A48" s="62"/>
      <c r="B48" s="63"/>
      <c r="C48" s="101"/>
      <c r="D48" s="102"/>
      <c r="E48" s="103"/>
      <c r="F48" s="101"/>
      <c r="G48" s="65"/>
      <c r="H48" s="103"/>
      <c r="I48" s="104"/>
      <c r="J48" s="69"/>
    </row>
    <row r="51" spans="1:10" x14ac:dyDescent="0.25">
      <c r="A51" s="1" t="s">
        <v>0</v>
      </c>
      <c r="B51" s="123" t="s">
        <v>61</v>
      </c>
      <c r="C51" s="123"/>
      <c r="D51" s="123"/>
      <c r="E51" s="2"/>
      <c r="F51" s="2"/>
      <c r="G51" s="3"/>
      <c r="H51" s="3"/>
      <c r="I51" s="3"/>
      <c r="J51" s="3"/>
    </row>
    <row r="52" spans="1:10" x14ac:dyDescent="0.25">
      <c r="A52" s="1" t="s">
        <v>2</v>
      </c>
      <c r="B52" s="123" t="s">
        <v>62</v>
      </c>
      <c r="C52" s="123"/>
      <c r="D52" s="123"/>
      <c r="E52" s="2"/>
      <c r="F52" s="2"/>
      <c r="G52" s="3"/>
      <c r="H52" s="3"/>
      <c r="I52" s="3"/>
      <c r="J52" s="3"/>
    </row>
    <row r="53" spans="1:10" ht="15.75" x14ac:dyDescent="0.25">
      <c r="A53" s="1" t="s">
        <v>4</v>
      </c>
      <c r="B53" s="4">
        <v>50000</v>
      </c>
      <c r="C53" s="5" t="s">
        <v>5</v>
      </c>
      <c r="D53" s="6"/>
      <c r="E53" s="3"/>
      <c r="F53" s="3"/>
      <c r="G53" s="7"/>
      <c r="H53" s="7"/>
      <c r="I53" s="7"/>
      <c r="J53" s="7"/>
    </row>
    <row r="54" spans="1:10" ht="15.75" x14ac:dyDescent="0.25">
      <c r="A54" s="1" t="s">
        <v>6</v>
      </c>
      <c r="B54" s="4">
        <v>100</v>
      </c>
      <c r="C54" s="8" t="s">
        <v>7</v>
      </c>
      <c r="D54" s="9"/>
      <c r="E54" s="10"/>
      <c r="F54" s="10"/>
      <c r="G54" s="10"/>
      <c r="H54" s="3"/>
      <c r="I54" s="3"/>
      <c r="J54" s="3"/>
    </row>
    <row r="55" spans="1:10" x14ac:dyDescent="0.25">
      <c r="A55" s="1" t="s">
        <v>8</v>
      </c>
      <c r="B55" s="11">
        <v>1.0362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1" t="s">
        <v>9</v>
      </c>
      <c r="B56" s="11">
        <v>1.0330999999999999</v>
      </c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5" t="s">
        <v>10</v>
      </c>
      <c r="B57" s="12" t="s">
        <v>11</v>
      </c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6"/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25">
      <c r="A59" s="6"/>
      <c r="B59" s="13"/>
      <c r="C59" s="124" t="s">
        <v>12</v>
      </c>
      <c r="D59" s="125"/>
      <c r="E59" s="126"/>
      <c r="F59" s="124" t="s">
        <v>13</v>
      </c>
      <c r="G59" s="125"/>
      <c r="H59" s="126"/>
      <c r="I59" s="124" t="s">
        <v>14</v>
      </c>
      <c r="J59" s="126"/>
    </row>
    <row r="60" spans="1:10" x14ac:dyDescent="0.25">
      <c r="A60" s="6"/>
      <c r="B60" s="129" t="s">
        <v>15</v>
      </c>
      <c r="C60" s="14" t="s">
        <v>16</v>
      </c>
      <c r="D60" s="14" t="s">
        <v>17</v>
      </c>
      <c r="E60" s="15" t="s">
        <v>18</v>
      </c>
      <c r="F60" s="14" t="s">
        <v>16</v>
      </c>
      <c r="G60" s="16" t="s">
        <v>17</v>
      </c>
      <c r="H60" s="15" t="s">
        <v>18</v>
      </c>
      <c r="I60" s="119" t="s">
        <v>19</v>
      </c>
      <c r="J60" s="121" t="s">
        <v>20</v>
      </c>
    </row>
    <row r="61" spans="1:10" x14ac:dyDescent="0.25">
      <c r="A61" s="6"/>
      <c r="B61" s="130"/>
      <c r="C61" s="17" t="s">
        <v>21</v>
      </c>
      <c r="D61" s="17"/>
      <c r="E61" s="18" t="s">
        <v>21</v>
      </c>
      <c r="F61" s="17" t="s">
        <v>21</v>
      </c>
      <c r="G61" s="18"/>
      <c r="H61" s="18" t="s">
        <v>21</v>
      </c>
      <c r="I61" s="120"/>
      <c r="J61" s="122"/>
    </row>
    <row r="62" spans="1:10" x14ac:dyDescent="0.25">
      <c r="A62" s="19" t="s">
        <v>22</v>
      </c>
      <c r="B62" s="20" t="s">
        <v>23</v>
      </c>
      <c r="C62" s="21">
        <v>77.98</v>
      </c>
      <c r="D62" s="22">
        <v>1</v>
      </c>
      <c r="E62" s="23">
        <v>77.98</v>
      </c>
      <c r="F62" s="24">
        <v>96.55</v>
      </c>
      <c r="G62" s="25">
        <v>1</v>
      </c>
      <c r="H62" s="23">
        <f>+F62</f>
        <v>96.55</v>
      </c>
      <c r="I62" s="26">
        <f>+H62-E62</f>
        <v>18.569999999999993</v>
      </c>
      <c r="J62" s="27">
        <f>+I62/E62</f>
        <v>0.23813798409848669</v>
      </c>
    </row>
    <row r="63" spans="1:10" x14ac:dyDescent="0.25">
      <c r="A63" s="19" t="s">
        <v>24</v>
      </c>
      <c r="B63" s="20"/>
      <c r="C63" s="21"/>
      <c r="D63" s="22">
        <v>1</v>
      </c>
      <c r="E63" s="23">
        <v>0</v>
      </c>
      <c r="F63" s="24"/>
      <c r="G63" s="25">
        <v>1</v>
      </c>
      <c r="H63" s="23">
        <v>0</v>
      </c>
      <c r="I63" s="26">
        <v>0</v>
      </c>
      <c r="J63" s="27" t="s">
        <v>25</v>
      </c>
    </row>
    <row r="64" spans="1:10" x14ac:dyDescent="0.25">
      <c r="A64" s="28" t="s">
        <v>57</v>
      </c>
      <c r="B64" s="20" t="s">
        <v>23</v>
      </c>
      <c r="C64" s="21">
        <v>21.98</v>
      </c>
      <c r="D64" s="22">
        <v>1</v>
      </c>
      <c r="E64" s="23">
        <v>21.98</v>
      </c>
      <c r="F64" s="24"/>
      <c r="G64" s="25">
        <v>1</v>
      </c>
      <c r="H64" s="23">
        <v>0</v>
      </c>
      <c r="I64" s="26">
        <v>-21.98</v>
      </c>
      <c r="J64" s="27">
        <v>-1</v>
      </c>
    </row>
    <row r="65" spans="1:10" x14ac:dyDescent="0.25">
      <c r="A65" s="19" t="s">
        <v>26</v>
      </c>
      <c r="B65" s="20" t="s">
        <v>63</v>
      </c>
      <c r="C65" s="21">
        <v>2.5983999999999998</v>
      </c>
      <c r="D65" s="29">
        <v>100</v>
      </c>
      <c r="E65" s="23">
        <v>259.83999999999997</v>
      </c>
      <c r="F65" s="24">
        <v>3.1934999999999998</v>
      </c>
      <c r="G65" s="29">
        <v>100</v>
      </c>
      <c r="H65" s="23">
        <f>+F65*G65</f>
        <v>319.34999999999997</v>
      </c>
      <c r="I65" s="26">
        <f>+H65-E65</f>
        <v>59.509999999999991</v>
      </c>
      <c r="J65" s="27">
        <f>+I65/E65</f>
        <v>0.22902555418719212</v>
      </c>
    </row>
    <row r="66" spans="1:10" x14ac:dyDescent="0.25">
      <c r="A66" s="19" t="s">
        <v>28</v>
      </c>
      <c r="B66" s="20"/>
      <c r="C66" s="21"/>
      <c r="D66" s="29">
        <v>100</v>
      </c>
      <c r="E66" s="23">
        <v>0</v>
      </c>
      <c r="F66" s="24"/>
      <c r="G66" s="29">
        <v>100</v>
      </c>
      <c r="H66" s="23">
        <v>0</v>
      </c>
      <c r="I66" s="26">
        <v>0</v>
      </c>
      <c r="J66" s="27" t="s">
        <v>25</v>
      </c>
    </row>
    <row r="67" spans="1:10" x14ac:dyDescent="0.25">
      <c r="A67" s="19" t="s">
        <v>29</v>
      </c>
      <c r="B67" s="20" t="s">
        <v>63</v>
      </c>
      <c r="C67" s="21"/>
      <c r="D67" s="29">
        <v>100</v>
      </c>
      <c r="E67" s="23">
        <v>0</v>
      </c>
      <c r="F67" s="24">
        <v>0.1125</v>
      </c>
      <c r="G67" s="29">
        <v>100</v>
      </c>
      <c r="H67" s="23">
        <f>+F67*G67</f>
        <v>11.25</v>
      </c>
      <c r="I67" s="26">
        <f>+H67-E67</f>
        <v>11.25</v>
      </c>
      <c r="J67" s="27">
        <v>1</v>
      </c>
    </row>
    <row r="68" spans="1:10" x14ac:dyDescent="0.25">
      <c r="A68" s="28" t="s">
        <v>64</v>
      </c>
      <c r="B68" s="20" t="s">
        <v>63</v>
      </c>
      <c r="C68" s="21"/>
      <c r="D68" s="29">
        <v>100</v>
      </c>
      <c r="E68" s="23">
        <v>0</v>
      </c>
      <c r="F68" s="24">
        <v>1.3773</v>
      </c>
      <c r="G68" s="29">
        <v>100</v>
      </c>
      <c r="H68" s="23">
        <v>137.72999999999999</v>
      </c>
      <c r="I68" s="26">
        <v>137.72999999999999</v>
      </c>
      <c r="J68" s="27">
        <v>1</v>
      </c>
    </row>
    <row r="69" spans="1:10" x14ac:dyDescent="0.25">
      <c r="A69" s="28"/>
      <c r="B69" s="20"/>
      <c r="C69" s="21"/>
      <c r="D69" s="29">
        <v>100</v>
      </c>
      <c r="E69" s="23">
        <v>0</v>
      </c>
      <c r="F69" s="24"/>
      <c r="G69" s="29">
        <v>100</v>
      </c>
      <c r="H69" s="23">
        <v>0</v>
      </c>
      <c r="I69" s="26">
        <v>0</v>
      </c>
      <c r="J69" s="27" t="s">
        <v>25</v>
      </c>
    </row>
    <row r="70" spans="1:10" x14ac:dyDescent="0.25">
      <c r="A70" s="30" t="s">
        <v>30</v>
      </c>
      <c r="B70" s="31"/>
      <c r="C70" s="32"/>
      <c r="D70" s="33"/>
      <c r="E70" s="34">
        <v>359.79999999999995</v>
      </c>
      <c r="F70" s="35"/>
      <c r="G70" s="36"/>
      <c r="H70" s="34">
        <f>SUM(H62:H69)</f>
        <v>564.88</v>
      </c>
      <c r="I70" s="37">
        <f>+H70-E70</f>
        <v>205.08000000000004</v>
      </c>
      <c r="J70" s="38">
        <f>+I70/E70</f>
        <v>0.56998332406892738</v>
      </c>
    </row>
    <row r="71" spans="1:10" x14ac:dyDescent="0.25">
      <c r="A71" s="39" t="s">
        <v>65</v>
      </c>
      <c r="B71" s="20" t="s">
        <v>27</v>
      </c>
      <c r="C71" s="21"/>
      <c r="D71" s="29">
        <v>100</v>
      </c>
      <c r="E71" s="23">
        <v>0</v>
      </c>
      <c r="F71" s="24">
        <v>-3.2000000000000002E-3</v>
      </c>
      <c r="G71" s="29">
        <f>+B53</f>
        <v>50000</v>
      </c>
      <c r="H71" s="23">
        <f>+F71*G71</f>
        <v>-160</v>
      </c>
      <c r="I71" s="26">
        <f>+H71-E71</f>
        <v>-160</v>
      </c>
      <c r="J71" s="27">
        <v>1</v>
      </c>
    </row>
    <row r="72" spans="1:10" x14ac:dyDescent="0.25">
      <c r="A72" s="39" t="s">
        <v>32</v>
      </c>
      <c r="B72" s="20" t="s">
        <v>63</v>
      </c>
      <c r="C72" s="21"/>
      <c r="D72" s="29">
        <v>100</v>
      </c>
      <c r="E72" s="23">
        <v>0</v>
      </c>
      <c r="F72" s="24">
        <v>6.4000000000000003E-3</v>
      </c>
      <c r="G72" s="29">
        <v>100</v>
      </c>
      <c r="H72" s="23">
        <v>0.64</v>
      </c>
      <c r="I72" s="26">
        <f t="shared" ref="I72:I75" si="0">+H72-E72</f>
        <v>0.64</v>
      </c>
      <c r="J72" s="27">
        <v>1</v>
      </c>
    </row>
    <row r="73" spans="1:10" x14ac:dyDescent="0.25">
      <c r="A73" s="39" t="s">
        <v>33</v>
      </c>
      <c r="B73" s="20" t="s">
        <v>63</v>
      </c>
      <c r="C73" s="21"/>
      <c r="D73" s="29">
        <v>100</v>
      </c>
      <c r="E73" s="23">
        <v>0</v>
      </c>
      <c r="F73" s="24">
        <v>-0.68230000000000002</v>
      </c>
      <c r="G73" s="29">
        <v>100</v>
      </c>
      <c r="H73" s="23">
        <v>-68.23</v>
      </c>
      <c r="I73" s="26">
        <f t="shared" si="0"/>
        <v>-68.23</v>
      </c>
      <c r="J73" s="27">
        <v>1</v>
      </c>
    </row>
    <row r="74" spans="1:10" x14ac:dyDescent="0.25">
      <c r="A74" s="39" t="s">
        <v>59</v>
      </c>
      <c r="B74" s="20" t="s">
        <v>27</v>
      </c>
      <c r="C74" s="21"/>
      <c r="D74" s="29">
        <v>100</v>
      </c>
      <c r="E74" s="23">
        <v>0</v>
      </c>
      <c r="F74" s="24">
        <v>7.1999999999999998E-3</v>
      </c>
      <c r="G74" s="29">
        <v>50000</v>
      </c>
      <c r="H74" s="23">
        <f>+F74*G74</f>
        <v>360</v>
      </c>
      <c r="I74" s="26">
        <f t="shared" si="0"/>
        <v>360</v>
      </c>
      <c r="J74" s="27">
        <v>1</v>
      </c>
    </row>
    <row r="75" spans="1:10" x14ac:dyDescent="0.25">
      <c r="A75" s="40" t="s">
        <v>34</v>
      </c>
      <c r="B75" s="20" t="s">
        <v>63</v>
      </c>
      <c r="C75" s="21">
        <v>7.9200000000000007E-2</v>
      </c>
      <c r="D75" s="29">
        <v>100</v>
      </c>
      <c r="E75" s="23">
        <v>7.9200000000000008</v>
      </c>
      <c r="F75" s="24">
        <v>0.26390000000000002</v>
      </c>
      <c r="G75" s="29">
        <v>100</v>
      </c>
      <c r="H75" s="23">
        <f>+F75*G75</f>
        <v>26.39</v>
      </c>
      <c r="I75" s="26">
        <f t="shared" si="0"/>
        <v>18.47</v>
      </c>
      <c r="J75" s="27">
        <v>-1</v>
      </c>
    </row>
    <row r="76" spans="1:10" x14ac:dyDescent="0.25">
      <c r="A76" s="40" t="s">
        <v>35</v>
      </c>
      <c r="B76" s="20"/>
      <c r="C76" s="41">
        <v>0</v>
      </c>
      <c r="D76" s="42">
        <v>0</v>
      </c>
      <c r="E76" s="23">
        <v>0</v>
      </c>
      <c r="F76" s="43">
        <v>0</v>
      </c>
      <c r="G76" s="42">
        <v>0</v>
      </c>
      <c r="H76" s="23">
        <v>0</v>
      </c>
      <c r="I76" s="26">
        <v>0</v>
      </c>
      <c r="J76" s="27" t="s">
        <v>25</v>
      </c>
    </row>
    <row r="77" spans="1:10" x14ac:dyDescent="0.25">
      <c r="A77" s="40" t="s">
        <v>36</v>
      </c>
      <c r="B77" s="20"/>
      <c r="C77" s="41"/>
      <c r="D77" s="22">
        <v>1</v>
      </c>
      <c r="E77" s="23">
        <v>0</v>
      </c>
      <c r="F77" s="41"/>
      <c r="G77" s="22">
        <v>1</v>
      </c>
      <c r="H77" s="23">
        <v>0</v>
      </c>
      <c r="I77" s="26">
        <v>0</v>
      </c>
      <c r="J77" s="27" t="s">
        <v>25</v>
      </c>
    </row>
    <row r="78" spans="1:10" x14ac:dyDescent="0.25">
      <c r="A78" s="44" t="s">
        <v>37</v>
      </c>
      <c r="B78" s="45"/>
      <c r="C78" s="46"/>
      <c r="D78" s="33"/>
      <c r="E78" s="47">
        <v>367.71999999999997</v>
      </c>
      <c r="F78" s="33"/>
      <c r="G78" s="36"/>
      <c r="H78" s="47">
        <f>SUM(H70:H77)</f>
        <v>723.68</v>
      </c>
      <c r="I78" s="37">
        <f>+H78-E78</f>
        <v>355.96</v>
      </c>
      <c r="J78" s="38">
        <f>+I78/E78</f>
        <v>0.96801914500163166</v>
      </c>
    </row>
    <row r="79" spans="1:10" x14ac:dyDescent="0.25">
      <c r="A79" s="48" t="s">
        <v>38</v>
      </c>
      <c r="B79" s="49" t="s">
        <v>63</v>
      </c>
      <c r="C79" s="24">
        <v>3.2738999999999998</v>
      </c>
      <c r="D79" s="42">
        <v>100</v>
      </c>
      <c r="E79" s="23">
        <v>327.39</v>
      </c>
      <c r="F79" s="24">
        <v>3.1149</v>
      </c>
      <c r="G79" s="42">
        <v>100</v>
      </c>
      <c r="H79" s="23">
        <v>311.49</v>
      </c>
      <c r="I79" s="26">
        <v>-15.899999999999977</v>
      </c>
      <c r="J79" s="27">
        <v>-4.8565930541555877E-2</v>
      </c>
    </row>
    <row r="80" spans="1:10" x14ac:dyDescent="0.25">
      <c r="A80" s="50" t="s">
        <v>39</v>
      </c>
      <c r="B80" s="49" t="s">
        <v>63</v>
      </c>
      <c r="C80" s="24">
        <v>2.4626999999999999</v>
      </c>
      <c r="D80" s="42">
        <v>100</v>
      </c>
      <c r="E80" s="23">
        <v>246.26999999999998</v>
      </c>
      <c r="F80" s="24">
        <v>2.4331999999999998</v>
      </c>
      <c r="G80" s="42">
        <v>100</v>
      </c>
      <c r="H80" s="23">
        <v>243.32</v>
      </c>
      <c r="I80" s="26">
        <v>-2.9499999999999886</v>
      </c>
      <c r="J80" s="27">
        <v>-1.1978722540301251E-2</v>
      </c>
    </row>
    <row r="81" spans="1:10" x14ac:dyDescent="0.25">
      <c r="A81" s="44" t="s">
        <v>40</v>
      </c>
      <c r="B81" s="31"/>
      <c r="C81" s="51"/>
      <c r="D81" s="33"/>
      <c r="E81" s="47">
        <f>SUM(E78:E80)</f>
        <v>941.37999999999988</v>
      </c>
      <c r="F81" s="52"/>
      <c r="G81" s="53"/>
      <c r="H81" s="47">
        <f>+H78+H79+H80</f>
        <v>1278.49</v>
      </c>
      <c r="I81" s="37">
        <f>+H81-E81</f>
        <v>337.11000000000013</v>
      </c>
      <c r="J81" s="38">
        <f>+I81/E81</f>
        <v>0.35810193545645774</v>
      </c>
    </row>
    <row r="82" spans="1:10" x14ac:dyDescent="0.25">
      <c r="A82" s="54" t="s">
        <v>41</v>
      </c>
      <c r="B82" s="20" t="s">
        <v>27</v>
      </c>
      <c r="C82" s="55">
        <v>4.4000000000000003E-3</v>
      </c>
      <c r="D82" s="42">
        <f>50000*1.0362</f>
        <v>51810</v>
      </c>
      <c r="E82" s="56">
        <f>+C82*D82</f>
        <v>227.96400000000003</v>
      </c>
      <c r="F82" s="57">
        <v>4.4000000000000003E-3</v>
      </c>
      <c r="G82" s="42">
        <f>50000*1.0331</f>
        <v>51654.999999999993</v>
      </c>
      <c r="H82" s="56">
        <f>+F82*G82</f>
        <v>227.28199999999998</v>
      </c>
      <c r="I82" s="26">
        <f>+H82-E82</f>
        <v>-0.68200000000004479</v>
      </c>
      <c r="J82" s="27">
        <f>+I82/E82</f>
        <v>-2.9917004439299396E-3</v>
      </c>
    </row>
    <row r="83" spans="1:10" x14ac:dyDescent="0.25">
      <c r="A83" s="54" t="s">
        <v>42</v>
      </c>
      <c r="B83" s="20" t="s">
        <v>27</v>
      </c>
      <c r="C83" s="55">
        <v>1.2999999999999999E-3</v>
      </c>
      <c r="D83" s="42">
        <f>+D82</f>
        <v>51810</v>
      </c>
      <c r="E83" s="56">
        <f>+C83*D83</f>
        <v>67.352999999999994</v>
      </c>
      <c r="F83" s="57">
        <v>1.2999999999999999E-3</v>
      </c>
      <c r="G83" s="42">
        <f>+G82</f>
        <v>51654.999999999993</v>
      </c>
      <c r="H83" s="56">
        <f>+F83*G83</f>
        <v>67.151499999999984</v>
      </c>
      <c r="I83" s="26">
        <f>+H83-E83</f>
        <v>-0.20150000000001</v>
      </c>
      <c r="J83" s="27">
        <f>+I83/E83</f>
        <v>-2.9917004439298919E-3</v>
      </c>
    </row>
    <row r="84" spans="1:10" x14ac:dyDescent="0.25">
      <c r="A84" s="19" t="s">
        <v>43</v>
      </c>
      <c r="B84" s="20" t="s">
        <v>23</v>
      </c>
      <c r="C84" s="55">
        <v>0.25</v>
      </c>
      <c r="D84" s="22">
        <v>1</v>
      </c>
      <c r="E84" s="56">
        <v>0.25</v>
      </c>
      <c r="F84" s="57">
        <v>0.25</v>
      </c>
      <c r="G84" s="25">
        <v>1</v>
      </c>
      <c r="H84" s="56">
        <v>0.25</v>
      </c>
      <c r="I84" s="26">
        <v>0</v>
      </c>
      <c r="J84" s="27">
        <v>0</v>
      </c>
    </row>
    <row r="85" spans="1:10" x14ac:dyDescent="0.25">
      <c r="A85" s="19" t="s">
        <v>44</v>
      </c>
      <c r="B85" s="20" t="s">
        <v>27</v>
      </c>
      <c r="C85" s="55">
        <v>7.0000000000000001E-3</v>
      </c>
      <c r="D85" s="29">
        <f>+B53</f>
        <v>50000</v>
      </c>
      <c r="E85" s="56">
        <f>+C85*D85</f>
        <v>350</v>
      </c>
      <c r="F85" s="58"/>
      <c r="G85" s="58"/>
      <c r="H85" s="58"/>
      <c r="I85" s="58"/>
      <c r="J85" s="27">
        <v>0</v>
      </c>
    </row>
    <row r="86" spans="1:10" ht="25.5" x14ac:dyDescent="0.25">
      <c r="A86" s="54" t="s">
        <v>45</v>
      </c>
      <c r="B86" s="20"/>
      <c r="C86" s="58"/>
      <c r="D86" s="58"/>
      <c r="E86" s="58"/>
      <c r="F86" s="57"/>
      <c r="G86" s="42"/>
      <c r="H86" s="56">
        <v>0</v>
      </c>
      <c r="I86" s="26"/>
      <c r="J86" s="27" t="s">
        <v>25</v>
      </c>
    </row>
    <row r="87" spans="1:10" x14ac:dyDescent="0.25">
      <c r="A87" s="40" t="s">
        <v>46</v>
      </c>
      <c r="B87" s="20"/>
      <c r="C87" s="59"/>
      <c r="D87" s="60"/>
      <c r="E87" s="56"/>
      <c r="F87" s="59"/>
      <c r="G87" s="60"/>
      <c r="H87" s="56"/>
      <c r="I87" s="26"/>
      <c r="J87" s="27"/>
    </row>
    <row r="88" spans="1:10" x14ac:dyDescent="0.25">
      <c r="A88" s="40" t="s">
        <v>47</v>
      </c>
      <c r="B88" s="20"/>
      <c r="C88" s="59"/>
      <c r="D88" s="60"/>
      <c r="E88" s="56"/>
      <c r="F88" s="59"/>
      <c r="G88" s="60"/>
      <c r="H88" s="56"/>
      <c r="I88" s="26"/>
      <c r="J88" s="27"/>
    </row>
    <row r="89" spans="1:10" x14ac:dyDescent="0.25">
      <c r="A89" s="6" t="s">
        <v>48</v>
      </c>
      <c r="B89" s="20"/>
      <c r="C89" s="59"/>
      <c r="D89" s="60"/>
      <c r="E89" s="56"/>
      <c r="F89" s="59"/>
      <c r="G89" s="60"/>
      <c r="H89" s="56"/>
      <c r="I89" s="26"/>
      <c r="J89" s="27"/>
    </row>
    <row r="90" spans="1:10" x14ac:dyDescent="0.25">
      <c r="A90" s="40" t="s">
        <v>49</v>
      </c>
      <c r="B90" s="20"/>
      <c r="C90" s="59"/>
      <c r="D90" s="60"/>
      <c r="E90" s="56"/>
      <c r="F90" s="59"/>
      <c r="G90" s="60"/>
      <c r="H90" s="56"/>
      <c r="I90" s="26"/>
      <c r="J90" s="27"/>
    </row>
    <row r="91" spans="1:10" ht="15.75" thickBot="1" x14ac:dyDescent="0.3">
      <c r="A91" s="40" t="s">
        <v>50</v>
      </c>
      <c r="B91" s="20"/>
      <c r="C91" s="55">
        <v>9.06E-2</v>
      </c>
      <c r="D91" s="61">
        <v>51810</v>
      </c>
      <c r="E91" s="56">
        <f>+C91*D91</f>
        <v>4693.9859999999999</v>
      </c>
      <c r="F91" s="55">
        <v>9.06E-2</v>
      </c>
      <c r="G91" s="61">
        <f>+G82</f>
        <v>51654.999999999993</v>
      </c>
      <c r="H91" s="56">
        <f>+F91*G91</f>
        <v>4679.9429999999993</v>
      </c>
      <c r="I91" s="26">
        <f>+H91-E91</f>
        <v>-14.043000000000575</v>
      </c>
      <c r="J91" s="27">
        <f>+I91/E91</f>
        <v>-2.9917004439298659E-3</v>
      </c>
    </row>
    <row r="92" spans="1:10" ht="15.75" thickBot="1" x14ac:dyDescent="0.3">
      <c r="A92" s="62"/>
      <c r="B92" s="63"/>
      <c r="C92" s="64"/>
      <c r="D92" s="65"/>
      <c r="E92" s="66"/>
      <c r="F92" s="64"/>
      <c r="G92" s="67"/>
      <c r="H92" s="66"/>
      <c r="I92" s="68"/>
      <c r="J92" s="69"/>
    </row>
    <row r="93" spans="1:10" x14ac:dyDescent="0.25">
      <c r="A93" s="70" t="s">
        <v>56</v>
      </c>
      <c r="B93" s="19"/>
      <c r="C93" s="71"/>
      <c r="D93" s="72"/>
      <c r="E93" s="73">
        <f>SUM(E81:E91)</f>
        <v>6280.933</v>
      </c>
      <c r="F93" s="74"/>
      <c r="G93" s="74"/>
      <c r="H93" s="73">
        <f>SUM(H81:H91)</f>
        <v>6253.1164999999992</v>
      </c>
      <c r="I93" s="75">
        <f>+H93-E93</f>
        <v>-27.816500000000815</v>
      </c>
      <c r="J93" s="76">
        <f>+I93/E93</f>
        <v>-4.4287210196320859E-3</v>
      </c>
    </row>
    <row r="94" spans="1:10" x14ac:dyDescent="0.25">
      <c r="A94" s="77" t="s">
        <v>52</v>
      </c>
      <c r="B94" s="19"/>
      <c r="C94" s="71">
        <v>0.13</v>
      </c>
      <c r="D94" s="72"/>
      <c r="E94" s="79">
        <f>+E93*0.13</f>
        <v>816.52129000000002</v>
      </c>
      <c r="F94" s="94">
        <v>0.13</v>
      </c>
      <c r="G94" s="80"/>
      <c r="H94" s="79">
        <f>+H93*0.13</f>
        <v>812.90514499999995</v>
      </c>
      <c r="I94" s="82">
        <f>+H94-E94</f>
        <v>-3.6161450000000741</v>
      </c>
      <c r="J94" s="83">
        <f>+I94/E94</f>
        <v>-4.4287210196320469E-3</v>
      </c>
    </row>
    <row r="95" spans="1:10" x14ac:dyDescent="0.25">
      <c r="A95" s="84" t="s">
        <v>53</v>
      </c>
      <c r="B95" s="19"/>
      <c r="C95" s="85"/>
      <c r="D95" s="78"/>
      <c r="E95" s="79">
        <f>+E93+E94</f>
        <v>7097.4542899999997</v>
      </c>
      <c r="F95" s="81"/>
      <c r="G95" s="81"/>
      <c r="H95" s="79">
        <f>+H93+H94</f>
        <v>7066.0216449999989</v>
      </c>
      <c r="I95" s="82">
        <f>+H95-E95</f>
        <v>-31.432645000000775</v>
      </c>
      <c r="J95" s="83">
        <f>+I95/E95</f>
        <v>-4.4287210196320651E-3</v>
      </c>
    </row>
    <row r="96" spans="1:10" x14ac:dyDescent="0.25">
      <c r="A96" s="127" t="s">
        <v>54</v>
      </c>
      <c r="B96" s="127"/>
      <c r="C96" s="85"/>
      <c r="D96" s="78"/>
      <c r="E96" s="86">
        <v>0</v>
      </c>
      <c r="F96" s="58"/>
      <c r="G96" s="58"/>
      <c r="H96" s="86">
        <v>0</v>
      </c>
      <c r="I96" s="58"/>
      <c r="J96" s="87"/>
    </row>
    <row r="97" spans="1:10" ht="15.75" thickBot="1" x14ac:dyDescent="0.3">
      <c r="A97" s="128" t="s">
        <v>56</v>
      </c>
      <c r="B97" s="128"/>
      <c r="C97" s="95"/>
      <c r="D97" s="96"/>
      <c r="E97" s="97">
        <f>+E95</f>
        <v>7097.4542899999997</v>
      </c>
      <c r="F97" s="98"/>
      <c r="G97" s="98"/>
      <c r="H97" s="97">
        <f>+H95</f>
        <v>7066.0216449999989</v>
      </c>
      <c r="I97" s="99">
        <f>+H97-E97</f>
        <v>-31.432645000000775</v>
      </c>
      <c r="J97" s="100">
        <f>+I97/E97</f>
        <v>-4.4287210196320651E-3</v>
      </c>
    </row>
    <row r="98" spans="1:10" ht="15.75" thickBot="1" x14ac:dyDescent="0.3">
      <c r="A98" s="62"/>
      <c r="B98" s="63"/>
      <c r="C98" s="101"/>
      <c r="D98" s="102"/>
      <c r="E98" s="103"/>
      <c r="F98" s="101"/>
      <c r="G98" s="65"/>
      <c r="H98" s="103"/>
      <c r="I98" s="104"/>
      <c r="J98" s="69"/>
    </row>
    <row r="100" spans="1:10" x14ac:dyDescent="0.25">
      <c r="A100" s="1" t="s">
        <v>0</v>
      </c>
      <c r="B100" s="123" t="s">
        <v>61</v>
      </c>
      <c r="C100" s="123"/>
      <c r="D100" s="123"/>
      <c r="E100" s="2"/>
      <c r="F100" s="2"/>
      <c r="G100" s="3"/>
      <c r="H100" s="3"/>
      <c r="I100" s="3"/>
      <c r="J100" s="3"/>
    </row>
    <row r="101" spans="1:10" x14ac:dyDescent="0.25">
      <c r="A101" s="1" t="s">
        <v>2</v>
      </c>
      <c r="B101" s="123" t="s">
        <v>62</v>
      </c>
      <c r="C101" s="123"/>
      <c r="D101" s="123"/>
      <c r="E101" s="2"/>
      <c r="F101" s="2"/>
      <c r="G101" s="3"/>
      <c r="H101" s="3"/>
      <c r="I101" s="3"/>
      <c r="J101" s="3"/>
    </row>
    <row r="102" spans="1:10" ht="15.75" x14ac:dyDescent="0.25">
      <c r="A102" s="1" t="s">
        <v>4</v>
      </c>
      <c r="B102" s="4">
        <v>277200</v>
      </c>
      <c r="C102" s="5" t="s">
        <v>5</v>
      </c>
      <c r="D102" s="6"/>
      <c r="E102" s="3"/>
      <c r="F102" s="3"/>
      <c r="G102" s="7"/>
      <c r="H102" s="7"/>
      <c r="I102" s="7"/>
      <c r="J102" s="7"/>
    </row>
    <row r="103" spans="1:10" ht="15.75" x14ac:dyDescent="0.25">
      <c r="A103" s="1" t="s">
        <v>6</v>
      </c>
      <c r="B103" s="4">
        <v>500</v>
      </c>
      <c r="C103" s="8" t="s">
        <v>7</v>
      </c>
      <c r="D103" s="9"/>
      <c r="E103" s="10"/>
      <c r="F103" s="10"/>
      <c r="G103" s="10"/>
      <c r="H103" s="3"/>
      <c r="I103" s="3"/>
      <c r="J103" s="3"/>
    </row>
    <row r="104" spans="1:10" x14ac:dyDescent="0.25">
      <c r="A104" s="1" t="s">
        <v>8</v>
      </c>
      <c r="B104" s="11">
        <v>1.0362</v>
      </c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1" t="s">
        <v>9</v>
      </c>
      <c r="B105" s="11">
        <v>1.0330999999999999</v>
      </c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5" t="s">
        <v>10</v>
      </c>
      <c r="B106" s="12" t="s">
        <v>11</v>
      </c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6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A108" s="6"/>
      <c r="B108" s="13"/>
      <c r="C108" s="124" t="s">
        <v>12</v>
      </c>
      <c r="D108" s="125"/>
      <c r="E108" s="126"/>
      <c r="F108" s="124" t="s">
        <v>13</v>
      </c>
      <c r="G108" s="125"/>
      <c r="H108" s="126"/>
      <c r="I108" s="124" t="s">
        <v>14</v>
      </c>
      <c r="J108" s="126"/>
    </row>
    <row r="109" spans="1:10" x14ac:dyDescent="0.25">
      <c r="A109" s="6"/>
      <c r="B109" s="129" t="s">
        <v>15</v>
      </c>
      <c r="C109" s="14" t="s">
        <v>16</v>
      </c>
      <c r="D109" s="14" t="s">
        <v>17</v>
      </c>
      <c r="E109" s="15" t="s">
        <v>18</v>
      </c>
      <c r="F109" s="14" t="s">
        <v>16</v>
      </c>
      <c r="G109" s="16" t="s">
        <v>17</v>
      </c>
      <c r="H109" s="15" t="s">
        <v>18</v>
      </c>
      <c r="I109" s="119" t="s">
        <v>19</v>
      </c>
      <c r="J109" s="121" t="s">
        <v>20</v>
      </c>
    </row>
    <row r="110" spans="1:10" x14ac:dyDescent="0.25">
      <c r="A110" s="6"/>
      <c r="B110" s="130"/>
      <c r="C110" s="17" t="s">
        <v>21</v>
      </c>
      <c r="D110" s="17"/>
      <c r="E110" s="18" t="s">
        <v>21</v>
      </c>
      <c r="F110" s="17" t="s">
        <v>21</v>
      </c>
      <c r="G110" s="18"/>
      <c r="H110" s="18" t="s">
        <v>21</v>
      </c>
      <c r="I110" s="120"/>
      <c r="J110" s="122"/>
    </row>
    <row r="111" spans="1:10" x14ac:dyDescent="0.25">
      <c r="A111" s="19" t="s">
        <v>22</v>
      </c>
      <c r="B111" s="20" t="s">
        <v>23</v>
      </c>
      <c r="C111" s="21">
        <v>77.98</v>
      </c>
      <c r="D111" s="22">
        <v>1</v>
      </c>
      <c r="E111" s="23">
        <v>77.98</v>
      </c>
      <c r="F111" s="24">
        <v>96.55</v>
      </c>
      <c r="G111" s="25">
        <v>1</v>
      </c>
      <c r="H111" s="23">
        <f>+F111</f>
        <v>96.55</v>
      </c>
      <c r="I111" s="26">
        <f>+H111-E111</f>
        <v>18.569999999999993</v>
      </c>
      <c r="J111" s="27">
        <f>+I111/E111</f>
        <v>0.23813798409848669</v>
      </c>
    </row>
    <row r="112" spans="1:10" x14ac:dyDescent="0.25">
      <c r="A112" s="19" t="s">
        <v>24</v>
      </c>
      <c r="B112" s="20"/>
      <c r="C112" s="21"/>
      <c r="D112" s="22">
        <v>1</v>
      </c>
      <c r="E112" s="23">
        <v>0</v>
      </c>
      <c r="F112" s="24"/>
      <c r="G112" s="25">
        <v>1</v>
      </c>
      <c r="H112" s="23">
        <v>0</v>
      </c>
      <c r="I112" s="26">
        <v>0</v>
      </c>
      <c r="J112" s="27" t="s">
        <v>25</v>
      </c>
    </row>
    <row r="113" spans="1:10" x14ac:dyDescent="0.25">
      <c r="A113" s="28" t="s">
        <v>57</v>
      </c>
      <c r="B113" s="20" t="s">
        <v>23</v>
      </c>
      <c r="C113" s="21">
        <v>21.98</v>
      </c>
      <c r="D113" s="22">
        <v>1</v>
      </c>
      <c r="E113" s="23">
        <v>21.98</v>
      </c>
      <c r="F113" s="24"/>
      <c r="G113" s="25">
        <v>1</v>
      </c>
      <c r="H113" s="23">
        <v>0</v>
      </c>
      <c r="I113" s="26">
        <v>-21.98</v>
      </c>
      <c r="J113" s="27">
        <v>-1</v>
      </c>
    </row>
    <row r="114" spans="1:10" x14ac:dyDescent="0.25">
      <c r="A114" s="19" t="s">
        <v>26</v>
      </c>
      <c r="B114" s="20" t="s">
        <v>63</v>
      </c>
      <c r="C114" s="21">
        <v>2.5983999999999998</v>
      </c>
      <c r="D114" s="29">
        <v>500</v>
      </c>
      <c r="E114" s="23">
        <f>+C114*D114</f>
        <v>1299.1999999999998</v>
      </c>
      <c r="F114" s="24">
        <v>3.1934999999999998</v>
      </c>
      <c r="G114" s="29">
        <v>500</v>
      </c>
      <c r="H114" s="23">
        <f>+F114*G114</f>
        <v>1596.75</v>
      </c>
      <c r="I114" s="26">
        <f>+H114-E114</f>
        <v>297.55000000000018</v>
      </c>
      <c r="J114" s="27">
        <f>+I114/E114</f>
        <v>0.22902555418719228</v>
      </c>
    </row>
    <row r="115" spans="1:10" x14ac:dyDescent="0.25">
      <c r="A115" s="19" t="s">
        <v>28</v>
      </c>
      <c r="B115" s="20"/>
      <c r="C115" s="21"/>
      <c r="D115" s="29">
        <v>500</v>
      </c>
      <c r="E115" s="23">
        <v>0</v>
      </c>
      <c r="F115" s="24"/>
      <c r="G115" s="29">
        <v>500</v>
      </c>
      <c r="H115" s="23">
        <v>0</v>
      </c>
      <c r="I115" s="26">
        <v>0</v>
      </c>
      <c r="J115" s="27"/>
    </row>
    <row r="116" spans="1:10" x14ac:dyDescent="0.25">
      <c r="A116" s="19" t="s">
        <v>29</v>
      </c>
      <c r="B116" s="20" t="s">
        <v>63</v>
      </c>
      <c r="C116" s="21"/>
      <c r="D116" s="29">
        <v>500</v>
      </c>
      <c r="E116" s="23">
        <v>0</v>
      </c>
      <c r="F116" s="24">
        <v>0.1125</v>
      </c>
      <c r="G116" s="29">
        <v>500</v>
      </c>
      <c r="H116" s="23">
        <f>+F116*G116</f>
        <v>56.25</v>
      </c>
      <c r="I116" s="26">
        <f>+H116-E116</f>
        <v>56.25</v>
      </c>
      <c r="J116" s="27">
        <v>1</v>
      </c>
    </row>
    <row r="117" spans="1:10" x14ac:dyDescent="0.25">
      <c r="A117" s="28" t="s">
        <v>64</v>
      </c>
      <c r="B117" s="20" t="s">
        <v>63</v>
      </c>
      <c r="C117" s="21"/>
      <c r="D117" s="29">
        <v>500</v>
      </c>
      <c r="E117" s="23">
        <v>0</v>
      </c>
      <c r="F117" s="24">
        <v>1.3773</v>
      </c>
      <c r="G117" s="29">
        <v>500</v>
      </c>
      <c r="H117" s="23">
        <f>+F117*G117</f>
        <v>688.65</v>
      </c>
      <c r="I117" s="26">
        <f>+H117-E117</f>
        <v>688.65</v>
      </c>
      <c r="J117" s="27">
        <v>1</v>
      </c>
    </row>
    <row r="118" spans="1:10" x14ac:dyDescent="0.25">
      <c r="A118" s="28"/>
      <c r="B118" s="20"/>
      <c r="C118" s="21"/>
      <c r="D118" s="29">
        <v>500</v>
      </c>
      <c r="E118" s="23">
        <v>0</v>
      </c>
      <c r="F118" s="24"/>
      <c r="G118" s="29">
        <v>500</v>
      </c>
      <c r="H118" s="23">
        <v>0</v>
      </c>
      <c r="I118" s="26">
        <v>0</v>
      </c>
      <c r="J118" s="27" t="s">
        <v>25</v>
      </c>
    </row>
    <row r="119" spans="1:10" x14ac:dyDescent="0.25">
      <c r="A119" s="30" t="s">
        <v>30</v>
      </c>
      <c r="B119" s="31"/>
      <c r="C119" s="32"/>
      <c r="D119" s="33"/>
      <c r="E119" s="34">
        <f>SUM(E111:E118)</f>
        <v>1399.1599999999999</v>
      </c>
      <c r="F119" s="35"/>
      <c r="G119" s="36"/>
      <c r="H119" s="34">
        <f>SUM(H111:H118)</f>
        <v>2438.1999999999998</v>
      </c>
      <c r="I119" s="37">
        <f>+H119-E119</f>
        <v>1039.04</v>
      </c>
      <c r="J119" s="38">
        <f>+I119/E119</f>
        <v>0.74261699877069098</v>
      </c>
    </row>
    <row r="120" spans="1:10" x14ac:dyDescent="0.25">
      <c r="A120" s="39" t="s">
        <v>65</v>
      </c>
      <c r="B120" s="20" t="s">
        <v>27</v>
      </c>
      <c r="C120" s="21"/>
      <c r="D120" s="29">
        <v>500</v>
      </c>
      <c r="E120" s="23">
        <v>0</v>
      </c>
      <c r="F120" s="24">
        <v>-3.2000000000000002E-3</v>
      </c>
      <c r="G120" s="29">
        <f>+B102</f>
        <v>277200</v>
      </c>
      <c r="H120" s="23">
        <f>+F120*G120</f>
        <v>-887.04000000000008</v>
      </c>
      <c r="I120" s="26">
        <f>+H120-E120</f>
        <v>-887.04000000000008</v>
      </c>
      <c r="J120" s="27">
        <v>1</v>
      </c>
    </row>
    <row r="121" spans="1:10" x14ac:dyDescent="0.25">
      <c r="A121" s="39" t="s">
        <v>32</v>
      </c>
      <c r="B121" s="20" t="s">
        <v>63</v>
      </c>
      <c r="C121" s="21"/>
      <c r="D121" s="29">
        <v>500</v>
      </c>
      <c r="E121" s="23">
        <v>0</v>
      </c>
      <c r="F121" s="24">
        <v>6.4000000000000003E-3</v>
      </c>
      <c r="G121" s="29">
        <f>+B103</f>
        <v>500</v>
      </c>
      <c r="H121" s="23">
        <f t="shared" ref="H121:H124" si="1">+F121*G121</f>
        <v>3.2</v>
      </c>
      <c r="I121" s="26">
        <f t="shared" ref="I121:I124" si="2">+H121-E121</f>
        <v>3.2</v>
      </c>
      <c r="J121" s="27">
        <v>1</v>
      </c>
    </row>
    <row r="122" spans="1:10" x14ac:dyDescent="0.25">
      <c r="A122" s="39" t="s">
        <v>33</v>
      </c>
      <c r="B122" s="20" t="s">
        <v>63</v>
      </c>
      <c r="C122" s="21"/>
      <c r="D122" s="29">
        <v>500</v>
      </c>
      <c r="E122" s="23">
        <v>0</v>
      </c>
      <c r="F122" s="24">
        <v>-0.68230000000000002</v>
      </c>
      <c r="G122" s="29">
        <f>+G121</f>
        <v>500</v>
      </c>
      <c r="H122" s="23">
        <f t="shared" si="1"/>
        <v>-341.15000000000003</v>
      </c>
      <c r="I122" s="26">
        <f t="shared" si="2"/>
        <v>-341.15000000000003</v>
      </c>
      <c r="J122" s="27">
        <v>1</v>
      </c>
    </row>
    <row r="123" spans="1:10" x14ac:dyDescent="0.25">
      <c r="A123" s="39" t="s">
        <v>59</v>
      </c>
      <c r="B123" s="20" t="s">
        <v>27</v>
      </c>
      <c r="C123" s="21"/>
      <c r="D123" s="29">
        <v>500</v>
      </c>
      <c r="E123" s="23">
        <v>0</v>
      </c>
      <c r="F123" s="24">
        <v>7.1999999999999998E-3</v>
      </c>
      <c r="G123" s="29">
        <f>+B102</f>
        <v>277200</v>
      </c>
      <c r="H123" s="23">
        <f t="shared" si="1"/>
        <v>1995.84</v>
      </c>
      <c r="I123" s="26">
        <f t="shared" si="2"/>
        <v>1995.84</v>
      </c>
      <c r="J123" s="27">
        <v>1</v>
      </c>
    </row>
    <row r="124" spans="1:10" x14ac:dyDescent="0.25">
      <c r="A124" s="40" t="s">
        <v>34</v>
      </c>
      <c r="B124" s="20" t="s">
        <v>63</v>
      </c>
      <c r="C124" s="21">
        <v>7.9200000000000007E-2</v>
      </c>
      <c r="D124" s="29">
        <v>500</v>
      </c>
      <c r="E124" s="23">
        <f>+C124*D124</f>
        <v>39.6</v>
      </c>
      <c r="F124" s="24">
        <v>0.26390000000000002</v>
      </c>
      <c r="G124" s="29">
        <f>+G122</f>
        <v>500</v>
      </c>
      <c r="H124" s="23">
        <f t="shared" si="1"/>
        <v>131.95000000000002</v>
      </c>
      <c r="I124" s="26">
        <f t="shared" si="2"/>
        <v>92.350000000000023</v>
      </c>
      <c r="J124" s="27">
        <f>+I124/E124</f>
        <v>2.3320707070707076</v>
      </c>
    </row>
    <row r="125" spans="1:10" x14ac:dyDescent="0.25">
      <c r="A125" s="40" t="s">
        <v>35</v>
      </c>
      <c r="B125" s="20"/>
      <c r="C125" s="41">
        <v>0</v>
      </c>
      <c r="D125" s="42">
        <v>0</v>
      </c>
      <c r="E125" s="23">
        <v>0</v>
      </c>
      <c r="F125" s="43">
        <v>0</v>
      </c>
      <c r="G125" s="42">
        <v>0</v>
      </c>
      <c r="H125" s="23">
        <v>0</v>
      </c>
      <c r="I125" s="26">
        <v>0</v>
      </c>
      <c r="J125" s="27" t="s">
        <v>25</v>
      </c>
    </row>
    <row r="126" spans="1:10" x14ac:dyDescent="0.25">
      <c r="A126" s="40" t="s">
        <v>36</v>
      </c>
      <c r="B126" s="20"/>
      <c r="C126" s="41"/>
      <c r="D126" s="22">
        <v>1</v>
      </c>
      <c r="E126" s="23">
        <v>0</v>
      </c>
      <c r="F126" s="41"/>
      <c r="G126" s="22">
        <v>1</v>
      </c>
      <c r="H126" s="23">
        <v>0</v>
      </c>
      <c r="I126" s="26">
        <v>0</v>
      </c>
      <c r="J126" s="27" t="s">
        <v>25</v>
      </c>
    </row>
    <row r="127" spans="1:10" x14ac:dyDescent="0.25">
      <c r="A127" s="44" t="s">
        <v>37</v>
      </c>
      <c r="B127" s="45"/>
      <c r="C127" s="46"/>
      <c r="D127" s="33"/>
      <c r="E127" s="47">
        <f>SUM(E119:E126)</f>
        <v>1438.7599999999998</v>
      </c>
      <c r="F127" s="33"/>
      <c r="G127" s="36"/>
      <c r="H127" s="47">
        <f>SUM(H119:H126)</f>
        <v>3340.9999999999995</v>
      </c>
      <c r="I127" s="37">
        <f t="shared" ref="I127:I132" si="3">+H127-E127</f>
        <v>1902.2399999999998</v>
      </c>
      <c r="J127" s="38">
        <f t="shared" ref="J127:J132" si="4">+I127/E127</f>
        <v>1.3221385081598043</v>
      </c>
    </row>
    <row r="128" spans="1:10" x14ac:dyDescent="0.25">
      <c r="A128" s="48" t="s">
        <v>38</v>
      </c>
      <c r="B128" s="49" t="s">
        <v>63</v>
      </c>
      <c r="C128" s="24">
        <v>3.2738999999999998</v>
      </c>
      <c r="D128" s="42">
        <v>500</v>
      </c>
      <c r="E128" s="23">
        <f>+C128*D128</f>
        <v>1636.9499999999998</v>
      </c>
      <c r="F128" s="24">
        <v>3.1149</v>
      </c>
      <c r="G128" s="42">
        <v>500</v>
      </c>
      <c r="H128" s="23">
        <f>+F128*G128</f>
        <v>1557.45</v>
      </c>
      <c r="I128" s="26">
        <f t="shared" si="3"/>
        <v>-79.499999999999773</v>
      </c>
      <c r="J128" s="27">
        <f t="shared" si="4"/>
        <v>-4.8565930541555807E-2</v>
      </c>
    </row>
    <row r="129" spans="1:10" x14ac:dyDescent="0.25">
      <c r="A129" s="50" t="s">
        <v>39</v>
      </c>
      <c r="B129" s="49" t="s">
        <v>63</v>
      </c>
      <c r="C129" s="24">
        <v>2.4626999999999999</v>
      </c>
      <c r="D129" s="42">
        <v>500</v>
      </c>
      <c r="E129" s="23">
        <f>+C129*D129</f>
        <v>1231.3499999999999</v>
      </c>
      <c r="F129" s="24">
        <v>2.4331999999999998</v>
      </c>
      <c r="G129" s="42">
        <v>500</v>
      </c>
      <c r="H129" s="23">
        <f>+F129*G129</f>
        <v>1216.5999999999999</v>
      </c>
      <c r="I129" s="26">
        <f t="shared" si="3"/>
        <v>-14.75</v>
      </c>
      <c r="J129" s="27">
        <f t="shared" si="4"/>
        <v>-1.1978722540301296E-2</v>
      </c>
    </row>
    <row r="130" spans="1:10" x14ac:dyDescent="0.25">
      <c r="A130" s="44" t="s">
        <v>40</v>
      </c>
      <c r="B130" s="31"/>
      <c r="C130" s="51"/>
      <c r="D130" s="33"/>
      <c r="E130" s="47">
        <f>SUM(E127:E129)</f>
        <v>4307.0599999999995</v>
      </c>
      <c r="F130" s="52"/>
      <c r="G130" s="53"/>
      <c r="H130" s="47">
        <f>SUM(H127:H129)</f>
        <v>6115.0499999999993</v>
      </c>
      <c r="I130" s="37">
        <f t="shared" si="3"/>
        <v>1807.9899999999998</v>
      </c>
      <c r="J130" s="38">
        <f t="shared" si="4"/>
        <v>0.41977358105064705</v>
      </c>
    </row>
    <row r="131" spans="1:10" x14ac:dyDescent="0.25">
      <c r="A131" s="54" t="s">
        <v>41</v>
      </c>
      <c r="B131" s="20" t="s">
        <v>27</v>
      </c>
      <c r="C131" s="55">
        <v>4.4000000000000003E-3</v>
      </c>
      <c r="D131" s="42">
        <f>+B102*B104</f>
        <v>287234.64</v>
      </c>
      <c r="E131" s="56">
        <f>+C131*D131</f>
        <v>1263.8324160000002</v>
      </c>
      <c r="F131" s="57">
        <v>4.4000000000000003E-3</v>
      </c>
      <c r="G131" s="42">
        <f>+B102*B105</f>
        <v>286375.31999999995</v>
      </c>
      <c r="H131" s="56">
        <f>+F131*G131</f>
        <v>1260.0514079999998</v>
      </c>
      <c r="I131" s="26">
        <f t="shared" si="3"/>
        <v>-3.7810080000003836</v>
      </c>
      <c r="J131" s="27">
        <f t="shared" si="4"/>
        <v>-2.9917004439300463E-3</v>
      </c>
    </row>
    <row r="132" spans="1:10" x14ac:dyDescent="0.25">
      <c r="A132" s="54" t="s">
        <v>42</v>
      </c>
      <c r="B132" s="20" t="s">
        <v>27</v>
      </c>
      <c r="C132" s="55">
        <v>1.2999999999999999E-3</v>
      </c>
      <c r="D132" s="42">
        <f>+D131</f>
        <v>287234.64</v>
      </c>
      <c r="E132" s="56">
        <f t="shared" ref="E132:E134" si="5">+C132*D132</f>
        <v>373.40503200000001</v>
      </c>
      <c r="F132" s="57">
        <v>1.2999999999999999E-3</v>
      </c>
      <c r="G132" s="42">
        <f>+G131</f>
        <v>286375.31999999995</v>
      </c>
      <c r="H132" s="56">
        <f>+F132*G132</f>
        <v>372.28791599999994</v>
      </c>
      <c r="I132" s="26">
        <f t="shared" si="3"/>
        <v>-1.1171160000000668</v>
      </c>
      <c r="J132" s="27">
        <f t="shared" si="4"/>
        <v>-2.9917004439299223E-3</v>
      </c>
    </row>
    <row r="133" spans="1:10" x14ac:dyDescent="0.25">
      <c r="A133" s="19" t="s">
        <v>43</v>
      </c>
      <c r="B133" s="20" t="s">
        <v>23</v>
      </c>
      <c r="C133" s="55">
        <v>0.25</v>
      </c>
      <c r="D133" s="22">
        <v>1</v>
      </c>
      <c r="E133" s="56">
        <f t="shared" si="5"/>
        <v>0.25</v>
      </c>
      <c r="F133" s="57">
        <v>0.25</v>
      </c>
      <c r="G133" s="25">
        <v>1</v>
      </c>
      <c r="H133" s="56">
        <v>0.25</v>
      </c>
      <c r="I133" s="26">
        <v>0</v>
      </c>
      <c r="J133" s="27">
        <v>0</v>
      </c>
    </row>
    <row r="134" spans="1:10" x14ac:dyDescent="0.25">
      <c r="A134" s="19" t="s">
        <v>44</v>
      </c>
      <c r="B134" s="20" t="s">
        <v>27</v>
      </c>
      <c r="C134" s="55">
        <v>7.0000000000000001E-3</v>
      </c>
      <c r="D134" s="29">
        <f>+B102</f>
        <v>277200</v>
      </c>
      <c r="E134" s="56">
        <f t="shared" si="5"/>
        <v>1940.4</v>
      </c>
      <c r="F134" s="58"/>
      <c r="G134" s="58"/>
      <c r="H134" s="58"/>
      <c r="I134" s="58"/>
      <c r="J134" s="27">
        <v>0</v>
      </c>
    </row>
    <row r="135" spans="1:10" ht="25.5" x14ac:dyDescent="0.25">
      <c r="A135" s="54" t="s">
        <v>45</v>
      </c>
      <c r="B135" s="20"/>
      <c r="C135" s="58"/>
      <c r="D135" s="58"/>
      <c r="E135" s="58"/>
      <c r="F135" s="57"/>
      <c r="G135" s="42"/>
      <c r="H135" s="56">
        <v>0</v>
      </c>
      <c r="I135" s="26"/>
      <c r="J135" s="27" t="s">
        <v>25</v>
      </c>
    </row>
    <row r="136" spans="1:10" x14ac:dyDescent="0.25">
      <c r="A136" s="40" t="s">
        <v>46</v>
      </c>
      <c r="B136" s="20"/>
      <c r="C136" s="59"/>
      <c r="D136" s="60"/>
      <c r="E136" s="56"/>
      <c r="F136" s="59"/>
      <c r="G136" s="60"/>
      <c r="H136" s="56"/>
      <c r="I136" s="26"/>
      <c r="J136" s="27"/>
    </row>
    <row r="137" spans="1:10" x14ac:dyDescent="0.25">
      <c r="A137" s="40" t="s">
        <v>47</v>
      </c>
      <c r="B137" s="20"/>
      <c r="C137" s="59"/>
      <c r="D137" s="60"/>
      <c r="E137" s="56"/>
      <c r="F137" s="59"/>
      <c r="G137" s="60"/>
      <c r="H137" s="56"/>
      <c r="I137" s="26"/>
      <c r="J137" s="27"/>
    </row>
    <row r="138" spans="1:10" x14ac:dyDescent="0.25">
      <c r="A138" s="6" t="s">
        <v>48</v>
      </c>
      <c r="B138" s="20"/>
      <c r="C138" s="59"/>
      <c r="D138" s="60"/>
      <c r="E138" s="56"/>
      <c r="F138" s="59"/>
      <c r="G138" s="60"/>
      <c r="H138" s="56"/>
      <c r="I138" s="26"/>
      <c r="J138" s="27"/>
    </row>
    <row r="139" spans="1:10" x14ac:dyDescent="0.25">
      <c r="A139" s="40" t="s">
        <v>49</v>
      </c>
      <c r="B139" s="20"/>
      <c r="C139" s="59"/>
      <c r="D139" s="60"/>
      <c r="E139" s="56"/>
      <c r="F139" s="59"/>
      <c r="G139" s="60"/>
      <c r="H139" s="56"/>
      <c r="I139" s="26"/>
      <c r="J139" s="27"/>
    </row>
    <row r="140" spans="1:10" ht="15.75" thickBot="1" x14ac:dyDescent="0.3">
      <c r="A140" s="40" t="s">
        <v>50</v>
      </c>
      <c r="B140" s="20"/>
      <c r="C140" s="55">
        <v>9.06E-2</v>
      </c>
      <c r="D140" s="61">
        <f>+D131</f>
        <v>287234.64</v>
      </c>
      <c r="E140" s="56">
        <f>+C140*D140</f>
        <v>26023.458384000001</v>
      </c>
      <c r="F140" s="55">
        <v>9.06E-2</v>
      </c>
      <c r="G140" s="61">
        <f>+G131</f>
        <v>286375.31999999995</v>
      </c>
      <c r="H140" s="56">
        <f>+F140*G140</f>
        <v>25945.603991999997</v>
      </c>
      <c r="I140" s="26">
        <f>+H140-E140</f>
        <v>-77.854392000004736</v>
      </c>
      <c r="J140" s="27">
        <f>+I140/E140</f>
        <v>-2.9917004439299253E-3</v>
      </c>
    </row>
    <row r="141" spans="1:10" ht="15.75" thickBot="1" x14ac:dyDescent="0.3">
      <c r="A141" s="62"/>
      <c r="B141" s="63"/>
      <c r="C141" s="64"/>
      <c r="D141" s="65"/>
      <c r="E141" s="66"/>
      <c r="F141" s="64"/>
      <c r="G141" s="67"/>
      <c r="H141" s="66"/>
      <c r="I141" s="68"/>
      <c r="J141" s="69"/>
    </row>
    <row r="142" spans="1:10" x14ac:dyDescent="0.25">
      <c r="A142" s="70" t="s">
        <v>56</v>
      </c>
      <c r="B142" s="19"/>
      <c r="C142" s="71"/>
      <c r="D142" s="72"/>
      <c r="E142" s="73">
        <f>SUM(E130:E140)</f>
        <v>33908.405832000004</v>
      </c>
      <c r="F142" s="74"/>
      <c r="G142" s="74"/>
      <c r="H142" s="73">
        <f>SUM(H130:H140)</f>
        <v>33693.243315999993</v>
      </c>
      <c r="I142" s="75">
        <f>+H142-E142</f>
        <v>-215.16251600001124</v>
      </c>
      <c r="J142" s="76">
        <f>+I142/E142</f>
        <v>-6.3454034691586211E-3</v>
      </c>
    </row>
    <row r="143" spans="1:10" x14ac:dyDescent="0.25">
      <c r="A143" s="77" t="s">
        <v>52</v>
      </c>
      <c r="B143" s="19"/>
      <c r="C143" s="71">
        <v>0.13</v>
      </c>
      <c r="D143" s="72"/>
      <c r="E143" s="79">
        <f>+E142*0.13</f>
        <v>4408.0927581600008</v>
      </c>
      <c r="F143" s="94">
        <v>0.13</v>
      </c>
      <c r="G143" s="80"/>
      <c r="H143" s="79">
        <f>+H142*0.13</f>
        <v>4380.1216310799991</v>
      </c>
      <c r="I143" s="82">
        <f>+H143-E143</f>
        <v>-27.971127080001679</v>
      </c>
      <c r="J143" s="83">
        <f>+I143/E143</f>
        <v>-6.3454034691586697E-3</v>
      </c>
    </row>
    <row r="144" spans="1:10" x14ac:dyDescent="0.25">
      <c r="A144" s="84" t="s">
        <v>53</v>
      </c>
      <c r="B144" s="19"/>
      <c r="C144" s="85"/>
      <c r="D144" s="78"/>
      <c r="E144" s="79">
        <f>+E142+E143</f>
        <v>38316.498590160001</v>
      </c>
      <c r="F144" s="81"/>
      <c r="G144" s="81"/>
      <c r="H144" s="79">
        <f>+H142+H143</f>
        <v>38073.364947079994</v>
      </c>
      <c r="I144" s="82">
        <f>+H144-E144</f>
        <v>-243.13364308000746</v>
      </c>
      <c r="J144" s="83">
        <f>+I144/E144</f>
        <v>-6.345403469158485E-3</v>
      </c>
    </row>
    <row r="145" spans="1:10" x14ac:dyDescent="0.25">
      <c r="A145" s="127" t="s">
        <v>54</v>
      </c>
      <c r="B145" s="127"/>
      <c r="C145" s="85"/>
      <c r="D145" s="78"/>
      <c r="E145" s="86">
        <v>0</v>
      </c>
      <c r="F145" s="58"/>
      <c r="G145" s="58"/>
      <c r="H145" s="86">
        <v>0</v>
      </c>
      <c r="I145" s="58"/>
      <c r="J145" s="87"/>
    </row>
    <row r="146" spans="1:10" ht="15.75" thickBot="1" x14ac:dyDescent="0.3">
      <c r="A146" s="128" t="s">
        <v>56</v>
      </c>
      <c r="B146" s="128"/>
      <c r="C146" s="95"/>
      <c r="D146" s="96"/>
      <c r="E146" s="97">
        <f>+E144</f>
        <v>38316.498590160001</v>
      </c>
      <c r="F146" s="98"/>
      <c r="G146" s="98"/>
      <c r="H146" s="97">
        <f>+H144</f>
        <v>38073.364947079994</v>
      </c>
      <c r="I146" s="99">
        <f>+H146-E146</f>
        <v>-243.13364308000746</v>
      </c>
      <c r="J146" s="100">
        <f>+I146/E146</f>
        <v>-6.345403469158485E-3</v>
      </c>
    </row>
    <row r="147" spans="1:10" ht="15.75" thickBot="1" x14ac:dyDescent="0.3">
      <c r="A147" s="62"/>
      <c r="B147" s="63"/>
      <c r="C147" s="101"/>
      <c r="D147" s="102"/>
      <c r="E147" s="103"/>
      <c r="F147" s="101"/>
      <c r="G147" s="65"/>
      <c r="H147" s="103"/>
      <c r="I147" s="104"/>
      <c r="J147" s="69"/>
    </row>
  </sheetData>
  <mergeCells count="30">
    <mergeCell ref="A145:B145"/>
    <mergeCell ref="A146:B146"/>
    <mergeCell ref="B100:D100"/>
    <mergeCell ref="B101:D101"/>
    <mergeCell ref="C108:E108"/>
    <mergeCell ref="F108:H108"/>
    <mergeCell ref="I108:J108"/>
    <mergeCell ref="B109:B110"/>
    <mergeCell ref="I109:I110"/>
    <mergeCell ref="J109:J110"/>
    <mergeCell ref="A96:B96"/>
    <mergeCell ref="A97:B97"/>
    <mergeCell ref="B51:D51"/>
    <mergeCell ref="B52:D52"/>
    <mergeCell ref="C59:E59"/>
    <mergeCell ref="F59:H59"/>
    <mergeCell ref="I59:J59"/>
    <mergeCell ref="B60:B61"/>
    <mergeCell ref="I60:I61"/>
    <mergeCell ref="J60:J61"/>
    <mergeCell ref="A46:B46"/>
    <mergeCell ref="A47:B47"/>
    <mergeCell ref="B1:D1"/>
    <mergeCell ref="B2:D2"/>
    <mergeCell ref="C9:E9"/>
    <mergeCell ref="F9:H9"/>
    <mergeCell ref="I9:J9"/>
    <mergeCell ref="B10:B11"/>
    <mergeCell ref="I10:I11"/>
    <mergeCell ref="J10:J11"/>
  </mergeCells>
  <pageMargins left="0.7" right="0.7" top="0.75" bottom="0.75" header="0.3" footer="0.3"/>
  <pageSetup scale="56" orientation="portrait" r:id="rId1"/>
  <rowBreaks count="4" manualBreakCount="4">
    <brk id="48" max="16383" man="1"/>
    <brk id="49" max="16383" man="1"/>
    <brk id="98" max="16383" man="1"/>
    <brk id="1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6"/>
  <sheetViews>
    <sheetView topLeftCell="A58" zoomScale="70" zoomScaleNormal="70" workbookViewId="0"/>
  </sheetViews>
  <sheetFormatPr defaultRowHeight="15" x14ac:dyDescent="0.25"/>
  <cols>
    <col min="1" max="1" width="58.5703125" bestFit="1" customWidth="1"/>
    <col min="2" max="3" width="13.85546875" bestFit="1" customWidth="1"/>
    <col min="4" max="4" width="12.85546875" bestFit="1" customWidth="1"/>
    <col min="5" max="5" width="15.85546875" bestFit="1" customWidth="1"/>
    <col min="6" max="6" width="13.42578125" bestFit="1" customWidth="1"/>
    <col min="7" max="7" width="12.85546875" bestFit="1" customWidth="1"/>
    <col min="8" max="8" width="15.42578125" bestFit="1" customWidth="1"/>
    <col min="9" max="9" width="13.42578125" bestFit="1" customWidth="1"/>
    <col min="10" max="10" width="11.7109375" bestFit="1" customWidth="1"/>
  </cols>
  <sheetData>
    <row r="1" spans="1:10" x14ac:dyDescent="0.25">
      <c r="A1" s="1" t="s">
        <v>0</v>
      </c>
      <c r="B1" s="123" t="s">
        <v>66</v>
      </c>
      <c r="C1" s="123"/>
      <c r="D1" s="123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23" t="s">
        <v>62</v>
      </c>
      <c r="C2" s="123"/>
      <c r="D2" s="123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540000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1000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1.0330999999999999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24" t="s">
        <v>12</v>
      </c>
      <c r="D9" s="125"/>
      <c r="E9" s="126"/>
      <c r="F9" s="124" t="s">
        <v>13</v>
      </c>
      <c r="G9" s="125"/>
      <c r="H9" s="126"/>
      <c r="I9" s="124" t="s">
        <v>14</v>
      </c>
      <c r="J9" s="126"/>
    </row>
    <row r="10" spans="1:10" x14ac:dyDescent="0.25">
      <c r="A10" s="6"/>
      <c r="B10" s="129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19" t="s">
        <v>19</v>
      </c>
      <c r="J10" s="121" t="s">
        <v>20</v>
      </c>
    </row>
    <row r="11" spans="1:10" x14ac:dyDescent="0.25">
      <c r="A11" s="6"/>
      <c r="B11" s="130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20"/>
      <c r="J11" s="122"/>
    </row>
    <row r="12" spans="1:10" x14ac:dyDescent="0.25">
      <c r="A12" s="19" t="s">
        <v>22</v>
      </c>
      <c r="B12" s="20" t="s">
        <v>23</v>
      </c>
      <c r="C12" s="21">
        <v>899.32</v>
      </c>
      <c r="D12" s="22">
        <v>1</v>
      </c>
      <c r="E12" s="23">
        <v>899.32</v>
      </c>
      <c r="F12" s="24">
        <v>546.12</v>
      </c>
      <c r="G12" s="25">
        <v>1</v>
      </c>
      <c r="H12" s="23">
        <f>+F12</f>
        <v>546.12</v>
      </c>
      <c r="I12" s="26">
        <f>+H12-E12</f>
        <v>-353.20000000000005</v>
      </c>
      <c r="J12" s="27">
        <f>+I12/E12</f>
        <v>-0.39274118222657123</v>
      </c>
    </row>
    <row r="13" spans="1:10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28" t="s">
        <v>67</v>
      </c>
      <c r="B14" s="20" t="s">
        <v>23</v>
      </c>
      <c r="C14" s="21">
        <v>255.62</v>
      </c>
      <c r="D14" s="22">
        <v>1</v>
      </c>
      <c r="E14" s="23">
        <v>255.62</v>
      </c>
      <c r="F14" s="24"/>
      <c r="G14" s="25">
        <v>1</v>
      </c>
      <c r="H14" s="23">
        <v>0</v>
      </c>
      <c r="I14" s="26">
        <v>-255.62</v>
      </c>
      <c r="J14" s="27">
        <v>-1</v>
      </c>
    </row>
    <row r="15" spans="1:10" x14ac:dyDescent="0.25">
      <c r="A15" s="19" t="s">
        <v>26</v>
      </c>
      <c r="B15" s="20" t="s">
        <v>63</v>
      </c>
      <c r="C15" s="21">
        <v>2.8380000000000001</v>
      </c>
      <c r="D15" s="29">
        <f>+B4</f>
        <v>1000</v>
      </c>
      <c r="E15" s="23">
        <f>+C15*D15</f>
        <v>2838</v>
      </c>
      <c r="F15" s="24">
        <v>1.9539</v>
      </c>
      <c r="G15" s="29">
        <f>+B4</f>
        <v>1000</v>
      </c>
      <c r="H15" s="23">
        <f>+F15*G15</f>
        <v>1953.8999999999999</v>
      </c>
      <c r="I15" s="26">
        <f>+H15-E15</f>
        <v>-884.10000000000014</v>
      </c>
      <c r="J15" s="27">
        <f>+I15/E15</f>
        <v>-0.31152219873150111</v>
      </c>
    </row>
    <row r="16" spans="1:10" x14ac:dyDescent="0.25">
      <c r="A16" s="19" t="s">
        <v>28</v>
      </c>
      <c r="B16" s="20"/>
      <c r="C16" s="21"/>
      <c r="D16" s="29">
        <f>+D15</f>
        <v>1000</v>
      </c>
      <c r="E16" s="23">
        <v>0</v>
      </c>
      <c r="F16" s="24"/>
      <c r="G16" s="29">
        <f>+G15</f>
        <v>1000</v>
      </c>
      <c r="H16" s="23">
        <f t="shared" ref="H16:H19" si="0">+F16*G16</f>
        <v>0</v>
      </c>
      <c r="I16" s="26">
        <v>0</v>
      </c>
      <c r="J16" s="27" t="s">
        <v>25</v>
      </c>
    </row>
    <row r="17" spans="1:10" x14ac:dyDescent="0.25">
      <c r="A17" s="19" t="s">
        <v>29</v>
      </c>
      <c r="B17" s="20" t="s">
        <v>63</v>
      </c>
      <c r="C17" s="21"/>
      <c r="D17" s="29">
        <f t="shared" ref="D17:D18" si="1">+D16</f>
        <v>1000</v>
      </c>
      <c r="E17" s="23">
        <v>0</v>
      </c>
      <c r="F17" s="24">
        <v>7.7200000000000005E-2</v>
      </c>
      <c r="G17" s="29">
        <f t="shared" ref="G17:G19" si="2">+G16</f>
        <v>1000</v>
      </c>
      <c r="H17" s="23">
        <f t="shared" si="0"/>
        <v>77.2</v>
      </c>
      <c r="I17" s="26">
        <f>+H17-E17</f>
        <v>77.2</v>
      </c>
      <c r="J17" s="27">
        <v>1</v>
      </c>
    </row>
    <row r="18" spans="1:10" x14ac:dyDescent="0.25">
      <c r="A18" s="28" t="s">
        <v>64</v>
      </c>
      <c r="B18" s="20" t="s">
        <v>63</v>
      </c>
      <c r="C18" s="21"/>
      <c r="D18" s="29">
        <f t="shared" si="1"/>
        <v>1000</v>
      </c>
      <c r="E18" s="23">
        <v>0</v>
      </c>
      <c r="F18" s="24">
        <v>1.7531000000000001</v>
      </c>
      <c r="G18" s="29">
        <f t="shared" si="2"/>
        <v>1000</v>
      </c>
      <c r="H18" s="23">
        <f t="shared" si="0"/>
        <v>1753.1000000000001</v>
      </c>
      <c r="I18" s="26">
        <f>+H18-E18</f>
        <v>1753.1000000000001</v>
      </c>
      <c r="J18" s="27">
        <v>1</v>
      </c>
    </row>
    <row r="19" spans="1:10" x14ac:dyDescent="0.25">
      <c r="A19" s="28"/>
      <c r="B19" s="20"/>
      <c r="C19" s="21"/>
      <c r="D19" s="29">
        <f>+D18</f>
        <v>1000</v>
      </c>
      <c r="E19" s="23">
        <v>0</v>
      </c>
      <c r="F19" s="24"/>
      <c r="G19" s="29">
        <f t="shared" si="2"/>
        <v>1000</v>
      </c>
      <c r="H19" s="23">
        <f t="shared" si="0"/>
        <v>0</v>
      </c>
      <c r="I19" s="26">
        <v>0</v>
      </c>
      <c r="J19" s="27" t="s">
        <v>25</v>
      </c>
    </row>
    <row r="20" spans="1:10" x14ac:dyDescent="0.25">
      <c r="A20" s="30" t="s">
        <v>30</v>
      </c>
      <c r="B20" s="31"/>
      <c r="C20" s="32"/>
      <c r="D20" s="33"/>
      <c r="E20" s="34">
        <f>SUM(E12:E19)</f>
        <v>3992.94</v>
      </c>
      <c r="F20" s="35"/>
      <c r="G20" s="36"/>
      <c r="H20" s="34">
        <f>SUM(H12:H19)</f>
        <v>4330.32</v>
      </c>
      <c r="I20" s="37">
        <f>+H20-E20</f>
        <v>337.37999999999965</v>
      </c>
      <c r="J20" s="38">
        <f>+I20/E20</f>
        <v>8.4494132143232717E-2</v>
      </c>
    </row>
    <row r="21" spans="1:10" x14ac:dyDescent="0.25">
      <c r="A21" s="39" t="s">
        <v>68</v>
      </c>
      <c r="B21" s="20" t="s">
        <v>27</v>
      </c>
      <c r="C21" s="21"/>
      <c r="D21" s="29">
        <f>+B4</f>
        <v>1000</v>
      </c>
      <c r="E21" s="23">
        <v>0</v>
      </c>
      <c r="F21" s="24">
        <v>-3.2000000000000002E-3</v>
      </c>
      <c r="G21" s="29">
        <f>+B3</f>
        <v>540000</v>
      </c>
      <c r="H21" s="23">
        <f>+F21*G21</f>
        <v>-1728</v>
      </c>
      <c r="I21" s="26">
        <f>+H21-E21</f>
        <v>-1728</v>
      </c>
      <c r="J21" s="27">
        <v>1</v>
      </c>
    </row>
    <row r="22" spans="1:10" x14ac:dyDescent="0.25">
      <c r="A22" s="39" t="s">
        <v>32</v>
      </c>
      <c r="B22" s="20" t="s">
        <v>63</v>
      </c>
      <c r="C22" s="21"/>
      <c r="D22" s="29">
        <f>+D21</f>
        <v>1000</v>
      </c>
      <c r="E22" s="23">
        <v>0</v>
      </c>
      <c r="F22" s="24">
        <v>5.9999999999999995E-4</v>
      </c>
      <c r="G22" s="29">
        <f>+B4</f>
        <v>1000</v>
      </c>
      <c r="H22" s="23">
        <f t="shared" ref="H22:H25" si="3">+F22*G22</f>
        <v>0.6</v>
      </c>
      <c r="I22" s="26">
        <f t="shared" ref="I22:I25" si="4">+H22-E22</f>
        <v>0.6</v>
      </c>
      <c r="J22" s="27">
        <v>1</v>
      </c>
    </row>
    <row r="23" spans="1:10" x14ac:dyDescent="0.25">
      <c r="A23" s="39" t="s">
        <v>33</v>
      </c>
      <c r="B23" s="20" t="s">
        <v>63</v>
      </c>
      <c r="C23" s="21"/>
      <c r="D23" s="29">
        <f t="shared" ref="D23:D24" si="5">+D22</f>
        <v>1000</v>
      </c>
      <c r="E23" s="23">
        <v>0</v>
      </c>
      <c r="F23" s="24">
        <v>-0.86880000000000002</v>
      </c>
      <c r="G23" s="29">
        <f>+B4</f>
        <v>1000</v>
      </c>
      <c r="H23" s="23">
        <f t="shared" si="3"/>
        <v>-868.80000000000007</v>
      </c>
      <c r="I23" s="26">
        <f t="shared" si="4"/>
        <v>-868.80000000000007</v>
      </c>
      <c r="J23" s="27">
        <v>1</v>
      </c>
    </row>
    <row r="24" spans="1:10" x14ac:dyDescent="0.25">
      <c r="A24" s="39" t="s">
        <v>59</v>
      </c>
      <c r="B24" s="20" t="s">
        <v>27</v>
      </c>
      <c r="C24" s="21"/>
      <c r="D24" s="29">
        <f t="shared" si="5"/>
        <v>1000</v>
      </c>
      <c r="E24" s="23">
        <v>0</v>
      </c>
      <c r="F24" s="24">
        <v>7.1999999999999998E-3</v>
      </c>
      <c r="G24" s="29">
        <f>+B3</f>
        <v>540000</v>
      </c>
      <c r="H24" s="23">
        <f t="shared" si="3"/>
        <v>3888</v>
      </c>
      <c r="I24" s="26">
        <f t="shared" si="4"/>
        <v>3888</v>
      </c>
      <c r="J24" s="27">
        <v>1</v>
      </c>
    </row>
    <row r="25" spans="1:10" x14ac:dyDescent="0.25">
      <c r="A25" s="40" t="s">
        <v>34</v>
      </c>
      <c r="B25" s="20" t="s">
        <v>63</v>
      </c>
      <c r="C25" s="21">
        <v>7.7899999999999997E-2</v>
      </c>
      <c r="D25" s="29">
        <f>+D24</f>
        <v>1000</v>
      </c>
      <c r="E25" s="23">
        <f>+C25*D25</f>
        <v>77.899999999999991</v>
      </c>
      <c r="F25" s="24">
        <v>0.2596</v>
      </c>
      <c r="G25" s="29">
        <f>+B4</f>
        <v>1000</v>
      </c>
      <c r="H25" s="23">
        <f t="shared" si="3"/>
        <v>259.60000000000002</v>
      </c>
      <c r="I25" s="26">
        <f t="shared" si="4"/>
        <v>181.70000000000005</v>
      </c>
      <c r="J25" s="27">
        <f>+I25/E25</f>
        <v>2.3324775353016696</v>
      </c>
    </row>
    <row r="26" spans="1:10" x14ac:dyDescent="0.25">
      <c r="A26" s="40" t="s">
        <v>35</v>
      </c>
      <c r="B26" s="20"/>
      <c r="C26" s="41">
        <v>0</v>
      </c>
      <c r="D26" s="42">
        <v>0</v>
      </c>
      <c r="E26" s="23">
        <v>0</v>
      </c>
      <c r="F26" s="43">
        <v>0</v>
      </c>
      <c r="G26" s="42">
        <v>0</v>
      </c>
      <c r="H26" s="23">
        <v>0</v>
      </c>
      <c r="I26" s="26">
        <v>0</v>
      </c>
      <c r="J26" s="27" t="s">
        <v>25</v>
      </c>
    </row>
    <row r="27" spans="1:10" x14ac:dyDescent="0.25">
      <c r="A27" s="40" t="s">
        <v>36</v>
      </c>
      <c r="B27" s="20"/>
      <c r="C27" s="41"/>
      <c r="D27" s="22"/>
      <c r="E27" s="23"/>
      <c r="F27" s="41"/>
      <c r="G27" s="22"/>
      <c r="H27" s="23"/>
      <c r="I27" s="26">
        <v>0</v>
      </c>
      <c r="J27" s="27"/>
    </row>
    <row r="28" spans="1:10" x14ac:dyDescent="0.25">
      <c r="A28" s="44" t="s">
        <v>37</v>
      </c>
      <c r="B28" s="45"/>
      <c r="C28" s="46"/>
      <c r="D28" s="33"/>
      <c r="E28" s="47">
        <f>SUM(E20:E27)</f>
        <v>4070.84</v>
      </c>
      <c r="F28" s="33"/>
      <c r="G28" s="36"/>
      <c r="H28" s="47">
        <f>SUM(H20:H27)</f>
        <v>5881.7199999999993</v>
      </c>
      <c r="I28" s="37">
        <f>+H28-E28</f>
        <v>1810.8799999999992</v>
      </c>
      <c r="J28" s="38">
        <f t="shared" ref="J28:J33" si="6">+I28/E28</f>
        <v>0.44484185082194316</v>
      </c>
    </row>
    <row r="29" spans="1:10" x14ac:dyDescent="0.25">
      <c r="A29" s="48" t="s">
        <v>38</v>
      </c>
      <c r="B29" s="49" t="s">
        <v>63</v>
      </c>
      <c r="C29" s="24">
        <v>3.2199</v>
      </c>
      <c r="D29" s="42">
        <f>+B4</f>
        <v>1000</v>
      </c>
      <c r="E29" s="23">
        <f>+C29*D29</f>
        <v>3219.9</v>
      </c>
      <c r="F29" s="24">
        <v>3.0634999999999999</v>
      </c>
      <c r="G29" s="42">
        <f>+B4</f>
        <v>1000</v>
      </c>
      <c r="H29" s="23">
        <f>+F29*G29</f>
        <v>3063.5</v>
      </c>
      <c r="I29" s="26">
        <f>+H29-E29</f>
        <v>-156.40000000000009</v>
      </c>
      <c r="J29" s="27">
        <f t="shared" si="6"/>
        <v>-4.8572937047734431E-2</v>
      </c>
    </row>
    <row r="30" spans="1:10" x14ac:dyDescent="0.25">
      <c r="A30" s="50" t="s">
        <v>39</v>
      </c>
      <c r="B30" s="49" t="s">
        <v>63</v>
      </c>
      <c r="C30" s="24">
        <v>2.4224999999999999</v>
      </c>
      <c r="D30" s="42">
        <f>+D29</f>
        <v>1000</v>
      </c>
      <c r="E30" s="23">
        <f>+C30*D30</f>
        <v>2422.5</v>
      </c>
      <c r="F30" s="24">
        <v>2.3935</v>
      </c>
      <c r="G30" s="42">
        <f>+B4</f>
        <v>1000</v>
      </c>
      <c r="H30" s="23">
        <f>+F30*G30</f>
        <v>2393.5</v>
      </c>
      <c r="I30" s="26">
        <f>+H30-E30</f>
        <v>-29</v>
      </c>
      <c r="J30" s="27">
        <f t="shared" si="6"/>
        <v>-1.197110423116615E-2</v>
      </c>
    </row>
    <row r="31" spans="1:10" x14ac:dyDescent="0.25">
      <c r="A31" s="44" t="s">
        <v>40</v>
      </c>
      <c r="B31" s="31"/>
      <c r="C31" s="51"/>
      <c r="D31" s="33"/>
      <c r="E31" s="47">
        <f>SUM(E28:E30)</f>
        <v>9713.24</v>
      </c>
      <c r="F31" s="52"/>
      <c r="G31" s="53"/>
      <c r="H31" s="47">
        <f>SUM(H28:H30)</f>
        <v>11338.72</v>
      </c>
      <c r="I31" s="37">
        <f>+H31-E31</f>
        <v>1625.4799999999996</v>
      </c>
      <c r="J31" s="38">
        <f t="shared" si="6"/>
        <v>0.1673468379243177</v>
      </c>
    </row>
    <row r="32" spans="1:10" x14ac:dyDescent="0.25">
      <c r="A32" s="54" t="s">
        <v>41</v>
      </c>
      <c r="B32" s="20" t="s">
        <v>27</v>
      </c>
      <c r="C32" s="55">
        <v>4.4000000000000003E-3</v>
      </c>
      <c r="D32" s="42">
        <f>+B3*B5</f>
        <v>559548</v>
      </c>
      <c r="E32" s="56">
        <f>+C32*D32</f>
        <v>2462.0112000000004</v>
      </c>
      <c r="F32" s="57">
        <v>4.4000000000000003E-3</v>
      </c>
      <c r="G32" s="42">
        <f>+B3*B6</f>
        <v>557874</v>
      </c>
      <c r="H32" s="56">
        <f>+F32*G32</f>
        <v>2454.6456000000003</v>
      </c>
      <c r="I32" s="26">
        <f>+H32-E32</f>
        <v>-7.3656000000000859</v>
      </c>
      <c r="J32" s="27">
        <f t="shared" si="6"/>
        <v>-2.9917004439297778E-3</v>
      </c>
    </row>
    <row r="33" spans="1:10" x14ac:dyDescent="0.25">
      <c r="A33" s="54" t="s">
        <v>42</v>
      </c>
      <c r="B33" s="20" t="s">
        <v>27</v>
      </c>
      <c r="C33" s="55">
        <v>1.2999999999999999E-3</v>
      </c>
      <c r="D33" s="42">
        <f>+D32</f>
        <v>559548</v>
      </c>
      <c r="E33" s="56">
        <f t="shared" ref="E33:E35" si="7">+C33*D33</f>
        <v>727.41239999999993</v>
      </c>
      <c r="F33" s="57">
        <v>1.2999999999999999E-3</v>
      </c>
      <c r="G33" s="42">
        <f>+G32</f>
        <v>557874</v>
      </c>
      <c r="H33" s="56">
        <f>+F33*G33</f>
        <v>725.23619999999994</v>
      </c>
      <c r="I33" s="26">
        <f t="shared" ref="I33:I34" si="8">+H33-E33</f>
        <v>-2.1761999999999944</v>
      </c>
      <c r="J33" s="27">
        <f t="shared" si="6"/>
        <v>-2.9917004439297358E-3</v>
      </c>
    </row>
    <row r="34" spans="1:10" x14ac:dyDescent="0.25">
      <c r="A34" s="19" t="s">
        <v>43</v>
      </c>
      <c r="B34" s="20" t="s">
        <v>23</v>
      </c>
      <c r="C34" s="55">
        <v>0.25</v>
      </c>
      <c r="D34" s="22">
        <v>1</v>
      </c>
      <c r="E34" s="56">
        <f t="shared" si="7"/>
        <v>0.25</v>
      </c>
      <c r="F34" s="57">
        <v>0.25</v>
      </c>
      <c r="G34" s="25">
        <v>1</v>
      </c>
      <c r="H34" s="56">
        <v>0.25</v>
      </c>
      <c r="I34" s="26">
        <f t="shared" si="8"/>
        <v>0</v>
      </c>
      <c r="J34" s="27">
        <v>0</v>
      </c>
    </row>
    <row r="35" spans="1:10" x14ac:dyDescent="0.25">
      <c r="A35" s="19" t="s">
        <v>44</v>
      </c>
      <c r="B35" s="20" t="s">
        <v>27</v>
      </c>
      <c r="C35" s="55">
        <v>7.0000000000000001E-3</v>
      </c>
      <c r="D35" s="29">
        <f>+B3</f>
        <v>540000</v>
      </c>
      <c r="E35" s="56">
        <f t="shared" si="7"/>
        <v>3780</v>
      </c>
      <c r="F35" s="58"/>
      <c r="G35" s="58"/>
      <c r="H35" s="58"/>
      <c r="I35" s="58"/>
      <c r="J35" s="27">
        <v>0</v>
      </c>
    </row>
    <row r="36" spans="1:10" ht="25.5" x14ac:dyDescent="0.25">
      <c r="A36" s="54" t="s">
        <v>45</v>
      </c>
      <c r="B36" s="20"/>
      <c r="C36" s="58"/>
      <c r="D36" s="58"/>
      <c r="E36" s="58"/>
      <c r="F36" s="57"/>
      <c r="G36" s="42"/>
      <c r="H36" s="56">
        <v>0</v>
      </c>
      <c r="I36" s="26"/>
      <c r="J36" s="27" t="s">
        <v>25</v>
      </c>
    </row>
    <row r="37" spans="1:10" x14ac:dyDescent="0.25">
      <c r="A37" s="40"/>
      <c r="B37" s="20"/>
      <c r="C37" s="59"/>
      <c r="D37" s="60"/>
      <c r="E37" s="56"/>
      <c r="F37" s="59"/>
      <c r="G37" s="60"/>
      <c r="H37" s="56"/>
      <c r="I37" s="26"/>
      <c r="J37" s="27"/>
    </row>
    <row r="38" spans="1:10" x14ac:dyDescent="0.25">
      <c r="A38" s="40"/>
      <c r="B38" s="20"/>
      <c r="C38" s="59"/>
      <c r="D38" s="60"/>
      <c r="E38" s="56"/>
      <c r="F38" s="59"/>
      <c r="G38" s="60"/>
      <c r="H38" s="56"/>
      <c r="I38" s="26"/>
      <c r="J38" s="27"/>
    </row>
    <row r="39" spans="1:10" x14ac:dyDescent="0.25">
      <c r="A39" s="6"/>
      <c r="B39" s="20"/>
      <c r="C39" s="59"/>
      <c r="D39" s="60"/>
      <c r="E39" s="56"/>
      <c r="F39" s="59"/>
      <c r="G39" s="60"/>
      <c r="H39" s="56"/>
      <c r="I39" s="26"/>
      <c r="J39" s="27"/>
    </row>
    <row r="40" spans="1:10" x14ac:dyDescent="0.25">
      <c r="A40" s="40"/>
      <c r="B40" s="20"/>
      <c r="C40" s="59"/>
      <c r="D40" s="60"/>
      <c r="E40" s="56"/>
      <c r="F40" s="59"/>
      <c r="G40" s="60"/>
      <c r="H40" s="56"/>
      <c r="I40" s="26"/>
      <c r="J40" s="27"/>
    </row>
    <row r="41" spans="1:10" ht="15.75" thickBot="1" x14ac:dyDescent="0.3">
      <c r="A41" s="40" t="s">
        <v>50</v>
      </c>
      <c r="B41" s="20"/>
      <c r="C41" s="55">
        <v>9.06E-2</v>
      </c>
      <c r="D41" s="61">
        <f>+D32</f>
        <v>559548</v>
      </c>
      <c r="E41" s="56">
        <f>+C41*D41</f>
        <v>50695.048799999997</v>
      </c>
      <c r="F41" s="55">
        <v>9.06E-2</v>
      </c>
      <c r="G41" s="61">
        <f>+G32</f>
        <v>557874</v>
      </c>
      <c r="H41" s="56">
        <f>+F41*G41</f>
        <v>50543.384400000003</v>
      </c>
      <c r="I41" s="26">
        <v>-8.4258000000004358</v>
      </c>
      <c r="J41" s="27">
        <v>-2.991700443929898E-3</v>
      </c>
    </row>
    <row r="42" spans="1:10" ht="15.75" thickBot="1" x14ac:dyDescent="0.3">
      <c r="A42" s="62"/>
      <c r="B42" s="63"/>
      <c r="C42" s="64"/>
      <c r="D42" s="65"/>
      <c r="E42" s="66"/>
      <c r="F42" s="64"/>
      <c r="G42" s="67"/>
      <c r="H42" s="66"/>
      <c r="I42" s="68"/>
      <c r="J42" s="69"/>
    </row>
    <row r="43" spans="1:10" x14ac:dyDescent="0.25">
      <c r="A43" s="70" t="s">
        <v>56</v>
      </c>
      <c r="B43" s="19"/>
      <c r="C43" s="71"/>
      <c r="D43" s="72"/>
      <c r="E43" s="73">
        <f>+E31+E32+E33+E34+E35+E41</f>
        <v>67377.962399999989</v>
      </c>
      <c r="F43" s="74"/>
      <c r="G43" s="74"/>
      <c r="H43" s="73">
        <f>+H31+H32+H33+H34+H35+H41</f>
        <v>65062.236199999999</v>
      </c>
      <c r="I43" s="75">
        <f>+H43-E43</f>
        <v>-2315.7261999999901</v>
      </c>
      <c r="J43" s="76">
        <f>+I43/E43</f>
        <v>-3.436919309391271E-2</v>
      </c>
    </row>
    <row r="44" spans="1:10" x14ac:dyDescent="0.25">
      <c r="A44" s="77" t="s">
        <v>52</v>
      </c>
      <c r="B44" s="19"/>
      <c r="C44" s="71">
        <v>0.13</v>
      </c>
      <c r="D44" s="72"/>
      <c r="E44" s="79">
        <f>+E43*0.13</f>
        <v>8759.1351119999981</v>
      </c>
      <c r="F44" s="94">
        <v>0.13</v>
      </c>
      <c r="G44" s="80"/>
      <c r="H44" s="79">
        <f>+H43*0.13</f>
        <v>8458.0907060000009</v>
      </c>
      <c r="I44" s="82">
        <f>+H44-E44</f>
        <v>-301.04440599999725</v>
      </c>
      <c r="J44" s="83">
        <f>+I44/E44</f>
        <v>-3.4369193093912551E-2</v>
      </c>
    </row>
    <row r="45" spans="1:10" x14ac:dyDescent="0.25">
      <c r="A45" s="84" t="s">
        <v>53</v>
      </c>
      <c r="B45" s="19"/>
      <c r="C45" s="85"/>
      <c r="D45" s="78"/>
      <c r="E45" s="79">
        <f>+E43+E44</f>
        <v>76137.097511999993</v>
      </c>
      <c r="F45" s="81"/>
      <c r="G45" s="81"/>
      <c r="H45" s="79">
        <f>+H43+H44</f>
        <v>73520.326906000002</v>
      </c>
      <c r="I45" s="82">
        <f>+H45-E45</f>
        <v>-2616.7706059999909</v>
      </c>
      <c r="J45" s="83">
        <f>+I45/E45</f>
        <v>-3.4369193093912738E-2</v>
      </c>
    </row>
    <row r="46" spans="1:10" x14ac:dyDescent="0.25">
      <c r="A46" s="127" t="s">
        <v>54</v>
      </c>
      <c r="B46" s="131"/>
      <c r="C46" s="85"/>
      <c r="D46" s="78"/>
      <c r="E46" s="86">
        <v>0</v>
      </c>
      <c r="F46" s="58"/>
      <c r="G46" s="58"/>
      <c r="H46" s="58"/>
      <c r="I46" s="58"/>
      <c r="J46" s="87"/>
    </row>
    <row r="47" spans="1:10" ht="15.75" thickBot="1" x14ac:dyDescent="0.3">
      <c r="A47" s="132" t="s">
        <v>56</v>
      </c>
      <c r="B47" s="133"/>
      <c r="C47" s="95"/>
      <c r="D47" s="96"/>
      <c r="E47" s="97">
        <f>+E45</f>
        <v>76137.097511999993</v>
      </c>
      <c r="F47" s="98"/>
      <c r="G47" s="98"/>
      <c r="H47" s="97">
        <f>+H45</f>
        <v>73520.326906000002</v>
      </c>
      <c r="I47" s="99">
        <f>+H47-E47</f>
        <v>-2616.7706059999909</v>
      </c>
      <c r="J47" s="100">
        <f>+I47/E47</f>
        <v>-3.4369193093912738E-2</v>
      </c>
    </row>
    <row r="48" spans="1:10" ht="15.75" thickBot="1" x14ac:dyDescent="0.3">
      <c r="A48" s="62"/>
      <c r="B48" s="63"/>
      <c r="C48" s="101"/>
      <c r="D48" s="102"/>
      <c r="E48" s="103"/>
      <c r="F48" s="101"/>
      <c r="G48" s="65"/>
      <c r="H48" s="103"/>
      <c r="I48" s="104"/>
      <c r="J48" s="69"/>
    </row>
    <row r="50" spans="1:10" x14ac:dyDescent="0.25">
      <c r="A50" s="1" t="s">
        <v>0</v>
      </c>
      <c r="B50" s="123" t="s">
        <v>66</v>
      </c>
      <c r="C50" s="123"/>
      <c r="D50" s="123"/>
      <c r="E50" s="2"/>
      <c r="F50" s="2"/>
      <c r="G50" s="3"/>
      <c r="H50" s="3"/>
      <c r="I50" s="3"/>
      <c r="J50" s="3"/>
    </row>
    <row r="51" spans="1:10" x14ac:dyDescent="0.25">
      <c r="A51" s="1" t="s">
        <v>2</v>
      </c>
      <c r="B51" s="123" t="s">
        <v>62</v>
      </c>
      <c r="C51" s="123"/>
      <c r="D51" s="123"/>
      <c r="E51" s="2"/>
      <c r="F51" s="2"/>
      <c r="G51" s="3"/>
      <c r="H51" s="3"/>
      <c r="I51" s="3"/>
      <c r="J51" s="3"/>
    </row>
    <row r="52" spans="1:10" ht="15.75" x14ac:dyDescent="0.25">
      <c r="A52" s="1" t="s">
        <v>4</v>
      </c>
      <c r="B52" s="4">
        <v>1100000</v>
      </c>
      <c r="C52" s="5" t="s">
        <v>5</v>
      </c>
      <c r="D52" s="6"/>
      <c r="E52" s="3"/>
      <c r="F52" s="3"/>
      <c r="G52" s="7"/>
      <c r="H52" s="7"/>
      <c r="I52" s="7"/>
      <c r="J52" s="7"/>
    </row>
    <row r="53" spans="1:10" ht="15.75" x14ac:dyDescent="0.25">
      <c r="A53" s="1" t="s">
        <v>6</v>
      </c>
      <c r="B53" s="4">
        <v>1800</v>
      </c>
      <c r="C53" s="8" t="s">
        <v>7</v>
      </c>
      <c r="D53" s="9"/>
      <c r="E53" s="10"/>
      <c r="F53" s="10"/>
      <c r="G53" s="10"/>
      <c r="H53" s="3"/>
      <c r="I53" s="3"/>
      <c r="J53" s="3"/>
    </row>
    <row r="54" spans="1:10" x14ac:dyDescent="0.25">
      <c r="A54" s="1" t="s">
        <v>8</v>
      </c>
      <c r="B54" s="11">
        <v>1.0362</v>
      </c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1" t="s">
        <v>9</v>
      </c>
      <c r="B55" s="11">
        <v>1.0330999999999999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5" t="s">
        <v>10</v>
      </c>
      <c r="B56" s="12" t="s">
        <v>11</v>
      </c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6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6"/>
      <c r="B58" s="13"/>
      <c r="C58" s="124" t="s">
        <v>12</v>
      </c>
      <c r="D58" s="125"/>
      <c r="E58" s="126"/>
      <c r="F58" s="124" t="s">
        <v>13</v>
      </c>
      <c r="G58" s="125"/>
      <c r="H58" s="126"/>
      <c r="I58" s="124" t="s">
        <v>14</v>
      </c>
      <c r="J58" s="126"/>
    </row>
    <row r="59" spans="1:10" x14ac:dyDescent="0.25">
      <c r="A59" s="6"/>
      <c r="B59" s="129" t="s">
        <v>15</v>
      </c>
      <c r="C59" s="14" t="s">
        <v>16</v>
      </c>
      <c r="D59" s="14" t="s">
        <v>17</v>
      </c>
      <c r="E59" s="15" t="s">
        <v>18</v>
      </c>
      <c r="F59" s="14" t="s">
        <v>16</v>
      </c>
      <c r="G59" s="16" t="s">
        <v>17</v>
      </c>
      <c r="H59" s="15" t="s">
        <v>18</v>
      </c>
      <c r="I59" s="119" t="s">
        <v>19</v>
      </c>
      <c r="J59" s="121" t="s">
        <v>20</v>
      </c>
    </row>
    <row r="60" spans="1:10" x14ac:dyDescent="0.25">
      <c r="A60" s="6"/>
      <c r="B60" s="130"/>
      <c r="C60" s="17" t="s">
        <v>21</v>
      </c>
      <c r="D60" s="17"/>
      <c r="E60" s="18" t="s">
        <v>21</v>
      </c>
      <c r="F60" s="17" t="s">
        <v>21</v>
      </c>
      <c r="G60" s="18"/>
      <c r="H60" s="18" t="s">
        <v>21</v>
      </c>
      <c r="I60" s="120"/>
      <c r="J60" s="122"/>
    </row>
    <row r="61" spans="1:10" x14ac:dyDescent="0.25">
      <c r="A61" s="19" t="s">
        <v>22</v>
      </c>
      <c r="B61" s="20" t="s">
        <v>23</v>
      </c>
      <c r="C61" s="21">
        <v>899.32</v>
      </c>
      <c r="D61" s="22">
        <v>1</v>
      </c>
      <c r="E61" s="23">
        <v>899.32</v>
      </c>
      <c r="F61" s="24">
        <v>546.12</v>
      </c>
      <c r="G61" s="25">
        <v>1</v>
      </c>
      <c r="H61" s="23">
        <f>+F61</f>
        <v>546.12</v>
      </c>
      <c r="I61" s="26">
        <f>+H61-E61</f>
        <v>-353.20000000000005</v>
      </c>
      <c r="J61" s="27">
        <f>+I61/E61</f>
        <v>-0.39274118222657123</v>
      </c>
    </row>
    <row r="62" spans="1:10" x14ac:dyDescent="0.25">
      <c r="A62" s="19" t="s">
        <v>24</v>
      </c>
      <c r="B62" s="20"/>
      <c r="C62" s="21"/>
      <c r="D62" s="22">
        <v>1</v>
      </c>
      <c r="E62" s="23">
        <v>0</v>
      </c>
      <c r="F62" s="24"/>
      <c r="G62" s="25">
        <v>1</v>
      </c>
      <c r="H62" s="23">
        <v>0</v>
      </c>
      <c r="I62" s="26">
        <v>0</v>
      </c>
      <c r="J62" s="27" t="s">
        <v>25</v>
      </c>
    </row>
    <row r="63" spans="1:10" x14ac:dyDescent="0.25">
      <c r="A63" s="28" t="s">
        <v>67</v>
      </c>
      <c r="B63" s="20" t="s">
        <v>23</v>
      </c>
      <c r="C63" s="21">
        <v>255.62</v>
      </c>
      <c r="D63" s="22">
        <v>1</v>
      </c>
      <c r="E63" s="23">
        <v>255.62</v>
      </c>
      <c r="F63" s="24"/>
      <c r="G63" s="25">
        <v>1</v>
      </c>
      <c r="H63" s="23">
        <v>0</v>
      </c>
      <c r="I63" s="26">
        <v>-255.62</v>
      </c>
      <c r="J63" s="27">
        <v>-1</v>
      </c>
    </row>
    <row r="64" spans="1:10" x14ac:dyDescent="0.25">
      <c r="A64" s="19" t="s">
        <v>26</v>
      </c>
      <c r="B64" s="20" t="s">
        <v>63</v>
      </c>
      <c r="C64" s="21">
        <v>2.8380000000000001</v>
      </c>
      <c r="D64" s="29">
        <f>+B53</f>
        <v>1800</v>
      </c>
      <c r="E64" s="23">
        <f>+C64*D64</f>
        <v>5108.4000000000005</v>
      </c>
      <c r="F64" s="24">
        <v>1.9539</v>
      </c>
      <c r="G64" s="29">
        <f>+B53</f>
        <v>1800</v>
      </c>
      <c r="H64" s="23">
        <f>+F64*G64</f>
        <v>3517.02</v>
      </c>
      <c r="I64" s="26">
        <f>+H64-E64</f>
        <v>-1591.3800000000006</v>
      </c>
      <c r="J64" s="27">
        <f>+I64/E64</f>
        <v>-0.31152219873150111</v>
      </c>
    </row>
    <row r="65" spans="1:10" x14ac:dyDescent="0.25">
      <c r="A65" s="19" t="s">
        <v>28</v>
      </c>
      <c r="B65" s="20"/>
      <c r="C65" s="21"/>
      <c r="D65" s="29">
        <f>+D64</f>
        <v>1800</v>
      </c>
      <c r="E65" s="23">
        <v>0</v>
      </c>
      <c r="F65" s="24"/>
      <c r="G65" s="29">
        <f>+G64</f>
        <v>1800</v>
      </c>
      <c r="H65" s="23">
        <f t="shared" ref="H65:H68" si="9">+F65*G65</f>
        <v>0</v>
      </c>
      <c r="I65" s="26">
        <v>0</v>
      </c>
      <c r="J65" s="27" t="s">
        <v>25</v>
      </c>
    </row>
    <row r="66" spans="1:10" x14ac:dyDescent="0.25">
      <c r="A66" s="19" t="s">
        <v>29</v>
      </c>
      <c r="B66" s="20" t="s">
        <v>63</v>
      </c>
      <c r="C66" s="21"/>
      <c r="D66" s="29">
        <f t="shared" ref="D66:D67" si="10">+D65</f>
        <v>1800</v>
      </c>
      <c r="E66" s="23">
        <v>0</v>
      </c>
      <c r="F66" s="24">
        <v>7.7200000000000005E-2</v>
      </c>
      <c r="G66" s="29">
        <f t="shared" ref="G66:G68" si="11">+G65</f>
        <v>1800</v>
      </c>
      <c r="H66" s="23">
        <f t="shared" si="9"/>
        <v>138.96</v>
      </c>
      <c r="I66" s="26">
        <f>+H66-E66</f>
        <v>138.96</v>
      </c>
      <c r="J66" s="27">
        <v>1</v>
      </c>
    </row>
    <row r="67" spans="1:10" x14ac:dyDescent="0.25">
      <c r="A67" s="28" t="s">
        <v>64</v>
      </c>
      <c r="B67" s="20" t="s">
        <v>63</v>
      </c>
      <c r="C67" s="21"/>
      <c r="D67" s="29">
        <f t="shared" si="10"/>
        <v>1800</v>
      </c>
      <c r="E67" s="23">
        <v>0</v>
      </c>
      <c r="F67" s="24">
        <v>1.7531000000000001</v>
      </c>
      <c r="G67" s="29">
        <f t="shared" si="11"/>
        <v>1800</v>
      </c>
      <c r="H67" s="23">
        <f t="shared" si="9"/>
        <v>3155.5800000000004</v>
      </c>
      <c r="I67" s="26">
        <f>+H67-E67</f>
        <v>3155.5800000000004</v>
      </c>
      <c r="J67" s="27">
        <v>1</v>
      </c>
    </row>
    <row r="68" spans="1:10" x14ac:dyDescent="0.25">
      <c r="A68" s="28"/>
      <c r="B68" s="20"/>
      <c r="C68" s="21"/>
      <c r="D68" s="29">
        <f>+D67</f>
        <v>1800</v>
      </c>
      <c r="E68" s="23">
        <v>0</v>
      </c>
      <c r="F68" s="24"/>
      <c r="G68" s="29">
        <f t="shared" si="11"/>
        <v>1800</v>
      </c>
      <c r="H68" s="23">
        <f t="shared" si="9"/>
        <v>0</v>
      </c>
      <c r="I68" s="26">
        <v>0</v>
      </c>
      <c r="J68" s="27" t="s">
        <v>25</v>
      </c>
    </row>
    <row r="69" spans="1:10" x14ac:dyDescent="0.25">
      <c r="A69" s="30" t="s">
        <v>30</v>
      </c>
      <c r="B69" s="31"/>
      <c r="C69" s="32"/>
      <c r="D69" s="33"/>
      <c r="E69" s="34">
        <f>SUM(E61:E68)</f>
        <v>6263.34</v>
      </c>
      <c r="F69" s="35"/>
      <c r="G69" s="36"/>
      <c r="H69" s="34">
        <f>SUM(H61:H68)</f>
        <v>7357.68</v>
      </c>
      <c r="I69" s="37">
        <f>+H69-E69</f>
        <v>1094.3400000000001</v>
      </c>
      <c r="J69" s="38">
        <f>+I69/E69</f>
        <v>0.17472147448485953</v>
      </c>
    </row>
    <row r="70" spans="1:10" x14ac:dyDescent="0.25">
      <c r="A70" s="39" t="s">
        <v>68</v>
      </c>
      <c r="B70" s="20" t="s">
        <v>27</v>
      </c>
      <c r="C70" s="21"/>
      <c r="D70" s="29">
        <f>+B53</f>
        <v>1800</v>
      </c>
      <c r="E70" s="23">
        <v>0</v>
      </c>
      <c r="F70" s="24">
        <v>-3.2000000000000002E-3</v>
      </c>
      <c r="G70" s="29">
        <f>+B52</f>
        <v>1100000</v>
      </c>
      <c r="H70" s="23">
        <f>+F70*G70</f>
        <v>-3520</v>
      </c>
      <c r="I70" s="26">
        <f>+H70-E70</f>
        <v>-3520</v>
      </c>
      <c r="J70" s="27">
        <v>1</v>
      </c>
    </row>
    <row r="71" spans="1:10" x14ac:dyDescent="0.25">
      <c r="A71" s="39" t="s">
        <v>32</v>
      </c>
      <c r="B71" s="20" t="s">
        <v>63</v>
      </c>
      <c r="C71" s="21"/>
      <c r="D71" s="29">
        <f>+D70</f>
        <v>1800</v>
      </c>
      <c r="E71" s="23">
        <v>0</v>
      </c>
      <c r="F71" s="24">
        <v>5.9999999999999995E-4</v>
      </c>
      <c r="G71" s="29">
        <f>+B53</f>
        <v>1800</v>
      </c>
      <c r="H71" s="23">
        <f t="shared" ref="H71:H74" si="12">+F71*G71</f>
        <v>1.0799999999999998</v>
      </c>
      <c r="I71" s="26">
        <f t="shared" ref="I71:I74" si="13">+H71-E71</f>
        <v>1.0799999999999998</v>
      </c>
      <c r="J71" s="27">
        <v>1</v>
      </c>
    </row>
    <row r="72" spans="1:10" x14ac:dyDescent="0.25">
      <c r="A72" s="39" t="s">
        <v>33</v>
      </c>
      <c r="B72" s="20" t="s">
        <v>63</v>
      </c>
      <c r="C72" s="21"/>
      <c r="D72" s="29">
        <f t="shared" ref="D72:D73" si="14">+D71</f>
        <v>1800</v>
      </c>
      <c r="E72" s="23">
        <v>0</v>
      </c>
      <c r="F72" s="24">
        <v>-0.86880000000000002</v>
      </c>
      <c r="G72" s="29">
        <f>+B53</f>
        <v>1800</v>
      </c>
      <c r="H72" s="23">
        <f t="shared" si="12"/>
        <v>-1563.84</v>
      </c>
      <c r="I72" s="26">
        <f t="shared" si="13"/>
        <v>-1563.84</v>
      </c>
      <c r="J72" s="27">
        <v>1</v>
      </c>
    </row>
    <row r="73" spans="1:10" x14ac:dyDescent="0.25">
      <c r="A73" s="39" t="s">
        <v>59</v>
      </c>
      <c r="B73" s="20" t="s">
        <v>27</v>
      </c>
      <c r="C73" s="21"/>
      <c r="D73" s="29">
        <f t="shared" si="14"/>
        <v>1800</v>
      </c>
      <c r="E73" s="23">
        <v>0</v>
      </c>
      <c r="F73" s="24">
        <v>7.1999999999999998E-3</v>
      </c>
      <c r="G73" s="29">
        <f>+B52</f>
        <v>1100000</v>
      </c>
      <c r="H73" s="23">
        <f t="shared" si="12"/>
        <v>7920</v>
      </c>
      <c r="I73" s="26">
        <f t="shared" si="13"/>
        <v>7920</v>
      </c>
      <c r="J73" s="27">
        <v>1</v>
      </c>
    </row>
    <row r="74" spans="1:10" x14ac:dyDescent="0.25">
      <c r="A74" s="40" t="s">
        <v>34</v>
      </c>
      <c r="B74" s="20" t="s">
        <v>63</v>
      </c>
      <c r="C74" s="21">
        <v>7.7899999999999997E-2</v>
      </c>
      <c r="D74" s="29">
        <f>+D73</f>
        <v>1800</v>
      </c>
      <c r="E74" s="23">
        <f>+C74*D74</f>
        <v>140.22</v>
      </c>
      <c r="F74" s="24">
        <v>0.2596</v>
      </c>
      <c r="G74" s="29">
        <f>+B53</f>
        <v>1800</v>
      </c>
      <c r="H74" s="23">
        <f t="shared" si="12"/>
        <v>467.28</v>
      </c>
      <c r="I74" s="26">
        <f t="shared" si="13"/>
        <v>327.05999999999995</v>
      </c>
      <c r="J74" s="27">
        <f>+I74/E74</f>
        <v>2.3324775353016682</v>
      </c>
    </row>
    <row r="75" spans="1:10" x14ac:dyDescent="0.25">
      <c r="A75" s="40" t="s">
        <v>35</v>
      </c>
      <c r="B75" s="20"/>
      <c r="C75" s="41">
        <v>0</v>
      </c>
      <c r="D75" s="42">
        <v>0</v>
      </c>
      <c r="E75" s="23">
        <v>0</v>
      </c>
      <c r="F75" s="43">
        <v>0</v>
      </c>
      <c r="G75" s="42">
        <v>0</v>
      </c>
      <c r="H75" s="23">
        <v>0</v>
      </c>
      <c r="I75" s="26">
        <v>0</v>
      </c>
      <c r="J75" s="27" t="s">
        <v>25</v>
      </c>
    </row>
    <row r="76" spans="1:10" x14ac:dyDescent="0.25">
      <c r="A76" s="40" t="s">
        <v>36</v>
      </c>
      <c r="B76" s="20"/>
      <c r="C76" s="41"/>
      <c r="D76" s="22"/>
      <c r="E76" s="23"/>
      <c r="F76" s="41"/>
      <c r="G76" s="22"/>
      <c r="H76" s="23"/>
      <c r="I76" s="26">
        <v>0</v>
      </c>
      <c r="J76" s="27"/>
    </row>
    <row r="77" spans="1:10" x14ac:dyDescent="0.25">
      <c r="A77" s="44" t="s">
        <v>37</v>
      </c>
      <c r="B77" s="45"/>
      <c r="C77" s="46"/>
      <c r="D77" s="33"/>
      <c r="E77" s="47">
        <f>SUM(E69:E76)</f>
        <v>6403.56</v>
      </c>
      <c r="F77" s="33"/>
      <c r="G77" s="36"/>
      <c r="H77" s="47">
        <f>SUM(H69:H76)</f>
        <v>10662.2</v>
      </c>
      <c r="I77" s="37">
        <f>+H77-E77</f>
        <v>4258.6400000000003</v>
      </c>
      <c r="J77" s="38">
        <f t="shared" ref="J77:J82" si="15">+I77/E77</f>
        <v>0.66504257007039835</v>
      </c>
    </row>
    <row r="78" spans="1:10" x14ac:dyDescent="0.25">
      <c r="A78" s="48" t="s">
        <v>38</v>
      </c>
      <c r="B78" s="49" t="s">
        <v>63</v>
      </c>
      <c r="C78" s="24">
        <v>3.2199</v>
      </c>
      <c r="D78" s="42">
        <f>+B53</f>
        <v>1800</v>
      </c>
      <c r="E78" s="23">
        <f>+C78*D78</f>
        <v>5795.82</v>
      </c>
      <c r="F78" s="24">
        <v>3.0634999999999999</v>
      </c>
      <c r="G78" s="42">
        <f>+B53</f>
        <v>1800</v>
      </c>
      <c r="H78" s="23">
        <f>+F78*G78</f>
        <v>5514.3</v>
      </c>
      <c r="I78" s="26">
        <f>+H78-E78</f>
        <v>-281.51999999999953</v>
      </c>
      <c r="J78" s="27">
        <f t="shared" si="15"/>
        <v>-4.857293704773432E-2</v>
      </c>
    </row>
    <row r="79" spans="1:10" x14ac:dyDescent="0.25">
      <c r="A79" s="50" t="s">
        <v>39</v>
      </c>
      <c r="B79" s="49" t="s">
        <v>63</v>
      </c>
      <c r="C79" s="24">
        <v>2.4224999999999999</v>
      </c>
      <c r="D79" s="42">
        <f>+D78</f>
        <v>1800</v>
      </c>
      <c r="E79" s="23">
        <f>+C79*D79</f>
        <v>4360.5</v>
      </c>
      <c r="F79" s="24">
        <v>2.3935</v>
      </c>
      <c r="G79" s="42">
        <f>+B53</f>
        <v>1800</v>
      </c>
      <c r="H79" s="23">
        <f>+F79*G79</f>
        <v>4308.3</v>
      </c>
      <c r="I79" s="26">
        <f>+H79-E79</f>
        <v>-52.199999999999818</v>
      </c>
      <c r="J79" s="27">
        <f t="shared" si="15"/>
        <v>-1.1971104231166109E-2</v>
      </c>
    </row>
    <row r="80" spans="1:10" x14ac:dyDescent="0.25">
      <c r="A80" s="44" t="s">
        <v>40</v>
      </c>
      <c r="B80" s="31"/>
      <c r="C80" s="51"/>
      <c r="D80" s="33"/>
      <c r="E80" s="47">
        <f>SUM(E77:E79)</f>
        <v>16559.88</v>
      </c>
      <c r="F80" s="52"/>
      <c r="G80" s="53"/>
      <c r="H80" s="47">
        <f>SUM(H77:H79)</f>
        <v>20484.8</v>
      </c>
      <c r="I80" s="37">
        <f>+H80-E80</f>
        <v>3924.9199999999983</v>
      </c>
      <c r="J80" s="38">
        <f t="shared" si="15"/>
        <v>0.23701379478595244</v>
      </c>
    </row>
    <row r="81" spans="1:10" x14ac:dyDescent="0.25">
      <c r="A81" s="54" t="s">
        <v>41</v>
      </c>
      <c r="B81" s="20" t="s">
        <v>27</v>
      </c>
      <c r="C81" s="55">
        <v>4.4000000000000003E-3</v>
      </c>
      <c r="D81" s="42">
        <f>+B52*B54</f>
        <v>1139820</v>
      </c>
      <c r="E81" s="56">
        <f>+C81*D81</f>
        <v>5015.2080000000005</v>
      </c>
      <c r="F81" s="57">
        <v>4.4000000000000003E-3</v>
      </c>
      <c r="G81" s="42">
        <f>+B52*B55</f>
        <v>1136410</v>
      </c>
      <c r="H81" s="56">
        <f>+F81*G81</f>
        <v>5000.2040000000006</v>
      </c>
      <c r="I81" s="26">
        <f>+H81-E81</f>
        <v>-15.003999999999905</v>
      </c>
      <c r="J81" s="27">
        <f t="shared" si="15"/>
        <v>-2.9917004439297241E-3</v>
      </c>
    </row>
    <row r="82" spans="1:10" x14ac:dyDescent="0.25">
      <c r="A82" s="54" t="s">
        <v>42</v>
      </c>
      <c r="B82" s="20" t="s">
        <v>27</v>
      </c>
      <c r="C82" s="55">
        <v>1.2999999999999999E-3</v>
      </c>
      <c r="D82" s="42">
        <f>+D81</f>
        <v>1139820</v>
      </c>
      <c r="E82" s="56">
        <f t="shared" ref="E82:E84" si="16">+C82*D82</f>
        <v>1481.7659999999998</v>
      </c>
      <c r="F82" s="57">
        <v>1.2999999999999999E-3</v>
      </c>
      <c r="G82" s="42">
        <f>+G81</f>
        <v>1136410</v>
      </c>
      <c r="H82" s="56">
        <f>+F82*G82</f>
        <v>1477.3329999999999</v>
      </c>
      <c r="I82" s="26">
        <f t="shared" ref="I82:I83" si="17">+H82-E82</f>
        <v>-4.4329999999999927</v>
      </c>
      <c r="J82" s="27">
        <f t="shared" si="15"/>
        <v>-2.9917004439297388E-3</v>
      </c>
    </row>
    <row r="83" spans="1:10" x14ac:dyDescent="0.25">
      <c r="A83" s="19" t="s">
        <v>43</v>
      </c>
      <c r="B83" s="20" t="s">
        <v>23</v>
      </c>
      <c r="C83" s="55">
        <v>0.25</v>
      </c>
      <c r="D83" s="22">
        <v>1</v>
      </c>
      <c r="E83" s="56">
        <f t="shared" si="16"/>
        <v>0.25</v>
      </c>
      <c r="F83" s="57">
        <v>0.25</v>
      </c>
      <c r="G83" s="25">
        <v>1</v>
      </c>
      <c r="H83" s="56">
        <v>0.25</v>
      </c>
      <c r="I83" s="26">
        <f t="shared" si="17"/>
        <v>0</v>
      </c>
      <c r="J83" s="27">
        <v>0</v>
      </c>
    </row>
    <row r="84" spans="1:10" x14ac:dyDescent="0.25">
      <c r="A84" s="19" t="s">
        <v>44</v>
      </c>
      <c r="B84" s="20" t="s">
        <v>27</v>
      </c>
      <c r="C84" s="55">
        <v>7.0000000000000001E-3</v>
      </c>
      <c r="D84" s="29">
        <f>+B52</f>
        <v>1100000</v>
      </c>
      <c r="E84" s="56">
        <f t="shared" si="16"/>
        <v>7700</v>
      </c>
      <c r="F84" s="58"/>
      <c r="G84" s="58"/>
      <c r="H84" s="58"/>
      <c r="I84" s="58"/>
      <c r="J84" s="27">
        <v>0</v>
      </c>
    </row>
    <row r="85" spans="1:10" ht="25.5" x14ac:dyDescent="0.25">
      <c r="A85" s="54" t="s">
        <v>45</v>
      </c>
      <c r="B85" s="20"/>
      <c r="C85" s="58"/>
      <c r="D85" s="58"/>
      <c r="E85" s="58"/>
      <c r="F85" s="57"/>
      <c r="G85" s="42"/>
      <c r="H85" s="56">
        <v>0</v>
      </c>
      <c r="I85" s="26"/>
      <c r="J85" s="27" t="s">
        <v>25</v>
      </c>
    </row>
    <row r="86" spans="1:10" x14ac:dyDescent="0.25">
      <c r="A86" s="40"/>
      <c r="B86" s="20"/>
      <c r="C86" s="59"/>
      <c r="D86" s="60"/>
      <c r="E86" s="56"/>
      <c r="F86" s="59"/>
      <c r="G86" s="60"/>
      <c r="H86" s="56"/>
      <c r="I86" s="26"/>
      <c r="J86" s="27"/>
    </row>
    <row r="87" spans="1:10" x14ac:dyDescent="0.25">
      <c r="A87" s="40"/>
      <c r="B87" s="20"/>
      <c r="C87" s="59"/>
      <c r="D87" s="60"/>
      <c r="E87" s="56"/>
      <c r="F87" s="59"/>
      <c r="G87" s="60"/>
      <c r="H87" s="56"/>
      <c r="I87" s="26"/>
      <c r="J87" s="27"/>
    </row>
    <row r="88" spans="1:10" x14ac:dyDescent="0.25">
      <c r="A88" s="6"/>
      <c r="B88" s="20"/>
      <c r="C88" s="59"/>
      <c r="D88" s="60"/>
      <c r="E88" s="56"/>
      <c r="F88" s="59"/>
      <c r="G88" s="60"/>
      <c r="H88" s="56"/>
      <c r="I88" s="26"/>
      <c r="J88" s="27"/>
    </row>
    <row r="89" spans="1:10" x14ac:dyDescent="0.25">
      <c r="A89" s="40"/>
      <c r="B89" s="20"/>
      <c r="C89" s="59"/>
      <c r="D89" s="60"/>
      <c r="E89" s="56"/>
      <c r="F89" s="59"/>
      <c r="G89" s="60"/>
      <c r="H89" s="56"/>
      <c r="I89" s="26"/>
      <c r="J89" s="27"/>
    </row>
    <row r="90" spans="1:10" ht="15.75" thickBot="1" x14ac:dyDescent="0.3">
      <c r="A90" s="40" t="s">
        <v>50</v>
      </c>
      <c r="B90" s="20"/>
      <c r="C90" s="55">
        <v>9.06E-2</v>
      </c>
      <c r="D90" s="61">
        <f>+D81</f>
        <v>1139820</v>
      </c>
      <c r="E90" s="56">
        <f>+C90*D90</f>
        <v>103267.692</v>
      </c>
      <c r="F90" s="55">
        <v>9.06E-2</v>
      </c>
      <c r="G90" s="61">
        <f>+G81</f>
        <v>1136410</v>
      </c>
      <c r="H90" s="56">
        <f>+F90*G90</f>
        <v>102958.746</v>
      </c>
      <c r="I90" s="26">
        <v>-8.4258000000004358</v>
      </c>
      <c r="J90" s="27">
        <v>-2.991700443929898E-3</v>
      </c>
    </row>
    <row r="91" spans="1:10" ht="15.75" thickBot="1" x14ac:dyDescent="0.3">
      <c r="A91" s="62"/>
      <c r="B91" s="63"/>
      <c r="C91" s="64"/>
      <c r="D91" s="65"/>
      <c r="E91" s="66"/>
      <c r="F91" s="64"/>
      <c r="G91" s="67"/>
      <c r="H91" s="66"/>
      <c r="I91" s="68"/>
      <c r="J91" s="69"/>
    </row>
    <row r="92" spans="1:10" x14ac:dyDescent="0.25">
      <c r="A92" s="70" t="s">
        <v>56</v>
      </c>
      <c r="B92" s="19"/>
      <c r="C92" s="71"/>
      <c r="D92" s="72"/>
      <c r="E92" s="73">
        <f>+E80+E81+E82+E83+E84+E90</f>
        <v>134024.796</v>
      </c>
      <c r="F92" s="74"/>
      <c r="G92" s="74"/>
      <c r="H92" s="73">
        <f>+H80+H81+H82+H83+H84+H90</f>
        <v>129921.333</v>
      </c>
      <c r="I92" s="75">
        <f>+H92-E92</f>
        <v>-4103.4630000000034</v>
      </c>
      <c r="J92" s="76">
        <f>+I92/E92</f>
        <v>-3.0617192657394557E-2</v>
      </c>
    </row>
    <row r="93" spans="1:10" x14ac:dyDescent="0.25">
      <c r="A93" s="77" t="s">
        <v>52</v>
      </c>
      <c r="B93" s="19"/>
      <c r="C93" s="71">
        <v>0.13</v>
      </c>
      <c r="D93" s="72"/>
      <c r="E93" s="79">
        <f>+E92*0.13</f>
        <v>17423.223480000001</v>
      </c>
      <c r="F93" s="94">
        <v>0.13</v>
      </c>
      <c r="G93" s="80"/>
      <c r="H93" s="79">
        <f>+H92*0.13</f>
        <v>16889.773290000001</v>
      </c>
      <c r="I93" s="82">
        <f>+H93-E93</f>
        <v>-533.45018999999957</v>
      </c>
      <c r="J93" s="83">
        <f>+I93/E93</f>
        <v>-3.0617192657394505E-2</v>
      </c>
    </row>
    <row r="94" spans="1:10" x14ac:dyDescent="0.25">
      <c r="A94" s="84" t="s">
        <v>53</v>
      </c>
      <c r="B94" s="19"/>
      <c r="C94" s="85"/>
      <c r="D94" s="78"/>
      <c r="E94" s="79">
        <f>+E92+E93</f>
        <v>151448.01948000002</v>
      </c>
      <c r="F94" s="81"/>
      <c r="G94" s="81"/>
      <c r="H94" s="79">
        <f>+H92+H93</f>
        <v>146811.10629</v>
      </c>
      <c r="I94" s="82">
        <f>+H94-E94</f>
        <v>-4636.9131900000211</v>
      </c>
      <c r="J94" s="83">
        <f>+I94/E94</f>
        <v>-3.0617192657394668E-2</v>
      </c>
    </row>
    <row r="95" spans="1:10" x14ac:dyDescent="0.25">
      <c r="A95" s="127" t="s">
        <v>54</v>
      </c>
      <c r="B95" s="131"/>
      <c r="C95" s="85"/>
      <c r="D95" s="78"/>
      <c r="E95" s="86">
        <v>0</v>
      </c>
      <c r="F95" s="58"/>
      <c r="G95" s="58"/>
      <c r="H95" s="58"/>
      <c r="I95" s="58"/>
      <c r="J95" s="87"/>
    </row>
    <row r="96" spans="1:10" ht="15.75" thickBot="1" x14ac:dyDescent="0.3">
      <c r="A96" s="132" t="s">
        <v>56</v>
      </c>
      <c r="B96" s="133"/>
      <c r="C96" s="95"/>
      <c r="D96" s="96"/>
      <c r="E96" s="97">
        <f>+E94</f>
        <v>151448.01948000002</v>
      </c>
      <c r="F96" s="98"/>
      <c r="G96" s="98"/>
      <c r="H96" s="97">
        <f>+H94</f>
        <v>146811.10629</v>
      </c>
      <c r="I96" s="99">
        <f>+H96-E96</f>
        <v>-4636.9131900000211</v>
      </c>
      <c r="J96" s="100">
        <f>+I96/E96</f>
        <v>-3.0617192657394668E-2</v>
      </c>
    </row>
    <row r="97" spans="1:10" ht="15.75" thickBot="1" x14ac:dyDescent="0.3">
      <c r="A97" s="62"/>
      <c r="B97" s="63"/>
      <c r="C97" s="101"/>
      <c r="D97" s="102"/>
      <c r="E97" s="103"/>
      <c r="F97" s="101"/>
      <c r="G97" s="65"/>
      <c r="H97" s="103"/>
      <c r="I97" s="104"/>
      <c r="J97" s="69"/>
    </row>
    <row r="99" spans="1:10" x14ac:dyDescent="0.25">
      <c r="A99" s="1" t="s">
        <v>0</v>
      </c>
      <c r="B99" s="123" t="s">
        <v>66</v>
      </c>
      <c r="C99" s="123"/>
      <c r="D99" s="123"/>
      <c r="E99" s="2"/>
      <c r="F99" s="2"/>
      <c r="G99" s="3"/>
      <c r="H99" s="3"/>
      <c r="I99" s="3"/>
      <c r="J99" s="3"/>
    </row>
    <row r="100" spans="1:10" x14ac:dyDescent="0.25">
      <c r="A100" s="1" t="s">
        <v>2</v>
      </c>
      <c r="B100" s="123" t="s">
        <v>62</v>
      </c>
      <c r="C100" s="123"/>
      <c r="D100" s="123"/>
      <c r="E100" s="2"/>
      <c r="F100" s="2"/>
      <c r="G100" s="3"/>
      <c r="H100" s="3"/>
      <c r="I100" s="3"/>
      <c r="J100" s="3"/>
    </row>
    <row r="101" spans="1:10" ht="15.75" x14ac:dyDescent="0.25">
      <c r="A101" s="1" t="s">
        <v>4</v>
      </c>
      <c r="B101" s="4">
        <v>1800000</v>
      </c>
      <c r="C101" s="5" t="s">
        <v>5</v>
      </c>
      <c r="D101" s="6"/>
      <c r="E101" s="3"/>
      <c r="F101" s="3"/>
      <c r="G101" s="7"/>
      <c r="H101" s="7"/>
      <c r="I101" s="7"/>
      <c r="J101" s="7"/>
    </row>
    <row r="102" spans="1:10" ht="15.75" x14ac:dyDescent="0.25">
      <c r="A102" s="1" t="s">
        <v>6</v>
      </c>
      <c r="B102" s="4">
        <v>3500</v>
      </c>
      <c r="C102" s="8" t="s">
        <v>7</v>
      </c>
      <c r="D102" s="9"/>
      <c r="E102" s="10"/>
      <c r="F102" s="10"/>
      <c r="G102" s="10"/>
      <c r="H102" s="3"/>
      <c r="I102" s="3"/>
      <c r="J102" s="3"/>
    </row>
    <row r="103" spans="1:10" x14ac:dyDescent="0.25">
      <c r="A103" s="1" t="s">
        <v>8</v>
      </c>
      <c r="B103" s="11">
        <v>1.0362</v>
      </c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A104" s="1" t="s">
        <v>9</v>
      </c>
      <c r="B104" s="11">
        <v>1.0330999999999999</v>
      </c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5" t="s">
        <v>10</v>
      </c>
      <c r="B105" s="12" t="s">
        <v>11</v>
      </c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6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6"/>
      <c r="B107" s="13"/>
      <c r="C107" s="124" t="s">
        <v>12</v>
      </c>
      <c r="D107" s="125"/>
      <c r="E107" s="126"/>
      <c r="F107" s="124" t="s">
        <v>13</v>
      </c>
      <c r="G107" s="125"/>
      <c r="H107" s="126"/>
      <c r="I107" s="124" t="s">
        <v>14</v>
      </c>
      <c r="J107" s="126"/>
    </row>
    <row r="108" spans="1:10" x14ac:dyDescent="0.25">
      <c r="A108" s="6"/>
      <c r="B108" s="129" t="s">
        <v>15</v>
      </c>
      <c r="C108" s="14" t="s">
        <v>16</v>
      </c>
      <c r="D108" s="14" t="s">
        <v>17</v>
      </c>
      <c r="E108" s="15" t="s">
        <v>18</v>
      </c>
      <c r="F108" s="14" t="s">
        <v>16</v>
      </c>
      <c r="G108" s="16" t="s">
        <v>17</v>
      </c>
      <c r="H108" s="15" t="s">
        <v>18</v>
      </c>
      <c r="I108" s="119" t="s">
        <v>19</v>
      </c>
      <c r="J108" s="121" t="s">
        <v>20</v>
      </c>
    </row>
    <row r="109" spans="1:10" x14ac:dyDescent="0.25">
      <c r="A109" s="6"/>
      <c r="B109" s="130"/>
      <c r="C109" s="17" t="s">
        <v>21</v>
      </c>
      <c r="D109" s="17"/>
      <c r="E109" s="18" t="s">
        <v>21</v>
      </c>
      <c r="F109" s="17" t="s">
        <v>21</v>
      </c>
      <c r="G109" s="18"/>
      <c r="H109" s="18" t="s">
        <v>21</v>
      </c>
      <c r="I109" s="120"/>
      <c r="J109" s="122"/>
    </row>
    <row r="110" spans="1:10" x14ac:dyDescent="0.25">
      <c r="A110" s="19" t="s">
        <v>22</v>
      </c>
      <c r="B110" s="20" t="s">
        <v>23</v>
      </c>
      <c r="C110" s="21">
        <v>899.32</v>
      </c>
      <c r="D110" s="22">
        <v>1</v>
      </c>
      <c r="E110" s="23">
        <v>899.32</v>
      </c>
      <c r="F110" s="24">
        <v>546.12</v>
      </c>
      <c r="G110" s="25">
        <v>1</v>
      </c>
      <c r="H110" s="23">
        <f>+F110</f>
        <v>546.12</v>
      </c>
      <c r="I110" s="26">
        <f>+H110-E110</f>
        <v>-353.20000000000005</v>
      </c>
      <c r="J110" s="27">
        <f>+I110/E110</f>
        <v>-0.39274118222657123</v>
      </c>
    </row>
    <row r="111" spans="1:10" x14ac:dyDescent="0.25">
      <c r="A111" s="19" t="s">
        <v>24</v>
      </c>
      <c r="B111" s="20"/>
      <c r="C111" s="21"/>
      <c r="D111" s="22">
        <v>1</v>
      </c>
      <c r="E111" s="23">
        <v>0</v>
      </c>
      <c r="F111" s="24"/>
      <c r="G111" s="25">
        <v>1</v>
      </c>
      <c r="H111" s="23">
        <v>0</v>
      </c>
      <c r="I111" s="26">
        <v>0</v>
      </c>
      <c r="J111" s="27" t="s">
        <v>25</v>
      </c>
    </row>
    <row r="112" spans="1:10" x14ac:dyDescent="0.25">
      <c r="A112" s="28" t="s">
        <v>67</v>
      </c>
      <c r="B112" s="20" t="s">
        <v>23</v>
      </c>
      <c r="C112" s="21">
        <v>255.62</v>
      </c>
      <c r="D112" s="22">
        <v>1</v>
      </c>
      <c r="E112" s="23">
        <v>255.62</v>
      </c>
      <c r="F112" s="24"/>
      <c r="G112" s="25">
        <v>1</v>
      </c>
      <c r="H112" s="23">
        <v>0</v>
      </c>
      <c r="I112" s="26">
        <v>-255.62</v>
      </c>
      <c r="J112" s="27">
        <v>-1</v>
      </c>
    </row>
    <row r="113" spans="1:10" x14ac:dyDescent="0.25">
      <c r="A113" s="19" t="s">
        <v>26</v>
      </c>
      <c r="B113" s="20" t="s">
        <v>63</v>
      </c>
      <c r="C113" s="21">
        <v>2.8380000000000001</v>
      </c>
      <c r="D113" s="29">
        <f>+B102</f>
        <v>3500</v>
      </c>
      <c r="E113" s="23">
        <f>+C113*D113</f>
        <v>9933</v>
      </c>
      <c r="F113" s="24">
        <v>1.9539</v>
      </c>
      <c r="G113" s="29">
        <f>+B102</f>
        <v>3500</v>
      </c>
      <c r="H113" s="23">
        <f>+F113*G113</f>
        <v>6838.65</v>
      </c>
      <c r="I113" s="26">
        <f>+H113-E113</f>
        <v>-3094.3500000000004</v>
      </c>
      <c r="J113" s="27">
        <f>+I113/E113</f>
        <v>-0.31152219873150111</v>
      </c>
    </row>
    <row r="114" spans="1:10" x14ac:dyDescent="0.25">
      <c r="A114" s="19" t="s">
        <v>28</v>
      </c>
      <c r="B114" s="20"/>
      <c r="C114" s="21"/>
      <c r="D114" s="29">
        <f>+D113</f>
        <v>3500</v>
      </c>
      <c r="E114" s="23">
        <v>0</v>
      </c>
      <c r="F114" s="24"/>
      <c r="G114" s="29">
        <f>+G113</f>
        <v>3500</v>
      </c>
      <c r="H114" s="23">
        <f t="shared" ref="H114:H117" si="18">+F114*G114</f>
        <v>0</v>
      </c>
      <c r="I114" s="26">
        <v>0</v>
      </c>
      <c r="J114" s="27" t="s">
        <v>25</v>
      </c>
    </row>
    <row r="115" spans="1:10" x14ac:dyDescent="0.25">
      <c r="A115" s="19" t="s">
        <v>29</v>
      </c>
      <c r="B115" s="20" t="s">
        <v>63</v>
      </c>
      <c r="C115" s="21"/>
      <c r="D115" s="29">
        <f t="shared" ref="D115:D116" si="19">+D114</f>
        <v>3500</v>
      </c>
      <c r="E115" s="23">
        <v>0</v>
      </c>
      <c r="F115" s="24">
        <v>7.7200000000000005E-2</v>
      </c>
      <c r="G115" s="29">
        <f t="shared" ref="G115:G117" si="20">+G114</f>
        <v>3500</v>
      </c>
      <c r="H115" s="23">
        <f t="shared" si="18"/>
        <v>270.2</v>
      </c>
      <c r="I115" s="26">
        <f>+H115-E115</f>
        <v>270.2</v>
      </c>
      <c r="J115" s="27">
        <v>1</v>
      </c>
    </row>
    <row r="116" spans="1:10" x14ac:dyDescent="0.25">
      <c r="A116" s="28" t="s">
        <v>64</v>
      </c>
      <c r="B116" s="20" t="s">
        <v>63</v>
      </c>
      <c r="C116" s="21"/>
      <c r="D116" s="29">
        <f t="shared" si="19"/>
        <v>3500</v>
      </c>
      <c r="E116" s="23">
        <v>0</v>
      </c>
      <c r="F116" s="24">
        <v>1.7531000000000001</v>
      </c>
      <c r="G116" s="29">
        <f t="shared" si="20"/>
        <v>3500</v>
      </c>
      <c r="H116" s="23">
        <f t="shared" si="18"/>
        <v>6135.85</v>
      </c>
      <c r="I116" s="26">
        <f>+H116-E116</f>
        <v>6135.85</v>
      </c>
      <c r="J116" s="27">
        <v>1</v>
      </c>
    </row>
    <row r="117" spans="1:10" x14ac:dyDescent="0.25">
      <c r="A117" s="28"/>
      <c r="B117" s="20"/>
      <c r="C117" s="21"/>
      <c r="D117" s="29">
        <f>+D116</f>
        <v>3500</v>
      </c>
      <c r="E117" s="23">
        <v>0</v>
      </c>
      <c r="F117" s="24"/>
      <c r="G117" s="29">
        <f t="shared" si="20"/>
        <v>3500</v>
      </c>
      <c r="H117" s="23">
        <f t="shared" si="18"/>
        <v>0</v>
      </c>
      <c r="I117" s="26">
        <v>0</v>
      </c>
      <c r="J117" s="27" t="s">
        <v>25</v>
      </c>
    </row>
    <row r="118" spans="1:10" x14ac:dyDescent="0.25">
      <c r="A118" s="30" t="s">
        <v>30</v>
      </c>
      <c r="B118" s="31"/>
      <c r="C118" s="32"/>
      <c r="D118" s="33"/>
      <c r="E118" s="34">
        <f>SUM(E110:E117)</f>
        <v>11087.94</v>
      </c>
      <c r="F118" s="35"/>
      <c r="G118" s="36"/>
      <c r="H118" s="34">
        <f>SUM(H110:H117)</f>
        <v>13790.82</v>
      </c>
      <c r="I118" s="37">
        <f>+H118-E118</f>
        <v>2702.8799999999992</v>
      </c>
      <c r="J118" s="38">
        <f>+I118/E118</f>
        <v>0.24376755285472315</v>
      </c>
    </row>
    <row r="119" spans="1:10" x14ac:dyDescent="0.25">
      <c r="A119" s="39" t="s">
        <v>68</v>
      </c>
      <c r="B119" s="20" t="s">
        <v>27</v>
      </c>
      <c r="C119" s="21"/>
      <c r="D119" s="29">
        <f>+B102</f>
        <v>3500</v>
      </c>
      <c r="E119" s="23">
        <v>0</v>
      </c>
      <c r="F119" s="24">
        <v>-3.2000000000000002E-3</v>
      </c>
      <c r="G119" s="29">
        <f>+B101</f>
        <v>1800000</v>
      </c>
      <c r="H119" s="23">
        <f>+F119*G119</f>
        <v>-5760</v>
      </c>
      <c r="I119" s="26">
        <f>+H119-E119</f>
        <v>-5760</v>
      </c>
      <c r="J119" s="27">
        <v>1</v>
      </c>
    </row>
    <row r="120" spans="1:10" x14ac:dyDescent="0.25">
      <c r="A120" s="39" t="s">
        <v>32</v>
      </c>
      <c r="B120" s="20" t="s">
        <v>63</v>
      </c>
      <c r="C120" s="21"/>
      <c r="D120" s="29">
        <f>+D119</f>
        <v>3500</v>
      </c>
      <c r="E120" s="23">
        <v>0</v>
      </c>
      <c r="F120" s="24">
        <v>5.9999999999999995E-4</v>
      </c>
      <c r="G120" s="29">
        <f>+B102</f>
        <v>3500</v>
      </c>
      <c r="H120" s="23">
        <f t="shared" ref="H120:H123" si="21">+F120*G120</f>
        <v>2.0999999999999996</v>
      </c>
      <c r="I120" s="26">
        <f t="shared" ref="I120:I123" si="22">+H120-E120</f>
        <v>2.0999999999999996</v>
      </c>
      <c r="J120" s="27">
        <v>1</v>
      </c>
    </row>
    <row r="121" spans="1:10" x14ac:dyDescent="0.25">
      <c r="A121" s="39" t="s">
        <v>33</v>
      </c>
      <c r="B121" s="20" t="s">
        <v>63</v>
      </c>
      <c r="C121" s="21"/>
      <c r="D121" s="29">
        <f t="shared" ref="D121:D122" si="23">+D120</f>
        <v>3500</v>
      </c>
      <c r="E121" s="23">
        <v>0</v>
      </c>
      <c r="F121" s="24">
        <v>-0.86880000000000002</v>
      </c>
      <c r="G121" s="29">
        <f>+B102</f>
        <v>3500</v>
      </c>
      <c r="H121" s="23">
        <f t="shared" si="21"/>
        <v>-3040.8</v>
      </c>
      <c r="I121" s="26">
        <f t="shared" si="22"/>
        <v>-3040.8</v>
      </c>
      <c r="J121" s="27">
        <v>1</v>
      </c>
    </row>
    <row r="122" spans="1:10" x14ac:dyDescent="0.25">
      <c r="A122" s="39" t="s">
        <v>59</v>
      </c>
      <c r="B122" s="20" t="s">
        <v>27</v>
      </c>
      <c r="C122" s="21"/>
      <c r="D122" s="29">
        <f t="shared" si="23"/>
        <v>3500</v>
      </c>
      <c r="E122" s="23">
        <v>0</v>
      </c>
      <c r="F122" s="24">
        <v>7.1999999999999998E-3</v>
      </c>
      <c r="G122" s="29">
        <f>+B101</f>
        <v>1800000</v>
      </c>
      <c r="H122" s="23">
        <f t="shared" si="21"/>
        <v>12960</v>
      </c>
      <c r="I122" s="26">
        <f t="shared" si="22"/>
        <v>12960</v>
      </c>
      <c r="J122" s="27">
        <v>1</v>
      </c>
    </row>
    <row r="123" spans="1:10" x14ac:dyDescent="0.25">
      <c r="A123" s="40" t="s">
        <v>34</v>
      </c>
      <c r="B123" s="20" t="s">
        <v>63</v>
      </c>
      <c r="C123" s="21">
        <v>7.7899999999999997E-2</v>
      </c>
      <c r="D123" s="29">
        <f>+D122</f>
        <v>3500</v>
      </c>
      <c r="E123" s="23">
        <f>+C123*D123</f>
        <v>272.64999999999998</v>
      </c>
      <c r="F123" s="24">
        <v>0.2596</v>
      </c>
      <c r="G123" s="29">
        <f>+B102</f>
        <v>3500</v>
      </c>
      <c r="H123" s="23">
        <f t="shared" si="21"/>
        <v>908.6</v>
      </c>
      <c r="I123" s="26">
        <f t="shared" si="22"/>
        <v>635.95000000000005</v>
      </c>
      <c r="J123" s="27">
        <f>+I123/E123</f>
        <v>2.3324775353016691</v>
      </c>
    </row>
    <row r="124" spans="1:10" x14ac:dyDescent="0.25">
      <c r="A124" s="40" t="s">
        <v>35</v>
      </c>
      <c r="B124" s="20"/>
      <c r="C124" s="41">
        <v>0</v>
      </c>
      <c r="D124" s="42">
        <v>0</v>
      </c>
      <c r="E124" s="23">
        <v>0</v>
      </c>
      <c r="F124" s="43">
        <v>0</v>
      </c>
      <c r="G124" s="42">
        <v>0</v>
      </c>
      <c r="H124" s="23">
        <v>0</v>
      </c>
      <c r="I124" s="26">
        <v>0</v>
      </c>
      <c r="J124" s="27" t="s">
        <v>25</v>
      </c>
    </row>
    <row r="125" spans="1:10" x14ac:dyDescent="0.25">
      <c r="A125" s="40" t="s">
        <v>36</v>
      </c>
      <c r="B125" s="20"/>
      <c r="C125" s="41"/>
      <c r="D125" s="22"/>
      <c r="E125" s="23"/>
      <c r="F125" s="41"/>
      <c r="G125" s="22"/>
      <c r="H125" s="23"/>
      <c r="I125" s="26">
        <v>0</v>
      </c>
      <c r="J125" s="27"/>
    </row>
    <row r="126" spans="1:10" x14ac:dyDescent="0.25">
      <c r="A126" s="44" t="s">
        <v>37</v>
      </c>
      <c r="B126" s="45"/>
      <c r="C126" s="46"/>
      <c r="D126" s="33"/>
      <c r="E126" s="47">
        <f>SUM(E118:E125)</f>
        <v>11360.59</v>
      </c>
      <c r="F126" s="33"/>
      <c r="G126" s="36"/>
      <c r="H126" s="47">
        <f>SUM(H118:H125)</f>
        <v>18860.719999999998</v>
      </c>
      <c r="I126" s="37">
        <f>+H126-E126</f>
        <v>7500.1299999999974</v>
      </c>
      <c r="J126" s="38">
        <f t="shared" ref="J126:J131" si="24">+I126/E126</f>
        <v>0.66018842331252137</v>
      </c>
    </row>
    <row r="127" spans="1:10" x14ac:dyDescent="0.25">
      <c r="A127" s="48" t="s">
        <v>38</v>
      </c>
      <c r="B127" s="49" t="s">
        <v>63</v>
      </c>
      <c r="C127" s="24">
        <v>3.2199</v>
      </c>
      <c r="D127" s="42">
        <f>+B102</f>
        <v>3500</v>
      </c>
      <c r="E127" s="23">
        <f>+C127*D127</f>
        <v>11269.65</v>
      </c>
      <c r="F127" s="24">
        <v>3.0634999999999999</v>
      </c>
      <c r="G127" s="42">
        <f>+B102</f>
        <v>3500</v>
      </c>
      <c r="H127" s="23">
        <f>+F127*G127</f>
        <v>10722.25</v>
      </c>
      <c r="I127" s="26">
        <f>+H127-E127</f>
        <v>-547.39999999999964</v>
      </c>
      <c r="J127" s="27">
        <f t="shared" si="24"/>
        <v>-4.8572937047734369E-2</v>
      </c>
    </row>
    <row r="128" spans="1:10" x14ac:dyDescent="0.25">
      <c r="A128" s="50" t="s">
        <v>39</v>
      </c>
      <c r="B128" s="49" t="s">
        <v>63</v>
      </c>
      <c r="C128" s="24">
        <v>2.4224999999999999</v>
      </c>
      <c r="D128" s="42">
        <f>+D127</f>
        <v>3500</v>
      </c>
      <c r="E128" s="23">
        <f>+C128*D128</f>
        <v>8478.75</v>
      </c>
      <c r="F128" s="24">
        <v>2.3935</v>
      </c>
      <c r="G128" s="42">
        <f>+B102</f>
        <v>3500</v>
      </c>
      <c r="H128" s="23">
        <f>+F128*G128</f>
        <v>8377.25</v>
      </c>
      <c r="I128" s="26">
        <f>+H128-E128</f>
        <v>-101.5</v>
      </c>
      <c r="J128" s="27">
        <f t="shared" si="24"/>
        <v>-1.197110423116615E-2</v>
      </c>
    </row>
    <row r="129" spans="1:10" x14ac:dyDescent="0.25">
      <c r="A129" s="44" t="s">
        <v>40</v>
      </c>
      <c r="B129" s="31"/>
      <c r="C129" s="51"/>
      <c r="D129" s="33"/>
      <c r="E129" s="47">
        <f>SUM(E126:E128)</f>
        <v>31108.989999999998</v>
      </c>
      <c r="F129" s="52"/>
      <c r="G129" s="53"/>
      <c r="H129" s="47">
        <f>SUM(H126:H128)</f>
        <v>37960.22</v>
      </c>
      <c r="I129" s="37">
        <f>+H129-E129</f>
        <v>6851.2300000000032</v>
      </c>
      <c r="J129" s="38">
        <f t="shared" si="24"/>
        <v>0.22023312232251846</v>
      </c>
    </row>
    <row r="130" spans="1:10" x14ac:dyDescent="0.25">
      <c r="A130" s="54" t="s">
        <v>41</v>
      </c>
      <c r="B130" s="20" t="s">
        <v>27</v>
      </c>
      <c r="C130" s="55">
        <v>4.4000000000000003E-3</v>
      </c>
      <c r="D130" s="42">
        <f>+B101*B103</f>
        <v>1865160</v>
      </c>
      <c r="E130" s="56">
        <f>+C130*D130</f>
        <v>8206.7039999999997</v>
      </c>
      <c r="F130" s="57">
        <v>4.4000000000000003E-3</v>
      </c>
      <c r="G130" s="42">
        <f>+B101*B104</f>
        <v>1859579.9999999998</v>
      </c>
      <c r="H130" s="56">
        <f>+F130*G130</f>
        <v>8182.1519999999991</v>
      </c>
      <c r="I130" s="26">
        <f>+H130-E130</f>
        <v>-24.552000000000589</v>
      </c>
      <c r="J130" s="27">
        <f t="shared" si="24"/>
        <v>-2.9917004439298151E-3</v>
      </c>
    </row>
    <row r="131" spans="1:10" x14ac:dyDescent="0.25">
      <c r="A131" s="54" t="s">
        <v>42</v>
      </c>
      <c r="B131" s="20" t="s">
        <v>27</v>
      </c>
      <c r="C131" s="55">
        <v>1.2999999999999999E-3</v>
      </c>
      <c r="D131" s="42">
        <f>+D130</f>
        <v>1865160</v>
      </c>
      <c r="E131" s="56">
        <f t="shared" ref="E131:E133" si="25">+C131*D131</f>
        <v>2424.7080000000001</v>
      </c>
      <c r="F131" s="57">
        <v>1.2999999999999999E-3</v>
      </c>
      <c r="G131" s="42">
        <f>+G130</f>
        <v>1859579.9999999998</v>
      </c>
      <c r="H131" s="56">
        <f>+F131*G131</f>
        <v>2417.4539999999997</v>
      </c>
      <c r="I131" s="26">
        <f t="shared" ref="I131:I132" si="26">+H131-E131</f>
        <v>-7.2540000000003602</v>
      </c>
      <c r="J131" s="27">
        <f t="shared" si="24"/>
        <v>-2.9917004439298919E-3</v>
      </c>
    </row>
    <row r="132" spans="1:10" x14ac:dyDescent="0.25">
      <c r="A132" s="19" t="s">
        <v>43</v>
      </c>
      <c r="B132" s="20" t="s">
        <v>23</v>
      </c>
      <c r="C132" s="55">
        <v>0.25</v>
      </c>
      <c r="D132" s="22">
        <v>1</v>
      </c>
      <c r="E132" s="56">
        <f t="shared" si="25"/>
        <v>0.25</v>
      </c>
      <c r="F132" s="57">
        <v>0.25</v>
      </c>
      <c r="G132" s="25">
        <v>1</v>
      </c>
      <c r="H132" s="56">
        <v>0.25</v>
      </c>
      <c r="I132" s="26">
        <f t="shared" si="26"/>
        <v>0</v>
      </c>
      <c r="J132" s="27">
        <v>0</v>
      </c>
    </row>
    <row r="133" spans="1:10" x14ac:dyDescent="0.25">
      <c r="A133" s="19" t="s">
        <v>44</v>
      </c>
      <c r="B133" s="20" t="s">
        <v>27</v>
      </c>
      <c r="C133" s="55">
        <v>7.0000000000000001E-3</v>
      </c>
      <c r="D133" s="29">
        <f>+B101</f>
        <v>1800000</v>
      </c>
      <c r="E133" s="56">
        <f t="shared" si="25"/>
        <v>12600</v>
      </c>
      <c r="F133" s="58"/>
      <c r="G133" s="58"/>
      <c r="H133" s="58"/>
      <c r="I133" s="58"/>
      <c r="J133" s="27">
        <v>0</v>
      </c>
    </row>
    <row r="134" spans="1:10" ht="25.5" x14ac:dyDescent="0.25">
      <c r="A134" s="54" t="s">
        <v>45</v>
      </c>
      <c r="B134" s="20"/>
      <c r="C134" s="58"/>
      <c r="D134" s="58"/>
      <c r="E134" s="58"/>
      <c r="F134" s="57"/>
      <c r="G134" s="42"/>
      <c r="H134" s="56">
        <v>0</v>
      </c>
      <c r="I134" s="26"/>
      <c r="J134" s="27" t="s">
        <v>25</v>
      </c>
    </row>
    <row r="135" spans="1:10" x14ac:dyDescent="0.25">
      <c r="A135" s="40"/>
      <c r="B135" s="20"/>
      <c r="C135" s="59"/>
      <c r="D135" s="60"/>
      <c r="E135" s="56"/>
      <c r="F135" s="59"/>
      <c r="G135" s="60"/>
      <c r="H135" s="56"/>
      <c r="I135" s="26"/>
      <c r="J135" s="27"/>
    </row>
    <row r="136" spans="1:10" x14ac:dyDescent="0.25">
      <c r="A136" s="40"/>
      <c r="B136" s="20"/>
      <c r="C136" s="59"/>
      <c r="D136" s="60"/>
      <c r="E136" s="56"/>
      <c r="F136" s="59"/>
      <c r="G136" s="60"/>
      <c r="H136" s="56"/>
      <c r="I136" s="26"/>
      <c r="J136" s="27"/>
    </row>
    <row r="137" spans="1:10" x14ac:dyDescent="0.25">
      <c r="A137" s="6"/>
      <c r="B137" s="20"/>
      <c r="C137" s="59"/>
      <c r="D137" s="60"/>
      <c r="E137" s="56"/>
      <c r="F137" s="59"/>
      <c r="G137" s="60"/>
      <c r="H137" s="56"/>
      <c r="I137" s="26"/>
      <c r="J137" s="27"/>
    </row>
    <row r="138" spans="1:10" x14ac:dyDescent="0.25">
      <c r="A138" s="40"/>
      <c r="B138" s="20"/>
      <c r="C138" s="59"/>
      <c r="D138" s="60"/>
      <c r="E138" s="56"/>
      <c r="F138" s="59"/>
      <c r="G138" s="60"/>
      <c r="H138" s="56"/>
      <c r="I138" s="26"/>
      <c r="J138" s="27"/>
    </row>
    <row r="139" spans="1:10" ht="15.75" thickBot="1" x14ac:dyDescent="0.3">
      <c r="A139" s="40" t="s">
        <v>50</v>
      </c>
      <c r="B139" s="20"/>
      <c r="C139" s="55">
        <v>9.06E-2</v>
      </c>
      <c r="D139" s="61">
        <f>+D130</f>
        <v>1865160</v>
      </c>
      <c r="E139" s="56">
        <f>+C139*D139</f>
        <v>168983.49600000001</v>
      </c>
      <c r="F139" s="55">
        <v>9.06E-2</v>
      </c>
      <c r="G139" s="61">
        <f>+G130</f>
        <v>1859579.9999999998</v>
      </c>
      <c r="H139" s="56">
        <f>+F139*G139</f>
        <v>168477.94799999997</v>
      </c>
      <c r="I139" s="26">
        <v>-8.4258000000004358</v>
      </c>
      <c r="J139" s="27">
        <v>-2.991700443929898E-3</v>
      </c>
    </row>
    <row r="140" spans="1:10" ht="15.75" thickBot="1" x14ac:dyDescent="0.3">
      <c r="A140" s="62"/>
      <c r="B140" s="63"/>
      <c r="C140" s="64"/>
      <c r="D140" s="65"/>
      <c r="E140" s="66"/>
      <c r="F140" s="64"/>
      <c r="G140" s="67"/>
      <c r="H140" s="66"/>
      <c r="I140" s="68"/>
      <c r="J140" s="69"/>
    </row>
    <row r="141" spans="1:10" x14ac:dyDescent="0.25">
      <c r="A141" s="70" t="s">
        <v>56</v>
      </c>
      <c r="B141" s="19"/>
      <c r="C141" s="71"/>
      <c r="D141" s="72"/>
      <c r="E141" s="73">
        <f>+E129+E130+E131+E132+E133+E139</f>
        <v>223324.14800000002</v>
      </c>
      <c r="F141" s="74"/>
      <c r="G141" s="74"/>
      <c r="H141" s="73">
        <f>+H129+H130+H131+H132+H133+H139</f>
        <v>217038.02399999998</v>
      </c>
      <c r="I141" s="75">
        <f>+H141-E141</f>
        <v>-6286.1240000000398</v>
      </c>
      <c r="J141" s="76">
        <f>+I141/E141</f>
        <v>-2.8147981560865686E-2</v>
      </c>
    </row>
    <row r="142" spans="1:10" x14ac:dyDescent="0.25">
      <c r="A142" s="77" t="s">
        <v>52</v>
      </c>
      <c r="B142" s="19"/>
      <c r="C142" s="71">
        <v>0.13</v>
      </c>
      <c r="D142" s="72"/>
      <c r="E142" s="79">
        <f>+E141*0.13</f>
        <v>29032.139240000004</v>
      </c>
      <c r="F142" s="94">
        <v>0.13</v>
      </c>
      <c r="G142" s="80"/>
      <c r="H142" s="79">
        <f>+H141*0.13</f>
        <v>28214.943119999996</v>
      </c>
      <c r="I142" s="82">
        <f>+H142-E142</f>
        <v>-817.1961200000078</v>
      </c>
      <c r="J142" s="83">
        <f>+I142/E142</f>
        <v>-2.8147981560865773E-2</v>
      </c>
    </row>
    <row r="143" spans="1:10" x14ac:dyDescent="0.25">
      <c r="A143" s="84" t="s">
        <v>53</v>
      </c>
      <c r="B143" s="19"/>
      <c r="C143" s="85"/>
      <c r="D143" s="78"/>
      <c r="E143" s="79">
        <f>+E141+E142</f>
        <v>252356.28724000003</v>
      </c>
      <c r="F143" s="81"/>
      <c r="G143" s="81"/>
      <c r="H143" s="79">
        <f>+H141+H142</f>
        <v>245252.96711999999</v>
      </c>
      <c r="I143" s="82">
        <f>+H143-E143</f>
        <v>-7103.3201200000476</v>
      </c>
      <c r="J143" s="83">
        <f>+I143/E143</f>
        <v>-2.8147981560865693E-2</v>
      </c>
    </row>
    <row r="144" spans="1:10" x14ac:dyDescent="0.25">
      <c r="A144" s="127" t="s">
        <v>54</v>
      </c>
      <c r="B144" s="131"/>
      <c r="C144" s="85"/>
      <c r="D144" s="78"/>
      <c r="E144" s="86">
        <v>0</v>
      </c>
      <c r="F144" s="58"/>
      <c r="G144" s="58"/>
      <c r="H144" s="58"/>
      <c r="I144" s="58"/>
      <c r="J144" s="87"/>
    </row>
    <row r="145" spans="1:10" ht="15.75" thickBot="1" x14ac:dyDescent="0.3">
      <c r="A145" s="132" t="s">
        <v>56</v>
      </c>
      <c r="B145" s="133"/>
      <c r="C145" s="95"/>
      <c r="D145" s="96"/>
      <c r="E145" s="97">
        <f>+E143</f>
        <v>252356.28724000003</v>
      </c>
      <c r="F145" s="98"/>
      <c r="G145" s="98"/>
      <c r="H145" s="97">
        <f>+H143</f>
        <v>245252.96711999999</v>
      </c>
      <c r="I145" s="99">
        <f>+H145-E145</f>
        <v>-7103.3201200000476</v>
      </c>
      <c r="J145" s="100">
        <f>+I145/E145</f>
        <v>-2.8147981560865693E-2</v>
      </c>
    </row>
    <row r="146" spans="1:10" ht="15.75" thickBot="1" x14ac:dyDescent="0.3">
      <c r="A146" s="62"/>
      <c r="B146" s="63"/>
      <c r="C146" s="101"/>
      <c r="D146" s="102"/>
      <c r="E146" s="103"/>
      <c r="F146" s="101"/>
      <c r="G146" s="65"/>
      <c r="H146" s="103"/>
      <c r="I146" s="104"/>
      <c r="J146" s="69"/>
    </row>
  </sheetData>
  <mergeCells count="30">
    <mergeCell ref="A47:B47"/>
    <mergeCell ref="A46:B46"/>
    <mergeCell ref="A144:B144"/>
    <mergeCell ref="A145:B145"/>
    <mergeCell ref="B99:D99"/>
    <mergeCell ref="B100:D100"/>
    <mergeCell ref="C107:E107"/>
    <mergeCell ref="F107:H107"/>
    <mergeCell ref="I107:J107"/>
    <mergeCell ref="B108:B109"/>
    <mergeCell ref="I108:I109"/>
    <mergeCell ref="J108:J109"/>
    <mergeCell ref="A95:B95"/>
    <mergeCell ref="A96:B96"/>
    <mergeCell ref="B50:D50"/>
    <mergeCell ref="B51:D51"/>
    <mergeCell ref="C58:E58"/>
    <mergeCell ref="F58:H58"/>
    <mergeCell ref="I58:J58"/>
    <mergeCell ref="B59:B60"/>
    <mergeCell ref="I59:I60"/>
    <mergeCell ref="J59:J60"/>
    <mergeCell ref="B10:B11"/>
    <mergeCell ref="I10:I11"/>
    <mergeCell ref="J10:J11"/>
    <mergeCell ref="B1:D1"/>
    <mergeCell ref="B2:D2"/>
    <mergeCell ref="C9:E9"/>
    <mergeCell ref="F9:H9"/>
    <mergeCell ref="I9:J9"/>
  </mergeCells>
  <pageMargins left="0.7" right="0.7" top="0.75" bottom="0.75" header="0.3" footer="0.3"/>
  <pageSetup scale="49" orientation="portrait" r:id="rId1"/>
  <rowBreaks count="3" manualBreakCount="3">
    <brk id="48" max="16383" man="1"/>
    <brk id="97" max="16383" man="1"/>
    <brk id="14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zoomScale="70" zoomScaleNormal="70" workbookViewId="0">
      <selection sqref="A1:XFD1048576"/>
    </sheetView>
  </sheetViews>
  <sheetFormatPr defaultRowHeight="15" x14ac:dyDescent="0.25"/>
  <cols>
    <col min="1" max="1" width="73" bestFit="1" customWidth="1"/>
    <col min="2" max="2" width="13.85546875" bestFit="1" customWidth="1"/>
    <col min="3" max="3" width="15.7109375" bestFit="1" customWidth="1"/>
    <col min="4" max="4" width="13.140625" bestFit="1" customWidth="1"/>
    <col min="5" max="6" width="15.7109375" bestFit="1" customWidth="1"/>
    <col min="7" max="7" width="13.140625" bestFit="1" customWidth="1"/>
    <col min="8" max="8" width="15.85546875" bestFit="1" customWidth="1"/>
    <col min="9" max="9" width="14.5703125" bestFit="1" customWidth="1"/>
    <col min="10" max="10" width="11.7109375" bestFit="1" customWidth="1"/>
  </cols>
  <sheetData>
    <row r="1" spans="1:10" x14ac:dyDescent="0.25">
      <c r="A1" s="1" t="s">
        <v>0</v>
      </c>
      <c r="B1" s="123" t="s">
        <v>69</v>
      </c>
      <c r="C1" s="123"/>
      <c r="D1" s="123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23" t="s">
        <v>62</v>
      </c>
      <c r="C2" s="123"/>
      <c r="D2" s="123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2400000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5400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1.0148999999999999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1.0154000000000001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24" t="s">
        <v>12</v>
      </c>
      <c r="D9" s="125"/>
      <c r="E9" s="126"/>
      <c r="F9" s="124" t="s">
        <v>13</v>
      </c>
      <c r="G9" s="125"/>
      <c r="H9" s="126"/>
      <c r="I9" s="124" t="s">
        <v>14</v>
      </c>
      <c r="J9" s="126"/>
    </row>
    <row r="10" spans="1:10" x14ac:dyDescent="0.25">
      <c r="A10" s="6"/>
      <c r="B10" s="129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19" t="s">
        <v>19</v>
      </c>
      <c r="J10" s="121" t="s">
        <v>20</v>
      </c>
    </row>
    <row r="11" spans="1:10" x14ac:dyDescent="0.25">
      <c r="A11" s="6"/>
      <c r="B11" s="130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20"/>
      <c r="J11" s="122"/>
    </row>
    <row r="12" spans="1:10" x14ac:dyDescent="0.25">
      <c r="A12" s="19" t="s">
        <v>22</v>
      </c>
      <c r="B12" s="20" t="s">
        <v>23</v>
      </c>
      <c r="C12" s="21">
        <v>3755.43</v>
      </c>
      <c r="D12" s="22">
        <v>1</v>
      </c>
      <c r="E12" s="23">
        <v>3755.43</v>
      </c>
      <c r="F12" s="24">
        <v>2488.87</v>
      </c>
      <c r="G12" s="25">
        <v>1</v>
      </c>
      <c r="H12" s="23">
        <f>+F12</f>
        <v>2488.87</v>
      </c>
      <c r="I12" s="26">
        <f>+H12-E12</f>
        <v>-1266.56</v>
      </c>
      <c r="J12" s="27">
        <f>+I12/E12</f>
        <v>-0.3372609794351113</v>
      </c>
    </row>
    <row r="13" spans="1:10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28" t="s">
        <v>67</v>
      </c>
      <c r="B14" s="20" t="s">
        <v>23</v>
      </c>
      <c r="C14" s="21">
        <v>733.47</v>
      </c>
      <c r="D14" s="22">
        <v>1</v>
      </c>
      <c r="E14" s="23">
        <v>733.47</v>
      </c>
      <c r="F14" s="24"/>
      <c r="G14" s="25">
        <v>1</v>
      </c>
      <c r="H14" s="23">
        <v>0</v>
      </c>
      <c r="I14" s="26">
        <v>-733.47</v>
      </c>
      <c r="J14" s="27">
        <v>-1</v>
      </c>
    </row>
    <row r="15" spans="1:10" x14ac:dyDescent="0.25">
      <c r="A15" s="19" t="s">
        <v>26</v>
      </c>
      <c r="B15" s="20" t="s">
        <v>63</v>
      </c>
      <c r="C15" s="21">
        <v>2.2483</v>
      </c>
      <c r="D15" s="29">
        <v>5400</v>
      </c>
      <c r="E15" s="23">
        <v>12140.82</v>
      </c>
      <c r="F15" s="24">
        <v>1.49</v>
      </c>
      <c r="G15" s="29">
        <v>5400</v>
      </c>
      <c r="H15" s="23">
        <f>+F15*G15</f>
        <v>8046</v>
      </c>
      <c r="I15" s="26">
        <f>+H15-E15</f>
        <v>-4094.8199999999997</v>
      </c>
      <c r="J15" s="27">
        <f>+I15/E15</f>
        <v>-0.33727705377396255</v>
      </c>
    </row>
    <row r="16" spans="1:10" x14ac:dyDescent="0.25">
      <c r="A16" s="19" t="s">
        <v>28</v>
      </c>
      <c r="B16" s="20"/>
      <c r="C16" s="21"/>
      <c r="D16" s="29">
        <v>5400</v>
      </c>
      <c r="E16" s="23">
        <v>0</v>
      </c>
      <c r="F16" s="24"/>
      <c r="G16" s="29">
        <v>5400</v>
      </c>
      <c r="H16" s="23">
        <v>0</v>
      </c>
      <c r="I16" s="26">
        <v>0</v>
      </c>
      <c r="J16" s="27" t="s">
        <v>25</v>
      </c>
    </row>
    <row r="17" spans="1:10" x14ac:dyDescent="0.25">
      <c r="A17" s="19" t="s">
        <v>29</v>
      </c>
      <c r="B17" s="20" t="s">
        <v>63</v>
      </c>
      <c r="C17" s="21"/>
      <c r="D17" s="29">
        <v>5400</v>
      </c>
      <c r="E17" s="23">
        <v>0</v>
      </c>
      <c r="F17" s="24">
        <v>-8.9999999999999993E-3</v>
      </c>
      <c r="G17" s="29">
        <v>5400</v>
      </c>
      <c r="H17" s="23">
        <v>-48.599999999999994</v>
      </c>
      <c r="I17" s="26">
        <v>-48.599999999999994</v>
      </c>
      <c r="J17" s="27">
        <v>1</v>
      </c>
    </row>
    <row r="18" spans="1:10" x14ac:dyDescent="0.25">
      <c r="A18" s="28" t="s">
        <v>64</v>
      </c>
      <c r="B18" s="20" t="s">
        <v>63</v>
      </c>
      <c r="C18" s="21"/>
      <c r="D18" s="29">
        <v>5400</v>
      </c>
      <c r="E18" s="23">
        <v>0</v>
      </c>
      <c r="F18" s="24">
        <v>1.9256</v>
      </c>
      <c r="G18" s="29">
        <v>5400</v>
      </c>
      <c r="H18" s="23">
        <v>10398.24</v>
      </c>
      <c r="I18" s="26">
        <v>10398.24</v>
      </c>
      <c r="J18" s="27">
        <v>1</v>
      </c>
    </row>
    <row r="19" spans="1:10" x14ac:dyDescent="0.25">
      <c r="A19" s="28"/>
      <c r="B19" s="20"/>
      <c r="C19" s="21"/>
      <c r="D19" s="29">
        <v>5400</v>
      </c>
      <c r="E19" s="23">
        <v>0</v>
      </c>
      <c r="F19" s="24"/>
      <c r="G19" s="29">
        <v>5400</v>
      </c>
      <c r="H19" s="23">
        <v>0</v>
      </c>
      <c r="I19" s="26">
        <v>0</v>
      </c>
      <c r="J19" s="27" t="s">
        <v>25</v>
      </c>
    </row>
    <row r="20" spans="1:10" x14ac:dyDescent="0.25">
      <c r="A20" s="30" t="s">
        <v>30</v>
      </c>
      <c r="B20" s="31"/>
      <c r="C20" s="32"/>
      <c r="D20" s="33"/>
      <c r="E20" s="34">
        <v>16629.72</v>
      </c>
      <c r="F20" s="35"/>
      <c r="G20" s="36"/>
      <c r="H20" s="34">
        <f>SUM(H12:H19)</f>
        <v>20884.509999999998</v>
      </c>
      <c r="I20" s="37">
        <f>+H20-E20</f>
        <v>4254.7899999999972</v>
      </c>
      <c r="J20" s="38">
        <f>+I20/E20</f>
        <v>0.25585457842946224</v>
      </c>
    </row>
    <row r="21" spans="1:10" x14ac:dyDescent="0.25">
      <c r="A21" s="39" t="s">
        <v>31</v>
      </c>
      <c r="B21" s="20" t="s">
        <v>27</v>
      </c>
      <c r="C21" s="21"/>
      <c r="D21" s="29">
        <v>5400</v>
      </c>
      <c r="E21" s="23">
        <v>0</v>
      </c>
      <c r="F21" s="24">
        <v>-3.2000000000000002E-3</v>
      </c>
      <c r="G21" s="29">
        <v>2400000</v>
      </c>
      <c r="H21" s="23">
        <v>-7680</v>
      </c>
      <c r="I21" s="26">
        <v>-7680</v>
      </c>
      <c r="J21" s="27">
        <v>1</v>
      </c>
    </row>
    <row r="22" spans="1:10" x14ac:dyDescent="0.25">
      <c r="A22" s="39" t="s">
        <v>32</v>
      </c>
      <c r="B22" s="20" t="s">
        <v>63</v>
      </c>
      <c r="C22" s="21"/>
      <c r="D22" s="29">
        <v>5400</v>
      </c>
      <c r="E22" s="23">
        <v>0</v>
      </c>
      <c r="F22" s="24">
        <v>1E-4</v>
      </c>
      <c r="G22" s="29">
        <v>5400</v>
      </c>
      <c r="H22" s="23">
        <v>0.54</v>
      </c>
      <c r="I22" s="26">
        <v>0.54</v>
      </c>
      <c r="J22" s="27">
        <v>1</v>
      </c>
    </row>
    <row r="23" spans="1:10" x14ac:dyDescent="0.25">
      <c r="A23" s="39" t="s">
        <v>33</v>
      </c>
      <c r="B23" s="20" t="s">
        <v>63</v>
      </c>
      <c r="C23" s="21"/>
      <c r="D23" s="29">
        <v>5400</v>
      </c>
      <c r="E23" s="23">
        <v>0</v>
      </c>
      <c r="F23" s="24">
        <v>-0.95699999999999996</v>
      </c>
      <c r="G23" s="29">
        <v>5400</v>
      </c>
      <c r="H23" s="23">
        <v>-5167.8</v>
      </c>
      <c r="I23" s="26">
        <v>-5167.8</v>
      </c>
      <c r="J23" s="27">
        <v>1</v>
      </c>
    </row>
    <row r="24" spans="1:10" x14ac:dyDescent="0.25">
      <c r="A24" s="40" t="s">
        <v>34</v>
      </c>
      <c r="B24" s="20" t="s">
        <v>63</v>
      </c>
      <c r="C24" s="21">
        <v>8.7099999999999997E-2</v>
      </c>
      <c r="D24" s="29">
        <v>5400</v>
      </c>
      <c r="E24" s="23">
        <v>470.34</v>
      </c>
      <c r="F24" s="24">
        <v>0.2903</v>
      </c>
      <c r="G24" s="29">
        <v>5400</v>
      </c>
      <c r="H24" s="23">
        <v>1567.6200000000001</v>
      </c>
      <c r="I24" s="26">
        <v>1097.2800000000002</v>
      </c>
      <c r="J24" s="27">
        <v>2.3329506314580946</v>
      </c>
    </row>
    <row r="25" spans="1:10" x14ac:dyDescent="0.25">
      <c r="A25" s="40" t="s">
        <v>35</v>
      </c>
      <c r="B25" s="20"/>
      <c r="C25" s="41">
        <v>0</v>
      </c>
      <c r="D25" s="42">
        <v>0</v>
      </c>
      <c r="E25" s="23">
        <v>0</v>
      </c>
      <c r="F25" s="43">
        <v>0</v>
      </c>
      <c r="G25" s="42">
        <v>0</v>
      </c>
      <c r="H25" s="23">
        <v>0</v>
      </c>
      <c r="I25" s="26">
        <v>0</v>
      </c>
      <c r="J25" s="27" t="s">
        <v>25</v>
      </c>
    </row>
    <row r="26" spans="1:10" x14ac:dyDescent="0.25">
      <c r="A26" s="40" t="s">
        <v>36</v>
      </c>
      <c r="B26" s="20"/>
      <c r="C26" s="41"/>
      <c r="D26" s="22"/>
      <c r="E26" s="23">
        <v>0</v>
      </c>
      <c r="F26" s="41"/>
      <c r="G26" s="22"/>
      <c r="H26" s="23">
        <v>0</v>
      </c>
      <c r="I26" s="26">
        <v>0</v>
      </c>
      <c r="J26" s="27" t="s">
        <v>25</v>
      </c>
    </row>
    <row r="27" spans="1:10" x14ac:dyDescent="0.25">
      <c r="A27" s="44" t="s">
        <v>37</v>
      </c>
      <c r="B27" s="45"/>
      <c r="C27" s="46"/>
      <c r="D27" s="33"/>
      <c r="E27" s="47">
        <v>17100.060000000001</v>
      </c>
      <c r="F27" s="33"/>
      <c r="G27" s="36"/>
      <c r="H27" s="47">
        <f>SUM(H20:H26)</f>
        <v>9604.869999999999</v>
      </c>
      <c r="I27" s="37">
        <f>+H27-E27</f>
        <v>-7495.1900000000023</v>
      </c>
      <c r="J27" s="38">
        <f>+I27/E27</f>
        <v>-0.4383136667356724</v>
      </c>
    </row>
    <row r="28" spans="1:10" x14ac:dyDescent="0.25">
      <c r="A28" s="48" t="s">
        <v>38</v>
      </c>
      <c r="B28" s="49" t="s">
        <v>63</v>
      </c>
      <c r="C28" s="24">
        <v>3.4866999999999999</v>
      </c>
      <c r="D28" s="42">
        <v>5400</v>
      </c>
      <c r="E28" s="23">
        <v>18828.18</v>
      </c>
      <c r="F28" s="24">
        <v>3.3174000000000001</v>
      </c>
      <c r="G28" s="42">
        <v>5400</v>
      </c>
      <c r="H28" s="23">
        <v>17913.96</v>
      </c>
      <c r="I28" s="26">
        <v>-914.22000000000116</v>
      </c>
      <c r="J28" s="27">
        <v>-4.8555941147790237E-2</v>
      </c>
    </row>
    <row r="29" spans="1:10" x14ac:dyDescent="0.25">
      <c r="A29" s="50" t="s">
        <v>39</v>
      </c>
      <c r="B29" s="49" t="s">
        <v>63</v>
      </c>
      <c r="C29" s="24">
        <v>2.7092000000000001</v>
      </c>
      <c r="D29" s="42">
        <v>5400</v>
      </c>
      <c r="E29" s="23">
        <v>14629.68</v>
      </c>
      <c r="F29" s="24">
        <v>2.6768000000000001</v>
      </c>
      <c r="G29" s="42">
        <v>5400</v>
      </c>
      <c r="H29" s="23">
        <v>14454.720000000001</v>
      </c>
      <c r="I29" s="26">
        <v>-174.95999999999913</v>
      </c>
      <c r="J29" s="27">
        <v>-1.1959249963088675E-2</v>
      </c>
    </row>
    <row r="30" spans="1:10" x14ac:dyDescent="0.25">
      <c r="A30" s="44" t="s">
        <v>40</v>
      </c>
      <c r="B30" s="31"/>
      <c r="C30" s="51"/>
      <c r="D30" s="33"/>
      <c r="E30" s="47">
        <v>50557.920000000006</v>
      </c>
      <c r="F30" s="52"/>
      <c r="G30" s="53"/>
      <c r="H30" s="47">
        <f>SUM(H27:H29)</f>
        <v>41973.55</v>
      </c>
      <c r="I30" s="37">
        <f>+H30-E30</f>
        <v>-8584.3700000000026</v>
      </c>
      <c r="J30" s="38">
        <f>+I30/E30</f>
        <v>-0.16979278419681826</v>
      </c>
    </row>
    <row r="31" spans="1:10" x14ac:dyDescent="0.25">
      <c r="A31" s="54" t="s">
        <v>41</v>
      </c>
      <c r="B31" s="20" t="s">
        <v>27</v>
      </c>
      <c r="C31" s="55">
        <v>4.4000000000000003E-3</v>
      </c>
      <c r="D31" s="42">
        <v>2435760</v>
      </c>
      <c r="E31" s="56">
        <v>10717.344000000001</v>
      </c>
      <c r="F31" s="57">
        <v>4.4000000000000003E-3</v>
      </c>
      <c r="G31" s="42">
        <v>2436960</v>
      </c>
      <c r="H31" s="56">
        <v>10722.624</v>
      </c>
      <c r="I31" s="26">
        <v>5.2799999999988358</v>
      </c>
      <c r="J31" s="27">
        <v>4.9265937530780339E-4</v>
      </c>
    </row>
    <row r="32" spans="1:10" x14ac:dyDescent="0.25">
      <c r="A32" s="54" t="s">
        <v>42</v>
      </c>
      <c r="B32" s="20" t="s">
        <v>27</v>
      </c>
      <c r="C32" s="55">
        <v>1.2999999999999999E-3</v>
      </c>
      <c r="D32" s="42">
        <v>2435760</v>
      </c>
      <c r="E32" s="56">
        <v>3166.4879999999998</v>
      </c>
      <c r="F32" s="57">
        <v>1.2999999999999999E-3</v>
      </c>
      <c r="G32" s="42">
        <v>2436960</v>
      </c>
      <c r="H32" s="56">
        <v>3168.0479999999998</v>
      </c>
      <c r="I32" s="26">
        <v>1.5599999999999454</v>
      </c>
      <c r="J32" s="27">
        <v>4.926593753078949E-4</v>
      </c>
    </row>
    <row r="33" spans="1:10" x14ac:dyDescent="0.25">
      <c r="A33" s="19" t="s">
        <v>43</v>
      </c>
      <c r="B33" s="20" t="s">
        <v>23</v>
      </c>
      <c r="C33" s="55">
        <v>0.25</v>
      </c>
      <c r="D33" s="22">
        <v>1</v>
      </c>
      <c r="E33" s="56">
        <v>0.25</v>
      </c>
      <c r="F33" s="57">
        <v>0.25</v>
      </c>
      <c r="G33" s="25">
        <v>1</v>
      </c>
      <c r="H33" s="56">
        <v>0.25</v>
      </c>
      <c r="I33" s="26">
        <v>0</v>
      </c>
      <c r="J33" s="27">
        <v>0</v>
      </c>
    </row>
    <row r="34" spans="1:10" x14ac:dyDescent="0.25">
      <c r="A34" s="19" t="s">
        <v>44</v>
      </c>
      <c r="B34" s="20" t="s">
        <v>27</v>
      </c>
      <c r="C34" s="55">
        <v>7.0000000000000001E-3</v>
      </c>
      <c r="D34" s="29">
        <v>2400000</v>
      </c>
      <c r="E34" s="56">
        <v>16800</v>
      </c>
      <c r="F34" s="58"/>
      <c r="G34" s="58"/>
      <c r="H34" s="58"/>
      <c r="I34" s="58"/>
      <c r="J34" s="27">
        <v>0</v>
      </c>
    </row>
    <row r="35" spans="1:10" ht="25.5" x14ac:dyDescent="0.25">
      <c r="A35" s="54" t="s">
        <v>45</v>
      </c>
      <c r="B35" s="20"/>
      <c r="C35" s="58"/>
      <c r="D35" s="58"/>
      <c r="E35" s="58"/>
      <c r="F35" s="57"/>
      <c r="G35" s="42">
        <v>2436960</v>
      </c>
      <c r="H35" s="56">
        <v>0</v>
      </c>
      <c r="I35" s="26"/>
      <c r="J35" s="27" t="s">
        <v>25</v>
      </c>
    </row>
    <row r="36" spans="1:10" x14ac:dyDescent="0.25">
      <c r="A36" s="40" t="s">
        <v>46</v>
      </c>
      <c r="B36" s="20"/>
      <c r="C36" s="59">
        <v>0.08</v>
      </c>
      <c r="D36" s="60">
        <v>1558886.3999999999</v>
      </c>
      <c r="E36" s="56">
        <v>124710.912</v>
      </c>
      <c r="F36" s="59">
        <v>0.08</v>
      </c>
      <c r="G36" s="60">
        <v>1559654.4000000001</v>
      </c>
      <c r="H36" s="56">
        <v>124772.35200000001</v>
      </c>
      <c r="I36" s="26">
        <v>61.44000000001688</v>
      </c>
      <c r="J36" s="27">
        <v>4.9265937530804744E-4</v>
      </c>
    </row>
    <row r="37" spans="1:10" x14ac:dyDescent="0.25">
      <c r="A37" s="40" t="s">
        <v>47</v>
      </c>
      <c r="B37" s="20"/>
      <c r="C37" s="59">
        <v>0.122</v>
      </c>
      <c r="D37" s="60">
        <v>438436.8</v>
      </c>
      <c r="E37" s="56">
        <v>53489.289599999996</v>
      </c>
      <c r="F37" s="59">
        <v>0.122</v>
      </c>
      <c r="G37" s="60">
        <v>438652.80000000005</v>
      </c>
      <c r="H37" s="56">
        <v>53515.641600000003</v>
      </c>
      <c r="I37" s="26">
        <v>26.352000000006228</v>
      </c>
      <c r="J37" s="27">
        <v>4.9265937530802858E-4</v>
      </c>
    </row>
    <row r="38" spans="1:10" x14ac:dyDescent="0.25">
      <c r="A38" s="6" t="s">
        <v>48</v>
      </c>
      <c r="B38" s="20"/>
      <c r="C38" s="59">
        <v>0.161</v>
      </c>
      <c r="D38" s="60">
        <v>438436.8</v>
      </c>
      <c r="E38" s="56">
        <v>70588.324800000002</v>
      </c>
      <c r="F38" s="59">
        <v>0.161</v>
      </c>
      <c r="G38" s="60">
        <v>438652.80000000005</v>
      </c>
      <c r="H38" s="56">
        <v>70623.100800000015</v>
      </c>
      <c r="I38" s="26">
        <v>34.776000000012573</v>
      </c>
      <c r="J38" s="27">
        <v>4.9265937530809016E-4</v>
      </c>
    </row>
    <row r="39" spans="1:10" x14ac:dyDescent="0.25">
      <c r="A39" s="40" t="s">
        <v>49</v>
      </c>
      <c r="B39" s="20"/>
      <c r="C39" s="59">
        <v>8.5999999999999993E-2</v>
      </c>
      <c r="D39" s="60">
        <v>2435760</v>
      </c>
      <c r="E39" s="56">
        <v>209475.36</v>
      </c>
      <c r="F39" s="59">
        <v>8.5999999999999993E-2</v>
      </c>
      <c r="G39" s="60">
        <v>2436960</v>
      </c>
      <c r="H39" s="56">
        <v>209578.56</v>
      </c>
      <c r="I39" s="26">
        <v>103.20000000001164</v>
      </c>
      <c r="J39" s="27">
        <v>4.9265937530796776E-4</v>
      </c>
    </row>
    <row r="40" spans="1:10" ht="15.75" thickBot="1" x14ac:dyDescent="0.3">
      <c r="A40" s="40" t="s">
        <v>50</v>
      </c>
      <c r="B40" s="20"/>
      <c r="C40" s="55">
        <v>9.06E-2</v>
      </c>
      <c r="D40" s="61">
        <v>2435760</v>
      </c>
      <c r="E40" s="56">
        <v>220679.856</v>
      </c>
      <c r="F40" s="55">
        <v>9.06E-2</v>
      </c>
      <c r="G40" s="61">
        <v>2436960</v>
      </c>
      <c r="H40" s="56">
        <v>220788.576</v>
      </c>
      <c r="I40" s="26">
        <v>108.72000000000116</v>
      </c>
      <c r="J40" s="27">
        <v>4.9265937530791734E-4</v>
      </c>
    </row>
    <row r="41" spans="1:10" ht="15.75" thickBot="1" x14ac:dyDescent="0.3">
      <c r="A41" s="62"/>
      <c r="B41" s="63"/>
      <c r="C41" s="64"/>
      <c r="D41" s="65"/>
      <c r="E41" s="66"/>
      <c r="F41" s="64"/>
      <c r="G41" s="67"/>
      <c r="H41" s="66"/>
      <c r="I41" s="68"/>
      <c r="J41" s="69"/>
    </row>
    <row r="42" spans="1:10" x14ac:dyDescent="0.25">
      <c r="A42" s="70" t="s">
        <v>73</v>
      </c>
      <c r="B42" s="19"/>
      <c r="C42" s="71"/>
      <c r="D42" s="72"/>
      <c r="E42" s="73">
        <f>+E30+E31+E32+E33+E34+E40</f>
        <v>301921.85800000001</v>
      </c>
      <c r="F42" s="74"/>
      <c r="G42" s="74"/>
      <c r="H42" s="73">
        <f>+H30+H31+H32+H33+H34+H40</f>
        <v>276653.04800000001</v>
      </c>
      <c r="I42" s="75">
        <f>+H42-E42</f>
        <v>-25268.809999999998</v>
      </c>
      <c r="J42" s="76">
        <f>+I42/E42</f>
        <v>-8.3693211771371637E-2</v>
      </c>
    </row>
    <row r="43" spans="1:10" x14ac:dyDescent="0.25">
      <c r="A43" s="77" t="s">
        <v>52</v>
      </c>
      <c r="B43" s="19"/>
      <c r="C43" s="71">
        <v>0.13</v>
      </c>
      <c r="D43" s="78"/>
      <c r="E43" s="79">
        <f>+E42*0.13</f>
        <v>39249.841540000001</v>
      </c>
      <c r="F43" s="80">
        <v>0.13</v>
      </c>
      <c r="G43" s="81"/>
      <c r="H43" s="79">
        <f>+H42*0.13</f>
        <v>35964.896240000002</v>
      </c>
      <c r="I43" s="82">
        <f>+H43-E43</f>
        <v>-3284.9452999999994</v>
      </c>
      <c r="J43" s="83">
        <f>+I43/E43</f>
        <v>-8.3693211771371637E-2</v>
      </c>
    </row>
    <row r="44" spans="1:10" x14ac:dyDescent="0.25">
      <c r="A44" s="84" t="s">
        <v>53</v>
      </c>
      <c r="B44" s="19"/>
      <c r="C44" s="85"/>
      <c r="D44" s="78"/>
      <c r="E44" s="79">
        <f>+E42+E43</f>
        <v>341171.69954</v>
      </c>
      <c r="F44" s="81"/>
      <c r="G44" s="81"/>
      <c r="H44" s="79">
        <f>+H42+H43</f>
        <v>312617.94423999998</v>
      </c>
      <c r="I44" s="82">
        <f>+H44-E44</f>
        <v>-28553.755300000019</v>
      </c>
      <c r="J44" s="83">
        <f>+I44/E44</f>
        <v>-8.3693211771371706E-2</v>
      </c>
    </row>
    <row r="45" spans="1:10" x14ac:dyDescent="0.25">
      <c r="A45" s="127" t="s">
        <v>54</v>
      </c>
      <c r="B45" s="127"/>
      <c r="C45" s="85"/>
      <c r="D45" s="78"/>
      <c r="E45" s="86"/>
      <c r="F45" s="58"/>
      <c r="G45" s="58"/>
      <c r="H45" s="58"/>
      <c r="I45" s="58"/>
      <c r="J45" s="87"/>
    </row>
    <row r="46" spans="1:10" ht="15.75" thickBot="1" x14ac:dyDescent="0.3">
      <c r="A46" s="132" t="s">
        <v>56</v>
      </c>
      <c r="B46" s="133"/>
      <c r="C46" s="88"/>
      <c r="D46" s="89"/>
      <c r="E46" s="90">
        <f>+E44</f>
        <v>341171.69954</v>
      </c>
      <c r="F46" s="91"/>
      <c r="G46" s="91"/>
      <c r="H46" s="90">
        <f t="shared" ref="H46" si="0">+H44</f>
        <v>312617.94423999998</v>
      </c>
      <c r="I46" s="90">
        <f>+H46-E46</f>
        <v>-28553.755300000019</v>
      </c>
      <c r="J46" s="93">
        <f>+I46/E46</f>
        <v>-8.3693211771371706E-2</v>
      </c>
    </row>
    <row r="47" spans="1:10" ht="15.75" thickBot="1" x14ac:dyDescent="0.3">
      <c r="A47" s="62"/>
      <c r="B47" s="63"/>
      <c r="C47" s="64"/>
      <c r="D47" s="65"/>
      <c r="E47" s="66"/>
      <c r="F47" s="64"/>
      <c r="G47" s="67"/>
      <c r="H47" s="66"/>
      <c r="I47" s="68"/>
      <c r="J47" s="69"/>
    </row>
    <row r="49" spans="1:10" x14ac:dyDescent="0.25">
      <c r="A49" s="1" t="s">
        <v>0</v>
      </c>
      <c r="B49" s="123" t="s">
        <v>69</v>
      </c>
      <c r="C49" s="123"/>
      <c r="D49" s="123"/>
      <c r="E49" s="2"/>
      <c r="F49" s="2"/>
      <c r="G49" s="3"/>
      <c r="H49" s="3"/>
      <c r="I49" s="3"/>
      <c r="J49" s="3"/>
    </row>
    <row r="50" spans="1:10" x14ac:dyDescent="0.25">
      <c r="A50" s="1" t="s">
        <v>2</v>
      </c>
      <c r="B50" s="123" t="s">
        <v>62</v>
      </c>
      <c r="C50" s="123"/>
      <c r="D50" s="123"/>
      <c r="E50" s="2"/>
      <c r="F50" s="2"/>
      <c r="G50" s="3"/>
      <c r="H50" s="3"/>
      <c r="I50" s="3"/>
      <c r="J50" s="3"/>
    </row>
    <row r="51" spans="1:10" ht="15.75" x14ac:dyDescent="0.25">
      <c r="A51" s="1" t="s">
        <v>4</v>
      </c>
      <c r="B51" s="4">
        <v>3770000</v>
      </c>
      <c r="C51" s="5" t="s">
        <v>5</v>
      </c>
      <c r="D51" s="6"/>
      <c r="E51" s="3"/>
      <c r="F51" s="3"/>
      <c r="G51" s="7"/>
      <c r="H51" s="7"/>
      <c r="I51" s="7"/>
      <c r="J51" s="7"/>
    </row>
    <row r="52" spans="1:10" ht="15.75" x14ac:dyDescent="0.25">
      <c r="A52" s="1" t="s">
        <v>6</v>
      </c>
      <c r="B52" s="4">
        <v>7000</v>
      </c>
      <c r="C52" s="8" t="s">
        <v>7</v>
      </c>
      <c r="D52" s="9"/>
      <c r="E52" s="10"/>
      <c r="F52" s="10"/>
      <c r="G52" s="10"/>
      <c r="H52" s="3"/>
      <c r="I52" s="3"/>
      <c r="J52" s="3"/>
    </row>
    <row r="53" spans="1:10" x14ac:dyDescent="0.25">
      <c r="A53" s="1" t="s">
        <v>8</v>
      </c>
      <c r="B53" s="11">
        <v>1.0148999999999999</v>
      </c>
      <c r="C53" s="3"/>
      <c r="D53" s="3"/>
      <c r="E53" s="3"/>
      <c r="F53" s="3"/>
      <c r="G53" s="3"/>
      <c r="H53" s="3"/>
      <c r="I53" s="3"/>
      <c r="J53" s="3"/>
    </row>
    <row r="54" spans="1:10" x14ac:dyDescent="0.25">
      <c r="A54" s="1" t="s">
        <v>9</v>
      </c>
      <c r="B54" s="11">
        <v>1.0154000000000001</v>
      </c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5" t="s">
        <v>10</v>
      </c>
      <c r="B55" s="12" t="s">
        <v>11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6"/>
      <c r="B56" s="3"/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6"/>
      <c r="B57" s="13"/>
      <c r="C57" s="124" t="s">
        <v>12</v>
      </c>
      <c r="D57" s="125"/>
      <c r="E57" s="126"/>
      <c r="F57" s="124" t="s">
        <v>13</v>
      </c>
      <c r="G57" s="125"/>
      <c r="H57" s="126"/>
      <c r="I57" s="124" t="s">
        <v>14</v>
      </c>
      <c r="J57" s="126"/>
    </row>
    <row r="58" spans="1:10" x14ac:dyDescent="0.25">
      <c r="A58" s="6"/>
      <c r="B58" s="129" t="s">
        <v>15</v>
      </c>
      <c r="C58" s="14" t="s">
        <v>16</v>
      </c>
      <c r="D58" s="14" t="s">
        <v>17</v>
      </c>
      <c r="E58" s="15" t="s">
        <v>18</v>
      </c>
      <c r="F58" s="14" t="s">
        <v>16</v>
      </c>
      <c r="G58" s="16" t="s">
        <v>17</v>
      </c>
      <c r="H58" s="15" t="s">
        <v>18</v>
      </c>
      <c r="I58" s="119" t="s">
        <v>19</v>
      </c>
      <c r="J58" s="121" t="s">
        <v>20</v>
      </c>
    </row>
    <row r="59" spans="1:10" x14ac:dyDescent="0.25">
      <c r="A59" s="6"/>
      <c r="B59" s="130"/>
      <c r="C59" s="17" t="s">
        <v>21</v>
      </c>
      <c r="D59" s="17"/>
      <c r="E59" s="18" t="s">
        <v>21</v>
      </c>
      <c r="F59" s="17" t="s">
        <v>21</v>
      </c>
      <c r="G59" s="18"/>
      <c r="H59" s="18" t="s">
        <v>21</v>
      </c>
      <c r="I59" s="120"/>
      <c r="J59" s="122"/>
    </row>
    <row r="60" spans="1:10" x14ac:dyDescent="0.25">
      <c r="A60" s="19" t="s">
        <v>22</v>
      </c>
      <c r="B60" s="20" t="s">
        <v>23</v>
      </c>
      <c r="C60" s="21">
        <v>3755.43</v>
      </c>
      <c r="D60" s="22">
        <v>1</v>
      </c>
      <c r="E60" s="23">
        <v>3755.43</v>
      </c>
      <c r="F60" s="24">
        <v>2488.87</v>
      </c>
      <c r="G60" s="25">
        <v>1</v>
      </c>
      <c r="H60" s="23">
        <f>+F60</f>
        <v>2488.87</v>
      </c>
      <c r="I60" s="26">
        <f>+H60-E60</f>
        <v>-1266.56</v>
      </c>
      <c r="J60" s="27">
        <f>+I60/E60</f>
        <v>-0.3372609794351113</v>
      </c>
    </row>
    <row r="61" spans="1:10" x14ac:dyDescent="0.25">
      <c r="A61" s="19" t="s">
        <v>24</v>
      </c>
      <c r="B61" s="20"/>
      <c r="C61" s="21"/>
      <c r="D61" s="22">
        <v>1</v>
      </c>
      <c r="E61" s="23">
        <v>0</v>
      </c>
      <c r="F61" s="24"/>
      <c r="G61" s="25">
        <v>1</v>
      </c>
      <c r="H61" s="23">
        <v>0</v>
      </c>
      <c r="I61" s="26">
        <v>0</v>
      </c>
      <c r="J61" s="27" t="s">
        <v>25</v>
      </c>
    </row>
    <row r="62" spans="1:10" x14ac:dyDescent="0.25">
      <c r="A62" s="28" t="s">
        <v>67</v>
      </c>
      <c r="B62" s="20" t="s">
        <v>23</v>
      </c>
      <c r="C62" s="21">
        <v>733.47</v>
      </c>
      <c r="D62" s="22">
        <v>1</v>
      </c>
      <c r="E62" s="23">
        <v>733.47</v>
      </c>
      <c r="F62" s="24"/>
      <c r="G62" s="25">
        <v>1</v>
      </c>
      <c r="H62" s="23">
        <v>0</v>
      </c>
      <c r="I62" s="26">
        <v>-733.47</v>
      </c>
      <c r="J62" s="27">
        <v>-1</v>
      </c>
    </row>
    <row r="63" spans="1:10" x14ac:dyDescent="0.25">
      <c r="A63" s="19" t="s">
        <v>26</v>
      </c>
      <c r="B63" s="20" t="s">
        <v>63</v>
      </c>
      <c r="C63" s="21">
        <v>2.2483</v>
      </c>
      <c r="D63" s="29">
        <v>7000</v>
      </c>
      <c r="E63" s="23">
        <v>15738.1</v>
      </c>
      <c r="F63" s="24">
        <v>1.49</v>
      </c>
      <c r="G63" s="29">
        <v>7000</v>
      </c>
      <c r="H63" s="23">
        <f>+F63*G63</f>
        <v>10430</v>
      </c>
      <c r="I63" s="26">
        <f>+H63-E63</f>
        <v>-5308.1</v>
      </c>
      <c r="J63" s="27">
        <f>+I63/E63</f>
        <v>-0.33727705377396255</v>
      </c>
    </row>
    <row r="64" spans="1:10" x14ac:dyDescent="0.25">
      <c r="A64" s="19" t="s">
        <v>28</v>
      </c>
      <c r="B64" s="20"/>
      <c r="C64" s="21"/>
      <c r="D64" s="29">
        <v>7000</v>
      </c>
      <c r="E64" s="23">
        <v>0</v>
      </c>
      <c r="F64" s="24"/>
      <c r="G64" s="29">
        <v>7000</v>
      </c>
      <c r="H64" s="23">
        <v>0</v>
      </c>
      <c r="I64" s="26">
        <v>0</v>
      </c>
      <c r="J64" s="27" t="s">
        <v>25</v>
      </c>
    </row>
    <row r="65" spans="1:10" x14ac:dyDescent="0.25">
      <c r="A65" s="19" t="s">
        <v>29</v>
      </c>
      <c r="B65" s="20" t="s">
        <v>63</v>
      </c>
      <c r="C65" s="21"/>
      <c r="D65" s="29">
        <v>7000</v>
      </c>
      <c r="E65" s="23">
        <v>0</v>
      </c>
      <c r="F65" s="24">
        <v>-8.9999999999999993E-3</v>
      </c>
      <c r="G65" s="29">
        <v>7000</v>
      </c>
      <c r="H65" s="23">
        <v>-62.999999999999993</v>
      </c>
      <c r="I65" s="26">
        <v>-62.999999999999993</v>
      </c>
      <c r="J65" s="27">
        <v>1</v>
      </c>
    </row>
    <row r="66" spans="1:10" x14ac:dyDescent="0.25">
      <c r="A66" s="28" t="s">
        <v>64</v>
      </c>
      <c r="B66" s="20" t="s">
        <v>63</v>
      </c>
      <c r="C66" s="21"/>
      <c r="D66" s="29">
        <v>7000</v>
      </c>
      <c r="E66" s="23">
        <v>0</v>
      </c>
      <c r="F66" s="24">
        <v>1.9256</v>
      </c>
      <c r="G66" s="29">
        <v>7000</v>
      </c>
      <c r="H66" s="23">
        <v>13479.2</v>
      </c>
      <c r="I66" s="26">
        <v>13479.2</v>
      </c>
      <c r="J66" s="27">
        <v>1</v>
      </c>
    </row>
    <row r="67" spans="1:10" x14ac:dyDescent="0.25">
      <c r="A67" s="28"/>
      <c r="B67" s="20"/>
      <c r="C67" s="21"/>
      <c r="D67" s="29">
        <v>7000</v>
      </c>
      <c r="E67" s="23">
        <v>0</v>
      </c>
      <c r="F67" s="24"/>
      <c r="G67" s="29">
        <v>7000</v>
      </c>
      <c r="H67" s="23">
        <v>0</v>
      </c>
      <c r="I67" s="26">
        <v>0</v>
      </c>
      <c r="J67" s="27" t="s">
        <v>25</v>
      </c>
    </row>
    <row r="68" spans="1:10" x14ac:dyDescent="0.25">
      <c r="A68" s="30" t="s">
        <v>30</v>
      </c>
      <c r="B68" s="31"/>
      <c r="C68" s="32"/>
      <c r="D68" s="33"/>
      <c r="E68" s="34">
        <v>20227</v>
      </c>
      <c r="F68" s="35"/>
      <c r="G68" s="36"/>
      <c r="H68" s="34">
        <f>SUM(H60:H67)</f>
        <v>26335.07</v>
      </c>
      <c r="I68" s="37">
        <f>+H68-E68</f>
        <v>6108.07</v>
      </c>
      <c r="J68" s="38">
        <f>+I68/E68</f>
        <v>0.30197607158748208</v>
      </c>
    </row>
    <row r="69" spans="1:10" x14ac:dyDescent="0.25">
      <c r="A69" s="39" t="s">
        <v>31</v>
      </c>
      <c r="B69" s="20" t="s">
        <v>27</v>
      </c>
      <c r="C69" s="21"/>
      <c r="D69" s="29">
        <v>7000</v>
      </c>
      <c r="E69" s="23">
        <v>0</v>
      </c>
      <c r="F69" s="24">
        <v>-3.2000000000000002E-3</v>
      </c>
      <c r="G69" s="29">
        <v>3770000</v>
      </c>
      <c r="H69" s="23">
        <v>-12064</v>
      </c>
      <c r="I69" s="26">
        <v>-12064</v>
      </c>
      <c r="J69" s="27" t="s">
        <v>25</v>
      </c>
    </row>
    <row r="70" spans="1:10" x14ac:dyDescent="0.25">
      <c r="A70" s="39" t="s">
        <v>32</v>
      </c>
      <c r="B70" s="20" t="s">
        <v>63</v>
      </c>
      <c r="C70" s="21"/>
      <c r="D70" s="29">
        <v>7000</v>
      </c>
      <c r="E70" s="23">
        <v>0</v>
      </c>
      <c r="F70" s="24">
        <v>1E-4</v>
      </c>
      <c r="G70" s="29">
        <v>7000</v>
      </c>
      <c r="H70" s="23">
        <v>0.70000000000000007</v>
      </c>
      <c r="I70" s="26">
        <v>0.70000000000000007</v>
      </c>
      <c r="J70" s="27" t="s">
        <v>25</v>
      </c>
    </row>
    <row r="71" spans="1:10" x14ac:dyDescent="0.25">
      <c r="A71" s="39" t="s">
        <v>33</v>
      </c>
      <c r="B71" s="20" t="s">
        <v>63</v>
      </c>
      <c r="C71" s="21"/>
      <c r="D71" s="29">
        <v>7000</v>
      </c>
      <c r="E71" s="23">
        <v>0</v>
      </c>
      <c r="F71" s="24">
        <v>-0.95699999999999996</v>
      </c>
      <c r="G71" s="29">
        <v>7000</v>
      </c>
      <c r="H71" s="23">
        <v>-6699</v>
      </c>
      <c r="I71" s="26">
        <v>-6699</v>
      </c>
      <c r="J71" s="27" t="s">
        <v>25</v>
      </c>
    </row>
    <row r="72" spans="1:10" x14ac:dyDescent="0.25">
      <c r="A72" s="40" t="s">
        <v>34</v>
      </c>
      <c r="B72" s="20" t="s">
        <v>63</v>
      </c>
      <c r="C72" s="21">
        <v>8.7099999999999997E-2</v>
      </c>
      <c r="D72" s="29">
        <v>7000</v>
      </c>
      <c r="E72" s="23">
        <v>609.69999999999993</v>
      </c>
      <c r="F72" s="24">
        <v>0.2903</v>
      </c>
      <c r="G72" s="29">
        <v>7000</v>
      </c>
      <c r="H72" s="23">
        <v>2032.1</v>
      </c>
      <c r="I72" s="26">
        <v>1422.4</v>
      </c>
      <c r="J72" s="27">
        <v>2.3329506314580946</v>
      </c>
    </row>
    <row r="73" spans="1:10" x14ac:dyDescent="0.25">
      <c r="A73" s="40" t="s">
        <v>35</v>
      </c>
      <c r="B73" s="20"/>
      <c r="C73" s="41">
        <v>0</v>
      </c>
      <c r="D73" s="42">
        <v>0</v>
      </c>
      <c r="E73" s="23">
        <v>0</v>
      </c>
      <c r="F73" s="43">
        <v>0</v>
      </c>
      <c r="G73" s="42">
        <v>0</v>
      </c>
      <c r="H73" s="23">
        <v>0</v>
      </c>
      <c r="I73" s="26">
        <v>0</v>
      </c>
      <c r="J73" s="27" t="s">
        <v>25</v>
      </c>
    </row>
    <row r="74" spans="1:10" x14ac:dyDescent="0.25">
      <c r="A74" s="40" t="s">
        <v>36</v>
      </c>
      <c r="B74" s="20"/>
      <c r="C74" s="41"/>
      <c r="D74" s="22">
        <v>1</v>
      </c>
      <c r="E74" s="23">
        <v>0</v>
      </c>
      <c r="F74" s="41"/>
      <c r="G74" s="22">
        <v>1</v>
      </c>
      <c r="H74" s="23">
        <v>0</v>
      </c>
      <c r="I74" s="26">
        <v>0</v>
      </c>
      <c r="J74" s="27" t="s">
        <v>25</v>
      </c>
    </row>
    <row r="75" spans="1:10" x14ac:dyDescent="0.25">
      <c r="A75" s="44" t="s">
        <v>37</v>
      </c>
      <c r="B75" s="45"/>
      <c r="C75" s="46"/>
      <c r="D75" s="33"/>
      <c r="E75" s="47">
        <v>20836.7</v>
      </c>
      <c r="F75" s="33"/>
      <c r="G75" s="36"/>
      <c r="H75" s="47">
        <f>SUM(H68:H74)</f>
        <v>9604.8700000000008</v>
      </c>
      <c r="I75" s="37">
        <f>+H75-E75</f>
        <v>-11231.83</v>
      </c>
      <c r="J75" s="38">
        <f>+I75/E75</f>
        <v>-0.53904073101786754</v>
      </c>
    </row>
    <row r="76" spans="1:10" x14ac:dyDescent="0.25">
      <c r="A76" s="48" t="s">
        <v>38</v>
      </c>
      <c r="B76" s="49" t="s">
        <v>63</v>
      </c>
      <c r="C76" s="24">
        <v>3.4866999999999999</v>
      </c>
      <c r="D76" s="42">
        <v>7000</v>
      </c>
      <c r="E76" s="23">
        <v>24406.899999999998</v>
      </c>
      <c r="F76" s="24">
        <v>3.3174000000000001</v>
      </c>
      <c r="G76" s="42">
        <v>7000</v>
      </c>
      <c r="H76" s="23">
        <v>23221.8</v>
      </c>
      <c r="I76" s="26">
        <v>-1185.0999999999985</v>
      </c>
      <c r="J76" s="27">
        <v>-4.8555941147790119E-2</v>
      </c>
    </row>
    <row r="77" spans="1:10" x14ac:dyDescent="0.25">
      <c r="A77" s="50" t="s">
        <v>39</v>
      </c>
      <c r="B77" s="49" t="s">
        <v>63</v>
      </c>
      <c r="C77" s="24">
        <v>2.7092000000000001</v>
      </c>
      <c r="D77" s="42">
        <v>7000</v>
      </c>
      <c r="E77" s="23">
        <v>18964.400000000001</v>
      </c>
      <c r="F77" s="24">
        <v>2.6768000000000001</v>
      </c>
      <c r="G77" s="42">
        <v>7000</v>
      </c>
      <c r="H77" s="23">
        <v>18737.600000000002</v>
      </c>
      <c r="I77" s="26">
        <v>-226.79999999999927</v>
      </c>
      <c r="J77" s="27">
        <v>-1.1959249963088696E-2</v>
      </c>
    </row>
    <row r="78" spans="1:10" x14ac:dyDescent="0.25">
      <c r="A78" s="44" t="s">
        <v>40</v>
      </c>
      <c r="B78" s="31"/>
      <c r="C78" s="51"/>
      <c r="D78" s="33"/>
      <c r="E78" s="47">
        <v>64208</v>
      </c>
      <c r="F78" s="52"/>
      <c r="G78" s="53"/>
      <c r="H78" s="47">
        <f>SUM(H75:H77)</f>
        <v>51564.270000000004</v>
      </c>
      <c r="I78" s="37">
        <f>+H78-E78</f>
        <v>-12643.729999999996</v>
      </c>
      <c r="J78" s="38">
        <f>+I78/E78</f>
        <v>-0.19691829678544723</v>
      </c>
    </row>
    <row r="79" spans="1:10" x14ac:dyDescent="0.25">
      <c r="A79" s="54" t="s">
        <v>41</v>
      </c>
      <c r="B79" s="20" t="s">
        <v>27</v>
      </c>
      <c r="C79" s="55">
        <v>4.4000000000000003E-3</v>
      </c>
      <c r="D79" s="42">
        <v>3826172.9999999995</v>
      </c>
      <c r="E79" s="56">
        <v>16835.161199999999</v>
      </c>
      <c r="F79" s="57">
        <v>4.4000000000000003E-3</v>
      </c>
      <c r="G79" s="42">
        <v>3828058.0000000005</v>
      </c>
      <c r="H79" s="56">
        <v>16843.455200000004</v>
      </c>
      <c r="I79" s="26">
        <v>8.294000000005326</v>
      </c>
      <c r="J79" s="27">
        <v>4.9265937530822851E-4</v>
      </c>
    </row>
    <row r="80" spans="1:10" x14ac:dyDescent="0.25">
      <c r="A80" s="54" t="s">
        <v>42</v>
      </c>
      <c r="B80" s="20" t="s">
        <v>27</v>
      </c>
      <c r="C80" s="55">
        <v>1.2999999999999999E-3</v>
      </c>
      <c r="D80" s="42">
        <v>3826172.9999999995</v>
      </c>
      <c r="E80" s="56">
        <v>4974.0248999999994</v>
      </c>
      <c r="F80" s="57">
        <v>1.2999999999999999E-3</v>
      </c>
      <c r="G80" s="42">
        <v>3828058.0000000005</v>
      </c>
      <c r="H80" s="56">
        <v>4976.4754000000003</v>
      </c>
      <c r="I80" s="26">
        <v>2.4505000000008295</v>
      </c>
      <c r="J80" s="27">
        <v>4.9265937530807889E-4</v>
      </c>
    </row>
    <row r="81" spans="1:10" x14ac:dyDescent="0.25">
      <c r="A81" s="19" t="s">
        <v>43</v>
      </c>
      <c r="B81" s="20" t="s">
        <v>23</v>
      </c>
      <c r="C81" s="55">
        <v>0.25</v>
      </c>
      <c r="D81" s="22">
        <v>1</v>
      </c>
      <c r="E81" s="56">
        <v>0.25</v>
      </c>
      <c r="F81" s="57">
        <v>0.25</v>
      </c>
      <c r="G81" s="25">
        <v>1</v>
      </c>
      <c r="H81" s="56">
        <v>0.25</v>
      </c>
      <c r="I81" s="26">
        <v>0</v>
      </c>
      <c r="J81" s="27">
        <v>0</v>
      </c>
    </row>
    <row r="82" spans="1:10" x14ac:dyDescent="0.25">
      <c r="A82" s="19" t="s">
        <v>44</v>
      </c>
      <c r="B82" s="20" t="s">
        <v>27</v>
      </c>
      <c r="C82" s="55">
        <v>7.0000000000000001E-3</v>
      </c>
      <c r="D82" s="29">
        <v>3770000</v>
      </c>
      <c r="E82" s="56">
        <v>26390</v>
      </c>
      <c r="F82" s="58"/>
      <c r="G82" s="58"/>
      <c r="H82" s="58"/>
      <c r="I82" s="58"/>
      <c r="J82" s="27">
        <v>0</v>
      </c>
    </row>
    <row r="83" spans="1:10" ht="25.5" x14ac:dyDescent="0.25">
      <c r="A83" s="54" t="s">
        <v>45</v>
      </c>
      <c r="B83" s="20"/>
      <c r="C83" s="58"/>
      <c r="D83" s="58"/>
      <c r="E83" s="58"/>
      <c r="F83" s="57"/>
      <c r="G83" s="42">
        <v>3828058.0000000005</v>
      </c>
      <c r="H83" s="56">
        <v>0</v>
      </c>
      <c r="I83" s="26"/>
      <c r="J83" s="27" t="s">
        <v>25</v>
      </c>
    </row>
    <row r="84" spans="1:10" x14ac:dyDescent="0.25">
      <c r="A84" s="40" t="s">
        <v>46</v>
      </c>
      <c r="B84" s="20"/>
      <c r="C84" s="59">
        <v>0.08</v>
      </c>
      <c r="D84" s="60">
        <v>2448750.7199999997</v>
      </c>
      <c r="E84" s="56">
        <v>195900.05759999997</v>
      </c>
      <c r="F84" s="59">
        <v>0.08</v>
      </c>
      <c r="G84" s="60">
        <v>2449957.12</v>
      </c>
      <c r="H84" s="56">
        <v>195996.56960000002</v>
      </c>
      <c r="I84" s="26">
        <v>96.5120000000461</v>
      </c>
      <c r="J84" s="27">
        <v>4.9265937530814752E-4</v>
      </c>
    </row>
    <row r="85" spans="1:10" x14ac:dyDescent="0.25">
      <c r="A85" s="40" t="s">
        <v>47</v>
      </c>
      <c r="B85" s="20"/>
      <c r="C85" s="59">
        <v>0.122</v>
      </c>
      <c r="D85" s="60">
        <v>688711.1399999999</v>
      </c>
      <c r="E85" s="56">
        <v>84022.759079999989</v>
      </c>
      <c r="F85" s="59">
        <v>0.122</v>
      </c>
      <c r="G85" s="60">
        <v>689050.44000000006</v>
      </c>
      <c r="H85" s="56">
        <v>84064.153680000003</v>
      </c>
      <c r="I85" s="26">
        <v>41.394600000014179</v>
      </c>
      <c r="J85" s="27">
        <v>4.9265937530808095E-4</v>
      </c>
    </row>
    <row r="86" spans="1:10" x14ac:dyDescent="0.25">
      <c r="A86" s="6" t="s">
        <v>48</v>
      </c>
      <c r="B86" s="20"/>
      <c r="C86" s="59">
        <v>0.161</v>
      </c>
      <c r="D86" s="60">
        <v>688711.1399999999</v>
      </c>
      <c r="E86" s="56">
        <v>110882.49353999998</v>
      </c>
      <c r="F86" s="59">
        <v>0.161</v>
      </c>
      <c r="G86" s="60">
        <v>689050.44000000006</v>
      </c>
      <c r="H86" s="56">
        <v>110937.12084000002</v>
      </c>
      <c r="I86" s="26">
        <v>54.627300000036485</v>
      </c>
      <c r="J86" s="27">
        <v>4.9265937530824119E-4</v>
      </c>
    </row>
    <row r="87" spans="1:10" x14ac:dyDescent="0.25">
      <c r="A87" s="40" t="s">
        <v>49</v>
      </c>
      <c r="B87" s="20"/>
      <c r="C87" s="59">
        <v>8.5999999999999993E-2</v>
      </c>
      <c r="D87" s="60">
        <v>3826172.9999999995</v>
      </c>
      <c r="E87" s="56">
        <v>329050.87799999991</v>
      </c>
      <c r="F87" s="59">
        <v>8.5999999999999993E-2</v>
      </c>
      <c r="G87" s="60">
        <v>3828058.0000000005</v>
      </c>
      <c r="H87" s="56">
        <v>329212.98800000001</v>
      </c>
      <c r="I87" s="26">
        <v>162.11000000010245</v>
      </c>
      <c r="J87" s="27">
        <v>4.9265937530822363E-4</v>
      </c>
    </row>
    <row r="88" spans="1:10" ht="15.75" thickBot="1" x14ac:dyDescent="0.3">
      <c r="A88" s="40" t="s">
        <v>50</v>
      </c>
      <c r="B88" s="20"/>
      <c r="C88" s="55">
        <v>9.06E-2</v>
      </c>
      <c r="D88" s="61">
        <v>3826172.9999999995</v>
      </c>
      <c r="E88" s="56">
        <v>346651.27379999997</v>
      </c>
      <c r="F88" s="55">
        <v>9.06E-2</v>
      </c>
      <c r="G88" s="61">
        <v>3828058.0000000005</v>
      </c>
      <c r="H88" s="56">
        <v>346822.05480000004</v>
      </c>
      <c r="I88" s="26">
        <v>170.78100000007544</v>
      </c>
      <c r="J88" s="27">
        <v>4.9265937530812974E-4</v>
      </c>
    </row>
    <row r="89" spans="1:10" ht="15.75" thickBot="1" x14ac:dyDescent="0.3">
      <c r="A89" s="62"/>
      <c r="B89" s="63"/>
      <c r="C89" s="64"/>
      <c r="D89" s="65"/>
      <c r="E89" s="66"/>
      <c r="F89" s="64"/>
      <c r="G89" s="67"/>
      <c r="H89" s="66"/>
      <c r="I89" s="68"/>
      <c r="J89" s="69"/>
    </row>
    <row r="90" spans="1:10" x14ac:dyDescent="0.25">
      <c r="A90" s="70" t="s">
        <v>73</v>
      </c>
      <c r="B90" s="19"/>
      <c r="C90" s="71"/>
      <c r="D90" s="72"/>
      <c r="E90" s="73">
        <f>+E78+E79+E80+E81+E82+E88</f>
        <v>459058.70989999996</v>
      </c>
      <c r="F90" s="74"/>
      <c r="G90" s="74"/>
      <c r="H90" s="73">
        <f>+H78+H79+H80+H81+H82+H88</f>
        <v>420206.50540000002</v>
      </c>
      <c r="I90" s="75">
        <f>+H90-E90</f>
        <v>-38852.204499999934</v>
      </c>
      <c r="J90" s="76">
        <f>+I90/E90</f>
        <v>-8.4634500254800502E-2</v>
      </c>
    </row>
    <row r="91" spans="1:10" x14ac:dyDescent="0.25">
      <c r="A91" s="77" t="s">
        <v>52</v>
      </c>
      <c r="B91" s="19"/>
      <c r="C91" s="71">
        <v>0.13</v>
      </c>
      <c r="D91" s="78"/>
      <c r="E91" s="79">
        <f>+E90*0.13</f>
        <v>59677.632286999993</v>
      </c>
      <c r="F91" s="80">
        <v>0.13</v>
      </c>
      <c r="G91" s="81"/>
      <c r="H91" s="79">
        <f>+H90*0.13</f>
        <v>54626.845702000006</v>
      </c>
      <c r="I91" s="82">
        <f>+H91-E91</f>
        <v>-5050.7865849999871</v>
      </c>
      <c r="J91" s="83">
        <f>+I91/E91</f>
        <v>-8.4634500254800432E-2</v>
      </c>
    </row>
    <row r="92" spans="1:10" x14ac:dyDescent="0.25">
      <c r="A92" s="84" t="s">
        <v>53</v>
      </c>
      <c r="B92" s="19"/>
      <c r="C92" s="85"/>
      <c r="D92" s="78"/>
      <c r="E92" s="79">
        <f>+E90+E91</f>
        <v>518736.34218699997</v>
      </c>
      <c r="F92" s="81"/>
      <c r="G92" s="81"/>
      <c r="H92" s="79">
        <f>+H90+H91</f>
        <v>474833.35110200004</v>
      </c>
      <c r="I92" s="82">
        <f>+H92-E92</f>
        <v>-43902.991084999929</v>
      </c>
      <c r="J92" s="83">
        <f>+I92/E92</f>
        <v>-8.4634500254800502E-2</v>
      </c>
    </row>
    <row r="93" spans="1:10" x14ac:dyDescent="0.25">
      <c r="A93" s="127" t="s">
        <v>54</v>
      </c>
      <c r="B93" s="127"/>
      <c r="C93" s="85"/>
      <c r="D93" s="78"/>
      <c r="E93" s="86"/>
      <c r="F93" s="58"/>
      <c r="G93" s="58"/>
      <c r="H93" s="58"/>
      <c r="I93" s="58"/>
      <c r="J93" s="87"/>
    </row>
    <row r="94" spans="1:10" ht="15.75" thickBot="1" x14ac:dyDescent="0.3">
      <c r="A94" s="132" t="s">
        <v>56</v>
      </c>
      <c r="B94" s="133"/>
      <c r="C94" s="88"/>
      <c r="D94" s="89"/>
      <c r="E94" s="90">
        <f>+E92</f>
        <v>518736.34218699997</v>
      </c>
      <c r="F94" s="91"/>
      <c r="G94" s="91"/>
      <c r="H94" s="90">
        <f t="shared" ref="H94" si="1">+H92</f>
        <v>474833.35110200004</v>
      </c>
      <c r="I94" s="90">
        <f>+H94-E94</f>
        <v>-43902.991084999929</v>
      </c>
      <c r="J94" s="93">
        <f>+I94/E94</f>
        <v>-8.4634500254800502E-2</v>
      </c>
    </row>
    <row r="95" spans="1:10" ht="15.75" thickBot="1" x14ac:dyDescent="0.3">
      <c r="A95" s="62"/>
      <c r="B95" s="63"/>
      <c r="C95" s="64"/>
      <c r="D95" s="65"/>
      <c r="E95" s="66"/>
      <c r="F95" s="64"/>
      <c r="G95" s="67"/>
      <c r="H95" s="66"/>
      <c r="I95" s="68"/>
      <c r="J95" s="69"/>
    </row>
  </sheetData>
  <mergeCells count="20">
    <mergeCell ref="A93:B93"/>
    <mergeCell ref="A94:B94"/>
    <mergeCell ref="B49:D49"/>
    <mergeCell ref="B50:D50"/>
    <mergeCell ref="C57:E57"/>
    <mergeCell ref="F57:H57"/>
    <mergeCell ref="I57:J57"/>
    <mergeCell ref="B58:B59"/>
    <mergeCell ref="I58:I59"/>
    <mergeCell ref="J58:J59"/>
    <mergeCell ref="A45:B45"/>
    <mergeCell ref="A46:B46"/>
    <mergeCell ref="B1:D1"/>
    <mergeCell ref="B2:D2"/>
    <mergeCell ref="C9:E9"/>
    <mergeCell ref="F9:H9"/>
    <mergeCell ref="I9:J9"/>
    <mergeCell ref="B10:B11"/>
    <mergeCell ref="I10:I11"/>
    <mergeCell ref="J10:J11"/>
  </mergeCells>
  <pageMargins left="0.7" right="0.7" top="0.75" bottom="0.75" header="0.3" footer="0.3"/>
  <pageSetup scale="54" orientation="portrait" r:id="rId1"/>
  <rowBreaks count="1" manualBreakCount="1">
    <brk id="4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="70" zoomScaleNormal="70" workbookViewId="0">
      <selection sqref="A1:XFD1048576"/>
    </sheetView>
  </sheetViews>
  <sheetFormatPr defaultRowHeight="15" x14ac:dyDescent="0.25"/>
  <cols>
    <col min="1" max="1" width="58.5703125" bestFit="1" customWidth="1"/>
    <col min="2" max="2" width="13.85546875" bestFit="1" customWidth="1"/>
    <col min="3" max="3" width="11.42578125" bestFit="1" customWidth="1"/>
    <col min="4" max="4" width="9.5703125" bestFit="1" customWidth="1"/>
    <col min="5" max="5" width="10.28515625" bestFit="1" customWidth="1"/>
    <col min="6" max="6" width="11.42578125" bestFit="1" customWidth="1"/>
    <col min="7" max="7" width="9.5703125" bestFit="1" customWidth="1"/>
    <col min="8" max="8" width="10.140625" bestFit="1" customWidth="1"/>
    <col min="9" max="9" width="11.5703125" bestFit="1" customWidth="1"/>
    <col min="10" max="10" width="11.7109375" bestFit="1" customWidth="1"/>
  </cols>
  <sheetData>
    <row r="1" spans="1:10" x14ac:dyDescent="0.25">
      <c r="A1" s="1" t="s">
        <v>0</v>
      </c>
      <c r="B1" s="123" t="s">
        <v>70</v>
      </c>
      <c r="C1" s="123"/>
      <c r="D1" s="123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23" t="s">
        <v>3</v>
      </c>
      <c r="C2" s="123"/>
      <c r="D2" s="123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405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1.0330999999999999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24" t="s">
        <v>12</v>
      </c>
      <c r="D9" s="125"/>
      <c r="E9" s="126"/>
      <c r="F9" s="124" t="s">
        <v>13</v>
      </c>
      <c r="G9" s="125"/>
      <c r="H9" s="126"/>
      <c r="I9" s="124" t="s">
        <v>14</v>
      </c>
      <c r="J9" s="126"/>
    </row>
    <row r="10" spans="1:10" x14ac:dyDescent="0.25">
      <c r="A10" s="6"/>
      <c r="B10" s="129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19" t="s">
        <v>19</v>
      </c>
      <c r="J10" s="121" t="s">
        <v>20</v>
      </c>
    </row>
    <row r="11" spans="1:10" x14ac:dyDescent="0.25">
      <c r="A11" s="6"/>
      <c r="B11" s="130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20"/>
      <c r="J11" s="122"/>
    </row>
    <row r="12" spans="1:10" x14ac:dyDescent="0.25">
      <c r="A12" s="19" t="s">
        <v>22</v>
      </c>
      <c r="B12" s="20" t="s">
        <v>23</v>
      </c>
      <c r="C12" s="21">
        <v>7.86</v>
      </c>
      <c r="D12" s="22">
        <v>1</v>
      </c>
      <c r="E12" s="23">
        <v>7.86</v>
      </c>
      <c r="F12" s="24">
        <v>8.58</v>
      </c>
      <c r="G12" s="25">
        <v>1</v>
      </c>
      <c r="H12" s="23">
        <f>+F12</f>
        <v>8.58</v>
      </c>
      <c r="I12" s="26">
        <f>+H12-E12</f>
        <v>0.71999999999999975</v>
      </c>
      <c r="J12" s="27">
        <f>+I12/E12</f>
        <v>9.1603053435114462E-2</v>
      </c>
    </row>
    <row r="13" spans="1:10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28" t="s">
        <v>67</v>
      </c>
      <c r="B14" s="20" t="s">
        <v>23</v>
      </c>
      <c r="C14" s="21">
        <v>0.94</v>
      </c>
      <c r="D14" s="22">
        <v>1</v>
      </c>
      <c r="E14" s="23">
        <v>0.94</v>
      </c>
      <c r="F14" s="24"/>
      <c r="G14" s="25">
        <v>1</v>
      </c>
      <c r="H14" s="23">
        <v>0</v>
      </c>
      <c r="I14" s="26">
        <v>-0.94</v>
      </c>
      <c r="J14" s="27">
        <v>-1</v>
      </c>
    </row>
    <row r="15" spans="1:10" x14ac:dyDescent="0.25">
      <c r="A15" s="19" t="s">
        <v>26</v>
      </c>
      <c r="B15" s="20" t="s">
        <v>27</v>
      </c>
      <c r="C15" s="21">
        <v>1.66E-2</v>
      </c>
      <c r="D15" s="29">
        <v>405</v>
      </c>
      <c r="E15" s="23">
        <v>6.7229999999999999</v>
      </c>
      <c r="F15" s="24">
        <v>1.8100000000000002E-2</v>
      </c>
      <c r="G15" s="29">
        <v>405</v>
      </c>
      <c r="H15" s="23">
        <f>+F15*G15</f>
        <v>7.3305000000000007</v>
      </c>
      <c r="I15" s="26">
        <f>+H15-E15</f>
        <v>0.60750000000000082</v>
      </c>
      <c r="J15" s="27">
        <f>+I15/E15</f>
        <v>9.0361445783132655E-2</v>
      </c>
    </row>
    <row r="16" spans="1:10" x14ac:dyDescent="0.25">
      <c r="A16" s="19" t="s">
        <v>28</v>
      </c>
      <c r="B16" s="20"/>
      <c r="C16" s="21"/>
      <c r="D16" s="29">
        <v>405</v>
      </c>
      <c r="E16" s="23">
        <v>0</v>
      </c>
      <c r="F16" s="24"/>
      <c r="G16" s="29">
        <v>405</v>
      </c>
      <c r="H16" s="23">
        <v>0</v>
      </c>
      <c r="I16" s="26">
        <v>0</v>
      </c>
      <c r="J16" s="27" t="s">
        <v>25</v>
      </c>
    </row>
    <row r="17" spans="1:10" x14ac:dyDescent="0.25">
      <c r="A17" s="19" t="s">
        <v>29</v>
      </c>
      <c r="B17" s="20" t="s">
        <v>27</v>
      </c>
      <c r="C17" s="21"/>
      <c r="D17" s="29">
        <v>405</v>
      </c>
      <c r="E17" s="23">
        <v>0</v>
      </c>
      <c r="F17" s="24">
        <v>0</v>
      </c>
      <c r="G17" s="29">
        <v>405</v>
      </c>
      <c r="H17" s="23">
        <v>0</v>
      </c>
      <c r="I17" s="26">
        <v>0</v>
      </c>
      <c r="J17" s="27" t="s">
        <v>25</v>
      </c>
    </row>
    <row r="18" spans="1:10" x14ac:dyDescent="0.25">
      <c r="A18" s="30" t="s">
        <v>30</v>
      </c>
      <c r="B18" s="31"/>
      <c r="C18" s="32"/>
      <c r="D18" s="33"/>
      <c r="E18" s="34">
        <f>SUM(E12:E17)</f>
        <v>15.523</v>
      </c>
      <c r="F18" s="35"/>
      <c r="G18" s="36"/>
      <c r="H18" s="34">
        <f t="shared" ref="H18" si="0">SUM(H12:H17)</f>
        <v>15.910500000000001</v>
      </c>
      <c r="I18" s="37">
        <f>+H18-E18</f>
        <v>0.38750000000000107</v>
      </c>
      <c r="J18" s="38">
        <f>+I18/E18</f>
        <v>2.4962958191071381E-2</v>
      </c>
    </row>
    <row r="19" spans="1:10" x14ac:dyDescent="0.25">
      <c r="A19" s="39" t="s">
        <v>31</v>
      </c>
      <c r="B19" s="20" t="s">
        <v>27</v>
      </c>
      <c r="C19" s="21"/>
      <c r="D19" s="29">
        <v>405</v>
      </c>
      <c r="E19" s="23">
        <v>0</v>
      </c>
      <c r="F19" s="24">
        <v>3.3999999999999998E-3</v>
      </c>
      <c r="G19" s="29">
        <v>405</v>
      </c>
      <c r="H19" s="23">
        <f>+F19*G19</f>
        <v>1.377</v>
      </c>
      <c r="I19" s="26">
        <f>+H19-E19</f>
        <v>1.377</v>
      </c>
      <c r="J19" s="27">
        <v>1</v>
      </c>
    </row>
    <row r="20" spans="1:10" x14ac:dyDescent="0.25">
      <c r="A20" s="39" t="s">
        <v>68</v>
      </c>
      <c r="B20" s="20" t="s">
        <v>27</v>
      </c>
      <c r="C20" s="21"/>
      <c r="D20" s="29">
        <v>405</v>
      </c>
      <c r="E20" s="23"/>
      <c r="F20" s="24">
        <v>-3.2000000000000002E-3</v>
      </c>
      <c r="G20" s="29">
        <v>405</v>
      </c>
      <c r="H20" s="23">
        <f>+F20*G20</f>
        <v>-1.296</v>
      </c>
      <c r="I20" s="26">
        <f>+H20-E20</f>
        <v>-1.296</v>
      </c>
      <c r="J20" s="27">
        <v>1</v>
      </c>
    </row>
    <row r="21" spans="1:10" x14ac:dyDescent="0.25">
      <c r="A21" s="39" t="s">
        <v>32</v>
      </c>
      <c r="B21" s="20" t="s">
        <v>27</v>
      </c>
      <c r="C21" s="21"/>
      <c r="D21" s="29">
        <v>405</v>
      </c>
      <c r="E21" s="23">
        <v>0</v>
      </c>
      <c r="F21" s="24">
        <v>2.3999999999999998E-3</v>
      </c>
      <c r="G21" s="29">
        <v>405</v>
      </c>
      <c r="H21" s="23">
        <v>0.97199999999999986</v>
      </c>
      <c r="I21" s="26">
        <v>0.97199999999999986</v>
      </c>
      <c r="J21" s="27">
        <v>1</v>
      </c>
    </row>
    <row r="22" spans="1:10" x14ac:dyDescent="0.25">
      <c r="A22" s="39" t="s">
        <v>33</v>
      </c>
      <c r="B22" s="20" t="s">
        <v>27</v>
      </c>
      <c r="C22" s="21"/>
      <c r="D22" s="29">
        <v>405</v>
      </c>
      <c r="E22" s="23">
        <v>0</v>
      </c>
      <c r="F22" s="24">
        <v>-1.8E-3</v>
      </c>
      <c r="G22" s="29">
        <v>405</v>
      </c>
      <c r="H22" s="23">
        <v>-0.72899999999999998</v>
      </c>
      <c r="I22" s="26">
        <v>-0.72899999999999998</v>
      </c>
      <c r="J22" s="27">
        <v>1</v>
      </c>
    </row>
    <row r="23" spans="1:10" x14ac:dyDescent="0.25">
      <c r="A23" s="40" t="s">
        <v>34</v>
      </c>
      <c r="B23" s="20" t="s">
        <v>27</v>
      </c>
      <c r="C23" s="21">
        <v>2.0000000000000001E-4</v>
      </c>
      <c r="D23" s="29">
        <v>405</v>
      </c>
      <c r="E23" s="23">
        <v>8.1000000000000003E-2</v>
      </c>
      <c r="F23" s="24">
        <v>5.9999999999999995E-4</v>
      </c>
      <c r="G23" s="29">
        <v>405</v>
      </c>
      <c r="H23" s="23">
        <v>0.24299999999999997</v>
      </c>
      <c r="I23" s="26">
        <v>0.16199999999999998</v>
      </c>
      <c r="J23" s="27">
        <v>1.9999999999999996</v>
      </c>
    </row>
    <row r="24" spans="1:10" x14ac:dyDescent="0.25">
      <c r="A24" s="40" t="s">
        <v>35</v>
      </c>
      <c r="B24" s="20"/>
      <c r="C24" s="41">
        <v>0.10214000000000001</v>
      </c>
      <c r="D24" s="42">
        <v>14.661000000000001</v>
      </c>
      <c r="E24" s="23">
        <v>1.4974745400000002</v>
      </c>
      <c r="F24" s="43">
        <v>0.10214000000000001</v>
      </c>
      <c r="G24" s="42">
        <v>13.405499999999961</v>
      </c>
      <c r="H24" s="23">
        <v>1.369237769999996</v>
      </c>
      <c r="I24" s="26">
        <v>-0.12823677000000422</v>
      </c>
      <c r="J24" s="27">
        <v>-8.5635359116024906E-2</v>
      </c>
    </row>
    <row r="25" spans="1:10" x14ac:dyDescent="0.25">
      <c r="A25" s="44" t="s">
        <v>37</v>
      </c>
      <c r="B25" s="45"/>
      <c r="C25" s="46"/>
      <c r="D25" s="33"/>
      <c r="E25" s="47">
        <f>SUM(E18:E24)</f>
        <v>17.101474539999998</v>
      </c>
      <c r="F25" s="33"/>
      <c r="G25" s="36"/>
      <c r="H25" s="47">
        <f>SUM(H18:H24)</f>
        <v>17.846737769999997</v>
      </c>
      <c r="I25" s="37">
        <f>+H25-E25</f>
        <v>0.74526322999999906</v>
      </c>
      <c r="J25" s="38">
        <f>+I25/E25</f>
        <v>4.3578887203956806E-2</v>
      </c>
    </row>
    <row r="26" spans="1:10" x14ac:dyDescent="0.25">
      <c r="A26" s="48" t="s">
        <v>38</v>
      </c>
      <c r="B26" s="49" t="s">
        <v>27</v>
      </c>
      <c r="C26" s="24">
        <v>7.3000000000000001E-3</v>
      </c>
      <c r="D26" s="42">
        <v>419.661</v>
      </c>
      <c r="E26" s="23">
        <v>3.0635253000000002</v>
      </c>
      <c r="F26" s="24">
        <v>6.8999999999999999E-3</v>
      </c>
      <c r="G26" s="42">
        <v>418.40549999999996</v>
      </c>
      <c r="H26" s="23">
        <v>2.8869979499999996</v>
      </c>
      <c r="I26" s="26">
        <v>-0.17652735000000064</v>
      </c>
      <c r="J26" s="27">
        <v>-5.7622292200426944E-2</v>
      </c>
    </row>
    <row r="27" spans="1:10" x14ac:dyDescent="0.25">
      <c r="A27" s="50" t="s">
        <v>39</v>
      </c>
      <c r="B27" s="49" t="s">
        <v>27</v>
      </c>
      <c r="C27" s="24">
        <v>5.3E-3</v>
      </c>
      <c r="D27" s="42">
        <v>419.661</v>
      </c>
      <c r="E27" s="23">
        <v>2.2242033000000001</v>
      </c>
      <c r="F27" s="24">
        <v>5.1999999999999998E-3</v>
      </c>
      <c r="G27" s="42">
        <v>418.40549999999996</v>
      </c>
      <c r="H27" s="23">
        <v>2.1757085999999997</v>
      </c>
      <c r="I27" s="26">
        <v>-4.8494700000000446E-2</v>
      </c>
      <c r="J27" s="27">
        <v>-2.1803177794044476E-2</v>
      </c>
    </row>
    <row r="28" spans="1:10" x14ac:dyDescent="0.25">
      <c r="A28" s="44" t="s">
        <v>40</v>
      </c>
      <c r="B28" s="31"/>
      <c r="C28" s="51"/>
      <c r="D28" s="33"/>
      <c r="E28" s="47">
        <f>SUM(E25:E27)</f>
        <v>22.389203139999999</v>
      </c>
      <c r="F28" s="52"/>
      <c r="G28" s="53"/>
      <c r="H28" s="47">
        <f>SUM(H25:H27)</f>
        <v>22.909444319999999</v>
      </c>
      <c r="I28" s="37">
        <f>+H28-E28</f>
        <v>0.5202411799999993</v>
      </c>
      <c r="J28" s="38">
        <f>+I28/E28</f>
        <v>2.3236252614571584E-2</v>
      </c>
    </row>
    <row r="29" spans="1:10" x14ac:dyDescent="0.25">
      <c r="A29" s="54" t="s">
        <v>41</v>
      </c>
      <c r="B29" s="20" t="s">
        <v>27</v>
      </c>
      <c r="C29" s="55">
        <v>4.4000000000000003E-3</v>
      </c>
      <c r="D29" s="42">
        <v>419.661</v>
      </c>
      <c r="E29" s="56">
        <v>1.8465084</v>
      </c>
      <c r="F29" s="57">
        <v>4.4000000000000003E-3</v>
      </c>
      <c r="G29" s="42">
        <v>418.40549999999996</v>
      </c>
      <c r="H29" s="56">
        <v>1.8409841999999998</v>
      </c>
      <c r="I29" s="26">
        <v>-5.5242000000002012E-3</v>
      </c>
      <c r="J29" s="27">
        <v>-2.991700443929852E-3</v>
      </c>
    </row>
    <row r="30" spans="1:10" x14ac:dyDescent="0.25">
      <c r="A30" s="54" t="s">
        <v>42</v>
      </c>
      <c r="B30" s="20" t="s">
        <v>27</v>
      </c>
      <c r="C30" s="55">
        <v>1.2999999999999999E-3</v>
      </c>
      <c r="D30" s="42">
        <v>419.661</v>
      </c>
      <c r="E30" s="56">
        <v>0.54555929999999997</v>
      </c>
      <c r="F30" s="57">
        <v>1.2999999999999999E-3</v>
      </c>
      <c r="G30" s="42">
        <v>418.40549999999996</v>
      </c>
      <c r="H30" s="56">
        <v>0.54392714999999991</v>
      </c>
      <c r="I30" s="26">
        <v>-1.6321500000000544E-3</v>
      </c>
      <c r="J30" s="27">
        <v>-2.9917004439298433E-3</v>
      </c>
    </row>
    <row r="31" spans="1:10" x14ac:dyDescent="0.25">
      <c r="A31" s="19" t="s">
        <v>43</v>
      </c>
      <c r="B31" s="20" t="s">
        <v>23</v>
      </c>
      <c r="C31" s="55">
        <v>0.25</v>
      </c>
      <c r="D31" s="22">
        <v>1</v>
      </c>
      <c r="E31" s="56">
        <v>0.25</v>
      </c>
      <c r="F31" s="57">
        <v>0.25</v>
      </c>
      <c r="G31" s="25">
        <v>1</v>
      </c>
      <c r="H31" s="56">
        <v>0.25</v>
      </c>
      <c r="I31" s="26">
        <v>0</v>
      </c>
      <c r="J31" s="27">
        <v>0</v>
      </c>
    </row>
    <row r="32" spans="1:10" x14ac:dyDescent="0.25">
      <c r="A32" s="19" t="s">
        <v>44</v>
      </c>
      <c r="B32" s="20" t="s">
        <v>27</v>
      </c>
      <c r="C32" s="55">
        <v>7.0000000000000001E-3</v>
      </c>
      <c r="D32" s="29">
        <v>405</v>
      </c>
      <c r="E32" s="56">
        <v>2.835</v>
      </c>
      <c r="F32" s="58"/>
      <c r="G32" s="58"/>
      <c r="H32" s="58"/>
      <c r="I32" s="58"/>
      <c r="J32" s="27">
        <v>0</v>
      </c>
    </row>
    <row r="33" spans="1:10" ht="25.5" x14ac:dyDescent="0.25">
      <c r="A33" s="54" t="s">
        <v>45</v>
      </c>
      <c r="B33" s="20"/>
      <c r="C33" s="58"/>
      <c r="D33" s="58"/>
      <c r="E33" s="58"/>
      <c r="F33" s="57"/>
      <c r="G33" s="42">
        <v>418.40549999999996</v>
      </c>
      <c r="H33" s="56">
        <v>0</v>
      </c>
      <c r="I33" s="26"/>
      <c r="J33" s="27" t="s">
        <v>25</v>
      </c>
    </row>
    <row r="34" spans="1:10" x14ac:dyDescent="0.25">
      <c r="A34" s="40" t="s">
        <v>46</v>
      </c>
      <c r="B34" s="20"/>
      <c r="C34" s="59">
        <v>0.08</v>
      </c>
      <c r="D34" s="60">
        <v>259.2</v>
      </c>
      <c r="E34" s="56">
        <v>20.736000000000001</v>
      </c>
      <c r="F34" s="59">
        <v>0.08</v>
      </c>
      <c r="G34" s="60">
        <v>259.2</v>
      </c>
      <c r="H34" s="56">
        <v>20.736000000000001</v>
      </c>
      <c r="I34" s="26">
        <v>0</v>
      </c>
      <c r="J34" s="27">
        <v>0</v>
      </c>
    </row>
    <row r="35" spans="1:10" x14ac:dyDescent="0.25">
      <c r="A35" s="40" t="s">
        <v>47</v>
      </c>
      <c r="B35" s="20"/>
      <c r="C35" s="59">
        <v>0.122</v>
      </c>
      <c r="D35" s="60">
        <v>72.899999999999991</v>
      </c>
      <c r="E35" s="56">
        <v>8.8937999999999988</v>
      </c>
      <c r="F35" s="59">
        <v>0.122</v>
      </c>
      <c r="G35" s="60">
        <v>72.899999999999991</v>
      </c>
      <c r="H35" s="56">
        <v>8.8937999999999988</v>
      </c>
      <c r="I35" s="26">
        <v>0</v>
      </c>
      <c r="J35" s="27">
        <v>0</v>
      </c>
    </row>
    <row r="36" spans="1:10" x14ac:dyDescent="0.25">
      <c r="A36" s="6" t="s">
        <v>48</v>
      </c>
      <c r="B36" s="20"/>
      <c r="C36" s="59">
        <v>0.161</v>
      </c>
      <c r="D36" s="60">
        <v>72.899999999999991</v>
      </c>
      <c r="E36" s="56">
        <v>11.736899999999999</v>
      </c>
      <c r="F36" s="59">
        <v>0.161</v>
      </c>
      <c r="G36" s="60">
        <v>72.899999999999991</v>
      </c>
      <c r="H36" s="56">
        <v>11.736899999999999</v>
      </c>
      <c r="I36" s="26">
        <v>0</v>
      </c>
      <c r="J36" s="27">
        <v>0</v>
      </c>
    </row>
    <row r="37" spans="1:10" x14ac:dyDescent="0.25">
      <c r="A37" s="40" t="s">
        <v>49</v>
      </c>
      <c r="B37" s="20"/>
      <c r="C37" s="59">
        <v>8.5999999999999993E-2</v>
      </c>
      <c r="D37" s="60">
        <v>405</v>
      </c>
      <c r="E37" s="56">
        <v>34.83</v>
      </c>
      <c r="F37" s="59">
        <v>8.5999999999999993E-2</v>
      </c>
      <c r="G37" s="60">
        <v>405</v>
      </c>
      <c r="H37" s="56">
        <v>34.83</v>
      </c>
      <c r="I37" s="26">
        <v>0</v>
      </c>
      <c r="J37" s="27">
        <v>0</v>
      </c>
    </row>
    <row r="38" spans="1:10" ht="15.75" thickBot="1" x14ac:dyDescent="0.3">
      <c r="A38" s="40" t="s">
        <v>50</v>
      </c>
      <c r="B38" s="20"/>
      <c r="C38" s="55">
        <v>9.06E-2</v>
      </c>
      <c r="D38" s="61">
        <v>405</v>
      </c>
      <c r="E38" s="56">
        <v>36.692999999999998</v>
      </c>
      <c r="F38" s="55">
        <v>9.06E-2</v>
      </c>
      <c r="G38" s="61">
        <v>405</v>
      </c>
      <c r="H38" s="56">
        <v>36.692999999999998</v>
      </c>
      <c r="I38" s="26">
        <v>0</v>
      </c>
      <c r="J38" s="27">
        <v>0</v>
      </c>
    </row>
    <row r="39" spans="1:10" ht="15.75" thickBot="1" x14ac:dyDescent="0.3">
      <c r="A39" s="62"/>
      <c r="B39" s="63"/>
      <c r="C39" s="64"/>
      <c r="D39" s="65"/>
      <c r="E39" s="66"/>
      <c r="F39" s="64"/>
      <c r="G39" s="67"/>
      <c r="H39" s="66"/>
      <c r="I39" s="68"/>
      <c r="J39" s="69"/>
    </row>
    <row r="40" spans="1:10" x14ac:dyDescent="0.25">
      <c r="A40" s="70" t="s">
        <v>51</v>
      </c>
      <c r="B40" s="19"/>
      <c r="C40" s="71"/>
      <c r="D40" s="72"/>
      <c r="E40" s="73">
        <f>SUM(E28:E36)</f>
        <v>69.232970840000007</v>
      </c>
      <c r="F40" s="74"/>
      <c r="G40" s="74"/>
      <c r="H40" s="73">
        <f>SUM(H28:H36)</f>
        <v>66.911055669999996</v>
      </c>
      <c r="I40" s="75">
        <f>+H40-E40</f>
        <v>-2.3219151700000111</v>
      </c>
      <c r="J40" s="76">
        <f>+I40/E40</f>
        <v>-3.3537708144375955E-2</v>
      </c>
    </row>
    <row r="41" spans="1:10" x14ac:dyDescent="0.25">
      <c r="A41" s="77" t="s">
        <v>52</v>
      </c>
      <c r="B41" s="19"/>
      <c r="C41" s="71">
        <v>0.13</v>
      </c>
      <c r="D41" s="78"/>
      <c r="E41" s="79">
        <f>+E40*0.13</f>
        <v>9.0002862092000004</v>
      </c>
      <c r="F41" s="80">
        <v>0.13</v>
      </c>
      <c r="G41" s="81"/>
      <c r="H41" s="79">
        <f>+H40*0.13</f>
        <v>8.6984372371000003</v>
      </c>
      <c r="I41" s="82">
        <f>+H41-E41</f>
        <v>-0.30184897210000017</v>
      </c>
      <c r="J41" s="83">
        <f>+I41/E41</f>
        <v>-3.3537708144375816E-2</v>
      </c>
    </row>
    <row r="42" spans="1:10" x14ac:dyDescent="0.25">
      <c r="A42" s="84" t="s">
        <v>53</v>
      </c>
      <c r="B42" s="19"/>
      <c r="C42" s="85"/>
      <c r="D42" s="78"/>
      <c r="E42" s="79">
        <f>+E40+E41</f>
        <v>78.233257049200006</v>
      </c>
      <c r="F42" s="81"/>
      <c r="G42" s="81"/>
      <c r="H42" s="79">
        <f>+H40+H41</f>
        <v>75.609492907099991</v>
      </c>
      <c r="I42" s="82">
        <f>+H42-E42</f>
        <v>-2.6237641421000149</v>
      </c>
      <c r="J42" s="83">
        <f>+I42/E42</f>
        <v>-3.3537708144375983E-2</v>
      </c>
    </row>
    <row r="43" spans="1:10" x14ac:dyDescent="0.25">
      <c r="A43" s="127" t="s">
        <v>54</v>
      </c>
      <c r="B43" s="127"/>
      <c r="C43" s="85"/>
      <c r="D43" s="78"/>
      <c r="E43" s="86"/>
      <c r="F43" s="58"/>
      <c r="G43" s="58"/>
      <c r="H43" s="58"/>
      <c r="I43" s="58"/>
      <c r="J43" s="87"/>
    </row>
    <row r="44" spans="1:10" ht="15.75" thickBot="1" x14ac:dyDescent="0.3">
      <c r="A44" s="128" t="s">
        <v>55</v>
      </c>
      <c r="B44" s="128"/>
      <c r="C44" s="88"/>
      <c r="D44" s="89"/>
      <c r="E44" s="90">
        <f>+E42</f>
        <v>78.233257049200006</v>
      </c>
      <c r="F44" s="91"/>
      <c r="G44" s="91"/>
      <c r="H44" s="90">
        <f>+H42</f>
        <v>75.609492907099991</v>
      </c>
      <c r="I44" s="92">
        <f>+H44-E44</f>
        <v>-2.6237641421000149</v>
      </c>
      <c r="J44" s="93">
        <f>+I44/E44</f>
        <v>-3.3537708144375983E-2</v>
      </c>
    </row>
    <row r="45" spans="1:10" ht="15.75" thickBot="1" x14ac:dyDescent="0.3">
      <c r="A45" s="62"/>
      <c r="B45" s="63"/>
      <c r="C45" s="64"/>
      <c r="D45" s="65"/>
      <c r="E45" s="66"/>
      <c r="F45" s="64"/>
      <c r="G45" s="67"/>
      <c r="H45" s="66"/>
      <c r="I45" s="68"/>
      <c r="J45" s="69"/>
    </row>
  </sheetData>
  <mergeCells count="10">
    <mergeCell ref="A43:B43"/>
    <mergeCell ref="A44:B44"/>
    <mergeCell ref="B1:D1"/>
    <mergeCell ref="B2:D2"/>
    <mergeCell ref="C9:E9"/>
    <mergeCell ref="F9:H9"/>
    <mergeCell ref="I9:J9"/>
    <mergeCell ref="B10:B11"/>
    <mergeCell ref="I10:I11"/>
    <mergeCell ref="J10:J11"/>
  </mergeCells>
  <pageMargins left="0.7" right="0.7" top="0.75" bottom="0.75" header="0.3" footer="0.3"/>
  <pageSetup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="70" zoomScaleNormal="70" workbookViewId="0">
      <selection sqref="A1:XFD1048576"/>
    </sheetView>
  </sheetViews>
  <sheetFormatPr defaultRowHeight="15" x14ac:dyDescent="0.25"/>
  <cols>
    <col min="1" max="1" width="58.5703125" bestFit="1" customWidth="1"/>
    <col min="2" max="2" width="13.85546875" bestFit="1" customWidth="1"/>
    <col min="3" max="3" width="12.140625" bestFit="1" customWidth="1"/>
    <col min="4" max="4" width="9.5703125" bestFit="1" customWidth="1"/>
    <col min="5" max="5" width="10.28515625" bestFit="1" customWidth="1"/>
    <col min="6" max="6" width="11.7109375" bestFit="1" customWidth="1"/>
    <col min="7" max="7" width="9.5703125" bestFit="1" customWidth="1"/>
    <col min="8" max="8" width="10.28515625" bestFit="1" customWidth="1"/>
    <col min="9" max="9" width="11.5703125" bestFit="1" customWidth="1"/>
    <col min="10" max="10" width="11.7109375" bestFit="1" customWidth="1"/>
  </cols>
  <sheetData>
    <row r="1" spans="1:10" x14ac:dyDescent="0.25">
      <c r="A1" s="1" t="s">
        <v>0</v>
      </c>
      <c r="B1" s="123" t="s">
        <v>71</v>
      </c>
      <c r="C1" s="123"/>
      <c r="D1" s="123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23" t="s">
        <v>3</v>
      </c>
      <c r="C2" s="123"/>
      <c r="D2" s="123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50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1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1.0330999999999999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24" t="s">
        <v>12</v>
      </c>
      <c r="D9" s="125"/>
      <c r="E9" s="126"/>
      <c r="F9" s="124" t="s">
        <v>13</v>
      </c>
      <c r="G9" s="125"/>
      <c r="H9" s="126"/>
      <c r="I9" s="124" t="s">
        <v>14</v>
      </c>
      <c r="J9" s="126"/>
    </row>
    <row r="10" spans="1:10" x14ac:dyDescent="0.25">
      <c r="A10" s="6"/>
      <c r="B10" s="129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19" t="s">
        <v>19</v>
      </c>
      <c r="J10" s="121" t="s">
        <v>20</v>
      </c>
    </row>
    <row r="11" spans="1:10" x14ac:dyDescent="0.25">
      <c r="A11" s="6"/>
      <c r="B11" s="130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20"/>
      <c r="J11" s="122"/>
    </row>
    <row r="12" spans="1:10" x14ac:dyDescent="0.25">
      <c r="A12" s="19" t="s">
        <v>22</v>
      </c>
      <c r="B12" s="20" t="s">
        <v>23</v>
      </c>
      <c r="C12" s="21">
        <v>2.4300000000000002</v>
      </c>
      <c r="D12" s="22">
        <v>1</v>
      </c>
      <c r="E12" s="23">
        <v>2.4300000000000002</v>
      </c>
      <c r="F12" s="24">
        <v>5.48</v>
      </c>
      <c r="G12" s="25">
        <v>1</v>
      </c>
      <c r="H12" s="23">
        <f>+F12</f>
        <v>5.48</v>
      </c>
      <c r="I12" s="26">
        <f>+H12-E12</f>
        <v>3.0500000000000003</v>
      </c>
      <c r="J12" s="27">
        <f>+I12/E12</f>
        <v>1.2551440329218106</v>
      </c>
    </row>
    <row r="13" spans="1:10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28" t="s">
        <v>67</v>
      </c>
      <c r="B14" s="20" t="s">
        <v>23</v>
      </c>
      <c r="C14" s="21">
        <v>0.15</v>
      </c>
      <c r="D14" s="22">
        <v>1</v>
      </c>
      <c r="E14" s="23">
        <v>0.15</v>
      </c>
      <c r="F14" s="24"/>
      <c r="G14" s="25">
        <v>1</v>
      </c>
      <c r="H14" s="23">
        <v>0</v>
      </c>
      <c r="I14" s="26">
        <v>-0.15</v>
      </c>
      <c r="J14" s="27">
        <v>-1</v>
      </c>
    </row>
    <row r="15" spans="1:10" x14ac:dyDescent="0.25">
      <c r="A15" s="19" t="s">
        <v>26</v>
      </c>
      <c r="B15" s="20" t="s">
        <v>63</v>
      </c>
      <c r="C15" s="21">
        <v>18.465599999999998</v>
      </c>
      <c r="D15" s="29">
        <v>1</v>
      </c>
      <c r="E15" s="23">
        <v>18.465599999999998</v>
      </c>
      <c r="F15" s="24">
        <v>41.627099999999999</v>
      </c>
      <c r="G15" s="29">
        <v>1</v>
      </c>
      <c r="H15" s="23">
        <f>+F15</f>
        <v>41.627099999999999</v>
      </c>
      <c r="I15" s="26">
        <f>+H15-E15</f>
        <v>23.1615</v>
      </c>
      <c r="J15" s="27">
        <f>+I15/E15</f>
        <v>1.2543053028333768</v>
      </c>
    </row>
    <row r="16" spans="1:10" x14ac:dyDescent="0.25">
      <c r="A16" s="19" t="s">
        <v>28</v>
      </c>
      <c r="B16" s="20"/>
      <c r="C16" s="21"/>
      <c r="D16" s="29">
        <v>1</v>
      </c>
      <c r="E16" s="23">
        <v>0</v>
      </c>
      <c r="F16" s="24"/>
      <c r="G16" s="29">
        <v>1</v>
      </c>
      <c r="H16" s="23">
        <v>0</v>
      </c>
      <c r="I16" s="26">
        <v>0</v>
      </c>
      <c r="J16" s="27" t="s">
        <v>25</v>
      </c>
    </row>
    <row r="17" spans="1:10" x14ac:dyDescent="0.25">
      <c r="A17" s="19" t="s">
        <v>29</v>
      </c>
      <c r="B17" s="20" t="s">
        <v>63</v>
      </c>
      <c r="C17" s="21"/>
      <c r="D17" s="29">
        <v>1</v>
      </c>
      <c r="E17" s="23">
        <v>0</v>
      </c>
      <c r="F17" s="24">
        <v>0</v>
      </c>
      <c r="G17" s="29">
        <v>1</v>
      </c>
      <c r="H17" s="23">
        <v>0</v>
      </c>
      <c r="I17" s="26">
        <v>0</v>
      </c>
      <c r="J17" s="27" t="s">
        <v>25</v>
      </c>
    </row>
    <row r="18" spans="1:10" x14ac:dyDescent="0.25">
      <c r="A18" s="28" t="s">
        <v>64</v>
      </c>
      <c r="B18" s="20" t="s">
        <v>63</v>
      </c>
      <c r="C18" s="21"/>
      <c r="D18" s="29">
        <v>1</v>
      </c>
      <c r="E18" s="23">
        <v>0</v>
      </c>
      <c r="F18" s="24">
        <v>1.2397</v>
      </c>
      <c r="G18" s="29">
        <v>1</v>
      </c>
      <c r="H18" s="23">
        <v>1.2397</v>
      </c>
      <c r="I18" s="26">
        <v>1.2397</v>
      </c>
      <c r="J18" s="27" t="s">
        <v>25</v>
      </c>
    </row>
    <row r="19" spans="1:10" x14ac:dyDescent="0.25">
      <c r="A19" s="28"/>
      <c r="B19" s="20"/>
      <c r="C19" s="21"/>
      <c r="D19" s="29">
        <v>1</v>
      </c>
      <c r="E19" s="23">
        <v>0</v>
      </c>
      <c r="F19" s="24"/>
      <c r="G19" s="29">
        <v>1</v>
      </c>
      <c r="H19" s="23">
        <v>0</v>
      </c>
      <c r="I19" s="26">
        <v>0</v>
      </c>
      <c r="J19" s="27" t="s">
        <v>25</v>
      </c>
    </row>
    <row r="20" spans="1:10" x14ac:dyDescent="0.25">
      <c r="A20" s="30" t="s">
        <v>30</v>
      </c>
      <c r="B20" s="31"/>
      <c r="C20" s="32"/>
      <c r="D20" s="33"/>
      <c r="E20" s="34">
        <v>21.0456</v>
      </c>
      <c r="F20" s="35"/>
      <c r="G20" s="36"/>
      <c r="H20" s="34">
        <f>SUM(H12:H19)</f>
        <v>48.346800000000002</v>
      </c>
      <c r="I20" s="37">
        <f>+H20-E20</f>
        <v>27.301200000000001</v>
      </c>
      <c r="J20" s="38">
        <f>+I20/E20</f>
        <v>1.2972402782529366</v>
      </c>
    </row>
    <row r="21" spans="1:10" x14ac:dyDescent="0.25">
      <c r="A21" s="39" t="s">
        <v>68</v>
      </c>
      <c r="B21" s="20" t="s">
        <v>27</v>
      </c>
      <c r="C21" s="21"/>
      <c r="D21" s="29">
        <v>1</v>
      </c>
      <c r="E21" s="23">
        <v>0</v>
      </c>
      <c r="F21" s="24">
        <v>-3.2000000000000002E-3</v>
      </c>
      <c r="G21" s="29">
        <v>1</v>
      </c>
      <c r="H21" s="23">
        <v>-3.2000000000000002E-3</v>
      </c>
      <c r="I21" s="26">
        <v>-3.2000000000000002E-3</v>
      </c>
      <c r="J21" s="27">
        <v>1</v>
      </c>
    </row>
    <row r="22" spans="1:10" x14ac:dyDescent="0.25">
      <c r="A22" s="39" t="s">
        <v>32</v>
      </c>
      <c r="B22" s="20" t="s">
        <v>63</v>
      </c>
      <c r="C22" s="21"/>
      <c r="D22" s="29">
        <v>1</v>
      </c>
      <c r="E22" s="23">
        <v>0</v>
      </c>
      <c r="F22" s="24">
        <v>6.9503000000000004</v>
      </c>
      <c r="G22" s="29">
        <v>1</v>
      </c>
      <c r="H22" s="23">
        <v>6.9503000000000004</v>
      </c>
      <c r="I22" s="26">
        <v>6.9503000000000004</v>
      </c>
      <c r="J22" s="27">
        <v>1</v>
      </c>
    </row>
    <row r="23" spans="1:10" x14ac:dyDescent="0.25">
      <c r="A23" s="39" t="s">
        <v>33</v>
      </c>
      <c r="B23" s="20" t="s">
        <v>63</v>
      </c>
      <c r="C23" s="21"/>
      <c r="D23" s="29">
        <v>1</v>
      </c>
      <c r="E23" s="23">
        <v>0</v>
      </c>
      <c r="F23" s="24">
        <v>-0.66080000000000005</v>
      </c>
      <c r="G23" s="29">
        <v>1</v>
      </c>
      <c r="H23" s="23">
        <v>-0.66080000000000005</v>
      </c>
      <c r="I23" s="26">
        <v>-0.66080000000000005</v>
      </c>
      <c r="J23" s="27">
        <v>1</v>
      </c>
    </row>
    <row r="24" spans="1:10" x14ac:dyDescent="0.25">
      <c r="A24" s="40" t="s">
        <v>34</v>
      </c>
      <c r="B24" s="20" t="s">
        <v>63</v>
      </c>
      <c r="C24" s="21">
        <v>5.4399999999999997E-2</v>
      </c>
      <c r="D24" s="29">
        <v>1</v>
      </c>
      <c r="E24" s="23">
        <v>5.4399999999999997E-2</v>
      </c>
      <c r="F24" s="24">
        <v>0.18129999999999999</v>
      </c>
      <c r="G24" s="29">
        <v>1</v>
      </c>
      <c r="H24" s="23">
        <v>0.18129999999999999</v>
      </c>
      <c r="I24" s="26">
        <v>0.12689999999999999</v>
      </c>
      <c r="J24" s="27">
        <v>2.3327205882352939</v>
      </c>
    </row>
    <row r="25" spans="1:10" x14ac:dyDescent="0.25">
      <c r="A25" s="40" t="s">
        <v>35</v>
      </c>
      <c r="B25" s="20"/>
      <c r="C25" s="41">
        <v>0.10214000000000001</v>
      </c>
      <c r="D25" s="42">
        <v>1.8100000000000023</v>
      </c>
      <c r="E25" s="23">
        <v>0.18487340000000024</v>
      </c>
      <c r="F25" s="43">
        <v>0.10214000000000001</v>
      </c>
      <c r="G25" s="42">
        <v>1.654999999999994</v>
      </c>
      <c r="H25" s="23">
        <v>0.16904169999999941</v>
      </c>
      <c r="I25" s="26">
        <v>-1.5831700000000837E-2</v>
      </c>
      <c r="J25" s="27">
        <v>-8.5635359116026516E-2</v>
      </c>
    </row>
    <row r="26" spans="1:10" x14ac:dyDescent="0.25">
      <c r="A26" s="40" t="s">
        <v>36</v>
      </c>
      <c r="B26" s="20"/>
      <c r="C26" s="41"/>
      <c r="D26" s="22"/>
      <c r="E26" s="23"/>
      <c r="F26" s="41"/>
      <c r="G26" s="22"/>
      <c r="H26" s="23"/>
      <c r="I26" s="26">
        <v>0</v>
      </c>
      <c r="J26" s="27"/>
    </row>
    <row r="27" spans="1:10" x14ac:dyDescent="0.25">
      <c r="A27" s="44" t="s">
        <v>37</v>
      </c>
      <c r="B27" s="45"/>
      <c r="C27" s="46"/>
      <c r="D27" s="33"/>
      <c r="E27" s="47">
        <f>SUM(E20:E26)</f>
        <v>21.284873400000002</v>
      </c>
      <c r="F27" s="33"/>
      <c r="G27" s="36"/>
      <c r="H27" s="47">
        <f>SUM(H20:H26)</f>
        <v>54.9834417</v>
      </c>
      <c r="I27" s="37">
        <f>+H27-E27</f>
        <v>33.698568299999998</v>
      </c>
      <c r="J27" s="38">
        <f>+I27/E27</f>
        <v>1.5832167599361899</v>
      </c>
    </row>
    <row r="28" spans="1:10" x14ac:dyDescent="0.25">
      <c r="A28" s="48" t="s">
        <v>38</v>
      </c>
      <c r="B28" s="49" t="s">
        <v>63</v>
      </c>
      <c r="C28" s="24">
        <v>2.2286999999999999</v>
      </c>
      <c r="D28" s="42">
        <v>1</v>
      </c>
      <c r="E28" s="23">
        <v>2.2286999999999999</v>
      </c>
      <c r="F28" s="24">
        <v>2.2120500000000001</v>
      </c>
      <c r="G28" s="42">
        <v>1</v>
      </c>
      <c r="H28" s="23">
        <v>2.2120500000000001</v>
      </c>
      <c r="I28" s="26">
        <v>-1.6649999999999832E-2</v>
      </c>
      <c r="J28" s="27">
        <v>-7.4707228429128332E-3</v>
      </c>
    </row>
    <row r="29" spans="1:10" x14ac:dyDescent="0.25">
      <c r="A29" s="50" t="s">
        <v>39</v>
      </c>
      <c r="B29" s="49" t="s">
        <v>63</v>
      </c>
      <c r="C29" s="24">
        <v>1.6914</v>
      </c>
      <c r="D29" s="42">
        <v>1</v>
      </c>
      <c r="E29" s="23">
        <v>1.6914</v>
      </c>
      <c r="F29" s="24">
        <v>1.6712</v>
      </c>
      <c r="G29" s="42">
        <v>1</v>
      </c>
      <c r="H29" s="23">
        <v>1.6712</v>
      </c>
      <c r="I29" s="26">
        <v>-2.0199999999999996E-2</v>
      </c>
      <c r="J29" s="27">
        <v>-1.1942769303535531E-2</v>
      </c>
    </row>
    <row r="30" spans="1:10" x14ac:dyDescent="0.25">
      <c r="A30" s="44" t="s">
        <v>40</v>
      </c>
      <c r="B30" s="31"/>
      <c r="C30" s="51"/>
      <c r="D30" s="33"/>
      <c r="E30" s="47">
        <f>SUM(E27:E29)</f>
        <v>25.204973400000004</v>
      </c>
      <c r="F30" s="52"/>
      <c r="G30" s="53"/>
      <c r="H30" s="47">
        <f>SUM(H27:H29)</f>
        <v>58.866691699999997</v>
      </c>
      <c r="I30" s="37">
        <f>+H30-E30</f>
        <v>33.66171829999999</v>
      </c>
      <c r="J30" s="38">
        <f>+I30/E30</f>
        <v>1.3355188980282751</v>
      </c>
    </row>
    <row r="31" spans="1:10" x14ac:dyDescent="0.25">
      <c r="A31" s="54" t="s">
        <v>41</v>
      </c>
      <c r="B31" s="20" t="s">
        <v>27</v>
      </c>
      <c r="C31" s="55">
        <v>4.4000000000000003E-3</v>
      </c>
      <c r="D31" s="42">
        <v>51.81</v>
      </c>
      <c r="E31" s="56">
        <v>0.22796400000000003</v>
      </c>
      <c r="F31" s="57">
        <v>4.4000000000000003E-3</v>
      </c>
      <c r="G31" s="42">
        <v>51.654999999999994</v>
      </c>
      <c r="H31" s="56">
        <v>0.22728199999999998</v>
      </c>
      <c r="I31" s="26">
        <v>-6.8200000000004368E-4</v>
      </c>
      <c r="J31" s="27">
        <v>-2.9917004439299344E-3</v>
      </c>
    </row>
    <row r="32" spans="1:10" x14ac:dyDescent="0.25">
      <c r="A32" s="54" t="s">
        <v>42</v>
      </c>
      <c r="B32" s="20" t="s">
        <v>27</v>
      </c>
      <c r="C32" s="55">
        <v>1.2999999999999999E-3</v>
      </c>
      <c r="D32" s="42">
        <v>51.81</v>
      </c>
      <c r="E32" s="56">
        <v>6.7352999999999996E-2</v>
      </c>
      <c r="F32" s="57">
        <v>1.2999999999999999E-3</v>
      </c>
      <c r="G32" s="42">
        <v>51.654999999999994</v>
      </c>
      <c r="H32" s="56">
        <v>6.7151499999999989E-2</v>
      </c>
      <c r="I32" s="26">
        <v>-2.0150000000000723E-4</v>
      </c>
      <c r="J32" s="27">
        <v>-2.9917004439298507E-3</v>
      </c>
    </row>
    <row r="33" spans="1:10" x14ac:dyDescent="0.25">
      <c r="A33" s="19" t="s">
        <v>43</v>
      </c>
      <c r="B33" s="20" t="s">
        <v>23</v>
      </c>
      <c r="C33" s="55">
        <v>0.25</v>
      </c>
      <c r="D33" s="22">
        <v>1</v>
      </c>
      <c r="E33" s="56">
        <v>0.25</v>
      </c>
      <c r="F33" s="57">
        <v>0.25</v>
      </c>
      <c r="G33" s="25">
        <v>1</v>
      </c>
      <c r="H33" s="56">
        <v>0.25</v>
      </c>
      <c r="I33" s="26">
        <v>0</v>
      </c>
      <c r="J33" s="27">
        <v>0</v>
      </c>
    </row>
    <row r="34" spans="1:10" x14ac:dyDescent="0.25">
      <c r="A34" s="19" t="s">
        <v>44</v>
      </c>
      <c r="B34" s="20" t="s">
        <v>27</v>
      </c>
      <c r="C34" s="55">
        <v>7.0000000000000001E-3</v>
      </c>
      <c r="D34" s="29">
        <v>50</v>
      </c>
      <c r="E34" s="56">
        <v>0.35000000000000003</v>
      </c>
      <c r="F34" s="58"/>
      <c r="G34" s="58"/>
      <c r="H34" s="58"/>
      <c r="I34" s="58"/>
      <c r="J34" s="27">
        <v>0</v>
      </c>
    </row>
    <row r="35" spans="1:10" ht="25.5" x14ac:dyDescent="0.25">
      <c r="A35" s="54" t="s">
        <v>45</v>
      </c>
      <c r="B35" s="20"/>
      <c r="C35" s="58"/>
      <c r="D35" s="58"/>
      <c r="E35" s="58"/>
      <c r="F35" s="57"/>
      <c r="G35" s="42">
        <v>51.654999999999994</v>
      </c>
      <c r="H35" s="56">
        <v>0</v>
      </c>
      <c r="I35" s="26"/>
      <c r="J35" s="27" t="s">
        <v>25</v>
      </c>
    </row>
    <row r="36" spans="1:10" x14ac:dyDescent="0.25">
      <c r="A36" s="40" t="s">
        <v>46</v>
      </c>
      <c r="B36" s="20"/>
      <c r="C36" s="59">
        <v>0.08</v>
      </c>
      <c r="D36" s="60">
        <v>32</v>
      </c>
      <c r="E36" s="56">
        <v>2.56</v>
      </c>
      <c r="F36" s="59">
        <v>0.08</v>
      </c>
      <c r="G36" s="60">
        <v>32</v>
      </c>
      <c r="H36" s="56">
        <v>2.56</v>
      </c>
      <c r="I36" s="26">
        <v>0</v>
      </c>
      <c r="J36" s="27">
        <v>0</v>
      </c>
    </row>
    <row r="37" spans="1:10" x14ac:dyDescent="0.25">
      <c r="A37" s="40" t="s">
        <v>47</v>
      </c>
      <c r="B37" s="20"/>
      <c r="C37" s="59">
        <v>0.122</v>
      </c>
      <c r="D37" s="60">
        <v>9</v>
      </c>
      <c r="E37" s="56">
        <v>1.0979999999999999</v>
      </c>
      <c r="F37" s="59">
        <v>0.122</v>
      </c>
      <c r="G37" s="60">
        <v>9</v>
      </c>
      <c r="H37" s="56">
        <v>1.0979999999999999</v>
      </c>
      <c r="I37" s="26">
        <v>0</v>
      </c>
      <c r="J37" s="27">
        <v>0</v>
      </c>
    </row>
    <row r="38" spans="1:10" x14ac:dyDescent="0.25">
      <c r="A38" s="6" t="s">
        <v>48</v>
      </c>
      <c r="B38" s="20"/>
      <c r="C38" s="59">
        <v>0.161</v>
      </c>
      <c r="D38" s="60">
        <v>9</v>
      </c>
      <c r="E38" s="56">
        <v>1.4490000000000001</v>
      </c>
      <c r="F38" s="59">
        <v>0.161</v>
      </c>
      <c r="G38" s="60">
        <v>9</v>
      </c>
      <c r="H38" s="56">
        <v>1.4490000000000001</v>
      </c>
      <c r="I38" s="26">
        <v>0</v>
      </c>
      <c r="J38" s="27">
        <v>0</v>
      </c>
    </row>
    <row r="39" spans="1:10" x14ac:dyDescent="0.25">
      <c r="A39" s="40" t="s">
        <v>49</v>
      </c>
      <c r="B39" s="20"/>
      <c r="C39" s="59">
        <v>8.5999999999999993E-2</v>
      </c>
      <c r="D39" s="60">
        <v>50</v>
      </c>
      <c r="E39" s="56">
        <v>4.3</v>
      </c>
      <c r="F39" s="59">
        <v>8.5999999999999993E-2</v>
      </c>
      <c r="G39" s="60">
        <v>50</v>
      </c>
      <c r="H39" s="56">
        <v>4.3</v>
      </c>
      <c r="I39" s="26">
        <v>0</v>
      </c>
      <c r="J39" s="27">
        <v>0</v>
      </c>
    </row>
    <row r="40" spans="1:10" ht="15.75" thickBot="1" x14ac:dyDescent="0.3">
      <c r="A40" s="40" t="s">
        <v>50</v>
      </c>
      <c r="B40" s="20"/>
      <c r="C40" s="55">
        <v>9.06E-2</v>
      </c>
      <c r="D40" s="61">
        <v>50</v>
      </c>
      <c r="E40" s="56">
        <v>4.53</v>
      </c>
      <c r="F40" s="55">
        <v>9.06E-2</v>
      </c>
      <c r="G40" s="61">
        <v>50</v>
      </c>
      <c r="H40" s="56">
        <v>4.53</v>
      </c>
      <c r="I40" s="26">
        <v>0</v>
      </c>
      <c r="J40" s="27">
        <v>0</v>
      </c>
    </row>
    <row r="41" spans="1:10" ht="15.75" thickBot="1" x14ac:dyDescent="0.3">
      <c r="A41" s="62"/>
      <c r="B41" s="63"/>
      <c r="C41" s="64"/>
      <c r="D41" s="65"/>
      <c r="E41" s="66"/>
      <c r="F41" s="64"/>
      <c r="G41" s="67"/>
      <c r="H41" s="66"/>
      <c r="I41" s="68"/>
      <c r="J41" s="69"/>
    </row>
    <row r="42" spans="1:10" x14ac:dyDescent="0.25">
      <c r="A42" s="70" t="s">
        <v>51</v>
      </c>
      <c r="B42" s="19"/>
      <c r="C42" s="71"/>
      <c r="D42" s="72"/>
      <c r="E42" s="73">
        <f>SUM(E30:E38)</f>
        <v>31.207290400000005</v>
      </c>
      <c r="F42" s="74"/>
      <c r="G42" s="74"/>
      <c r="H42" s="73">
        <f>SUM(H30:H38)</f>
        <v>64.5181252</v>
      </c>
      <c r="I42" s="75">
        <f>+H42-E42</f>
        <v>33.310834799999995</v>
      </c>
      <c r="J42" s="76">
        <f>+I42/E42</f>
        <v>1.0674055444429098</v>
      </c>
    </row>
    <row r="43" spans="1:10" x14ac:dyDescent="0.25">
      <c r="A43" s="77" t="s">
        <v>52</v>
      </c>
      <c r="B43" s="19"/>
      <c r="C43" s="71">
        <v>0.13</v>
      </c>
      <c r="D43" s="78"/>
      <c r="E43" s="79">
        <f>+E42*0.13</f>
        <v>4.056947752000001</v>
      </c>
      <c r="F43" s="80">
        <v>0.13</v>
      </c>
      <c r="G43" s="81"/>
      <c r="H43" s="79">
        <f>+H42*0.13</f>
        <v>8.3873562760000002</v>
      </c>
      <c r="I43" s="82">
        <f>+H43-E43</f>
        <v>4.3304085239999992</v>
      </c>
      <c r="J43" s="83">
        <f>+I43/E43</f>
        <v>1.0674055444429096</v>
      </c>
    </row>
    <row r="44" spans="1:10" x14ac:dyDescent="0.25">
      <c r="A44" s="84" t="s">
        <v>53</v>
      </c>
      <c r="B44" s="19"/>
      <c r="C44" s="85"/>
      <c r="D44" s="78"/>
      <c r="E44" s="79">
        <f>+E42+E43</f>
        <v>35.264238152000004</v>
      </c>
      <c r="F44" s="81"/>
      <c r="G44" s="81"/>
      <c r="H44" s="79">
        <f>+H42+H43</f>
        <v>72.905481476000006</v>
      </c>
      <c r="I44" s="82">
        <f>+H44-E44</f>
        <v>37.641243324000001</v>
      </c>
      <c r="J44" s="83">
        <f>+I44/E44</f>
        <v>1.06740554444291</v>
      </c>
    </row>
    <row r="45" spans="1:10" x14ac:dyDescent="0.25">
      <c r="A45" s="127" t="s">
        <v>54</v>
      </c>
      <c r="B45" s="127"/>
      <c r="C45" s="85"/>
      <c r="D45" s="78"/>
      <c r="E45" s="86"/>
      <c r="F45" s="58"/>
      <c r="G45" s="58"/>
      <c r="H45" s="58"/>
      <c r="I45" s="58"/>
      <c r="J45" s="87"/>
    </row>
    <row r="46" spans="1:10" ht="15.75" thickBot="1" x14ac:dyDescent="0.3">
      <c r="A46" s="128" t="s">
        <v>55</v>
      </c>
      <c r="B46" s="128"/>
      <c r="C46" s="88"/>
      <c r="D46" s="89"/>
      <c r="E46" s="90">
        <f>+E44</f>
        <v>35.264238152000004</v>
      </c>
      <c r="F46" s="91"/>
      <c r="G46" s="91"/>
      <c r="H46" s="90">
        <f>+H44</f>
        <v>72.905481476000006</v>
      </c>
      <c r="I46" s="92">
        <f>+H46-E46</f>
        <v>37.641243324000001</v>
      </c>
      <c r="J46" s="93">
        <f>+I46/E46</f>
        <v>1.06740554444291</v>
      </c>
    </row>
    <row r="47" spans="1:10" ht="15.75" thickBot="1" x14ac:dyDescent="0.3">
      <c r="A47" s="62"/>
      <c r="B47" s="63"/>
      <c r="C47" s="64"/>
      <c r="D47" s="65"/>
      <c r="E47" s="66"/>
      <c r="F47" s="64"/>
      <c r="G47" s="67"/>
      <c r="H47" s="66"/>
      <c r="I47" s="68"/>
      <c r="J47" s="69"/>
    </row>
  </sheetData>
  <mergeCells count="10">
    <mergeCell ref="A45:B45"/>
    <mergeCell ref="A46:B46"/>
    <mergeCell ref="B1:D1"/>
    <mergeCell ref="B2:D2"/>
    <mergeCell ref="C9:E9"/>
    <mergeCell ref="F9:H9"/>
    <mergeCell ref="I9:J9"/>
    <mergeCell ref="B10:B11"/>
    <mergeCell ref="I10:I11"/>
    <mergeCell ref="J10:J11"/>
  </mergeCells>
  <pageMargins left="0.7" right="0.7" top="0.75" bottom="0.75" header="0.3" footer="0.3"/>
  <pageSetup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="70" zoomScaleNormal="70" workbookViewId="0">
      <selection sqref="A1:XFD1048576"/>
    </sheetView>
  </sheetViews>
  <sheetFormatPr defaultRowHeight="15" x14ac:dyDescent="0.25"/>
  <cols>
    <col min="1" max="1" width="58.5703125" bestFit="1" customWidth="1"/>
    <col min="2" max="2" width="13.85546875" bestFit="1" customWidth="1"/>
    <col min="3" max="4" width="11.42578125" bestFit="1" customWidth="1"/>
    <col min="5" max="5" width="14.5703125" bestFit="1" customWidth="1"/>
    <col min="6" max="6" width="11.7109375" bestFit="1" customWidth="1"/>
    <col min="7" max="7" width="11.42578125" bestFit="1" customWidth="1"/>
    <col min="8" max="8" width="14.5703125" bestFit="1" customWidth="1"/>
    <col min="9" max="9" width="13.42578125" bestFit="1" customWidth="1"/>
    <col min="10" max="10" width="11.7109375" bestFit="1" customWidth="1"/>
  </cols>
  <sheetData>
    <row r="1" spans="1:10" x14ac:dyDescent="0.25">
      <c r="A1" s="1" t="s">
        <v>0</v>
      </c>
      <c r="B1" s="123" t="s">
        <v>72</v>
      </c>
      <c r="C1" s="123"/>
      <c r="D1" s="123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23" t="s">
        <v>62</v>
      </c>
      <c r="C2" s="123"/>
      <c r="D2" s="123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469398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1317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1.0330999999999999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24" t="s">
        <v>12</v>
      </c>
      <c r="D9" s="125"/>
      <c r="E9" s="126"/>
      <c r="F9" s="124" t="s">
        <v>13</v>
      </c>
      <c r="G9" s="125"/>
      <c r="H9" s="126"/>
      <c r="I9" s="124" t="s">
        <v>14</v>
      </c>
      <c r="J9" s="126"/>
    </row>
    <row r="10" spans="1:10" x14ac:dyDescent="0.25">
      <c r="A10" s="6"/>
      <c r="B10" s="129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19" t="s">
        <v>19</v>
      </c>
      <c r="J10" s="121" t="s">
        <v>20</v>
      </c>
    </row>
    <row r="11" spans="1:10" x14ac:dyDescent="0.25">
      <c r="A11" s="6"/>
      <c r="B11" s="130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20"/>
      <c r="J11" s="122"/>
    </row>
    <row r="12" spans="1:10" x14ac:dyDescent="0.25">
      <c r="A12" s="19" t="s">
        <v>22</v>
      </c>
      <c r="B12" s="20" t="s">
        <v>23</v>
      </c>
      <c r="C12" s="21">
        <v>2.04</v>
      </c>
      <c r="D12" s="22">
        <v>1</v>
      </c>
      <c r="E12" s="23">
        <v>2.04</v>
      </c>
      <c r="F12" s="24">
        <v>2.36</v>
      </c>
      <c r="G12" s="25">
        <v>1</v>
      </c>
      <c r="H12" s="23">
        <f>+F12</f>
        <v>2.36</v>
      </c>
      <c r="I12" s="26">
        <f>+H12-E12</f>
        <v>0.31999999999999984</v>
      </c>
      <c r="J12" s="27">
        <f>+I12/E12</f>
        <v>0.15686274509803913</v>
      </c>
    </row>
    <row r="13" spans="1:10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28" t="s">
        <v>67</v>
      </c>
      <c r="B14" s="20" t="s">
        <v>23</v>
      </c>
      <c r="C14" s="21">
        <v>0.16</v>
      </c>
      <c r="D14" s="22">
        <v>1</v>
      </c>
      <c r="E14" s="23">
        <v>0.16</v>
      </c>
      <c r="F14" s="24"/>
      <c r="G14" s="25">
        <v>1</v>
      </c>
      <c r="H14" s="23">
        <v>0</v>
      </c>
      <c r="I14" s="26">
        <v>-0.16</v>
      </c>
      <c r="J14" s="27">
        <v>-1</v>
      </c>
    </row>
    <row r="15" spans="1:10" x14ac:dyDescent="0.25">
      <c r="A15" s="19" t="s">
        <v>26</v>
      </c>
      <c r="B15" s="20" t="s">
        <v>63</v>
      </c>
      <c r="C15" s="21">
        <v>8.9309999999999992</v>
      </c>
      <c r="D15" s="29">
        <v>1317</v>
      </c>
      <c r="E15" s="23">
        <v>11762.126999999999</v>
      </c>
      <c r="F15" s="24">
        <v>10.318</v>
      </c>
      <c r="G15" s="29">
        <v>1317</v>
      </c>
      <c r="H15" s="23">
        <f>+F15*G15</f>
        <v>13588.805999999999</v>
      </c>
      <c r="I15" s="26">
        <f>+H15-E15</f>
        <v>1826.6790000000001</v>
      </c>
      <c r="J15" s="27">
        <f>+I15/E15</f>
        <v>0.15530175792184528</v>
      </c>
    </row>
    <row r="16" spans="1:10" x14ac:dyDescent="0.25">
      <c r="A16" s="19" t="s">
        <v>28</v>
      </c>
      <c r="B16" s="20"/>
      <c r="C16" s="21"/>
      <c r="D16" s="29">
        <v>1317</v>
      </c>
      <c r="E16" s="23">
        <v>0</v>
      </c>
      <c r="F16" s="24"/>
      <c r="G16" s="29">
        <v>1317</v>
      </c>
      <c r="H16" s="23">
        <v>0</v>
      </c>
      <c r="I16" s="26">
        <v>0</v>
      </c>
      <c r="J16" s="27" t="s">
        <v>25</v>
      </c>
    </row>
    <row r="17" spans="1:10" x14ac:dyDescent="0.25">
      <c r="A17" s="19" t="s">
        <v>29</v>
      </c>
      <c r="B17" s="20"/>
      <c r="C17" s="21"/>
      <c r="D17" s="29">
        <v>1317</v>
      </c>
      <c r="E17" s="23">
        <v>0</v>
      </c>
      <c r="F17" s="24"/>
      <c r="G17" s="29">
        <v>1317</v>
      </c>
      <c r="H17" s="23">
        <v>0</v>
      </c>
      <c r="I17" s="26">
        <v>0</v>
      </c>
      <c r="J17" s="27" t="s">
        <v>25</v>
      </c>
    </row>
    <row r="18" spans="1:10" x14ac:dyDescent="0.25">
      <c r="A18" s="28" t="s">
        <v>64</v>
      </c>
      <c r="B18" s="20" t="s">
        <v>63</v>
      </c>
      <c r="C18" s="21"/>
      <c r="D18" s="29">
        <v>1317</v>
      </c>
      <c r="E18" s="23">
        <v>0</v>
      </c>
      <c r="F18" s="24">
        <v>1.3182</v>
      </c>
      <c r="G18" s="29">
        <v>1317</v>
      </c>
      <c r="H18" s="23">
        <v>1736.0694000000001</v>
      </c>
      <c r="I18" s="26">
        <v>1736.0694000000001</v>
      </c>
      <c r="J18" s="27" t="s">
        <v>25</v>
      </c>
    </row>
    <row r="19" spans="1:10" x14ac:dyDescent="0.25">
      <c r="A19" s="30" t="s">
        <v>30</v>
      </c>
      <c r="B19" s="31"/>
      <c r="C19" s="32"/>
      <c r="D19" s="33"/>
      <c r="E19" s="34">
        <v>11764.326999999999</v>
      </c>
      <c r="F19" s="35"/>
      <c r="G19" s="36"/>
      <c r="H19" s="34">
        <f>SUM(H12:H18)</f>
        <v>15327.2354</v>
      </c>
      <c r="I19" s="37">
        <f>+H19-E19</f>
        <v>3562.9084000000003</v>
      </c>
      <c r="J19" s="38">
        <f>+I19/E19</f>
        <v>0.30285696750863866</v>
      </c>
    </row>
    <row r="20" spans="1:10" x14ac:dyDescent="0.25">
      <c r="A20" s="39" t="s">
        <v>31</v>
      </c>
      <c r="B20" s="20" t="s">
        <v>27</v>
      </c>
      <c r="C20" s="21"/>
      <c r="D20" s="29">
        <v>1317</v>
      </c>
      <c r="E20" s="23">
        <v>0</v>
      </c>
      <c r="F20" s="24">
        <v>-3.2000000000000002E-3</v>
      </c>
      <c r="G20" s="29">
        <v>469398</v>
      </c>
      <c r="H20" s="23">
        <v>-1502.0736000000002</v>
      </c>
      <c r="I20" s="26">
        <v>-1502.0736000000002</v>
      </c>
      <c r="J20" s="27" t="s">
        <v>25</v>
      </c>
    </row>
    <row r="21" spans="1:10" x14ac:dyDescent="0.25">
      <c r="A21" s="39" t="s">
        <v>32</v>
      </c>
      <c r="B21" s="20" t="s">
        <v>63</v>
      </c>
      <c r="C21" s="21"/>
      <c r="D21" s="29">
        <v>1317</v>
      </c>
      <c r="E21" s="23">
        <v>0</v>
      </c>
      <c r="F21" s="24">
        <v>2.3736000000000002</v>
      </c>
      <c r="G21" s="29">
        <v>1317</v>
      </c>
      <c r="H21" s="23">
        <v>3126.0312000000004</v>
      </c>
      <c r="I21" s="26">
        <v>3126.0312000000004</v>
      </c>
      <c r="J21" s="27" t="s">
        <v>25</v>
      </c>
    </row>
    <row r="22" spans="1:10" x14ac:dyDescent="0.25">
      <c r="A22" s="39" t="s">
        <v>33</v>
      </c>
      <c r="B22" s="20" t="s">
        <v>63</v>
      </c>
      <c r="C22" s="21"/>
      <c r="D22" s="29">
        <v>1317</v>
      </c>
      <c r="E22" s="23">
        <v>0</v>
      </c>
      <c r="F22" s="24">
        <v>-0.65280000000000005</v>
      </c>
      <c r="G22" s="29">
        <v>1317</v>
      </c>
      <c r="H22" s="23">
        <v>-859.73760000000004</v>
      </c>
      <c r="I22" s="26">
        <v>-859.73760000000004</v>
      </c>
      <c r="J22" s="27" t="s">
        <v>25</v>
      </c>
    </row>
    <row r="23" spans="1:10" x14ac:dyDescent="0.25">
      <c r="A23" s="39" t="s">
        <v>59</v>
      </c>
      <c r="B23" s="20" t="s">
        <v>27</v>
      </c>
      <c r="C23" s="21"/>
      <c r="D23" s="29">
        <v>1317</v>
      </c>
      <c r="E23" s="23">
        <v>0</v>
      </c>
      <c r="F23" s="24">
        <v>7.1999999999999998E-3</v>
      </c>
      <c r="G23" s="29">
        <v>469398</v>
      </c>
      <c r="H23" s="23">
        <v>3379.6655999999998</v>
      </c>
      <c r="I23" s="26">
        <v>3379.6655999999998</v>
      </c>
      <c r="J23" s="27" t="s">
        <v>25</v>
      </c>
    </row>
    <row r="24" spans="1:10" x14ac:dyDescent="0.25">
      <c r="A24" s="40" t="s">
        <v>34</v>
      </c>
      <c r="B24" s="20" t="s">
        <v>63</v>
      </c>
      <c r="C24" s="21">
        <v>5.3199999999999997E-2</v>
      </c>
      <c r="D24" s="29">
        <v>1317</v>
      </c>
      <c r="E24" s="23">
        <v>70.064399999999992</v>
      </c>
      <c r="F24" s="24">
        <v>0.17749999999999999</v>
      </c>
      <c r="G24" s="29">
        <v>1317</v>
      </c>
      <c r="H24" s="23">
        <v>233.76749999999998</v>
      </c>
      <c r="I24" s="26">
        <v>163.70310000000001</v>
      </c>
      <c r="J24" s="27">
        <v>2.3364661654135341</v>
      </c>
    </row>
    <row r="25" spans="1:10" x14ac:dyDescent="0.25">
      <c r="A25" s="40" t="s">
        <v>35</v>
      </c>
      <c r="B25" s="20"/>
      <c r="C25" s="41">
        <v>0</v>
      </c>
      <c r="D25" s="42">
        <v>0</v>
      </c>
      <c r="E25" s="23">
        <v>0</v>
      </c>
      <c r="F25" s="43">
        <v>0</v>
      </c>
      <c r="G25" s="42">
        <v>0</v>
      </c>
      <c r="H25" s="23">
        <v>0</v>
      </c>
      <c r="I25" s="26">
        <v>0</v>
      </c>
      <c r="J25" s="27" t="s">
        <v>25</v>
      </c>
    </row>
    <row r="26" spans="1:10" x14ac:dyDescent="0.25">
      <c r="A26" s="40" t="s">
        <v>36</v>
      </c>
      <c r="B26" s="20"/>
      <c r="C26" s="41"/>
      <c r="D26" s="22"/>
      <c r="E26" s="23"/>
      <c r="F26" s="41"/>
      <c r="G26" s="22"/>
      <c r="H26" s="23">
        <v>0</v>
      </c>
      <c r="I26" s="26">
        <v>0</v>
      </c>
      <c r="J26" s="27" t="s">
        <v>25</v>
      </c>
    </row>
    <row r="27" spans="1:10" x14ac:dyDescent="0.25">
      <c r="A27" s="44" t="s">
        <v>37</v>
      </c>
      <c r="B27" s="45"/>
      <c r="C27" s="46"/>
      <c r="D27" s="33"/>
      <c r="E27" s="47">
        <v>11834.391399999999</v>
      </c>
      <c r="F27" s="33"/>
      <c r="G27" s="36"/>
      <c r="H27" s="47">
        <f>SUM(H19:H26)</f>
        <v>19704.888500000001</v>
      </c>
      <c r="I27" s="37">
        <f>+H27-E27</f>
        <v>7870.4971000000023</v>
      </c>
      <c r="J27" s="38">
        <f>+I27/E27</f>
        <v>0.66505296588382257</v>
      </c>
    </row>
    <row r="28" spans="1:10" x14ac:dyDescent="0.25">
      <c r="A28" s="48" t="s">
        <v>38</v>
      </c>
      <c r="B28" s="49" t="s">
        <v>63</v>
      </c>
      <c r="C28" s="24">
        <v>2.2172999999999998</v>
      </c>
      <c r="D28" s="42">
        <v>1317</v>
      </c>
      <c r="E28" s="23">
        <v>2920.1840999999999</v>
      </c>
      <c r="F28" s="24">
        <v>2.1095999999999999</v>
      </c>
      <c r="G28" s="42">
        <v>1317</v>
      </c>
      <c r="H28" s="23">
        <v>2778.3431999999998</v>
      </c>
      <c r="I28" s="26">
        <v>-141.84090000000015</v>
      </c>
      <c r="J28" s="27">
        <v>-4.8572588283047002E-2</v>
      </c>
    </row>
    <row r="29" spans="1:10" x14ac:dyDescent="0.25">
      <c r="A29" s="50" t="s">
        <v>39</v>
      </c>
      <c r="B29" s="49" t="s">
        <v>63</v>
      </c>
      <c r="C29" s="24">
        <v>1.6566000000000001</v>
      </c>
      <c r="D29" s="42">
        <v>1317</v>
      </c>
      <c r="E29" s="23">
        <v>2181.7422000000001</v>
      </c>
      <c r="F29" s="24">
        <v>1.6368</v>
      </c>
      <c r="G29" s="42">
        <v>1317</v>
      </c>
      <c r="H29" s="23">
        <v>2155.6656000000003</v>
      </c>
      <c r="I29" s="26">
        <v>-26.076599999999871</v>
      </c>
      <c r="J29" s="27">
        <v>-1.1952191235059702E-2</v>
      </c>
    </row>
    <row r="30" spans="1:10" x14ac:dyDescent="0.25">
      <c r="A30" s="44" t="s">
        <v>40</v>
      </c>
      <c r="B30" s="31"/>
      <c r="C30" s="51"/>
      <c r="D30" s="33"/>
      <c r="E30" s="47">
        <v>16936.3177</v>
      </c>
      <c r="F30" s="52"/>
      <c r="G30" s="53"/>
      <c r="H30" s="47">
        <f>SUM(H27:H29)</f>
        <v>24638.897300000001</v>
      </c>
      <c r="I30" s="37">
        <f>+H30-E30</f>
        <v>7702.5796000000009</v>
      </c>
      <c r="J30" s="38">
        <f>+I30/E30</f>
        <v>0.45479659371292974</v>
      </c>
    </row>
    <row r="31" spans="1:10" x14ac:dyDescent="0.25">
      <c r="A31" s="54" t="s">
        <v>41</v>
      </c>
      <c r="B31" s="20" t="s">
        <v>27</v>
      </c>
      <c r="C31" s="55">
        <v>4.4000000000000003E-3</v>
      </c>
      <c r="D31" s="42">
        <v>486390.20760000002</v>
      </c>
      <c r="E31" s="56">
        <v>2140.1169134400002</v>
      </c>
      <c r="F31" s="57">
        <v>4.4000000000000003E-3</v>
      </c>
      <c r="G31" s="42">
        <v>484935.07379999995</v>
      </c>
      <c r="H31" s="56">
        <v>2133.7143247200001</v>
      </c>
      <c r="I31" s="26">
        <v>-6.4025887200000398</v>
      </c>
      <c r="J31" s="27">
        <v>-2.9917004439297618E-3</v>
      </c>
    </row>
    <row r="32" spans="1:10" x14ac:dyDescent="0.25">
      <c r="A32" s="54" t="s">
        <v>42</v>
      </c>
      <c r="B32" s="20" t="s">
        <v>27</v>
      </c>
      <c r="C32" s="55">
        <v>1.2999999999999999E-3</v>
      </c>
      <c r="D32" s="42">
        <v>486390.20760000002</v>
      </c>
      <c r="E32" s="56">
        <v>632.30726988000004</v>
      </c>
      <c r="F32" s="57">
        <v>1.2999999999999999E-3</v>
      </c>
      <c r="G32" s="42">
        <v>484935.07379999995</v>
      </c>
      <c r="H32" s="56">
        <v>630.41559593999989</v>
      </c>
      <c r="I32" s="26">
        <v>-1.8916739400001461</v>
      </c>
      <c r="J32" s="27">
        <v>-2.9917004439299743E-3</v>
      </c>
    </row>
    <row r="33" spans="1:10" x14ac:dyDescent="0.25">
      <c r="A33" s="19" t="s">
        <v>43</v>
      </c>
      <c r="B33" s="20" t="s">
        <v>23</v>
      </c>
      <c r="C33" s="55">
        <v>0.25</v>
      </c>
      <c r="D33" s="22">
        <v>1</v>
      </c>
      <c r="E33" s="56">
        <v>0.25</v>
      </c>
      <c r="F33" s="57">
        <v>0.25</v>
      </c>
      <c r="G33" s="25">
        <v>1</v>
      </c>
      <c r="H33" s="56">
        <v>0.25</v>
      </c>
      <c r="I33" s="26">
        <v>0</v>
      </c>
      <c r="J33" s="27">
        <v>0</v>
      </c>
    </row>
    <row r="34" spans="1:10" x14ac:dyDescent="0.25">
      <c r="A34" s="19" t="s">
        <v>44</v>
      </c>
      <c r="B34" s="20" t="s">
        <v>27</v>
      </c>
      <c r="C34" s="55">
        <v>7.0000000000000001E-3</v>
      </c>
      <c r="D34" s="29">
        <v>469398</v>
      </c>
      <c r="E34" s="56">
        <v>3285.7860000000001</v>
      </c>
      <c r="F34" s="58"/>
      <c r="G34" s="58"/>
      <c r="H34" s="58"/>
      <c r="I34" s="58"/>
      <c r="J34" s="27">
        <v>0</v>
      </c>
    </row>
    <row r="35" spans="1:10" ht="25.5" x14ac:dyDescent="0.25">
      <c r="A35" s="54" t="s">
        <v>45</v>
      </c>
      <c r="B35" s="20"/>
      <c r="C35" s="58"/>
      <c r="D35" s="58"/>
      <c r="E35" s="58"/>
      <c r="F35" s="57"/>
      <c r="G35" s="42"/>
      <c r="H35" s="56">
        <v>0</v>
      </c>
      <c r="I35" s="26"/>
      <c r="J35" s="27" t="s">
        <v>25</v>
      </c>
    </row>
    <row r="36" spans="1:10" x14ac:dyDescent="0.25">
      <c r="A36" s="40" t="s">
        <v>46</v>
      </c>
      <c r="B36" s="20"/>
      <c r="C36" s="59">
        <v>0.08</v>
      </c>
      <c r="D36" s="60">
        <v>311289.73286400002</v>
      </c>
      <c r="E36" s="56">
        <v>24903.178629120001</v>
      </c>
      <c r="F36" s="59">
        <v>0.08</v>
      </c>
      <c r="G36" s="60">
        <v>310358.44723200001</v>
      </c>
      <c r="H36" s="56">
        <v>24828.675778560002</v>
      </c>
      <c r="I36" s="26">
        <v>-74.502850559998478</v>
      </c>
      <c r="J36" s="27">
        <v>-2.991700443929682E-3</v>
      </c>
    </row>
    <row r="37" spans="1:10" x14ac:dyDescent="0.25">
      <c r="A37" s="40" t="s">
        <v>47</v>
      </c>
      <c r="B37" s="20"/>
      <c r="C37" s="59">
        <v>0.122</v>
      </c>
      <c r="D37" s="60">
        <v>87550.237368000002</v>
      </c>
      <c r="E37" s="56">
        <v>10681.128958896001</v>
      </c>
      <c r="F37" s="59">
        <v>0.122</v>
      </c>
      <c r="G37" s="60">
        <v>87288.313283999989</v>
      </c>
      <c r="H37" s="56">
        <v>10649.174220647998</v>
      </c>
      <c r="I37" s="26">
        <v>-31.954738248003196</v>
      </c>
      <c r="J37" s="27">
        <v>-2.9917004439300424E-3</v>
      </c>
    </row>
    <row r="38" spans="1:10" x14ac:dyDescent="0.25">
      <c r="A38" s="6" t="s">
        <v>48</v>
      </c>
      <c r="B38" s="20"/>
      <c r="C38" s="59">
        <v>0.161</v>
      </c>
      <c r="D38" s="60">
        <v>87550.237368000002</v>
      </c>
      <c r="E38" s="56">
        <v>14095.588216248001</v>
      </c>
      <c r="F38" s="59">
        <v>0.161</v>
      </c>
      <c r="G38" s="60">
        <v>87288.313283999989</v>
      </c>
      <c r="H38" s="56">
        <v>14053.418438723998</v>
      </c>
      <c r="I38" s="26">
        <v>-42.169777524002711</v>
      </c>
      <c r="J38" s="27">
        <v>-2.9917004439299353E-3</v>
      </c>
    </row>
    <row r="39" spans="1:10" x14ac:dyDescent="0.25">
      <c r="A39" s="40" t="s">
        <v>49</v>
      </c>
      <c r="B39" s="20"/>
      <c r="C39" s="59">
        <v>8.5999999999999993E-2</v>
      </c>
      <c r="D39" s="60">
        <v>486390.20760000002</v>
      </c>
      <c r="E39" s="56">
        <v>41829.557853599996</v>
      </c>
      <c r="F39" s="59">
        <v>8.5999999999999993E-2</v>
      </c>
      <c r="G39" s="60">
        <v>484935.07379999995</v>
      </c>
      <c r="H39" s="56">
        <v>41704.41634679999</v>
      </c>
      <c r="I39" s="26">
        <v>-125.14150680000603</v>
      </c>
      <c r="J39" s="27">
        <v>-2.9917004439298876E-3</v>
      </c>
    </row>
    <row r="40" spans="1:10" ht="15.75" thickBot="1" x14ac:dyDescent="0.3">
      <c r="A40" s="40" t="s">
        <v>50</v>
      </c>
      <c r="B40" s="20"/>
      <c r="C40" s="55">
        <v>9.06E-2</v>
      </c>
      <c r="D40" s="61">
        <v>486390.20760000002</v>
      </c>
      <c r="E40" s="56">
        <v>44066.952808560003</v>
      </c>
      <c r="F40" s="55">
        <v>9.06E-2</v>
      </c>
      <c r="G40" s="61">
        <v>484935.07379999995</v>
      </c>
      <c r="H40" s="56">
        <v>43935.117686279998</v>
      </c>
      <c r="I40" s="26">
        <v>-131.83512228000473</v>
      </c>
      <c r="J40" s="27">
        <v>-2.9917004439298503E-3</v>
      </c>
    </row>
    <row r="41" spans="1:10" ht="15.75" thickBot="1" x14ac:dyDescent="0.3">
      <c r="A41" s="62"/>
      <c r="B41" s="63"/>
      <c r="C41" s="64"/>
      <c r="D41" s="65"/>
      <c r="E41" s="66"/>
      <c r="F41" s="64"/>
      <c r="G41" s="67"/>
      <c r="H41" s="66"/>
      <c r="I41" s="68"/>
      <c r="J41" s="69"/>
    </row>
    <row r="42" spans="1:10" x14ac:dyDescent="0.25">
      <c r="A42" s="70" t="s">
        <v>56</v>
      </c>
      <c r="B42" s="19"/>
      <c r="C42" s="71"/>
      <c r="D42" s="72"/>
      <c r="E42" s="73">
        <f>+E30+E31+E32+E33+E34+E40</f>
        <v>67061.730691880002</v>
      </c>
      <c r="F42" s="74"/>
      <c r="G42" s="74"/>
      <c r="H42" s="73">
        <f>+H30+H31+H32+H33+H34+H40</f>
        <v>71338.394906939997</v>
      </c>
      <c r="I42" s="75">
        <f>+H42-E42</f>
        <v>4276.6642150599946</v>
      </c>
      <c r="J42" s="76">
        <f>+I42/E42</f>
        <v>6.3772052569138718E-2</v>
      </c>
    </row>
    <row r="43" spans="1:10" x14ac:dyDescent="0.25">
      <c r="A43" s="77" t="s">
        <v>52</v>
      </c>
      <c r="B43" s="19"/>
      <c r="C43" s="71">
        <v>0.13</v>
      </c>
      <c r="D43" s="78"/>
      <c r="E43" s="79">
        <f>+E42*0.13</f>
        <v>8718.0249899444007</v>
      </c>
      <c r="F43" s="80">
        <v>0.13</v>
      </c>
      <c r="G43" s="81"/>
      <c r="H43" s="79">
        <f>+H42*0.13</f>
        <v>9273.9913379022</v>
      </c>
      <c r="I43" s="82">
        <f>+H43-E43</f>
        <v>555.96634795779937</v>
      </c>
      <c r="J43" s="83">
        <f>+I43/E43</f>
        <v>6.3772052569138718E-2</v>
      </c>
    </row>
    <row r="44" spans="1:10" x14ac:dyDescent="0.25">
      <c r="A44" s="84" t="s">
        <v>53</v>
      </c>
      <c r="B44" s="19"/>
      <c r="C44" s="85"/>
      <c r="D44" s="78"/>
      <c r="E44" s="79">
        <f>+E42+E43</f>
        <v>75779.755681824405</v>
      </c>
      <c r="F44" s="81"/>
      <c r="G44" s="81"/>
      <c r="H44" s="79">
        <f>+H42+H43</f>
        <v>80612.386244842201</v>
      </c>
      <c r="I44" s="82">
        <f>+H44-E44</f>
        <v>4832.6305630177958</v>
      </c>
      <c r="J44" s="83">
        <f>+I44/E44</f>
        <v>6.3772052569138732E-2</v>
      </c>
    </row>
    <row r="45" spans="1:10" x14ac:dyDescent="0.25">
      <c r="A45" s="127" t="s">
        <v>54</v>
      </c>
      <c r="B45" s="127"/>
      <c r="C45" s="85"/>
      <c r="D45" s="78"/>
      <c r="E45" s="86"/>
      <c r="F45" s="58"/>
      <c r="G45" s="58"/>
      <c r="H45" s="58"/>
      <c r="I45" s="58"/>
      <c r="J45" s="87"/>
    </row>
    <row r="46" spans="1:10" ht="15.75" thickBot="1" x14ac:dyDescent="0.3">
      <c r="A46" s="132" t="s">
        <v>56</v>
      </c>
      <c r="B46" s="133"/>
      <c r="C46" s="88"/>
      <c r="D46" s="89"/>
      <c r="E46" s="90">
        <f>+E44</f>
        <v>75779.755681824405</v>
      </c>
      <c r="F46" s="91"/>
      <c r="G46" s="91"/>
      <c r="H46" s="90">
        <f t="shared" ref="H46:I46" si="0">+H44</f>
        <v>80612.386244842201</v>
      </c>
      <c r="I46" s="90">
        <f t="shared" si="0"/>
        <v>4832.6305630177958</v>
      </c>
      <c r="J46" s="93">
        <f>+I46/E46</f>
        <v>6.3772052569138732E-2</v>
      </c>
    </row>
    <row r="47" spans="1:10" ht="15.75" thickBot="1" x14ac:dyDescent="0.3">
      <c r="A47" s="62"/>
      <c r="B47" s="63"/>
      <c r="C47" s="64"/>
      <c r="D47" s="65"/>
      <c r="E47" s="66"/>
      <c r="F47" s="64"/>
      <c r="G47" s="67"/>
      <c r="H47" s="66"/>
      <c r="I47" s="68"/>
      <c r="J47" s="69"/>
    </row>
  </sheetData>
  <mergeCells count="10">
    <mergeCell ref="A45:B45"/>
    <mergeCell ref="A46:B46"/>
    <mergeCell ref="B1:D1"/>
    <mergeCell ref="B2:D2"/>
    <mergeCell ref="C9:E9"/>
    <mergeCell ref="F9:H9"/>
    <mergeCell ref="I9:J9"/>
    <mergeCell ref="B10:B11"/>
    <mergeCell ref="I10:I11"/>
    <mergeCell ref="J10:J11"/>
  </mergeCells>
  <pageMargins left="0.7" right="0.7" top="0.75" bottom="0.75" header="0.3" footer="0.3"/>
  <pageSetup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sqref="A1:I1"/>
    </sheetView>
  </sheetViews>
  <sheetFormatPr defaultRowHeight="14.25" x14ac:dyDescent="0.2"/>
  <cols>
    <col min="1" max="1" width="21.5703125" style="108" bestFit="1" customWidth="1"/>
    <col min="2" max="2" width="14.5703125" style="108" bestFit="1" customWidth="1"/>
    <col min="3" max="3" width="10.42578125" style="108" bestFit="1" customWidth="1"/>
    <col min="4" max="4" width="13.5703125" style="108" customWidth="1"/>
    <col min="5" max="5" width="14" style="108" bestFit="1" customWidth="1"/>
    <col min="6" max="6" width="14.5703125" style="108" customWidth="1"/>
    <col min="7" max="7" width="13.28515625" style="108" customWidth="1"/>
    <col min="8" max="8" width="14.28515625" style="108" customWidth="1"/>
    <col min="9" max="9" width="16.7109375" style="108" customWidth="1"/>
    <col min="10" max="16384" width="9.140625" style="108"/>
  </cols>
  <sheetData>
    <row r="1" spans="1:10" ht="15" x14ac:dyDescent="0.25">
      <c r="A1" s="134" t="s">
        <v>75</v>
      </c>
      <c r="B1" s="134"/>
      <c r="C1" s="134"/>
      <c r="D1" s="134"/>
      <c r="E1" s="134"/>
      <c r="F1" s="134"/>
      <c r="G1" s="134"/>
      <c r="H1" s="134"/>
      <c r="I1" s="134"/>
    </row>
    <row r="3" spans="1:10" ht="51" customHeight="1" x14ac:dyDescent="0.2">
      <c r="A3" s="106" t="s">
        <v>76</v>
      </c>
      <c r="B3" s="107" t="s">
        <v>5</v>
      </c>
      <c r="C3" s="107" t="s">
        <v>7</v>
      </c>
      <c r="D3" s="107" t="s">
        <v>85</v>
      </c>
      <c r="E3" s="107" t="s">
        <v>77</v>
      </c>
      <c r="F3" s="107" t="s">
        <v>78</v>
      </c>
      <c r="G3" s="107" t="s">
        <v>79</v>
      </c>
      <c r="H3" s="107" t="s">
        <v>80</v>
      </c>
      <c r="I3" s="107" t="s">
        <v>81</v>
      </c>
      <c r="J3" s="109"/>
    </row>
    <row r="4" spans="1:10" x14ac:dyDescent="0.2">
      <c r="A4" s="111" t="s">
        <v>1</v>
      </c>
      <c r="B4" s="112">
        <v>100</v>
      </c>
      <c r="C4" s="112"/>
      <c r="D4" s="111"/>
      <c r="E4" s="113">
        <f>+Residential!E48</f>
        <v>36.628609643999994</v>
      </c>
      <c r="F4" s="113">
        <f>+Residential!H48</f>
        <v>40.166193972000002</v>
      </c>
      <c r="G4" s="113">
        <f>+F4-E4</f>
        <v>3.5375843280000083</v>
      </c>
      <c r="H4" s="114">
        <f>+Residential!J48</f>
        <v>9.6579814587078872E-2</v>
      </c>
      <c r="I4" s="114">
        <f>+Residential!J20</f>
        <v>0.16906873614190693</v>
      </c>
    </row>
    <row r="5" spans="1:10" x14ac:dyDescent="0.2">
      <c r="A5" s="111"/>
      <c r="B5" s="112">
        <v>250</v>
      </c>
      <c r="C5" s="112"/>
      <c r="D5" s="111"/>
      <c r="E5" s="113">
        <f>+Residential!E97</f>
        <v>61.67172411</v>
      </c>
      <c r="F5" s="113">
        <f>+Residential!H97</f>
        <v>63.261084929999996</v>
      </c>
      <c r="G5" s="113">
        <f>+F5-E5</f>
        <v>1.589360819999996</v>
      </c>
      <c r="H5" s="114">
        <f>+Residential!J97</f>
        <v>2.5771305131102748E-2</v>
      </c>
      <c r="I5" s="114">
        <f>+Residential!J69</f>
        <v>0.13168316831683169</v>
      </c>
    </row>
    <row r="6" spans="1:10" x14ac:dyDescent="0.2">
      <c r="A6" s="111"/>
      <c r="B6" s="112">
        <v>362</v>
      </c>
      <c r="C6" s="112"/>
      <c r="D6" s="111"/>
      <c r="E6" s="113">
        <f>+Residential!E146</f>
        <v>80.050995271679994</v>
      </c>
      <c r="F6" s="113">
        <f>+Residential!H146</f>
        <v>80.125300311039993</v>
      </c>
      <c r="G6" s="113">
        <f>+F6-E6</f>
        <v>7.4305039359998659E-2</v>
      </c>
      <c r="H6" s="114">
        <f>+Residential!J146</f>
        <v>9.2822130577914117E-4</v>
      </c>
      <c r="I6" s="114">
        <f>+Residential!J118</f>
        <v>0.10859678720751138</v>
      </c>
    </row>
    <row r="7" spans="1:10" x14ac:dyDescent="0.2">
      <c r="A7" s="111"/>
      <c r="B7" s="112">
        <v>500</v>
      </c>
      <c r="C7" s="112"/>
      <c r="D7" s="111"/>
      <c r="E7" s="113">
        <f>+Residential!E195</f>
        <v>103.41024822000001</v>
      </c>
      <c r="F7" s="113">
        <f>+Residential!H195</f>
        <v>101.75256985999999</v>
      </c>
      <c r="G7" s="113">
        <f t="shared" ref="G7:G34" si="0">+F7-E7</f>
        <v>-1.6576783600000198</v>
      </c>
      <c r="H7" s="114">
        <f>+Residential!J195</f>
        <v>-1.6030116826268453E-2</v>
      </c>
      <c r="I7" s="114">
        <f>+Residential!J167</f>
        <v>8.4453781512605117E-2</v>
      </c>
    </row>
    <row r="8" spans="1:10" x14ac:dyDescent="0.2">
      <c r="A8" s="111"/>
      <c r="B8" s="112">
        <v>800</v>
      </c>
      <c r="C8" s="112"/>
      <c r="D8" s="111"/>
      <c r="E8" s="113">
        <f>+Residential!E244</f>
        <v>153.49647715200001</v>
      </c>
      <c r="F8" s="113">
        <f>+Residential!H244</f>
        <v>147.94235177600001</v>
      </c>
      <c r="G8" s="113">
        <f t="shared" si="0"/>
        <v>-5.5541253760000018</v>
      </c>
      <c r="H8" s="114">
        <f>+Residential!J244</f>
        <v>-3.618405763475617E-2</v>
      </c>
      <c r="I8" s="114">
        <f>+Residential!J216</f>
        <v>4.3741109530583362E-2</v>
      </c>
    </row>
    <row r="9" spans="1:10" x14ac:dyDescent="0.2">
      <c r="A9" s="111"/>
      <c r="B9" s="112">
        <v>1000</v>
      </c>
      <c r="C9" s="112"/>
      <c r="D9" s="111"/>
      <c r="E9" s="113">
        <f>+Residential!E293</f>
        <v>186.88729644</v>
      </c>
      <c r="F9" s="113">
        <f>+Residential!H293</f>
        <v>178.73553971999996</v>
      </c>
      <c r="G9" s="113">
        <f t="shared" si="0"/>
        <v>-8.1517567200000371</v>
      </c>
      <c r="H9" s="114">
        <f>+Residential!J293</f>
        <v>-4.3618570525028447E-2</v>
      </c>
      <c r="I9" s="114">
        <f>+Residential!J265</f>
        <v>2.2903225806451582E-2</v>
      </c>
    </row>
    <row r="10" spans="1:10" x14ac:dyDescent="0.2">
      <c r="A10" s="111"/>
      <c r="B10" s="112">
        <v>1500</v>
      </c>
      <c r="C10" s="112"/>
      <c r="D10" s="111"/>
      <c r="E10" s="113">
        <f>+Residential!E342</f>
        <v>270.36434465999997</v>
      </c>
      <c r="F10" s="113">
        <f>+Residential!H342</f>
        <v>255.71850957999996</v>
      </c>
      <c r="G10" s="113">
        <f t="shared" si="0"/>
        <v>-14.645835080000012</v>
      </c>
      <c r="H10" s="114">
        <f>+Residential!J342</f>
        <v>-5.4170734304547677E-2</v>
      </c>
      <c r="I10" s="114">
        <f>+Residential!J314</f>
        <v>-1.5445026178010376E-2</v>
      </c>
    </row>
    <row r="11" spans="1:10" x14ac:dyDescent="0.2">
      <c r="A11" s="111"/>
      <c r="B11" s="112">
        <v>2000</v>
      </c>
      <c r="C11" s="112"/>
      <c r="D11" s="111"/>
      <c r="E11" s="113">
        <f>+Residential!E391</f>
        <v>353.84139288</v>
      </c>
      <c r="F11" s="113">
        <f>+Residential!H391</f>
        <v>332.70147943999996</v>
      </c>
      <c r="G11" s="113">
        <f t="shared" si="0"/>
        <v>-21.139913440000043</v>
      </c>
      <c r="H11" s="114">
        <f>+Residential!J391</f>
        <v>-5.9744037485092445E-2</v>
      </c>
      <c r="I11" s="114">
        <f>+Residential!J363</f>
        <v>-4.1629955947136581E-2</v>
      </c>
    </row>
    <row r="12" spans="1:10" x14ac:dyDescent="0.2">
      <c r="A12" s="115"/>
      <c r="B12" s="116"/>
      <c r="C12" s="116"/>
      <c r="D12" s="115"/>
      <c r="E12" s="117"/>
      <c r="F12" s="117"/>
      <c r="G12" s="117"/>
      <c r="H12" s="118"/>
      <c r="I12" s="118"/>
    </row>
    <row r="13" spans="1:10" x14ac:dyDescent="0.2">
      <c r="A13" s="111" t="s">
        <v>60</v>
      </c>
      <c r="B13" s="112">
        <v>1000</v>
      </c>
      <c r="C13" s="112"/>
      <c r="D13" s="111"/>
      <c r="E13" s="113">
        <f>+'GS&lt;50'!E47</f>
        <v>191.78351864000001</v>
      </c>
      <c r="F13" s="113">
        <f>+'GS&lt;50'!H47</f>
        <v>180.13331581999998</v>
      </c>
      <c r="G13" s="113">
        <f t="shared" si="0"/>
        <v>-11.650202820000032</v>
      </c>
      <c r="H13" s="114">
        <f>+'GS&lt;50'!J47</f>
        <v>-6.074663194530714E-2</v>
      </c>
      <c r="I13" s="114">
        <f>+'GS&lt;50'!J19</f>
        <v>-4.9618320610687029E-2</v>
      </c>
    </row>
    <row r="14" spans="1:10" x14ac:dyDescent="0.2">
      <c r="A14" s="111"/>
      <c r="B14" s="112">
        <v>2000</v>
      </c>
      <c r="C14" s="112"/>
      <c r="D14" s="111"/>
      <c r="E14" s="113">
        <f>+'GS&lt;50'!E96</f>
        <v>360.60543728000005</v>
      </c>
      <c r="F14" s="113">
        <f>+'GS&lt;50'!H96</f>
        <v>340.03963163999993</v>
      </c>
      <c r="G14" s="113">
        <f t="shared" si="0"/>
        <v>-20.565805640000121</v>
      </c>
      <c r="H14" s="114">
        <f>+'GS&lt;50'!J96</f>
        <v>-5.7031324305937596E-2</v>
      </c>
      <c r="I14" s="114">
        <f>+'GS&lt;50'!J68</f>
        <v>-2.2559171597633116E-2</v>
      </c>
    </row>
    <row r="15" spans="1:10" x14ac:dyDescent="0.2">
      <c r="A15" s="111"/>
      <c r="B15" s="112">
        <v>5000</v>
      </c>
      <c r="C15" s="112"/>
      <c r="D15" s="111"/>
      <c r="E15" s="113">
        <f>+'GS&lt;50'!E145</f>
        <v>867.07119320000004</v>
      </c>
      <c r="F15" s="113">
        <f>+'GS&lt;50'!H145</f>
        <v>819.75857909999991</v>
      </c>
      <c r="G15" s="113">
        <f t="shared" si="0"/>
        <v>-47.312614100000133</v>
      </c>
      <c r="H15" s="114">
        <f>+'GS&lt;50'!J145</f>
        <v>-5.4566008502011126E-2</v>
      </c>
      <c r="I15" s="114">
        <f>+'GS&lt;50'!J117</f>
        <v>5.4572826496048013E-3</v>
      </c>
    </row>
    <row r="16" spans="1:10" x14ac:dyDescent="0.2">
      <c r="A16" s="111"/>
      <c r="B16" s="112">
        <v>10000</v>
      </c>
      <c r="C16" s="112"/>
      <c r="D16" s="111"/>
      <c r="E16" s="113">
        <f>+'GS&lt;50'!E194</f>
        <v>1711.1807864000002</v>
      </c>
      <c r="F16" s="113">
        <f>+'GS&lt;50'!H194</f>
        <v>1619.2901581999995</v>
      </c>
      <c r="G16" s="113">
        <f t="shared" si="0"/>
        <v>-91.89062820000072</v>
      </c>
      <c r="H16" s="114">
        <f>+'GS&lt;50'!J194</f>
        <v>-5.3700128548849112E-2</v>
      </c>
      <c r="I16" s="114">
        <f>+'GS&lt;50'!J166</f>
        <v>1.8522350993377547E-2</v>
      </c>
    </row>
    <row r="17" spans="1:9" x14ac:dyDescent="0.2">
      <c r="A17" s="111"/>
      <c r="B17" s="112">
        <v>15000</v>
      </c>
      <c r="C17" s="112"/>
      <c r="D17" s="111"/>
      <c r="E17" s="113">
        <f>+'GS&lt;50'!E243</f>
        <v>2555.2903796000001</v>
      </c>
      <c r="F17" s="113">
        <f>+'GS&lt;50'!H243</f>
        <v>2418.8217372999998</v>
      </c>
      <c r="G17" s="113">
        <f t="shared" si="0"/>
        <v>-136.46864230000028</v>
      </c>
      <c r="H17" s="114">
        <f>+'GS&lt;50'!J243</f>
        <v>-5.3406314753692612E-2</v>
      </c>
      <c r="I17" s="114">
        <f>+'GS&lt;50'!J215</f>
        <v>2.3476523476523625E-2</v>
      </c>
    </row>
    <row r="18" spans="1:9" x14ac:dyDescent="0.2">
      <c r="A18" s="115"/>
      <c r="B18" s="116"/>
      <c r="C18" s="116"/>
      <c r="D18" s="115"/>
      <c r="E18" s="117"/>
      <c r="F18" s="117"/>
      <c r="G18" s="117"/>
      <c r="H18" s="118"/>
      <c r="I18" s="118"/>
    </row>
    <row r="19" spans="1:9" x14ac:dyDescent="0.2">
      <c r="A19" s="111" t="s">
        <v>82</v>
      </c>
      <c r="B19" s="112">
        <v>30000</v>
      </c>
      <c r="C19" s="112">
        <v>60</v>
      </c>
      <c r="D19" s="111"/>
      <c r="E19" s="113">
        <f>+'GS &gt;50_999'!E47</f>
        <v>4303.7674939999997</v>
      </c>
      <c r="F19" s="113">
        <f>+'GS &gt;50_999'!H47</f>
        <v>4283.3665869999995</v>
      </c>
      <c r="G19" s="113">
        <f t="shared" si="0"/>
        <v>-20.400907000000188</v>
      </c>
      <c r="H19" s="114">
        <f>+'GS &gt;50_999'!J47</f>
        <v>-4.7402437581587882E-3</v>
      </c>
      <c r="I19" s="114">
        <f>+'GS &gt;50_999'!J20</f>
        <v>0.47558077728793419</v>
      </c>
    </row>
    <row r="20" spans="1:9" x14ac:dyDescent="0.2">
      <c r="A20" s="111"/>
      <c r="B20" s="112">
        <v>50000</v>
      </c>
      <c r="C20" s="112">
        <v>100</v>
      </c>
      <c r="D20" s="111"/>
      <c r="E20" s="113">
        <f>+'GS &gt;50_999'!E97</f>
        <v>7097.4542899999997</v>
      </c>
      <c r="F20" s="113">
        <f>+'GS &gt;50_999'!H97</f>
        <v>7066.0216449999989</v>
      </c>
      <c r="G20" s="113">
        <f t="shared" si="0"/>
        <v>-31.432645000000775</v>
      </c>
      <c r="H20" s="114">
        <f>+'GS &gt;50_999'!J97</f>
        <v>-4.4287210196320651E-3</v>
      </c>
      <c r="I20" s="114">
        <f>+'GS &gt;50_999'!J70</f>
        <v>0.56998332406892738</v>
      </c>
    </row>
    <row r="21" spans="1:9" x14ac:dyDescent="0.2">
      <c r="A21" s="111"/>
      <c r="B21" s="112">
        <v>277200</v>
      </c>
      <c r="C21" s="112">
        <v>500</v>
      </c>
      <c r="D21" s="111"/>
      <c r="E21" s="113">
        <f>+'GS &gt;50_999'!E146</f>
        <v>38316.498590160001</v>
      </c>
      <c r="F21" s="113">
        <f>+'GS &gt;50_999'!H146</f>
        <v>38073.364947079994</v>
      </c>
      <c r="G21" s="113">
        <f t="shared" si="0"/>
        <v>-243.13364308000746</v>
      </c>
      <c r="H21" s="114">
        <f>+'GS &gt;50_999'!J146</f>
        <v>-6.345403469158485E-3</v>
      </c>
      <c r="I21" s="114">
        <f>+'GS &gt;50_999'!J119</f>
        <v>0.74261699877069098</v>
      </c>
    </row>
    <row r="22" spans="1:9" x14ac:dyDescent="0.2">
      <c r="A22" s="115"/>
      <c r="B22" s="116"/>
      <c r="C22" s="116"/>
      <c r="D22" s="115"/>
      <c r="E22" s="117"/>
      <c r="F22" s="117"/>
      <c r="G22" s="117"/>
      <c r="H22" s="118"/>
      <c r="I22" s="118"/>
    </row>
    <row r="23" spans="1:9" x14ac:dyDescent="0.2">
      <c r="A23" s="111" t="s">
        <v>83</v>
      </c>
      <c r="B23" s="112">
        <v>540000</v>
      </c>
      <c r="C23" s="112">
        <v>1000</v>
      </c>
      <c r="D23" s="111"/>
      <c r="E23" s="113">
        <f>+'GS &gt;1000_4999'!E47</f>
        <v>76137.097511999993</v>
      </c>
      <c r="F23" s="113">
        <f>+'GS &gt;1000_4999'!H47</f>
        <v>73520.326906000002</v>
      </c>
      <c r="G23" s="113">
        <f t="shared" si="0"/>
        <v>-2616.7706059999909</v>
      </c>
      <c r="H23" s="114">
        <f>+'GS &gt;1000_4999'!J47</f>
        <v>-3.4369193093912738E-2</v>
      </c>
      <c r="I23" s="114">
        <f>+'GS &gt;1000_4999'!J20</f>
        <v>8.4494132143232717E-2</v>
      </c>
    </row>
    <row r="24" spans="1:9" x14ac:dyDescent="0.2">
      <c r="A24" s="111"/>
      <c r="B24" s="112">
        <v>1100000</v>
      </c>
      <c r="C24" s="112">
        <v>1800</v>
      </c>
      <c r="D24" s="111"/>
      <c r="E24" s="113">
        <f>+'GS &gt;1000_4999'!E96</f>
        <v>151448.01948000002</v>
      </c>
      <c r="F24" s="113">
        <f>+'GS &gt;1000_4999'!H96</f>
        <v>146811.10629</v>
      </c>
      <c r="G24" s="113">
        <f t="shared" si="0"/>
        <v>-4636.9131900000211</v>
      </c>
      <c r="H24" s="114">
        <f>+'GS &gt;1000_4999'!J96</f>
        <v>-3.0617192657394668E-2</v>
      </c>
      <c r="I24" s="114">
        <f>+'GS &gt;1000_4999'!J69</f>
        <v>0.17472147448485953</v>
      </c>
    </row>
    <row r="25" spans="1:9" x14ac:dyDescent="0.2">
      <c r="A25" s="111"/>
      <c r="B25" s="112">
        <v>1800000</v>
      </c>
      <c r="C25" s="112">
        <v>3500</v>
      </c>
      <c r="D25" s="111"/>
      <c r="E25" s="113">
        <f>+'GS &gt;1000_4999'!E145</f>
        <v>252356.28724000003</v>
      </c>
      <c r="F25" s="113">
        <f>+'GS &gt;1000_4999'!H145</f>
        <v>245252.96711999999</v>
      </c>
      <c r="G25" s="113">
        <f t="shared" si="0"/>
        <v>-7103.3201200000476</v>
      </c>
      <c r="H25" s="114">
        <f>+'GS &gt;1000_4999'!J145</f>
        <v>-2.8147981560865693E-2</v>
      </c>
      <c r="I25" s="114">
        <f>+'GS &gt;1000_4999'!J118</f>
        <v>0.24376755285472315</v>
      </c>
    </row>
    <row r="26" spans="1:9" x14ac:dyDescent="0.2">
      <c r="A26" s="115"/>
      <c r="B26" s="116"/>
      <c r="C26" s="116"/>
      <c r="D26" s="115"/>
      <c r="E26" s="117"/>
      <c r="F26" s="117"/>
      <c r="G26" s="117"/>
      <c r="H26" s="118"/>
      <c r="I26" s="118"/>
    </row>
    <row r="27" spans="1:9" x14ac:dyDescent="0.2">
      <c r="A27" s="111" t="s">
        <v>69</v>
      </c>
      <c r="B27" s="112">
        <v>2400000</v>
      </c>
      <c r="C27" s="112">
        <v>5400</v>
      </c>
      <c r="D27" s="111"/>
      <c r="E27" s="113">
        <f>+'Large User'!E46</f>
        <v>341171.69954</v>
      </c>
      <c r="F27" s="113">
        <f>+'Large User'!H46</f>
        <v>312617.94423999998</v>
      </c>
      <c r="G27" s="113">
        <f t="shared" si="0"/>
        <v>-28553.755300000019</v>
      </c>
      <c r="H27" s="114">
        <f>+'Large User'!J46</f>
        <v>-8.3693211771371706E-2</v>
      </c>
      <c r="I27" s="114">
        <f>+'Large User'!J20</f>
        <v>0.25585457842946224</v>
      </c>
    </row>
    <row r="28" spans="1:9" x14ac:dyDescent="0.2">
      <c r="A28" s="111"/>
      <c r="B28" s="112">
        <v>3770000</v>
      </c>
      <c r="C28" s="112">
        <v>7000</v>
      </c>
      <c r="D28" s="111"/>
      <c r="E28" s="113">
        <f>+'Large User'!E94</f>
        <v>518736.34218699997</v>
      </c>
      <c r="F28" s="113">
        <f>+'Large User'!H94</f>
        <v>474833.35110200004</v>
      </c>
      <c r="G28" s="113">
        <f t="shared" si="0"/>
        <v>-43902.991084999929</v>
      </c>
      <c r="H28" s="114">
        <f>+'Large User'!J94</f>
        <v>-8.4634500254800502E-2</v>
      </c>
      <c r="I28" s="114">
        <f>+'Large User'!J68</f>
        <v>0.30197607158748208</v>
      </c>
    </row>
    <row r="29" spans="1:9" x14ac:dyDescent="0.2">
      <c r="A29" s="115"/>
      <c r="B29" s="116"/>
      <c r="C29" s="116"/>
      <c r="D29" s="115"/>
      <c r="E29" s="117"/>
      <c r="F29" s="117"/>
      <c r="G29" s="117"/>
      <c r="H29" s="118"/>
      <c r="I29" s="118"/>
    </row>
    <row r="30" spans="1:9" x14ac:dyDescent="0.2">
      <c r="A30" s="111" t="s">
        <v>84</v>
      </c>
      <c r="B30" s="112">
        <v>405</v>
      </c>
      <c r="C30" s="112"/>
      <c r="D30" s="111"/>
      <c r="E30" s="113">
        <f>+Unmetered!E44</f>
        <v>78.233257049200006</v>
      </c>
      <c r="F30" s="113">
        <f>+Unmetered!H44</f>
        <v>75.609492907099991</v>
      </c>
      <c r="G30" s="113">
        <f t="shared" si="0"/>
        <v>-2.6237641421000149</v>
      </c>
      <c r="H30" s="114">
        <f>+Unmetered!J44</f>
        <v>-3.3537708144375983E-2</v>
      </c>
      <c r="I30" s="114">
        <f>+Unmetered!J18</f>
        <v>2.4962958191071381E-2</v>
      </c>
    </row>
    <row r="31" spans="1:9" x14ac:dyDescent="0.2">
      <c r="A31" s="115"/>
      <c r="B31" s="116"/>
      <c r="C31" s="116"/>
      <c r="D31" s="115"/>
      <c r="E31" s="117"/>
      <c r="F31" s="117"/>
      <c r="G31" s="117"/>
      <c r="H31" s="118"/>
      <c r="I31" s="118"/>
    </row>
    <row r="32" spans="1:9" x14ac:dyDescent="0.2">
      <c r="A32" s="111" t="s">
        <v>71</v>
      </c>
      <c r="B32" s="112">
        <v>50</v>
      </c>
      <c r="C32" s="112">
        <v>1</v>
      </c>
      <c r="D32" s="111"/>
      <c r="E32" s="113">
        <f>+Sentinel!E46</f>
        <v>35.264238152000004</v>
      </c>
      <c r="F32" s="113">
        <f>+Sentinel!H46</f>
        <v>72.905481476000006</v>
      </c>
      <c r="G32" s="113">
        <f t="shared" si="0"/>
        <v>37.641243324000001</v>
      </c>
      <c r="H32" s="114">
        <f>+Sentinel!J46</f>
        <v>1.06740554444291</v>
      </c>
      <c r="I32" s="114">
        <f>+Sentinel!J20</f>
        <v>1.2972402782529366</v>
      </c>
    </row>
    <row r="33" spans="1:9" x14ac:dyDescent="0.2">
      <c r="A33" s="115"/>
      <c r="B33" s="116"/>
      <c r="C33" s="116"/>
      <c r="D33" s="115"/>
      <c r="E33" s="117"/>
      <c r="F33" s="117"/>
      <c r="G33" s="117"/>
      <c r="H33" s="118"/>
      <c r="I33" s="118"/>
    </row>
    <row r="34" spans="1:9" x14ac:dyDescent="0.2">
      <c r="A34" s="111" t="s">
        <v>72</v>
      </c>
      <c r="B34" s="112">
        <v>469398</v>
      </c>
      <c r="C34" s="112">
        <v>1317</v>
      </c>
      <c r="D34" s="111"/>
      <c r="E34" s="113">
        <f>+Streetlighting!E46</f>
        <v>75779.755681824405</v>
      </c>
      <c r="F34" s="113">
        <f>+Streetlighting!H46</f>
        <v>80612.386244842201</v>
      </c>
      <c r="G34" s="113">
        <f t="shared" si="0"/>
        <v>4832.6305630177958</v>
      </c>
      <c r="H34" s="114">
        <f>+Streetlighting!J46</f>
        <v>6.3772052569138732E-2</v>
      </c>
      <c r="I34" s="114">
        <f>+Streetlighting!J19</f>
        <v>0.30285696750863866</v>
      </c>
    </row>
    <row r="35" spans="1:9" x14ac:dyDescent="0.2">
      <c r="B35" s="110"/>
      <c r="C35" s="110"/>
    </row>
  </sheetData>
  <mergeCells count="1">
    <mergeCell ref="A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Residential</vt:lpstr>
      <vt:lpstr>GS&lt;50</vt:lpstr>
      <vt:lpstr>GS &gt;50_999</vt:lpstr>
      <vt:lpstr>GS &gt;1000_4999</vt:lpstr>
      <vt:lpstr>Large User</vt:lpstr>
      <vt:lpstr>Unmetered</vt:lpstr>
      <vt:lpstr>Sentinel</vt:lpstr>
      <vt:lpstr>Streetlighting</vt:lpstr>
      <vt:lpstr>Summary</vt:lpstr>
      <vt:lpstr>Residential!Print_Area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 Tyers</dc:creator>
  <cp:lastModifiedBy>Cameron McKenzie</cp:lastModifiedBy>
  <cp:lastPrinted>2015-08-27T20:44:13Z</cp:lastPrinted>
  <dcterms:created xsi:type="dcterms:W3CDTF">2015-08-21T13:02:50Z</dcterms:created>
  <dcterms:modified xsi:type="dcterms:W3CDTF">2015-08-31T17:11:14Z</dcterms:modified>
</cp:coreProperties>
</file>