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25" windowWidth="19410" windowHeight="9405" tabRatio="881"/>
  </bookViews>
  <sheets>
    <sheet name="Residential_Data" sheetId="1" r:id="rId1"/>
    <sheet name="Residential_Coef" sheetId="4" r:id="rId2"/>
    <sheet name="Residential_MStat" sheetId="3" r:id="rId3"/>
    <sheet name="Residenital_Forecast" sheetId="2" r:id="rId4"/>
    <sheet name="Residential_Equation" sheetId="9" r:id="rId5"/>
    <sheet name="GS&lt;50_Data" sheetId="5" r:id="rId6"/>
    <sheet name="GS&lt;50_Coef" sheetId="6" r:id="rId7"/>
    <sheet name="GS&lt;50_MStat" sheetId="7" r:id="rId8"/>
    <sheet name="GS&lt;50_Forecast" sheetId="10" r:id="rId9"/>
    <sheet name="GS&lt;50_Equation" sheetId="8" r:id="rId10"/>
    <sheet name="GS&gt;50_Data" sheetId="12" r:id="rId11"/>
    <sheet name="GS&gt;50_Coef" sheetId="13" r:id="rId12"/>
    <sheet name="GS&gt;50_MStat" sheetId="14" r:id="rId13"/>
    <sheet name="GS&gt;50_Forecast" sheetId="15" r:id="rId14"/>
    <sheet name="GS&gt;50_Equation" sheetId="11" r:id="rId15"/>
    <sheet name="Sentinel_Data" sheetId="16" r:id="rId16"/>
    <sheet name="Sentinel_Coef" sheetId="17" r:id="rId17"/>
    <sheet name="Sentinel_MStas" sheetId="18" r:id="rId18"/>
    <sheet name="Sentinel_Forecast" sheetId="19" r:id="rId19"/>
    <sheet name="Sentinel_Equation" sheetId="30" r:id="rId20"/>
    <sheet name="Street Lighting_Data" sheetId="21" r:id="rId21"/>
    <sheet name="Street Lighting_Coef" sheetId="22" r:id="rId22"/>
    <sheet name="Street Lighting_MStat" sheetId="23" r:id="rId23"/>
    <sheet name="Street Lighting_Forecast" sheetId="24" r:id="rId24"/>
    <sheet name="Street Lighting_Equation" sheetId="25" r:id="rId25"/>
    <sheet name="USL Data" sheetId="26" r:id="rId26"/>
    <sheet name="USL Coef" sheetId="27" r:id="rId27"/>
    <sheet name="USL_Mstat" sheetId="28" r:id="rId28"/>
    <sheet name="USL_Forecast" sheetId="29" r:id="rId29"/>
    <sheet name="USL_Equation" sheetId="31" r:id="rId30"/>
  </sheets>
  <definedNames>
    <definedName name="_xlnm._FilterDatabase" localSheetId="13" hidden="1">'GS&gt;50_Forecast'!$A$1:$D$73</definedName>
    <definedName name="_xlnm._FilterDatabase" localSheetId="3" hidden="1">Residenital_Forecast!$A$1:$D$73</definedName>
    <definedName name="_xlnm._FilterDatabase" localSheetId="28" hidden="1">USL_Forecast!$A$1:$F$73</definedName>
  </definedNames>
  <calcPr calcId="145621"/>
</workbook>
</file>

<file path=xl/calcChain.xml><?xml version="1.0" encoding="utf-8"?>
<calcChain xmlns="http://schemas.openxmlformats.org/spreadsheetml/2006/main">
  <c r="E3" i="30" l="1"/>
  <c r="D3" i="30"/>
  <c r="C3" i="30"/>
  <c r="D3" i="19"/>
  <c r="D2" i="19"/>
  <c r="C4" i="30" l="1"/>
  <c r="C2" i="29"/>
  <c r="C3" i="31"/>
  <c r="D3" i="31" s="1"/>
  <c r="D4" i="30" l="1"/>
  <c r="D4" i="19"/>
  <c r="C4" i="31"/>
  <c r="E3" i="31"/>
  <c r="C3" i="29"/>
  <c r="E4" i="30" l="1"/>
  <c r="C5" i="30" s="1"/>
  <c r="C4" i="29"/>
  <c r="D4" i="31"/>
  <c r="E4" i="31" s="1"/>
  <c r="C5" i="31" s="1"/>
  <c r="D5" i="30" l="1"/>
  <c r="E5" i="30" s="1"/>
  <c r="C6" i="30" s="1"/>
  <c r="D6" i="30" s="1"/>
  <c r="E6" i="30" s="1"/>
  <c r="C7" i="30" s="1"/>
  <c r="D5" i="19"/>
  <c r="D5" i="31"/>
  <c r="C5" i="29"/>
  <c r="D6" i="19" l="1"/>
  <c r="D7" i="30"/>
  <c r="E7" i="30" s="1"/>
  <c r="C8" i="30" s="1"/>
  <c r="D7" i="19"/>
  <c r="C6" i="31"/>
  <c r="E5" i="31"/>
  <c r="D8" i="30" l="1"/>
  <c r="E8" i="30" s="1"/>
  <c r="C9" i="30" s="1"/>
  <c r="D8" i="19"/>
  <c r="D6" i="31"/>
  <c r="E6" i="31" s="1"/>
  <c r="C7" i="31" s="1"/>
  <c r="C6" i="29"/>
  <c r="D9" i="30" l="1"/>
  <c r="D9" i="19"/>
  <c r="D7" i="31"/>
  <c r="E7" i="31" s="1"/>
  <c r="C8" i="31" s="1"/>
  <c r="C7" i="29"/>
  <c r="E9" i="30" l="1"/>
  <c r="C10" i="30" s="1"/>
  <c r="D8" i="31"/>
  <c r="E8" i="31" s="1"/>
  <c r="C9" i="31" s="1"/>
  <c r="C8" i="29"/>
  <c r="D10" i="30" l="1"/>
  <c r="E10" i="30" s="1"/>
  <c r="C11" i="30" s="1"/>
  <c r="D10" i="19"/>
  <c r="D9" i="31"/>
  <c r="E9" i="31" s="1"/>
  <c r="C10" i="31" s="1"/>
  <c r="C9" i="29"/>
  <c r="D11" i="30" l="1"/>
  <c r="E11" i="30" s="1"/>
  <c r="C12" i="30" s="1"/>
  <c r="D11" i="19"/>
  <c r="D10" i="31"/>
  <c r="E10" i="31" s="1"/>
  <c r="C11" i="31" s="1"/>
  <c r="C10" i="29"/>
  <c r="D12" i="30" l="1"/>
  <c r="E12" i="30" s="1"/>
  <c r="C13" i="30" s="1"/>
  <c r="D12" i="19"/>
  <c r="D11" i="31"/>
  <c r="C11" i="29"/>
  <c r="D13" i="30" l="1"/>
  <c r="E13" i="30" s="1"/>
  <c r="C14" i="30" s="1"/>
  <c r="D13" i="19"/>
  <c r="E11" i="31"/>
  <c r="C12" i="31"/>
  <c r="D14" i="30" l="1"/>
  <c r="E14" i="30" s="1"/>
  <c r="C15" i="30" s="1"/>
  <c r="D14" i="19"/>
  <c r="D12" i="31"/>
  <c r="C12" i="29"/>
  <c r="D15" i="30" l="1"/>
  <c r="E15" i="30" s="1"/>
  <c r="C16" i="30" s="1"/>
  <c r="D15" i="19"/>
  <c r="E12" i="31"/>
  <c r="C13" i="31" s="1"/>
  <c r="D16" i="30" l="1"/>
  <c r="E16" i="30" s="1"/>
  <c r="C17" i="30" s="1"/>
  <c r="D16" i="19"/>
  <c r="D13" i="31"/>
  <c r="E13" i="31" s="1"/>
  <c r="C14" i="31" s="1"/>
  <c r="C13" i="29"/>
  <c r="D17" i="30" l="1"/>
  <c r="E17" i="30" s="1"/>
  <c r="C18" i="30" s="1"/>
  <c r="D17" i="19"/>
  <c r="D14" i="31"/>
  <c r="E14" i="31" s="1"/>
  <c r="C15" i="31" s="1"/>
  <c r="C14" i="29"/>
  <c r="D18" i="30" l="1"/>
  <c r="E18" i="30" s="1"/>
  <c r="C19" i="30" s="1"/>
  <c r="D18" i="19"/>
  <c r="D15" i="31"/>
  <c r="C15" i="29"/>
  <c r="D19" i="30" l="1"/>
  <c r="E19" i="30" s="1"/>
  <c r="C20" i="30" s="1"/>
  <c r="D19" i="19"/>
  <c r="E15" i="31"/>
  <c r="C16" i="31" s="1"/>
  <c r="D20" i="30" l="1"/>
  <c r="E20" i="30" s="1"/>
  <c r="C21" i="30" s="1"/>
  <c r="D20" i="19"/>
  <c r="D16" i="31"/>
  <c r="C16" i="29"/>
  <c r="D21" i="30" l="1"/>
  <c r="E21" i="30" s="1"/>
  <c r="C22" i="30" s="1"/>
  <c r="D21" i="19"/>
  <c r="E16" i="31"/>
  <c r="C17" i="31"/>
  <c r="D22" i="30" l="1"/>
  <c r="E22" i="30" s="1"/>
  <c r="C23" i="30" s="1"/>
  <c r="D22" i="19"/>
  <c r="D17" i="31"/>
  <c r="E17" i="31" s="1"/>
  <c r="C18" i="31" s="1"/>
  <c r="C17" i="29"/>
  <c r="D23" i="30" l="1"/>
  <c r="E23" i="30" s="1"/>
  <c r="C24" i="30" s="1"/>
  <c r="D23" i="19"/>
  <c r="D18" i="31"/>
  <c r="C18" i="29"/>
  <c r="D24" i="30" l="1"/>
  <c r="D24" i="19"/>
  <c r="E18" i="31"/>
  <c r="C19" i="31" s="1"/>
  <c r="E24" i="30" l="1"/>
  <c r="C25" i="30" s="1"/>
  <c r="D19" i="31"/>
  <c r="C19" i="29"/>
  <c r="D25" i="30" l="1"/>
  <c r="E25" i="30" s="1"/>
  <c r="C26" i="30" s="1"/>
  <c r="D25" i="19"/>
  <c r="E19" i="31"/>
  <c r="C20" i="31" s="1"/>
  <c r="D26" i="30" l="1"/>
  <c r="D26" i="19"/>
  <c r="D20" i="31"/>
  <c r="E20" i="31" s="1"/>
  <c r="C21" i="31" s="1"/>
  <c r="C20" i="29"/>
  <c r="E26" i="30" l="1"/>
  <c r="C27" i="30" s="1"/>
  <c r="D21" i="31"/>
  <c r="E21" i="31" s="1"/>
  <c r="C22" i="31" s="1"/>
  <c r="C21" i="29"/>
  <c r="D27" i="30" l="1"/>
  <c r="E27" i="30" s="1"/>
  <c r="C28" i="30" s="1"/>
  <c r="D27" i="19"/>
  <c r="D22" i="31"/>
  <c r="E22" i="31" s="1"/>
  <c r="C23" i="31" s="1"/>
  <c r="C22" i="29"/>
  <c r="D28" i="30" l="1"/>
  <c r="E28" i="30" s="1"/>
  <c r="C29" i="30" s="1"/>
  <c r="D28" i="19"/>
  <c r="D23" i="31"/>
  <c r="C23" i="29"/>
  <c r="D29" i="30" l="1"/>
  <c r="E29" i="30" s="1"/>
  <c r="C30" i="30" s="1"/>
  <c r="D29" i="19"/>
  <c r="E23" i="31"/>
  <c r="C24" i="31"/>
  <c r="D30" i="30" l="1"/>
  <c r="E30" i="30" s="1"/>
  <c r="C31" i="30" s="1"/>
  <c r="D30" i="19"/>
  <c r="D24" i="31"/>
  <c r="C24" i="29"/>
  <c r="D31" i="30" l="1"/>
  <c r="E31" i="30" s="1"/>
  <c r="C32" i="30" s="1"/>
  <c r="D31" i="19"/>
  <c r="E24" i="31"/>
  <c r="C25" i="31"/>
  <c r="D32" i="30" l="1"/>
  <c r="E32" i="30" s="1"/>
  <c r="C33" i="30" s="1"/>
  <c r="D32" i="19"/>
  <c r="D25" i="31"/>
  <c r="E25" i="31" s="1"/>
  <c r="C26" i="31" s="1"/>
  <c r="C25" i="29"/>
  <c r="D33" i="30" l="1"/>
  <c r="E33" i="30" s="1"/>
  <c r="C34" i="30" s="1"/>
  <c r="D33" i="19"/>
  <c r="D26" i="31"/>
  <c r="C26" i="29"/>
  <c r="D34" i="30" l="1"/>
  <c r="E34" i="30" s="1"/>
  <c r="C35" i="30" s="1"/>
  <c r="D34" i="19"/>
  <c r="E26" i="31"/>
  <c r="C27" i="31"/>
  <c r="D35" i="30" l="1"/>
  <c r="E35" i="30" s="1"/>
  <c r="C36" i="30" s="1"/>
  <c r="D35" i="19"/>
  <c r="D27" i="31"/>
  <c r="C27" i="29"/>
  <c r="D36" i="30" l="1"/>
  <c r="E36" i="30" s="1"/>
  <c r="C37" i="30" s="1"/>
  <c r="D36" i="19"/>
  <c r="E27" i="31"/>
  <c r="C28" i="31"/>
  <c r="D37" i="30" l="1"/>
  <c r="E37" i="30" s="1"/>
  <c r="C38" i="30" s="1"/>
  <c r="D37" i="19"/>
  <c r="D28" i="31"/>
  <c r="C28" i="29"/>
  <c r="D38" i="30" l="1"/>
  <c r="E38" i="30" s="1"/>
  <c r="C39" i="30" s="1"/>
  <c r="D38" i="19"/>
  <c r="E28" i="31"/>
  <c r="C29" i="31"/>
  <c r="D39" i="30" l="1"/>
  <c r="E39" i="30" s="1"/>
  <c r="C40" i="30" s="1"/>
  <c r="D39" i="19"/>
  <c r="D29" i="31"/>
  <c r="E29" i="31" s="1"/>
  <c r="C30" i="31" s="1"/>
  <c r="C29" i="29"/>
  <c r="D40" i="30" l="1"/>
  <c r="E40" i="30" s="1"/>
  <c r="C41" i="30" s="1"/>
  <c r="D40" i="19"/>
  <c r="D30" i="31"/>
  <c r="E30" i="31" s="1"/>
  <c r="C31" i="31" s="1"/>
  <c r="C30" i="29"/>
  <c r="D41" i="30" l="1"/>
  <c r="E41" i="30" s="1"/>
  <c r="C42" i="30" s="1"/>
  <c r="D41" i="19"/>
  <c r="D31" i="31"/>
  <c r="C31" i="29"/>
  <c r="D42" i="30" l="1"/>
  <c r="E42" i="30" s="1"/>
  <c r="C43" i="30" s="1"/>
  <c r="D42" i="19"/>
  <c r="E31" i="31"/>
  <c r="C32" i="31" s="1"/>
  <c r="D43" i="30" l="1"/>
  <c r="E43" i="30" s="1"/>
  <c r="C44" i="30" s="1"/>
  <c r="D43" i="19"/>
  <c r="D32" i="31"/>
  <c r="E32" i="31" s="1"/>
  <c r="C33" i="31" s="1"/>
  <c r="C32" i="29"/>
  <c r="D44" i="30" l="1"/>
  <c r="E44" i="30" s="1"/>
  <c r="C45" i="30" s="1"/>
  <c r="D44" i="19"/>
  <c r="D33" i="31"/>
  <c r="E33" i="31" s="1"/>
  <c r="C34" i="31" s="1"/>
  <c r="C33" i="29"/>
  <c r="D45" i="30" l="1"/>
  <c r="E45" i="30" s="1"/>
  <c r="C46" i="30" s="1"/>
  <c r="D45" i="19"/>
  <c r="D34" i="31"/>
  <c r="E34" i="31" s="1"/>
  <c r="C35" i="31" s="1"/>
  <c r="C34" i="29"/>
  <c r="D46" i="30" l="1"/>
  <c r="E46" i="30" s="1"/>
  <c r="C47" i="30" s="1"/>
  <c r="D46" i="19"/>
  <c r="D35" i="31"/>
  <c r="E35" i="31" s="1"/>
  <c r="C36" i="31" s="1"/>
  <c r="C35" i="29"/>
  <c r="D47" i="30" l="1"/>
  <c r="E47" i="30" s="1"/>
  <c r="C48" i="30" s="1"/>
  <c r="D47" i="19"/>
  <c r="D36" i="31"/>
  <c r="E36" i="31" s="1"/>
  <c r="C37" i="31" s="1"/>
  <c r="C36" i="29"/>
  <c r="D48" i="30" l="1"/>
  <c r="E48" i="30" s="1"/>
  <c r="C49" i="30" s="1"/>
  <c r="D48" i="19"/>
  <c r="D37" i="31"/>
  <c r="E37" i="31" s="1"/>
  <c r="C38" i="31" s="1"/>
  <c r="C37" i="29"/>
  <c r="D49" i="30" l="1"/>
  <c r="E49" i="30" s="1"/>
  <c r="C50" i="30" s="1"/>
  <c r="D49" i="19"/>
  <c r="D38" i="31"/>
  <c r="E38" i="31" s="1"/>
  <c r="C39" i="31" s="1"/>
  <c r="C38" i="29"/>
  <c r="D50" i="30" l="1"/>
  <c r="E50" i="30" s="1"/>
  <c r="C51" i="30" s="1"/>
  <c r="D50" i="19"/>
  <c r="D39" i="31"/>
  <c r="E39" i="31" s="1"/>
  <c r="C40" i="31" s="1"/>
  <c r="C39" i="29"/>
  <c r="D51" i="30" l="1"/>
  <c r="E51" i="30" s="1"/>
  <c r="C52" i="30" s="1"/>
  <c r="D51" i="19"/>
  <c r="D40" i="31"/>
  <c r="E40" i="31" s="1"/>
  <c r="C41" i="31" s="1"/>
  <c r="C40" i="29"/>
  <c r="D52" i="30" l="1"/>
  <c r="E52" i="30" s="1"/>
  <c r="C53" i="30" s="1"/>
  <c r="D52" i="19"/>
  <c r="D41" i="31"/>
  <c r="E41" i="31" s="1"/>
  <c r="C42" i="31" s="1"/>
  <c r="C41" i="29"/>
  <c r="D53" i="30" l="1"/>
  <c r="E53" i="30" s="1"/>
  <c r="C54" i="30" s="1"/>
  <c r="D53" i="19"/>
  <c r="D42" i="31"/>
  <c r="E42" i="31" s="1"/>
  <c r="C43" i="31" s="1"/>
  <c r="C42" i="29"/>
  <c r="D54" i="30" l="1"/>
  <c r="E54" i="30" s="1"/>
  <c r="C55" i="30" s="1"/>
  <c r="D54" i="19"/>
  <c r="D43" i="31"/>
  <c r="E43" i="31" s="1"/>
  <c r="C44" i="31" s="1"/>
  <c r="C43" i="29"/>
  <c r="D55" i="30" l="1"/>
  <c r="E55" i="30" s="1"/>
  <c r="C56" i="30" s="1"/>
  <c r="D55" i="19"/>
  <c r="D44" i="31"/>
  <c r="E44" i="31" s="1"/>
  <c r="C45" i="31" s="1"/>
  <c r="C44" i="29"/>
  <c r="D56" i="30" l="1"/>
  <c r="E56" i="30" s="1"/>
  <c r="C57" i="30" s="1"/>
  <c r="D56" i="19"/>
  <c r="D45" i="31"/>
  <c r="E45" i="31" s="1"/>
  <c r="C46" i="31" s="1"/>
  <c r="C45" i="29"/>
  <c r="D57" i="30" l="1"/>
  <c r="E57" i="30" s="1"/>
  <c r="C58" i="30" s="1"/>
  <c r="D57" i="19"/>
  <c r="D46" i="31"/>
  <c r="E46" i="31" s="1"/>
  <c r="C47" i="31" s="1"/>
  <c r="C46" i="29"/>
  <c r="D58" i="30" l="1"/>
  <c r="E58" i="30" s="1"/>
  <c r="C59" i="30" s="1"/>
  <c r="D58" i="19"/>
  <c r="D47" i="31"/>
  <c r="E47" i="31" s="1"/>
  <c r="C48" i="31" s="1"/>
  <c r="C47" i="29"/>
  <c r="D59" i="30" l="1"/>
  <c r="E59" i="30" s="1"/>
  <c r="C60" i="30" s="1"/>
  <c r="D59" i="19"/>
  <c r="D48" i="31"/>
  <c r="E48" i="31" s="1"/>
  <c r="C49" i="31" s="1"/>
  <c r="C48" i="29"/>
  <c r="D60" i="30" l="1"/>
  <c r="E60" i="30" s="1"/>
  <c r="C61" i="30" s="1"/>
  <c r="D60" i="19"/>
  <c r="D49" i="31"/>
  <c r="E49" i="31" s="1"/>
  <c r="C50" i="31" s="1"/>
  <c r="C49" i="29"/>
  <c r="D61" i="30" l="1"/>
  <c r="E61" i="30" s="1"/>
  <c r="C62" i="30" s="1"/>
  <c r="D61" i="19"/>
  <c r="D50" i="31"/>
  <c r="E50" i="31" s="1"/>
  <c r="C51" i="31" s="1"/>
  <c r="C50" i="29"/>
  <c r="D62" i="30" l="1"/>
  <c r="E62" i="30" s="1"/>
  <c r="C63" i="30" s="1"/>
  <c r="D62" i="19"/>
  <c r="D51" i="31"/>
  <c r="E51" i="31" s="1"/>
  <c r="C52" i="31" s="1"/>
  <c r="C51" i="29"/>
  <c r="D63" i="30" l="1"/>
  <c r="E63" i="30" s="1"/>
  <c r="C64" i="30" s="1"/>
  <c r="D63" i="19"/>
  <c r="D52" i="31"/>
  <c r="E52" i="31" s="1"/>
  <c r="C53" i="31" s="1"/>
  <c r="C52" i="29"/>
  <c r="D64" i="30" l="1"/>
  <c r="E64" i="30" s="1"/>
  <c r="C65" i="30" s="1"/>
  <c r="D64" i="19"/>
  <c r="D53" i="31"/>
  <c r="E53" i="31" s="1"/>
  <c r="C54" i="31" s="1"/>
  <c r="C53" i="29"/>
  <c r="D65" i="30" l="1"/>
  <c r="E65" i="30" s="1"/>
  <c r="C66" i="30" s="1"/>
  <c r="D65" i="19"/>
  <c r="D54" i="31"/>
  <c r="E54" i="31" s="1"/>
  <c r="C55" i="31" s="1"/>
  <c r="C54" i="29"/>
  <c r="D66" i="30" l="1"/>
  <c r="E66" i="30" s="1"/>
  <c r="C67" i="30" s="1"/>
  <c r="D66" i="19"/>
  <c r="D55" i="31"/>
  <c r="E55" i="31" s="1"/>
  <c r="C56" i="31" s="1"/>
  <c r="C55" i="29"/>
  <c r="D67" i="30" l="1"/>
  <c r="E67" i="30" s="1"/>
  <c r="C68" i="30" s="1"/>
  <c r="D67" i="19"/>
  <c r="D56" i="31"/>
  <c r="E56" i="31" s="1"/>
  <c r="C57" i="31" s="1"/>
  <c r="C56" i="29"/>
  <c r="D68" i="30" l="1"/>
  <c r="E68" i="30" s="1"/>
  <c r="C69" i="30" s="1"/>
  <c r="D68" i="19"/>
  <c r="D57" i="31"/>
  <c r="E57" i="31" s="1"/>
  <c r="C58" i="31" s="1"/>
  <c r="C57" i="29"/>
  <c r="D69" i="30" l="1"/>
  <c r="E69" i="30" s="1"/>
  <c r="C70" i="30" s="1"/>
  <c r="D69" i="19"/>
  <c r="D58" i="31"/>
  <c r="E58" i="31" s="1"/>
  <c r="C59" i="31" s="1"/>
  <c r="C58" i="29"/>
  <c r="D70" i="30" l="1"/>
  <c r="E70" i="30" s="1"/>
  <c r="C71" i="30" s="1"/>
  <c r="D70" i="19"/>
  <c r="D59" i="31"/>
  <c r="E59" i="31" s="1"/>
  <c r="C60" i="31" s="1"/>
  <c r="C59" i="29"/>
  <c r="D71" i="30" l="1"/>
  <c r="E71" i="30" s="1"/>
  <c r="C72" i="30" s="1"/>
  <c r="D71" i="19"/>
  <c r="D60" i="31"/>
  <c r="E60" i="31" s="1"/>
  <c r="C61" i="31" s="1"/>
  <c r="C60" i="29"/>
  <c r="D72" i="30" l="1"/>
  <c r="E72" i="30" s="1"/>
  <c r="C73" i="30" s="1"/>
  <c r="D72" i="19"/>
  <c r="D61" i="31"/>
  <c r="E61" i="31" s="1"/>
  <c r="C62" i="31" s="1"/>
  <c r="C61" i="29"/>
  <c r="D73" i="30" l="1"/>
  <c r="E73" i="30" s="1"/>
  <c r="D73" i="19"/>
  <c r="D62" i="31"/>
  <c r="E62" i="31" s="1"/>
  <c r="C63" i="31" s="1"/>
  <c r="C62" i="29"/>
  <c r="D63" i="31" l="1"/>
  <c r="E63" i="31" s="1"/>
  <c r="C64" i="31" s="1"/>
  <c r="C63" i="29"/>
  <c r="D64" i="31" l="1"/>
  <c r="E64" i="31" s="1"/>
  <c r="C65" i="31" s="1"/>
  <c r="C64" i="29"/>
  <c r="D65" i="31" l="1"/>
  <c r="E65" i="31" s="1"/>
  <c r="C66" i="31" s="1"/>
  <c r="C65" i="29"/>
  <c r="D66" i="31" l="1"/>
  <c r="E66" i="31" s="1"/>
  <c r="C67" i="31" s="1"/>
  <c r="C66" i="29"/>
  <c r="D67" i="31" l="1"/>
  <c r="E67" i="31" s="1"/>
  <c r="C68" i="31" s="1"/>
  <c r="C67" i="29"/>
  <c r="D68" i="31" l="1"/>
  <c r="E68" i="31" s="1"/>
  <c r="C69" i="31" s="1"/>
  <c r="C68" i="29"/>
  <c r="D69" i="31" l="1"/>
  <c r="E69" i="31" s="1"/>
  <c r="C70" i="31" s="1"/>
  <c r="C69" i="29"/>
  <c r="D70" i="31" l="1"/>
  <c r="E70" i="31" s="1"/>
  <c r="C71" i="31" s="1"/>
  <c r="C70" i="29"/>
  <c r="D71" i="31" l="1"/>
  <c r="E71" i="31" s="1"/>
  <c r="C72" i="31" s="1"/>
  <c r="C71" i="29"/>
  <c r="D72" i="31" l="1"/>
  <c r="E72" i="31" s="1"/>
  <c r="C73" i="31" s="1"/>
  <c r="C72" i="29"/>
  <c r="D73" i="31" l="1"/>
  <c r="E73" i="31" s="1"/>
  <c r="C73" i="29"/>
  <c r="E3" i="9" l="1"/>
  <c r="F3" i="25" l="1"/>
  <c r="F4" i="25" s="1"/>
  <c r="F5" i="25" s="1"/>
  <c r="F6" i="25" s="1"/>
  <c r="F3" i="11"/>
  <c r="F4" i="11" s="1"/>
  <c r="F5" i="11" s="1"/>
  <c r="F6" i="11" s="1"/>
  <c r="G3" i="8"/>
  <c r="G4" i="8" s="1"/>
  <c r="G5" i="8" s="1"/>
  <c r="G6" i="8" s="1"/>
  <c r="G7" i="8" s="1"/>
  <c r="G8" i="8" s="1"/>
  <c r="G9" i="8" s="1"/>
  <c r="G10" i="8" s="1"/>
  <c r="G11" i="8" s="1"/>
  <c r="G12" i="8" s="1"/>
  <c r="G13" i="8" s="1"/>
  <c r="G14" i="8" s="1"/>
  <c r="G15" i="8" s="1"/>
  <c r="G16" i="8" s="1"/>
  <c r="G17" i="8" s="1"/>
  <c r="G18" i="8" s="1"/>
  <c r="G19" i="8" s="1"/>
  <c r="G20" i="8" s="1"/>
  <c r="G21" i="8" s="1"/>
  <c r="G22" i="8" s="1"/>
  <c r="G23" i="8" s="1"/>
  <c r="G24" i="8" s="1"/>
  <c r="G25" i="8" s="1"/>
  <c r="G26" i="8" s="1"/>
  <c r="G27" i="8" s="1"/>
  <c r="G28" i="8" s="1"/>
  <c r="G29" i="8" s="1"/>
  <c r="G30" i="8" s="1"/>
  <c r="G31" i="8" s="1"/>
  <c r="G32" i="8" s="1"/>
  <c r="G33" i="8" s="1"/>
  <c r="G34" i="8" s="1"/>
  <c r="G35" i="8" s="1"/>
  <c r="G36" i="8" s="1"/>
  <c r="G37" i="8" s="1"/>
  <c r="G38" i="8" s="1"/>
  <c r="G39" i="8" s="1"/>
  <c r="G40" i="8" s="1"/>
  <c r="G41" i="8" s="1"/>
  <c r="G42" i="8" s="1"/>
  <c r="G43" i="8" s="1"/>
  <c r="G44" i="8" s="1"/>
  <c r="G45" i="8" s="1"/>
  <c r="G46" i="8" s="1"/>
  <c r="G47" i="8" s="1"/>
  <c r="G48" i="8" s="1"/>
  <c r="G49" i="8" s="1"/>
  <c r="G50" i="8" s="1"/>
  <c r="G51" i="8" s="1"/>
  <c r="G52" i="8" s="1"/>
  <c r="G53" i="8" s="1"/>
  <c r="G54" i="8" s="1"/>
  <c r="G55" i="8" s="1"/>
  <c r="G56" i="8" s="1"/>
  <c r="G57" i="8" s="1"/>
  <c r="G58" i="8" s="1"/>
  <c r="G59" i="8" s="1"/>
  <c r="G60" i="8" s="1"/>
  <c r="G61" i="8" s="1"/>
  <c r="G62" i="8" s="1"/>
  <c r="G63" i="8" s="1"/>
  <c r="G64" i="8" s="1"/>
  <c r="G65" i="8" s="1"/>
  <c r="G66" i="8" s="1"/>
  <c r="G67" i="8" s="1"/>
  <c r="G68" i="8" s="1"/>
  <c r="G69" i="8" s="1"/>
  <c r="G70" i="8" s="1"/>
  <c r="G71" i="8" s="1"/>
  <c r="G72" i="8" s="1"/>
  <c r="G73" i="8" s="1"/>
  <c r="E4" i="9"/>
  <c r="E5" i="9" s="1"/>
  <c r="E6" i="9" s="1"/>
  <c r="E7" i="9" s="1"/>
  <c r="E8" i="9" s="1"/>
  <c r="E9" i="9" s="1"/>
  <c r="E10" i="9" s="1"/>
  <c r="E11" i="9" s="1"/>
  <c r="E12" i="9" s="1"/>
  <c r="E13" i="9" s="1"/>
  <c r="E14" i="9" s="1"/>
  <c r="E15" i="9" s="1"/>
  <c r="E16" i="9" s="1"/>
  <c r="E17" i="9" s="1"/>
  <c r="E18" i="9" s="1"/>
  <c r="E19" i="9" s="1"/>
  <c r="E20" i="9" s="1"/>
  <c r="E21" i="9" s="1"/>
  <c r="E22" i="9" s="1"/>
  <c r="E23" i="9" s="1"/>
  <c r="E24" i="9" s="1"/>
  <c r="E25" i="9" s="1"/>
  <c r="E26" i="9" s="1"/>
  <c r="E27" i="9" s="1"/>
  <c r="E28" i="9" s="1"/>
  <c r="E29" i="9" s="1"/>
  <c r="E30" i="9" s="1"/>
  <c r="E31" i="9" s="1"/>
  <c r="E32" i="9" s="1"/>
  <c r="E33" i="9" s="1"/>
  <c r="E34" i="9" s="1"/>
  <c r="E35" i="9" s="1"/>
  <c r="E36" i="9" s="1"/>
  <c r="E37" i="9" s="1"/>
  <c r="E38" i="9" s="1"/>
  <c r="E39" i="9" s="1"/>
  <c r="E40" i="9" s="1"/>
  <c r="E41" i="9" s="1"/>
  <c r="E42" i="9" s="1"/>
  <c r="E43" i="9" s="1"/>
  <c r="E44" i="9" s="1"/>
  <c r="E45" i="9" s="1"/>
  <c r="E46" i="9" s="1"/>
  <c r="E47" i="9" s="1"/>
  <c r="E48" i="9" s="1"/>
  <c r="E49" i="9" s="1"/>
  <c r="E50" i="9" s="1"/>
  <c r="E51" i="9" s="1"/>
  <c r="E52" i="9" s="1"/>
  <c r="E53" i="9" s="1"/>
  <c r="E54" i="9" s="1"/>
  <c r="E55" i="9" s="1"/>
  <c r="E56" i="9" s="1"/>
  <c r="E57" i="9" s="1"/>
  <c r="E58" i="9" s="1"/>
  <c r="E59" i="9" s="1"/>
  <c r="E60" i="9" s="1"/>
  <c r="E61" i="9" s="1"/>
  <c r="E62" i="9" s="1"/>
  <c r="E63" i="9" s="1"/>
  <c r="E64" i="9" s="1"/>
  <c r="E65" i="9" s="1"/>
  <c r="E66" i="9" s="1"/>
  <c r="E67" i="9" s="1"/>
  <c r="E68" i="9" s="1"/>
  <c r="E69" i="9" s="1"/>
  <c r="E70" i="9" s="1"/>
  <c r="E71" i="9" s="1"/>
  <c r="E72" i="9" s="1"/>
  <c r="E73" i="9" s="1"/>
  <c r="F7" i="25" l="1"/>
  <c r="F7" i="11"/>
  <c r="B82" i="29"/>
  <c r="B81" i="29"/>
  <c r="B80" i="29"/>
  <c r="B79" i="29"/>
  <c r="B78" i="29"/>
  <c r="B77" i="29"/>
  <c r="F8" i="25" l="1"/>
  <c r="F8" i="11"/>
  <c r="D3" i="25"/>
  <c r="D4" i="25"/>
  <c r="D5" i="25"/>
  <c r="D6" i="25"/>
  <c r="D7" i="25"/>
  <c r="D8" i="25"/>
  <c r="D9" i="25"/>
  <c r="D10" i="25"/>
  <c r="D11" i="25"/>
  <c r="D12" i="25"/>
  <c r="D13" i="25"/>
  <c r="D14" i="25"/>
  <c r="D15" i="25"/>
  <c r="D16" i="25"/>
  <c r="D17" i="25"/>
  <c r="D18" i="25"/>
  <c r="D19" i="25"/>
  <c r="D20" i="25"/>
  <c r="D21" i="25"/>
  <c r="D22" i="25"/>
  <c r="D23" i="25"/>
  <c r="D24" i="25"/>
  <c r="D25" i="25"/>
  <c r="D26" i="25"/>
  <c r="D27" i="25"/>
  <c r="D28" i="25"/>
  <c r="D29" i="25"/>
  <c r="D30" i="25"/>
  <c r="D31" i="25"/>
  <c r="D32" i="25"/>
  <c r="D33" i="25"/>
  <c r="D34" i="25"/>
  <c r="D35" i="25"/>
  <c r="D36" i="25"/>
  <c r="D37" i="25"/>
  <c r="D38" i="25"/>
  <c r="D39" i="25"/>
  <c r="D40" i="25"/>
  <c r="D41" i="25"/>
  <c r="D42" i="25"/>
  <c r="D43" i="25"/>
  <c r="D44" i="25"/>
  <c r="D45" i="25"/>
  <c r="D46" i="25"/>
  <c r="D47" i="25"/>
  <c r="D48" i="25"/>
  <c r="D49" i="25"/>
  <c r="D50" i="25"/>
  <c r="D51" i="25"/>
  <c r="D52" i="25"/>
  <c r="D53" i="25"/>
  <c r="D54" i="25"/>
  <c r="D55" i="25"/>
  <c r="D56" i="25"/>
  <c r="D57" i="25"/>
  <c r="D58" i="25"/>
  <c r="D59" i="25"/>
  <c r="D60" i="25"/>
  <c r="D61" i="25"/>
  <c r="D62" i="25"/>
  <c r="D63" i="25"/>
  <c r="D64" i="25"/>
  <c r="D65" i="25"/>
  <c r="D66" i="25"/>
  <c r="D67" i="25"/>
  <c r="D68" i="25"/>
  <c r="D69" i="25"/>
  <c r="D70" i="25"/>
  <c r="D71" i="25"/>
  <c r="D72" i="25"/>
  <c r="D73" i="25"/>
  <c r="D2" i="25"/>
  <c r="D1" i="21"/>
  <c r="F9" i="25" l="1"/>
  <c r="F9" i="11"/>
  <c r="E3" i="25"/>
  <c r="C3" i="25" s="1"/>
  <c r="D3" i="24" s="1"/>
  <c r="E7" i="25"/>
  <c r="C7" i="25" s="1"/>
  <c r="D7" i="24" s="1"/>
  <c r="E11" i="25"/>
  <c r="E15" i="25"/>
  <c r="E19" i="25"/>
  <c r="E23" i="25"/>
  <c r="E27" i="25"/>
  <c r="E31" i="25"/>
  <c r="E35" i="25"/>
  <c r="E39" i="25"/>
  <c r="E43" i="25"/>
  <c r="E47" i="25"/>
  <c r="E51" i="25"/>
  <c r="E55" i="25"/>
  <c r="E59" i="25"/>
  <c r="E63" i="25"/>
  <c r="E67" i="25"/>
  <c r="E71" i="25"/>
  <c r="E4" i="25"/>
  <c r="C4" i="25" s="1"/>
  <c r="D4" i="24" s="1"/>
  <c r="E9" i="25"/>
  <c r="E14" i="25"/>
  <c r="E20" i="25"/>
  <c r="E25" i="25"/>
  <c r="E30" i="25"/>
  <c r="E36" i="25"/>
  <c r="E41" i="25"/>
  <c r="E46" i="25"/>
  <c r="E52" i="25"/>
  <c r="E57" i="25"/>
  <c r="E62" i="25"/>
  <c r="E68" i="25"/>
  <c r="E73" i="25"/>
  <c r="E5" i="25"/>
  <c r="C5" i="25" s="1"/>
  <c r="D5" i="24" s="1"/>
  <c r="E10" i="25"/>
  <c r="E16" i="25"/>
  <c r="E21" i="25"/>
  <c r="E26" i="25"/>
  <c r="E32" i="25"/>
  <c r="E37" i="25"/>
  <c r="E42" i="25"/>
  <c r="E48" i="25"/>
  <c r="E53" i="25"/>
  <c r="E58" i="25"/>
  <c r="E64" i="25"/>
  <c r="E69" i="25"/>
  <c r="E2" i="25"/>
  <c r="C2" i="25" s="1"/>
  <c r="D2" i="24" s="1"/>
  <c r="E65" i="25"/>
  <c r="E54" i="25"/>
  <c r="E44" i="25"/>
  <c r="E33" i="25"/>
  <c r="E22" i="25"/>
  <c r="E12" i="25"/>
  <c r="E72" i="25"/>
  <c r="E61" i="25"/>
  <c r="E50" i="25"/>
  <c r="E40" i="25"/>
  <c r="E29" i="25"/>
  <c r="E18" i="25"/>
  <c r="E8" i="25"/>
  <c r="C8" i="25" s="1"/>
  <c r="D8" i="24" s="1"/>
  <c r="E70" i="25"/>
  <c r="E60" i="25"/>
  <c r="E49" i="25"/>
  <c r="E38" i="25"/>
  <c r="E28" i="25"/>
  <c r="E17" i="25"/>
  <c r="E6" i="25"/>
  <c r="C6" i="25" s="1"/>
  <c r="D6" i="24" s="1"/>
  <c r="E66" i="25"/>
  <c r="E56" i="25"/>
  <c r="E45" i="25"/>
  <c r="E34" i="25"/>
  <c r="E24" i="25"/>
  <c r="E13" i="25"/>
  <c r="D1" i="12" a="1"/>
  <c r="F10" i="25" l="1"/>
  <c r="C10" i="25" s="1"/>
  <c r="D10" i="24" s="1"/>
  <c r="C9" i="25"/>
  <c r="D9" i="24" s="1"/>
  <c r="F10" i="11"/>
  <c r="D1" i="12"/>
  <c r="E1" i="12"/>
  <c r="D3" i="8"/>
  <c r="D4" i="8"/>
  <c r="D5" i="8"/>
  <c r="D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2" i="8"/>
  <c r="D1" i="5" a="1"/>
  <c r="D1" i="5" s="1"/>
  <c r="D1" i="1"/>
  <c r="D5" i="9" s="1"/>
  <c r="C5" i="9" s="1"/>
  <c r="D5" i="2" s="1"/>
  <c r="E46" i="8" l="1"/>
  <c r="E2" i="8"/>
  <c r="E54" i="8"/>
  <c r="E70" i="8"/>
  <c r="E38" i="8"/>
  <c r="E62" i="8"/>
  <c r="E30" i="8"/>
  <c r="D44" i="9"/>
  <c r="C44" i="9" s="1"/>
  <c r="D44" i="2" s="1"/>
  <c r="D12" i="9"/>
  <c r="C12" i="9" s="1"/>
  <c r="D12" i="2" s="1"/>
  <c r="D72" i="9"/>
  <c r="C72" i="9" s="1"/>
  <c r="D72" i="2" s="1"/>
  <c r="D40" i="9"/>
  <c r="C40" i="9" s="1"/>
  <c r="D40" i="2" s="1"/>
  <c r="D24" i="9"/>
  <c r="C24" i="9" s="1"/>
  <c r="D24" i="2" s="1"/>
  <c r="D68" i="9"/>
  <c r="C68" i="9" s="1"/>
  <c r="D68" i="2" s="1"/>
  <c r="D52" i="9"/>
  <c r="C52" i="9" s="1"/>
  <c r="D52" i="2" s="1"/>
  <c r="D36" i="9"/>
  <c r="C36" i="9" s="1"/>
  <c r="D36" i="2" s="1"/>
  <c r="D20" i="9"/>
  <c r="C20" i="9" s="1"/>
  <c r="D20" i="2" s="1"/>
  <c r="D4" i="9"/>
  <c r="C4" i="9" s="1"/>
  <c r="D4" i="2" s="1"/>
  <c r="D60" i="9"/>
  <c r="C60" i="9" s="1"/>
  <c r="D60" i="2" s="1"/>
  <c r="D28" i="9"/>
  <c r="C28" i="9" s="1"/>
  <c r="D28" i="2" s="1"/>
  <c r="D56" i="9"/>
  <c r="C56" i="9" s="1"/>
  <c r="D56" i="2" s="1"/>
  <c r="D8" i="9"/>
  <c r="C8" i="9" s="1"/>
  <c r="D8" i="2" s="1"/>
  <c r="D64" i="9"/>
  <c r="C64" i="9" s="1"/>
  <c r="D64" i="2" s="1"/>
  <c r="D48" i="9"/>
  <c r="C48" i="9" s="1"/>
  <c r="D48" i="2" s="1"/>
  <c r="D32" i="9"/>
  <c r="C32" i="9" s="1"/>
  <c r="D32" i="2" s="1"/>
  <c r="D16" i="9"/>
  <c r="C16" i="9" s="1"/>
  <c r="D16" i="2" s="1"/>
  <c r="D71" i="9"/>
  <c r="C71" i="9" s="1"/>
  <c r="D71" i="2" s="1"/>
  <c r="D63" i="9"/>
  <c r="C63" i="9" s="1"/>
  <c r="D63" i="2" s="1"/>
  <c r="D55" i="9"/>
  <c r="C55" i="9" s="1"/>
  <c r="D55" i="2" s="1"/>
  <c r="D47" i="9"/>
  <c r="C47" i="9" s="1"/>
  <c r="D47" i="2" s="1"/>
  <c r="D43" i="9"/>
  <c r="C43" i="9" s="1"/>
  <c r="D43" i="2" s="1"/>
  <c r="D35" i="9"/>
  <c r="C35" i="9" s="1"/>
  <c r="D35" i="2" s="1"/>
  <c r="D27" i="9"/>
  <c r="C27" i="9" s="1"/>
  <c r="D27" i="2" s="1"/>
  <c r="D19" i="9"/>
  <c r="C19" i="9" s="1"/>
  <c r="D19" i="2" s="1"/>
  <c r="D11" i="9"/>
  <c r="C11" i="9" s="1"/>
  <c r="D11" i="2" s="1"/>
  <c r="D3" i="9"/>
  <c r="C3" i="9" s="1"/>
  <c r="D3" i="2" s="1"/>
  <c r="D70" i="9"/>
  <c r="C70" i="9" s="1"/>
  <c r="D70" i="2" s="1"/>
  <c r="D66" i="9"/>
  <c r="C66" i="9" s="1"/>
  <c r="D66" i="2" s="1"/>
  <c r="D62" i="9"/>
  <c r="C62" i="9" s="1"/>
  <c r="D62" i="2" s="1"/>
  <c r="D58" i="9"/>
  <c r="C58" i="9" s="1"/>
  <c r="D58" i="2" s="1"/>
  <c r="D54" i="9"/>
  <c r="C54" i="9" s="1"/>
  <c r="D54" i="2" s="1"/>
  <c r="D50" i="9"/>
  <c r="C50" i="9" s="1"/>
  <c r="D50" i="2" s="1"/>
  <c r="D46" i="9"/>
  <c r="C46" i="9" s="1"/>
  <c r="D46" i="2" s="1"/>
  <c r="D42" i="9"/>
  <c r="C42" i="9" s="1"/>
  <c r="D42" i="2" s="1"/>
  <c r="D38" i="9"/>
  <c r="C38" i="9" s="1"/>
  <c r="D38" i="2" s="1"/>
  <c r="D34" i="9"/>
  <c r="C34" i="9" s="1"/>
  <c r="D34" i="2" s="1"/>
  <c r="D30" i="9"/>
  <c r="C30" i="9" s="1"/>
  <c r="D30" i="2" s="1"/>
  <c r="D26" i="9"/>
  <c r="C26" i="9" s="1"/>
  <c r="D26" i="2" s="1"/>
  <c r="D22" i="9"/>
  <c r="C22" i="9" s="1"/>
  <c r="D22" i="2" s="1"/>
  <c r="D18" i="9"/>
  <c r="C18" i="9" s="1"/>
  <c r="D18" i="2" s="1"/>
  <c r="D14" i="9"/>
  <c r="C14" i="9" s="1"/>
  <c r="D14" i="2" s="1"/>
  <c r="D10" i="9"/>
  <c r="C10" i="9" s="1"/>
  <c r="D10" i="2" s="1"/>
  <c r="D6" i="9"/>
  <c r="C6" i="9" s="1"/>
  <c r="D6" i="2" s="1"/>
  <c r="D67" i="9"/>
  <c r="C67" i="9" s="1"/>
  <c r="D67" i="2" s="1"/>
  <c r="D59" i="9"/>
  <c r="C59" i="9" s="1"/>
  <c r="D59" i="2" s="1"/>
  <c r="D51" i="9"/>
  <c r="C51" i="9" s="1"/>
  <c r="D51" i="2" s="1"/>
  <c r="D39" i="9"/>
  <c r="C39" i="9" s="1"/>
  <c r="D39" i="2" s="1"/>
  <c r="D31" i="9"/>
  <c r="C31" i="9" s="1"/>
  <c r="D31" i="2" s="1"/>
  <c r="D23" i="9"/>
  <c r="C23" i="9" s="1"/>
  <c r="D23" i="2" s="1"/>
  <c r="D15" i="9"/>
  <c r="C15" i="9" s="1"/>
  <c r="D15" i="2" s="1"/>
  <c r="D7" i="9"/>
  <c r="C7" i="9" s="1"/>
  <c r="D7" i="2" s="1"/>
  <c r="D2" i="9"/>
  <c r="C2" i="9" s="1"/>
  <c r="D2" i="2" s="1"/>
  <c r="D73" i="9"/>
  <c r="D69" i="9"/>
  <c r="C69" i="9" s="1"/>
  <c r="D69" i="2" s="1"/>
  <c r="D65" i="9"/>
  <c r="C65" i="9" s="1"/>
  <c r="D65" i="2" s="1"/>
  <c r="D61" i="9"/>
  <c r="C61" i="9" s="1"/>
  <c r="D61" i="2" s="1"/>
  <c r="B81" i="2" s="1"/>
  <c r="D81" i="2" s="1"/>
  <c r="D57" i="9"/>
  <c r="C57" i="9" s="1"/>
  <c r="D57" i="2" s="1"/>
  <c r="D53" i="9"/>
  <c r="C53" i="9" s="1"/>
  <c r="D53" i="2" s="1"/>
  <c r="D49" i="9"/>
  <c r="C49" i="9" s="1"/>
  <c r="D49" i="2" s="1"/>
  <c r="D45" i="9"/>
  <c r="C45" i="9" s="1"/>
  <c r="D45" i="2" s="1"/>
  <c r="D41" i="9"/>
  <c r="C41" i="9" s="1"/>
  <c r="D41" i="2" s="1"/>
  <c r="D37" i="9"/>
  <c r="C37" i="9" s="1"/>
  <c r="D37" i="2" s="1"/>
  <c r="B79" i="2" s="1"/>
  <c r="D79" i="2" s="1"/>
  <c r="D33" i="9"/>
  <c r="C33" i="9" s="1"/>
  <c r="D33" i="2" s="1"/>
  <c r="D29" i="9"/>
  <c r="C29" i="9" s="1"/>
  <c r="D29" i="2" s="1"/>
  <c r="D25" i="9"/>
  <c r="C25" i="9" s="1"/>
  <c r="D25" i="2" s="1"/>
  <c r="B78" i="2" s="1"/>
  <c r="D78" i="2" s="1"/>
  <c r="D21" i="9"/>
  <c r="C21" i="9" s="1"/>
  <c r="D21" i="2" s="1"/>
  <c r="D17" i="9"/>
  <c r="C17" i="9" s="1"/>
  <c r="D17" i="2" s="1"/>
  <c r="D13" i="9"/>
  <c r="C13" i="9" s="1"/>
  <c r="D13" i="2" s="1"/>
  <c r="B77" i="2" s="1"/>
  <c r="D77" i="2" s="1"/>
  <c r="D9" i="9"/>
  <c r="C9" i="9" s="1"/>
  <c r="D9" i="2" s="1"/>
  <c r="F11" i="25"/>
  <c r="F11" i="11"/>
  <c r="E4" i="11"/>
  <c r="E6" i="11"/>
  <c r="E8" i="11"/>
  <c r="E10" i="11"/>
  <c r="E12" i="11"/>
  <c r="E14" i="11"/>
  <c r="E16" i="11"/>
  <c r="E18" i="11"/>
  <c r="E20" i="11"/>
  <c r="E22" i="11"/>
  <c r="E24" i="11"/>
  <c r="E26" i="11"/>
  <c r="E28" i="11"/>
  <c r="E30" i="11"/>
  <c r="E32" i="11"/>
  <c r="E34" i="11"/>
  <c r="E36" i="11"/>
  <c r="E38" i="11"/>
  <c r="E40" i="11"/>
  <c r="E42" i="11"/>
  <c r="E44" i="11"/>
  <c r="E46" i="11"/>
  <c r="E48" i="11"/>
  <c r="E50" i="11"/>
  <c r="E52" i="11"/>
  <c r="E54" i="11"/>
  <c r="E56" i="11"/>
  <c r="E58" i="11"/>
  <c r="E60" i="11"/>
  <c r="E62" i="11"/>
  <c r="E64" i="11"/>
  <c r="E66" i="11"/>
  <c r="E68" i="11"/>
  <c r="E70" i="11"/>
  <c r="E72" i="11"/>
  <c r="E5" i="11"/>
  <c r="E9" i="11"/>
  <c r="E13" i="11"/>
  <c r="E17" i="11"/>
  <c r="E21" i="11"/>
  <c r="E25" i="11"/>
  <c r="E33" i="11"/>
  <c r="E41" i="11"/>
  <c r="E49" i="11"/>
  <c r="E2" i="11"/>
  <c r="E3" i="11"/>
  <c r="E7" i="11"/>
  <c r="E11" i="11"/>
  <c r="E15" i="11"/>
  <c r="E19" i="11"/>
  <c r="E23" i="11"/>
  <c r="E27" i="11"/>
  <c r="E31" i="11"/>
  <c r="E35" i="11"/>
  <c r="E39" i="11"/>
  <c r="E43" i="11"/>
  <c r="E47" i="11"/>
  <c r="E51" i="11"/>
  <c r="E55" i="11"/>
  <c r="E59" i="11"/>
  <c r="E67" i="11"/>
  <c r="E65" i="11"/>
  <c r="E73" i="11"/>
  <c r="E29" i="11"/>
  <c r="E37" i="11"/>
  <c r="E45" i="11"/>
  <c r="E53" i="11"/>
  <c r="E57" i="11"/>
  <c r="E63" i="11"/>
  <c r="E71" i="11"/>
  <c r="E69" i="11"/>
  <c r="E61" i="11"/>
  <c r="D4" i="11"/>
  <c r="C4" i="11" s="1"/>
  <c r="D4" i="15" s="1"/>
  <c r="D6" i="11"/>
  <c r="C6" i="11" s="1"/>
  <c r="D6" i="15" s="1"/>
  <c r="D8" i="11"/>
  <c r="C8" i="11" s="1"/>
  <c r="D8" i="15" s="1"/>
  <c r="D10" i="11"/>
  <c r="C10" i="11" s="1"/>
  <c r="D10" i="15" s="1"/>
  <c r="D12" i="11"/>
  <c r="D14" i="11"/>
  <c r="D16" i="11"/>
  <c r="D18" i="11"/>
  <c r="D20" i="11"/>
  <c r="D22" i="11"/>
  <c r="D24" i="11"/>
  <c r="D26" i="11"/>
  <c r="D28" i="11"/>
  <c r="D30" i="11"/>
  <c r="D32" i="11"/>
  <c r="D34" i="11"/>
  <c r="D36" i="11"/>
  <c r="D38" i="11"/>
  <c r="D40" i="11"/>
  <c r="D42" i="11"/>
  <c r="D44" i="11"/>
  <c r="D46" i="11"/>
  <c r="D48" i="11"/>
  <c r="D50" i="11"/>
  <c r="D52" i="11"/>
  <c r="D54" i="11"/>
  <c r="D56" i="11"/>
  <c r="D58" i="11"/>
  <c r="D2" i="11"/>
  <c r="C2" i="11" s="1"/>
  <c r="D2" i="15" s="1"/>
  <c r="D61" i="11"/>
  <c r="D62" i="11"/>
  <c r="D65" i="11"/>
  <c r="D70" i="11"/>
  <c r="D73" i="11"/>
  <c r="D5" i="11"/>
  <c r="D9" i="11"/>
  <c r="D13" i="11"/>
  <c r="D17" i="11"/>
  <c r="D21" i="11"/>
  <c r="D25" i="11"/>
  <c r="D29" i="11"/>
  <c r="D33" i="11"/>
  <c r="D37" i="11"/>
  <c r="D41" i="11"/>
  <c r="D45" i="11"/>
  <c r="D49" i="11"/>
  <c r="D53" i="11"/>
  <c r="D57" i="11"/>
  <c r="D60" i="11"/>
  <c r="D63" i="11"/>
  <c r="D68" i="11"/>
  <c r="D71" i="11"/>
  <c r="D66" i="11"/>
  <c r="D69" i="11"/>
  <c r="D7" i="11"/>
  <c r="C7" i="11" s="1"/>
  <c r="D7" i="15" s="1"/>
  <c r="D23" i="11"/>
  <c r="D39" i="11"/>
  <c r="D55" i="11"/>
  <c r="D67" i="11"/>
  <c r="D11" i="11"/>
  <c r="C11" i="11" s="1"/>
  <c r="D11" i="15" s="1"/>
  <c r="D27" i="11"/>
  <c r="D43" i="11"/>
  <c r="D59" i="11"/>
  <c r="D15" i="11"/>
  <c r="D31" i="11"/>
  <c r="D47" i="11"/>
  <c r="D72" i="11"/>
  <c r="D3" i="11"/>
  <c r="D19" i="11"/>
  <c r="D35" i="11"/>
  <c r="D51" i="11"/>
  <c r="D64" i="11"/>
  <c r="E73" i="8"/>
  <c r="E3" i="8"/>
  <c r="E5" i="8"/>
  <c r="E7" i="8"/>
  <c r="E9" i="8"/>
  <c r="E11" i="8"/>
  <c r="E13" i="8"/>
  <c r="E15" i="8"/>
  <c r="E17" i="8"/>
  <c r="E19" i="8"/>
  <c r="E21" i="8"/>
  <c r="E23" i="8"/>
  <c r="E25" i="8"/>
  <c r="E27" i="8"/>
  <c r="E29" i="8"/>
  <c r="E31" i="8"/>
  <c r="E33" i="8"/>
  <c r="E35" i="8"/>
  <c r="E37" i="8"/>
  <c r="E39" i="8"/>
  <c r="E41" i="8"/>
  <c r="E43" i="8"/>
  <c r="E45" i="8"/>
  <c r="E47" i="8"/>
  <c r="E49" i="8"/>
  <c r="E51" i="8"/>
  <c r="E53" i="8"/>
  <c r="E55" i="8"/>
  <c r="E57" i="8"/>
  <c r="E59" i="8"/>
  <c r="E61" i="8"/>
  <c r="E63" i="8"/>
  <c r="E65" i="8"/>
  <c r="E67" i="8"/>
  <c r="E69" i="8"/>
  <c r="E71" i="8"/>
  <c r="E72" i="8"/>
  <c r="E64" i="8"/>
  <c r="E56" i="8"/>
  <c r="E48" i="8"/>
  <c r="E40" i="8"/>
  <c r="E32" i="8"/>
  <c r="E26" i="8"/>
  <c r="E22" i="8"/>
  <c r="E18" i="8"/>
  <c r="E14" i="8"/>
  <c r="E10" i="8"/>
  <c r="E6" i="8"/>
  <c r="E66" i="8"/>
  <c r="E58" i="8"/>
  <c r="E50" i="8"/>
  <c r="E42" i="8"/>
  <c r="E34" i="8"/>
  <c r="E68" i="8"/>
  <c r="E60" i="8"/>
  <c r="E52" i="8"/>
  <c r="E44" i="8"/>
  <c r="E36" i="8"/>
  <c r="E28" i="8"/>
  <c r="E24" i="8"/>
  <c r="E20" i="8"/>
  <c r="E16" i="8"/>
  <c r="E12" i="8"/>
  <c r="E8" i="8"/>
  <c r="E4" i="8"/>
  <c r="E1" i="5"/>
  <c r="B77" i="19"/>
  <c r="B78" i="19"/>
  <c r="B82" i="19"/>
  <c r="B81" i="19"/>
  <c r="B80" i="19"/>
  <c r="B79" i="19"/>
  <c r="C82" i="15"/>
  <c r="C81" i="15"/>
  <c r="C80" i="15"/>
  <c r="C79" i="15"/>
  <c r="C78" i="15"/>
  <c r="C77" i="15"/>
  <c r="B80" i="2"/>
  <c r="D80" i="2" s="1"/>
  <c r="C3" i="11" l="1"/>
  <c r="D3" i="15" s="1"/>
  <c r="C9" i="11"/>
  <c r="D9" i="15" s="1"/>
  <c r="B82" i="2"/>
  <c r="D82" i="2" s="1"/>
  <c r="C73" i="9"/>
  <c r="D73" i="2" s="1"/>
  <c r="F12" i="25"/>
  <c r="C11" i="25"/>
  <c r="D11" i="24" s="1"/>
  <c r="F12" i="11"/>
  <c r="C12" i="11" s="1"/>
  <c r="D12" i="15" s="1"/>
  <c r="C5" i="11"/>
  <c r="D5" i="15" s="1"/>
  <c r="F73" i="8"/>
  <c r="C73" i="8" s="1"/>
  <c r="D73" i="10" s="1"/>
  <c r="B82" i="10" s="1"/>
  <c r="F3" i="8"/>
  <c r="C3" i="8" s="1"/>
  <c r="D3" i="10" s="1"/>
  <c r="F5" i="8"/>
  <c r="C5" i="8" s="1"/>
  <c r="D5" i="10" s="1"/>
  <c r="F7" i="8"/>
  <c r="C7" i="8" s="1"/>
  <c r="D7" i="10" s="1"/>
  <c r="F9" i="8"/>
  <c r="C9" i="8" s="1"/>
  <c r="D9" i="10" s="1"/>
  <c r="F11" i="8"/>
  <c r="C11" i="8" s="1"/>
  <c r="D11" i="10" s="1"/>
  <c r="F13" i="8"/>
  <c r="C13" i="8" s="1"/>
  <c r="D13" i="10" s="1"/>
  <c r="B77" i="10" s="1"/>
  <c r="F15" i="8"/>
  <c r="C15" i="8" s="1"/>
  <c r="D15" i="10" s="1"/>
  <c r="F17" i="8"/>
  <c r="C17" i="8" s="1"/>
  <c r="D17" i="10" s="1"/>
  <c r="F19" i="8"/>
  <c r="C19" i="8" s="1"/>
  <c r="D19" i="10" s="1"/>
  <c r="F21" i="8"/>
  <c r="F23" i="8"/>
  <c r="C23" i="8" s="1"/>
  <c r="D23" i="10" s="1"/>
  <c r="F25" i="8"/>
  <c r="C25" i="8" s="1"/>
  <c r="D25" i="10" s="1"/>
  <c r="B78" i="10" s="1"/>
  <c r="F27" i="8"/>
  <c r="C27" i="8" s="1"/>
  <c r="D27" i="10" s="1"/>
  <c r="F30" i="8"/>
  <c r="C30" i="8" s="1"/>
  <c r="D30" i="10" s="1"/>
  <c r="F33" i="8"/>
  <c r="C33" i="8" s="1"/>
  <c r="D33" i="10" s="1"/>
  <c r="F38" i="8"/>
  <c r="C38" i="8" s="1"/>
  <c r="D38" i="10" s="1"/>
  <c r="F41" i="8"/>
  <c r="C41" i="8" s="1"/>
  <c r="D41" i="10" s="1"/>
  <c r="F46" i="8"/>
  <c r="C46" i="8" s="1"/>
  <c r="D46" i="10" s="1"/>
  <c r="F49" i="8"/>
  <c r="C49" i="8" s="1"/>
  <c r="D49" i="10" s="1"/>
  <c r="B80" i="10" s="1"/>
  <c r="F54" i="8"/>
  <c r="C54" i="8" s="1"/>
  <c r="D54" i="10" s="1"/>
  <c r="F57" i="8"/>
  <c r="C57" i="8" s="1"/>
  <c r="D57" i="10" s="1"/>
  <c r="F62" i="8"/>
  <c r="C62" i="8" s="1"/>
  <c r="D62" i="10" s="1"/>
  <c r="F65" i="8"/>
  <c r="C65" i="8" s="1"/>
  <c r="D65" i="10" s="1"/>
  <c r="F70" i="8"/>
  <c r="C70" i="8" s="1"/>
  <c r="D70" i="10" s="1"/>
  <c r="F2" i="8"/>
  <c r="C2" i="8" s="1"/>
  <c r="D2" i="10" s="1"/>
  <c r="F4" i="8"/>
  <c r="C4" i="8" s="1"/>
  <c r="D4" i="10" s="1"/>
  <c r="F8" i="8"/>
  <c r="C8" i="8" s="1"/>
  <c r="D8" i="10" s="1"/>
  <c r="F12" i="8"/>
  <c r="C12" i="8" s="1"/>
  <c r="D12" i="10" s="1"/>
  <c r="F16" i="8"/>
  <c r="C16" i="8" s="1"/>
  <c r="D16" i="10" s="1"/>
  <c r="F20" i="8"/>
  <c r="C20" i="8" s="1"/>
  <c r="D20" i="10" s="1"/>
  <c r="F24" i="8"/>
  <c r="C24" i="8" s="1"/>
  <c r="D24" i="10" s="1"/>
  <c r="F28" i="8"/>
  <c r="C28" i="8" s="1"/>
  <c r="D28" i="10" s="1"/>
  <c r="F31" i="8"/>
  <c r="C31" i="8" s="1"/>
  <c r="D31" i="10" s="1"/>
  <c r="F36" i="8"/>
  <c r="C36" i="8" s="1"/>
  <c r="D36" i="10" s="1"/>
  <c r="F39" i="8"/>
  <c r="C39" i="8" s="1"/>
  <c r="D39" i="10" s="1"/>
  <c r="F44" i="8"/>
  <c r="C44" i="8" s="1"/>
  <c r="D44" i="10" s="1"/>
  <c r="F47" i="8"/>
  <c r="C47" i="8" s="1"/>
  <c r="D47" i="10" s="1"/>
  <c r="F52" i="8"/>
  <c r="C52" i="8" s="1"/>
  <c r="D52" i="10" s="1"/>
  <c r="F55" i="8"/>
  <c r="C55" i="8" s="1"/>
  <c r="D55" i="10" s="1"/>
  <c r="F60" i="8"/>
  <c r="C60" i="8" s="1"/>
  <c r="D60" i="10" s="1"/>
  <c r="F63" i="8"/>
  <c r="C63" i="8" s="1"/>
  <c r="D63" i="10" s="1"/>
  <c r="F68" i="8"/>
  <c r="C68" i="8" s="1"/>
  <c r="D68" i="10" s="1"/>
  <c r="F71" i="8"/>
  <c r="C71" i="8" s="1"/>
  <c r="D71" i="10" s="1"/>
  <c r="F29" i="8"/>
  <c r="C29" i="8" s="1"/>
  <c r="D29" i="10" s="1"/>
  <c r="F34" i="8"/>
  <c r="C34" i="8" s="1"/>
  <c r="D34" i="10" s="1"/>
  <c r="F37" i="8"/>
  <c r="C37" i="8" s="1"/>
  <c r="D37" i="10" s="1"/>
  <c r="B79" i="10" s="1"/>
  <c r="F42" i="8"/>
  <c r="C42" i="8" s="1"/>
  <c r="D42" i="10" s="1"/>
  <c r="F45" i="8"/>
  <c r="C45" i="8" s="1"/>
  <c r="D45" i="10" s="1"/>
  <c r="F50" i="8"/>
  <c r="C50" i="8" s="1"/>
  <c r="D50" i="10" s="1"/>
  <c r="F53" i="8"/>
  <c r="C53" i="8" s="1"/>
  <c r="D53" i="10" s="1"/>
  <c r="F58" i="8"/>
  <c r="F61" i="8"/>
  <c r="C61" i="8" s="1"/>
  <c r="D61" i="10" s="1"/>
  <c r="B81" i="10" s="1"/>
  <c r="F66" i="8"/>
  <c r="C66" i="8" s="1"/>
  <c r="D66" i="10" s="1"/>
  <c r="F69" i="8"/>
  <c r="C69" i="8" s="1"/>
  <c r="D69" i="10" s="1"/>
  <c r="F6" i="8"/>
  <c r="C6" i="8" s="1"/>
  <c r="D6" i="10" s="1"/>
  <c r="F10" i="8"/>
  <c r="C10" i="8" s="1"/>
  <c r="D10" i="10" s="1"/>
  <c r="F14" i="8"/>
  <c r="C14" i="8" s="1"/>
  <c r="D14" i="10" s="1"/>
  <c r="F18" i="8"/>
  <c r="C18" i="8" s="1"/>
  <c r="D18" i="10" s="1"/>
  <c r="F22" i="8"/>
  <c r="C22" i="8" s="1"/>
  <c r="D22" i="10" s="1"/>
  <c r="F26" i="8"/>
  <c r="C26" i="8" s="1"/>
  <c r="D26" i="10" s="1"/>
  <c r="F32" i="8"/>
  <c r="C32" i="8" s="1"/>
  <c r="D32" i="10" s="1"/>
  <c r="F35" i="8"/>
  <c r="C35" i="8" s="1"/>
  <c r="D35" i="10" s="1"/>
  <c r="F40" i="8"/>
  <c r="C40" i="8" s="1"/>
  <c r="D40" i="10" s="1"/>
  <c r="F43" i="8"/>
  <c r="C43" i="8" s="1"/>
  <c r="D43" i="10" s="1"/>
  <c r="F48" i="8"/>
  <c r="C48" i="8" s="1"/>
  <c r="D48" i="10" s="1"/>
  <c r="F51" i="8"/>
  <c r="C51" i="8" s="1"/>
  <c r="D51" i="10" s="1"/>
  <c r="F56" i="8"/>
  <c r="C56" i="8" s="1"/>
  <c r="D56" i="10" s="1"/>
  <c r="F59" i="8"/>
  <c r="C59" i="8" s="1"/>
  <c r="D59" i="10" s="1"/>
  <c r="F64" i="8"/>
  <c r="C64" i="8" s="1"/>
  <c r="D64" i="10" s="1"/>
  <c r="F67" i="8"/>
  <c r="C67" i="8" s="1"/>
  <c r="D67" i="10" s="1"/>
  <c r="F72" i="8"/>
  <c r="C72" i="8" s="1"/>
  <c r="D72" i="10" s="1"/>
  <c r="C58" i="8"/>
  <c r="D58" i="10" s="1"/>
  <c r="C21" i="8"/>
  <c r="D21" i="10" s="1"/>
  <c r="F13" i="25" l="1"/>
  <c r="C12" i="25"/>
  <c r="D12" i="24" s="1"/>
  <c r="F13" i="11"/>
  <c r="F14" i="25" l="1"/>
  <c r="C13" i="25"/>
  <c r="D13" i="24" s="1"/>
  <c r="B77" i="24" s="1"/>
  <c r="F14" i="11"/>
  <c r="C13" i="11"/>
  <c r="D13" i="15" s="1"/>
  <c r="B77" i="15" s="1"/>
  <c r="D77" i="15" s="1"/>
  <c r="F15" i="25" l="1"/>
  <c r="C14" i="25"/>
  <c r="D14" i="24" s="1"/>
  <c r="F15" i="11"/>
  <c r="C14" i="11"/>
  <c r="D14" i="15" s="1"/>
  <c r="F16" i="25" l="1"/>
  <c r="C15" i="25"/>
  <c r="D15" i="24" s="1"/>
  <c r="F16" i="11"/>
  <c r="C15" i="11"/>
  <c r="D15" i="15" s="1"/>
  <c r="F17" i="25" l="1"/>
  <c r="C16" i="25"/>
  <c r="D16" i="24" s="1"/>
  <c r="F17" i="11"/>
  <c r="C16" i="11"/>
  <c r="D16" i="15" s="1"/>
  <c r="F18" i="25" l="1"/>
  <c r="C17" i="25"/>
  <c r="D17" i="24" s="1"/>
  <c r="F18" i="11"/>
  <c r="C17" i="11"/>
  <c r="D17" i="15" s="1"/>
  <c r="F19" i="25" l="1"/>
  <c r="C18" i="25"/>
  <c r="D18" i="24" s="1"/>
  <c r="F19" i="11"/>
  <c r="C18" i="11"/>
  <c r="D18" i="15" s="1"/>
  <c r="F20" i="25" l="1"/>
  <c r="C19" i="25"/>
  <c r="D19" i="24" s="1"/>
  <c r="F20" i="11"/>
  <c r="C19" i="11"/>
  <c r="D19" i="15" s="1"/>
  <c r="F21" i="25" l="1"/>
  <c r="C20" i="25"/>
  <c r="D20" i="24" s="1"/>
  <c r="F21" i="11"/>
  <c r="C20" i="11"/>
  <c r="D20" i="15" s="1"/>
  <c r="F22" i="25" l="1"/>
  <c r="C21" i="25"/>
  <c r="D21" i="24" s="1"/>
  <c r="F22" i="11"/>
  <c r="C21" i="11"/>
  <c r="D21" i="15" s="1"/>
  <c r="F23" i="25" l="1"/>
  <c r="C22" i="25"/>
  <c r="D22" i="24" s="1"/>
  <c r="F23" i="11"/>
  <c r="C22" i="11"/>
  <c r="D22" i="15" s="1"/>
  <c r="F24" i="25" l="1"/>
  <c r="C23" i="25"/>
  <c r="D23" i="24" s="1"/>
  <c r="F24" i="11"/>
  <c r="C23" i="11"/>
  <c r="D23" i="15" s="1"/>
  <c r="F25" i="25" l="1"/>
  <c r="C24" i="25"/>
  <c r="D24" i="24" s="1"/>
  <c r="F25" i="11"/>
  <c r="C24" i="11"/>
  <c r="D24" i="15" s="1"/>
  <c r="F26" i="25" l="1"/>
  <c r="C25" i="25"/>
  <c r="D25" i="24" s="1"/>
  <c r="B78" i="24" s="1"/>
  <c r="F26" i="11"/>
  <c r="C25" i="11"/>
  <c r="D25" i="15" s="1"/>
  <c r="B78" i="15" s="1"/>
  <c r="D78" i="15" s="1"/>
  <c r="F27" i="25" l="1"/>
  <c r="C26" i="25"/>
  <c r="D26" i="24" s="1"/>
  <c r="F27" i="11"/>
  <c r="C26" i="11"/>
  <c r="D26" i="15" s="1"/>
  <c r="F28" i="25" l="1"/>
  <c r="C27" i="25"/>
  <c r="D27" i="24" s="1"/>
  <c r="F28" i="11"/>
  <c r="C27" i="11"/>
  <c r="D27" i="15" s="1"/>
  <c r="F29" i="25" l="1"/>
  <c r="C28" i="25"/>
  <c r="D28" i="24" s="1"/>
  <c r="F29" i="11"/>
  <c r="C28" i="11"/>
  <c r="D28" i="15" s="1"/>
  <c r="F30" i="25" l="1"/>
  <c r="C29" i="25"/>
  <c r="D29" i="24" s="1"/>
  <c r="F30" i="11"/>
  <c r="C29" i="11"/>
  <c r="D29" i="15" s="1"/>
  <c r="F31" i="25" l="1"/>
  <c r="C30" i="25"/>
  <c r="D30" i="24" s="1"/>
  <c r="F31" i="11"/>
  <c r="C30" i="11"/>
  <c r="D30" i="15" s="1"/>
  <c r="F32" i="25" l="1"/>
  <c r="C31" i="25"/>
  <c r="D31" i="24" s="1"/>
  <c r="F32" i="11"/>
  <c r="C31" i="11"/>
  <c r="D31" i="15" s="1"/>
  <c r="F33" i="25" l="1"/>
  <c r="C32" i="25"/>
  <c r="D32" i="24" s="1"/>
  <c r="F33" i="11"/>
  <c r="C32" i="11"/>
  <c r="D32" i="15" s="1"/>
  <c r="F34" i="25" l="1"/>
  <c r="C33" i="25"/>
  <c r="D33" i="24" s="1"/>
  <c r="F34" i="11"/>
  <c r="C33" i="11"/>
  <c r="D33" i="15" s="1"/>
  <c r="F35" i="25" l="1"/>
  <c r="C34" i="25"/>
  <c r="D34" i="24" s="1"/>
  <c r="F35" i="11"/>
  <c r="C34" i="11"/>
  <c r="D34" i="15" s="1"/>
  <c r="F36" i="25" l="1"/>
  <c r="C35" i="25"/>
  <c r="D35" i="24" s="1"/>
  <c r="F36" i="11"/>
  <c r="C35" i="11"/>
  <c r="D35" i="15" s="1"/>
  <c r="F37" i="25" l="1"/>
  <c r="C36" i="25"/>
  <c r="D36" i="24" s="1"/>
  <c r="F37" i="11"/>
  <c r="C36" i="11"/>
  <c r="D36" i="15" s="1"/>
  <c r="F38" i="25" l="1"/>
  <c r="C37" i="25"/>
  <c r="D37" i="24" s="1"/>
  <c r="B79" i="24" s="1"/>
  <c r="F38" i="11"/>
  <c r="C37" i="11"/>
  <c r="D37" i="15" s="1"/>
  <c r="B79" i="15" s="1"/>
  <c r="D79" i="15" s="1"/>
  <c r="F39" i="25" l="1"/>
  <c r="C38" i="25"/>
  <c r="D38" i="24" s="1"/>
  <c r="F39" i="11"/>
  <c r="C38" i="11"/>
  <c r="D38" i="15" s="1"/>
  <c r="F40" i="25" l="1"/>
  <c r="C39" i="25"/>
  <c r="D39" i="24" s="1"/>
  <c r="F40" i="11"/>
  <c r="C39" i="11"/>
  <c r="D39" i="15" s="1"/>
  <c r="F41" i="25" l="1"/>
  <c r="C40" i="25"/>
  <c r="D40" i="24" s="1"/>
  <c r="F41" i="11"/>
  <c r="C40" i="11"/>
  <c r="D40" i="15" s="1"/>
  <c r="F42" i="25" l="1"/>
  <c r="C41" i="25"/>
  <c r="D41" i="24" s="1"/>
  <c r="F42" i="11"/>
  <c r="C41" i="11"/>
  <c r="D41" i="15" s="1"/>
  <c r="F43" i="25" l="1"/>
  <c r="C42" i="25"/>
  <c r="D42" i="24" s="1"/>
  <c r="F43" i="11"/>
  <c r="C42" i="11"/>
  <c r="D42" i="15" s="1"/>
  <c r="F44" i="25" l="1"/>
  <c r="C43" i="25"/>
  <c r="D43" i="24" s="1"/>
  <c r="F44" i="11"/>
  <c r="C43" i="11"/>
  <c r="D43" i="15" s="1"/>
  <c r="F45" i="25" l="1"/>
  <c r="C44" i="25"/>
  <c r="D44" i="24" s="1"/>
  <c r="F45" i="11"/>
  <c r="C44" i="11"/>
  <c r="D44" i="15" s="1"/>
  <c r="F46" i="25" l="1"/>
  <c r="C45" i="25"/>
  <c r="D45" i="24" s="1"/>
  <c r="F46" i="11"/>
  <c r="C45" i="11"/>
  <c r="D45" i="15" s="1"/>
  <c r="F47" i="25" l="1"/>
  <c r="C46" i="25"/>
  <c r="D46" i="24" s="1"/>
  <c r="F47" i="11"/>
  <c r="C46" i="11"/>
  <c r="D46" i="15" s="1"/>
  <c r="F48" i="25" l="1"/>
  <c r="C47" i="25"/>
  <c r="D47" i="24" s="1"/>
  <c r="F48" i="11"/>
  <c r="C47" i="11"/>
  <c r="D47" i="15" s="1"/>
  <c r="F49" i="25" l="1"/>
  <c r="C48" i="25"/>
  <c r="D48" i="24" s="1"/>
  <c r="F49" i="11"/>
  <c r="C48" i="11"/>
  <c r="D48" i="15" s="1"/>
  <c r="F50" i="25" l="1"/>
  <c r="C49" i="25"/>
  <c r="D49" i="24" s="1"/>
  <c r="B80" i="24" s="1"/>
  <c r="F50" i="11"/>
  <c r="C49" i="11"/>
  <c r="D49" i="15" s="1"/>
  <c r="B80" i="15" s="1"/>
  <c r="D80" i="15" s="1"/>
  <c r="F51" i="25" l="1"/>
  <c r="C50" i="25"/>
  <c r="D50" i="24" s="1"/>
  <c r="F51" i="11"/>
  <c r="C50" i="11"/>
  <c r="D50" i="15" s="1"/>
  <c r="F52" i="25" l="1"/>
  <c r="C51" i="25"/>
  <c r="D51" i="24" s="1"/>
  <c r="F52" i="11"/>
  <c r="C51" i="11"/>
  <c r="D51" i="15" s="1"/>
  <c r="F53" i="25" l="1"/>
  <c r="C52" i="25"/>
  <c r="D52" i="24" s="1"/>
  <c r="F53" i="11"/>
  <c r="C52" i="11"/>
  <c r="D52" i="15" s="1"/>
  <c r="F54" i="25" l="1"/>
  <c r="C53" i="25"/>
  <c r="D53" i="24" s="1"/>
  <c r="F54" i="11"/>
  <c r="C53" i="11"/>
  <c r="D53" i="15" s="1"/>
  <c r="F55" i="25" l="1"/>
  <c r="C54" i="25"/>
  <c r="D54" i="24" s="1"/>
  <c r="F55" i="11"/>
  <c r="C54" i="11"/>
  <c r="D54" i="15" s="1"/>
  <c r="F56" i="25" l="1"/>
  <c r="C55" i="25"/>
  <c r="D55" i="24" s="1"/>
  <c r="F56" i="11"/>
  <c r="C55" i="11"/>
  <c r="D55" i="15" s="1"/>
  <c r="F57" i="25" l="1"/>
  <c r="C56" i="25"/>
  <c r="D56" i="24" s="1"/>
  <c r="F57" i="11"/>
  <c r="C56" i="11"/>
  <c r="D56" i="15" s="1"/>
  <c r="F58" i="25" l="1"/>
  <c r="C57" i="25"/>
  <c r="D57" i="24" s="1"/>
  <c r="F58" i="11"/>
  <c r="C57" i="11"/>
  <c r="D57" i="15" s="1"/>
  <c r="F59" i="25" l="1"/>
  <c r="C58" i="25"/>
  <c r="D58" i="24" s="1"/>
  <c r="F59" i="11"/>
  <c r="C58" i="11"/>
  <c r="D58" i="15" s="1"/>
  <c r="F60" i="25" l="1"/>
  <c r="C59" i="25"/>
  <c r="D59" i="24" s="1"/>
  <c r="F60" i="11"/>
  <c r="C59" i="11"/>
  <c r="D59" i="15" s="1"/>
  <c r="F61" i="25" l="1"/>
  <c r="C60" i="25"/>
  <c r="D60" i="24" s="1"/>
  <c r="F61" i="11"/>
  <c r="C60" i="11"/>
  <c r="D60" i="15" s="1"/>
  <c r="F62" i="25" l="1"/>
  <c r="C61" i="25"/>
  <c r="D61" i="24" s="1"/>
  <c r="B81" i="24" s="1"/>
  <c r="F62" i="11"/>
  <c r="C61" i="11"/>
  <c r="D61" i="15" s="1"/>
  <c r="B81" i="15" s="1"/>
  <c r="D81" i="15" s="1"/>
  <c r="F63" i="25" l="1"/>
  <c r="C62" i="25"/>
  <c r="D62" i="24" s="1"/>
  <c r="F63" i="11"/>
  <c r="C62" i="11"/>
  <c r="D62" i="15" s="1"/>
  <c r="F64" i="25" l="1"/>
  <c r="C63" i="25"/>
  <c r="D63" i="24" s="1"/>
  <c r="F64" i="11"/>
  <c r="C63" i="11"/>
  <c r="D63" i="15" s="1"/>
  <c r="F65" i="25" l="1"/>
  <c r="C64" i="25"/>
  <c r="D64" i="24" s="1"/>
  <c r="F65" i="11"/>
  <c r="C64" i="11"/>
  <c r="D64" i="15" s="1"/>
  <c r="F66" i="25" l="1"/>
  <c r="C65" i="25"/>
  <c r="D65" i="24" s="1"/>
  <c r="F66" i="11"/>
  <c r="C65" i="11"/>
  <c r="D65" i="15" s="1"/>
  <c r="F67" i="25" l="1"/>
  <c r="C66" i="25"/>
  <c r="D66" i="24" s="1"/>
  <c r="F67" i="11"/>
  <c r="C66" i="11"/>
  <c r="D66" i="15" s="1"/>
  <c r="F68" i="25" l="1"/>
  <c r="C67" i="25"/>
  <c r="D67" i="24" s="1"/>
  <c r="F68" i="11"/>
  <c r="C67" i="11"/>
  <c r="D67" i="15" s="1"/>
  <c r="F69" i="25" l="1"/>
  <c r="C68" i="25"/>
  <c r="D68" i="24" s="1"/>
  <c r="F69" i="11"/>
  <c r="C68" i="11"/>
  <c r="D68" i="15" s="1"/>
  <c r="F70" i="25" l="1"/>
  <c r="C69" i="25"/>
  <c r="D69" i="24" s="1"/>
  <c r="F70" i="11"/>
  <c r="C69" i="11"/>
  <c r="D69" i="15" s="1"/>
  <c r="F71" i="25" l="1"/>
  <c r="C70" i="25"/>
  <c r="D70" i="24" s="1"/>
  <c r="F71" i="11"/>
  <c r="C70" i="11"/>
  <c r="D70" i="15" s="1"/>
  <c r="F72" i="25" l="1"/>
  <c r="C71" i="25"/>
  <c r="D71" i="24" s="1"/>
  <c r="F72" i="11"/>
  <c r="C71" i="11"/>
  <c r="D71" i="15" s="1"/>
  <c r="F73" i="25" l="1"/>
  <c r="C72" i="25"/>
  <c r="D72" i="24" s="1"/>
  <c r="F73" i="11"/>
  <c r="C72" i="11"/>
  <c r="D72" i="15" s="1"/>
  <c r="C73" i="25" l="1"/>
  <c r="D73" i="24" s="1"/>
  <c r="B82" i="24" s="1"/>
  <c r="C73" i="11"/>
  <c r="D73" i="15" s="1"/>
  <c r="B82" i="15" s="1"/>
  <c r="D82" i="15" s="1"/>
</calcChain>
</file>

<file path=xl/sharedStrings.xml><?xml version="1.0" encoding="utf-8"?>
<sst xmlns="http://schemas.openxmlformats.org/spreadsheetml/2006/main" count="223" uniqueCount="57">
  <si>
    <t>Year</t>
  </si>
  <si>
    <t>Month</t>
  </si>
  <si>
    <t>Variable</t>
  </si>
  <si>
    <t>Coefficient</t>
  </si>
  <si>
    <t>StdErr</t>
  </si>
  <si>
    <t>T-Stat</t>
  </si>
  <si>
    <t>P-Value</t>
  </si>
  <si>
    <t>AR(1)</t>
  </si>
  <si>
    <t>Model Statistics</t>
  </si>
  <si>
    <t>Adjusted Observations</t>
  </si>
  <si>
    <t>Mean Abs. Dev. (MAD)</t>
  </si>
  <si>
    <t>Deg. of Freedom for Error</t>
  </si>
  <si>
    <t>Mean Abs. % Err. (MAPE)</t>
  </si>
  <si>
    <t>R-Squared</t>
  </si>
  <si>
    <t>Adjusted R-Squared</t>
  </si>
  <si>
    <t>Model Sum of Squares</t>
  </si>
  <si>
    <t>Sum of Squared Errors</t>
  </si>
  <si>
    <t>Mean Squared Error</t>
  </si>
  <si>
    <t>Std. Error of Regression</t>
  </si>
  <si>
    <t>Durbin-Watson Statistic</t>
  </si>
  <si>
    <t>Actual</t>
  </si>
  <si>
    <t>Pred</t>
  </si>
  <si>
    <t>Allocation
 to the GS&gt;50</t>
  </si>
  <si>
    <t>Residential Customer
Counts Forecast</t>
  </si>
  <si>
    <t>ARMA</t>
  </si>
  <si>
    <t>AftApr14</t>
  </si>
  <si>
    <t>CONST</t>
  </si>
  <si>
    <t>mBin.AftApr14</t>
  </si>
  <si>
    <t>GS&lt;50 Customer Counts from Regression Model
Counts Forecast</t>
  </si>
  <si>
    <t>Residential Customer Counts from Regression Model
Counts Forecast</t>
  </si>
  <si>
    <t>GS&gt;50 Customer Counts from Regression Model
Counts Forecast</t>
  </si>
  <si>
    <t>Allocation
from Residential Class</t>
  </si>
  <si>
    <t>GS&gt;50 Customer
Counts Forecast</t>
  </si>
  <si>
    <t>Simple</t>
  </si>
  <si>
    <t>Trend</t>
  </si>
  <si>
    <t>Damp Factor</t>
  </si>
  <si>
    <t>Sentinel  Customer Counts from Regression Model
Counts Forecast</t>
  </si>
  <si>
    <t>Res_Custs</t>
  </si>
  <si>
    <t>Street Lighting  Customer Counts from Regression Model
Counts Forecast</t>
  </si>
  <si>
    <t>12 Months Moving Average_Population</t>
  </si>
  <si>
    <t>MA_Population</t>
  </si>
  <si>
    <t>GS&lt;50_Custs</t>
  </si>
  <si>
    <t>GS&gt;50_Custs</t>
  </si>
  <si>
    <t>Population</t>
  </si>
  <si>
    <t>Sentinel_Custs</t>
  </si>
  <si>
    <t>StreetLighting_Custs</t>
  </si>
  <si>
    <t xml:space="preserve">Note : Reallocation to GS &gt; 50 kW based on the trend of new condominiums opting for submetering.   </t>
  </si>
  <si>
    <t xml:space="preserve">Note : Reallocation from Residential to GS &gt; 50 kW based on the trend of new condominiums opting for submetering.   </t>
  </si>
  <si>
    <t>USLCC</t>
  </si>
  <si>
    <t>Coef</t>
  </si>
  <si>
    <t>USL Customer Counts from Regression Model
Counts Forecast</t>
  </si>
  <si>
    <t>mEcon.MA_Pop</t>
  </si>
  <si>
    <t>ResCusts.Filled</t>
  </si>
  <si>
    <t>Economics.Pop</t>
  </si>
  <si>
    <t>mBuildupFcst.Res_Custs</t>
  </si>
  <si>
    <t>Ybar</t>
  </si>
  <si>
    <t>Ytrend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</si>
</sst>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&quot;$&quot;#,##0_);\(&quot;$&quot;#,##0\)"/>
    <numFmt numFmtId="166" formatCode="_(* #,##0.00_);_(* \(#,##0.00\);_(* &quot;-&quot;??_);_(@_)"/>
    <numFmt numFmtId="167" formatCode="_(* #,##0_);_(* \(#,##0\);_(* &quot;-&quot;??_);_(@_)"/>
    <numFmt numFmtId="168" formatCode="_(* #,##0.0_);_(* \(#,##0.0\);_(* &quot;-&quot;??_);_(@_)"/>
    <numFmt numFmtId="169" formatCode="#,##0.0"/>
    <numFmt numFmtId="170" formatCode="mm/dd/yyyy"/>
    <numFmt numFmtId="171" formatCode="0\-0"/>
    <numFmt numFmtId="172" formatCode="##\-#"/>
    <numFmt numFmtId="173" formatCode="&quot;£ &quot;#,##0.00;[Red]\-&quot;£ &quot;#,##0.00"/>
    <numFmt numFmtId="175" formatCode="0.000000"/>
    <numFmt numFmtId="176" formatCode="0.00000000"/>
    <numFmt numFmtId="177" formatCode="_-* #,##0.0000_-;\-* #,##0.0000_-;_-* &quot;-&quot;??_-;_-@_-"/>
    <numFmt numFmtId="179" formatCode="_-* #,##0.0000000_-;\-* #,##0.0000000_-;_-* &quot;-&quot;??_-;_-@_-"/>
    <numFmt numFmtId="180" formatCode="0.0000000"/>
    <numFmt numFmtId="181" formatCode="0.000000000"/>
    <numFmt numFmtId="182" formatCode="_-* #,##0.00000000_-;\-* #,##0.00000000_-;_-* &quot;-&quot;??_-;_-@_-"/>
    <numFmt numFmtId="183" formatCode="0.0000000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7">
    <xf numFmtId="0" fontId="0" fillId="0" borderId="0"/>
    <xf numFmtId="43" fontId="1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" fillId="0" borderId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169" fontId="19" fillId="0" borderId="0"/>
    <xf numFmtId="168" fontId="19" fillId="0" borderId="0"/>
    <xf numFmtId="43" fontId="19" fillId="0" borderId="0" applyFont="0" applyFill="0" applyBorder="0" applyAlignment="0" applyProtection="0"/>
    <xf numFmtId="168" fontId="19" fillId="0" borderId="0"/>
    <xf numFmtId="168" fontId="19" fillId="0" borderId="0"/>
    <xf numFmtId="168" fontId="19" fillId="0" borderId="0"/>
    <xf numFmtId="168" fontId="19" fillId="0" borderId="0"/>
    <xf numFmtId="170" fontId="19" fillId="0" borderId="0"/>
    <xf numFmtId="171" fontId="19" fillId="0" borderId="0"/>
    <xf numFmtId="170" fontId="19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4" fontId="19" fillId="0" borderId="0" applyFont="0" applyFill="0" applyBorder="0" applyAlignment="0" applyProtection="0"/>
    <xf numFmtId="0" fontId="15" fillId="0" borderId="0" applyNumberFormat="0" applyFill="0" applyBorder="0" applyAlignment="0" applyProtection="0"/>
    <xf numFmtId="2" fontId="19" fillId="0" borderId="0" applyFont="0" applyFill="0" applyBorder="0" applyAlignment="0" applyProtection="0"/>
    <xf numFmtId="0" fontId="6" fillId="2" borderId="0" applyNumberFormat="0" applyBorder="0" applyAlignment="0" applyProtection="0"/>
    <xf numFmtId="38" fontId="20" fillId="33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0" fontId="20" fillId="35" borderId="19" applyNumberFormat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172" fontId="19" fillId="0" borderId="0"/>
    <xf numFmtId="167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8" fillId="4" borderId="0" applyNumberFormat="0" applyBorder="0" applyAlignment="0" applyProtection="0"/>
    <xf numFmtId="173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0" fillId="6" borderId="5" applyNumberFormat="0" applyAlignment="0" applyProtection="0"/>
    <xf numFmtId="10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166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169" fontId="18" fillId="0" borderId="0"/>
    <xf numFmtId="168" fontId="18" fillId="0" borderId="0"/>
    <xf numFmtId="43" fontId="18" fillId="0" borderId="0" applyFont="0" applyFill="0" applyBorder="0" applyAlignment="0" applyProtection="0"/>
    <xf numFmtId="168" fontId="18" fillId="0" borderId="0"/>
    <xf numFmtId="168" fontId="18" fillId="0" borderId="0"/>
    <xf numFmtId="168" fontId="18" fillId="0" borderId="0"/>
    <xf numFmtId="168" fontId="18" fillId="0" borderId="0"/>
    <xf numFmtId="170" fontId="18" fillId="0" borderId="0"/>
    <xf numFmtId="171" fontId="18" fillId="0" borderId="0"/>
    <xf numFmtId="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4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172" fontId="18" fillId="0" borderId="0"/>
    <xf numFmtId="167" fontId="18" fillId="0" borderId="0"/>
    <xf numFmtId="172" fontId="18" fillId="0" borderId="0"/>
    <xf numFmtId="172" fontId="18" fillId="0" borderId="0"/>
    <xf numFmtId="172" fontId="18" fillId="0" borderId="0"/>
    <xf numFmtId="172" fontId="18" fillId="0" borderId="0"/>
    <xf numFmtId="173" fontId="18" fillId="0" borderId="0"/>
    <xf numFmtId="10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</cellStyleXfs>
  <cellXfs count="81">
    <xf numFmtId="0" fontId="0" fillId="0" borderId="0" xfId="0"/>
    <xf numFmtId="3" fontId="0" fillId="0" borderId="0" xfId="0" applyNumberFormat="1"/>
    <xf numFmtId="10" fontId="0" fillId="0" borderId="0" xfId="0" applyNumberFormat="1"/>
    <xf numFmtId="164" fontId="19" fillId="0" borderId="16" xfId="1" applyNumberFormat="1" applyFont="1" applyFill="1" applyBorder="1" applyAlignment="1"/>
    <xf numFmtId="167" fontId="18" fillId="0" borderId="0" xfId="3" applyNumberFormat="1" applyFont="1" applyBorder="1"/>
    <xf numFmtId="167" fontId="18" fillId="0" borderId="0" xfId="3" applyNumberFormat="1" applyFont="1"/>
    <xf numFmtId="167" fontId="18" fillId="0" borderId="11" xfId="3" applyNumberFormat="1" applyFont="1" applyBorder="1"/>
    <xf numFmtId="167" fontId="18" fillId="0" borderId="0" xfId="3" applyNumberFormat="1" applyFont="1" applyFill="1" applyBorder="1"/>
    <xf numFmtId="10" fontId="0" fillId="0" borderId="0" xfId="0" applyNumberFormat="1"/>
    <xf numFmtId="0" fontId="0" fillId="0" borderId="15" xfId="0" applyBorder="1"/>
    <xf numFmtId="0" fontId="0" fillId="0" borderId="0" xfId="0" applyBorder="1"/>
    <xf numFmtId="4" fontId="0" fillId="0" borderId="0" xfId="0" applyNumberFormat="1" applyBorder="1"/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0" fillId="0" borderId="18" xfId="0" applyBorder="1"/>
    <xf numFmtId="0" fontId="16" fillId="34" borderId="20" xfId="0" applyFont="1" applyFill="1" applyBorder="1"/>
    <xf numFmtId="10" fontId="0" fillId="0" borderId="16" xfId="0" applyNumberFormat="1" applyBorder="1"/>
    <xf numFmtId="10" fontId="0" fillId="0" borderId="18" xfId="0" applyNumberFormat="1" applyBorder="1"/>
    <xf numFmtId="4" fontId="0" fillId="0" borderId="16" xfId="0" applyNumberFormat="1" applyBorder="1"/>
    <xf numFmtId="4" fontId="0" fillId="0" borderId="11" xfId="0" applyNumberFormat="1" applyBorder="1"/>
    <xf numFmtId="164" fontId="0" fillId="0" borderId="0" xfId="1" applyNumberFormat="1" applyFont="1" applyBorder="1"/>
    <xf numFmtId="164" fontId="0" fillId="0" borderId="11" xfId="1" applyNumberFormat="1" applyFont="1" applyBorder="1"/>
    <xf numFmtId="164" fontId="0" fillId="0" borderId="16" xfId="1" applyNumberFormat="1" applyFont="1" applyBorder="1"/>
    <xf numFmtId="164" fontId="0" fillId="0" borderId="18" xfId="1" applyNumberFormat="1" applyFont="1" applyBorder="1"/>
    <xf numFmtId="164" fontId="19" fillId="0" borderId="0" xfId="1" applyNumberFormat="1" applyFont="1" applyFill="1" applyBorder="1" applyAlignment="1"/>
    <xf numFmtId="0" fontId="16" fillId="36" borderId="13" xfId="0" applyFont="1" applyFill="1" applyBorder="1"/>
    <xf numFmtId="0" fontId="16" fillId="36" borderId="10" xfId="0" applyFont="1" applyFill="1" applyBorder="1"/>
    <xf numFmtId="0" fontId="16" fillId="36" borderId="14" xfId="0" applyFont="1" applyFill="1" applyBorder="1"/>
    <xf numFmtId="0" fontId="16" fillId="36" borderId="20" xfId="0" applyFont="1" applyFill="1" applyBorder="1"/>
    <xf numFmtId="0" fontId="16" fillId="36" borderId="12" xfId="0" applyFont="1" applyFill="1" applyBorder="1"/>
    <xf numFmtId="0" fontId="16" fillId="36" borderId="21" xfId="0" applyFont="1" applyFill="1" applyBorder="1"/>
    <xf numFmtId="4" fontId="0" fillId="0" borderId="0" xfId="0" applyNumberFormat="1"/>
    <xf numFmtId="164" fontId="19" fillId="0" borderId="18" xfId="1" applyNumberFormat="1" applyFont="1" applyFill="1" applyBorder="1" applyAlignment="1"/>
    <xf numFmtId="0" fontId="16" fillId="34" borderId="12" xfId="0" applyFont="1" applyFill="1" applyBorder="1" applyAlignment="1">
      <alignment wrapText="1"/>
    </xf>
    <xf numFmtId="0" fontId="16" fillId="34" borderId="21" xfId="0" applyFont="1" applyFill="1" applyBorder="1" applyAlignment="1">
      <alignment wrapText="1"/>
    </xf>
    <xf numFmtId="0" fontId="16" fillId="0" borderId="0" xfId="0" applyFont="1" applyFill="1" applyBorder="1" applyAlignment="1">
      <alignment wrapText="1"/>
    </xf>
    <xf numFmtId="0" fontId="0" fillId="0" borderId="0" xfId="0" applyFill="1" applyBorder="1"/>
    <xf numFmtId="3" fontId="0" fillId="0" borderId="0" xfId="0" applyNumberFormat="1" applyBorder="1"/>
    <xf numFmtId="167" fontId="19" fillId="0" borderId="0" xfId="4" applyNumberFormat="1" applyFont="1" applyBorder="1"/>
    <xf numFmtId="3" fontId="0" fillId="0" borderId="11" xfId="0" applyNumberFormat="1" applyBorder="1"/>
    <xf numFmtId="3" fontId="0" fillId="0" borderId="16" xfId="0" applyNumberFormat="1" applyBorder="1"/>
    <xf numFmtId="4" fontId="0" fillId="0" borderId="18" xfId="0" applyNumberFormat="1" applyBorder="1"/>
    <xf numFmtId="164" fontId="0" fillId="0" borderId="0" xfId="1" applyNumberFormat="1" applyFont="1"/>
    <xf numFmtId="0" fontId="21" fillId="34" borderId="21" xfId="0" applyFont="1" applyFill="1" applyBorder="1"/>
    <xf numFmtId="0" fontId="22" fillId="34" borderId="20" xfId="0" applyFont="1" applyFill="1" applyBorder="1"/>
    <xf numFmtId="3" fontId="0" fillId="0" borderId="18" xfId="0" applyNumberFormat="1" applyBorder="1"/>
    <xf numFmtId="0" fontId="16" fillId="34" borderId="12" xfId="0" applyFont="1" applyFill="1" applyBorder="1"/>
    <xf numFmtId="0" fontId="16" fillId="34" borderId="21" xfId="0" applyFont="1" applyFill="1" applyBorder="1"/>
    <xf numFmtId="0" fontId="16" fillId="34" borderId="13" xfId="0" applyFont="1" applyFill="1" applyBorder="1"/>
    <xf numFmtId="0" fontId="16" fillId="34" borderId="10" xfId="0" applyFont="1" applyFill="1" applyBorder="1"/>
    <xf numFmtId="0" fontId="16" fillId="34" borderId="14" xfId="0" applyFont="1" applyFill="1" applyBorder="1"/>
    <xf numFmtId="0" fontId="0" fillId="37" borderId="0" xfId="0" applyFill="1"/>
    <xf numFmtId="0" fontId="16" fillId="37" borderId="0" xfId="0" applyFont="1" applyFill="1"/>
    <xf numFmtId="4" fontId="0" fillId="0" borderId="10" xfId="0" applyNumberFormat="1" applyBorder="1"/>
    <xf numFmtId="175" fontId="0" fillId="0" borderId="0" xfId="0" applyNumberFormat="1"/>
    <xf numFmtId="176" fontId="0" fillId="0" borderId="0" xfId="0" applyNumberFormat="1"/>
    <xf numFmtId="43" fontId="0" fillId="0" borderId="16" xfId="1" applyFont="1" applyBorder="1"/>
    <xf numFmtId="43" fontId="0" fillId="0" borderId="18" xfId="1" applyFont="1" applyBorder="1"/>
    <xf numFmtId="43" fontId="0" fillId="0" borderId="0" xfId="1" applyFont="1"/>
    <xf numFmtId="177" fontId="16" fillId="36" borderId="14" xfId="1" applyNumberFormat="1" applyFont="1" applyFill="1" applyBorder="1"/>
    <xf numFmtId="177" fontId="0" fillId="0" borderId="16" xfId="1" applyNumberFormat="1" applyFont="1" applyBorder="1"/>
    <xf numFmtId="177" fontId="0" fillId="0" borderId="18" xfId="1" applyNumberFormat="1" applyFont="1" applyBorder="1"/>
    <xf numFmtId="177" fontId="0" fillId="0" borderId="0" xfId="1" applyNumberFormat="1" applyFont="1"/>
    <xf numFmtId="43" fontId="16" fillId="36" borderId="21" xfId="1" applyFont="1" applyFill="1" applyBorder="1"/>
    <xf numFmtId="164" fontId="16" fillId="36" borderId="21" xfId="1" applyNumberFormat="1" applyFont="1" applyFill="1" applyBorder="1"/>
    <xf numFmtId="179" fontId="0" fillId="0" borderId="11" xfId="1" applyNumberFormat="1" applyFont="1" applyBorder="1"/>
    <xf numFmtId="4" fontId="0" fillId="0" borderId="0" xfId="0" applyNumberFormat="1" applyFill="1" applyBorder="1"/>
    <xf numFmtId="4" fontId="0" fillId="0" borderId="11" xfId="0" applyNumberFormat="1" applyFill="1" applyBorder="1"/>
    <xf numFmtId="4" fontId="0" fillId="0" borderId="0" xfId="0" applyNumberFormat="1"/>
    <xf numFmtId="180" fontId="0" fillId="0" borderId="0" xfId="0" applyNumberFormat="1"/>
    <xf numFmtId="4" fontId="0" fillId="0" borderId="0" xfId="0" applyNumberFormat="1"/>
    <xf numFmtId="181" fontId="0" fillId="0" borderId="0" xfId="0" applyNumberFormat="1"/>
    <xf numFmtId="182" fontId="0" fillId="0" borderId="0" xfId="1" applyNumberFormat="1" applyFont="1"/>
    <xf numFmtId="4" fontId="0" fillId="0" borderId="0" xfId="0" applyNumberFormat="1"/>
    <xf numFmtId="181" fontId="0" fillId="0" borderId="0" xfId="0" applyNumberFormat="1"/>
    <xf numFmtId="4" fontId="0" fillId="0" borderId="18" xfId="0" applyNumberFormat="1" applyFill="1" applyBorder="1"/>
    <xf numFmtId="4" fontId="0" fillId="0" borderId="16" xfId="0" applyNumberFormat="1" applyFill="1" applyBorder="1"/>
    <xf numFmtId="0" fontId="0" fillId="0" borderId="0" xfId="0"/>
    <xf numFmtId="4" fontId="0" fillId="0" borderId="16" xfId="0" applyNumberFormat="1" applyBorder="1"/>
    <xf numFmtId="183" fontId="0" fillId="0" borderId="0" xfId="0" applyNumberFormat="1"/>
  </cellXfs>
  <cellStyles count="127">
    <cellStyle name="$" xfId="10"/>
    <cellStyle name="$ 2" xfId="98"/>
    <cellStyle name="$.00" xfId="9"/>
    <cellStyle name="$.00 2" xfId="97"/>
    <cellStyle name="$_9. Rev2Cost_GDPIPI" xfId="12"/>
    <cellStyle name="$_9. Rev2Cost_GDPIPI 2" xfId="100"/>
    <cellStyle name="$_lists" xfId="13"/>
    <cellStyle name="$_lists 2" xfId="101"/>
    <cellStyle name="$_lists_4. Current Monthly Fixed Charge" xfId="14"/>
    <cellStyle name="$_lists_4. Current Monthly Fixed Charge 2" xfId="102"/>
    <cellStyle name="$_Sheet4" xfId="15"/>
    <cellStyle name="$_Sheet4 2" xfId="103"/>
    <cellStyle name="$M" xfId="16"/>
    <cellStyle name="$M 2" xfId="104"/>
    <cellStyle name="$M.00" xfId="17"/>
    <cellStyle name="$M.00 2" xfId="105"/>
    <cellStyle name="$M_9. Rev2Cost_GDPIPI" xfId="18"/>
    <cellStyle name="20% - Accent1 2" xfId="19"/>
    <cellStyle name="20% - Accent2 2" xfId="20"/>
    <cellStyle name="20% - Accent3 2" xfId="21"/>
    <cellStyle name="20% - Accent4 2" xfId="22"/>
    <cellStyle name="20% - Accent5 2" xfId="23"/>
    <cellStyle name="20% - Accent6 2" xfId="24"/>
    <cellStyle name="40% - Accent1 2" xfId="25"/>
    <cellStyle name="40% - Accent2 2" xfId="26"/>
    <cellStyle name="40% - Accent3 2" xfId="27"/>
    <cellStyle name="40% - Accent4 2" xfId="28"/>
    <cellStyle name="40% - Accent5 2" xfId="29"/>
    <cellStyle name="40% - Accent6 2" xfId="30"/>
    <cellStyle name="60% - Accent1 2" xfId="31"/>
    <cellStyle name="60% - Accent2 2" xfId="32"/>
    <cellStyle name="60% - Accent3 2" xfId="33"/>
    <cellStyle name="60% - Accent4 2" xfId="34"/>
    <cellStyle name="60% - Accent5 2" xfId="35"/>
    <cellStyle name="60% - Accent6 2" xfId="36"/>
    <cellStyle name="Accent1 2" xfId="37"/>
    <cellStyle name="Accent2 2" xfId="38"/>
    <cellStyle name="Accent3 2" xfId="39"/>
    <cellStyle name="Accent4 2" xfId="40"/>
    <cellStyle name="Accent5 2" xfId="41"/>
    <cellStyle name="Accent6 2" xfId="42"/>
    <cellStyle name="Bad 2" xfId="43"/>
    <cellStyle name="Calculation 2" xfId="44"/>
    <cellStyle name="Check Cell 2" xfId="45"/>
    <cellStyle name="Comma" xfId="1" builtinId="3"/>
    <cellStyle name="Comma 2" xfId="4"/>
    <cellStyle name="Comma 2 2" xfId="89"/>
    <cellStyle name="Comma 2 2 2" xfId="122"/>
    <cellStyle name="Comma 2 3" xfId="11"/>
    <cellStyle name="Comma 2 3 2" xfId="99"/>
    <cellStyle name="Comma 2 4" xfId="94"/>
    <cellStyle name="Comma 3" xfId="3"/>
    <cellStyle name="Comma 3 2" xfId="47"/>
    <cellStyle name="Comma 3 3" xfId="46"/>
    <cellStyle name="Comma 4" xfId="48"/>
    <cellStyle name="Comma 5" xfId="86"/>
    <cellStyle name="Comma 5 2" xfId="119"/>
    <cellStyle name="Comma0" xfId="49"/>
    <cellStyle name="Comma0 2" xfId="106"/>
    <cellStyle name="Currency 2" xfId="50"/>
    <cellStyle name="Currency 3" xfId="51"/>
    <cellStyle name="Currency 3 2" xfId="107"/>
    <cellStyle name="Currency0" xfId="52"/>
    <cellStyle name="Currency0 2" xfId="108"/>
    <cellStyle name="Date" xfId="53"/>
    <cellStyle name="Date 2" xfId="109"/>
    <cellStyle name="Explanatory Text 2" xfId="54"/>
    <cellStyle name="Fixed" xfId="55"/>
    <cellStyle name="Fixed 2" xfId="110"/>
    <cellStyle name="Good 2" xfId="56"/>
    <cellStyle name="Grey" xfId="57"/>
    <cellStyle name="Heading 1 2" xfId="58"/>
    <cellStyle name="Heading 2 2" xfId="59"/>
    <cellStyle name="Heading 3 2" xfId="60"/>
    <cellStyle name="Heading 4 2" xfId="61"/>
    <cellStyle name="Input [yellow]" xfId="62"/>
    <cellStyle name="Input 2" xfId="63"/>
    <cellStyle name="Linked Cell 2" xfId="64"/>
    <cellStyle name="M" xfId="65"/>
    <cellStyle name="M 2" xfId="111"/>
    <cellStyle name="M.00" xfId="66"/>
    <cellStyle name="M.00 2" xfId="112"/>
    <cellStyle name="M_9. Rev2Cost_GDPIPI" xfId="67"/>
    <cellStyle name="M_9. Rev2Cost_GDPIPI 2" xfId="113"/>
    <cellStyle name="M_lists" xfId="68"/>
    <cellStyle name="M_lists 2" xfId="114"/>
    <cellStyle name="M_lists_4. Current Monthly Fixed Charge" xfId="69"/>
    <cellStyle name="M_lists_4. Current Monthly Fixed Charge 2" xfId="115"/>
    <cellStyle name="M_Sheet4" xfId="70"/>
    <cellStyle name="M_Sheet4 2" xfId="116"/>
    <cellStyle name="Neutral 2" xfId="71"/>
    <cellStyle name="Normal" xfId="0" builtinId="0"/>
    <cellStyle name="Normal - Style1" xfId="72"/>
    <cellStyle name="Normal - Style1 2" xfId="117"/>
    <cellStyle name="Normal 2" xfId="5"/>
    <cellStyle name="Normal 2 2" xfId="95"/>
    <cellStyle name="Normal 3" xfId="6"/>
    <cellStyle name="Normal 4" xfId="2"/>
    <cellStyle name="Normal 4 2" xfId="73"/>
    <cellStyle name="Normal 5" xfId="74"/>
    <cellStyle name="Normal 5 2" xfId="75"/>
    <cellStyle name="Normal 6" xfId="76"/>
    <cellStyle name="Normal 7" xfId="87"/>
    <cellStyle name="Normal 7 2" xfId="120"/>
    <cellStyle name="Normal 8" xfId="88"/>
    <cellStyle name="Normal 8 2" xfId="121"/>
    <cellStyle name="Normal 9" xfId="92"/>
    <cellStyle name="Normal 9 2" xfId="125"/>
    <cellStyle name="Note 2" xfId="77"/>
    <cellStyle name="Output 2" xfId="78"/>
    <cellStyle name="Percent [2]" xfId="79"/>
    <cellStyle name="Percent [2] 2" xfId="118"/>
    <cellStyle name="Percent 2" xfId="8"/>
    <cellStyle name="Percent 2 2" xfId="96"/>
    <cellStyle name="Percent 3" xfId="7"/>
    <cellStyle name="Percent 3 2" xfId="81"/>
    <cellStyle name="Percent 3 3" xfId="80"/>
    <cellStyle name="Percent 4" xfId="82"/>
    <cellStyle name="Percent 5" xfId="90"/>
    <cellStyle name="Percent 5 2" xfId="123"/>
    <cellStyle name="Percent 6" xfId="91"/>
    <cellStyle name="Percent 6 2" xfId="124"/>
    <cellStyle name="Percent 7" xfId="93"/>
    <cellStyle name="Percent 7 2" xfId="126"/>
    <cellStyle name="Title 2" xfId="83"/>
    <cellStyle name="Total 2" xfId="84"/>
    <cellStyle name="Warning Text 2" xfId="8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159"/>
  <sheetViews>
    <sheetView tabSelected="1" zoomScale="80" zoomScaleNormal="80" workbookViewId="0">
      <selection activeCell="D87" sqref="D87"/>
    </sheetView>
  </sheetViews>
  <sheetFormatPr defaultRowHeight="15" x14ac:dyDescent="0.25"/>
  <cols>
    <col min="3" max="3" width="10.140625" bestFit="1" customWidth="1"/>
    <col min="4" max="4" width="37" bestFit="1" customWidth="1"/>
  </cols>
  <sheetData>
    <row r="1" spans="1:4" x14ac:dyDescent="0.25">
      <c r="A1" s="53" t="s">
        <v>49</v>
      </c>
      <c r="B1" s="53"/>
      <c r="C1" s="53"/>
      <c r="D1" s="53">
        <f>+Residential_Coef!B2</f>
        <v>53.41442456289078</v>
      </c>
    </row>
    <row r="2" spans="1:4" x14ac:dyDescent="0.25">
      <c r="A2" s="26" t="s">
        <v>0</v>
      </c>
      <c r="B2" s="27" t="s">
        <v>1</v>
      </c>
      <c r="C2" s="27" t="s">
        <v>37</v>
      </c>
      <c r="D2" s="28" t="s">
        <v>39</v>
      </c>
    </row>
    <row r="3" spans="1:4" hidden="1" x14ac:dyDescent="0.25">
      <c r="A3" s="9">
        <v>2008</v>
      </c>
      <c r="B3" s="10">
        <v>1</v>
      </c>
      <c r="C3" s="38">
        <v>270204</v>
      </c>
      <c r="D3" s="19">
        <v>5425.37</v>
      </c>
    </row>
    <row r="4" spans="1:4" hidden="1" x14ac:dyDescent="0.25">
      <c r="A4" s="9">
        <v>2008</v>
      </c>
      <c r="B4" s="10">
        <v>2</v>
      </c>
      <c r="C4" s="38">
        <v>270559</v>
      </c>
      <c r="D4" s="19">
        <v>5432.53</v>
      </c>
    </row>
    <row r="5" spans="1:4" hidden="1" x14ac:dyDescent="0.25">
      <c r="A5" s="9">
        <v>2008</v>
      </c>
      <c r="B5" s="10">
        <v>3</v>
      </c>
      <c r="C5" s="38">
        <v>270856</v>
      </c>
      <c r="D5" s="19">
        <v>5439.71</v>
      </c>
    </row>
    <row r="6" spans="1:4" hidden="1" x14ac:dyDescent="0.25">
      <c r="A6" s="9">
        <v>2008</v>
      </c>
      <c r="B6" s="10">
        <v>4</v>
      </c>
      <c r="C6" s="38">
        <v>271644</v>
      </c>
      <c r="D6" s="19">
        <v>5446.91</v>
      </c>
    </row>
    <row r="7" spans="1:4" hidden="1" x14ac:dyDescent="0.25">
      <c r="A7" s="9">
        <v>2008</v>
      </c>
      <c r="B7" s="10">
        <v>5</v>
      </c>
      <c r="C7" s="38">
        <v>272077</v>
      </c>
      <c r="D7" s="19">
        <v>5454.12</v>
      </c>
    </row>
    <row r="8" spans="1:4" hidden="1" x14ac:dyDescent="0.25">
      <c r="A8" s="9">
        <v>2008</v>
      </c>
      <c r="B8" s="10">
        <v>6</v>
      </c>
      <c r="C8" s="38">
        <v>272937</v>
      </c>
      <c r="D8" s="19">
        <v>5461.35</v>
      </c>
    </row>
    <row r="9" spans="1:4" hidden="1" x14ac:dyDescent="0.25">
      <c r="A9" s="9">
        <v>2008</v>
      </c>
      <c r="B9" s="10">
        <v>7</v>
      </c>
      <c r="C9" s="38">
        <v>273537</v>
      </c>
      <c r="D9" s="19">
        <v>5468.58</v>
      </c>
    </row>
    <row r="10" spans="1:4" hidden="1" x14ac:dyDescent="0.25">
      <c r="A10" s="9">
        <v>2008</v>
      </c>
      <c r="B10" s="10">
        <v>8</v>
      </c>
      <c r="C10" s="38">
        <v>274231</v>
      </c>
      <c r="D10" s="19">
        <v>5475.82</v>
      </c>
    </row>
    <row r="11" spans="1:4" hidden="1" x14ac:dyDescent="0.25">
      <c r="A11" s="9">
        <v>2008</v>
      </c>
      <c r="B11" s="10">
        <v>9</v>
      </c>
      <c r="C11" s="38">
        <v>275091</v>
      </c>
      <c r="D11" s="19">
        <v>5483.07</v>
      </c>
    </row>
    <row r="12" spans="1:4" hidden="1" x14ac:dyDescent="0.25">
      <c r="A12" s="9">
        <v>2008</v>
      </c>
      <c r="B12" s="10">
        <v>10</v>
      </c>
      <c r="C12" s="38">
        <v>276307</v>
      </c>
      <c r="D12" s="19">
        <v>5490.32</v>
      </c>
    </row>
    <row r="13" spans="1:4" hidden="1" x14ac:dyDescent="0.25">
      <c r="A13" s="9">
        <v>2008</v>
      </c>
      <c r="B13" s="10">
        <v>11</v>
      </c>
      <c r="C13" s="38">
        <v>277116</v>
      </c>
      <c r="D13" s="19">
        <v>5497.58</v>
      </c>
    </row>
    <row r="14" spans="1:4" hidden="1" x14ac:dyDescent="0.25">
      <c r="A14" s="9">
        <v>2008</v>
      </c>
      <c r="B14" s="10">
        <v>12</v>
      </c>
      <c r="C14" s="38">
        <v>277828</v>
      </c>
      <c r="D14" s="19">
        <v>5504.8</v>
      </c>
    </row>
    <row r="15" spans="1:4" hidden="1" x14ac:dyDescent="0.25">
      <c r="A15" s="9">
        <v>2009</v>
      </c>
      <c r="B15" s="10">
        <v>1</v>
      </c>
      <c r="C15" s="38">
        <v>278300</v>
      </c>
      <c r="D15" s="19">
        <v>5511.98</v>
      </c>
    </row>
    <row r="16" spans="1:4" hidden="1" x14ac:dyDescent="0.25">
      <c r="A16" s="9">
        <v>2009</v>
      </c>
      <c r="B16" s="10">
        <v>2</v>
      </c>
      <c r="C16" s="38">
        <v>278729</v>
      </c>
      <c r="D16" s="19">
        <v>5519.13</v>
      </c>
    </row>
    <row r="17" spans="1:4" hidden="1" x14ac:dyDescent="0.25">
      <c r="A17" s="9">
        <v>2009</v>
      </c>
      <c r="B17" s="10">
        <v>3</v>
      </c>
      <c r="C17" s="38">
        <v>279111</v>
      </c>
      <c r="D17" s="19">
        <v>5526.28</v>
      </c>
    </row>
    <row r="18" spans="1:4" hidden="1" x14ac:dyDescent="0.25">
      <c r="A18" s="9">
        <v>2009</v>
      </c>
      <c r="B18" s="10">
        <v>4</v>
      </c>
      <c r="C18" s="38">
        <v>279275</v>
      </c>
      <c r="D18" s="19">
        <v>5533.44</v>
      </c>
    </row>
    <row r="19" spans="1:4" hidden="1" x14ac:dyDescent="0.25">
      <c r="A19" s="9">
        <v>2009</v>
      </c>
      <c r="B19" s="10">
        <v>5</v>
      </c>
      <c r="C19" s="38">
        <v>279706</v>
      </c>
      <c r="D19" s="19">
        <v>5540.61</v>
      </c>
    </row>
    <row r="20" spans="1:4" hidden="1" x14ac:dyDescent="0.25">
      <c r="A20" s="9">
        <v>2009</v>
      </c>
      <c r="B20" s="10">
        <v>6</v>
      </c>
      <c r="C20" s="38">
        <v>279913</v>
      </c>
      <c r="D20" s="19">
        <v>5547.79</v>
      </c>
    </row>
    <row r="21" spans="1:4" hidden="1" x14ac:dyDescent="0.25">
      <c r="A21" s="9">
        <v>2009</v>
      </c>
      <c r="B21" s="10">
        <v>7</v>
      </c>
      <c r="C21" s="38">
        <v>280348</v>
      </c>
      <c r="D21" s="19">
        <v>5554.98</v>
      </c>
    </row>
    <row r="22" spans="1:4" hidden="1" x14ac:dyDescent="0.25">
      <c r="A22" s="9">
        <v>2009</v>
      </c>
      <c r="B22" s="10">
        <v>8</v>
      </c>
      <c r="C22" s="38">
        <v>280785</v>
      </c>
      <c r="D22" s="19">
        <v>5562.18</v>
      </c>
    </row>
    <row r="23" spans="1:4" hidden="1" x14ac:dyDescent="0.25">
      <c r="A23" s="9">
        <v>2009</v>
      </c>
      <c r="B23" s="10">
        <v>9</v>
      </c>
      <c r="C23" s="38">
        <v>281450</v>
      </c>
      <c r="D23" s="19">
        <v>5569.41</v>
      </c>
    </row>
    <row r="24" spans="1:4" hidden="1" x14ac:dyDescent="0.25">
      <c r="A24" s="9">
        <v>2009</v>
      </c>
      <c r="B24" s="10">
        <v>10</v>
      </c>
      <c r="C24" s="38">
        <v>282365</v>
      </c>
      <c r="D24" s="19">
        <v>5576.66</v>
      </c>
    </row>
    <row r="25" spans="1:4" hidden="1" x14ac:dyDescent="0.25">
      <c r="A25" s="9">
        <v>2009</v>
      </c>
      <c r="B25" s="10">
        <v>11</v>
      </c>
      <c r="C25" s="38">
        <v>283074</v>
      </c>
      <c r="D25" s="19">
        <v>5583.93</v>
      </c>
    </row>
    <row r="26" spans="1:4" hidden="1" x14ac:dyDescent="0.25">
      <c r="A26" s="9">
        <v>2009</v>
      </c>
      <c r="B26" s="10">
        <v>12</v>
      </c>
      <c r="C26" s="38">
        <v>283665</v>
      </c>
      <c r="D26" s="19">
        <v>5591.27</v>
      </c>
    </row>
    <row r="27" spans="1:4" hidden="1" x14ac:dyDescent="0.25">
      <c r="A27" s="9">
        <v>2010</v>
      </c>
      <c r="B27" s="10">
        <v>1</v>
      </c>
      <c r="C27" s="38">
        <v>284472</v>
      </c>
      <c r="D27" s="19">
        <v>5598.7</v>
      </c>
    </row>
    <row r="28" spans="1:4" hidden="1" x14ac:dyDescent="0.25">
      <c r="A28" s="9">
        <v>2010</v>
      </c>
      <c r="B28" s="10">
        <v>2</v>
      </c>
      <c r="C28" s="38">
        <v>284976</v>
      </c>
      <c r="D28" s="19">
        <v>5606.2</v>
      </c>
    </row>
    <row r="29" spans="1:4" hidden="1" x14ac:dyDescent="0.25">
      <c r="A29" s="9">
        <v>2010</v>
      </c>
      <c r="B29" s="10">
        <v>3</v>
      </c>
      <c r="C29" s="38">
        <v>285780</v>
      </c>
      <c r="D29" s="19">
        <v>5613.71</v>
      </c>
    </row>
    <row r="30" spans="1:4" hidden="1" x14ac:dyDescent="0.25">
      <c r="A30" s="9">
        <v>2010</v>
      </c>
      <c r="B30" s="10">
        <v>4</v>
      </c>
      <c r="C30" s="38">
        <v>286444</v>
      </c>
      <c r="D30" s="19">
        <v>5621.25</v>
      </c>
    </row>
    <row r="31" spans="1:4" hidden="1" x14ac:dyDescent="0.25">
      <c r="A31" s="9">
        <v>2010</v>
      </c>
      <c r="B31" s="10">
        <v>5</v>
      </c>
      <c r="C31" s="38">
        <v>286768</v>
      </c>
      <c r="D31" s="19">
        <v>5628.8</v>
      </c>
    </row>
    <row r="32" spans="1:4" hidden="1" x14ac:dyDescent="0.25">
      <c r="A32" s="9">
        <v>2010</v>
      </c>
      <c r="B32" s="10">
        <v>6</v>
      </c>
      <c r="C32" s="38">
        <v>287506</v>
      </c>
      <c r="D32" s="19">
        <v>5636.36</v>
      </c>
    </row>
    <row r="33" spans="1:4" hidden="1" x14ac:dyDescent="0.25">
      <c r="A33" s="9">
        <v>2010</v>
      </c>
      <c r="B33" s="10">
        <v>7</v>
      </c>
      <c r="C33" s="38">
        <v>288025</v>
      </c>
      <c r="D33" s="19">
        <v>5643.92</v>
      </c>
    </row>
    <row r="34" spans="1:4" hidden="1" x14ac:dyDescent="0.25">
      <c r="A34" s="9">
        <v>2010</v>
      </c>
      <c r="B34" s="10">
        <v>8</v>
      </c>
      <c r="C34" s="38">
        <v>288423</v>
      </c>
      <c r="D34" s="19">
        <v>5651.49</v>
      </c>
    </row>
    <row r="35" spans="1:4" hidden="1" x14ac:dyDescent="0.25">
      <c r="A35" s="9">
        <v>2010</v>
      </c>
      <c r="B35" s="10">
        <v>9</v>
      </c>
      <c r="C35" s="38">
        <v>289293</v>
      </c>
      <c r="D35" s="19">
        <v>5659.06</v>
      </c>
    </row>
    <row r="36" spans="1:4" hidden="1" x14ac:dyDescent="0.25">
      <c r="A36" s="9">
        <v>2010</v>
      </c>
      <c r="B36" s="10">
        <v>10</v>
      </c>
      <c r="C36" s="38">
        <v>289685</v>
      </c>
      <c r="D36" s="19">
        <v>5666.62</v>
      </c>
    </row>
    <row r="37" spans="1:4" hidden="1" x14ac:dyDescent="0.25">
      <c r="A37" s="9">
        <v>2010</v>
      </c>
      <c r="B37" s="10">
        <v>11</v>
      </c>
      <c r="C37" s="38">
        <v>290443</v>
      </c>
      <c r="D37" s="19">
        <v>5674.17</v>
      </c>
    </row>
    <row r="38" spans="1:4" hidden="1" x14ac:dyDescent="0.25">
      <c r="A38" s="9">
        <v>2010</v>
      </c>
      <c r="B38" s="10">
        <v>12</v>
      </c>
      <c r="C38" s="38">
        <v>290951</v>
      </c>
      <c r="D38" s="19">
        <v>5681.61</v>
      </c>
    </row>
    <row r="39" spans="1:4" hidden="1" x14ac:dyDescent="0.25">
      <c r="A39" s="9">
        <v>2011</v>
      </c>
      <c r="B39" s="10">
        <v>1</v>
      </c>
      <c r="C39" s="38">
        <v>291666</v>
      </c>
      <c r="D39" s="19">
        <v>5688.94</v>
      </c>
    </row>
    <row r="40" spans="1:4" hidden="1" x14ac:dyDescent="0.25">
      <c r="A40" s="9">
        <v>2011</v>
      </c>
      <c r="B40" s="10">
        <v>2</v>
      </c>
      <c r="C40" s="38">
        <v>292186</v>
      </c>
      <c r="D40" s="19">
        <v>5696.17</v>
      </c>
    </row>
    <row r="41" spans="1:4" hidden="1" x14ac:dyDescent="0.25">
      <c r="A41" s="9">
        <v>2011</v>
      </c>
      <c r="B41" s="10">
        <v>3</v>
      </c>
      <c r="C41" s="38">
        <v>292644</v>
      </c>
      <c r="D41" s="19">
        <v>5703.4</v>
      </c>
    </row>
    <row r="42" spans="1:4" hidden="1" x14ac:dyDescent="0.25">
      <c r="A42" s="9">
        <v>2011</v>
      </c>
      <c r="B42" s="10">
        <v>4</v>
      </c>
      <c r="C42" s="38">
        <v>292823</v>
      </c>
      <c r="D42" s="19">
        <v>5710.64</v>
      </c>
    </row>
    <row r="43" spans="1:4" hidden="1" x14ac:dyDescent="0.25">
      <c r="A43" s="9">
        <v>2011</v>
      </c>
      <c r="B43" s="10">
        <v>5</v>
      </c>
      <c r="C43" s="38">
        <v>293177</v>
      </c>
      <c r="D43" s="19">
        <v>5717.89</v>
      </c>
    </row>
    <row r="44" spans="1:4" hidden="1" x14ac:dyDescent="0.25">
      <c r="A44" s="9">
        <v>2011</v>
      </c>
      <c r="B44" s="10">
        <v>6</v>
      </c>
      <c r="C44" s="38">
        <v>293561</v>
      </c>
      <c r="D44" s="19">
        <v>5725.17</v>
      </c>
    </row>
    <row r="45" spans="1:4" hidden="1" x14ac:dyDescent="0.25">
      <c r="A45" s="9">
        <v>2011</v>
      </c>
      <c r="B45" s="10">
        <v>7</v>
      </c>
      <c r="C45" s="38">
        <v>293954</v>
      </c>
      <c r="D45" s="19">
        <v>5732.48</v>
      </c>
    </row>
    <row r="46" spans="1:4" hidden="1" x14ac:dyDescent="0.25">
      <c r="A46" s="9">
        <v>2011</v>
      </c>
      <c r="B46" s="10">
        <v>8</v>
      </c>
      <c r="C46" s="38">
        <v>294682</v>
      </c>
      <c r="D46" s="19">
        <v>5739.83</v>
      </c>
    </row>
    <row r="47" spans="1:4" hidden="1" x14ac:dyDescent="0.25">
      <c r="A47" s="9">
        <v>2011</v>
      </c>
      <c r="B47" s="10">
        <v>9</v>
      </c>
      <c r="C47" s="38">
        <v>295378</v>
      </c>
      <c r="D47" s="19">
        <v>5747.24</v>
      </c>
    </row>
    <row r="48" spans="1:4" hidden="1" x14ac:dyDescent="0.25">
      <c r="A48" s="9">
        <v>2011</v>
      </c>
      <c r="B48" s="10">
        <v>10</v>
      </c>
      <c r="C48" s="38">
        <v>296424</v>
      </c>
      <c r="D48" s="19">
        <v>5754.71</v>
      </c>
    </row>
    <row r="49" spans="1:4" hidden="1" x14ac:dyDescent="0.25">
      <c r="A49" s="9">
        <v>2011</v>
      </c>
      <c r="B49" s="10">
        <v>11</v>
      </c>
      <c r="C49" s="38">
        <v>297307</v>
      </c>
      <c r="D49" s="19">
        <v>5762.23</v>
      </c>
    </row>
    <row r="50" spans="1:4" hidden="1" x14ac:dyDescent="0.25">
      <c r="A50" s="9">
        <v>2011</v>
      </c>
      <c r="B50" s="10">
        <v>12</v>
      </c>
      <c r="C50" s="38">
        <v>297962</v>
      </c>
      <c r="D50" s="19">
        <v>5770.01</v>
      </c>
    </row>
    <row r="51" spans="1:4" hidden="1" x14ac:dyDescent="0.25">
      <c r="A51" s="9">
        <v>2012</v>
      </c>
      <c r="B51" s="10">
        <v>1</v>
      </c>
      <c r="C51" s="38">
        <v>298344</v>
      </c>
      <c r="D51" s="19">
        <v>5778.03</v>
      </c>
    </row>
    <row r="52" spans="1:4" hidden="1" x14ac:dyDescent="0.25">
      <c r="A52" s="9">
        <v>2012</v>
      </c>
      <c r="B52" s="10">
        <v>2</v>
      </c>
      <c r="C52" s="38">
        <v>299075</v>
      </c>
      <c r="D52" s="19">
        <v>5786.29</v>
      </c>
    </row>
    <row r="53" spans="1:4" hidden="1" x14ac:dyDescent="0.25">
      <c r="A53" s="9">
        <v>2012</v>
      </c>
      <c r="B53" s="10">
        <v>3</v>
      </c>
      <c r="C53" s="38">
        <v>299773</v>
      </c>
      <c r="D53" s="19">
        <v>5794.6</v>
      </c>
    </row>
    <row r="54" spans="1:4" hidden="1" x14ac:dyDescent="0.25">
      <c r="A54" s="9">
        <v>2012</v>
      </c>
      <c r="B54" s="10">
        <v>4</v>
      </c>
      <c r="C54" s="38">
        <v>300308</v>
      </c>
      <c r="D54" s="19">
        <v>5802.96</v>
      </c>
    </row>
    <row r="55" spans="1:4" hidden="1" x14ac:dyDescent="0.25">
      <c r="A55" s="9">
        <v>2012</v>
      </c>
      <c r="B55" s="10">
        <v>5</v>
      </c>
      <c r="C55" s="38">
        <v>300618</v>
      </c>
      <c r="D55" s="19">
        <v>5811.36</v>
      </c>
    </row>
    <row r="56" spans="1:4" hidden="1" x14ac:dyDescent="0.25">
      <c r="A56" s="9">
        <v>2012</v>
      </c>
      <c r="B56" s="10">
        <v>6</v>
      </c>
      <c r="C56" s="38">
        <v>301126</v>
      </c>
      <c r="D56" s="19">
        <v>5819.76</v>
      </c>
    </row>
    <row r="57" spans="1:4" hidden="1" x14ac:dyDescent="0.25">
      <c r="A57" s="9">
        <v>2012</v>
      </c>
      <c r="B57" s="10">
        <v>7</v>
      </c>
      <c r="C57" s="38">
        <v>301907</v>
      </c>
      <c r="D57" s="19">
        <v>5828.18</v>
      </c>
    </row>
    <row r="58" spans="1:4" hidden="1" x14ac:dyDescent="0.25">
      <c r="A58" s="9">
        <v>2012</v>
      </c>
      <c r="B58" s="10">
        <v>8</v>
      </c>
      <c r="C58" s="38">
        <v>302492</v>
      </c>
      <c r="D58" s="19">
        <v>5836.59</v>
      </c>
    </row>
    <row r="59" spans="1:4" hidden="1" x14ac:dyDescent="0.25">
      <c r="A59" s="9">
        <v>2012</v>
      </c>
      <c r="B59" s="10">
        <v>9</v>
      </c>
      <c r="C59" s="38">
        <v>302848</v>
      </c>
      <c r="D59" s="19">
        <v>5844.97</v>
      </c>
    </row>
    <row r="60" spans="1:4" hidden="1" x14ac:dyDescent="0.25">
      <c r="A60" s="9">
        <v>2012</v>
      </c>
      <c r="B60" s="10">
        <v>10</v>
      </c>
      <c r="C60" s="38">
        <v>303640</v>
      </c>
      <c r="D60" s="19">
        <v>5853.32</v>
      </c>
    </row>
    <row r="61" spans="1:4" hidden="1" x14ac:dyDescent="0.25">
      <c r="A61" s="9">
        <v>2012</v>
      </c>
      <c r="B61" s="10">
        <v>11</v>
      </c>
      <c r="C61" s="38">
        <v>304306</v>
      </c>
      <c r="D61" s="19">
        <v>5861.64</v>
      </c>
    </row>
    <row r="62" spans="1:4" hidden="1" x14ac:dyDescent="0.25">
      <c r="A62" s="9">
        <v>2012</v>
      </c>
      <c r="B62" s="10">
        <v>12</v>
      </c>
      <c r="C62" s="38">
        <v>304801</v>
      </c>
      <c r="D62" s="19">
        <v>5869.78</v>
      </c>
    </row>
    <row r="63" spans="1:4" hidden="1" x14ac:dyDescent="0.25">
      <c r="A63" s="9">
        <v>2013</v>
      </c>
      <c r="B63" s="10">
        <v>1</v>
      </c>
      <c r="C63" s="38">
        <v>305272</v>
      </c>
      <c r="D63" s="19">
        <v>5877.75</v>
      </c>
    </row>
    <row r="64" spans="1:4" hidden="1" x14ac:dyDescent="0.25">
      <c r="A64" s="9">
        <v>2013</v>
      </c>
      <c r="B64" s="10">
        <v>2</v>
      </c>
      <c r="C64" s="38">
        <v>305616</v>
      </c>
      <c r="D64" s="19">
        <v>5885.54</v>
      </c>
    </row>
    <row r="65" spans="1:4" hidden="1" x14ac:dyDescent="0.25">
      <c r="A65" s="9">
        <v>2013</v>
      </c>
      <c r="B65" s="10">
        <v>3</v>
      </c>
      <c r="C65" s="38">
        <v>305911</v>
      </c>
      <c r="D65" s="19">
        <v>5893.26</v>
      </c>
    </row>
    <row r="66" spans="1:4" hidden="1" x14ac:dyDescent="0.25">
      <c r="A66" s="9">
        <v>2013</v>
      </c>
      <c r="B66" s="10">
        <v>4</v>
      </c>
      <c r="C66" s="38">
        <v>306373</v>
      </c>
      <c r="D66" s="19">
        <v>5900.91</v>
      </c>
    </row>
    <row r="67" spans="1:4" hidden="1" x14ac:dyDescent="0.25">
      <c r="A67" s="9">
        <v>2013</v>
      </c>
      <c r="B67" s="10">
        <v>5</v>
      </c>
      <c r="C67" s="38">
        <v>306744</v>
      </c>
      <c r="D67" s="19">
        <v>5908.48</v>
      </c>
    </row>
    <row r="68" spans="1:4" hidden="1" x14ac:dyDescent="0.25">
      <c r="A68" s="9">
        <v>2013</v>
      </c>
      <c r="B68" s="10">
        <v>6</v>
      </c>
      <c r="C68" s="38">
        <v>307199</v>
      </c>
      <c r="D68" s="19">
        <v>5915.98</v>
      </c>
    </row>
    <row r="69" spans="1:4" hidden="1" x14ac:dyDescent="0.25">
      <c r="A69" s="9">
        <v>2013</v>
      </c>
      <c r="B69" s="10">
        <v>7</v>
      </c>
      <c r="C69" s="38">
        <v>307601</v>
      </c>
      <c r="D69" s="19">
        <v>5923.41</v>
      </c>
    </row>
    <row r="70" spans="1:4" hidden="1" x14ac:dyDescent="0.25">
      <c r="A70" s="9">
        <v>2013</v>
      </c>
      <c r="B70" s="10">
        <v>8</v>
      </c>
      <c r="C70" s="38">
        <v>308146</v>
      </c>
      <c r="D70" s="19">
        <v>5930.76</v>
      </c>
    </row>
    <row r="71" spans="1:4" hidden="1" x14ac:dyDescent="0.25">
      <c r="A71" s="9">
        <v>2013</v>
      </c>
      <c r="B71" s="10">
        <v>9</v>
      </c>
      <c r="C71" s="38">
        <v>308578</v>
      </c>
      <c r="D71" s="19">
        <v>5938.04</v>
      </c>
    </row>
    <row r="72" spans="1:4" hidden="1" x14ac:dyDescent="0.25">
      <c r="A72" s="9">
        <v>2013</v>
      </c>
      <c r="B72" s="10">
        <v>10</v>
      </c>
      <c r="C72" s="38">
        <v>309287</v>
      </c>
      <c r="D72" s="19">
        <v>5945.24</v>
      </c>
    </row>
    <row r="73" spans="1:4" hidden="1" x14ac:dyDescent="0.25">
      <c r="A73" s="9">
        <v>2013</v>
      </c>
      <c r="B73" s="10">
        <v>11</v>
      </c>
      <c r="C73" s="38">
        <v>309976</v>
      </c>
      <c r="D73" s="19">
        <v>5952.37</v>
      </c>
    </row>
    <row r="74" spans="1:4" hidden="1" x14ac:dyDescent="0.25">
      <c r="A74" s="9">
        <v>2013</v>
      </c>
      <c r="B74" s="10">
        <v>12</v>
      </c>
      <c r="C74" s="38">
        <v>310830</v>
      </c>
      <c r="D74" s="19">
        <v>5959.69</v>
      </c>
    </row>
    <row r="75" spans="1:4" hidden="1" x14ac:dyDescent="0.25">
      <c r="A75" s="9">
        <v>2014</v>
      </c>
      <c r="B75" s="10">
        <v>1</v>
      </c>
      <c r="C75" s="38">
        <v>311336</v>
      </c>
      <c r="D75" s="19">
        <v>5967.19</v>
      </c>
    </row>
    <row r="76" spans="1:4" hidden="1" x14ac:dyDescent="0.25">
      <c r="A76" s="9">
        <v>2014</v>
      </c>
      <c r="B76" s="10">
        <v>2</v>
      </c>
      <c r="C76" s="38">
        <v>311825</v>
      </c>
      <c r="D76" s="19">
        <v>5974.87</v>
      </c>
    </row>
    <row r="77" spans="1:4" hidden="1" x14ac:dyDescent="0.25">
      <c r="A77" s="9">
        <v>2014</v>
      </c>
      <c r="B77" s="10">
        <v>3</v>
      </c>
      <c r="C77" s="38">
        <v>312295</v>
      </c>
      <c r="D77" s="19">
        <v>5982.7</v>
      </c>
    </row>
    <row r="78" spans="1:4" hidden="1" x14ac:dyDescent="0.25">
      <c r="A78" s="9">
        <v>2014</v>
      </c>
      <c r="B78" s="10">
        <v>4</v>
      </c>
      <c r="C78" s="38">
        <v>312727</v>
      </c>
      <c r="D78" s="19">
        <v>5990.68</v>
      </c>
    </row>
    <row r="79" spans="1:4" hidden="1" x14ac:dyDescent="0.25">
      <c r="A79" s="9">
        <v>2014</v>
      </c>
      <c r="B79" s="10">
        <v>5</v>
      </c>
      <c r="C79" s="38">
        <v>312529</v>
      </c>
      <c r="D79" s="19">
        <v>5998.8</v>
      </c>
    </row>
    <row r="80" spans="1:4" hidden="1" x14ac:dyDescent="0.25">
      <c r="A80" s="9">
        <v>2014</v>
      </c>
      <c r="B80" s="10">
        <v>6</v>
      </c>
      <c r="C80" s="38">
        <v>313674</v>
      </c>
      <c r="D80" s="19">
        <v>6007.1</v>
      </c>
    </row>
    <row r="81" spans="1:4" hidden="1" x14ac:dyDescent="0.25">
      <c r="A81" s="9">
        <v>2014</v>
      </c>
      <c r="B81" s="10">
        <v>7</v>
      </c>
      <c r="C81" s="38">
        <v>314501</v>
      </c>
      <c r="D81" s="19">
        <v>6015.57</v>
      </c>
    </row>
    <row r="82" spans="1:4" hidden="1" x14ac:dyDescent="0.25">
      <c r="A82" s="9">
        <v>2014</v>
      </c>
      <c r="B82" s="10">
        <v>8</v>
      </c>
      <c r="C82" s="38">
        <v>315047</v>
      </c>
      <c r="D82" s="19">
        <v>6024.21</v>
      </c>
    </row>
    <row r="83" spans="1:4" hidden="1" x14ac:dyDescent="0.25">
      <c r="A83" s="9">
        <v>2014</v>
      </c>
      <c r="B83" s="10">
        <v>9</v>
      </c>
      <c r="C83" s="38">
        <v>315583</v>
      </c>
      <c r="D83" s="19">
        <v>6033.03</v>
      </c>
    </row>
    <row r="84" spans="1:4" hidden="1" x14ac:dyDescent="0.25">
      <c r="A84" s="9">
        <v>2014</v>
      </c>
      <c r="B84" s="10">
        <v>10</v>
      </c>
      <c r="C84" s="38">
        <v>316022</v>
      </c>
      <c r="D84" s="19">
        <v>6042.02</v>
      </c>
    </row>
    <row r="85" spans="1:4" hidden="1" x14ac:dyDescent="0.25">
      <c r="A85" s="9">
        <v>2014</v>
      </c>
      <c r="B85" s="10">
        <v>11</v>
      </c>
      <c r="C85" s="38">
        <v>316391</v>
      </c>
      <c r="D85" s="19">
        <v>6051.18</v>
      </c>
    </row>
    <row r="86" spans="1:4" hidden="1" x14ac:dyDescent="0.25">
      <c r="A86" s="9">
        <v>2014</v>
      </c>
      <c r="B86" s="10">
        <v>12</v>
      </c>
      <c r="C86" s="38">
        <v>316765</v>
      </c>
      <c r="D86" s="19">
        <v>6060.24</v>
      </c>
    </row>
    <row r="87" spans="1:4" x14ac:dyDescent="0.25">
      <c r="A87" s="9">
        <v>2015</v>
      </c>
      <c r="B87" s="10">
        <v>1</v>
      </c>
      <c r="C87" s="10"/>
      <c r="D87" s="19">
        <v>6063.13</v>
      </c>
    </row>
    <row r="88" spans="1:4" x14ac:dyDescent="0.25">
      <c r="A88" s="9">
        <v>2015</v>
      </c>
      <c r="B88" s="10">
        <v>2</v>
      </c>
      <c r="C88" s="10"/>
      <c r="D88" s="19">
        <v>6070.53</v>
      </c>
    </row>
    <row r="89" spans="1:4" x14ac:dyDescent="0.25">
      <c r="A89" s="9">
        <v>2015</v>
      </c>
      <c r="B89" s="10">
        <v>3</v>
      </c>
      <c r="C89" s="10"/>
      <c r="D89" s="19">
        <v>6078.03</v>
      </c>
    </row>
    <row r="90" spans="1:4" x14ac:dyDescent="0.25">
      <c r="A90" s="9">
        <v>2015</v>
      </c>
      <c r="B90" s="10">
        <v>4</v>
      </c>
      <c r="C90" s="10"/>
      <c r="D90" s="19">
        <v>6085.64</v>
      </c>
    </row>
    <row r="91" spans="1:4" x14ac:dyDescent="0.25">
      <c r="A91" s="9">
        <v>2015</v>
      </c>
      <c r="B91" s="10">
        <v>5</v>
      </c>
      <c r="C91" s="10"/>
      <c r="D91" s="19">
        <v>6093.35</v>
      </c>
    </row>
    <row r="92" spans="1:4" x14ac:dyDescent="0.25">
      <c r="A92" s="9">
        <v>2015</v>
      </c>
      <c r="B92" s="10">
        <v>6</v>
      </c>
      <c r="C92" s="10"/>
      <c r="D92" s="19">
        <v>6101.2</v>
      </c>
    </row>
    <row r="93" spans="1:4" x14ac:dyDescent="0.25">
      <c r="A93" s="9">
        <v>2015</v>
      </c>
      <c r="B93" s="10">
        <v>7</v>
      </c>
      <c r="C93" s="10"/>
      <c r="D93" s="19">
        <v>6109.18</v>
      </c>
    </row>
    <row r="94" spans="1:4" x14ac:dyDescent="0.25">
      <c r="A94" s="9">
        <v>2015</v>
      </c>
      <c r="B94" s="10">
        <v>8</v>
      </c>
      <c r="C94" s="10"/>
      <c r="D94" s="19">
        <v>6117.29</v>
      </c>
    </row>
    <row r="95" spans="1:4" x14ac:dyDescent="0.25">
      <c r="A95" s="9">
        <v>2015</v>
      </c>
      <c r="B95" s="10">
        <v>9</v>
      </c>
      <c r="C95" s="10"/>
      <c r="D95" s="19">
        <v>6125.57</v>
      </c>
    </row>
    <row r="96" spans="1:4" x14ac:dyDescent="0.25">
      <c r="A96" s="9">
        <v>2015</v>
      </c>
      <c r="B96" s="10">
        <v>10</v>
      </c>
      <c r="C96" s="10"/>
      <c r="D96" s="19">
        <v>6134.01</v>
      </c>
    </row>
    <row r="97" spans="1:4" x14ac:dyDescent="0.25">
      <c r="A97" s="9">
        <v>2015</v>
      </c>
      <c r="B97" s="10">
        <v>11</v>
      </c>
      <c r="C97" s="10"/>
      <c r="D97" s="19">
        <v>6142.61</v>
      </c>
    </row>
    <row r="98" spans="1:4" x14ac:dyDescent="0.25">
      <c r="A98" s="9">
        <v>2015</v>
      </c>
      <c r="B98" s="10">
        <v>12</v>
      </c>
      <c r="C98" s="10"/>
      <c r="D98" s="19">
        <v>6151.27</v>
      </c>
    </row>
    <row r="99" spans="1:4" x14ac:dyDescent="0.25">
      <c r="A99" s="9">
        <v>2016</v>
      </c>
      <c r="B99" s="10">
        <v>1</v>
      </c>
      <c r="C99" s="10"/>
      <c r="D99" s="19">
        <v>6159.98</v>
      </c>
    </row>
    <row r="100" spans="1:4" x14ac:dyDescent="0.25">
      <c r="A100" s="9">
        <v>2016</v>
      </c>
      <c r="B100" s="10">
        <v>2</v>
      </c>
      <c r="C100" s="10"/>
      <c r="D100" s="19">
        <v>6168.76</v>
      </c>
    </row>
    <row r="101" spans="1:4" x14ac:dyDescent="0.25">
      <c r="A101" s="9">
        <v>2016</v>
      </c>
      <c r="B101" s="10">
        <v>3</v>
      </c>
      <c r="C101" s="10"/>
      <c r="D101" s="19">
        <v>6177.58</v>
      </c>
    </row>
    <row r="102" spans="1:4" x14ac:dyDescent="0.25">
      <c r="A102" s="9">
        <v>2016</v>
      </c>
      <c r="B102" s="10">
        <v>4</v>
      </c>
      <c r="C102" s="10"/>
      <c r="D102" s="19">
        <v>6186.44</v>
      </c>
    </row>
    <row r="103" spans="1:4" x14ac:dyDescent="0.25">
      <c r="A103" s="9">
        <v>2016</v>
      </c>
      <c r="B103" s="10">
        <v>5</v>
      </c>
      <c r="C103" s="10"/>
      <c r="D103" s="19">
        <v>6195.35</v>
      </c>
    </row>
    <row r="104" spans="1:4" x14ac:dyDescent="0.25">
      <c r="A104" s="9">
        <v>2016</v>
      </c>
      <c r="B104" s="10">
        <v>6</v>
      </c>
      <c r="C104" s="10"/>
      <c r="D104" s="19">
        <v>6204.3</v>
      </c>
    </row>
    <row r="105" spans="1:4" x14ac:dyDescent="0.25">
      <c r="A105" s="9">
        <v>2016</v>
      </c>
      <c r="B105" s="10">
        <v>7</v>
      </c>
      <c r="C105" s="10"/>
      <c r="D105" s="19">
        <v>6213.29</v>
      </c>
    </row>
    <row r="106" spans="1:4" x14ac:dyDescent="0.25">
      <c r="A106" s="9">
        <v>2016</v>
      </c>
      <c r="B106" s="10">
        <v>8</v>
      </c>
      <c r="C106" s="10"/>
      <c r="D106" s="19">
        <v>6222.31</v>
      </c>
    </row>
    <row r="107" spans="1:4" x14ac:dyDescent="0.25">
      <c r="A107" s="9">
        <v>2016</v>
      </c>
      <c r="B107" s="10">
        <v>9</v>
      </c>
      <c r="C107" s="10"/>
      <c r="D107" s="19">
        <v>6231.36</v>
      </c>
    </row>
    <row r="108" spans="1:4" x14ac:dyDescent="0.25">
      <c r="A108" s="9">
        <v>2016</v>
      </c>
      <c r="B108" s="10">
        <v>10</v>
      </c>
      <c r="C108" s="10"/>
      <c r="D108" s="19">
        <v>6240.45</v>
      </c>
    </row>
    <row r="109" spans="1:4" x14ac:dyDescent="0.25">
      <c r="A109" s="9">
        <v>2016</v>
      </c>
      <c r="B109" s="10">
        <v>11</v>
      </c>
      <c r="C109" s="10"/>
      <c r="D109" s="19">
        <v>6249.56</v>
      </c>
    </row>
    <row r="110" spans="1:4" x14ac:dyDescent="0.25">
      <c r="A110" s="9">
        <v>2016</v>
      </c>
      <c r="B110" s="10">
        <v>12</v>
      </c>
      <c r="C110" s="10"/>
      <c r="D110" s="19">
        <v>6258.7</v>
      </c>
    </row>
    <row r="111" spans="1:4" x14ac:dyDescent="0.25">
      <c r="A111" s="9">
        <v>2017</v>
      </c>
      <c r="B111" s="10">
        <v>1</v>
      </c>
      <c r="C111" s="10"/>
      <c r="D111" s="19">
        <v>6267.87</v>
      </c>
    </row>
    <row r="112" spans="1:4" x14ac:dyDescent="0.25">
      <c r="A112" s="9">
        <v>2017</v>
      </c>
      <c r="B112" s="10">
        <v>2</v>
      </c>
      <c r="C112" s="10"/>
      <c r="D112" s="19">
        <v>6277.07</v>
      </c>
    </row>
    <row r="113" spans="1:4" x14ac:dyDescent="0.25">
      <c r="A113" s="9">
        <v>2017</v>
      </c>
      <c r="B113" s="10">
        <v>3</v>
      </c>
      <c r="C113" s="10"/>
      <c r="D113" s="19">
        <v>6286.29</v>
      </c>
    </row>
    <row r="114" spans="1:4" x14ac:dyDescent="0.25">
      <c r="A114" s="9">
        <v>2017</v>
      </c>
      <c r="B114" s="10">
        <v>4</v>
      </c>
      <c r="C114" s="10"/>
      <c r="D114" s="19">
        <v>6295.53</v>
      </c>
    </row>
    <row r="115" spans="1:4" x14ac:dyDescent="0.25">
      <c r="A115" s="9">
        <v>2017</v>
      </c>
      <c r="B115" s="10">
        <v>5</v>
      </c>
      <c r="C115" s="10"/>
      <c r="D115" s="19">
        <v>6304.8</v>
      </c>
    </row>
    <row r="116" spans="1:4" x14ac:dyDescent="0.25">
      <c r="A116" s="9">
        <v>2017</v>
      </c>
      <c r="B116" s="10">
        <v>6</v>
      </c>
      <c r="C116" s="10"/>
      <c r="D116" s="19">
        <v>6314.1</v>
      </c>
    </row>
    <row r="117" spans="1:4" x14ac:dyDescent="0.25">
      <c r="A117" s="9">
        <v>2017</v>
      </c>
      <c r="B117" s="10">
        <v>7</v>
      </c>
      <c r="C117" s="10"/>
      <c r="D117" s="19">
        <v>6323.41</v>
      </c>
    </row>
    <row r="118" spans="1:4" x14ac:dyDescent="0.25">
      <c r="A118" s="9">
        <v>2017</v>
      </c>
      <c r="B118" s="10">
        <v>8</v>
      </c>
      <c r="C118" s="10"/>
      <c r="D118" s="19">
        <v>6332.74</v>
      </c>
    </row>
    <row r="119" spans="1:4" x14ac:dyDescent="0.25">
      <c r="A119" s="9">
        <v>2017</v>
      </c>
      <c r="B119" s="10">
        <v>9</v>
      </c>
      <c r="C119" s="10"/>
      <c r="D119" s="19">
        <v>6342.1</v>
      </c>
    </row>
    <row r="120" spans="1:4" x14ac:dyDescent="0.25">
      <c r="A120" s="9">
        <v>2017</v>
      </c>
      <c r="B120" s="10">
        <v>10</v>
      </c>
      <c r="C120" s="10"/>
      <c r="D120" s="19">
        <v>6351.47</v>
      </c>
    </row>
    <row r="121" spans="1:4" x14ac:dyDescent="0.25">
      <c r="A121" s="9">
        <v>2017</v>
      </c>
      <c r="B121" s="10">
        <v>11</v>
      </c>
      <c r="C121" s="10"/>
      <c r="D121" s="19">
        <v>6360.86</v>
      </c>
    </row>
    <row r="122" spans="1:4" x14ac:dyDescent="0.25">
      <c r="A122" s="9">
        <v>2017</v>
      </c>
      <c r="B122" s="10">
        <v>12</v>
      </c>
      <c r="C122" s="10"/>
      <c r="D122" s="19">
        <v>6370.27</v>
      </c>
    </row>
    <row r="123" spans="1:4" x14ac:dyDescent="0.25">
      <c r="A123" s="9">
        <v>2018</v>
      </c>
      <c r="B123" s="10">
        <v>1</v>
      </c>
      <c r="C123" s="10"/>
      <c r="D123" s="19">
        <v>6379.7</v>
      </c>
    </row>
    <row r="124" spans="1:4" x14ac:dyDescent="0.25">
      <c r="A124" s="9">
        <v>2018</v>
      </c>
      <c r="B124" s="10">
        <v>2</v>
      </c>
      <c r="C124" s="10"/>
      <c r="D124" s="19">
        <v>6389.15</v>
      </c>
    </row>
    <row r="125" spans="1:4" x14ac:dyDescent="0.25">
      <c r="A125" s="9">
        <v>2018</v>
      </c>
      <c r="B125" s="10">
        <v>3</v>
      </c>
      <c r="C125" s="10"/>
      <c r="D125" s="19">
        <v>6398.61</v>
      </c>
    </row>
    <row r="126" spans="1:4" x14ac:dyDescent="0.25">
      <c r="A126" s="9">
        <v>2018</v>
      </c>
      <c r="B126" s="10">
        <v>4</v>
      </c>
      <c r="C126" s="10"/>
      <c r="D126" s="19">
        <v>6408.09</v>
      </c>
    </row>
    <row r="127" spans="1:4" x14ac:dyDescent="0.25">
      <c r="A127" s="9">
        <v>2018</v>
      </c>
      <c r="B127" s="10">
        <v>5</v>
      </c>
      <c r="C127" s="10"/>
      <c r="D127" s="19">
        <v>6417.59</v>
      </c>
    </row>
    <row r="128" spans="1:4" x14ac:dyDescent="0.25">
      <c r="A128" s="9">
        <v>2018</v>
      </c>
      <c r="B128" s="10">
        <v>6</v>
      </c>
      <c r="C128" s="10"/>
      <c r="D128" s="19">
        <v>6427.11</v>
      </c>
    </row>
    <row r="129" spans="1:4" x14ac:dyDescent="0.25">
      <c r="A129" s="9">
        <v>2018</v>
      </c>
      <c r="B129" s="10">
        <v>7</v>
      </c>
      <c r="C129" s="10"/>
      <c r="D129" s="19">
        <v>6436.64</v>
      </c>
    </row>
    <row r="130" spans="1:4" x14ac:dyDescent="0.25">
      <c r="A130" s="9">
        <v>2018</v>
      </c>
      <c r="B130" s="10">
        <v>8</v>
      </c>
      <c r="C130" s="10"/>
      <c r="D130" s="19">
        <v>6446.2</v>
      </c>
    </row>
    <row r="131" spans="1:4" x14ac:dyDescent="0.25">
      <c r="A131" s="9">
        <v>2018</v>
      </c>
      <c r="B131" s="10">
        <v>9</v>
      </c>
      <c r="C131" s="10"/>
      <c r="D131" s="19">
        <v>6455.77</v>
      </c>
    </row>
    <row r="132" spans="1:4" x14ac:dyDescent="0.25">
      <c r="A132" s="9">
        <v>2018</v>
      </c>
      <c r="B132" s="10">
        <v>10</v>
      </c>
      <c r="C132" s="10"/>
      <c r="D132" s="19">
        <v>6465.37</v>
      </c>
    </row>
    <row r="133" spans="1:4" x14ac:dyDescent="0.25">
      <c r="A133" s="9">
        <v>2018</v>
      </c>
      <c r="B133" s="10">
        <v>11</v>
      </c>
      <c r="C133" s="10"/>
      <c r="D133" s="19">
        <v>6474.99</v>
      </c>
    </row>
    <row r="134" spans="1:4" x14ac:dyDescent="0.25">
      <c r="A134" s="9">
        <v>2018</v>
      </c>
      <c r="B134" s="10">
        <v>12</v>
      </c>
      <c r="C134" s="10"/>
      <c r="D134" s="19">
        <v>6484.63</v>
      </c>
    </row>
    <row r="135" spans="1:4" x14ac:dyDescent="0.25">
      <c r="A135" s="9">
        <v>2019</v>
      </c>
      <c r="B135" s="10">
        <v>1</v>
      </c>
      <c r="C135" s="10"/>
      <c r="D135" s="19">
        <v>6494.3</v>
      </c>
    </row>
    <row r="136" spans="1:4" x14ac:dyDescent="0.25">
      <c r="A136" s="9">
        <v>2019</v>
      </c>
      <c r="B136" s="10">
        <v>2</v>
      </c>
      <c r="C136" s="10"/>
      <c r="D136" s="19">
        <v>6504</v>
      </c>
    </row>
    <row r="137" spans="1:4" x14ac:dyDescent="0.25">
      <c r="A137" s="9">
        <v>2019</v>
      </c>
      <c r="B137" s="10">
        <v>3</v>
      </c>
      <c r="C137" s="10"/>
      <c r="D137" s="19">
        <v>6513.73</v>
      </c>
    </row>
    <row r="138" spans="1:4" x14ac:dyDescent="0.25">
      <c r="A138" s="9">
        <v>2019</v>
      </c>
      <c r="B138" s="10">
        <v>4</v>
      </c>
      <c r="C138" s="10"/>
      <c r="D138" s="19">
        <v>6523.49</v>
      </c>
    </row>
    <row r="139" spans="1:4" x14ac:dyDescent="0.25">
      <c r="A139" s="9">
        <v>2019</v>
      </c>
      <c r="B139" s="10">
        <v>5</v>
      </c>
      <c r="C139" s="10"/>
      <c r="D139" s="19">
        <v>6533.29</v>
      </c>
    </row>
    <row r="140" spans="1:4" x14ac:dyDescent="0.25">
      <c r="A140" s="9">
        <v>2019</v>
      </c>
      <c r="B140" s="10">
        <v>6</v>
      </c>
      <c r="C140" s="10"/>
      <c r="D140" s="19">
        <v>6543.11</v>
      </c>
    </row>
    <row r="141" spans="1:4" x14ac:dyDescent="0.25">
      <c r="A141" s="9">
        <v>2019</v>
      </c>
      <c r="B141" s="10">
        <v>7</v>
      </c>
      <c r="C141" s="10"/>
      <c r="D141" s="19">
        <v>6552.97</v>
      </c>
    </row>
    <row r="142" spans="1:4" x14ac:dyDescent="0.25">
      <c r="A142" s="9">
        <v>2019</v>
      </c>
      <c r="B142" s="10">
        <v>8</v>
      </c>
      <c r="C142" s="10"/>
      <c r="D142" s="19">
        <v>6562.87</v>
      </c>
    </row>
    <row r="143" spans="1:4" x14ac:dyDescent="0.25">
      <c r="A143" s="9">
        <v>2019</v>
      </c>
      <c r="B143" s="10">
        <v>9</v>
      </c>
      <c r="C143" s="10"/>
      <c r="D143" s="19">
        <v>6572.8</v>
      </c>
    </row>
    <row r="144" spans="1:4" x14ac:dyDescent="0.25">
      <c r="A144" s="9">
        <v>2019</v>
      </c>
      <c r="B144" s="10">
        <v>10</v>
      </c>
      <c r="C144" s="10"/>
      <c r="D144" s="19">
        <v>6582.78</v>
      </c>
    </row>
    <row r="145" spans="1:4" x14ac:dyDescent="0.25">
      <c r="A145" s="9">
        <v>2019</v>
      </c>
      <c r="B145" s="10">
        <v>11</v>
      </c>
      <c r="C145" s="10"/>
      <c r="D145" s="19">
        <v>6592.79</v>
      </c>
    </row>
    <row r="146" spans="1:4" x14ac:dyDescent="0.25">
      <c r="A146" s="9">
        <v>2019</v>
      </c>
      <c r="B146" s="10">
        <v>12</v>
      </c>
      <c r="C146" s="10"/>
      <c r="D146" s="19">
        <v>6602.83</v>
      </c>
    </row>
    <row r="147" spans="1:4" x14ac:dyDescent="0.25">
      <c r="A147" s="9">
        <v>2020</v>
      </c>
      <c r="B147" s="10">
        <v>1</v>
      </c>
      <c r="C147" s="10"/>
      <c r="D147" s="19">
        <v>6612.91</v>
      </c>
    </row>
    <row r="148" spans="1:4" x14ac:dyDescent="0.25">
      <c r="A148" s="9">
        <v>2020</v>
      </c>
      <c r="B148" s="10">
        <v>2</v>
      </c>
      <c r="C148" s="10"/>
      <c r="D148" s="19">
        <v>6623.02</v>
      </c>
    </row>
    <row r="149" spans="1:4" x14ac:dyDescent="0.25">
      <c r="A149" s="9">
        <v>2020</v>
      </c>
      <c r="B149" s="10">
        <v>3</v>
      </c>
      <c r="C149" s="10"/>
      <c r="D149" s="19">
        <v>6633.15</v>
      </c>
    </row>
    <row r="150" spans="1:4" x14ac:dyDescent="0.25">
      <c r="A150" s="9">
        <v>2020</v>
      </c>
      <c r="B150" s="10">
        <v>4</v>
      </c>
      <c r="C150" s="10"/>
      <c r="D150" s="19">
        <v>6643.32</v>
      </c>
    </row>
    <row r="151" spans="1:4" x14ac:dyDescent="0.25">
      <c r="A151" s="9">
        <v>2020</v>
      </c>
      <c r="B151" s="10">
        <v>5</v>
      </c>
      <c r="C151" s="10"/>
      <c r="D151" s="19">
        <v>6653.52</v>
      </c>
    </row>
    <row r="152" spans="1:4" x14ac:dyDescent="0.25">
      <c r="A152" s="9">
        <v>2020</v>
      </c>
      <c r="B152" s="10">
        <v>6</v>
      </c>
      <c r="C152" s="10"/>
      <c r="D152" s="19">
        <v>6663.74</v>
      </c>
    </row>
    <row r="153" spans="1:4" x14ac:dyDescent="0.25">
      <c r="A153" s="9">
        <v>2020</v>
      </c>
      <c r="B153" s="10">
        <v>7</v>
      </c>
      <c r="C153" s="10"/>
      <c r="D153" s="19">
        <v>6673.98</v>
      </c>
    </row>
    <row r="154" spans="1:4" x14ac:dyDescent="0.25">
      <c r="A154" s="9">
        <v>2020</v>
      </c>
      <c r="B154" s="10">
        <v>8</v>
      </c>
      <c r="C154" s="10"/>
      <c r="D154" s="19">
        <v>6684.24</v>
      </c>
    </row>
    <row r="155" spans="1:4" x14ac:dyDescent="0.25">
      <c r="A155" s="9">
        <v>2020</v>
      </c>
      <c r="B155" s="10">
        <v>9</v>
      </c>
      <c r="C155" s="10"/>
      <c r="D155" s="19">
        <v>6694.52</v>
      </c>
    </row>
    <row r="156" spans="1:4" x14ac:dyDescent="0.25">
      <c r="A156" s="9">
        <v>2020</v>
      </c>
      <c r="B156" s="10">
        <v>10</v>
      </c>
      <c r="C156" s="10"/>
      <c r="D156" s="19">
        <v>6704.82</v>
      </c>
    </row>
    <row r="157" spans="1:4" x14ac:dyDescent="0.25">
      <c r="A157" s="9">
        <v>2020</v>
      </c>
      <c r="B157" s="10">
        <v>11</v>
      </c>
      <c r="C157" s="10"/>
      <c r="D157" s="19">
        <v>6715.13</v>
      </c>
    </row>
    <row r="158" spans="1:4" x14ac:dyDescent="0.25">
      <c r="A158" s="13">
        <v>2020</v>
      </c>
      <c r="B158" s="14">
        <v>12</v>
      </c>
      <c r="C158" s="14"/>
      <c r="D158" s="42">
        <v>6725.46</v>
      </c>
    </row>
    <row r="159" spans="1:4" x14ac:dyDescent="0.25">
      <c r="D159" s="43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3"/>
  <sheetViews>
    <sheetView zoomScale="80" zoomScaleNormal="80" workbookViewId="0">
      <selection activeCell="B2" sqref="B2"/>
    </sheetView>
  </sheetViews>
  <sheetFormatPr defaultRowHeight="15" x14ac:dyDescent="0.25"/>
  <cols>
    <col min="1" max="1" width="23.42578125" bestFit="1" customWidth="1"/>
    <col min="2" max="2" width="11.7109375" bestFit="1" customWidth="1"/>
  </cols>
  <sheetData>
    <row r="1" spans="1:5" x14ac:dyDescent="0.25">
      <c r="A1" s="26" t="s">
        <v>2</v>
      </c>
      <c r="B1" s="27" t="s">
        <v>3</v>
      </c>
      <c r="C1" s="27" t="s">
        <v>4</v>
      </c>
      <c r="D1" s="27" t="s">
        <v>5</v>
      </c>
      <c r="E1" s="28" t="s">
        <v>6</v>
      </c>
    </row>
    <row r="2" spans="1:5" x14ac:dyDescent="0.25">
      <c r="A2" s="9" t="s">
        <v>51</v>
      </c>
      <c r="B2" s="70">
        <v>53.41442456289078</v>
      </c>
      <c r="C2" s="10">
        <v>0.94</v>
      </c>
      <c r="D2" s="10">
        <v>56.844999999999999</v>
      </c>
      <c r="E2" s="17">
        <v>0</v>
      </c>
    </row>
    <row r="3" spans="1:5" x14ac:dyDescent="0.25">
      <c r="A3" s="13" t="s">
        <v>7</v>
      </c>
      <c r="B3" s="66">
        <v>0.98727423864580977</v>
      </c>
      <c r="C3" s="14">
        <v>6.0000000000000001E-3</v>
      </c>
      <c r="D3" s="14">
        <v>166.536</v>
      </c>
      <c r="E3" s="1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12"/>
  <sheetViews>
    <sheetView zoomScale="80" zoomScaleNormal="80" workbookViewId="0">
      <selection activeCell="G1" sqref="G1:H15"/>
    </sheetView>
  </sheetViews>
  <sheetFormatPr defaultRowHeight="15" x14ac:dyDescent="0.25"/>
  <cols>
    <col min="1" max="1" width="25.85546875" bestFit="1" customWidth="1"/>
    <col min="2" max="2" width="17.42578125" bestFit="1" customWidth="1"/>
    <col min="7" max="7" width="25.85546875" bestFit="1" customWidth="1"/>
    <col min="8" max="8" width="17.42578125" bestFit="1" customWidth="1"/>
    <col min="9" max="11" width="9.140625" customWidth="1"/>
  </cols>
  <sheetData>
    <row r="1" spans="1:11" x14ac:dyDescent="0.25">
      <c r="A1" s="29" t="s">
        <v>8</v>
      </c>
      <c r="B1" s="31"/>
    </row>
    <row r="2" spans="1:11" x14ac:dyDescent="0.25">
      <c r="A2" s="9" t="s">
        <v>9</v>
      </c>
      <c r="B2" s="12">
        <v>83</v>
      </c>
    </row>
    <row r="3" spans="1:11" x14ac:dyDescent="0.25">
      <c r="A3" s="9" t="s">
        <v>11</v>
      </c>
      <c r="B3" s="12">
        <v>81</v>
      </c>
      <c r="E3" s="2"/>
    </row>
    <row r="4" spans="1:11" x14ac:dyDescent="0.25">
      <c r="A4" s="9" t="s">
        <v>13</v>
      </c>
      <c r="B4" s="12">
        <v>1</v>
      </c>
      <c r="K4" s="8"/>
    </row>
    <row r="5" spans="1:11" x14ac:dyDescent="0.25">
      <c r="A5" s="9" t="s">
        <v>14</v>
      </c>
      <c r="B5" s="12">
        <v>1</v>
      </c>
      <c r="E5" s="2"/>
    </row>
    <row r="6" spans="1:11" x14ac:dyDescent="0.25">
      <c r="A6" s="9" t="s">
        <v>15</v>
      </c>
      <c r="B6" s="19">
        <v>15153372557.049999</v>
      </c>
      <c r="K6" s="8"/>
    </row>
    <row r="7" spans="1:11" x14ac:dyDescent="0.25">
      <c r="A7" s="9" t="s">
        <v>16</v>
      </c>
      <c r="B7" s="19">
        <v>4170059.6</v>
      </c>
      <c r="H7" s="32"/>
    </row>
    <row r="8" spans="1:11" x14ac:dyDescent="0.25">
      <c r="A8" s="9" t="s">
        <v>17</v>
      </c>
      <c r="B8" s="19">
        <v>51482.22</v>
      </c>
      <c r="H8" s="32"/>
    </row>
    <row r="9" spans="1:11" x14ac:dyDescent="0.25">
      <c r="A9" s="9" t="s">
        <v>18</v>
      </c>
      <c r="B9" s="12">
        <v>226.9</v>
      </c>
      <c r="H9" s="32"/>
      <c r="K9" s="8"/>
    </row>
    <row r="10" spans="1:11" x14ac:dyDescent="0.25">
      <c r="A10" s="9" t="s">
        <v>10</v>
      </c>
      <c r="B10" s="12">
        <v>177.66</v>
      </c>
      <c r="K10" s="8"/>
    </row>
    <row r="11" spans="1:11" x14ac:dyDescent="0.25">
      <c r="A11" s="9" t="s">
        <v>12</v>
      </c>
      <c r="B11" s="17">
        <v>5.9999999999999995E-4</v>
      </c>
      <c r="K11" s="8"/>
    </row>
    <row r="12" spans="1:11" x14ac:dyDescent="0.25">
      <c r="A12" s="13" t="s">
        <v>19</v>
      </c>
      <c r="B12" s="15">
        <v>1.5629999999999999</v>
      </c>
      <c r="H12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86"/>
  <sheetViews>
    <sheetView topLeftCell="A73" zoomScale="80" zoomScaleNormal="80" workbookViewId="0">
      <selection activeCell="D77" sqref="D77"/>
    </sheetView>
  </sheetViews>
  <sheetFormatPr defaultRowHeight="15" x14ac:dyDescent="0.25"/>
  <cols>
    <col min="2" max="2" width="22.28515625" customWidth="1"/>
    <col min="3" max="3" width="14.5703125" customWidth="1"/>
    <col min="4" max="4" width="17.28515625" customWidth="1"/>
    <col min="11" max="11" width="10.85546875" bestFit="1" customWidth="1"/>
    <col min="12" max="12" width="10.7109375" style="43" bestFit="1" customWidth="1"/>
  </cols>
  <sheetData>
    <row r="1" spans="1:11" x14ac:dyDescent="0.25">
      <c r="A1" s="29" t="s">
        <v>0</v>
      </c>
      <c r="B1" s="30" t="s">
        <v>1</v>
      </c>
      <c r="C1" s="30" t="s">
        <v>20</v>
      </c>
      <c r="D1" s="31" t="s">
        <v>21</v>
      </c>
    </row>
    <row r="2" spans="1:11" x14ac:dyDescent="0.25">
      <c r="A2" s="9">
        <v>2015</v>
      </c>
      <c r="B2" s="10">
        <v>1</v>
      </c>
      <c r="C2" s="10"/>
      <c r="D2" s="19">
        <f>+Residential_Equation!C2</f>
        <v>317242.09999999998</v>
      </c>
      <c r="K2" s="32"/>
    </row>
    <row r="3" spans="1:11" x14ac:dyDescent="0.25">
      <c r="A3" s="9">
        <v>2015</v>
      </c>
      <c r="B3" s="10">
        <v>2</v>
      </c>
      <c r="C3" s="10"/>
      <c r="D3" s="19">
        <f>+Residential_Equation!C3</f>
        <v>317721.56674176536</v>
      </c>
      <c r="K3" s="32"/>
    </row>
    <row r="4" spans="1:11" x14ac:dyDescent="0.25">
      <c r="A4" s="9">
        <v>2015</v>
      </c>
      <c r="B4" s="10">
        <v>3</v>
      </c>
      <c r="C4" s="10"/>
      <c r="D4" s="19">
        <f>+Residential_Equation!C4</f>
        <v>318205.30341688101</v>
      </c>
      <c r="K4" s="32"/>
    </row>
    <row r="5" spans="1:11" x14ac:dyDescent="0.25">
      <c r="A5" s="9">
        <v>2015</v>
      </c>
      <c r="B5" s="10">
        <v>4</v>
      </c>
      <c r="C5" s="10"/>
      <c r="D5" s="19">
        <f>+Residential_Equation!C5</f>
        <v>318693.85780536174</v>
      </c>
      <c r="K5" s="32"/>
    </row>
    <row r="6" spans="1:11" x14ac:dyDescent="0.25">
      <c r="A6" s="9">
        <v>2015</v>
      </c>
      <c r="B6" s="10">
        <v>5</v>
      </c>
      <c r="C6" s="10"/>
      <c r="D6" s="19">
        <f>+Residential_Equation!C6</f>
        <v>319186.70922520559</v>
      </c>
      <c r="K6" s="32"/>
    </row>
    <row r="7" spans="1:11" x14ac:dyDescent="0.25">
      <c r="A7" s="9">
        <v>2015</v>
      </c>
      <c r="B7" s="10">
        <v>6</v>
      </c>
      <c r="C7" s="10"/>
      <c r="D7" s="19">
        <f>+Residential_Equation!C7</f>
        <v>319686.00754432124</v>
      </c>
      <c r="K7" s="32"/>
    </row>
    <row r="8" spans="1:11" x14ac:dyDescent="0.25">
      <c r="A8" s="9">
        <v>2015</v>
      </c>
      <c r="B8" s="10">
        <v>7</v>
      </c>
      <c r="C8" s="10"/>
      <c r="D8" s="19">
        <f>+Residential_Equation!C8</f>
        <v>320191.23174025241</v>
      </c>
      <c r="K8" s="32"/>
    </row>
    <row r="9" spans="1:11" x14ac:dyDescent="0.25">
      <c r="A9" s="9">
        <v>2015</v>
      </c>
      <c r="B9" s="10">
        <v>8</v>
      </c>
      <c r="C9" s="10"/>
      <c r="D9" s="19">
        <f>+Residential_Equation!C9</f>
        <v>320702.39476780343</v>
      </c>
      <c r="K9" s="32"/>
    </row>
    <row r="10" spans="1:11" x14ac:dyDescent="0.25">
      <c r="A10" s="9">
        <v>2015</v>
      </c>
      <c r="B10" s="10">
        <v>9</v>
      </c>
      <c r="C10" s="10"/>
      <c r="D10" s="19">
        <f>+Residential_Equation!C10</f>
        <v>321221.64599390147</v>
      </c>
      <c r="K10" s="32"/>
    </row>
    <row r="11" spans="1:11" x14ac:dyDescent="0.25">
      <c r="A11" s="9">
        <v>2015</v>
      </c>
      <c r="B11" s="10">
        <v>10</v>
      </c>
      <c r="C11" s="10"/>
      <c r="D11" s="19">
        <f>+Residential_Equation!C11</f>
        <v>321748.46390148386</v>
      </c>
      <c r="K11" s="32"/>
    </row>
    <row r="12" spans="1:11" x14ac:dyDescent="0.25">
      <c r="A12" s="9">
        <v>2015</v>
      </c>
      <c r="B12" s="10">
        <v>11</v>
      </c>
      <c r="C12" s="10"/>
      <c r="D12" s="19">
        <f>+Residential_Equation!C12</f>
        <v>322282.8609570429</v>
      </c>
      <c r="K12" s="32"/>
    </row>
    <row r="13" spans="1:11" x14ac:dyDescent="0.25">
      <c r="A13" s="9">
        <v>2015</v>
      </c>
      <c r="B13" s="10">
        <v>12</v>
      </c>
      <c r="C13" s="10"/>
      <c r="D13" s="19">
        <f>+Residential_Equation!C13</f>
        <v>322819.50802596903</v>
      </c>
      <c r="K13" s="32"/>
    </row>
    <row r="14" spans="1:11" x14ac:dyDescent="0.25">
      <c r="A14" s="9">
        <v>2016</v>
      </c>
      <c r="B14" s="10">
        <v>1</v>
      </c>
      <c r="C14" s="10"/>
      <c r="D14" s="19">
        <f>+Residential_Equation!C14</f>
        <v>323357.88311523671</v>
      </c>
      <c r="K14" s="32"/>
    </row>
    <row r="15" spans="1:11" x14ac:dyDescent="0.25">
      <c r="A15" s="9">
        <v>2016</v>
      </c>
      <c r="B15" s="10">
        <v>2</v>
      </c>
      <c r="C15" s="10"/>
      <c r="D15" s="19">
        <f>+Residential_Equation!C15</f>
        <v>323899.06650992372</v>
      </c>
      <c r="K15" s="32"/>
    </row>
    <row r="16" spans="1:11" x14ac:dyDescent="0.25">
      <c r="A16" s="9">
        <v>2016</v>
      </c>
      <c r="B16" s="10">
        <v>3</v>
      </c>
      <c r="C16" s="10"/>
      <c r="D16" s="19">
        <f>+Residential_Equation!C16</f>
        <v>324441.46762121399</v>
      </c>
      <c r="K16" s="32"/>
    </row>
    <row r="17" spans="1:11" x14ac:dyDescent="0.25">
      <c r="A17" s="9">
        <v>2016</v>
      </c>
      <c r="B17" s="10">
        <v>4</v>
      </c>
      <c r="C17" s="10"/>
      <c r="D17" s="19">
        <f>+Residential_Equation!C17</f>
        <v>324985.09814230539</v>
      </c>
      <c r="K17" s="32"/>
    </row>
    <row r="18" spans="1:11" x14ac:dyDescent="0.25">
      <c r="A18" s="9">
        <v>2016</v>
      </c>
      <c r="B18" s="10">
        <v>5</v>
      </c>
      <c r="C18" s="10"/>
      <c r="D18" s="19">
        <f>+Residential_Equation!C18</f>
        <v>325530.50376183662</v>
      </c>
      <c r="K18" s="32"/>
    </row>
    <row r="19" spans="1:11" x14ac:dyDescent="0.25">
      <c r="A19" s="9">
        <v>2016</v>
      </c>
      <c r="B19" s="10">
        <v>6</v>
      </c>
      <c r="C19" s="10"/>
      <c r="D19" s="19">
        <f>+Residential_Equation!C19</f>
        <v>326077.1617330439</v>
      </c>
      <c r="K19" s="32"/>
    </row>
    <row r="20" spans="1:11" x14ac:dyDescent="0.25">
      <c r="A20" s="9">
        <v>2016</v>
      </c>
      <c r="B20" s="10">
        <v>7</v>
      </c>
      <c r="C20" s="10"/>
      <c r="D20" s="19">
        <f>+Residential_Equation!C20</f>
        <v>326625.08330836752</v>
      </c>
      <c r="K20" s="32"/>
    </row>
    <row r="21" spans="1:11" x14ac:dyDescent="0.25">
      <c r="A21" s="9">
        <v>2016</v>
      </c>
      <c r="B21" s="10">
        <v>8</v>
      </c>
      <c r="C21" s="10"/>
      <c r="D21" s="19">
        <f>+Residential_Equation!C21</f>
        <v>327173.74545280612</v>
      </c>
      <c r="K21" s="32"/>
    </row>
    <row r="22" spans="1:11" x14ac:dyDescent="0.25">
      <c r="A22" s="9">
        <v>2016</v>
      </c>
      <c r="B22" s="10">
        <v>9</v>
      </c>
      <c r="C22" s="10"/>
      <c r="D22" s="19">
        <f>+Residential_Equation!C22</f>
        <v>327723.15913423052</v>
      </c>
      <c r="K22" s="32"/>
    </row>
    <row r="23" spans="1:11" x14ac:dyDescent="0.25">
      <c r="A23" s="9">
        <v>2016</v>
      </c>
      <c r="B23" s="10">
        <v>10</v>
      </c>
      <c r="C23" s="10"/>
      <c r="D23" s="19">
        <f>+Residential_Equation!C23</f>
        <v>328273.86932518269</v>
      </c>
      <c r="K23" s="32"/>
    </row>
    <row r="24" spans="1:11" x14ac:dyDescent="0.25">
      <c r="A24" s="9">
        <v>2016</v>
      </c>
      <c r="B24" s="10">
        <v>11</v>
      </c>
      <c r="C24" s="10"/>
      <c r="D24" s="19">
        <f>+Residential_Equation!C24</f>
        <v>328824.81842766923</v>
      </c>
      <c r="K24" s="32"/>
    </row>
    <row r="25" spans="1:11" x14ac:dyDescent="0.25">
      <c r="A25" s="9">
        <v>2016</v>
      </c>
      <c r="B25" s="10">
        <v>12</v>
      </c>
      <c r="C25" s="10"/>
      <c r="D25" s="19">
        <f>+Residential_Equation!C25</f>
        <v>329376.551140389</v>
      </c>
      <c r="K25" s="32"/>
    </row>
    <row r="26" spans="1:11" x14ac:dyDescent="0.25">
      <c r="A26" s="9">
        <v>2017</v>
      </c>
      <c r="B26" s="10">
        <v>1</v>
      </c>
      <c r="C26" s="10"/>
      <c r="D26" s="19">
        <f>+Residential_Equation!C26</f>
        <v>329929.0778834818</v>
      </c>
      <c r="K26" s="32"/>
    </row>
    <row r="27" spans="1:11" x14ac:dyDescent="0.25">
      <c r="A27" s="9">
        <v>2017</v>
      </c>
      <c r="B27" s="10">
        <v>2</v>
      </c>
      <c r="C27" s="10"/>
      <c r="D27" s="19">
        <f>+Residential_Equation!C27</f>
        <v>330482.40894448321</v>
      </c>
      <c r="K27" s="32"/>
    </row>
    <row r="28" spans="1:11" x14ac:dyDescent="0.25">
      <c r="A28" s="9">
        <v>2017</v>
      </c>
      <c r="B28" s="10">
        <v>3</v>
      </c>
      <c r="C28" s="10"/>
      <c r="D28" s="19">
        <f>+Residential_Equation!C28</f>
        <v>331036.02033576643</v>
      </c>
      <c r="K28" s="32"/>
    </row>
    <row r="29" spans="1:11" x14ac:dyDescent="0.25">
      <c r="A29" s="9">
        <v>2017</v>
      </c>
      <c r="B29" s="10">
        <v>4</v>
      </c>
      <c r="C29" s="10"/>
      <c r="D29" s="19">
        <f>+Residential_Equation!C29</f>
        <v>331589.9220846995</v>
      </c>
      <c r="K29" s="32"/>
    </row>
    <row r="30" spans="1:11" x14ac:dyDescent="0.25">
      <c r="A30" s="9">
        <v>2017</v>
      </c>
      <c r="B30" s="10">
        <v>5</v>
      </c>
      <c r="C30" s="10"/>
      <c r="D30" s="19">
        <f>+Residential_Equation!C30</f>
        <v>332144.65823529044</v>
      </c>
      <c r="K30" s="32"/>
    </row>
    <row r="31" spans="1:11" x14ac:dyDescent="0.25">
      <c r="A31" s="9">
        <v>2017</v>
      </c>
      <c r="B31" s="10">
        <v>6</v>
      </c>
      <c r="C31" s="10"/>
      <c r="D31" s="19">
        <f>+Residential_Equation!C31</f>
        <v>332700.2385613193</v>
      </c>
      <c r="K31" s="32"/>
    </row>
    <row r="32" spans="1:11" x14ac:dyDescent="0.25">
      <c r="A32" s="9">
        <v>2017</v>
      </c>
      <c r="B32" s="10">
        <v>7</v>
      </c>
      <c r="C32" s="10"/>
      <c r="D32" s="19">
        <f>+Residential_Equation!C32</f>
        <v>333255.60442369647</v>
      </c>
      <c r="K32" s="32"/>
    </row>
    <row r="33" spans="1:11" x14ac:dyDescent="0.25">
      <c r="A33" s="9">
        <v>2017</v>
      </c>
      <c r="B33" s="10">
        <v>8</v>
      </c>
      <c r="C33" s="10"/>
      <c r="D33" s="19">
        <f>+Residential_Equation!C33</f>
        <v>333811.29949327279</v>
      </c>
      <c r="K33" s="32"/>
    </row>
    <row r="34" spans="1:11" x14ac:dyDescent="0.25">
      <c r="A34" s="9">
        <v>2017</v>
      </c>
      <c r="B34" s="10">
        <v>9</v>
      </c>
      <c r="C34" s="10"/>
      <c r="D34" s="19">
        <f>+Residential_Equation!C34</f>
        <v>334367.86731966626</v>
      </c>
      <c r="K34" s="32"/>
    </row>
    <row r="35" spans="1:11" x14ac:dyDescent="0.25">
      <c r="A35" s="9">
        <v>2017</v>
      </c>
      <c r="B35" s="10">
        <v>10</v>
      </c>
      <c r="C35" s="10"/>
      <c r="D35" s="19">
        <f>+Residential_Equation!C35</f>
        <v>334924.24890006706</v>
      </c>
      <c r="K35" s="32"/>
    </row>
    <row r="36" spans="1:11" x14ac:dyDescent="0.25">
      <c r="A36" s="9">
        <v>2017</v>
      </c>
      <c r="B36" s="10">
        <v>11</v>
      </c>
      <c r="C36" s="10"/>
      <c r="D36" s="19">
        <f>+Residential_Equation!C36</f>
        <v>335480.98754623515</v>
      </c>
      <c r="K36" s="32"/>
    </row>
    <row r="37" spans="1:11" x14ac:dyDescent="0.25">
      <c r="A37" s="9">
        <v>2017</v>
      </c>
      <c r="B37" s="10">
        <v>12</v>
      </c>
      <c r="C37" s="10"/>
      <c r="D37" s="19">
        <f>+Residential_Equation!C37</f>
        <v>336038.09230902122</v>
      </c>
      <c r="K37" s="32"/>
    </row>
    <row r="38" spans="1:11" x14ac:dyDescent="0.25">
      <c r="A38" s="9">
        <v>2018</v>
      </c>
      <c r="B38" s="10">
        <v>1</v>
      </c>
      <c r="C38" s="10"/>
      <c r="D38" s="19">
        <f>+Residential_Equation!C38</f>
        <v>336595.57212409686</v>
      </c>
      <c r="K38" s="32"/>
    </row>
    <row r="39" spans="1:11" x14ac:dyDescent="0.25">
      <c r="A39" s="9">
        <v>2018</v>
      </c>
      <c r="B39" s="10">
        <v>2</v>
      </c>
      <c r="C39" s="10"/>
      <c r="D39" s="19">
        <f>+Residential_Equation!C39</f>
        <v>337153.43581342063</v>
      </c>
      <c r="K39" s="32"/>
    </row>
    <row r="40" spans="1:11" x14ac:dyDescent="0.25">
      <c r="A40" s="9">
        <v>2018</v>
      </c>
      <c r="B40" s="10">
        <v>3</v>
      </c>
      <c r="C40" s="10"/>
      <c r="D40" s="19">
        <f>+Residential_Equation!C40</f>
        <v>337711.1579424392</v>
      </c>
      <c r="K40" s="32"/>
    </row>
    <row r="41" spans="1:11" x14ac:dyDescent="0.25">
      <c r="A41" s="9">
        <v>2018</v>
      </c>
      <c r="B41" s="10">
        <v>4</v>
      </c>
      <c r="C41" s="10"/>
      <c r="D41" s="19">
        <f>+Residential_Equation!C41</f>
        <v>338269.281254253</v>
      </c>
      <c r="K41" s="32"/>
    </row>
    <row r="42" spans="1:11" x14ac:dyDescent="0.25">
      <c r="A42" s="9">
        <v>2018</v>
      </c>
      <c r="B42" s="10">
        <v>5</v>
      </c>
      <c r="C42" s="10"/>
      <c r="D42" s="19">
        <f>+Residential_Equation!C42</f>
        <v>338827.81423829007</v>
      </c>
      <c r="K42" s="32"/>
    </row>
    <row r="43" spans="1:11" x14ac:dyDescent="0.25">
      <c r="A43" s="9">
        <v>2018</v>
      </c>
      <c r="B43" s="10">
        <v>6</v>
      </c>
      <c r="C43" s="10"/>
      <c r="D43" s="19">
        <f>+Residential_Equation!C43</f>
        <v>339386.76527594362</v>
      </c>
      <c r="K43" s="32"/>
    </row>
    <row r="44" spans="1:11" x14ac:dyDescent="0.25">
      <c r="A44" s="9">
        <v>2018</v>
      </c>
      <c r="B44" s="10">
        <v>7</v>
      </c>
      <c r="C44" s="10"/>
      <c r="D44" s="19">
        <f>+Residential_Equation!C44</f>
        <v>339945.60849770211</v>
      </c>
      <c r="K44" s="32"/>
    </row>
    <row r="45" spans="1:11" x14ac:dyDescent="0.25">
      <c r="A45" s="9">
        <v>2018</v>
      </c>
      <c r="B45" s="10">
        <v>8</v>
      </c>
      <c r="C45" s="10"/>
      <c r="D45" s="19">
        <f>+Residential_Equation!C45</f>
        <v>340505.42036148818</v>
      </c>
      <c r="K45" s="32"/>
    </row>
    <row r="46" spans="1:11" x14ac:dyDescent="0.25">
      <c r="A46" s="9">
        <v>2018</v>
      </c>
      <c r="B46" s="10">
        <v>9</v>
      </c>
      <c r="C46" s="10"/>
      <c r="D46" s="19">
        <f>+Residential_Equation!C46</f>
        <v>341065.14064428001</v>
      </c>
      <c r="K46" s="32"/>
    </row>
    <row r="47" spans="1:11" x14ac:dyDescent="0.25">
      <c r="A47" s="9">
        <v>2018</v>
      </c>
      <c r="B47" s="10">
        <v>10</v>
      </c>
      <c r="C47" s="10"/>
      <c r="D47" s="19">
        <f>+Residential_Equation!C47</f>
        <v>341625.84559739882</v>
      </c>
      <c r="K47" s="32"/>
    </row>
    <row r="48" spans="1:11" x14ac:dyDescent="0.25">
      <c r="A48" s="9">
        <v>2018</v>
      </c>
      <c r="B48" s="10">
        <v>11</v>
      </c>
      <c r="C48" s="10"/>
      <c r="D48" s="19">
        <f>+Residential_Equation!C48</f>
        <v>342187.008938096</v>
      </c>
      <c r="K48" s="32"/>
    </row>
    <row r="49" spans="1:11" x14ac:dyDescent="0.25">
      <c r="A49" s="9">
        <v>2018</v>
      </c>
      <c r="B49" s="10">
        <v>12</v>
      </c>
      <c r="C49" s="10"/>
      <c r="D49" s="19">
        <f>+Residential_Equation!C49</f>
        <v>342748.63842782512</v>
      </c>
      <c r="K49" s="32"/>
    </row>
    <row r="50" spans="1:11" x14ac:dyDescent="0.25">
      <c r="A50" s="9">
        <v>2019</v>
      </c>
      <c r="B50" s="10">
        <v>1</v>
      </c>
      <c r="C50" s="10"/>
      <c r="D50" s="19">
        <f>+Residential_Equation!C50</f>
        <v>343311.27587351471</v>
      </c>
      <c r="K50" s="32"/>
    </row>
    <row r="51" spans="1:11" x14ac:dyDescent="0.25">
      <c r="A51" s="9">
        <v>2019</v>
      </c>
      <c r="B51" s="10">
        <v>2</v>
      </c>
      <c r="C51" s="10"/>
      <c r="D51" s="19">
        <f>+Residential_Equation!C51</f>
        <v>343874.92884033447</v>
      </c>
      <c r="K51" s="32"/>
    </row>
    <row r="52" spans="1:11" x14ac:dyDescent="0.25">
      <c r="A52" s="9">
        <v>2019</v>
      </c>
      <c r="B52" s="10">
        <v>3</v>
      </c>
      <c r="C52" s="10"/>
      <c r="D52" s="19">
        <f>+Residential_Equation!C52</f>
        <v>344439.60479718144</v>
      </c>
      <c r="K52" s="32"/>
    </row>
    <row r="53" spans="1:11" x14ac:dyDescent="0.25">
      <c r="A53" s="9">
        <v>2019</v>
      </c>
      <c r="B53" s="10">
        <v>4</v>
      </c>
      <c r="C53" s="10"/>
      <c r="D53" s="19">
        <f>+Residential_Equation!C53</f>
        <v>345005.31111790519</v>
      </c>
      <c r="K53" s="32"/>
    </row>
    <row r="54" spans="1:11" x14ac:dyDescent="0.25">
      <c r="A54" s="9">
        <v>2019</v>
      </c>
      <c r="B54" s="10">
        <v>5</v>
      </c>
      <c r="C54" s="10"/>
      <c r="D54" s="19">
        <f>+Residential_Equation!C54</f>
        <v>345572.58922676329</v>
      </c>
      <c r="K54" s="32"/>
    </row>
    <row r="55" spans="1:11" x14ac:dyDescent="0.25">
      <c r="A55" s="9">
        <v>2019</v>
      </c>
      <c r="B55" s="10">
        <v>6</v>
      </c>
      <c r="C55" s="10"/>
      <c r="D55" s="19">
        <f>+Residential_Equation!C55</f>
        <v>346140.37802263239</v>
      </c>
      <c r="K55" s="32"/>
    </row>
    <row r="56" spans="1:11" x14ac:dyDescent="0.25">
      <c r="A56" s="9">
        <v>2019</v>
      </c>
      <c r="B56" s="10">
        <v>7</v>
      </c>
      <c r="C56" s="10"/>
      <c r="D56" s="19">
        <f>+Residential_Equation!C56</f>
        <v>346709.75288990728</v>
      </c>
      <c r="K56" s="32"/>
    </row>
    <row r="57" spans="1:11" x14ac:dyDescent="0.25">
      <c r="A57" s="9">
        <v>2019</v>
      </c>
      <c r="B57" s="10">
        <v>8</v>
      </c>
      <c r="C57" s="10"/>
      <c r="D57" s="19">
        <f>+Residential_Equation!C57</f>
        <v>347280.72083419038</v>
      </c>
      <c r="K57" s="32"/>
    </row>
    <row r="58" spans="1:11" x14ac:dyDescent="0.25">
      <c r="A58" s="9">
        <v>2019</v>
      </c>
      <c r="B58" s="10">
        <v>9</v>
      </c>
      <c r="C58" s="10"/>
      <c r="D58" s="19">
        <f>+Residential_Equation!C58</f>
        <v>347852.75462768716</v>
      </c>
      <c r="K58" s="32"/>
    </row>
    <row r="59" spans="1:11" x14ac:dyDescent="0.25">
      <c r="A59" s="9">
        <v>2019</v>
      </c>
      <c r="B59" s="10">
        <v>10</v>
      </c>
      <c r="C59" s="10"/>
      <c r="D59" s="19">
        <f>+Residential_Equation!C59</f>
        <v>348426.9293873228</v>
      </c>
      <c r="K59" s="32"/>
    </row>
    <row r="60" spans="1:11" x14ac:dyDescent="0.25">
      <c r="A60" s="9">
        <v>2019</v>
      </c>
      <c r="B60" s="10">
        <v>11</v>
      </c>
      <c r="C60" s="10"/>
      <c r="D60" s="19">
        <f>+Residential_Equation!C60</f>
        <v>349002.18356614269</v>
      </c>
      <c r="K60" s="32"/>
    </row>
    <row r="61" spans="1:11" x14ac:dyDescent="0.25">
      <c r="A61" s="9">
        <v>2019</v>
      </c>
      <c r="B61" s="10">
        <v>12</v>
      </c>
      <c r="C61" s="10"/>
      <c r="D61" s="19">
        <f>+Residential_Equation!C61</f>
        <v>349578.52381989261</v>
      </c>
      <c r="K61" s="32"/>
    </row>
    <row r="62" spans="1:11" x14ac:dyDescent="0.25">
      <c r="A62" s="9">
        <v>2020</v>
      </c>
      <c r="B62" s="10">
        <v>1</v>
      </c>
      <c r="C62" s="10"/>
      <c r="D62" s="19">
        <f>+Residential_Equation!C62</f>
        <v>350156.49086386437</v>
      </c>
      <c r="K62" s="32"/>
    </row>
    <row r="63" spans="1:11" x14ac:dyDescent="0.25">
      <c r="A63" s="9">
        <v>2020</v>
      </c>
      <c r="B63" s="10">
        <v>2</v>
      </c>
      <c r="C63" s="10"/>
      <c r="D63" s="19">
        <f>+Residential_Equation!C63</f>
        <v>350735.55704123713</v>
      </c>
      <c r="K63" s="32"/>
    </row>
    <row r="64" spans="1:11" x14ac:dyDescent="0.25">
      <c r="A64" s="9">
        <v>2020</v>
      </c>
      <c r="B64" s="10">
        <v>3</v>
      </c>
      <c r="C64" s="10"/>
      <c r="D64" s="19">
        <f>+Residential_Equation!C64</f>
        <v>351315.19461263227</v>
      </c>
      <c r="K64" s="32"/>
    </row>
    <row r="65" spans="1:11" x14ac:dyDescent="0.25">
      <c r="A65" s="9">
        <v>2020</v>
      </c>
      <c r="B65" s="10">
        <v>4</v>
      </c>
      <c r="C65" s="10"/>
      <c r="D65" s="19">
        <f>+Residential_Equation!C65</f>
        <v>351896.47818990162</v>
      </c>
      <c r="K65" s="32"/>
    </row>
    <row r="66" spans="1:11" x14ac:dyDescent="0.25">
      <c r="A66" s="9">
        <v>2020</v>
      </c>
      <c r="B66" s="10">
        <v>5</v>
      </c>
      <c r="C66" s="10"/>
      <c r="D66" s="19">
        <f>+Residential_Equation!C66</f>
        <v>352478.87987169053</v>
      </c>
      <c r="K66" s="32"/>
    </row>
    <row r="67" spans="1:11" x14ac:dyDescent="0.25">
      <c r="A67" s="9">
        <v>2020</v>
      </c>
      <c r="B67" s="10">
        <v>6</v>
      </c>
      <c r="C67" s="10"/>
      <c r="D67" s="19">
        <f>+Residential_Equation!C67</f>
        <v>353061.87167719833</v>
      </c>
      <c r="K67" s="32"/>
    </row>
    <row r="68" spans="1:11" x14ac:dyDescent="0.25">
      <c r="A68" s="9">
        <v>2020</v>
      </c>
      <c r="B68" s="10">
        <v>7</v>
      </c>
      <c r="C68" s="10"/>
      <c r="D68" s="19">
        <f>+Residential_Equation!C68</f>
        <v>353645.45969143603</v>
      </c>
      <c r="K68" s="32"/>
    </row>
    <row r="69" spans="1:11" x14ac:dyDescent="0.25">
      <c r="A69" s="9">
        <v>2020</v>
      </c>
      <c r="B69" s="10">
        <v>8</v>
      </c>
      <c r="C69" s="10"/>
      <c r="D69" s="19">
        <f>+Residential_Equation!C69</f>
        <v>354229.64992197807</v>
      </c>
      <c r="K69" s="32"/>
    </row>
    <row r="70" spans="1:11" x14ac:dyDescent="0.25">
      <c r="A70" s="9">
        <v>2020</v>
      </c>
      <c r="B70" s="10">
        <v>9</v>
      </c>
      <c r="C70" s="10"/>
      <c r="D70" s="19">
        <f>+Residential_Equation!C70</f>
        <v>354814.44829994784</v>
      </c>
      <c r="K70" s="32"/>
    </row>
    <row r="71" spans="1:11" x14ac:dyDescent="0.25">
      <c r="A71" s="9">
        <v>2020</v>
      </c>
      <c r="B71" s="10">
        <v>10</v>
      </c>
      <c r="C71" s="10"/>
      <c r="D71" s="19">
        <f>+Residential_Equation!C71</f>
        <v>355399.8606809905</v>
      </c>
      <c r="K71" s="32"/>
    </row>
    <row r="72" spans="1:11" x14ac:dyDescent="0.25">
      <c r="A72" s="9">
        <v>2020</v>
      </c>
      <c r="B72" s="10">
        <v>11</v>
      </c>
      <c r="C72" s="10"/>
      <c r="D72" s="19">
        <f>+Residential_Equation!C72</f>
        <v>355985.35870198847</v>
      </c>
      <c r="K72" s="32"/>
    </row>
    <row r="73" spans="1:11" x14ac:dyDescent="0.25">
      <c r="A73" s="13">
        <v>2020</v>
      </c>
      <c r="B73" s="14">
        <v>12</v>
      </c>
      <c r="C73" s="14"/>
      <c r="D73" s="42">
        <f>+Residential_Equation!C73</f>
        <v>356571.48221474595</v>
      </c>
      <c r="K73" s="32"/>
    </row>
    <row r="76" spans="1:11" ht="60" x14ac:dyDescent="0.25">
      <c r="A76" s="16" t="s">
        <v>0</v>
      </c>
      <c r="B76" s="34" t="s">
        <v>29</v>
      </c>
      <c r="C76" s="34" t="s">
        <v>22</v>
      </c>
      <c r="D76" s="35" t="s">
        <v>23</v>
      </c>
    </row>
    <row r="77" spans="1:11" x14ac:dyDescent="0.25">
      <c r="A77" s="9">
        <v>2015</v>
      </c>
      <c r="B77" s="21">
        <f>+D13</f>
        <v>322819.50802596903</v>
      </c>
      <c r="C77" s="4">
        <v>935.66666666666674</v>
      </c>
      <c r="D77" s="3">
        <f>B77-C77</f>
        <v>321883.84135930234</v>
      </c>
    </row>
    <row r="78" spans="1:11" x14ac:dyDescent="0.25">
      <c r="A78" s="9">
        <v>2016</v>
      </c>
      <c r="B78" s="21">
        <f>+D25</f>
        <v>329376.551140389</v>
      </c>
      <c r="C78" s="4">
        <v>1871.3333333333335</v>
      </c>
      <c r="D78" s="3">
        <f t="shared" ref="D78:D82" si="0">B78-C78</f>
        <v>327505.21780705568</v>
      </c>
    </row>
    <row r="79" spans="1:11" x14ac:dyDescent="0.25">
      <c r="A79" s="9">
        <v>2017</v>
      </c>
      <c r="B79" s="21">
        <f>+D37</f>
        <v>336038.09230902122</v>
      </c>
      <c r="C79" s="4">
        <v>2807</v>
      </c>
      <c r="D79" s="3">
        <f t="shared" si="0"/>
        <v>333231.09230902122</v>
      </c>
    </row>
    <row r="80" spans="1:11" x14ac:dyDescent="0.25">
      <c r="A80" s="9">
        <v>2018</v>
      </c>
      <c r="B80" s="21">
        <f>+D49</f>
        <v>342748.63842782512</v>
      </c>
      <c r="C80" s="4">
        <v>3742.666666666667</v>
      </c>
      <c r="D80" s="3">
        <f t="shared" si="0"/>
        <v>339005.97176115843</v>
      </c>
    </row>
    <row r="81" spans="1:5" x14ac:dyDescent="0.25">
      <c r="A81" s="9">
        <v>2019</v>
      </c>
      <c r="B81" s="21">
        <f>+D61</f>
        <v>349578.52381989261</v>
      </c>
      <c r="C81" s="4">
        <v>4678.3333333333339</v>
      </c>
      <c r="D81" s="3">
        <f t="shared" si="0"/>
        <v>344900.1904865593</v>
      </c>
    </row>
    <row r="82" spans="1:5" x14ac:dyDescent="0.25">
      <c r="A82" s="13">
        <v>2020</v>
      </c>
      <c r="B82" s="22">
        <f>+D73</f>
        <v>356571.48221474595</v>
      </c>
      <c r="C82" s="6">
        <v>5614</v>
      </c>
      <c r="D82" s="33">
        <f t="shared" si="0"/>
        <v>350957.48221474595</v>
      </c>
    </row>
    <row r="83" spans="1:5" x14ac:dyDescent="0.25">
      <c r="A83" t="s">
        <v>46</v>
      </c>
    </row>
    <row r="86" spans="1:5" x14ac:dyDescent="0.25">
      <c r="C86" s="5"/>
      <c r="D86" s="5"/>
      <c r="E86" s="5"/>
    </row>
  </sheetData>
  <autoFilter ref="A1:D73"/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73"/>
  <sheetViews>
    <sheetView zoomScale="80" zoomScaleNormal="80" workbookViewId="0">
      <selection activeCell="E3" sqref="E3"/>
    </sheetView>
  </sheetViews>
  <sheetFormatPr defaultRowHeight="15" x14ac:dyDescent="0.25"/>
  <cols>
    <col min="3" max="3" width="10.85546875" bestFit="1" customWidth="1"/>
    <col min="4" max="4" width="15" bestFit="1" customWidth="1"/>
    <col min="5" max="5" width="10.5703125" bestFit="1" customWidth="1"/>
    <col min="6" max="6" width="11.42578125" bestFit="1" customWidth="1"/>
  </cols>
  <sheetData>
    <row r="1" spans="1:6" x14ac:dyDescent="0.25">
      <c r="A1" s="29" t="s">
        <v>0</v>
      </c>
      <c r="B1" s="30" t="s">
        <v>1</v>
      </c>
      <c r="C1" s="30" t="s">
        <v>21</v>
      </c>
      <c r="D1" s="30" t="s">
        <v>40</v>
      </c>
      <c r="E1" s="31" t="s">
        <v>24</v>
      </c>
    </row>
    <row r="2" spans="1:6" x14ac:dyDescent="0.25">
      <c r="A2" s="9">
        <v>2015</v>
      </c>
      <c r="B2" s="10">
        <v>1</v>
      </c>
      <c r="C2" s="11">
        <f>D2+E2</f>
        <v>317242.09999999998</v>
      </c>
      <c r="D2" s="11">
        <f>Residential_Data!D87*Residential_Data!$D$1</f>
        <v>323858.59999999998</v>
      </c>
      <c r="E2" s="19">
        <v>-6616.5</v>
      </c>
    </row>
    <row r="3" spans="1:6" x14ac:dyDescent="0.25">
      <c r="A3" s="9">
        <v>2015</v>
      </c>
      <c r="B3" s="10">
        <v>2</v>
      </c>
      <c r="C3" s="11">
        <f t="shared" ref="C3:C66" si="0">D3+E3</f>
        <v>317721.56674176536</v>
      </c>
      <c r="D3" s="11">
        <f>Residential_Data!D88*Residential_Data!$D$1</f>
        <v>324253.86674176535</v>
      </c>
      <c r="E3" s="19">
        <f>E2*Residential_Coef!$B$3</f>
        <v>-6532.3</v>
      </c>
      <c r="F3" s="56"/>
    </row>
    <row r="4" spans="1:6" x14ac:dyDescent="0.25">
      <c r="A4" s="9">
        <v>2015</v>
      </c>
      <c r="B4" s="10">
        <v>3</v>
      </c>
      <c r="C4" s="11">
        <f t="shared" si="0"/>
        <v>318205.30341688101</v>
      </c>
      <c r="D4" s="11">
        <f>Residential_Data!D89*Residential_Data!$D$1</f>
        <v>324654.47492598702</v>
      </c>
      <c r="E4" s="19">
        <f>E3*Residential_Coef!$B$3</f>
        <v>-6449.1715091060232</v>
      </c>
    </row>
    <row r="5" spans="1:6" x14ac:dyDescent="0.25">
      <c r="A5" s="9">
        <v>2015</v>
      </c>
      <c r="B5" s="10">
        <v>4</v>
      </c>
      <c r="C5" s="11">
        <f t="shared" si="0"/>
        <v>318693.85780536174</v>
      </c>
      <c r="D5" s="11">
        <f>Residential_Data!D90*Residential_Data!$D$1</f>
        <v>325060.95869691065</v>
      </c>
      <c r="E5" s="19">
        <f>E4*Residential_Coef!$B$3</f>
        <v>-6367.1008915488974</v>
      </c>
    </row>
    <row r="6" spans="1:6" x14ac:dyDescent="0.25">
      <c r="A6" s="9">
        <v>2015</v>
      </c>
      <c r="B6" s="10">
        <v>5</v>
      </c>
      <c r="C6" s="11">
        <f t="shared" si="0"/>
        <v>319186.70922520559</v>
      </c>
      <c r="D6" s="11">
        <f>Residential_Data!D91*Residential_Data!$D$1</f>
        <v>325472.78391029057</v>
      </c>
      <c r="E6" s="19">
        <f>E5*Residential_Coef!$B$3</f>
        <v>-6286.0746850849946</v>
      </c>
    </row>
    <row r="7" spans="1:6" x14ac:dyDescent="0.25">
      <c r="A7" s="9">
        <v>2015</v>
      </c>
      <c r="B7" s="10">
        <v>6</v>
      </c>
      <c r="C7" s="11">
        <f t="shared" si="0"/>
        <v>319686.00754432124</v>
      </c>
      <c r="D7" s="11">
        <f>Residential_Data!D92*Residential_Data!$D$1</f>
        <v>325892.08714310924</v>
      </c>
      <c r="E7" s="19">
        <f>E6*Residential_Coef!$B$3</f>
        <v>-6206.0795987879865</v>
      </c>
    </row>
    <row r="8" spans="1:6" x14ac:dyDescent="0.25">
      <c r="A8" s="9">
        <v>2015</v>
      </c>
      <c r="B8" s="10">
        <v>7</v>
      </c>
      <c r="C8" s="11">
        <f t="shared" si="0"/>
        <v>320191.23174025241</v>
      </c>
      <c r="D8" s="11">
        <f>Residential_Data!D93*Residential_Data!$D$1</f>
        <v>326318.33425112109</v>
      </c>
      <c r="E8" s="19">
        <f>E7*Residential_Coef!$B$3</f>
        <v>-6127.1025108687018</v>
      </c>
    </row>
    <row r="9" spans="1:6" x14ac:dyDescent="0.25">
      <c r="A9" s="9">
        <v>2015</v>
      </c>
      <c r="B9" s="10">
        <v>8</v>
      </c>
      <c r="C9" s="11">
        <f t="shared" si="0"/>
        <v>320702.39476780343</v>
      </c>
      <c r="D9" s="11">
        <f>Residential_Data!D94*Residential_Data!$D$1</f>
        <v>326751.52523432614</v>
      </c>
      <c r="E9" s="19">
        <f>E8*Residential_Coef!$B$3</f>
        <v>-6049.1304665227271</v>
      </c>
    </row>
    <row r="10" spans="1:6" x14ac:dyDescent="0.25">
      <c r="A10" s="9">
        <v>2015</v>
      </c>
      <c r="B10" s="10">
        <v>9</v>
      </c>
      <c r="C10" s="11">
        <f t="shared" si="0"/>
        <v>321221.64599390147</v>
      </c>
      <c r="D10" s="11">
        <f>Residential_Data!D95*Residential_Data!$D$1</f>
        <v>327193.79666970688</v>
      </c>
      <c r="E10" s="19">
        <f>E9*Residential_Coef!$B$3</f>
        <v>-5972.1506758053974</v>
      </c>
    </row>
    <row r="11" spans="1:6" x14ac:dyDescent="0.25">
      <c r="A11" s="9">
        <v>2015</v>
      </c>
      <c r="B11" s="10">
        <v>10</v>
      </c>
      <c r="C11" s="11">
        <f t="shared" si="0"/>
        <v>321748.46390148386</v>
      </c>
      <c r="D11" s="11">
        <f>Residential_Data!D96*Residential_Data!$D$1</f>
        <v>327644.6144130177</v>
      </c>
      <c r="E11" s="19">
        <f>E10*Residential_Coef!$B$3</f>
        <v>-5896.1505115338323</v>
      </c>
    </row>
    <row r="12" spans="1:6" x14ac:dyDescent="0.25">
      <c r="A12" s="9">
        <v>2015</v>
      </c>
      <c r="B12" s="10">
        <v>11</v>
      </c>
      <c r="C12" s="11">
        <f t="shared" si="0"/>
        <v>322282.8609570429</v>
      </c>
      <c r="D12" s="11">
        <f>Residential_Data!D97*Residential_Data!$D$1</f>
        <v>328103.97846425854</v>
      </c>
      <c r="E12" s="19">
        <f>E11*Residential_Coef!$B$3</f>
        <v>-5821.1175072156657</v>
      </c>
    </row>
    <row r="13" spans="1:6" x14ac:dyDescent="0.25">
      <c r="A13" s="9">
        <v>2015</v>
      </c>
      <c r="B13" s="10">
        <v>12</v>
      </c>
      <c r="C13" s="11">
        <f t="shared" si="0"/>
        <v>322819.50802596903</v>
      </c>
      <c r="D13" s="11">
        <f>Residential_Data!D98*Residential_Data!$D$1</f>
        <v>328566.54738097318</v>
      </c>
      <c r="E13" s="19">
        <f>E12*Residential_Coef!$B$3</f>
        <v>-5747.0393550041408</v>
      </c>
    </row>
    <row r="14" spans="1:6" x14ac:dyDescent="0.25">
      <c r="A14" s="9">
        <v>2016</v>
      </c>
      <c r="B14" s="10">
        <v>1</v>
      </c>
      <c r="C14" s="11">
        <f t="shared" si="0"/>
        <v>323357.88311523671</v>
      </c>
      <c r="D14" s="11">
        <f>Residential_Data!D99*Residential_Data!$D$1</f>
        <v>329031.78701891593</v>
      </c>
      <c r="E14" s="19">
        <f>E13*Residential_Coef!$B$3</f>
        <v>-5673.9039036792192</v>
      </c>
    </row>
    <row r="15" spans="1:6" x14ac:dyDescent="0.25">
      <c r="A15" s="9">
        <v>2016</v>
      </c>
      <c r="B15" s="10">
        <v>2</v>
      </c>
      <c r="C15" s="11">
        <f t="shared" si="0"/>
        <v>323899.06650992372</v>
      </c>
      <c r="D15" s="11">
        <f>Residential_Data!D100*Residential_Data!$D$1</f>
        <v>329500.76566657814</v>
      </c>
      <c r="E15" s="19">
        <f>E14*Residential_Coef!$B$3</f>
        <v>-5601.6991566543893</v>
      </c>
    </row>
    <row r="16" spans="1:6" x14ac:dyDescent="0.25">
      <c r="A16" s="9">
        <v>2016</v>
      </c>
      <c r="B16" s="10">
        <v>3</v>
      </c>
      <c r="C16" s="11">
        <f t="shared" si="0"/>
        <v>324441.46762121399</v>
      </c>
      <c r="D16" s="11">
        <f>Residential_Data!D101*Residential_Data!$D$1</f>
        <v>329971.8808912228</v>
      </c>
      <c r="E16" s="19">
        <f>E15*Residential_Coef!$B$3</f>
        <v>-5530.4132700088367</v>
      </c>
    </row>
    <row r="17" spans="1:5" x14ac:dyDescent="0.25">
      <c r="A17" s="9">
        <v>2016</v>
      </c>
      <c r="B17" s="10">
        <v>4</v>
      </c>
      <c r="C17" s="11">
        <f t="shared" si="0"/>
        <v>324985.09814230539</v>
      </c>
      <c r="D17" s="11">
        <f>Residential_Data!D102*Residential_Data!$D$1</f>
        <v>330445.13269285002</v>
      </c>
      <c r="E17" s="19">
        <f>E16*Residential_Coef!$B$3</f>
        <v>-5460.0345505446576</v>
      </c>
    </row>
    <row r="18" spans="1:5" x14ac:dyDescent="0.25">
      <c r="A18" s="9">
        <v>2016</v>
      </c>
      <c r="B18" s="10">
        <v>5</v>
      </c>
      <c r="C18" s="11">
        <f t="shared" si="0"/>
        <v>325530.50376183662</v>
      </c>
      <c r="D18" s="11">
        <f>Residential_Data!D103*Residential_Data!$D$1</f>
        <v>330921.05521570542</v>
      </c>
      <c r="E18" s="19">
        <f>E17*Residential_Coef!$B$3</f>
        <v>-5390.551453868793</v>
      </c>
    </row>
    <row r="19" spans="1:5" x14ac:dyDescent="0.25">
      <c r="A19" s="9">
        <v>2016</v>
      </c>
      <c r="B19" s="10">
        <v>6</v>
      </c>
      <c r="C19" s="11">
        <f t="shared" si="0"/>
        <v>326077.1617330439</v>
      </c>
      <c r="D19" s="11">
        <f>Residential_Data!D104*Residential_Data!$D$1</f>
        <v>331399.11431554327</v>
      </c>
      <c r="E19" s="19">
        <f>E18*Residential_Coef!$B$3</f>
        <v>-5321.9525824993752</v>
      </c>
    </row>
    <row r="20" spans="1:5" x14ac:dyDescent="0.25">
      <c r="A20" s="9">
        <v>2016</v>
      </c>
      <c r="B20" s="10">
        <v>7</v>
      </c>
      <c r="C20" s="11">
        <f t="shared" si="0"/>
        <v>326625.08330836752</v>
      </c>
      <c r="D20" s="11">
        <f>Residential_Data!D105*Residential_Data!$D$1</f>
        <v>331879.30999236368</v>
      </c>
      <c r="E20" s="19">
        <f>E19*Residential_Coef!$B$3</f>
        <v>-5254.2266839961721</v>
      </c>
    </row>
    <row r="21" spans="1:5" x14ac:dyDescent="0.25">
      <c r="A21" s="9">
        <v>2016</v>
      </c>
      <c r="B21" s="10">
        <v>8</v>
      </c>
      <c r="C21" s="11">
        <f t="shared" si="0"/>
        <v>327173.74545280612</v>
      </c>
      <c r="D21" s="11">
        <f>Residential_Data!D106*Residential_Data!$D$1</f>
        <v>332361.10810192092</v>
      </c>
      <c r="E21" s="19">
        <f>E20*Residential_Coef!$B$3</f>
        <v>-5187.3626491148189</v>
      </c>
    </row>
    <row r="22" spans="1:5" x14ac:dyDescent="0.25">
      <c r="A22" s="9">
        <v>2016</v>
      </c>
      <c r="B22" s="10">
        <v>9</v>
      </c>
      <c r="C22" s="11">
        <f t="shared" si="0"/>
        <v>327723.15913423052</v>
      </c>
      <c r="D22" s="11">
        <f>Residential_Data!D107*Residential_Data!$D$1</f>
        <v>332844.50864421506</v>
      </c>
      <c r="E22" s="19">
        <f>E21*Residential_Coef!$B$3</f>
        <v>-5121.3495099845441</v>
      </c>
    </row>
    <row r="23" spans="1:5" x14ac:dyDescent="0.25">
      <c r="A23" s="9">
        <v>2016</v>
      </c>
      <c r="B23" s="10">
        <v>10</v>
      </c>
      <c r="C23" s="11">
        <f t="shared" si="0"/>
        <v>328273.86932518269</v>
      </c>
      <c r="D23" s="11">
        <f>Residential_Data!D108*Residential_Data!$D$1</f>
        <v>333330.04576349177</v>
      </c>
      <c r="E23" s="19">
        <f>E22*Residential_Coef!$B$3</f>
        <v>-5056.1764383090813</v>
      </c>
    </row>
    <row r="24" spans="1:5" x14ac:dyDescent="0.25">
      <c r="A24" s="9">
        <v>2016</v>
      </c>
      <c r="B24" s="10">
        <v>11</v>
      </c>
      <c r="C24" s="11">
        <f t="shared" si="0"/>
        <v>328824.81842766923</v>
      </c>
      <c r="D24" s="11">
        <f>Residential_Data!D109*Residential_Data!$D$1</f>
        <v>333816.6511712597</v>
      </c>
      <c r="E24" s="19">
        <f>E23*Residential_Coef!$B$3</f>
        <v>-4991.8327435904803</v>
      </c>
    </row>
    <row r="25" spans="1:5" x14ac:dyDescent="0.25">
      <c r="A25" s="9">
        <v>2016</v>
      </c>
      <c r="B25" s="10">
        <v>12</v>
      </c>
      <c r="C25" s="11">
        <f t="shared" si="0"/>
        <v>329376.551140389</v>
      </c>
      <c r="D25" s="11">
        <f>Residential_Data!D110*Residential_Data!$D$1</f>
        <v>334304.85901176452</v>
      </c>
      <c r="E25" s="19">
        <f>E24*Residential_Coef!$B$3</f>
        <v>-4928.3078713755149</v>
      </c>
    </row>
    <row r="26" spans="1:5" x14ac:dyDescent="0.25">
      <c r="A26" s="9">
        <v>2017</v>
      </c>
      <c r="B26" s="10">
        <v>1</v>
      </c>
      <c r="C26" s="11">
        <f t="shared" si="0"/>
        <v>329929.0778834818</v>
      </c>
      <c r="D26" s="11">
        <f>Residential_Data!D111*Residential_Data!$D$1</f>
        <v>334794.66928500624</v>
      </c>
      <c r="E26" s="19">
        <f>E25*Residential_Coef!$B$3</f>
        <v>-4865.5914015244125</v>
      </c>
    </row>
    <row r="27" spans="1:5" x14ac:dyDescent="0.25">
      <c r="A27" s="9">
        <v>2017</v>
      </c>
      <c r="B27" s="10">
        <v>2</v>
      </c>
      <c r="C27" s="11">
        <f t="shared" si="0"/>
        <v>330482.40894448321</v>
      </c>
      <c r="D27" s="11">
        <f>Residential_Data!D112*Residential_Data!$D$1</f>
        <v>335286.08199098479</v>
      </c>
      <c r="E27" s="19">
        <f>E26*Residential_Coef!$B$3</f>
        <v>-4803.6730465016126</v>
      </c>
    </row>
    <row r="28" spans="1:5" x14ac:dyDescent="0.25">
      <c r="A28" s="9">
        <v>2017</v>
      </c>
      <c r="B28" s="10">
        <v>3</v>
      </c>
      <c r="C28" s="11">
        <f t="shared" si="0"/>
        <v>331036.02033576643</v>
      </c>
      <c r="D28" s="11">
        <f>Residential_Data!D113*Residential_Data!$D$1</f>
        <v>335778.56298545469</v>
      </c>
      <c r="E28" s="19">
        <f>E27*Residential_Coef!$B$3</f>
        <v>-4742.5426496882774</v>
      </c>
    </row>
    <row r="29" spans="1:5" x14ac:dyDescent="0.25">
      <c r="A29" s="9">
        <v>2017</v>
      </c>
      <c r="B29" s="10">
        <v>4</v>
      </c>
      <c r="C29" s="11">
        <f t="shared" si="0"/>
        <v>331589.9220846995</v>
      </c>
      <c r="D29" s="11">
        <f>Residential_Data!D114*Residential_Data!$D$1</f>
        <v>336272.1122684158</v>
      </c>
      <c r="E29" s="19">
        <f>E28*Residential_Coef!$B$3</f>
        <v>-4682.190183716275</v>
      </c>
    </row>
    <row r="30" spans="1:5" x14ac:dyDescent="0.25">
      <c r="A30" s="9">
        <v>2017</v>
      </c>
      <c r="B30" s="10">
        <v>5</v>
      </c>
      <c r="C30" s="11">
        <f t="shared" si="0"/>
        <v>332144.65823529044</v>
      </c>
      <c r="D30" s="11">
        <f>Residential_Data!D115*Residential_Data!$D$1</f>
        <v>336767.26398411382</v>
      </c>
      <c r="E30" s="19">
        <f>E29*Residential_Coef!$B$3</f>
        <v>-4622.6057488233691</v>
      </c>
    </row>
    <row r="31" spans="1:5" x14ac:dyDescent="0.25">
      <c r="A31" s="9">
        <v>2017</v>
      </c>
      <c r="B31" s="10">
        <v>6</v>
      </c>
      <c r="C31" s="11">
        <f t="shared" si="0"/>
        <v>332700.2385613193</v>
      </c>
      <c r="D31" s="11">
        <f>Residential_Data!D116*Residential_Data!$D$1</f>
        <v>337264.01813254866</v>
      </c>
      <c r="E31" s="19">
        <f>E30*Residential_Coef!$B$3</f>
        <v>-4563.7795712293355</v>
      </c>
    </row>
    <row r="32" spans="1:5" x14ac:dyDescent="0.25">
      <c r="A32" s="9">
        <v>2017</v>
      </c>
      <c r="B32" s="10">
        <v>7</v>
      </c>
      <c r="C32" s="11">
        <f t="shared" si="0"/>
        <v>333255.60442369647</v>
      </c>
      <c r="D32" s="11">
        <f>Residential_Data!D117*Residential_Data!$D$1</f>
        <v>337761.30642522918</v>
      </c>
      <c r="E32" s="19">
        <f>E31*Residential_Coef!$B$3</f>
        <v>-4505.7020015327425</v>
      </c>
    </row>
    <row r="33" spans="1:5" x14ac:dyDescent="0.25">
      <c r="A33" s="9">
        <v>2017</v>
      </c>
      <c r="B33" s="10">
        <v>8</v>
      </c>
      <c r="C33" s="11">
        <f t="shared" si="0"/>
        <v>333811.29949327279</v>
      </c>
      <c r="D33" s="11">
        <f>Residential_Data!D118*Residential_Data!$D$1</f>
        <v>338259.66300640092</v>
      </c>
      <c r="E33" s="19">
        <f>E32*Residential_Coef!$B$3</f>
        <v>-4448.3635131281399</v>
      </c>
    </row>
    <row r="34" spans="1:5" x14ac:dyDescent="0.25">
      <c r="A34" s="9">
        <v>2017</v>
      </c>
      <c r="B34" s="10">
        <v>9</v>
      </c>
      <c r="C34" s="11">
        <f t="shared" si="0"/>
        <v>334367.86731966626</v>
      </c>
      <c r="D34" s="11">
        <f>Residential_Data!D119*Residential_Data!$D$1</f>
        <v>338759.62202030962</v>
      </c>
      <c r="E34" s="19">
        <f>E33*Residential_Coef!$B$3</f>
        <v>-4391.7547006433842</v>
      </c>
    </row>
    <row r="35" spans="1:5" x14ac:dyDescent="0.25">
      <c r="A35" s="9">
        <v>2017</v>
      </c>
      <c r="B35" s="10">
        <v>10</v>
      </c>
      <c r="C35" s="11">
        <f t="shared" si="0"/>
        <v>334924.24890006706</v>
      </c>
      <c r="D35" s="11">
        <f>Residential_Data!D120*Residential_Data!$D$1</f>
        <v>339260.11517846392</v>
      </c>
      <c r="E35" s="19">
        <f>E34*Residential_Coef!$B$3</f>
        <v>-4335.866278396853</v>
      </c>
    </row>
    <row r="36" spans="1:5" x14ac:dyDescent="0.25">
      <c r="A36" s="9">
        <v>2017</v>
      </c>
      <c r="B36" s="10">
        <v>11</v>
      </c>
      <c r="C36" s="11">
        <f t="shared" si="0"/>
        <v>335480.98754623515</v>
      </c>
      <c r="D36" s="11">
        <f>Residential_Data!D121*Residential_Data!$D$1</f>
        <v>339761.67662510945</v>
      </c>
      <c r="E36" s="19">
        <f>E35*Residential_Coef!$B$3</f>
        <v>-4280.689078874294</v>
      </c>
    </row>
    <row r="37" spans="1:5" x14ac:dyDescent="0.25">
      <c r="A37" s="9">
        <v>2017</v>
      </c>
      <c r="B37" s="10">
        <v>12</v>
      </c>
      <c r="C37" s="11">
        <f t="shared" si="0"/>
        <v>336038.09230902122</v>
      </c>
      <c r="D37" s="11">
        <f>Residential_Data!D122*Residential_Data!$D$1</f>
        <v>340264.30636024626</v>
      </c>
      <c r="E37" s="19">
        <f>E36*Residential_Coef!$B$3</f>
        <v>-4226.2140512250517</v>
      </c>
    </row>
    <row r="38" spans="1:5" x14ac:dyDescent="0.25">
      <c r="A38" s="9">
        <v>2018</v>
      </c>
      <c r="B38" s="10">
        <v>1</v>
      </c>
      <c r="C38" s="11">
        <f t="shared" si="0"/>
        <v>336595.57212409686</v>
      </c>
      <c r="D38" s="11">
        <f>Residential_Data!D123*Residential_Data!$D$1</f>
        <v>340768.0043838743</v>
      </c>
      <c r="E38" s="19">
        <f>E37*Residential_Coef!$B$3</f>
        <v>-4172.4322597774362</v>
      </c>
    </row>
    <row r="39" spans="1:5" x14ac:dyDescent="0.25">
      <c r="A39" s="9">
        <v>2018</v>
      </c>
      <c r="B39" s="10">
        <v>2</v>
      </c>
      <c r="C39" s="11">
        <f t="shared" si="0"/>
        <v>337153.43581342063</v>
      </c>
      <c r="D39" s="11">
        <f>Residential_Data!D124*Residential_Data!$D$1</f>
        <v>341272.77069599362</v>
      </c>
      <c r="E39" s="19">
        <f>E38*Residential_Coef!$B$3</f>
        <v>-4119.3348825729836</v>
      </c>
    </row>
    <row r="40" spans="1:5" x14ac:dyDescent="0.25">
      <c r="A40" s="9">
        <v>2018</v>
      </c>
      <c r="B40" s="10">
        <v>3</v>
      </c>
      <c r="C40" s="11">
        <f t="shared" si="0"/>
        <v>337711.1579424392</v>
      </c>
      <c r="D40" s="11">
        <f>Residential_Data!D125*Residential_Data!$D$1</f>
        <v>341778.07115235855</v>
      </c>
      <c r="E40" s="19">
        <f>E39*Residential_Coef!$B$3</f>
        <v>-4066.9132099193685</v>
      </c>
    </row>
    <row r="41" spans="1:5" x14ac:dyDescent="0.25">
      <c r="A41" s="9">
        <v>2018</v>
      </c>
      <c r="B41" s="10">
        <v>4</v>
      </c>
      <c r="C41" s="11">
        <f t="shared" si="0"/>
        <v>338269.281254253</v>
      </c>
      <c r="D41" s="11">
        <f>Residential_Data!D126*Residential_Data!$D$1</f>
        <v>342284.43989721476</v>
      </c>
      <c r="E41" s="19">
        <f>E40*Residential_Coef!$B$3</f>
        <v>-4015.1586429617309</v>
      </c>
    </row>
    <row r="42" spans="1:5" x14ac:dyDescent="0.25">
      <c r="A42" s="9">
        <v>2018</v>
      </c>
      <c r="B42" s="10">
        <v>5</v>
      </c>
      <c r="C42" s="11">
        <f t="shared" si="0"/>
        <v>338827.81423829007</v>
      </c>
      <c r="D42" s="11">
        <f>Residential_Data!D127*Residential_Data!$D$1</f>
        <v>342791.87693056226</v>
      </c>
      <c r="E42" s="19">
        <f>E41*Residential_Coef!$B$3</f>
        <v>-3964.0626922721858</v>
      </c>
    </row>
    <row r="43" spans="1:5" x14ac:dyDescent="0.25">
      <c r="A43" s="9">
        <v>2018</v>
      </c>
      <c r="B43" s="10">
        <v>6</v>
      </c>
      <c r="C43" s="11">
        <f t="shared" si="0"/>
        <v>339386.76527594362</v>
      </c>
      <c r="D43" s="11">
        <f>Residential_Data!D128*Residential_Data!$D$1</f>
        <v>343300.38225240092</v>
      </c>
      <c r="E43" s="19">
        <f>E42*Residential_Coef!$B$3</f>
        <v>-3913.616976457281</v>
      </c>
    </row>
    <row r="44" spans="1:5" x14ac:dyDescent="0.25">
      <c r="A44" s="9">
        <v>2018</v>
      </c>
      <c r="B44" s="10">
        <v>7</v>
      </c>
      <c r="C44" s="11">
        <f t="shared" si="0"/>
        <v>339945.60849770211</v>
      </c>
      <c r="D44" s="11">
        <f>Residential_Data!D129*Residential_Data!$D$1</f>
        <v>343809.4217184853</v>
      </c>
      <c r="E44" s="19">
        <f>E43*Residential_Coef!$B$3</f>
        <v>-3863.8132207831782</v>
      </c>
    </row>
    <row r="45" spans="1:5" x14ac:dyDescent="0.25">
      <c r="A45" s="9">
        <v>2018</v>
      </c>
      <c r="B45" s="10">
        <v>8</v>
      </c>
      <c r="C45" s="11">
        <f t="shared" si="0"/>
        <v>340505.42036148818</v>
      </c>
      <c r="D45" s="11">
        <f>Residential_Data!D130*Residential_Data!$D$1</f>
        <v>344320.06361730653</v>
      </c>
      <c r="E45" s="19">
        <f>E44*Residential_Coef!$B$3</f>
        <v>-3814.6432558183265</v>
      </c>
    </row>
    <row r="46" spans="1:5" x14ac:dyDescent="0.25">
      <c r="A46" s="9">
        <v>2018</v>
      </c>
      <c r="B46" s="10">
        <v>9</v>
      </c>
      <c r="C46" s="11">
        <f t="shared" si="0"/>
        <v>341065.14064428001</v>
      </c>
      <c r="D46" s="11">
        <f>Residential_Data!D131*Residential_Data!$D$1</f>
        <v>344831.23966037342</v>
      </c>
      <c r="E46" s="19">
        <f>E45*Residential_Coef!$B$3</f>
        <v>-3766.0990160934111</v>
      </c>
    </row>
    <row r="47" spans="1:5" x14ac:dyDescent="0.25">
      <c r="A47" s="9">
        <v>2018</v>
      </c>
      <c r="B47" s="10">
        <v>10</v>
      </c>
      <c r="C47" s="11">
        <f t="shared" si="0"/>
        <v>341625.84559739882</v>
      </c>
      <c r="D47" s="11">
        <f>Residential_Data!D132*Residential_Data!$D$1</f>
        <v>345344.01813617715</v>
      </c>
      <c r="E47" s="19">
        <f>E46*Residential_Coef!$B$3</f>
        <v>-3718.1725387783558</v>
      </c>
    </row>
    <row r="48" spans="1:5" x14ac:dyDescent="0.25">
      <c r="A48" s="9">
        <v>2018</v>
      </c>
      <c r="B48" s="10">
        <v>11</v>
      </c>
      <c r="C48" s="11">
        <f t="shared" si="0"/>
        <v>342187.008938096</v>
      </c>
      <c r="D48" s="11">
        <f>Residential_Data!D133*Residential_Data!$D$1</f>
        <v>345857.86490047217</v>
      </c>
      <c r="E48" s="19">
        <f>E47*Residential_Coef!$B$3</f>
        <v>-3670.8559623761589</v>
      </c>
    </row>
    <row r="49" spans="1:5" x14ac:dyDescent="0.25">
      <c r="A49" s="9">
        <v>2018</v>
      </c>
      <c r="B49" s="10">
        <v>12</v>
      </c>
      <c r="C49" s="11">
        <f t="shared" si="0"/>
        <v>342748.63842782512</v>
      </c>
      <c r="D49" s="11">
        <f>Residential_Data!D134*Residential_Data!$D$1</f>
        <v>346372.77995325846</v>
      </c>
      <c r="E49" s="19">
        <f>E48*Residential_Coef!$B$3</f>
        <v>-3624.1415254333538</v>
      </c>
    </row>
    <row r="50" spans="1:5" x14ac:dyDescent="0.25">
      <c r="A50" s="9">
        <v>2019</v>
      </c>
      <c r="B50" s="10">
        <v>1</v>
      </c>
      <c r="C50" s="11">
        <f t="shared" si="0"/>
        <v>343311.27587351471</v>
      </c>
      <c r="D50" s="11">
        <f>Residential_Data!D135*Residential_Data!$D$1</f>
        <v>346889.29743878159</v>
      </c>
      <c r="E50" s="19">
        <f>E49*Residential_Coef!$B$3</f>
        <v>-3578.021565266878</v>
      </c>
    </row>
    <row r="51" spans="1:5" x14ac:dyDescent="0.25">
      <c r="A51" s="9">
        <v>2019</v>
      </c>
      <c r="B51" s="10">
        <v>2</v>
      </c>
      <c r="C51" s="11">
        <f t="shared" si="0"/>
        <v>343874.92884033447</v>
      </c>
      <c r="D51" s="11">
        <f>Residential_Data!D136*Residential_Data!$D$1</f>
        <v>347407.41735704162</v>
      </c>
      <c r="E51" s="19">
        <f>E50*Residential_Coef!$B$3</f>
        <v>-3532.4885167071457</v>
      </c>
    </row>
    <row r="52" spans="1:5" x14ac:dyDescent="0.25">
      <c r="A52" s="9">
        <v>2019</v>
      </c>
      <c r="B52" s="10">
        <v>3</v>
      </c>
      <c r="C52" s="11">
        <f t="shared" si="0"/>
        <v>344439.60479718144</v>
      </c>
      <c r="D52" s="11">
        <f>Residential_Data!D137*Residential_Data!$D$1</f>
        <v>347927.13970803854</v>
      </c>
      <c r="E52" s="19">
        <f>E51*Residential_Coef!$B$3</f>
        <v>-3487.5349108571131</v>
      </c>
    </row>
    <row r="53" spans="1:5" x14ac:dyDescent="0.25">
      <c r="A53" s="9">
        <v>2019</v>
      </c>
      <c r="B53" s="10">
        <v>4</v>
      </c>
      <c r="C53" s="11">
        <f t="shared" si="0"/>
        <v>345005.31111790519</v>
      </c>
      <c r="D53" s="11">
        <f>Residential_Data!D138*Residential_Data!$D$1</f>
        <v>348448.46449177235</v>
      </c>
      <c r="E53" s="19">
        <f>E52*Residential_Coef!$B$3</f>
        <v>-3443.1533738671383</v>
      </c>
    </row>
    <row r="54" spans="1:5" x14ac:dyDescent="0.25">
      <c r="A54" s="9">
        <v>2019</v>
      </c>
      <c r="B54" s="10">
        <v>5</v>
      </c>
      <c r="C54" s="11">
        <f t="shared" si="0"/>
        <v>345572.58922676329</v>
      </c>
      <c r="D54" s="11">
        <f>Residential_Data!D139*Residential_Data!$D$1</f>
        <v>348971.92585248873</v>
      </c>
      <c r="E54" s="19">
        <f>E53*Residential_Coef!$B$3</f>
        <v>-3399.3366257254302</v>
      </c>
    </row>
    <row r="55" spans="1:5" x14ac:dyDescent="0.25">
      <c r="A55" s="9">
        <v>2019</v>
      </c>
      <c r="B55" s="10">
        <v>6</v>
      </c>
      <c r="C55" s="11">
        <f t="shared" si="0"/>
        <v>346140.37802263239</v>
      </c>
      <c r="D55" s="11">
        <f>Residential_Data!D140*Residential_Data!$D$1</f>
        <v>349496.45550169627</v>
      </c>
      <c r="E55" s="19">
        <f>E54*Residential_Coef!$B$3</f>
        <v>-3356.0774790638902</v>
      </c>
    </row>
    <row r="56" spans="1:5" x14ac:dyDescent="0.25">
      <c r="A56" s="9">
        <v>2019</v>
      </c>
      <c r="B56" s="10">
        <v>7</v>
      </c>
      <c r="C56" s="11">
        <f t="shared" si="0"/>
        <v>346709.75288990728</v>
      </c>
      <c r="D56" s="11">
        <f>Residential_Data!D141*Residential_Data!$D$1</f>
        <v>350023.12172788644</v>
      </c>
      <c r="E56" s="19">
        <f>E55*Residential_Coef!$B$3</f>
        <v>-3313.3688379791506</v>
      </c>
    </row>
    <row r="57" spans="1:5" x14ac:dyDescent="0.25">
      <c r="A57" s="9">
        <v>2019</v>
      </c>
      <c r="B57" s="10">
        <v>8</v>
      </c>
      <c r="C57" s="11">
        <f t="shared" si="0"/>
        <v>347280.72083419038</v>
      </c>
      <c r="D57" s="11">
        <f>Residential_Data!D142*Residential_Data!$D$1</f>
        <v>350551.92453105899</v>
      </c>
      <c r="E57" s="19">
        <f>E56*Residential_Coef!$B$3</f>
        <v>-3271.2036968686175</v>
      </c>
    </row>
    <row r="58" spans="1:5" x14ac:dyDescent="0.25">
      <c r="A58" s="9">
        <v>2019</v>
      </c>
      <c r="B58" s="10">
        <v>9</v>
      </c>
      <c r="C58" s="11">
        <f t="shared" si="0"/>
        <v>347852.75462768716</v>
      </c>
      <c r="D58" s="11">
        <f>Residential_Data!D143*Residential_Data!$D$1</f>
        <v>351082.3297669685</v>
      </c>
      <c r="E58" s="19">
        <f>E57*Residential_Coef!$B$3</f>
        <v>-3229.5751392813227</v>
      </c>
    </row>
    <row r="59" spans="1:5" x14ac:dyDescent="0.25">
      <c r="A59" s="9">
        <v>2019</v>
      </c>
      <c r="B59" s="10">
        <v>10</v>
      </c>
      <c r="C59" s="11">
        <f t="shared" si="0"/>
        <v>348426.9293873228</v>
      </c>
      <c r="D59" s="11">
        <f>Residential_Data!D144*Residential_Data!$D$1</f>
        <v>351615.40572410618</v>
      </c>
      <c r="E59" s="19">
        <f>E58*Residential_Coef!$B$3</f>
        <v>-3188.476336783403</v>
      </c>
    </row>
    <row r="60" spans="1:5" x14ac:dyDescent="0.25">
      <c r="A60" s="9">
        <v>2019</v>
      </c>
      <c r="B60" s="10">
        <v>11</v>
      </c>
      <c r="C60" s="11">
        <f t="shared" si="0"/>
        <v>349002.18356614269</v>
      </c>
      <c r="D60" s="11">
        <f>Residential_Data!D145*Residential_Data!$D$1</f>
        <v>352150.0841139807</v>
      </c>
      <c r="E60" s="19">
        <f>E59*Residential_Coef!$B$3</f>
        <v>-3147.9005478380145</v>
      </c>
    </row>
    <row r="61" spans="1:5" x14ac:dyDescent="0.25">
      <c r="A61" s="9">
        <v>2019</v>
      </c>
      <c r="B61" s="10">
        <v>12</v>
      </c>
      <c r="C61" s="11">
        <f t="shared" si="0"/>
        <v>349578.52381989261</v>
      </c>
      <c r="D61" s="11">
        <f>Residential_Data!D146*Residential_Data!$D$1</f>
        <v>352686.36493659212</v>
      </c>
      <c r="E61" s="19">
        <f>E60*Residential_Coef!$B$3</f>
        <v>-3107.8411166995033</v>
      </c>
    </row>
    <row r="62" spans="1:5" x14ac:dyDescent="0.25">
      <c r="A62" s="9">
        <v>2020</v>
      </c>
      <c r="B62" s="10">
        <v>1</v>
      </c>
      <c r="C62" s="11">
        <f t="shared" si="0"/>
        <v>350156.49086386437</v>
      </c>
      <c r="D62" s="11">
        <f>Residential_Data!D147*Residential_Data!$D$1</f>
        <v>353224.78233618604</v>
      </c>
      <c r="E62" s="19">
        <f>E61*Residential_Coef!$B$3</f>
        <v>-3068.2914723216454</v>
      </c>
    </row>
    <row r="63" spans="1:5" x14ac:dyDescent="0.25">
      <c r="A63" s="9">
        <v>2020</v>
      </c>
      <c r="B63" s="10">
        <v>2</v>
      </c>
      <c r="C63" s="11">
        <f t="shared" si="0"/>
        <v>350735.55704123713</v>
      </c>
      <c r="D63" s="11">
        <f>Residential_Data!D148*Residential_Data!$D$1</f>
        <v>353764.80216851691</v>
      </c>
      <c r="E63" s="19">
        <f>E62*Residential_Coef!$B$3</f>
        <v>-3029.245127279783</v>
      </c>
    </row>
    <row r="64" spans="1:5" x14ac:dyDescent="0.25">
      <c r="A64" s="9">
        <v>2020</v>
      </c>
      <c r="B64" s="10">
        <v>3</v>
      </c>
      <c r="C64" s="11">
        <f t="shared" si="0"/>
        <v>351315.19461263227</v>
      </c>
      <c r="D64" s="11">
        <f>Residential_Data!D149*Residential_Data!$D$1</f>
        <v>354305.89028933895</v>
      </c>
      <c r="E64" s="19">
        <f>E63*Residential_Coef!$B$3</f>
        <v>-2990.6956767066767</v>
      </c>
    </row>
    <row r="65" spans="1:5" x14ac:dyDescent="0.25">
      <c r="A65" s="9">
        <v>2020</v>
      </c>
      <c r="B65" s="10">
        <v>4</v>
      </c>
      <c r="C65" s="11">
        <f t="shared" si="0"/>
        <v>351896.47818990162</v>
      </c>
      <c r="D65" s="11">
        <f>Residential_Data!D150*Residential_Data!$D$1</f>
        <v>354849.11498714355</v>
      </c>
      <c r="E65" s="19">
        <f>E64*Residential_Coef!$B$3</f>
        <v>-2952.6367972418993</v>
      </c>
    </row>
    <row r="66" spans="1:5" x14ac:dyDescent="0.25">
      <c r="A66" s="9">
        <v>2020</v>
      </c>
      <c r="B66" s="10">
        <v>5</v>
      </c>
      <c r="C66" s="11">
        <f t="shared" si="0"/>
        <v>352478.87987169053</v>
      </c>
      <c r="D66" s="11">
        <f>Residential_Data!D151*Residential_Data!$D$1</f>
        <v>355393.9421176851</v>
      </c>
      <c r="E66" s="19">
        <f>E65*Residential_Coef!$B$3</f>
        <v>-2915.0622459945985</v>
      </c>
    </row>
    <row r="67" spans="1:5" x14ac:dyDescent="0.25">
      <c r="A67" s="9">
        <v>2020</v>
      </c>
      <c r="B67" s="10">
        <v>6</v>
      </c>
      <c r="C67" s="11">
        <f t="shared" ref="C67:C73" si="1">D67+E67</f>
        <v>353061.87167719833</v>
      </c>
      <c r="D67" s="11">
        <f>Residential_Data!D152*Residential_Data!$D$1</f>
        <v>355939.83753671777</v>
      </c>
      <c r="E67" s="19">
        <f>E66*Residential_Coef!$B$3</f>
        <v>-2877.9658595194614</v>
      </c>
    </row>
    <row r="68" spans="1:5" x14ac:dyDescent="0.25">
      <c r="A68" s="9">
        <v>2020</v>
      </c>
      <c r="B68" s="10">
        <v>7</v>
      </c>
      <c r="C68" s="11">
        <f t="shared" si="1"/>
        <v>353645.45969143603</v>
      </c>
      <c r="D68" s="11">
        <f>Residential_Data!D153*Residential_Data!$D$1</f>
        <v>356486.80124424177</v>
      </c>
      <c r="E68" s="19">
        <f>E67*Residential_Coef!$B$3</f>
        <v>-2841.3415528057099</v>
      </c>
    </row>
    <row r="69" spans="1:5" x14ac:dyDescent="0.25">
      <c r="A69" s="9">
        <v>2020</v>
      </c>
      <c r="B69" s="10">
        <v>8</v>
      </c>
      <c r="C69" s="11">
        <f t="shared" si="1"/>
        <v>354229.64992197807</v>
      </c>
      <c r="D69" s="11">
        <f>Residential_Data!D154*Residential_Data!$D$1</f>
        <v>357034.83324025705</v>
      </c>
      <c r="E69" s="19">
        <f>E68*Residential_Coef!$B$3</f>
        <v>-2805.1833182789601</v>
      </c>
    </row>
    <row r="70" spans="1:5" x14ac:dyDescent="0.25">
      <c r="A70" s="9">
        <v>2020</v>
      </c>
      <c r="B70" s="10">
        <v>9</v>
      </c>
      <c r="C70" s="11">
        <f t="shared" si="1"/>
        <v>354814.44829994784</v>
      </c>
      <c r="D70" s="11">
        <f>Residential_Data!D155*Residential_Data!$D$1</f>
        <v>357583.93352476362</v>
      </c>
      <c r="E70" s="19">
        <f>E69*Residential_Coef!$B$3</f>
        <v>-2769.4852248157868</v>
      </c>
    </row>
    <row r="71" spans="1:5" x14ac:dyDescent="0.25">
      <c r="A71" s="9">
        <v>2020</v>
      </c>
      <c r="B71" s="10">
        <v>10</v>
      </c>
      <c r="C71" s="11">
        <f t="shared" si="1"/>
        <v>355399.8606809905</v>
      </c>
      <c r="D71" s="11">
        <f>Residential_Data!D156*Residential_Data!$D$1</f>
        <v>358134.10209776135</v>
      </c>
      <c r="E71" s="19">
        <f>E70*Residential_Coef!$B$3</f>
        <v>-2734.2414167708253</v>
      </c>
    </row>
    <row r="72" spans="1:5" x14ac:dyDescent="0.25">
      <c r="A72" s="9">
        <v>2020</v>
      </c>
      <c r="B72" s="10">
        <v>11</v>
      </c>
      <c r="C72" s="11">
        <f t="shared" si="1"/>
        <v>355985.35870198847</v>
      </c>
      <c r="D72" s="11">
        <f>Residential_Data!D157*Residential_Data!$D$1</f>
        <v>358684.80481500475</v>
      </c>
      <c r="E72" s="19">
        <f>E71*Residential_Coef!$B$3</f>
        <v>-2699.4461130162567</v>
      </c>
    </row>
    <row r="73" spans="1:5" x14ac:dyDescent="0.25">
      <c r="A73" s="13">
        <v>2020</v>
      </c>
      <c r="B73" s="14">
        <v>12</v>
      </c>
      <c r="C73" s="20">
        <f>D73+E73</f>
        <v>356571.48221474595</v>
      </c>
      <c r="D73" s="20">
        <f>Residential_Data!D158*Residential_Data!$D$1</f>
        <v>359236.57582073944</v>
      </c>
      <c r="E73" s="42">
        <f>E72*Residential_Coef!$B$3</f>
        <v>-2665.0936059935152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E159"/>
  <sheetViews>
    <sheetView zoomScale="80" zoomScaleNormal="80" workbookViewId="0">
      <selection activeCell="V110" sqref="V110"/>
    </sheetView>
  </sheetViews>
  <sheetFormatPr defaultRowHeight="15" x14ac:dyDescent="0.25"/>
  <cols>
    <col min="3" max="3" width="12.7109375" bestFit="1" customWidth="1"/>
    <col min="4" max="4" width="10.85546875" bestFit="1" customWidth="1"/>
  </cols>
  <sheetData>
    <row r="1" spans="1:5" x14ac:dyDescent="0.25">
      <c r="A1" s="53" t="s">
        <v>49</v>
      </c>
      <c r="B1" s="53"/>
      <c r="C1" s="53"/>
      <c r="D1" s="53">
        <f t="array" ref="D1:E1">TRANSPOSE('GS&lt;50_Coef'!B3:B4)</f>
        <v>5.6553029048133495E-2</v>
      </c>
      <c r="E1" s="53">
        <v>350.803</v>
      </c>
    </row>
    <row r="2" spans="1:5" x14ac:dyDescent="0.25">
      <c r="A2" s="26" t="s">
        <v>0</v>
      </c>
      <c r="B2" s="27" t="s">
        <v>1</v>
      </c>
      <c r="C2" s="27" t="s">
        <v>41</v>
      </c>
      <c r="D2" s="27" t="s">
        <v>37</v>
      </c>
      <c r="E2" s="28" t="s">
        <v>25</v>
      </c>
    </row>
    <row r="3" spans="1:5" hidden="1" x14ac:dyDescent="0.25">
      <c r="A3" s="9">
        <v>2008</v>
      </c>
      <c r="B3" s="10">
        <v>1</v>
      </c>
      <c r="C3" s="38">
        <v>28292</v>
      </c>
      <c r="D3" s="11">
        <v>270204</v>
      </c>
      <c r="E3" s="12">
        <v>0</v>
      </c>
    </row>
    <row r="4" spans="1:5" hidden="1" x14ac:dyDescent="0.25">
      <c r="A4" s="9">
        <v>2008</v>
      </c>
      <c r="B4" s="10">
        <v>2</v>
      </c>
      <c r="C4" s="38">
        <v>28338</v>
      </c>
      <c r="D4" s="11">
        <v>270559</v>
      </c>
      <c r="E4" s="12">
        <v>0</v>
      </c>
    </row>
    <row r="5" spans="1:5" hidden="1" x14ac:dyDescent="0.25">
      <c r="A5" s="9">
        <v>2008</v>
      </c>
      <c r="B5" s="10">
        <v>3</v>
      </c>
      <c r="C5" s="38">
        <v>28411</v>
      </c>
      <c r="D5" s="11">
        <v>270856</v>
      </c>
      <c r="E5" s="12">
        <v>0</v>
      </c>
    </row>
    <row r="6" spans="1:5" hidden="1" x14ac:dyDescent="0.25">
      <c r="A6" s="9">
        <v>2008</v>
      </c>
      <c r="B6" s="10">
        <v>4</v>
      </c>
      <c r="C6" s="38">
        <v>28513</v>
      </c>
      <c r="D6" s="11">
        <v>271644</v>
      </c>
      <c r="E6" s="12">
        <v>0</v>
      </c>
    </row>
    <row r="7" spans="1:5" hidden="1" x14ac:dyDescent="0.25">
      <c r="A7" s="9">
        <v>2008</v>
      </c>
      <c r="B7" s="10">
        <v>5</v>
      </c>
      <c r="C7" s="38">
        <v>28558</v>
      </c>
      <c r="D7" s="11">
        <v>272077</v>
      </c>
      <c r="E7" s="12">
        <v>0</v>
      </c>
    </row>
    <row r="8" spans="1:5" hidden="1" x14ac:dyDescent="0.25">
      <c r="A8" s="9">
        <v>2008</v>
      </c>
      <c r="B8" s="10">
        <v>6</v>
      </c>
      <c r="C8" s="38">
        <v>28544</v>
      </c>
      <c r="D8" s="11">
        <v>272937</v>
      </c>
      <c r="E8" s="12">
        <v>0</v>
      </c>
    </row>
    <row r="9" spans="1:5" hidden="1" x14ac:dyDescent="0.25">
      <c r="A9" s="9">
        <v>2008</v>
      </c>
      <c r="B9" s="10">
        <v>7</v>
      </c>
      <c r="C9" s="38">
        <v>28640</v>
      </c>
      <c r="D9" s="11">
        <v>273537</v>
      </c>
      <c r="E9" s="12">
        <v>0</v>
      </c>
    </row>
    <row r="10" spans="1:5" hidden="1" x14ac:dyDescent="0.25">
      <c r="A10" s="9">
        <v>2008</v>
      </c>
      <c r="B10" s="10">
        <v>8</v>
      </c>
      <c r="C10" s="38">
        <v>28667</v>
      </c>
      <c r="D10" s="11">
        <v>274231</v>
      </c>
      <c r="E10" s="12">
        <v>0</v>
      </c>
    </row>
    <row r="11" spans="1:5" hidden="1" x14ac:dyDescent="0.25">
      <c r="A11" s="9">
        <v>2008</v>
      </c>
      <c r="B11" s="10">
        <v>9</v>
      </c>
      <c r="C11" s="38">
        <v>28751</v>
      </c>
      <c r="D11" s="11">
        <v>275091</v>
      </c>
      <c r="E11" s="12">
        <v>0</v>
      </c>
    </row>
    <row r="12" spans="1:5" hidden="1" x14ac:dyDescent="0.25">
      <c r="A12" s="9">
        <v>2008</v>
      </c>
      <c r="B12" s="10">
        <v>10</v>
      </c>
      <c r="C12" s="38">
        <v>28771</v>
      </c>
      <c r="D12" s="11">
        <v>276307</v>
      </c>
      <c r="E12" s="12">
        <v>0</v>
      </c>
    </row>
    <row r="13" spans="1:5" hidden="1" x14ac:dyDescent="0.25">
      <c r="A13" s="9">
        <v>2008</v>
      </c>
      <c r="B13" s="10">
        <v>11</v>
      </c>
      <c r="C13" s="38">
        <v>28810</v>
      </c>
      <c r="D13" s="11">
        <v>277116</v>
      </c>
      <c r="E13" s="12">
        <v>0</v>
      </c>
    </row>
    <row r="14" spans="1:5" hidden="1" x14ac:dyDescent="0.25">
      <c r="A14" s="9">
        <v>2008</v>
      </c>
      <c r="B14" s="10">
        <v>12</v>
      </c>
      <c r="C14" s="38">
        <v>28892</v>
      </c>
      <c r="D14" s="11">
        <v>277828</v>
      </c>
      <c r="E14" s="12">
        <v>0</v>
      </c>
    </row>
    <row r="15" spans="1:5" hidden="1" x14ac:dyDescent="0.25">
      <c r="A15" s="9">
        <v>2009</v>
      </c>
      <c r="B15" s="10">
        <v>1</v>
      </c>
      <c r="C15" s="38">
        <v>28911</v>
      </c>
      <c r="D15" s="11">
        <v>278300</v>
      </c>
      <c r="E15" s="12">
        <v>0</v>
      </c>
    </row>
    <row r="16" spans="1:5" hidden="1" x14ac:dyDescent="0.25">
      <c r="A16" s="9">
        <v>2009</v>
      </c>
      <c r="B16" s="10">
        <v>2</v>
      </c>
      <c r="C16" s="38">
        <v>28969</v>
      </c>
      <c r="D16" s="11">
        <v>278729</v>
      </c>
      <c r="E16" s="12">
        <v>0</v>
      </c>
    </row>
    <row r="17" spans="1:5" hidden="1" x14ac:dyDescent="0.25">
      <c r="A17" s="9">
        <v>2009</v>
      </c>
      <c r="B17" s="10">
        <v>3</v>
      </c>
      <c r="C17" s="38">
        <v>29011</v>
      </c>
      <c r="D17" s="11">
        <v>279111</v>
      </c>
      <c r="E17" s="12">
        <v>0</v>
      </c>
    </row>
    <row r="18" spans="1:5" hidden="1" x14ac:dyDescent="0.25">
      <c r="A18" s="9">
        <v>2009</v>
      </c>
      <c r="B18" s="10">
        <v>4</v>
      </c>
      <c r="C18" s="38">
        <v>29167</v>
      </c>
      <c r="D18" s="11">
        <v>279275</v>
      </c>
      <c r="E18" s="12">
        <v>0</v>
      </c>
    </row>
    <row r="19" spans="1:5" hidden="1" x14ac:dyDescent="0.25">
      <c r="A19" s="9">
        <v>2009</v>
      </c>
      <c r="B19" s="10">
        <v>5</v>
      </c>
      <c r="C19" s="38">
        <v>29181</v>
      </c>
      <c r="D19" s="11">
        <v>279706</v>
      </c>
      <c r="E19" s="12">
        <v>0</v>
      </c>
    </row>
    <row r="20" spans="1:5" hidden="1" x14ac:dyDescent="0.25">
      <c r="A20" s="9">
        <v>2009</v>
      </c>
      <c r="B20" s="10">
        <v>6</v>
      </c>
      <c r="C20" s="38">
        <v>29203</v>
      </c>
      <c r="D20" s="11">
        <v>279913</v>
      </c>
      <c r="E20" s="12">
        <v>0</v>
      </c>
    </row>
    <row r="21" spans="1:5" hidden="1" x14ac:dyDescent="0.25">
      <c r="A21" s="9">
        <v>2009</v>
      </c>
      <c r="B21" s="10">
        <v>7</v>
      </c>
      <c r="C21" s="38">
        <v>29242</v>
      </c>
      <c r="D21" s="11">
        <v>280348</v>
      </c>
      <c r="E21" s="12">
        <v>0</v>
      </c>
    </row>
    <row r="22" spans="1:5" hidden="1" x14ac:dyDescent="0.25">
      <c r="A22" s="9">
        <v>2009</v>
      </c>
      <c r="B22" s="10">
        <v>8</v>
      </c>
      <c r="C22" s="38">
        <v>29278</v>
      </c>
      <c r="D22" s="11">
        <v>280785</v>
      </c>
      <c r="E22" s="12">
        <v>0</v>
      </c>
    </row>
    <row r="23" spans="1:5" hidden="1" x14ac:dyDescent="0.25">
      <c r="A23" s="9">
        <v>2009</v>
      </c>
      <c r="B23" s="10">
        <v>9</v>
      </c>
      <c r="C23" s="38">
        <v>29396</v>
      </c>
      <c r="D23" s="11">
        <v>281450</v>
      </c>
      <c r="E23" s="12">
        <v>0</v>
      </c>
    </row>
    <row r="24" spans="1:5" hidden="1" x14ac:dyDescent="0.25">
      <c r="A24" s="9">
        <v>2009</v>
      </c>
      <c r="B24" s="10">
        <v>10</v>
      </c>
      <c r="C24" s="38">
        <v>29536</v>
      </c>
      <c r="D24" s="11">
        <v>282365</v>
      </c>
      <c r="E24" s="12">
        <v>0</v>
      </c>
    </row>
    <row r="25" spans="1:5" hidden="1" x14ac:dyDescent="0.25">
      <c r="A25" s="9">
        <v>2009</v>
      </c>
      <c r="B25" s="10">
        <v>11</v>
      </c>
      <c r="C25" s="38">
        <v>29562</v>
      </c>
      <c r="D25" s="11">
        <v>283074</v>
      </c>
      <c r="E25" s="12">
        <v>0</v>
      </c>
    </row>
    <row r="26" spans="1:5" hidden="1" x14ac:dyDescent="0.25">
      <c r="A26" s="9">
        <v>2009</v>
      </c>
      <c r="B26" s="10">
        <v>12</v>
      </c>
      <c r="C26" s="38">
        <v>29594</v>
      </c>
      <c r="D26" s="11">
        <v>283665</v>
      </c>
      <c r="E26" s="12">
        <v>0</v>
      </c>
    </row>
    <row r="27" spans="1:5" hidden="1" x14ac:dyDescent="0.25">
      <c r="A27" s="9">
        <v>2010</v>
      </c>
      <c r="B27" s="10">
        <v>1</v>
      </c>
      <c r="C27" s="38">
        <v>29704</v>
      </c>
      <c r="D27" s="11">
        <v>284472</v>
      </c>
      <c r="E27" s="12">
        <v>0</v>
      </c>
    </row>
    <row r="28" spans="1:5" hidden="1" x14ac:dyDescent="0.25">
      <c r="A28" s="9">
        <v>2010</v>
      </c>
      <c r="B28" s="10">
        <v>2</v>
      </c>
      <c r="C28" s="38">
        <v>29740</v>
      </c>
      <c r="D28" s="11">
        <v>284976</v>
      </c>
      <c r="E28" s="12">
        <v>0</v>
      </c>
    </row>
    <row r="29" spans="1:5" hidden="1" x14ac:dyDescent="0.25">
      <c r="A29" s="9">
        <v>2010</v>
      </c>
      <c r="B29" s="10">
        <v>3</v>
      </c>
      <c r="C29" s="38">
        <v>30014</v>
      </c>
      <c r="D29" s="11">
        <v>285780</v>
      </c>
      <c r="E29" s="12">
        <v>0</v>
      </c>
    </row>
    <row r="30" spans="1:5" hidden="1" x14ac:dyDescent="0.25">
      <c r="A30" s="9">
        <v>2010</v>
      </c>
      <c r="B30" s="10">
        <v>4</v>
      </c>
      <c r="C30" s="38">
        <v>30023</v>
      </c>
      <c r="D30" s="11">
        <v>286444</v>
      </c>
      <c r="E30" s="12">
        <v>0</v>
      </c>
    </row>
    <row r="31" spans="1:5" hidden="1" x14ac:dyDescent="0.25">
      <c r="A31" s="9">
        <v>2010</v>
      </c>
      <c r="B31" s="10">
        <v>5</v>
      </c>
      <c r="C31" s="38">
        <v>30017</v>
      </c>
      <c r="D31" s="11">
        <v>286768</v>
      </c>
      <c r="E31" s="12">
        <v>0</v>
      </c>
    </row>
    <row r="32" spans="1:5" hidden="1" x14ac:dyDescent="0.25">
      <c r="A32" s="9">
        <v>2010</v>
      </c>
      <c r="B32" s="10">
        <v>6</v>
      </c>
      <c r="C32" s="38">
        <v>29981</v>
      </c>
      <c r="D32" s="11">
        <v>287506</v>
      </c>
      <c r="E32" s="12">
        <v>0</v>
      </c>
    </row>
    <row r="33" spans="1:5" hidden="1" x14ac:dyDescent="0.25">
      <c r="A33" s="9">
        <v>2010</v>
      </c>
      <c r="B33" s="10">
        <v>7</v>
      </c>
      <c r="C33" s="38">
        <v>30015</v>
      </c>
      <c r="D33" s="11">
        <v>288025</v>
      </c>
      <c r="E33" s="12">
        <v>0</v>
      </c>
    </row>
    <row r="34" spans="1:5" hidden="1" x14ac:dyDescent="0.25">
      <c r="A34" s="9">
        <v>2010</v>
      </c>
      <c r="B34" s="10">
        <v>8</v>
      </c>
      <c r="C34" s="38">
        <v>30002</v>
      </c>
      <c r="D34" s="11">
        <v>288423</v>
      </c>
      <c r="E34" s="12">
        <v>0</v>
      </c>
    </row>
    <row r="35" spans="1:5" hidden="1" x14ac:dyDescent="0.25">
      <c r="A35" s="9">
        <v>2010</v>
      </c>
      <c r="B35" s="10">
        <v>9</v>
      </c>
      <c r="C35" s="38">
        <v>30059</v>
      </c>
      <c r="D35" s="11">
        <v>289293</v>
      </c>
      <c r="E35" s="12">
        <v>0</v>
      </c>
    </row>
    <row r="36" spans="1:5" hidden="1" x14ac:dyDescent="0.25">
      <c r="A36" s="9">
        <v>2010</v>
      </c>
      <c r="B36" s="10">
        <v>10</v>
      </c>
      <c r="C36" s="38">
        <v>30016</v>
      </c>
      <c r="D36" s="11">
        <v>289685</v>
      </c>
      <c r="E36" s="12">
        <v>0</v>
      </c>
    </row>
    <row r="37" spans="1:5" hidden="1" x14ac:dyDescent="0.25">
      <c r="A37" s="9">
        <v>2010</v>
      </c>
      <c r="B37" s="10">
        <v>11</v>
      </c>
      <c r="C37" s="38">
        <v>30086</v>
      </c>
      <c r="D37" s="11">
        <v>290443</v>
      </c>
      <c r="E37" s="12">
        <v>0</v>
      </c>
    </row>
    <row r="38" spans="1:5" hidden="1" x14ac:dyDescent="0.25">
      <c r="A38" s="9">
        <v>2010</v>
      </c>
      <c r="B38" s="10">
        <v>12</v>
      </c>
      <c r="C38" s="38">
        <v>30076</v>
      </c>
      <c r="D38" s="11">
        <v>290951</v>
      </c>
      <c r="E38" s="12">
        <v>0</v>
      </c>
    </row>
    <row r="39" spans="1:5" hidden="1" x14ac:dyDescent="0.25">
      <c r="A39" s="9">
        <v>2011</v>
      </c>
      <c r="B39" s="10">
        <v>1</v>
      </c>
      <c r="C39" s="38">
        <v>30119</v>
      </c>
      <c r="D39" s="11">
        <v>291666</v>
      </c>
      <c r="E39" s="12">
        <v>0</v>
      </c>
    </row>
    <row r="40" spans="1:5" hidden="1" x14ac:dyDescent="0.25">
      <c r="A40" s="9">
        <v>2011</v>
      </c>
      <c r="B40" s="10">
        <v>2</v>
      </c>
      <c r="C40" s="38">
        <v>30152</v>
      </c>
      <c r="D40" s="11">
        <v>292186</v>
      </c>
      <c r="E40" s="12">
        <v>0</v>
      </c>
    </row>
    <row r="41" spans="1:5" hidden="1" x14ac:dyDescent="0.25">
      <c r="A41" s="9">
        <v>2011</v>
      </c>
      <c r="B41" s="10">
        <v>3</v>
      </c>
      <c r="C41" s="38">
        <v>30189</v>
      </c>
      <c r="D41" s="11">
        <v>292644</v>
      </c>
      <c r="E41" s="12">
        <v>0</v>
      </c>
    </row>
    <row r="42" spans="1:5" hidden="1" x14ac:dyDescent="0.25">
      <c r="A42" s="9">
        <v>2011</v>
      </c>
      <c r="B42" s="10">
        <v>4</v>
      </c>
      <c r="C42" s="38">
        <v>30227</v>
      </c>
      <c r="D42" s="11">
        <v>292823</v>
      </c>
      <c r="E42" s="12">
        <v>0</v>
      </c>
    </row>
    <row r="43" spans="1:5" hidden="1" x14ac:dyDescent="0.25">
      <c r="A43" s="9">
        <v>2011</v>
      </c>
      <c r="B43" s="10">
        <v>5</v>
      </c>
      <c r="C43" s="38">
        <v>30255</v>
      </c>
      <c r="D43" s="11">
        <v>293177</v>
      </c>
      <c r="E43" s="12">
        <v>0</v>
      </c>
    </row>
    <row r="44" spans="1:5" hidden="1" x14ac:dyDescent="0.25">
      <c r="A44" s="9">
        <v>2011</v>
      </c>
      <c r="B44" s="10">
        <v>6</v>
      </c>
      <c r="C44" s="38">
        <v>30280</v>
      </c>
      <c r="D44" s="11">
        <v>293561</v>
      </c>
      <c r="E44" s="12">
        <v>0</v>
      </c>
    </row>
    <row r="45" spans="1:5" hidden="1" x14ac:dyDescent="0.25">
      <c r="A45" s="9">
        <v>2011</v>
      </c>
      <c r="B45" s="10">
        <v>7</v>
      </c>
      <c r="C45" s="38">
        <v>30321</v>
      </c>
      <c r="D45" s="11">
        <v>293954</v>
      </c>
      <c r="E45" s="12">
        <v>0</v>
      </c>
    </row>
    <row r="46" spans="1:5" hidden="1" x14ac:dyDescent="0.25">
      <c r="A46" s="9">
        <v>2011</v>
      </c>
      <c r="B46" s="10">
        <v>8</v>
      </c>
      <c r="C46" s="38">
        <v>30344</v>
      </c>
      <c r="D46" s="11">
        <v>294682</v>
      </c>
      <c r="E46" s="12">
        <v>0</v>
      </c>
    </row>
    <row r="47" spans="1:5" hidden="1" x14ac:dyDescent="0.25">
      <c r="A47" s="9">
        <v>2011</v>
      </c>
      <c r="B47" s="10">
        <v>9</v>
      </c>
      <c r="C47" s="38">
        <v>30385</v>
      </c>
      <c r="D47" s="11">
        <v>295378</v>
      </c>
      <c r="E47" s="12">
        <v>0</v>
      </c>
    </row>
    <row r="48" spans="1:5" hidden="1" x14ac:dyDescent="0.25">
      <c r="A48" s="9">
        <v>2011</v>
      </c>
      <c r="B48" s="10">
        <v>10</v>
      </c>
      <c r="C48" s="38">
        <v>30381</v>
      </c>
      <c r="D48" s="11">
        <v>296424</v>
      </c>
      <c r="E48" s="12">
        <v>0</v>
      </c>
    </row>
    <row r="49" spans="1:5" hidden="1" x14ac:dyDescent="0.25">
      <c r="A49" s="9">
        <v>2011</v>
      </c>
      <c r="B49" s="10">
        <v>11</v>
      </c>
      <c r="C49" s="38">
        <v>30383</v>
      </c>
      <c r="D49" s="11">
        <v>297307</v>
      </c>
      <c r="E49" s="12">
        <v>0</v>
      </c>
    </row>
    <row r="50" spans="1:5" hidden="1" x14ac:dyDescent="0.25">
      <c r="A50" s="9">
        <v>2011</v>
      </c>
      <c r="B50" s="10">
        <v>12</v>
      </c>
      <c r="C50" s="38">
        <v>30416</v>
      </c>
      <c r="D50" s="11">
        <v>297962</v>
      </c>
      <c r="E50" s="12">
        <v>0</v>
      </c>
    </row>
    <row r="51" spans="1:5" hidden="1" x14ac:dyDescent="0.25">
      <c r="A51" s="9">
        <v>2012</v>
      </c>
      <c r="B51" s="10">
        <v>1</v>
      </c>
      <c r="C51" s="38">
        <v>30448</v>
      </c>
      <c r="D51" s="11">
        <v>298344</v>
      </c>
      <c r="E51" s="12">
        <v>0</v>
      </c>
    </row>
    <row r="52" spans="1:5" hidden="1" x14ac:dyDescent="0.25">
      <c r="A52" s="9">
        <v>2012</v>
      </c>
      <c r="B52" s="10">
        <v>2</v>
      </c>
      <c r="C52" s="38">
        <v>30522</v>
      </c>
      <c r="D52" s="11">
        <v>299075</v>
      </c>
      <c r="E52" s="12">
        <v>0</v>
      </c>
    </row>
    <row r="53" spans="1:5" hidden="1" x14ac:dyDescent="0.25">
      <c r="A53" s="9">
        <v>2012</v>
      </c>
      <c r="B53" s="10">
        <v>3</v>
      </c>
      <c r="C53" s="38">
        <v>30582</v>
      </c>
      <c r="D53" s="11">
        <v>299773</v>
      </c>
      <c r="E53" s="12">
        <v>0</v>
      </c>
    </row>
    <row r="54" spans="1:5" hidden="1" x14ac:dyDescent="0.25">
      <c r="A54" s="9">
        <v>2012</v>
      </c>
      <c r="B54" s="10">
        <v>4</v>
      </c>
      <c r="C54" s="38">
        <v>30598</v>
      </c>
      <c r="D54" s="11">
        <v>300308</v>
      </c>
      <c r="E54" s="12">
        <v>0</v>
      </c>
    </row>
    <row r="55" spans="1:5" hidden="1" x14ac:dyDescent="0.25">
      <c r="A55" s="9">
        <v>2012</v>
      </c>
      <c r="B55" s="10">
        <v>5</v>
      </c>
      <c r="C55" s="38">
        <v>30601</v>
      </c>
      <c r="D55" s="11">
        <v>300618</v>
      </c>
      <c r="E55" s="12">
        <v>0</v>
      </c>
    </row>
    <row r="56" spans="1:5" hidden="1" x14ac:dyDescent="0.25">
      <c r="A56" s="9">
        <v>2012</v>
      </c>
      <c r="B56" s="10">
        <v>6</v>
      </c>
      <c r="C56" s="38">
        <v>30603</v>
      </c>
      <c r="D56" s="11">
        <v>301126</v>
      </c>
      <c r="E56" s="12">
        <v>0</v>
      </c>
    </row>
    <row r="57" spans="1:5" hidden="1" x14ac:dyDescent="0.25">
      <c r="A57" s="9">
        <v>2012</v>
      </c>
      <c r="B57" s="10">
        <v>7</v>
      </c>
      <c r="C57" s="38">
        <v>30619</v>
      </c>
      <c r="D57" s="11">
        <v>301907</v>
      </c>
      <c r="E57" s="12">
        <v>0</v>
      </c>
    </row>
    <row r="58" spans="1:5" hidden="1" x14ac:dyDescent="0.25">
      <c r="A58" s="9">
        <v>2012</v>
      </c>
      <c r="B58" s="10">
        <v>8</v>
      </c>
      <c r="C58" s="38">
        <v>30681</v>
      </c>
      <c r="D58" s="11">
        <v>302492</v>
      </c>
      <c r="E58" s="12">
        <v>0</v>
      </c>
    </row>
    <row r="59" spans="1:5" hidden="1" x14ac:dyDescent="0.25">
      <c r="A59" s="9">
        <v>2012</v>
      </c>
      <c r="B59" s="10">
        <v>9</v>
      </c>
      <c r="C59" s="38">
        <v>30722</v>
      </c>
      <c r="D59" s="11">
        <v>302848</v>
      </c>
      <c r="E59" s="12">
        <v>0</v>
      </c>
    </row>
    <row r="60" spans="1:5" hidden="1" x14ac:dyDescent="0.25">
      <c r="A60" s="9">
        <v>2012</v>
      </c>
      <c r="B60" s="10">
        <v>10</v>
      </c>
      <c r="C60" s="38">
        <v>30754</v>
      </c>
      <c r="D60" s="11">
        <v>303640</v>
      </c>
      <c r="E60" s="12">
        <v>0</v>
      </c>
    </row>
    <row r="61" spans="1:5" hidden="1" x14ac:dyDescent="0.25">
      <c r="A61" s="9">
        <v>2012</v>
      </c>
      <c r="B61" s="10">
        <v>11</v>
      </c>
      <c r="C61" s="38">
        <v>30731</v>
      </c>
      <c r="D61" s="11">
        <v>304306</v>
      </c>
      <c r="E61" s="12">
        <v>0</v>
      </c>
    </row>
    <row r="62" spans="1:5" hidden="1" x14ac:dyDescent="0.25">
      <c r="A62" s="9">
        <v>2012</v>
      </c>
      <c r="B62" s="10">
        <v>12</v>
      </c>
      <c r="C62" s="38">
        <v>30773</v>
      </c>
      <c r="D62" s="11">
        <v>304801</v>
      </c>
      <c r="E62" s="12">
        <v>0</v>
      </c>
    </row>
    <row r="63" spans="1:5" hidden="1" x14ac:dyDescent="0.25">
      <c r="A63" s="9">
        <v>2013</v>
      </c>
      <c r="B63" s="10">
        <v>1</v>
      </c>
      <c r="C63" s="38">
        <v>30792</v>
      </c>
      <c r="D63" s="11">
        <v>305272</v>
      </c>
      <c r="E63" s="12">
        <v>0</v>
      </c>
    </row>
    <row r="64" spans="1:5" hidden="1" x14ac:dyDescent="0.25">
      <c r="A64" s="9">
        <v>2013</v>
      </c>
      <c r="B64" s="10">
        <v>2</v>
      </c>
      <c r="C64" s="38">
        <v>30833</v>
      </c>
      <c r="D64" s="11">
        <v>305616</v>
      </c>
      <c r="E64" s="12">
        <v>0</v>
      </c>
    </row>
    <row r="65" spans="1:5" hidden="1" x14ac:dyDescent="0.25">
      <c r="A65" s="9">
        <v>2013</v>
      </c>
      <c r="B65" s="10">
        <v>3</v>
      </c>
      <c r="C65" s="38">
        <v>30840</v>
      </c>
      <c r="D65" s="11">
        <v>305911</v>
      </c>
      <c r="E65" s="12">
        <v>0</v>
      </c>
    </row>
    <row r="66" spans="1:5" hidden="1" x14ac:dyDescent="0.25">
      <c r="A66" s="9">
        <v>2013</v>
      </c>
      <c r="B66" s="10">
        <v>4</v>
      </c>
      <c r="C66" s="38">
        <v>30851</v>
      </c>
      <c r="D66" s="11">
        <v>306373</v>
      </c>
      <c r="E66" s="12">
        <v>0</v>
      </c>
    </row>
    <row r="67" spans="1:5" hidden="1" x14ac:dyDescent="0.25">
      <c r="A67" s="9">
        <v>2013</v>
      </c>
      <c r="B67" s="10">
        <v>5</v>
      </c>
      <c r="C67" s="38">
        <v>30835</v>
      </c>
      <c r="D67" s="11">
        <v>306744</v>
      </c>
      <c r="E67" s="12">
        <v>0</v>
      </c>
    </row>
    <row r="68" spans="1:5" hidden="1" x14ac:dyDescent="0.25">
      <c r="A68" s="9">
        <v>2013</v>
      </c>
      <c r="B68" s="10">
        <v>6</v>
      </c>
      <c r="C68" s="38">
        <v>30843</v>
      </c>
      <c r="D68" s="11">
        <v>307199</v>
      </c>
      <c r="E68" s="12">
        <v>0</v>
      </c>
    </row>
    <row r="69" spans="1:5" hidden="1" x14ac:dyDescent="0.25">
      <c r="A69" s="9">
        <v>2013</v>
      </c>
      <c r="B69" s="10">
        <v>7</v>
      </c>
      <c r="C69" s="38">
        <v>30859</v>
      </c>
      <c r="D69" s="11">
        <v>307601</v>
      </c>
      <c r="E69" s="12">
        <v>0</v>
      </c>
    </row>
    <row r="70" spans="1:5" hidden="1" x14ac:dyDescent="0.25">
      <c r="A70" s="9">
        <v>2013</v>
      </c>
      <c r="B70" s="10">
        <v>8</v>
      </c>
      <c r="C70" s="38">
        <v>30905</v>
      </c>
      <c r="D70" s="11">
        <v>308146</v>
      </c>
      <c r="E70" s="12">
        <v>0</v>
      </c>
    </row>
    <row r="71" spans="1:5" hidden="1" x14ac:dyDescent="0.25">
      <c r="A71" s="9">
        <v>2013</v>
      </c>
      <c r="B71" s="10">
        <v>9</v>
      </c>
      <c r="C71" s="38">
        <v>30907</v>
      </c>
      <c r="D71" s="11">
        <v>308578</v>
      </c>
      <c r="E71" s="12">
        <v>0</v>
      </c>
    </row>
    <row r="72" spans="1:5" hidden="1" x14ac:dyDescent="0.25">
      <c r="A72" s="9">
        <v>2013</v>
      </c>
      <c r="B72" s="10">
        <v>10</v>
      </c>
      <c r="C72" s="38">
        <v>30936</v>
      </c>
      <c r="D72" s="11">
        <v>309287</v>
      </c>
      <c r="E72" s="12">
        <v>0</v>
      </c>
    </row>
    <row r="73" spans="1:5" hidden="1" x14ac:dyDescent="0.25">
      <c r="A73" s="9">
        <v>2013</v>
      </c>
      <c r="B73" s="10">
        <v>11</v>
      </c>
      <c r="C73" s="38">
        <v>31005</v>
      </c>
      <c r="D73" s="11">
        <v>309976</v>
      </c>
      <c r="E73" s="12">
        <v>0</v>
      </c>
    </row>
    <row r="74" spans="1:5" hidden="1" x14ac:dyDescent="0.25">
      <c r="A74" s="9">
        <v>2013</v>
      </c>
      <c r="B74" s="10">
        <v>12</v>
      </c>
      <c r="C74" s="38">
        <v>31080</v>
      </c>
      <c r="D74" s="11">
        <v>310830</v>
      </c>
      <c r="E74" s="12">
        <v>0</v>
      </c>
    </row>
    <row r="75" spans="1:5" hidden="1" x14ac:dyDescent="0.25">
      <c r="A75" s="9">
        <v>2014</v>
      </c>
      <c r="B75" s="10">
        <v>1</v>
      </c>
      <c r="C75" s="38">
        <v>31086</v>
      </c>
      <c r="D75" s="11">
        <v>311336</v>
      </c>
      <c r="E75" s="12">
        <v>0</v>
      </c>
    </row>
    <row r="76" spans="1:5" hidden="1" x14ac:dyDescent="0.25">
      <c r="A76" s="9">
        <v>2014</v>
      </c>
      <c r="B76" s="10">
        <v>2</v>
      </c>
      <c r="C76" s="38">
        <v>31137</v>
      </c>
      <c r="D76" s="11">
        <v>311825</v>
      </c>
      <c r="E76" s="12">
        <v>0</v>
      </c>
    </row>
    <row r="77" spans="1:5" hidden="1" x14ac:dyDescent="0.25">
      <c r="A77" s="9">
        <v>2014</v>
      </c>
      <c r="B77" s="10">
        <v>3</v>
      </c>
      <c r="C77" s="38">
        <v>31153</v>
      </c>
      <c r="D77" s="11">
        <v>312295</v>
      </c>
      <c r="E77" s="12">
        <v>0</v>
      </c>
    </row>
    <row r="78" spans="1:5" hidden="1" x14ac:dyDescent="0.25">
      <c r="A78" s="9">
        <v>2014</v>
      </c>
      <c r="B78" s="10">
        <v>4</v>
      </c>
      <c r="C78" s="38">
        <v>31531</v>
      </c>
      <c r="D78" s="11">
        <v>312727</v>
      </c>
      <c r="E78" s="12">
        <v>1</v>
      </c>
    </row>
    <row r="79" spans="1:5" hidden="1" x14ac:dyDescent="0.25">
      <c r="A79" s="9">
        <v>2014</v>
      </c>
      <c r="B79" s="10">
        <v>5</v>
      </c>
      <c r="C79" s="38">
        <v>31366</v>
      </c>
      <c r="D79" s="11">
        <v>312529</v>
      </c>
      <c r="E79" s="12">
        <v>1</v>
      </c>
    </row>
    <row r="80" spans="1:5" hidden="1" x14ac:dyDescent="0.25">
      <c r="A80" s="9">
        <v>2014</v>
      </c>
      <c r="B80" s="10">
        <v>6</v>
      </c>
      <c r="C80" s="38">
        <v>31474</v>
      </c>
      <c r="D80" s="11">
        <v>313674</v>
      </c>
      <c r="E80" s="12">
        <v>1</v>
      </c>
    </row>
    <row r="81" spans="1:5" hidden="1" x14ac:dyDescent="0.25">
      <c r="A81" s="9">
        <v>2014</v>
      </c>
      <c r="B81" s="10">
        <v>7</v>
      </c>
      <c r="C81" s="38">
        <v>31703</v>
      </c>
      <c r="D81" s="11">
        <v>314501</v>
      </c>
      <c r="E81" s="12">
        <v>1</v>
      </c>
    </row>
    <row r="82" spans="1:5" hidden="1" x14ac:dyDescent="0.25">
      <c r="A82" s="9">
        <v>2014</v>
      </c>
      <c r="B82" s="10">
        <v>8</v>
      </c>
      <c r="C82" s="38">
        <v>31751</v>
      </c>
      <c r="D82" s="11">
        <v>315047</v>
      </c>
      <c r="E82" s="12">
        <v>1</v>
      </c>
    </row>
    <row r="83" spans="1:5" hidden="1" x14ac:dyDescent="0.25">
      <c r="A83" s="9">
        <v>2014</v>
      </c>
      <c r="B83" s="10">
        <v>9</v>
      </c>
      <c r="C83" s="38">
        <v>31776</v>
      </c>
      <c r="D83" s="11">
        <v>315583</v>
      </c>
      <c r="E83" s="12">
        <v>1</v>
      </c>
    </row>
    <row r="84" spans="1:5" hidden="1" x14ac:dyDescent="0.25">
      <c r="A84" s="9">
        <v>2014</v>
      </c>
      <c r="B84" s="10">
        <v>10</v>
      </c>
      <c r="C84" s="38">
        <v>31797</v>
      </c>
      <c r="D84" s="11">
        <v>316022</v>
      </c>
      <c r="E84" s="12">
        <v>1</v>
      </c>
    </row>
    <row r="85" spans="1:5" hidden="1" x14ac:dyDescent="0.25">
      <c r="A85" s="9">
        <v>2014</v>
      </c>
      <c r="B85" s="10">
        <v>11</v>
      </c>
      <c r="C85" s="38">
        <v>31840</v>
      </c>
      <c r="D85" s="11">
        <v>316391</v>
      </c>
      <c r="E85" s="12">
        <v>1</v>
      </c>
    </row>
    <row r="86" spans="1:5" hidden="1" x14ac:dyDescent="0.25">
      <c r="A86" s="9">
        <v>2014</v>
      </c>
      <c r="B86" s="10">
        <v>12</v>
      </c>
      <c r="C86" s="38">
        <v>31865</v>
      </c>
      <c r="D86" s="11">
        <v>316765</v>
      </c>
      <c r="E86" s="12">
        <v>1</v>
      </c>
    </row>
    <row r="87" spans="1:5" x14ac:dyDescent="0.25">
      <c r="A87" s="9">
        <v>2015</v>
      </c>
      <c r="B87" s="10">
        <v>1</v>
      </c>
      <c r="C87" s="10"/>
      <c r="D87" s="11">
        <v>317242.07</v>
      </c>
      <c r="E87" s="12">
        <v>1</v>
      </c>
    </row>
    <row r="88" spans="1:5" x14ac:dyDescent="0.25">
      <c r="A88" s="9">
        <v>2015</v>
      </c>
      <c r="B88" s="10">
        <v>2</v>
      </c>
      <c r="C88" s="10"/>
      <c r="D88" s="11">
        <v>317721.71000000002</v>
      </c>
      <c r="E88" s="12">
        <v>1</v>
      </c>
    </row>
    <row r="89" spans="1:5" x14ac:dyDescent="0.25">
      <c r="A89" s="9">
        <v>2015</v>
      </c>
      <c r="B89" s="10">
        <v>3</v>
      </c>
      <c r="C89" s="10"/>
      <c r="D89" s="11">
        <v>318205.77</v>
      </c>
      <c r="E89" s="12">
        <v>1</v>
      </c>
    </row>
    <row r="90" spans="1:5" x14ac:dyDescent="0.25">
      <c r="A90" s="9">
        <v>2015</v>
      </c>
      <c r="B90" s="10">
        <v>4</v>
      </c>
      <c r="C90" s="10"/>
      <c r="D90" s="11">
        <v>318694.28999999998</v>
      </c>
      <c r="E90" s="12">
        <v>1</v>
      </c>
    </row>
    <row r="91" spans="1:5" x14ac:dyDescent="0.25">
      <c r="A91" s="9">
        <v>2015</v>
      </c>
      <c r="B91" s="10">
        <v>5</v>
      </c>
      <c r="C91" s="10"/>
      <c r="D91" s="11">
        <v>319187.25</v>
      </c>
      <c r="E91" s="12">
        <v>1</v>
      </c>
    </row>
    <row r="92" spans="1:5" x14ac:dyDescent="0.25">
      <c r="A92" s="9">
        <v>2015</v>
      </c>
      <c r="B92" s="10">
        <v>6</v>
      </c>
      <c r="C92" s="10"/>
      <c r="D92" s="11">
        <v>319686.37</v>
      </c>
      <c r="E92" s="12">
        <v>1</v>
      </c>
    </row>
    <row r="93" spans="1:5" x14ac:dyDescent="0.25">
      <c r="A93" s="9">
        <v>2015</v>
      </c>
      <c r="B93" s="10">
        <v>7</v>
      </c>
      <c r="C93" s="10"/>
      <c r="D93" s="11">
        <v>320191.64</v>
      </c>
      <c r="E93" s="12">
        <v>1</v>
      </c>
    </row>
    <row r="94" spans="1:5" x14ac:dyDescent="0.25">
      <c r="A94" s="9">
        <v>2015</v>
      </c>
      <c r="B94" s="10">
        <v>8</v>
      </c>
      <c r="C94" s="10"/>
      <c r="D94" s="11">
        <v>320703.09000000003</v>
      </c>
      <c r="E94" s="12">
        <v>1</v>
      </c>
    </row>
    <row r="95" spans="1:5" x14ac:dyDescent="0.25">
      <c r="A95" s="9">
        <v>2015</v>
      </c>
      <c r="B95" s="10">
        <v>9</v>
      </c>
      <c r="C95" s="10"/>
      <c r="D95" s="11">
        <v>321222.21000000002</v>
      </c>
      <c r="E95" s="12">
        <v>1</v>
      </c>
    </row>
    <row r="96" spans="1:5" x14ac:dyDescent="0.25">
      <c r="A96" s="9">
        <v>2015</v>
      </c>
      <c r="B96" s="10">
        <v>10</v>
      </c>
      <c r="C96" s="10"/>
      <c r="D96" s="11">
        <v>321749.03000000003</v>
      </c>
      <c r="E96" s="12">
        <v>1</v>
      </c>
    </row>
    <row r="97" spans="1:5" x14ac:dyDescent="0.25">
      <c r="A97" s="9">
        <v>2015</v>
      </c>
      <c r="B97" s="10">
        <v>11</v>
      </c>
      <c r="C97" s="10"/>
      <c r="D97" s="11">
        <v>322283.55</v>
      </c>
      <c r="E97" s="12">
        <v>1</v>
      </c>
    </row>
    <row r="98" spans="1:5" x14ac:dyDescent="0.25">
      <c r="A98" s="9">
        <v>2015</v>
      </c>
      <c r="B98" s="10">
        <v>12</v>
      </c>
      <c r="C98" s="10"/>
      <c r="D98" s="11">
        <v>322820.17</v>
      </c>
      <c r="E98" s="12">
        <v>1</v>
      </c>
    </row>
    <row r="99" spans="1:5" x14ac:dyDescent="0.25">
      <c r="A99" s="9">
        <v>2016</v>
      </c>
      <c r="B99" s="10">
        <v>1</v>
      </c>
      <c r="C99" s="10"/>
      <c r="D99" s="11">
        <v>323358.90999999997</v>
      </c>
      <c r="E99" s="12">
        <v>1</v>
      </c>
    </row>
    <row r="100" spans="1:5" x14ac:dyDescent="0.25">
      <c r="A100" s="9">
        <v>2016</v>
      </c>
      <c r="B100" s="10">
        <v>2</v>
      </c>
      <c r="C100" s="10"/>
      <c r="D100" s="11">
        <v>323899.78000000003</v>
      </c>
      <c r="E100" s="12">
        <v>1</v>
      </c>
    </row>
    <row r="101" spans="1:5" x14ac:dyDescent="0.25">
      <c r="A101" s="9">
        <v>2016</v>
      </c>
      <c r="B101" s="10">
        <v>3</v>
      </c>
      <c r="C101" s="10"/>
      <c r="D101" s="11">
        <v>324442.18</v>
      </c>
      <c r="E101" s="12">
        <v>1</v>
      </c>
    </row>
    <row r="102" spans="1:5" x14ac:dyDescent="0.25">
      <c r="A102" s="9">
        <v>2016</v>
      </c>
      <c r="B102" s="10">
        <v>4</v>
      </c>
      <c r="C102" s="10"/>
      <c r="D102" s="11">
        <v>324986.14</v>
      </c>
      <c r="E102" s="12">
        <v>1</v>
      </c>
    </row>
    <row r="103" spans="1:5" x14ac:dyDescent="0.25">
      <c r="A103" s="9">
        <v>2016</v>
      </c>
      <c r="B103" s="10">
        <v>5</v>
      </c>
      <c r="C103" s="10"/>
      <c r="D103" s="11">
        <v>325531.67</v>
      </c>
      <c r="E103" s="12">
        <v>1</v>
      </c>
    </row>
    <row r="104" spans="1:5" x14ac:dyDescent="0.25">
      <c r="A104" s="9">
        <v>2016</v>
      </c>
      <c r="B104" s="10">
        <v>6</v>
      </c>
      <c r="C104" s="10"/>
      <c r="D104" s="11">
        <v>326078.28000000003</v>
      </c>
      <c r="E104" s="12">
        <v>1</v>
      </c>
    </row>
    <row r="105" spans="1:5" x14ac:dyDescent="0.25">
      <c r="A105" s="9">
        <v>2016</v>
      </c>
      <c r="B105" s="10">
        <v>7</v>
      </c>
      <c r="C105" s="10"/>
      <c r="D105" s="11">
        <v>326625.99</v>
      </c>
      <c r="E105" s="12">
        <v>1</v>
      </c>
    </row>
    <row r="106" spans="1:5" x14ac:dyDescent="0.25">
      <c r="A106" s="9">
        <v>2016</v>
      </c>
      <c r="B106" s="10">
        <v>8</v>
      </c>
      <c r="C106" s="10"/>
      <c r="D106" s="11">
        <v>327174.82</v>
      </c>
      <c r="E106" s="12">
        <v>1</v>
      </c>
    </row>
    <row r="107" spans="1:5" x14ac:dyDescent="0.25">
      <c r="A107" s="9">
        <v>2016</v>
      </c>
      <c r="B107" s="10">
        <v>9</v>
      </c>
      <c r="C107" s="10"/>
      <c r="D107" s="11">
        <v>327724.40000000002</v>
      </c>
      <c r="E107" s="12">
        <v>1</v>
      </c>
    </row>
    <row r="108" spans="1:5" x14ac:dyDescent="0.25">
      <c r="A108" s="9">
        <v>2016</v>
      </c>
      <c r="B108" s="10">
        <v>10</v>
      </c>
      <c r="C108" s="10"/>
      <c r="D108" s="11">
        <v>328274.74</v>
      </c>
      <c r="E108" s="12">
        <v>1</v>
      </c>
    </row>
    <row r="109" spans="1:5" x14ac:dyDescent="0.25">
      <c r="A109" s="9">
        <v>2016</v>
      </c>
      <c r="B109" s="10">
        <v>11</v>
      </c>
      <c r="C109" s="10"/>
      <c r="D109" s="11">
        <v>328825.84999999998</v>
      </c>
      <c r="E109" s="12">
        <v>1</v>
      </c>
    </row>
    <row r="110" spans="1:5" x14ac:dyDescent="0.25">
      <c r="A110" s="9">
        <v>2016</v>
      </c>
      <c r="B110" s="10">
        <v>12</v>
      </c>
      <c r="C110" s="10"/>
      <c r="D110" s="11">
        <v>329377.65999999997</v>
      </c>
      <c r="E110" s="12">
        <v>1</v>
      </c>
    </row>
    <row r="111" spans="1:5" x14ac:dyDescent="0.25">
      <c r="A111" s="9">
        <v>2017</v>
      </c>
      <c r="B111" s="10">
        <v>1</v>
      </c>
      <c r="C111" s="10"/>
      <c r="D111" s="11">
        <v>329930.15999999997</v>
      </c>
      <c r="E111" s="12">
        <v>1</v>
      </c>
    </row>
    <row r="112" spans="1:5" x14ac:dyDescent="0.25">
      <c r="A112" s="9">
        <v>2017</v>
      </c>
      <c r="B112" s="10">
        <v>2</v>
      </c>
      <c r="C112" s="10"/>
      <c r="D112" s="11">
        <v>330483.38</v>
      </c>
      <c r="E112" s="12">
        <v>1</v>
      </c>
    </row>
    <row r="113" spans="1:5" x14ac:dyDescent="0.25">
      <c r="A113" s="9">
        <v>2017</v>
      </c>
      <c r="B113" s="10">
        <v>3</v>
      </c>
      <c r="C113" s="10"/>
      <c r="D113" s="11">
        <v>331037.11</v>
      </c>
      <c r="E113" s="12">
        <v>1</v>
      </c>
    </row>
    <row r="114" spans="1:5" x14ac:dyDescent="0.25">
      <c r="A114" s="9">
        <v>2017</v>
      </c>
      <c r="B114" s="10">
        <v>4</v>
      </c>
      <c r="C114" s="10"/>
      <c r="D114" s="11">
        <v>331591.37</v>
      </c>
      <c r="E114" s="12">
        <v>1</v>
      </c>
    </row>
    <row r="115" spans="1:5" x14ac:dyDescent="0.25">
      <c r="A115" s="9">
        <v>2017</v>
      </c>
      <c r="B115" s="10">
        <v>5</v>
      </c>
      <c r="C115" s="10"/>
      <c r="D115" s="11">
        <v>332146.17</v>
      </c>
      <c r="E115" s="12">
        <v>1</v>
      </c>
    </row>
    <row r="116" spans="1:5" x14ac:dyDescent="0.25">
      <c r="A116" s="9">
        <v>2017</v>
      </c>
      <c r="B116" s="10">
        <v>6</v>
      </c>
      <c r="C116" s="10"/>
      <c r="D116" s="11">
        <v>332701.34000000003</v>
      </c>
      <c r="E116" s="12">
        <v>1</v>
      </c>
    </row>
    <row r="117" spans="1:5" x14ac:dyDescent="0.25">
      <c r="A117" s="9">
        <v>2017</v>
      </c>
      <c r="B117" s="10">
        <v>7</v>
      </c>
      <c r="C117" s="10"/>
      <c r="D117" s="11">
        <v>333256.90999999997</v>
      </c>
      <c r="E117" s="12">
        <v>1</v>
      </c>
    </row>
    <row r="118" spans="1:5" x14ac:dyDescent="0.25">
      <c r="A118" s="9">
        <v>2017</v>
      </c>
      <c r="B118" s="10">
        <v>8</v>
      </c>
      <c r="C118" s="10"/>
      <c r="D118" s="11">
        <v>333812.88</v>
      </c>
      <c r="E118" s="12">
        <v>1</v>
      </c>
    </row>
    <row r="119" spans="1:5" x14ac:dyDescent="0.25">
      <c r="A119" s="9">
        <v>2017</v>
      </c>
      <c r="B119" s="10">
        <v>9</v>
      </c>
      <c r="C119" s="10"/>
      <c r="D119" s="11">
        <v>334369.15999999997</v>
      </c>
      <c r="E119" s="12">
        <v>1</v>
      </c>
    </row>
    <row r="120" spans="1:5" x14ac:dyDescent="0.25">
      <c r="A120" s="9">
        <v>2017</v>
      </c>
      <c r="B120" s="10">
        <v>10</v>
      </c>
      <c r="C120" s="10"/>
      <c r="D120" s="11">
        <v>334925.75</v>
      </c>
      <c r="E120" s="12">
        <v>1</v>
      </c>
    </row>
    <row r="121" spans="1:5" x14ac:dyDescent="0.25">
      <c r="A121" s="9">
        <v>2017</v>
      </c>
      <c r="B121" s="10">
        <v>11</v>
      </c>
      <c r="C121" s="10"/>
      <c r="D121" s="11">
        <v>335482.65000000002</v>
      </c>
      <c r="E121" s="12">
        <v>1</v>
      </c>
    </row>
    <row r="122" spans="1:5" x14ac:dyDescent="0.25">
      <c r="A122" s="9">
        <v>2017</v>
      </c>
      <c r="B122" s="10">
        <v>12</v>
      </c>
      <c r="C122" s="10"/>
      <c r="D122" s="11">
        <v>336039.8</v>
      </c>
      <c r="E122" s="12">
        <v>1</v>
      </c>
    </row>
    <row r="123" spans="1:5" x14ac:dyDescent="0.25">
      <c r="A123" s="9">
        <v>2018</v>
      </c>
      <c r="B123" s="10">
        <v>1</v>
      </c>
      <c r="C123" s="10"/>
      <c r="D123" s="11">
        <v>336597.18</v>
      </c>
      <c r="E123" s="12">
        <v>1</v>
      </c>
    </row>
    <row r="124" spans="1:5" x14ac:dyDescent="0.25">
      <c r="A124" s="9">
        <v>2018</v>
      </c>
      <c r="B124" s="10">
        <v>2</v>
      </c>
      <c r="C124" s="10"/>
      <c r="D124" s="11">
        <v>337154.83</v>
      </c>
      <c r="E124" s="12">
        <v>1</v>
      </c>
    </row>
    <row r="125" spans="1:5" x14ac:dyDescent="0.25">
      <c r="A125" s="9">
        <v>2018</v>
      </c>
      <c r="B125" s="10">
        <v>3</v>
      </c>
      <c r="C125" s="10"/>
      <c r="D125" s="11">
        <v>337712.73</v>
      </c>
      <c r="E125" s="12">
        <v>1</v>
      </c>
    </row>
    <row r="126" spans="1:5" x14ac:dyDescent="0.25">
      <c r="A126" s="9">
        <v>2018</v>
      </c>
      <c r="B126" s="10">
        <v>4</v>
      </c>
      <c r="C126" s="10"/>
      <c r="D126" s="11">
        <v>338270.91</v>
      </c>
      <c r="E126" s="12">
        <v>1</v>
      </c>
    </row>
    <row r="127" spans="1:5" x14ac:dyDescent="0.25">
      <c r="A127" s="9">
        <v>2018</v>
      </c>
      <c r="B127" s="10">
        <v>5</v>
      </c>
      <c r="C127" s="10"/>
      <c r="D127" s="11">
        <v>338829.36</v>
      </c>
      <c r="E127" s="12">
        <v>1</v>
      </c>
    </row>
    <row r="128" spans="1:5" x14ac:dyDescent="0.25">
      <c r="A128" s="9">
        <v>2018</v>
      </c>
      <c r="B128" s="10">
        <v>6</v>
      </c>
      <c r="C128" s="10"/>
      <c r="D128" s="11">
        <v>339388.15999999997</v>
      </c>
      <c r="E128" s="12">
        <v>1</v>
      </c>
    </row>
    <row r="129" spans="1:5" x14ac:dyDescent="0.25">
      <c r="A129" s="9">
        <v>2018</v>
      </c>
      <c r="B129" s="10">
        <v>7</v>
      </c>
      <c r="C129" s="10"/>
      <c r="D129" s="11">
        <v>339947.32</v>
      </c>
      <c r="E129" s="12">
        <v>1</v>
      </c>
    </row>
    <row r="130" spans="1:5" x14ac:dyDescent="0.25">
      <c r="A130" s="9">
        <v>2018</v>
      </c>
      <c r="B130" s="10">
        <v>8</v>
      </c>
      <c r="C130" s="10"/>
      <c r="D130" s="11">
        <v>340506.84</v>
      </c>
      <c r="E130" s="12">
        <v>1</v>
      </c>
    </row>
    <row r="131" spans="1:5" x14ac:dyDescent="0.25">
      <c r="A131" s="9">
        <v>2018</v>
      </c>
      <c r="B131" s="10">
        <v>9</v>
      </c>
      <c r="C131" s="10"/>
      <c r="D131" s="11">
        <v>341066.86</v>
      </c>
      <c r="E131" s="12">
        <v>1</v>
      </c>
    </row>
    <row r="132" spans="1:5" x14ac:dyDescent="0.25">
      <c r="A132" s="9">
        <v>2018</v>
      </c>
      <c r="B132" s="10">
        <v>10</v>
      </c>
      <c r="C132" s="10"/>
      <c r="D132" s="11">
        <v>341627.39</v>
      </c>
      <c r="E132" s="12">
        <v>1</v>
      </c>
    </row>
    <row r="133" spans="1:5" x14ac:dyDescent="0.25">
      <c r="A133" s="9">
        <v>2018</v>
      </c>
      <c r="B133" s="10">
        <v>11</v>
      </c>
      <c r="C133" s="10"/>
      <c r="D133" s="11">
        <v>342188.43</v>
      </c>
      <c r="E133" s="12">
        <v>1</v>
      </c>
    </row>
    <row r="134" spans="1:5" x14ac:dyDescent="0.25">
      <c r="A134" s="9">
        <v>2018</v>
      </c>
      <c r="B134" s="10">
        <v>12</v>
      </c>
      <c r="C134" s="10"/>
      <c r="D134" s="11">
        <v>342750.33</v>
      </c>
      <c r="E134" s="12">
        <v>1</v>
      </c>
    </row>
    <row r="135" spans="1:5" x14ac:dyDescent="0.25">
      <c r="A135" s="9">
        <v>2019</v>
      </c>
      <c r="B135" s="10">
        <v>1</v>
      </c>
      <c r="C135" s="10"/>
      <c r="D135" s="11">
        <v>343313.1</v>
      </c>
      <c r="E135" s="12">
        <v>1</v>
      </c>
    </row>
    <row r="136" spans="1:5" x14ac:dyDescent="0.25">
      <c r="A136" s="9">
        <v>2019</v>
      </c>
      <c r="B136" s="10">
        <v>2</v>
      </c>
      <c r="C136" s="10"/>
      <c r="D136" s="11">
        <v>343876.75</v>
      </c>
      <c r="E136" s="12">
        <v>1</v>
      </c>
    </row>
    <row r="137" spans="1:5" x14ac:dyDescent="0.25">
      <c r="A137" s="9">
        <v>2019</v>
      </c>
      <c r="B137" s="10">
        <v>3</v>
      </c>
      <c r="C137" s="10"/>
      <c r="D137" s="11">
        <v>344441.46</v>
      </c>
      <c r="E137" s="12">
        <v>1</v>
      </c>
    </row>
    <row r="138" spans="1:5" x14ac:dyDescent="0.25">
      <c r="A138" s="9">
        <v>2019</v>
      </c>
      <c r="B138" s="10">
        <v>4</v>
      </c>
      <c r="C138" s="10"/>
      <c r="D138" s="11">
        <v>345007.26</v>
      </c>
      <c r="E138" s="12">
        <v>1</v>
      </c>
    </row>
    <row r="139" spans="1:5" x14ac:dyDescent="0.25">
      <c r="A139" s="9">
        <v>2019</v>
      </c>
      <c r="B139" s="10">
        <v>5</v>
      </c>
      <c r="C139" s="10"/>
      <c r="D139" s="11">
        <v>345574.14</v>
      </c>
      <c r="E139" s="12">
        <v>1</v>
      </c>
    </row>
    <row r="140" spans="1:5" x14ac:dyDescent="0.25">
      <c r="A140" s="9">
        <v>2019</v>
      </c>
      <c r="B140" s="10">
        <v>6</v>
      </c>
      <c r="C140" s="10"/>
      <c r="D140" s="11">
        <v>346142.3</v>
      </c>
      <c r="E140" s="12">
        <v>1</v>
      </c>
    </row>
    <row r="141" spans="1:5" x14ac:dyDescent="0.25">
      <c r="A141" s="9">
        <v>2019</v>
      </c>
      <c r="B141" s="10">
        <v>7</v>
      </c>
      <c r="C141" s="10"/>
      <c r="D141" s="11">
        <v>346711.75</v>
      </c>
      <c r="E141" s="12">
        <v>1</v>
      </c>
    </row>
    <row r="142" spans="1:5" x14ac:dyDescent="0.25">
      <c r="A142" s="9">
        <v>2019</v>
      </c>
      <c r="B142" s="10">
        <v>8</v>
      </c>
      <c r="C142" s="10"/>
      <c r="D142" s="11">
        <v>347282.49</v>
      </c>
      <c r="E142" s="12">
        <v>1</v>
      </c>
    </row>
    <row r="143" spans="1:5" x14ac:dyDescent="0.25">
      <c r="A143" s="9">
        <v>2019</v>
      </c>
      <c r="B143" s="10">
        <v>9</v>
      </c>
      <c r="C143" s="10"/>
      <c r="D143" s="11">
        <v>347854.73</v>
      </c>
      <c r="E143" s="12">
        <v>1</v>
      </c>
    </row>
    <row r="144" spans="1:5" x14ac:dyDescent="0.25">
      <c r="A144" s="9">
        <v>2019</v>
      </c>
      <c r="B144" s="10">
        <v>10</v>
      </c>
      <c r="C144" s="10"/>
      <c r="D144" s="11">
        <v>348428.46</v>
      </c>
      <c r="E144" s="12">
        <v>1</v>
      </c>
    </row>
    <row r="145" spans="1:5" x14ac:dyDescent="0.25">
      <c r="A145" s="9">
        <v>2019</v>
      </c>
      <c r="B145" s="10">
        <v>11</v>
      </c>
      <c r="C145" s="10"/>
      <c r="D145" s="11">
        <v>349003.7</v>
      </c>
      <c r="E145" s="12">
        <v>1</v>
      </c>
    </row>
    <row r="146" spans="1:5" x14ac:dyDescent="0.25">
      <c r="A146" s="9">
        <v>2019</v>
      </c>
      <c r="B146" s="10">
        <v>12</v>
      </c>
      <c r="C146" s="10"/>
      <c r="D146" s="11">
        <v>349580.21</v>
      </c>
      <c r="E146" s="12">
        <v>1</v>
      </c>
    </row>
    <row r="147" spans="1:5" x14ac:dyDescent="0.25">
      <c r="A147" s="9">
        <v>2020</v>
      </c>
      <c r="B147" s="10">
        <v>1</v>
      </c>
      <c r="C147" s="10"/>
      <c r="D147" s="11">
        <v>350158.02</v>
      </c>
      <c r="E147" s="12">
        <v>1</v>
      </c>
    </row>
    <row r="148" spans="1:5" x14ac:dyDescent="0.25">
      <c r="A148" s="9">
        <v>2020</v>
      </c>
      <c r="B148" s="10">
        <v>2</v>
      </c>
      <c r="C148" s="10"/>
      <c r="D148" s="11">
        <v>350737.12</v>
      </c>
      <c r="E148" s="12">
        <v>1</v>
      </c>
    </row>
    <row r="149" spans="1:5" x14ac:dyDescent="0.25">
      <c r="A149" s="9">
        <v>2020</v>
      </c>
      <c r="B149" s="10">
        <v>3</v>
      </c>
      <c r="C149" s="10"/>
      <c r="D149" s="11">
        <v>351317.25</v>
      </c>
      <c r="E149" s="12">
        <v>1</v>
      </c>
    </row>
    <row r="150" spans="1:5" x14ac:dyDescent="0.25">
      <c r="A150" s="9">
        <v>2020</v>
      </c>
      <c r="B150" s="10">
        <v>4</v>
      </c>
      <c r="C150" s="10"/>
      <c r="D150" s="11">
        <v>351898.42</v>
      </c>
      <c r="E150" s="12">
        <v>1</v>
      </c>
    </row>
    <row r="151" spans="1:5" x14ac:dyDescent="0.25">
      <c r="A151" s="9">
        <v>2020</v>
      </c>
      <c r="B151" s="10">
        <v>5</v>
      </c>
      <c r="C151" s="10"/>
      <c r="D151" s="11">
        <v>352480.63</v>
      </c>
      <c r="E151" s="12">
        <v>1</v>
      </c>
    </row>
    <row r="152" spans="1:5" x14ac:dyDescent="0.25">
      <c r="A152" s="9">
        <v>2020</v>
      </c>
      <c r="B152" s="10">
        <v>6</v>
      </c>
      <c r="C152" s="10"/>
      <c r="D152" s="11">
        <v>353063.58</v>
      </c>
      <c r="E152" s="12">
        <v>1</v>
      </c>
    </row>
    <row r="153" spans="1:5" x14ac:dyDescent="0.25">
      <c r="A153" s="9">
        <v>2020</v>
      </c>
      <c r="B153" s="10">
        <v>7</v>
      </c>
      <c r="C153" s="10"/>
      <c r="D153" s="11">
        <v>353647.25</v>
      </c>
      <c r="E153" s="12">
        <v>1</v>
      </c>
    </row>
    <row r="154" spans="1:5" x14ac:dyDescent="0.25">
      <c r="A154" s="9">
        <v>2020</v>
      </c>
      <c r="B154" s="10">
        <v>8</v>
      </c>
      <c r="C154" s="10"/>
      <c r="D154" s="11">
        <v>354231.67</v>
      </c>
      <c r="E154" s="12">
        <v>1</v>
      </c>
    </row>
    <row r="155" spans="1:5" x14ac:dyDescent="0.25">
      <c r="A155" s="9">
        <v>2020</v>
      </c>
      <c r="B155" s="10">
        <v>9</v>
      </c>
      <c r="C155" s="10"/>
      <c r="D155" s="11">
        <v>354816.48</v>
      </c>
      <c r="E155" s="12">
        <v>1</v>
      </c>
    </row>
    <row r="156" spans="1:5" x14ac:dyDescent="0.25">
      <c r="A156" s="9">
        <v>2020</v>
      </c>
      <c r="B156" s="10">
        <v>10</v>
      </c>
      <c r="C156" s="10"/>
      <c r="D156" s="11">
        <v>355401.67</v>
      </c>
      <c r="E156" s="12">
        <v>1</v>
      </c>
    </row>
    <row r="157" spans="1:5" x14ac:dyDescent="0.25">
      <c r="A157" s="9">
        <v>2020</v>
      </c>
      <c r="B157" s="10">
        <v>11</v>
      </c>
      <c r="C157" s="10"/>
      <c r="D157" s="11">
        <v>355987.26</v>
      </c>
      <c r="E157" s="12">
        <v>1</v>
      </c>
    </row>
    <row r="158" spans="1:5" x14ac:dyDescent="0.25">
      <c r="A158" s="13">
        <v>2020</v>
      </c>
      <c r="B158" s="14">
        <v>12</v>
      </c>
      <c r="C158" s="14"/>
      <c r="D158" s="20">
        <v>356573.25</v>
      </c>
      <c r="E158" s="15">
        <v>1</v>
      </c>
    </row>
    <row r="159" spans="1:5" x14ac:dyDescent="0.25">
      <c r="D159" s="3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E157"/>
  <sheetViews>
    <sheetView zoomScale="80" zoomScaleNormal="80" workbookViewId="0">
      <selection activeCell="B3" sqref="B3"/>
    </sheetView>
  </sheetViews>
  <sheetFormatPr defaultRowHeight="15" x14ac:dyDescent="0.25"/>
  <cols>
    <col min="1" max="1" width="16.42578125" bestFit="1" customWidth="1"/>
    <col min="2" max="2" width="12.42578125" bestFit="1" customWidth="1"/>
    <col min="4" max="4" width="10.85546875" bestFit="1" customWidth="1"/>
  </cols>
  <sheetData>
    <row r="1" spans="1:5" x14ac:dyDescent="0.25">
      <c r="A1" s="26" t="s">
        <v>2</v>
      </c>
      <c r="B1" s="27" t="s">
        <v>3</v>
      </c>
      <c r="C1" s="27" t="s">
        <v>4</v>
      </c>
      <c r="D1" s="27" t="s">
        <v>5</v>
      </c>
      <c r="E1" s="28" t="s">
        <v>6</v>
      </c>
    </row>
    <row r="2" spans="1:5" x14ac:dyDescent="0.25">
      <c r="A2" s="9" t="s">
        <v>26</v>
      </c>
      <c r="B2" s="10">
        <v>13592.333000000001</v>
      </c>
      <c r="C2" s="38">
        <v>2020.5309999999999</v>
      </c>
      <c r="D2" s="11">
        <v>6.7270000000000003</v>
      </c>
      <c r="E2" s="17">
        <v>0</v>
      </c>
    </row>
    <row r="3" spans="1:5" x14ac:dyDescent="0.25">
      <c r="A3" s="9" t="s">
        <v>52</v>
      </c>
      <c r="B3" s="72">
        <v>5.6553029048133495E-2</v>
      </c>
      <c r="C3" s="38">
        <v>7.0000000000000001E-3</v>
      </c>
      <c r="D3" s="11">
        <v>8.5340000000000007</v>
      </c>
      <c r="E3" s="17">
        <v>0</v>
      </c>
    </row>
    <row r="4" spans="1:5" x14ac:dyDescent="0.25">
      <c r="A4" s="9" t="s">
        <v>27</v>
      </c>
      <c r="B4" s="10">
        <v>350.803</v>
      </c>
      <c r="C4" s="38">
        <v>50.591999999999999</v>
      </c>
      <c r="D4" s="11">
        <v>6.9340000000000002</v>
      </c>
      <c r="E4" s="17">
        <v>0</v>
      </c>
    </row>
    <row r="5" spans="1:5" x14ac:dyDescent="0.25">
      <c r="A5" s="13" t="s">
        <v>7</v>
      </c>
      <c r="B5" s="14">
        <v>0.92900000000000005</v>
      </c>
      <c r="C5" s="40">
        <v>3.2000000000000001E-2</v>
      </c>
      <c r="D5" s="20">
        <v>28.85</v>
      </c>
      <c r="E5" s="18">
        <v>0</v>
      </c>
    </row>
    <row r="6" spans="1:5" x14ac:dyDescent="0.25">
      <c r="C6" s="1"/>
      <c r="D6" s="32"/>
    </row>
    <row r="7" spans="1:5" x14ac:dyDescent="0.25">
      <c r="C7" s="1"/>
      <c r="D7" s="32"/>
    </row>
    <row r="8" spans="1:5" x14ac:dyDescent="0.25">
      <c r="C8" s="1"/>
      <c r="D8" s="32"/>
    </row>
    <row r="9" spans="1:5" x14ac:dyDescent="0.25">
      <c r="C9" s="1"/>
      <c r="D9" s="32"/>
    </row>
    <row r="10" spans="1:5" x14ac:dyDescent="0.25">
      <c r="C10" s="1"/>
      <c r="D10" s="32"/>
    </row>
    <row r="11" spans="1:5" x14ac:dyDescent="0.25">
      <c r="C11" s="1"/>
      <c r="D11" s="32"/>
    </row>
    <row r="12" spans="1:5" x14ac:dyDescent="0.25">
      <c r="C12" s="1"/>
      <c r="D12" s="32"/>
    </row>
    <row r="13" spans="1:5" x14ac:dyDescent="0.25">
      <c r="C13" s="1"/>
      <c r="D13" s="32"/>
    </row>
    <row r="14" spans="1:5" x14ac:dyDescent="0.25">
      <c r="C14" s="1"/>
      <c r="D14" s="32"/>
    </row>
    <row r="15" spans="1:5" x14ac:dyDescent="0.25">
      <c r="C15" s="1"/>
      <c r="D15" s="32"/>
    </row>
    <row r="16" spans="1:5" x14ac:dyDescent="0.25">
      <c r="C16" s="1"/>
      <c r="D16" s="32"/>
    </row>
    <row r="17" spans="3:4" x14ac:dyDescent="0.25">
      <c r="C17" s="1"/>
      <c r="D17" s="32"/>
    </row>
    <row r="18" spans="3:4" x14ac:dyDescent="0.25">
      <c r="C18" s="1"/>
      <c r="D18" s="32"/>
    </row>
    <row r="19" spans="3:4" x14ac:dyDescent="0.25">
      <c r="C19" s="1"/>
      <c r="D19" s="32"/>
    </row>
    <row r="20" spans="3:4" x14ac:dyDescent="0.25">
      <c r="C20" s="1"/>
      <c r="D20" s="32"/>
    </row>
    <row r="21" spans="3:4" x14ac:dyDescent="0.25">
      <c r="C21" s="1"/>
      <c r="D21" s="32"/>
    </row>
    <row r="22" spans="3:4" x14ac:dyDescent="0.25">
      <c r="C22" s="1"/>
      <c r="D22" s="32"/>
    </row>
    <row r="23" spans="3:4" x14ac:dyDescent="0.25">
      <c r="C23" s="1"/>
      <c r="D23" s="32"/>
    </row>
    <row r="24" spans="3:4" x14ac:dyDescent="0.25">
      <c r="C24" s="1"/>
      <c r="D24" s="32"/>
    </row>
    <row r="25" spans="3:4" x14ac:dyDescent="0.25">
      <c r="C25" s="1"/>
      <c r="D25" s="32"/>
    </row>
    <row r="26" spans="3:4" x14ac:dyDescent="0.25">
      <c r="C26" s="1"/>
      <c r="D26" s="32"/>
    </row>
    <row r="27" spans="3:4" x14ac:dyDescent="0.25">
      <c r="C27" s="1"/>
      <c r="D27" s="32"/>
    </row>
    <row r="28" spans="3:4" x14ac:dyDescent="0.25">
      <c r="C28" s="1"/>
      <c r="D28" s="32"/>
    </row>
    <row r="29" spans="3:4" x14ac:dyDescent="0.25">
      <c r="C29" s="1"/>
      <c r="D29" s="32"/>
    </row>
    <row r="30" spans="3:4" x14ac:dyDescent="0.25">
      <c r="C30" s="1"/>
      <c r="D30" s="32"/>
    </row>
    <row r="31" spans="3:4" x14ac:dyDescent="0.25">
      <c r="C31" s="1"/>
      <c r="D31" s="32"/>
    </row>
    <row r="32" spans="3:4" x14ac:dyDescent="0.25">
      <c r="C32" s="1"/>
      <c r="D32" s="32"/>
    </row>
    <row r="33" spans="3:4" x14ac:dyDescent="0.25">
      <c r="C33" s="1"/>
      <c r="D33" s="32"/>
    </row>
    <row r="34" spans="3:4" x14ac:dyDescent="0.25">
      <c r="C34" s="1"/>
      <c r="D34" s="32"/>
    </row>
    <row r="35" spans="3:4" x14ac:dyDescent="0.25">
      <c r="C35" s="1"/>
      <c r="D35" s="32"/>
    </row>
    <row r="36" spans="3:4" x14ac:dyDescent="0.25">
      <c r="C36" s="1"/>
      <c r="D36" s="32"/>
    </row>
    <row r="37" spans="3:4" x14ac:dyDescent="0.25">
      <c r="C37" s="1"/>
      <c r="D37" s="32"/>
    </row>
    <row r="38" spans="3:4" x14ac:dyDescent="0.25">
      <c r="C38" s="1"/>
      <c r="D38" s="32"/>
    </row>
    <row r="39" spans="3:4" x14ac:dyDescent="0.25">
      <c r="C39" s="1"/>
      <c r="D39" s="32"/>
    </row>
    <row r="40" spans="3:4" x14ac:dyDescent="0.25">
      <c r="C40" s="1"/>
      <c r="D40" s="32"/>
    </row>
    <row r="41" spans="3:4" x14ac:dyDescent="0.25">
      <c r="C41" s="1"/>
      <c r="D41" s="32"/>
    </row>
    <row r="42" spans="3:4" x14ac:dyDescent="0.25">
      <c r="C42" s="1"/>
      <c r="D42" s="32"/>
    </row>
    <row r="43" spans="3:4" x14ac:dyDescent="0.25">
      <c r="C43" s="1"/>
      <c r="D43" s="32"/>
    </row>
    <row r="44" spans="3:4" x14ac:dyDescent="0.25">
      <c r="C44" s="1"/>
      <c r="D44" s="32"/>
    </row>
    <row r="45" spans="3:4" x14ac:dyDescent="0.25">
      <c r="C45" s="1"/>
      <c r="D45" s="32"/>
    </row>
    <row r="46" spans="3:4" x14ac:dyDescent="0.25">
      <c r="C46" s="1"/>
      <c r="D46" s="32"/>
    </row>
    <row r="47" spans="3:4" x14ac:dyDescent="0.25">
      <c r="C47" s="1"/>
      <c r="D47" s="32"/>
    </row>
    <row r="48" spans="3:4" x14ac:dyDescent="0.25">
      <c r="C48" s="1"/>
      <c r="D48" s="32"/>
    </row>
    <row r="49" spans="3:4" x14ac:dyDescent="0.25">
      <c r="C49" s="1"/>
      <c r="D49" s="32"/>
    </row>
    <row r="50" spans="3:4" x14ac:dyDescent="0.25">
      <c r="C50" s="1"/>
      <c r="D50" s="32"/>
    </row>
    <row r="51" spans="3:4" x14ac:dyDescent="0.25">
      <c r="C51" s="1"/>
      <c r="D51" s="32"/>
    </row>
    <row r="52" spans="3:4" x14ac:dyDescent="0.25">
      <c r="C52" s="1"/>
      <c r="D52" s="32"/>
    </row>
    <row r="53" spans="3:4" x14ac:dyDescent="0.25">
      <c r="C53" s="1"/>
      <c r="D53" s="32"/>
    </row>
    <row r="54" spans="3:4" x14ac:dyDescent="0.25">
      <c r="C54" s="1"/>
      <c r="D54" s="32"/>
    </row>
    <row r="55" spans="3:4" x14ac:dyDescent="0.25">
      <c r="C55" s="1"/>
      <c r="D55" s="32"/>
    </row>
    <row r="56" spans="3:4" x14ac:dyDescent="0.25">
      <c r="C56" s="1"/>
      <c r="D56" s="32"/>
    </row>
    <row r="57" spans="3:4" x14ac:dyDescent="0.25">
      <c r="C57" s="1"/>
      <c r="D57" s="32"/>
    </row>
    <row r="58" spans="3:4" x14ac:dyDescent="0.25">
      <c r="C58" s="1"/>
      <c r="D58" s="32"/>
    </row>
    <row r="59" spans="3:4" x14ac:dyDescent="0.25">
      <c r="C59" s="1"/>
      <c r="D59" s="32"/>
    </row>
    <row r="60" spans="3:4" x14ac:dyDescent="0.25">
      <c r="C60" s="1"/>
      <c r="D60" s="32"/>
    </row>
    <row r="61" spans="3:4" x14ac:dyDescent="0.25">
      <c r="C61" s="1"/>
      <c r="D61" s="32"/>
    </row>
    <row r="62" spans="3:4" x14ac:dyDescent="0.25">
      <c r="C62" s="1"/>
      <c r="D62" s="32"/>
    </row>
    <row r="63" spans="3:4" x14ac:dyDescent="0.25">
      <c r="C63" s="1"/>
      <c r="D63" s="32"/>
    </row>
    <row r="64" spans="3:4" x14ac:dyDescent="0.25">
      <c r="C64" s="1"/>
      <c r="D64" s="32"/>
    </row>
    <row r="65" spans="3:4" x14ac:dyDescent="0.25">
      <c r="C65" s="1"/>
      <c r="D65" s="32"/>
    </row>
    <row r="66" spans="3:4" x14ac:dyDescent="0.25">
      <c r="C66" s="1"/>
      <c r="D66" s="32"/>
    </row>
    <row r="67" spans="3:4" x14ac:dyDescent="0.25">
      <c r="C67" s="1"/>
      <c r="D67" s="32"/>
    </row>
    <row r="68" spans="3:4" x14ac:dyDescent="0.25">
      <c r="C68" s="1"/>
      <c r="D68" s="32"/>
    </row>
    <row r="69" spans="3:4" x14ac:dyDescent="0.25">
      <c r="C69" s="1"/>
      <c r="D69" s="32"/>
    </row>
    <row r="70" spans="3:4" x14ac:dyDescent="0.25">
      <c r="C70" s="1"/>
      <c r="D70" s="32"/>
    </row>
    <row r="71" spans="3:4" x14ac:dyDescent="0.25">
      <c r="C71" s="1"/>
      <c r="D71" s="32"/>
    </row>
    <row r="72" spans="3:4" x14ac:dyDescent="0.25">
      <c r="C72" s="1"/>
      <c r="D72" s="32"/>
    </row>
    <row r="73" spans="3:4" x14ac:dyDescent="0.25">
      <c r="C73" s="1"/>
      <c r="D73" s="32"/>
    </row>
    <row r="74" spans="3:4" x14ac:dyDescent="0.25">
      <c r="C74" s="1"/>
      <c r="D74" s="32"/>
    </row>
    <row r="75" spans="3:4" x14ac:dyDescent="0.25">
      <c r="C75" s="1"/>
      <c r="D75" s="32"/>
    </row>
    <row r="76" spans="3:4" x14ac:dyDescent="0.25">
      <c r="C76" s="1"/>
      <c r="D76" s="32"/>
    </row>
    <row r="77" spans="3:4" x14ac:dyDescent="0.25">
      <c r="C77" s="1"/>
      <c r="D77" s="32"/>
    </row>
    <row r="78" spans="3:4" x14ac:dyDescent="0.25">
      <c r="C78" s="1"/>
      <c r="D78" s="32"/>
    </row>
    <row r="79" spans="3:4" x14ac:dyDescent="0.25">
      <c r="C79" s="1"/>
      <c r="D79" s="32"/>
    </row>
    <row r="80" spans="3:4" x14ac:dyDescent="0.25">
      <c r="C80" s="1"/>
      <c r="D80" s="32"/>
    </row>
    <row r="81" spans="3:4" x14ac:dyDescent="0.25">
      <c r="C81" s="1"/>
      <c r="D81" s="32"/>
    </row>
    <row r="82" spans="3:4" x14ac:dyDescent="0.25">
      <c r="C82" s="1"/>
      <c r="D82" s="32"/>
    </row>
    <row r="83" spans="3:4" x14ac:dyDescent="0.25">
      <c r="C83" s="1"/>
      <c r="D83" s="32"/>
    </row>
    <row r="84" spans="3:4" x14ac:dyDescent="0.25">
      <c r="C84" s="1"/>
      <c r="D84" s="32"/>
    </row>
    <row r="85" spans="3:4" x14ac:dyDescent="0.25">
      <c r="C85" s="1"/>
      <c r="D85" s="32"/>
    </row>
    <row r="86" spans="3:4" x14ac:dyDescent="0.25">
      <c r="D86" s="32"/>
    </row>
    <row r="87" spans="3:4" x14ac:dyDescent="0.25">
      <c r="D87" s="32"/>
    </row>
    <row r="88" spans="3:4" x14ac:dyDescent="0.25">
      <c r="D88" s="32"/>
    </row>
    <row r="89" spans="3:4" x14ac:dyDescent="0.25">
      <c r="D89" s="32"/>
    </row>
    <row r="90" spans="3:4" x14ac:dyDescent="0.25">
      <c r="D90" s="32"/>
    </row>
    <row r="91" spans="3:4" x14ac:dyDescent="0.25">
      <c r="D91" s="32"/>
    </row>
    <row r="92" spans="3:4" x14ac:dyDescent="0.25">
      <c r="D92" s="32"/>
    </row>
    <row r="93" spans="3:4" x14ac:dyDescent="0.25">
      <c r="D93" s="32"/>
    </row>
    <row r="94" spans="3:4" x14ac:dyDescent="0.25">
      <c r="D94" s="32"/>
    </row>
    <row r="95" spans="3:4" x14ac:dyDescent="0.25">
      <c r="D95" s="32"/>
    </row>
    <row r="96" spans="3:4" x14ac:dyDescent="0.25">
      <c r="D96" s="32"/>
    </row>
    <row r="97" spans="4:4" x14ac:dyDescent="0.25">
      <c r="D97" s="32"/>
    </row>
    <row r="98" spans="4:4" x14ac:dyDescent="0.25">
      <c r="D98" s="32"/>
    </row>
    <row r="99" spans="4:4" x14ac:dyDescent="0.25">
      <c r="D99" s="32"/>
    </row>
    <row r="100" spans="4:4" x14ac:dyDescent="0.25">
      <c r="D100" s="32"/>
    </row>
    <row r="101" spans="4:4" x14ac:dyDescent="0.25">
      <c r="D101" s="32"/>
    </row>
    <row r="102" spans="4:4" x14ac:dyDescent="0.25">
      <c r="D102" s="32"/>
    </row>
    <row r="103" spans="4:4" x14ac:dyDescent="0.25">
      <c r="D103" s="32"/>
    </row>
    <row r="104" spans="4:4" x14ac:dyDescent="0.25">
      <c r="D104" s="32"/>
    </row>
    <row r="105" spans="4:4" x14ac:dyDescent="0.25">
      <c r="D105" s="32"/>
    </row>
    <row r="106" spans="4:4" x14ac:dyDescent="0.25">
      <c r="D106" s="32"/>
    </row>
    <row r="107" spans="4:4" x14ac:dyDescent="0.25">
      <c r="D107" s="32"/>
    </row>
    <row r="108" spans="4:4" x14ac:dyDescent="0.25">
      <c r="D108" s="32"/>
    </row>
    <row r="109" spans="4:4" x14ac:dyDescent="0.25">
      <c r="D109" s="32"/>
    </row>
    <row r="110" spans="4:4" x14ac:dyDescent="0.25">
      <c r="D110" s="32"/>
    </row>
    <row r="111" spans="4:4" x14ac:dyDescent="0.25">
      <c r="D111" s="32"/>
    </row>
    <row r="112" spans="4:4" x14ac:dyDescent="0.25">
      <c r="D112" s="32"/>
    </row>
    <row r="113" spans="4:4" x14ac:dyDescent="0.25">
      <c r="D113" s="32"/>
    </row>
    <row r="114" spans="4:4" x14ac:dyDescent="0.25">
      <c r="D114" s="32"/>
    </row>
    <row r="115" spans="4:4" x14ac:dyDescent="0.25">
      <c r="D115" s="32"/>
    </row>
    <row r="116" spans="4:4" x14ac:dyDescent="0.25">
      <c r="D116" s="32"/>
    </row>
    <row r="117" spans="4:4" x14ac:dyDescent="0.25">
      <c r="D117" s="32"/>
    </row>
    <row r="118" spans="4:4" x14ac:dyDescent="0.25">
      <c r="D118" s="32"/>
    </row>
    <row r="119" spans="4:4" x14ac:dyDescent="0.25">
      <c r="D119" s="32"/>
    </row>
    <row r="120" spans="4:4" x14ac:dyDescent="0.25">
      <c r="D120" s="32"/>
    </row>
    <row r="121" spans="4:4" x14ac:dyDescent="0.25">
      <c r="D121" s="32"/>
    </row>
    <row r="122" spans="4:4" x14ac:dyDescent="0.25">
      <c r="D122" s="32"/>
    </row>
    <row r="123" spans="4:4" x14ac:dyDescent="0.25">
      <c r="D123" s="32"/>
    </row>
    <row r="124" spans="4:4" x14ac:dyDescent="0.25">
      <c r="D124" s="32"/>
    </row>
    <row r="125" spans="4:4" x14ac:dyDescent="0.25">
      <c r="D125" s="32"/>
    </row>
    <row r="126" spans="4:4" x14ac:dyDescent="0.25">
      <c r="D126" s="32"/>
    </row>
    <row r="127" spans="4:4" x14ac:dyDescent="0.25">
      <c r="D127" s="32"/>
    </row>
    <row r="128" spans="4:4" x14ac:dyDescent="0.25">
      <c r="D128" s="32"/>
    </row>
    <row r="129" spans="4:4" x14ac:dyDescent="0.25">
      <c r="D129" s="32"/>
    </row>
    <row r="130" spans="4:4" x14ac:dyDescent="0.25">
      <c r="D130" s="32"/>
    </row>
    <row r="131" spans="4:4" x14ac:dyDescent="0.25">
      <c r="D131" s="32"/>
    </row>
    <row r="132" spans="4:4" x14ac:dyDescent="0.25">
      <c r="D132" s="32"/>
    </row>
    <row r="133" spans="4:4" x14ac:dyDescent="0.25">
      <c r="D133" s="32"/>
    </row>
    <row r="134" spans="4:4" x14ac:dyDescent="0.25">
      <c r="D134" s="32"/>
    </row>
    <row r="135" spans="4:4" x14ac:dyDescent="0.25">
      <c r="D135" s="32"/>
    </row>
    <row r="136" spans="4:4" x14ac:dyDescent="0.25">
      <c r="D136" s="32"/>
    </row>
    <row r="137" spans="4:4" x14ac:dyDescent="0.25">
      <c r="D137" s="32"/>
    </row>
    <row r="138" spans="4:4" x14ac:dyDescent="0.25">
      <c r="D138" s="32"/>
    </row>
    <row r="139" spans="4:4" x14ac:dyDescent="0.25">
      <c r="D139" s="32"/>
    </row>
    <row r="140" spans="4:4" x14ac:dyDescent="0.25">
      <c r="D140" s="32"/>
    </row>
    <row r="141" spans="4:4" x14ac:dyDescent="0.25">
      <c r="D141" s="32"/>
    </row>
    <row r="142" spans="4:4" x14ac:dyDescent="0.25">
      <c r="D142" s="32"/>
    </row>
    <row r="143" spans="4:4" x14ac:dyDescent="0.25">
      <c r="D143" s="32"/>
    </row>
    <row r="144" spans="4:4" x14ac:dyDescent="0.25">
      <c r="D144" s="32"/>
    </row>
    <row r="145" spans="4:4" x14ac:dyDescent="0.25">
      <c r="D145" s="32"/>
    </row>
    <row r="146" spans="4:4" x14ac:dyDescent="0.25">
      <c r="D146" s="32"/>
    </row>
    <row r="147" spans="4:4" x14ac:dyDescent="0.25">
      <c r="D147" s="32"/>
    </row>
    <row r="148" spans="4:4" x14ac:dyDescent="0.25">
      <c r="D148" s="32"/>
    </row>
    <row r="149" spans="4:4" x14ac:dyDescent="0.25">
      <c r="D149" s="32"/>
    </row>
    <row r="150" spans="4:4" x14ac:dyDescent="0.25">
      <c r="D150" s="32"/>
    </row>
    <row r="151" spans="4:4" x14ac:dyDescent="0.25">
      <c r="D151" s="32"/>
    </row>
    <row r="152" spans="4:4" x14ac:dyDescent="0.25">
      <c r="D152" s="32"/>
    </row>
    <row r="153" spans="4:4" x14ac:dyDescent="0.25">
      <c r="D153" s="32"/>
    </row>
    <row r="154" spans="4:4" x14ac:dyDescent="0.25">
      <c r="D154" s="32"/>
    </row>
    <row r="155" spans="4:4" x14ac:dyDescent="0.25">
      <c r="D155" s="32"/>
    </row>
    <row r="156" spans="4:4" x14ac:dyDescent="0.25">
      <c r="D156" s="32"/>
    </row>
    <row r="157" spans="4:4" x14ac:dyDescent="0.25">
      <c r="D157" s="3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144"/>
  <sheetViews>
    <sheetView zoomScale="80" zoomScaleNormal="80" workbookViewId="0">
      <selection activeCell="G1" sqref="G1:H16"/>
    </sheetView>
  </sheetViews>
  <sheetFormatPr defaultRowHeight="15" x14ac:dyDescent="0.25"/>
  <cols>
    <col min="1" max="1" width="25.85546875" bestFit="1" customWidth="1"/>
    <col min="2" max="2" width="13.5703125" bestFit="1" customWidth="1"/>
    <col min="4" max="4" width="10.85546875" bestFit="1" customWidth="1"/>
    <col min="7" max="7" width="25.85546875" bestFit="1" customWidth="1"/>
    <col min="8" max="8" width="13.5703125" bestFit="1" customWidth="1"/>
  </cols>
  <sheetData>
    <row r="1" spans="1:11" x14ac:dyDescent="0.25">
      <c r="A1" s="29" t="s">
        <v>8</v>
      </c>
      <c r="B1" s="31"/>
    </row>
    <row r="2" spans="1:11" x14ac:dyDescent="0.25">
      <c r="A2" s="9" t="s">
        <v>9</v>
      </c>
      <c r="B2" s="12">
        <v>83</v>
      </c>
      <c r="C2" s="1"/>
      <c r="D2" s="32"/>
    </row>
    <row r="3" spans="1:11" x14ac:dyDescent="0.25">
      <c r="A3" s="9" t="s">
        <v>11</v>
      </c>
      <c r="B3" s="12">
        <v>79</v>
      </c>
      <c r="C3" s="1"/>
      <c r="D3" s="32"/>
      <c r="E3" s="8"/>
    </row>
    <row r="4" spans="1:11" x14ac:dyDescent="0.25">
      <c r="A4" s="9" t="s">
        <v>13</v>
      </c>
      <c r="B4" s="12">
        <v>0.997</v>
      </c>
      <c r="C4" s="1"/>
      <c r="D4" s="32"/>
      <c r="K4" s="8"/>
    </row>
    <row r="5" spans="1:11" x14ac:dyDescent="0.25">
      <c r="A5" s="9" t="s">
        <v>14</v>
      </c>
      <c r="B5" s="12">
        <v>0.997</v>
      </c>
      <c r="C5" s="1"/>
      <c r="D5" s="32"/>
      <c r="E5" s="8"/>
    </row>
    <row r="6" spans="1:11" x14ac:dyDescent="0.25">
      <c r="A6" s="9" t="s">
        <v>15</v>
      </c>
      <c r="B6" s="19">
        <v>70274627.670000002</v>
      </c>
      <c r="C6" s="1"/>
      <c r="D6" s="32"/>
      <c r="K6" s="8"/>
    </row>
    <row r="7" spans="1:11" x14ac:dyDescent="0.25">
      <c r="A7" s="9" t="s">
        <v>16</v>
      </c>
      <c r="B7" s="19">
        <v>193784.74</v>
      </c>
      <c r="C7" s="1"/>
      <c r="D7" s="32"/>
      <c r="H7" s="69"/>
    </row>
    <row r="8" spans="1:11" x14ac:dyDescent="0.25">
      <c r="A8" s="9" t="s">
        <v>17</v>
      </c>
      <c r="B8" s="19">
        <v>2452.9699999999998</v>
      </c>
      <c r="C8" s="1"/>
      <c r="D8" s="32"/>
      <c r="H8" s="69"/>
    </row>
    <row r="9" spans="1:11" x14ac:dyDescent="0.25">
      <c r="A9" s="9" t="s">
        <v>18</v>
      </c>
      <c r="B9" s="12">
        <v>49.53</v>
      </c>
      <c r="C9" s="1"/>
      <c r="D9" s="32"/>
      <c r="H9" s="69"/>
      <c r="K9" s="8"/>
    </row>
    <row r="10" spans="1:11" x14ac:dyDescent="0.25">
      <c r="A10" s="9" t="s">
        <v>10</v>
      </c>
      <c r="B10" s="12">
        <v>30.07</v>
      </c>
      <c r="C10" s="1"/>
      <c r="D10" s="32"/>
      <c r="K10" s="8"/>
    </row>
    <row r="11" spans="1:11" x14ac:dyDescent="0.25">
      <c r="A11" s="9" t="s">
        <v>12</v>
      </c>
      <c r="B11" s="17">
        <v>1E-3</v>
      </c>
      <c r="C11" s="1"/>
      <c r="D11" s="32"/>
      <c r="K11" s="8"/>
    </row>
    <row r="12" spans="1:11" x14ac:dyDescent="0.25">
      <c r="A12" s="13" t="s">
        <v>19</v>
      </c>
      <c r="B12" s="15">
        <v>1.962</v>
      </c>
      <c r="C12" s="1"/>
      <c r="D12" s="32"/>
      <c r="H12" s="8"/>
    </row>
    <row r="13" spans="1:11" x14ac:dyDescent="0.25">
      <c r="C13" s="1"/>
      <c r="D13" s="32"/>
    </row>
    <row r="14" spans="1:11" x14ac:dyDescent="0.25">
      <c r="C14" s="1"/>
      <c r="D14" s="32"/>
    </row>
    <row r="15" spans="1:11" x14ac:dyDescent="0.25">
      <c r="C15" s="1"/>
      <c r="D15" s="32"/>
    </row>
    <row r="16" spans="1:11" x14ac:dyDescent="0.25">
      <c r="C16" s="1"/>
      <c r="D16" s="32"/>
    </row>
    <row r="17" spans="3:4" x14ac:dyDescent="0.25">
      <c r="C17" s="1"/>
      <c r="D17" s="32"/>
    </row>
    <row r="18" spans="3:4" x14ac:dyDescent="0.25">
      <c r="C18" s="1"/>
      <c r="D18" s="32"/>
    </row>
    <row r="19" spans="3:4" x14ac:dyDescent="0.25">
      <c r="C19" s="1"/>
      <c r="D19" s="32"/>
    </row>
    <row r="20" spans="3:4" x14ac:dyDescent="0.25">
      <c r="C20" s="1"/>
      <c r="D20" s="32"/>
    </row>
    <row r="21" spans="3:4" x14ac:dyDescent="0.25">
      <c r="C21" s="1"/>
      <c r="D21" s="32"/>
    </row>
    <row r="22" spans="3:4" x14ac:dyDescent="0.25">
      <c r="C22" s="1"/>
      <c r="D22" s="32"/>
    </row>
    <row r="23" spans="3:4" x14ac:dyDescent="0.25">
      <c r="C23" s="1"/>
      <c r="D23" s="32"/>
    </row>
    <row r="24" spans="3:4" x14ac:dyDescent="0.25">
      <c r="C24" s="1"/>
      <c r="D24" s="32"/>
    </row>
    <row r="25" spans="3:4" x14ac:dyDescent="0.25">
      <c r="C25" s="1"/>
      <c r="D25" s="32"/>
    </row>
    <row r="26" spans="3:4" x14ac:dyDescent="0.25">
      <c r="C26" s="1"/>
      <c r="D26" s="32"/>
    </row>
    <row r="27" spans="3:4" x14ac:dyDescent="0.25">
      <c r="C27" s="1"/>
      <c r="D27" s="32"/>
    </row>
    <row r="28" spans="3:4" x14ac:dyDescent="0.25">
      <c r="C28" s="1"/>
      <c r="D28" s="32"/>
    </row>
    <row r="29" spans="3:4" x14ac:dyDescent="0.25">
      <c r="C29" s="1"/>
      <c r="D29" s="32"/>
    </row>
    <row r="30" spans="3:4" x14ac:dyDescent="0.25">
      <c r="C30" s="1"/>
      <c r="D30" s="32"/>
    </row>
    <row r="31" spans="3:4" x14ac:dyDescent="0.25">
      <c r="C31" s="1"/>
      <c r="D31" s="32"/>
    </row>
    <row r="32" spans="3:4" x14ac:dyDescent="0.25">
      <c r="C32" s="1"/>
      <c r="D32" s="32"/>
    </row>
    <row r="33" spans="3:4" x14ac:dyDescent="0.25">
      <c r="C33" s="1"/>
      <c r="D33" s="32"/>
    </row>
    <row r="34" spans="3:4" x14ac:dyDescent="0.25">
      <c r="C34" s="1"/>
      <c r="D34" s="32"/>
    </row>
    <row r="35" spans="3:4" x14ac:dyDescent="0.25">
      <c r="C35" s="1"/>
      <c r="D35" s="32"/>
    </row>
    <row r="36" spans="3:4" x14ac:dyDescent="0.25">
      <c r="C36" s="1"/>
      <c r="D36" s="32"/>
    </row>
    <row r="37" spans="3:4" x14ac:dyDescent="0.25">
      <c r="C37" s="1"/>
      <c r="D37" s="32"/>
    </row>
    <row r="38" spans="3:4" x14ac:dyDescent="0.25">
      <c r="C38" s="1"/>
      <c r="D38" s="32"/>
    </row>
    <row r="39" spans="3:4" x14ac:dyDescent="0.25">
      <c r="C39" s="1"/>
      <c r="D39" s="32"/>
    </row>
    <row r="40" spans="3:4" x14ac:dyDescent="0.25">
      <c r="C40" s="1"/>
      <c r="D40" s="32"/>
    </row>
    <row r="41" spans="3:4" x14ac:dyDescent="0.25">
      <c r="C41" s="1"/>
      <c r="D41" s="32"/>
    </row>
    <row r="42" spans="3:4" x14ac:dyDescent="0.25">
      <c r="C42" s="1"/>
      <c r="D42" s="32"/>
    </row>
    <row r="43" spans="3:4" x14ac:dyDescent="0.25">
      <c r="C43" s="1"/>
      <c r="D43" s="32"/>
    </row>
    <row r="44" spans="3:4" x14ac:dyDescent="0.25">
      <c r="C44" s="1"/>
      <c r="D44" s="32"/>
    </row>
    <row r="45" spans="3:4" x14ac:dyDescent="0.25">
      <c r="C45" s="1"/>
      <c r="D45" s="32"/>
    </row>
    <row r="46" spans="3:4" x14ac:dyDescent="0.25">
      <c r="C46" s="1"/>
      <c r="D46" s="32"/>
    </row>
    <row r="47" spans="3:4" x14ac:dyDescent="0.25">
      <c r="C47" s="1"/>
      <c r="D47" s="32"/>
    </row>
    <row r="48" spans="3:4" x14ac:dyDescent="0.25">
      <c r="C48" s="1"/>
      <c r="D48" s="32"/>
    </row>
    <row r="49" spans="3:4" x14ac:dyDescent="0.25">
      <c r="C49" s="1"/>
      <c r="D49" s="32"/>
    </row>
    <row r="50" spans="3:4" x14ac:dyDescent="0.25">
      <c r="C50" s="1"/>
      <c r="D50" s="32"/>
    </row>
    <row r="51" spans="3:4" x14ac:dyDescent="0.25">
      <c r="C51" s="1"/>
      <c r="D51" s="32"/>
    </row>
    <row r="52" spans="3:4" x14ac:dyDescent="0.25">
      <c r="C52" s="1"/>
      <c r="D52" s="32"/>
    </row>
    <row r="53" spans="3:4" x14ac:dyDescent="0.25">
      <c r="C53" s="1"/>
      <c r="D53" s="32"/>
    </row>
    <row r="54" spans="3:4" x14ac:dyDescent="0.25">
      <c r="C54" s="1"/>
      <c r="D54" s="32"/>
    </row>
    <row r="55" spans="3:4" x14ac:dyDescent="0.25">
      <c r="C55" s="1"/>
      <c r="D55" s="32"/>
    </row>
    <row r="56" spans="3:4" x14ac:dyDescent="0.25">
      <c r="C56" s="1"/>
      <c r="D56" s="32"/>
    </row>
    <row r="57" spans="3:4" x14ac:dyDescent="0.25">
      <c r="C57" s="1"/>
      <c r="D57" s="32"/>
    </row>
    <row r="58" spans="3:4" x14ac:dyDescent="0.25">
      <c r="C58" s="1"/>
      <c r="D58" s="32"/>
    </row>
    <row r="59" spans="3:4" x14ac:dyDescent="0.25">
      <c r="C59" s="1"/>
      <c r="D59" s="32"/>
    </row>
    <row r="60" spans="3:4" x14ac:dyDescent="0.25">
      <c r="C60" s="1"/>
      <c r="D60" s="32"/>
    </row>
    <row r="61" spans="3:4" x14ac:dyDescent="0.25">
      <c r="C61" s="1"/>
      <c r="D61" s="32"/>
    </row>
    <row r="62" spans="3:4" x14ac:dyDescent="0.25">
      <c r="C62" s="1"/>
      <c r="D62" s="32"/>
    </row>
    <row r="63" spans="3:4" x14ac:dyDescent="0.25">
      <c r="C63" s="1"/>
      <c r="D63" s="32"/>
    </row>
    <row r="64" spans="3:4" x14ac:dyDescent="0.25">
      <c r="C64" s="1"/>
      <c r="D64" s="32"/>
    </row>
    <row r="65" spans="3:4" x14ac:dyDescent="0.25">
      <c r="C65" s="1"/>
      <c r="D65" s="32"/>
    </row>
    <row r="66" spans="3:4" x14ac:dyDescent="0.25">
      <c r="C66" s="1"/>
      <c r="D66" s="32"/>
    </row>
    <row r="67" spans="3:4" x14ac:dyDescent="0.25">
      <c r="C67" s="1"/>
      <c r="D67" s="32"/>
    </row>
    <row r="68" spans="3:4" x14ac:dyDescent="0.25">
      <c r="C68" s="1"/>
      <c r="D68" s="32"/>
    </row>
    <row r="69" spans="3:4" x14ac:dyDescent="0.25">
      <c r="C69" s="1"/>
      <c r="D69" s="32"/>
    </row>
    <row r="70" spans="3:4" x14ac:dyDescent="0.25">
      <c r="C70" s="1"/>
      <c r="D70" s="32"/>
    </row>
    <row r="71" spans="3:4" x14ac:dyDescent="0.25">
      <c r="C71" s="1"/>
      <c r="D71" s="32"/>
    </row>
    <row r="72" spans="3:4" x14ac:dyDescent="0.25">
      <c r="C72" s="1"/>
      <c r="D72" s="32"/>
    </row>
    <row r="73" spans="3:4" x14ac:dyDescent="0.25">
      <c r="D73" s="32"/>
    </row>
    <row r="74" spans="3:4" x14ac:dyDescent="0.25">
      <c r="D74" s="32"/>
    </row>
    <row r="75" spans="3:4" x14ac:dyDescent="0.25">
      <c r="D75" s="32"/>
    </row>
    <row r="76" spans="3:4" x14ac:dyDescent="0.25">
      <c r="D76" s="32"/>
    </row>
    <row r="77" spans="3:4" x14ac:dyDescent="0.25">
      <c r="D77" s="32"/>
    </row>
    <row r="78" spans="3:4" x14ac:dyDescent="0.25">
      <c r="D78" s="32"/>
    </row>
    <row r="79" spans="3:4" x14ac:dyDescent="0.25">
      <c r="D79" s="32"/>
    </row>
    <row r="80" spans="3:4" x14ac:dyDescent="0.25">
      <c r="D80" s="32"/>
    </row>
    <row r="81" spans="4:4" x14ac:dyDescent="0.25">
      <c r="D81" s="32"/>
    </row>
    <row r="82" spans="4:4" x14ac:dyDescent="0.25">
      <c r="D82" s="32"/>
    </row>
    <row r="83" spans="4:4" x14ac:dyDescent="0.25">
      <c r="D83" s="32"/>
    </row>
    <row r="84" spans="4:4" x14ac:dyDescent="0.25">
      <c r="D84" s="32"/>
    </row>
    <row r="85" spans="4:4" x14ac:dyDescent="0.25">
      <c r="D85" s="32"/>
    </row>
    <row r="86" spans="4:4" x14ac:dyDescent="0.25">
      <c r="D86" s="32"/>
    </row>
    <row r="87" spans="4:4" x14ac:dyDescent="0.25">
      <c r="D87" s="32"/>
    </row>
    <row r="88" spans="4:4" x14ac:dyDescent="0.25">
      <c r="D88" s="32"/>
    </row>
    <row r="89" spans="4:4" x14ac:dyDescent="0.25">
      <c r="D89" s="32"/>
    </row>
    <row r="90" spans="4:4" x14ac:dyDescent="0.25">
      <c r="D90" s="32"/>
    </row>
    <row r="91" spans="4:4" x14ac:dyDescent="0.25">
      <c r="D91" s="32"/>
    </row>
    <row r="92" spans="4:4" x14ac:dyDescent="0.25">
      <c r="D92" s="32"/>
    </row>
    <row r="93" spans="4:4" x14ac:dyDescent="0.25">
      <c r="D93" s="32"/>
    </row>
    <row r="94" spans="4:4" x14ac:dyDescent="0.25">
      <c r="D94" s="32"/>
    </row>
    <row r="95" spans="4:4" x14ac:dyDescent="0.25">
      <c r="D95" s="32"/>
    </row>
    <row r="96" spans="4:4" x14ac:dyDescent="0.25">
      <c r="D96" s="32"/>
    </row>
    <row r="97" spans="4:4" x14ac:dyDescent="0.25">
      <c r="D97" s="32"/>
    </row>
    <row r="98" spans="4:4" x14ac:dyDescent="0.25">
      <c r="D98" s="32"/>
    </row>
    <row r="99" spans="4:4" x14ac:dyDescent="0.25">
      <c r="D99" s="32"/>
    </row>
    <row r="100" spans="4:4" x14ac:dyDescent="0.25">
      <c r="D100" s="32"/>
    </row>
    <row r="101" spans="4:4" x14ac:dyDescent="0.25">
      <c r="D101" s="32"/>
    </row>
    <row r="102" spans="4:4" x14ac:dyDescent="0.25">
      <c r="D102" s="32"/>
    </row>
    <row r="103" spans="4:4" x14ac:dyDescent="0.25">
      <c r="D103" s="32"/>
    </row>
    <row r="104" spans="4:4" x14ac:dyDescent="0.25">
      <c r="D104" s="32"/>
    </row>
    <row r="105" spans="4:4" x14ac:dyDescent="0.25">
      <c r="D105" s="32"/>
    </row>
    <row r="106" spans="4:4" x14ac:dyDescent="0.25">
      <c r="D106" s="32"/>
    </row>
    <row r="107" spans="4:4" x14ac:dyDescent="0.25">
      <c r="D107" s="32"/>
    </row>
    <row r="108" spans="4:4" x14ac:dyDescent="0.25">
      <c r="D108" s="32"/>
    </row>
    <row r="109" spans="4:4" x14ac:dyDescent="0.25">
      <c r="D109" s="32"/>
    </row>
    <row r="110" spans="4:4" x14ac:dyDescent="0.25">
      <c r="D110" s="32"/>
    </row>
    <row r="111" spans="4:4" x14ac:dyDescent="0.25">
      <c r="D111" s="32"/>
    </row>
    <row r="112" spans="4:4" x14ac:dyDescent="0.25">
      <c r="D112" s="32"/>
    </row>
    <row r="113" spans="4:4" x14ac:dyDescent="0.25">
      <c r="D113" s="32"/>
    </row>
    <row r="114" spans="4:4" x14ac:dyDescent="0.25">
      <c r="D114" s="32"/>
    </row>
    <row r="115" spans="4:4" x14ac:dyDescent="0.25">
      <c r="D115" s="32"/>
    </row>
    <row r="116" spans="4:4" x14ac:dyDescent="0.25">
      <c r="D116" s="32"/>
    </row>
    <row r="117" spans="4:4" x14ac:dyDescent="0.25">
      <c r="D117" s="32"/>
    </row>
    <row r="118" spans="4:4" x14ac:dyDescent="0.25">
      <c r="D118" s="32"/>
    </row>
    <row r="119" spans="4:4" x14ac:dyDescent="0.25">
      <c r="D119" s="32"/>
    </row>
    <row r="120" spans="4:4" x14ac:dyDescent="0.25">
      <c r="D120" s="32"/>
    </row>
    <row r="121" spans="4:4" x14ac:dyDescent="0.25">
      <c r="D121" s="32"/>
    </row>
    <row r="122" spans="4:4" x14ac:dyDescent="0.25">
      <c r="D122" s="32"/>
    </row>
    <row r="123" spans="4:4" x14ac:dyDescent="0.25">
      <c r="D123" s="32"/>
    </row>
    <row r="124" spans="4:4" x14ac:dyDescent="0.25">
      <c r="D124" s="32"/>
    </row>
    <row r="125" spans="4:4" x14ac:dyDescent="0.25">
      <c r="D125" s="32"/>
    </row>
    <row r="126" spans="4:4" x14ac:dyDescent="0.25">
      <c r="D126" s="32"/>
    </row>
    <row r="127" spans="4:4" x14ac:dyDescent="0.25">
      <c r="D127" s="32"/>
    </row>
    <row r="128" spans="4:4" x14ac:dyDescent="0.25">
      <c r="D128" s="32"/>
    </row>
    <row r="129" spans="4:4" x14ac:dyDescent="0.25">
      <c r="D129" s="32"/>
    </row>
    <row r="130" spans="4:4" x14ac:dyDescent="0.25">
      <c r="D130" s="32"/>
    </row>
    <row r="131" spans="4:4" x14ac:dyDescent="0.25">
      <c r="D131" s="32"/>
    </row>
    <row r="132" spans="4:4" x14ac:dyDescent="0.25">
      <c r="D132" s="32"/>
    </row>
    <row r="133" spans="4:4" x14ac:dyDescent="0.25">
      <c r="D133" s="32"/>
    </row>
    <row r="134" spans="4:4" x14ac:dyDescent="0.25">
      <c r="D134" s="32"/>
    </row>
    <row r="135" spans="4:4" x14ac:dyDescent="0.25">
      <c r="D135" s="32"/>
    </row>
    <row r="136" spans="4:4" x14ac:dyDescent="0.25">
      <c r="D136" s="32"/>
    </row>
    <row r="137" spans="4:4" x14ac:dyDescent="0.25">
      <c r="D137" s="32"/>
    </row>
    <row r="138" spans="4:4" x14ac:dyDescent="0.25">
      <c r="D138" s="32"/>
    </row>
    <row r="139" spans="4:4" x14ac:dyDescent="0.25">
      <c r="D139" s="32"/>
    </row>
    <row r="140" spans="4:4" x14ac:dyDescent="0.25">
      <c r="D140" s="32"/>
    </row>
    <row r="141" spans="4:4" x14ac:dyDescent="0.25">
      <c r="D141" s="32"/>
    </row>
    <row r="142" spans="4:4" x14ac:dyDescent="0.25">
      <c r="D142" s="32"/>
    </row>
    <row r="143" spans="4:4" x14ac:dyDescent="0.25">
      <c r="D143" s="32"/>
    </row>
    <row r="144" spans="4:4" x14ac:dyDescent="0.25">
      <c r="D144" s="3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83"/>
  <sheetViews>
    <sheetView topLeftCell="A74" zoomScale="80" zoomScaleNormal="80" workbookViewId="0">
      <selection activeCell="U91" sqref="U90:U91"/>
    </sheetView>
  </sheetViews>
  <sheetFormatPr defaultRowHeight="15" x14ac:dyDescent="0.25"/>
  <cols>
    <col min="2" max="2" width="25.42578125" customWidth="1"/>
    <col min="4" max="4" width="10.85546875" bestFit="1" customWidth="1"/>
    <col min="10" max="10" width="9.85546875" bestFit="1" customWidth="1"/>
  </cols>
  <sheetData>
    <row r="1" spans="1:11" x14ac:dyDescent="0.25">
      <c r="A1" s="29" t="s">
        <v>0</v>
      </c>
      <c r="B1" s="30" t="s">
        <v>1</v>
      </c>
      <c r="C1" s="30" t="s">
        <v>20</v>
      </c>
      <c r="D1" s="31" t="s">
        <v>21</v>
      </c>
    </row>
    <row r="2" spans="1:11" ht="14.45" x14ac:dyDescent="0.3">
      <c r="A2" s="9">
        <v>2015</v>
      </c>
      <c r="B2" s="10">
        <v>1</v>
      </c>
      <c r="C2" s="10"/>
      <c r="D2" s="19">
        <f>+'GS&lt;50_Equation'!C2</f>
        <v>31891.435999999998</v>
      </c>
      <c r="J2" s="32"/>
      <c r="K2" s="32"/>
    </row>
    <row r="3" spans="1:11" ht="14.45" x14ac:dyDescent="0.3">
      <c r="A3" s="9">
        <v>2015</v>
      </c>
      <c r="B3" s="10">
        <v>2</v>
      </c>
      <c r="C3" s="10"/>
      <c r="D3" s="19">
        <f>+'GS&lt;50_Equation'!C3</f>
        <v>31918.042794852649</v>
      </c>
      <c r="J3" s="32"/>
      <c r="K3" s="32"/>
    </row>
    <row r="4" spans="1:11" ht="14.45" x14ac:dyDescent="0.3">
      <c r="A4" s="9">
        <v>2015</v>
      </c>
      <c r="B4" s="10">
        <v>3</v>
      </c>
      <c r="C4" s="10"/>
      <c r="D4" s="19">
        <f>+'GS&lt;50_Equation'!C4</f>
        <v>31944.936353393685</v>
      </c>
      <c r="J4" s="32"/>
      <c r="K4" s="32"/>
    </row>
    <row r="5" spans="1:11" ht="14.45" x14ac:dyDescent="0.3">
      <c r="A5" s="9">
        <v>2015</v>
      </c>
      <c r="B5" s="10">
        <v>4</v>
      </c>
      <c r="C5" s="10"/>
      <c r="D5" s="19">
        <f>+'GS&lt;50_Equation'!C5</f>
        <v>31972.116324993982</v>
      </c>
      <c r="J5" s="32"/>
      <c r="K5" s="32"/>
    </row>
    <row r="6" spans="1:11" ht="14.45" x14ac:dyDescent="0.3">
      <c r="A6" s="9">
        <v>2015</v>
      </c>
      <c r="B6" s="10">
        <v>5</v>
      </c>
      <c r="C6" s="10"/>
      <c r="D6" s="19">
        <f>+'GS&lt;50_Equation'!C6</f>
        <v>31999.57915134792</v>
      </c>
      <c r="J6" s="32"/>
      <c r="K6" s="32"/>
    </row>
    <row r="7" spans="1:11" ht="14.45" x14ac:dyDescent="0.3">
      <c r="A7" s="9">
        <v>2015</v>
      </c>
      <c r="B7" s="10">
        <v>6</v>
      </c>
      <c r="C7" s="10"/>
      <c r="D7" s="19">
        <f>+'GS&lt;50_Equation'!C7</f>
        <v>32027.419848754838</v>
      </c>
      <c r="J7" s="32"/>
      <c r="K7" s="32"/>
    </row>
    <row r="8" spans="1:11" ht="14.45" x14ac:dyDescent="0.3">
      <c r="A8" s="9">
        <v>2015</v>
      </c>
      <c r="B8" s="10">
        <v>7</v>
      </c>
      <c r="C8" s="10"/>
      <c r="D8" s="19">
        <f>+'GS&lt;50_Equation'!C8</f>
        <v>32055.63575687246</v>
      </c>
      <c r="J8" s="32"/>
      <c r="K8" s="32"/>
    </row>
    <row r="9" spans="1:11" ht="14.45" x14ac:dyDescent="0.3">
      <c r="A9" s="9">
        <v>2015</v>
      </c>
      <c r="B9" s="10">
        <v>8</v>
      </c>
      <c r="C9" s="10"/>
      <c r="D9" s="19">
        <f>+'GS&lt;50_Equation'!C9</f>
        <v>32084.226626211341</v>
      </c>
      <c r="J9" s="32"/>
      <c r="K9" s="32"/>
    </row>
    <row r="10" spans="1:11" ht="14.45" x14ac:dyDescent="0.3">
      <c r="A10" s="9">
        <v>2015</v>
      </c>
      <c r="B10" s="10">
        <v>9</v>
      </c>
      <c r="C10" s="10"/>
      <c r="D10" s="19">
        <f>+'GS&lt;50_Equation'!C10</f>
        <v>32113.274912876132</v>
      </c>
      <c r="J10" s="32"/>
      <c r="K10" s="32"/>
    </row>
    <row r="11" spans="1:11" ht="14.45" x14ac:dyDescent="0.3">
      <c r="A11" s="9">
        <v>2015</v>
      </c>
      <c r="B11" s="10">
        <v>10</v>
      </c>
      <c r="C11" s="10"/>
      <c r="D11" s="19">
        <f>+'GS&lt;50_Equation'!C11</f>
        <v>32142.780633910588</v>
      </c>
      <c r="J11" s="32"/>
      <c r="K11" s="32"/>
    </row>
    <row r="12" spans="1:11" ht="14.45" x14ac:dyDescent="0.3">
      <c r="A12" s="9">
        <v>2015</v>
      </c>
      <c r="B12" s="10">
        <v>11</v>
      </c>
      <c r="C12" s="10"/>
      <c r="D12" s="19">
        <f>+'GS&lt;50_Equation'!C12</f>
        <v>32172.742229015461</v>
      </c>
      <c r="J12" s="32"/>
      <c r="K12" s="32"/>
    </row>
    <row r="13" spans="1:11" ht="14.45" x14ac:dyDescent="0.3">
      <c r="A13" s="9">
        <v>2015</v>
      </c>
      <c r="B13" s="10">
        <v>12</v>
      </c>
      <c r="C13" s="10"/>
      <c r="D13" s="19">
        <f>+'GS&lt;50_Equation'!C13</f>
        <v>32202.841551710051</v>
      </c>
      <c r="J13" s="32"/>
      <c r="K13" s="32"/>
    </row>
    <row r="14" spans="1:11" ht="14.45" x14ac:dyDescent="0.3">
      <c r="A14" s="9">
        <v>2016</v>
      </c>
      <c r="B14" s="10">
        <v>1</v>
      </c>
      <c r="C14" s="10"/>
      <c r="D14" s="19">
        <f>+'GS&lt;50_Equation'!C14</f>
        <v>32233.0783864527</v>
      </c>
      <c r="J14" s="32"/>
      <c r="K14" s="32"/>
    </row>
    <row r="15" spans="1:11" ht="14.45" x14ac:dyDescent="0.3">
      <c r="A15" s="9">
        <v>2016</v>
      </c>
      <c r="B15" s="10">
        <v>2</v>
      </c>
      <c r="C15" s="10"/>
      <c r="D15" s="19">
        <f>+'GS&lt;50_Equation'!C15</f>
        <v>32263.452047780222</v>
      </c>
      <c r="J15" s="32"/>
      <c r="K15" s="32"/>
    </row>
    <row r="16" spans="1:11" ht="14.45" x14ac:dyDescent="0.3">
      <c r="A16" s="9">
        <v>2016</v>
      </c>
      <c r="B16" s="10">
        <v>3</v>
      </c>
      <c r="C16" s="10"/>
      <c r="D16" s="19">
        <f>+'GS&lt;50_Equation'!C16</f>
        <v>32293.927441702235</v>
      </c>
      <c r="J16" s="32"/>
      <c r="K16" s="32"/>
    </row>
    <row r="17" spans="1:11" ht="14.45" x14ac:dyDescent="0.3">
      <c r="A17" s="9">
        <v>2016</v>
      </c>
      <c r="B17" s="10">
        <v>4</v>
      </c>
      <c r="C17" s="10"/>
      <c r="D17" s="19">
        <f>+'GS&lt;50_Equation'!C17</f>
        <v>32324.505185150963</v>
      </c>
      <c r="J17" s="32"/>
      <c r="K17" s="32"/>
    </row>
    <row r="18" spans="1:11" ht="14.45" x14ac:dyDescent="0.3">
      <c r="A18" s="9">
        <v>2016</v>
      </c>
      <c r="B18" s="10">
        <v>5</v>
      </c>
      <c r="C18" s="10"/>
      <c r="D18" s="19">
        <f>+'GS&lt;50_Equation'!C18</f>
        <v>32355.184840653787</v>
      </c>
      <c r="J18" s="32"/>
      <c r="K18" s="32"/>
    </row>
    <row r="19" spans="1:11" ht="14.45" x14ac:dyDescent="0.3">
      <c r="A19" s="9">
        <v>2016</v>
      </c>
      <c r="B19" s="10">
        <v>6</v>
      </c>
      <c r="C19" s="10"/>
      <c r="D19" s="19">
        <f>+'GS&lt;50_Equation'!C19</f>
        <v>32385.937765436785</v>
      </c>
      <c r="J19" s="32"/>
      <c r="K19" s="32"/>
    </row>
    <row r="20" spans="1:11" ht="14.45" x14ac:dyDescent="0.3">
      <c r="A20" s="9">
        <v>2016</v>
      </c>
      <c r="B20" s="10">
        <v>7</v>
      </c>
      <c r="C20" s="10"/>
      <c r="D20" s="19">
        <f>+'GS&lt;50_Equation'!C20</f>
        <v>32416.764224927912</v>
      </c>
      <c r="J20" s="32"/>
      <c r="K20" s="32"/>
    </row>
    <row r="21" spans="1:11" ht="14.45" x14ac:dyDescent="0.3">
      <c r="A21" s="9">
        <v>2016</v>
      </c>
      <c r="B21" s="10">
        <v>8</v>
      </c>
      <c r="C21" s="10"/>
      <c r="D21" s="19">
        <f>+'GS&lt;50_Equation'!C21</f>
        <v>32447.664546015039</v>
      </c>
      <c r="J21" s="32"/>
      <c r="K21" s="32"/>
    </row>
    <row r="22" spans="1:11" ht="14.45" x14ac:dyDescent="0.3">
      <c r="A22" s="9">
        <v>2016</v>
      </c>
      <c r="B22" s="10">
        <v>9</v>
      </c>
      <c r="C22" s="10"/>
      <c r="D22" s="19">
        <f>+'GS&lt;50_Equation'!C22</f>
        <v>32478.617057000971</v>
      </c>
      <c r="J22" s="32"/>
      <c r="K22" s="32"/>
    </row>
    <row r="23" spans="1:11" ht="14.45" x14ac:dyDescent="0.3">
      <c r="A23" s="9">
        <v>2016</v>
      </c>
      <c r="B23" s="10">
        <v>10</v>
      </c>
      <c r="C23" s="10"/>
      <c r="D23" s="19">
        <f>+'GS&lt;50_Equation'!C23</f>
        <v>32509.621629381978</v>
      </c>
      <c r="J23" s="32"/>
      <c r="K23" s="32"/>
    </row>
    <row r="24" spans="1:11" ht="14.45" x14ac:dyDescent="0.3">
      <c r="A24" s="9">
        <v>2016</v>
      </c>
      <c r="B24" s="10">
        <v>11</v>
      </c>
      <c r="C24" s="10"/>
      <c r="D24" s="19">
        <f>+'GS&lt;50_Equation'!C24</f>
        <v>32540.678183930755</v>
      </c>
      <c r="J24" s="32"/>
      <c r="K24" s="32"/>
    </row>
    <row r="25" spans="1:11" ht="14.45" x14ac:dyDescent="0.3">
      <c r="A25" s="9">
        <v>2016</v>
      </c>
      <c r="B25" s="10">
        <v>12</v>
      </c>
      <c r="C25" s="10"/>
      <c r="D25" s="19">
        <f>+'GS&lt;50_Equation'!C25</f>
        <v>32571.782162955456</v>
      </c>
      <c r="J25" s="32"/>
      <c r="K25" s="32"/>
    </row>
    <row r="26" spans="1:11" ht="14.45" x14ac:dyDescent="0.3">
      <c r="A26" s="9">
        <v>2017</v>
      </c>
      <c r="B26" s="10">
        <v>1</v>
      </c>
      <c r="C26" s="10"/>
      <c r="D26" s="19">
        <f>+'GS&lt;50_Equation'!C26</f>
        <v>32602.932444473536</v>
      </c>
      <c r="J26" s="32"/>
      <c r="K26" s="32"/>
    </row>
    <row r="27" spans="1:11" ht="14.45" x14ac:dyDescent="0.3">
      <c r="A27" s="9">
        <v>2017</v>
      </c>
      <c r="B27" s="10">
        <v>2</v>
      </c>
      <c r="C27" s="10"/>
      <c r="D27" s="19">
        <f>+'GS&lt;50_Equation'!C27</f>
        <v>32634.13020813173</v>
      </c>
      <c r="J27" s="32"/>
      <c r="K27" s="32"/>
    </row>
    <row r="28" spans="1:11" ht="14.45" x14ac:dyDescent="0.3">
      <c r="A28" s="9">
        <v>2017</v>
      </c>
      <c r="B28" s="10">
        <v>3</v>
      </c>
      <c r="C28" s="10"/>
      <c r="D28" s="19">
        <f>+'GS&lt;50_Equation'!C28</f>
        <v>32665.363097552843</v>
      </c>
      <c r="J28" s="32"/>
      <c r="K28" s="32"/>
    </row>
    <row r="29" spans="1:11" ht="14.45" x14ac:dyDescent="0.3">
      <c r="A29" s="9">
        <v>2017</v>
      </c>
      <c r="B29" s="10">
        <v>4</v>
      </c>
      <c r="C29" s="10"/>
      <c r="D29" s="19">
        <f>+'GS&lt;50_Equation'!C29</f>
        <v>32696.631797653459</v>
      </c>
      <c r="J29" s="32"/>
      <c r="K29" s="32"/>
    </row>
    <row r="30" spans="1:11" ht="14.45" x14ac:dyDescent="0.3">
      <c r="A30" s="9">
        <v>2017</v>
      </c>
      <c r="B30" s="10">
        <v>5</v>
      </c>
      <c r="C30" s="10"/>
      <c r="D30" s="19">
        <f>+'GS&lt;50_Equation'!C30</f>
        <v>32727.936459496115</v>
      </c>
      <c r="J30" s="32"/>
      <c r="K30" s="32"/>
    </row>
    <row r="31" spans="1:11" ht="14.45" x14ac:dyDescent="0.3">
      <c r="A31" s="9">
        <v>2017</v>
      </c>
      <c r="B31" s="10">
        <v>6</v>
      </c>
      <c r="C31" s="10"/>
      <c r="D31" s="19">
        <f>+'GS&lt;50_Equation'!C31</f>
        <v>32759.267084025323</v>
      </c>
      <c r="J31" s="32"/>
      <c r="K31" s="32"/>
    </row>
    <row r="32" spans="1:11" ht="14.45" x14ac:dyDescent="0.3">
      <c r="A32" s="9">
        <v>2017</v>
      </c>
      <c r="B32" s="10">
        <v>7</v>
      </c>
      <c r="C32" s="10"/>
      <c r="D32" s="19">
        <f>+'GS&lt;50_Equation'!C32</f>
        <v>32790.625010129275</v>
      </c>
      <c r="J32" s="32"/>
      <c r="K32" s="32"/>
    </row>
    <row r="33" spans="1:11" ht="14.45" x14ac:dyDescent="0.3">
      <c r="A33" s="9">
        <v>2017</v>
      </c>
      <c r="B33" s="10">
        <v>8</v>
      </c>
      <c r="C33" s="10"/>
      <c r="D33" s="19">
        <f>+'GS&lt;50_Equation'!C33</f>
        <v>32822.009905502193</v>
      </c>
      <c r="J33" s="32"/>
      <c r="K33" s="32"/>
    </row>
    <row r="34" spans="1:11" ht="14.45" x14ac:dyDescent="0.3">
      <c r="A34" s="9">
        <v>2017</v>
      </c>
      <c r="B34" s="10">
        <v>9</v>
      </c>
      <c r="C34" s="10"/>
      <c r="D34" s="19">
        <f>+'GS&lt;50_Equation'!C34</f>
        <v>32853.41637165939</v>
      </c>
      <c r="J34" s="32"/>
      <c r="K34" s="32"/>
    </row>
    <row r="35" spans="1:11" ht="14.45" x14ac:dyDescent="0.3">
      <c r="A35" s="9">
        <v>2017</v>
      </c>
      <c r="B35" s="10">
        <v>10</v>
      </c>
      <c r="C35" s="10"/>
      <c r="D35" s="19">
        <f>+'GS&lt;50_Equation'!C35</f>
        <v>32884.844121807357</v>
      </c>
      <c r="J35" s="32"/>
      <c r="K35" s="32"/>
    </row>
    <row r="36" spans="1:11" ht="14.45" x14ac:dyDescent="0.3">
      <c r="A36" s="9">
        <v>2017</v>
      </c>
      <c r="B36" s="10">
        <v>11</v>
      </c>
      <c r="C36" s="10"/>
      <c r="D36" s="19">
        <f>+'GS&lt;50_Equation'!C36</f>
        <v>32916.292889514902</v>
      </c>
      <c r="J36" s="32"/>
      <c r="K36" s="32"/>
    </row>
    <row r="37" spans="1:11" ht="14.45" x14ac:dyDescent="0.3">
      <c r="A37" s="9">
        <v>2017</v>
      </c>
      <c r="B37" s="10">
        <v>12</v>
      </c>
      <c r="C37" s="10"/>
      <c r="D37" s="19">
        <f>+'GS&lt;50_Equation'!C37</f>
        <v>32947.75903408575</v>
      </c>
      <c r="J37" s="32"/>
      <c r="K37" s="32"/>
    </row>
    <row r="38" spans="1:11" ht="14.45" x14ac:dyDescent="0.3">
      <c r="A38" s="9">
        <v>2018</v>
      </c>
      <c r="B38" s="10">
        <v>1</v>
      </c>
      <c r="C38" s="10"/>
      <c r="D38" s="19">
        <f>+'GS&lt;50_Equation'!C38</f>
        <v>32979.241194518268</v>
      </c>
      <c r="J38" s="32"/>
      <c r="K38" s="32"/>
    </row>
    <row r="39" spans="1:11" x14ac:dyDescent="0.25">
      <c r="A39" s="9">
        <v>2018</v>
      </c>
      <c r="B39" s="10">
        <v>2</v>
      </c>
      <c r="C39" s="10"/>
      <c r="D39" s="19">
        <f>+'GS&lt;50_Equation'!C39</f>
        <v>33010.741419318409</v>
      </c>
      <c r="J39" s="32"/>
      <c r="K39" s="32"/>
    </row>
    <row r="40" spans="1:11" x14ac:dyDescent="0.25">
      <c r="A40" s="9">
        <v>2018</v>
      </c>
      <c r="B40" s="10">
        <v>3</v>
      </c>
      <c r="C40" s="10"/>
      <c r="D40" s="19">
        <f>+'GS&lt;50_Equation'!C40</f>
        <v>33042.258378977051</v>
      </c>
      <c r="J40" s="32"/>
      <c r="K40" s="32"/>
    </row>
    <row r="41" spans="1:11" x14ac:dyDescent="0.25">
      <c r="A41" s="9">
        <v>2018</v>
      </c>
      <c r="B41" s="10">
        <v>4</v>
      </c>
      <c r="C41" s="10"/>
      <c r="D41" s="19">
        <f>+'GS&lt;50_Equation'!C41</f>
        <v>33073.793585726402</v>
      </c>
      <c r="J41" s="32"/>
      <c r="K41" s="32"/>
    </row>
    <row r="42" spans="1:11" x14ac:dyDescent="0.25">
      <c r="A42" s="9">
        <v>2018</v>
      </c>
      <c r="B42" s="10">
        <v>5</v>
      </c>
      <c r="C42" s="10"/>
      <c r="D42" s="19">
        <f>+'GS&lt;50_Equation'!C42</f>
        <v>33105.346302766928</v>
      </c>
      <c r="J42" s="32"/>
      <c r="K42" s="32"/>
    </row>
    <row r="43" spans="1:11" x14ac:dyDescent="0.25">
      <c r="A43" s="9">
        <v>2018</v>
      </c>
      <c r="B43" s="10">
        <v>6</v>
      </c>
      <c r="C43" s="10"/>
      <c r="D43" s="19">
        <f>+'GS&lt;50_Equation'!C43</f>
        <v>33136.920895231837</v>
      </c>
      <c r="J43" s="32"/>
      <c r="K43" s="32"/>
    </row>
    <row r="44" spans="1:11" x14ac:dyDescent="0.25">
      <c r="A44" s="9">
        <v>2018</v>
      </c>
      <c r="B44" s="10">
        <v>7</v>
      </c>
      <c r="C44" s="10"/>
      <c r="D44" s="19">
        <f>+'GS&lt;50_Equation'!C44</f>
        <v>33168.517780839087</v>
      </c>
      <c r="J44" s="32"/>
      <c r="K44" s="32"/>
    </row>
    <row r="45" spans="1:11" x14ac:dyDescent="0.25">
      <c r="A45" s="9">
        <v>2018</v>
      </c>
      <c r="B45" s="10">
        <v>8</v>
      </c>
      <c r="C45" s="10"/>
      <c r="D45" s="19">
        <f>+'GS&lt;50_Equation'!C45</f>
        <v>33200.136822270979</v>
      </c>
      <c r="J45" s="32"/>
      <c r="K45" s="32"/>
    </row>
    <row r="46" spans="1:11" x14ac:dyDescent="0.25">
      <c r="A46" s="9">
        <v>2018</v>
      </c>
      <c r="B46" s="10">
        <v>9</v>
      </c>
      <c r="C46" s="10"/>
      <c r="D46" s="19">
        <f>+'GS&lt;50_Equation'!C46</f>
        <v>33231.785809383451</v>
      </c>
      <c r="J46" s="32"/>
      <c r="K46" s="32"/>
    </row>
    <row r="47" spans="1:11" x14ac:dyDescent="0.25">
      <c r="A47" s="9">
        <v>2018</v>
      </c>
      <c r="B47" s="10">
        <v>10</v>
      </c>
      <c r="C47" s="10"/>
      <c r="D47" s="19">
        <f>+'GS&lt;50_Equation'!C47</f>
        <v>33263.465189196009</v>
      </c>
      <c r="J47" s="32"/>
      <c r="K47" s="32"/>
    </row>
    <row r="48" spans="1:11" x14ac:dyDescent="0.25">
      <c r="A48" s="9">
        <v>2018</v>
      </c>
      <c r="B48" s="10">
        <v>11</v>
      </c>
      <c r="C48" s="10"/>
      <c r="D48" s="19">
        <f>+'GS&lt;50_Equation'!C48</f>
        <v>33295.17485161213</v>
      </c>
      <c r="J48" s="32"/>
      <c r="K48" s="32"/>
    </row>
    <row r="49" spans="1:11" x14ac:dyDescent="0.25">
      <c r="A49" s="9">
        <v>2018</v>
      </c>
      <c r="B49" s="10">
        <v>12</v>
      </c>
      <c r="C49" s="10"/>
      <c r="D49" s="19">
        <f>+'GS&lt;50_Equation'!C49</f>
        <v>33326.934487912309</v>
      </c>
      <c r="J49" s="32"/>
      <c r="K49" s="32"/>
    </row>
    <row r="50" spans="1:11" x14ac:dyDescent="0.25">
      <c r="A50" s="9">
        <v>2019</v>
      </c>
      <c r="B50" s="10">
        <v>1</v>
      </c>
      <c r="C50" s="10"/>
      <c r="D50" s="19">
        <f>+'GS&lt;50_Equation'!C50</f>
        <v>33358.744568609007</v>
      </c>
      <c r="J50" s="32"/>
      <c r="K50" s="32"/>
    </row>
    <row r="51" spans="1:11" x14ac:dyDescent="0.25">
      <c r="A51" s="9">
        <v>2019</v>
      </c>
      <c r="B51" s="10">
        <v>2</v>
      </c>
      <c r="C51" s="10"/>
      <c r="D51" s="19">
        <f>+'GS&lt;50_Equation'!C51</f>
        <v>33390.605570960986</v>
      </c>
      <c r="J51" s="32"/>
      <c r="K51" s="32"/>
    </row>
    <row r="52" spans="1:11" x14ac:dyDescent="0.25">
      <c r="A52" s="9">
        <v>2019</v>
      </c>
      <c r="B52" s="10">
        <v>3</v>
      </c>
      <c r="C52" s="10"/>
      <c r="D52" s="19">
        <f>+'GS&lt;50_Equation'!C52</f>
        <v>33422.527592509199</v>
      </c>
      <c r="J52" s="32"/>
      <c r="K52" s="32"/>
    </row>
    <row r="53" spans="1:11" x14ac:dyDescent="0.25">
      <c r="A53" s="9">
        <v>2019</v>
      </c>
      <c r="B53" s="10">
        <v>4</v>
      </c>
      <c r="C53" s="10"/>
      <c r="D53" s="19">
        <f>+'GS&lt;50_Equation'!C53</f>
        <v>33454.512253662549</v>
      </c>
      <c r="J53" s="32"/>
      <c r="K53" s="32"/>
    </row>
    <row r="54" spans="1:11" x14ac:dyDescent="0.25">
      <c r="A54" s="9">
        <v>2019</v>
      </c>
      <c r="B54" s="10">
        <v>5</v>
      </c>
      <c r="C54" s="10"/>
      <c r="D54" s="19">
        <f>+'GS&lt;50_Equation'!C54</f>
        <v>33486.558918117698</v>
      </c>
      <c r="J54" s="32"/>
      <c r="K54" s="32"/>
    </row>
    <row r="55" spans="1:11" x14ac:dyDescent="0.25">
      <c r="A55" s="9">
        <v>2019</v>
      </c>
      <c r="B55" s="10">
        <v>6</v>
      </c>
      <c r="C55" s="10"/>
      <c r="D55" s="19">
        <f>+'GS&lt;50_Equation'!C55</f>
        <v>33518.678830732293</v>
      </c>
      <c r="J55" s="32"/>
      <c r="K55" s="32"/>
    </row>
    <row r="56" spans="1:11" x14ac:dyDescent="0.25">
      <c r="A56" s="9">
        <v>2019</v>
      </c>
      <c r="B56" s="10">
        <v>7</v>
      </c>
      <c r="C56" s="10"/>
      <c r="D56" s="19">
        <f>+'GS&lt;50_Equation'!C56</f>
        <v>33550.872495956588</v>
      </c>
      <c r="J56" s="32"/>
      <c r="K56" s="32"/>
    </row>
    <row r="57" spans="1:11" x14ac:dyDescent="0.25">
      <c r="A57" s="9">
        <v>2019</v>
      </c>
      <c r="B57" s="10">
        <v>8</v>
      </c>
      <c r="C57" s="10"/>
      <c r="D57" s="19">
        <f>+'GS&lt;50_Equation'!C57</f>
        <v>33583.139857047223</v>
      </c>
      <c r="J57" s="32"/>
      <c r="K57" s="32"/>
    </row>
    <row r="58" spans="1:11" x14ac:dyDescent="0.25">
      <c r="A58" s="9">
        <v>2019</v>
      </c>
      <c r="B58" s="10">
        <v>9</v>
      </c>
      <c r="C58" s="10"/>
      <c r="D58" s="19">
        <f>+'GS&lt;50_Equation'!C58</f>
        <v>33615.492737425724</v>
      </c>
      <c r="J58" s="32"/>
      <c r="K58" s="32"/>
    </row>
    <row r="59" spans="1:11" x14ac:dyDescent="0.25">
      <c r="A59" s="9">
        <v>2019</v>
      </c>
      <c r="B59" s="10">
        <v>10</v>
      </c>
      <c r="C59" s="10"/>
      <c r="D59" s="19">
        <f>+'GS&lt;50_Equation'!C59</f>
        <v>33647.930522589952</v>
      </c>
      <c r="J59" s="32"/>
      <c r="K59" s="32"/>
    </row>
    <row r="60" spans="1:11" x14ac:dyDescent="0.25">
      <c r="A60" s="9">
        <v>2019</v>
      </c>
      <c r="B60" s="10">
        <v>11</v>
      </c>
      <c r="C60" s="10"/>
      <c r="D60" s="19">
        <f>+'GS&lt;50_Equation'!C60</f>
        <v>33680.454298105637</v>
      </c>
      <c r="J60" s="32"/>
      <c r="K60" s="32"/>
    </row>
    <row r="61" spans="1:11" x14ac:dyDescent="0.25">
      <c r="A61" s="9">
        <v>2019</v>
      </c>
      <c r="B61" s="10">
        <v>12</v>
      </c>
      <c r="C61" s="10"/>
      <c r="D61" s="19">
        <f>+'GS&lt;50_Equation'!C61</f>
        <v>33713.050448981106</v>
      </c>
      <c r="J61" s="32"/>
      <c r="K61" s="32"/>
    </row>
    <row r="62" spans="1:11" x14ac:dyDescent="0.25">
      <c r="A62" s="9">
        <v>2020</v>
      </c>
      <c r="B62" s="10">
        <v>1</v>
      </c>
      <c r="C62" s="10"/>
      <c r="D62" s="19">
        <f>+'GS&lt;50_Equation'!C62</f>
        <v>33745.720632543322</v>
      </c>
      <c r="J62" s="32"/>
      <c r="K62" s="32"/>
    </row>
    <row r="63" spans="1:11" x14ac:dyDescent="0.25">
      <c r="A63" s="9">
        <v>2020</v>
      </c>
      <c r="B63" s="10">
        <v>2</v>
      </c>
      <c r="C63" s="10"/>
      <c r="D63" s="19">
        <f>+'GS&lt;50_Equation'!C63</f>
        <v>33778.464246785799</v>
      </c>
      <c r="J63" s="32"/>
      <c r="K63" s="32"/>
    </row>
    <row r="64" spans="1:11" x14ac:dyDescent="0.25">
      <c r="A64" s="9">
        <v>2020</v>
      </c>
      <c r="B64" s="10">
        <v>3</v>
      </c>
      <c r="C64" s="10"/>
      <c r="D64" s="19">
        <f>+'GS&lt;50_Equation'!C64</f>
        <v>33811.266554034628</v>
      </c>
      <c r="J64" s="32"/>
      <c r="K64" s="32"/>
    </row>
    <row r="65" spans="1:11" x14ac:dyDescent="0.25">
      <c r="A65" s="9">
        <v>2020</v>
      </c>
      <c r="B65" s="10">
        <v>4</v>
      </c>
      <c r="C65" s="10"/>
      <c r="D65" s="19">
        <f>+'GS&lt;50_Equation'!C65</f>
        <v>33844.128088339661</v>
      </c>
      <c r="J65" s="32"/>
      <c r="K65" s="32"/>
    </row>
    <row r="66" spans="1:11" x14ac:dyDescent="0.25">
      <c r="A66" s="9">
        <v>2020</v>
      </c>
      <c r="B66" s="10">
        <v>5</v>
      </c>
      <c r="C66" s="10"/>
      <c r="D66" s="19">
        <f>+'GS&lt;50_Equation'!C66</f>
        <v>33877.048820455566</v>
      </c>
      <c r="J66" s="32"/>
      <c r="K66" s="32"/>
    </row>
    <row r="67" spans="1:11" x14ac:dyDescent="0.25">
      <c r="A67" s="9">
        <v>2020</v>
      </c>
      <c r="B67" s="10">
        <v>6</v>
      </c>
      <c r="C67" s="10"/>
      <c r="D67" s="19">
        <f>+'GS&lt;50_Equation'!C67</f>
        <v>33910.011757304732</v>
      </c>
      <c r="J67" s="32"/>
      <c r="K67" s="32"/>
    </row>
    <row r="68" spans="1:11" x14ac:dyDescent="0.25">
      <c r="A68" s="9">
        <v>2020</v>
      </c>
      <c r="B68" s="10">
        <v>7</v>
      </c>
      <c r="C68" s="10"/>
      <c r="D68" s="19">
        <f>+'GS&lt;50_Equation'!C68</f>
        <v>33943.015742586656</v>
      </c>
      <c r="J68" s="32"/>
      <c r="K68" s="32"/>
    </row>
    <row r="69" spans="1:11" x14ac:dyDescent="0.25">
      <c r="A69" s="9">
        <v>2020</v>
      </c>
      <c r="B69" s="10">
        <v>8</v>
      </c>
      <c r="C69" s="10"/>
      <c r="D69" s="19">
        <f>+'GS&lt;50_Equation'!C69</f>
        <v>33976.062449444333</v>
      </c>
      <c r="J69" s="32"/>
      <c r="K69" s="32"/>
    </row>
    <row r="70" spans="1:11" x14ac:dyDescent="0.25">
      <c r="A70" s="9">
        <v>2020</v>
      </c>
      <c r="B70" s="10">
        <v>9</v>
      </c>
      <c r="C70" s="10"/>
      <c r="D70" s="19">
        <f>+'GS&lt;50_Equation'!C70</f>
        <v>34009.131497004222</v>
      </c>
      <c r="J70" s="32"/>
      <c r="K70" s="32"/>
    </row>
    <row r="71" spans="1:11" x14ac:dyDescent="0.25">
      <c r="A71" s="9">
        <v>2020</v>
      </c>
      <c r="B71" s="10">
        <v>10</v>
      </c>
      <c r="C71" s="10"/>
      <c r="D71" s="19">
        <f>+'GS&lt;50_Equation'!C71</f>
        <v>34042.222299499554</v>
      </c>
      <c r="J71" s="32"/>
      <c r="K71" s="32"/>
    </row>
    <row r="72" spans="1:11" x14ac:dyDescent="0.25">
      <c r="A72" s="9">
        <v>2020</v>
      </c>
      <c r="B72" s="10">
        <v>11</v>
      </c>
      <c r="C72" s="10"/>
      <c r="D72" s="19">
        <f>+'GS&lt;50_Equation'!C72</f>
        <v>34075.335969191205</v>
      </c>
      <c r="J72" s="32"/>
      <c r="K72" s="32"/>
    </row>
    <row r="73" spans="1:11" x14ac:dyDescent="0.25">
      <c r="A73" s="13">
        <v>2020</v>
      </c>
      <c r="B73" s="14">
        <v>12</v>
      </c>
      <c r="C73" s="14"/>
      <c r="D73" s="42">
        <f>+'GS&lt;50_Equation'!C73</f>
        <v>34108.472488614272</v>
      </c>
      <c r="J73" s="32"/>
      <c r="K73" s="32"/>
    </row>
    <row r="76" spans="1:11" ht="69" customHeight="1" x14ac:dyDescent="0.25">
      <c r="A76" s="16" t="s">
        <v>0</v>
      </c>
      <c r="B76" s="35" t="s">
        <v>28</v>
      </c>
      <c r="C76" s="36"/>
      <c r="D76" s="36"/>
    </row>
    <row r="77" spans="1:11" x14ac:dyDescent="0.25">
      <c r="A77" s="9">
        <v>2015</v>
      </c>
      <c r="B77" s="23">
        <f>+D13</f>
        <v>32202.841551710051</v>
      </c>
      <c r="C77" s="7"/>
      <c r="D77" s="25"/>
    </row>
    <row r="78" spans="1:11" x14ac:dyDescent="0.25">
      <c r="A78" s="9">
        <v>2016</v>
      </c>
      <c r="B78" s="23">
        <f>+D25</f>
        <v>32571.782162955456</v>
      </c>
      <c r="C78" s="7"/>
      <c r="D78" s="25"/>
    </row>
    <row r="79" spans="1:11" x14ac:dyDescent="0.25">
      <c r="A79" s="9">
        <v>2017</v>
      </c>
      <c r="B79" s="23">
        <f>+D37</f>
        <v>32947.75903408575</v>
      </c>
      <c r="C79" s="7"/>
      <c r="D79" s="25"/>
    </row>
    <row r="80" spans="1:11" x14ac:dyDescent="0.25">
      <c r="A80" s="9">
        <v>2018</v>
      </c>
      <c r="B80" s="23">
        <f>+D49</f>
        <v>33326.934487912309</v>
      </c>
      <c r="C80" s="7"/>
      <c r="D80" s="25"/>
    </row>
    <row r="81" spans="1:4" x14ac:dyDescent="0.25">
      <c r="A81" s="9">
        <v>2019</v>
      </c>
      <c r="B81" s="23">
        <f>+D61</f>
        <v>33713.050448981106</v>
      </c>
      <c r="C81" s="7"/>
      <c r="D81" s="25"/>
    </row>
    <row r="82" spans="1:4" x14ac:dyDescent="0.25">
      <c r="A82" s="13">
        <v>2020</v>
      </c>
      <c r="B82" s="24">
        <f>+D73</f>
        <v>34108.472488614272</v>
      </c>
      <c r="C82" s="7"/>
      <c r="D82" s="25"/>
    </row>
    <row r="83" spans="1:4" x14ac:dyDescent="0.25">
      <c r="C83" s="37"/>
      <c r="D83" s="3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73"/>
  <sheetViews>
    <sheetView topLeftCell="A43" zoomScale="80" zoomScaleNormal="80" workbookViewId="0">
      <selection activeCell="E2" sqref="E2"/>
    </sheetView>
  </sheetViews>
  <sheetFormatPr defaultRowHeight="15" x14ac:dyDescent="0.25"/>
  <cols>
    <col min="3" max="3" width="9.85546875" bestFit="1" customWidth="1"/>
    <col min="4" max="4" width="10.85546875" bestFit="1" customWidth="1"/>
    <col min="5" max="5" width="9.85546875" bestFit="1" customWidth="1"/>
    <col min="7" max="7" width="9.140625" style="63"/>
    <col min="8" max="8" width="9.140625" style="55"/>
  </cols>
  <sheetData>
    <row r="1" spans="1:7" x14ac:dyDescent="0.25">
      <c r="A1" s="26" t="s">
        <v>0</v>
      </c>
      <c r="B1" s="27" t="s">
        <v>1</v>
      </c>
      <c r="C1" s="27" t="s">
        <v>21</v>
      </c>
      <c r="D1" s="27" t="s">
        <v>26</v>
      </c>
      <c r="E1" s="27" t="s">
        <v>37</v>
      </c>
      <c r="F1" s="27" t="s">
        <v>25</v>
      </c>
      <c r="G1" s="60" t="s">
        <v>24</v>
      </c>
    </row>
    <row r="2" spans="1:7" x14ac:dyDescent="0.25">
      <c r="A2" s="9">
        <v>2015</v>
      </c>
      <c r="B2" s="10">
        <v>1</v>
      </c>
      <c r="C2" s="11">
        <f>SUM(D2:G2)</f>
        <v>31891.435999999998</v>
      </c>
      <c r="D2" s="11">
        <f>+'GS&lt;50_Coef'!$B$2</f>
        <v>13592.333000000001</v>
      </c>
      <c r="E2" s="11">
        <f>'GS&lt;50_Data'!D87*'GS&lt;50_Data'!D$1</f>
        <v>17941</v>
      </c>
      <c r="F2" s="11">
        <f>'GS&lt;50_Data'!E87*'GS&lt;50_Data'!E$1</f>
        <v>350.803</v>
      </c>
      <c r="G2" s="61">
        <v>7.3</v>
      </c>
    </row>
    <row r="3" spans="1:7" x14ac:dyDescent="0.25">
      <c r="A3" s="9">
        <v>2015</v>
      </c>
      <c r="B3" s="10">
        <v>2</v>
      </c>
      <c r="C3" s="11">
        <f t="shared" ref="C3:C66" si="0">SUM(D3:G3)</f>
        <v>31918.042794852649</v>
      </c>
      <c r="D3" s="11">
        <f>+'GS&lt;50_Coef'!$B$2</f>
        <v>13592.333000000001</v>
      </c>
      <c r="E3" s="11">
        <f>'GS&lt;50_Data'!D88*'GS&lt;50_Data'!D$1</f>
        <v>17968.125094852647</v>
      </c>
      <c r="F3" s="11">
        <f>'GS&lt;50_Data'!E88*'GS&lt;50_Data'!E$1</f>
        <v>350.803</v>
      </c>
      <c r="G3" s="61">
        <f>G2*'GS&lt;50_Coef'!$B$5</f>
        <v>6.7816999999999998</v>
      </c>
    </row>
    <row r="4" spans="1:7" x14ac:dyDescent="0.25">
      <c r="A4" s="9">
        <v>2015</v>
      </c>
      <c r="B4" s="10">
        <v>3</v>
      </c>
      <c r="C4" s="11">
        <f t="shared" si="0"/>
        <v>31944.936353393685</v>
      </c>
      <c r="D4" s="11">
        <f>+'GS&lt;50_Coef'!$B$2</f>
        <v>13592.333000000001</v>
      </c>
      <c r="E4" s="11">
        <f>'GS&lt;50_Data'!D89*'GS&lt;50_Data'!D$1</f>
        <v>17995.500154093686</v>
      </c>
      <c r="F4" s="11">
        <f>'GS&lt;50_Data'!E89*'GS&lt;50_Data'!E$1</f>
        <v>350.803</v>
      </c>
      <c r="G4" s="61">
        <f>G3*'GS&lt;50_Coef'!$B$5</f>
        <v>6.3001993000000001</v>
      </c>
    </row>
    <row r="5" spans="1:7" x14ac:dyDescent="0.25">
      <c r="A5" s="9">
        <v>2015</v>
      </c>
      <c r="B5" s="10">
        <v>4</v>
      </c>
      <c r="C5" s="11">
        <f t="shared" si="0"/>
        <v>31972.116324993982</v>
      </c>
      <c r="D5" s="11">
        <f>+'GS&lt;50_Coef'!$B$2</f>
        <v>13592.333000000001</v>
      </c>
      <c r="E5" s="11">
        <f>'GS&lt;50_Data'!D90*'GS&lt;50_Data'!D$1</f>
        <v>18023.12743984428</v>
      </c>
      <c r="F5" s="11">
        <f>'GS&lt;50_Data'!E90*'GS&lt;50_Data'!E$1</f>
        <v>350.803</v>
      </c>
      <c r="G5" s="61">
        <f>G4*'GS&lt;50_Coef'!$B$5</f>
        <v>5.8528851497000005</v>
      </c>
    </row>
    <row r="6" spans="1:7" x14ac:dyDescent="0.25">
      <c r="A6" s="9">
        <v>2015</v>
      </c>
      <c r="B6" s="10">
        <v>5</v>
      </c>
      <c r="C6" s="11">
        <f t="shared" si="0"/>
        <v>31999.57915134792</v>
      </c>
      <c r="D6" s="11">
        <f>+'GS&lt;50_Coef'!$B$2</f>
        <v>13592.333000000001</v>
      </c>
      <c r="E6" s="11">
        <f>'GS&lt;50_Data'!D91*'GS&lt;50_Data'!D$1</f>
        <v>18051.005821043847</v>
      </c>
      <c r="F6" s="11">
        <f>'GS&lt;50_Data'!E91*'GS&lt;50_Data'!E$1</f>
        <v>350.803</v>
      </c>
      <c r="G6" s="61">
        <f>G5*'GS&lt;50_Coef'!$B$5</f>
        <v>5.4373303040713008</v>
      </c>
    </row>
    <row r="7" spans="1:7" x14ac:dyDescent="0.25">
      <c r="A7" s="9">
        <v>2015</v>
      </c>
      <c r="B7" s="10">
        <v>6</v>
      </c>
      <c r="C7" s="11">
        <f t="shared" si="0"/>
        <v>32027.419848754838</v>
      </c>
      <c r="D7" s="11">
        <f>+'GS&lt;50_Coef'!$B$2</f>
        <v>13592.333000000001</v>
      </c>
      <c r="E7" s="11">
        <f>'GS&lt;50_Data'!D92*'GS&lt;50_Data'!D$1</f>
        <v>18079.232568902353</v>
      </c>
      <c r="F7" s="11">
        <f>'GS&lt;50_Data'!E92*'GS&lt;50_Data'!E$1</f>
        <v>350.803</v>
      </c>
      <c r="G7" s="61">
        <f>G6*'GS&lt;50_Coef'!$B$5</f>
        <v>5.0512798524822387</v>
      </c>
    </row>
    <row r="8" spans="1:7" x14ac:dyDescent="0.25">
      <c r="A8" s="9">
        <v>2015</v>
      </c>
      <c r="B8" s="10">
        <v>7</v>
      </c>
      <c r="C8" s="11">
        <f t="shared" si="0"/>
        <v>32055.63575687246</v>
      </c>
      <c r="D8" s="11">
        <f>+'GS&lt;50_Coef'!$B$2</f>
        <v>13592.333000000001</v>
      </c>
      <c r="E8" s="11">
        <f>'GS&lt;50_Data'!D93*'GS&lt;50_Data'!D$1</f>
        <v>18107.807117889504</v>
      </c>
      <c r="F8" s="11">
        <f>'GS&lt;50_Data'!E93*'GS&lt;50_Data'!E$1</f>
        <v>350.803</v>
      </c>
      <c r="G8" s="61">
        <f>G7*'GS&lt;50_Coef'!$B$5</f>
        <v>4.6926389829559998</v>
      </c>
    </row>
    <row r="9" spans="1:7" x14ac:dyDescent="0.25">
      <c r="A9" s="9">
        <v>2015</v>
      </c>
      <c r="B9" s="10">
        <v>8</v>
      </c>
      <c r="C9" s="11">
        <f t="shared" si="0"/>
        <v>32084.226626211341</v>
      </c>
      <c r="D9" s="11">
        <f>+'GS&lt;50_Coef'!$B$2</f>
        <v>13592.333000000001</v>
      </c>
      <c r="E9" s="11">
        <f>'GS&lt;50_Data'!D94*'GS&lt;50_Data'!D$1</f>
        <v>18136.731164596171</v>
      </c>
      <c r="F9" s="11">
        <f>'GS&lt;50_Data'!E94*'GS&lt;50_Data'!E$1</f>
        <v>350.803</v>
      </c>
      <c r="G9" s="61">
        <f>G8*'GS&lt;50_Coef'!$B$5</f>
        <v>4.3594616151661238</v>
      </c>
    </row>
    <row r="10" spans="1:7" x14ac:dyDescent="0.25">
      <c r="A10" s="9">
        <v>2015</v>
      </c>
      <c r="B10" s="10">
        <v>9</v>
      </c>
      <c r="C10" s="11">
        <f t="shared" si="0"/>
        <v>32113.274912876132</v>
      </c>
      <c r="D10" s="11">
        <f>+'GS&lt;50_Coef'!$B$2</f>
        <v>13592.333000000001</v>
      </c>
      <c r="E10" s="11">
        <f>'GS&lt;50_Data'!D95*'GS&lt;50_Data'!D$1</f>
        <v>18166.088973035639</v>
      </c>
      <c r="F10" s="11">
        <f>'GS&lt;50_Data'!E95*'GS&lt;50_Data'!E$1</f>
        <v>350.803</v>
      </c>
      <c r="G10" s="61">
        <f>G9*'GS&lt;50_Coef'!$B$5</f>
        <v>4.049939840489329</v>
      </c>
    </row>
    <row r="11" spans="1:7" x14ac:dyDescent="0.25">
      <c r="A11" s="9">
        <v>2015</v>
      </c>
      <c r="B11" s="10">
        <v>10</v>
      </c>
      <c r="C11" s="11">
        <f t="shared" si="0"/>
        <v>32142.780633910588</v>
      </c>
      <c r="D11" s="11">
        <f>+'GS&lt;50_Coef'!$B$2</f>
        <v>13592.333000000001</v>
      </c>
      <c r="E11" s="11">
        <f>'GS&lt;50_Data'!D96*'GS&lt;50_Data'!D$1</f>
        <v>18195.882239798775</v>
      </c>
      <c r="F11" s="11">
        <f>'GS&lt;50_Data'!E96*'GS&lt;50_Data'!E$1</f>
        <v>350.803</v>
      </c>
      <c r="G11" s="61">
        <f>G10*'GS&lt;50_Coef'!$B$5</f>
        <v>3.7623941118145869</v>
      </c>
    </row>
    <row r="12" spans="1:7" x14ac:dyDescent="0.25">
      <c r="A12" s="9">
        <v>2015</v>
      </c>
      <c r="B12" s="10">
        <v>11</v>
      </c>
      <c r="C12" s="11">
        <f t="shared" si="0"/>
        <v>32172.742229015461</v>
      </c>
      <c r="D12" s="11">
        <f>+'GS&lt;50_Coef'!$B$2</f>
        <v>13592.333000000001</v>
      </c>
      <c r="E12" s="11">
        <f>'GS&lt;50_Data'!D97*'GS&lt;50_Data'!D$1</f>
        <v>18226.110964885582</v>
      </c>
      <c r="F12" s="11">
        <f>'GS&lt;50_Data'!E97*'GS&lt;50_Data'!E$1</f>
        <v>350.803</v>
      </c>
      <c r="G12" s="61">
        <f>G11*'GS&lt;50_Coef'!$B$5</f>
        <v>3.4952641298757516</v>
      </c>
    </row>
    <row r="13" spans="1:7" x14ac:dyDescent="0.25">
      <c r="A13" s="9">
        <v>2015</v>
      </c>
      <c r="B13" s="10">
        <v>12</v>
      </c>
      <c r="C13" s="11">
        <f t="shared" si="0"/>
        <v>32202.841551710051</v>
      </c>
      <c r="D13" s="11">
        <f>+'GS&lt;50_Coef'!$B$2</f>
        <v>13592.333000000001</v>
      </c>
      <c r="E13" s="11">
        <f>'GS&lt;50_Data'!D98*'GS&lt;50_Data'!D$1</f>
        <v>18256.458451333394</v>
      </c>
      <c r="F13" s="11">
        <f>'GS&lt;50_Data'!E98*'GS&lt;50_Data'!E$1</f>
        <v>350.803</v>
      </c>
      <c r="G13" s="61">
        <f>G12*'GS&lt;50_Coef'!$B$5</f>
        <v>3.2471003766545734</v>
      </c>
    </row>
    <row r="14" spans="1:7" x14ac:dyDescent="0.25">
      <c r="A14" s="9">
        <v>2016</v>
      </c>
      <c r="B14" s="10">
        <v>1</v>
      </c>
      <c r="C14" s="11">
        <f t="shared" si="0"/>
        <v>32233.0783864527</v>
      </c>
      <c r="D14" s="11">
        <f>+'GS&lt;50_Coef'!$B$2</f>
        <v>13592.333000000001</v>
      </c>
      <c r="E14" s="11">
        <f>'GS&lt;50_Data'!D99*'GS&lt;50_Data'!D$1</f>
        <v>18286.925830202785</v>
      </c>
      <c r="F14" s="11">
        <f>'GS&lt;50_Data'!E99*'GS&lt;50_Data'!E$1</f>
        <v>350.803</v>
      </c>
      <c r="G14" s="61">
        <f>G13*'GS&lt;50_Coef'!$B$5</f>
        <v>3.016556249912099</v>
      </c>
    </row>
    <row r="15" spans="1:7" x14ac:dyDescent="0.25">
      <c r="A15" s="9">
        <v>2016</v>
      </c>
      <c r="B15" s="10">
        <v>2</v>
      </c>
      <c r="C15" s="11">
        <f t="shared" si="0"/>
        <v>32263.452047780222</v>
      </c>
      <c r="D15" s="11">
        <f>+'GS&lt;50_Coef'!$B$2</f>
        <v>13592.333000000001</v>
      </c>
      <c r="E15" s="11">
        <f>'GS&lt;50_Data'!D100*'GS&lt;50_Data'!D$1</f>
        <v>18317.51366702405</v>
      </c>
      <c r="F15" s="11">
        <f>'GS&lt;50_Data'!E100*'GS&lt;50_Data'!E$1</f>
        <v>350.803</v>
      </c>
      <c r="G15" s="61">
        <f>G14*'GS&lt;50_Coef'!$B$5</f>
        <v>2.8023807561683403</v>
      </c>
    </row>
    <row r="16" spans="1:7" x14ac:dyDescent="0.25">
      <c r="A16" s="9">
        <v>2016</v>
      </c>
      <c r="B16" s="10">
        <v>3</v>
      </c>
      <c r="C16" s="11">
        <f t="shared" si="0"/>
        <v>32293.927441702235</v>
      </c>
      <c r="D16" s="11">
        <f>+'GS&lt;50_Coef'!$B$2</f>
        <v>13592.333000000001</v>
      </c>
      <c r="E16" s="11">
        <f>'GS&lt;50_Data'!D101*'GS&lt;50_Data'!D$1</f>
        <v>18348.188029979756</v>
      </c>
      <c r="F16" s="11">
        <f>'GS&lt;50_Data'!E101*'GS&lt;50_Data'!E$1</f>
        <v>350.803</v>
      </c>
      <c r="G16" s="61">
        <f>G15*'GS&lt;50_Coef'!$B$5</f>
        <v>2.6034117224803883</v>
      </c>
    </row>
    <row r="17" spans="1:7" x14ac:dyDescent="0.25">
      <c r="A17" s="9">
        <v>2016</v>
      </c>
      <c r="B17" s="10">
        <v>4</v>
      </c>
      <c r="C17" s="11">
        <f t="shared" si="0"/>
        <v>32324.505185150963</v>
      </c>
      <c r="D17" s="11">
        <f>+'GS&lt;50_Coef'!$B$2</f>
        <v>13592.333000000001</v>
      </c>
      <c r="E17" s="11">
        <f>'GS&lt;50_Data'!D102*'GS&lt;50_Data'!D$1</f>
        <v>18378.950615660779</v>
      </c>
      <c r="F17" s="11">
        <f>'GS&lt;50_Data'!E102*'GS&lt;50_Data'!E$1</f>
        <v>350.803</v>
      </c>
      <c r="G17" s="61">
        <f>G16*'GS&lt;50_Coef'!$B$5</f>
        <v>2.4185694901842809</v>
      </c>
    </row>
    <row r="18" spans="1:7" x14ac:dyDescent="0.25">
      <c r="A18" s="9">
        <v>2016</v>
      </c>
      <c r="B18" s="10">
        <v>5</v>
      </c>
      <c r="C18" s="11">
        <f t="shared" si="0"/>
        <v>32355.184840653787</v>
      </c>
      <c r="D18" s="11">
        <f>+'GS&lt;50_Coef'!$B$2</f>
        <v>13592.333000000001</v>
      </c>
      <c r="E18" s="11">
        <f>'GS&lt;50_Data'!D103*'GS&lt;50_Data'!D$1</f>
        <v>18409.801989597407</v>
      </c>
      <c r="F18" s="11">
        <f>'GS&lt;50_Data'!E103*'GS&lt;50_Data'!E$1</f>
        <v>350.803</v>
      </c>
      <c r="G18" s="61">
        <f>G17*'GS&lt;50_Coef'!$B$5</f>
        <v>2.246851056381197</v>
      </c>
    </row>
    <row r="19" spans="1:7" x14ac:dyDescent="0.25">
      <c r="A19" s="9">
        <v>2016</v>
      </c>
      <c r="B19" s="10">
        <v>6</v>
      </c>
      <c r="C19" s="11">
        <f t="shared" si="0"/>
        <v>32385.937765436785</v>
      </c>
      <c r="D19" s="11">
        <f>+'GS&lt;50_Coef'!$B$2</f>
        <v>13592.333000000001</v>
      </c>
      <c r="E19" s="11">
        <f>'GS&lt;50_Data'!D104*'GS&lt;50_Data'!D$1</f>
        <v>18440.714440805408</v>
      </c>
      <c r="F19" s="11">
        <f>'GS&lt;50_Data'!E104*'GS&lt;50_Data'!E$1</f>
        <v>350.803</v>
      </c>
      <c r="G19" s="61">
        <f>G18*'GS&lt;50_Coef'!$B$5</f>
        <v>2.0873246313781322</v>
      </c>
    </row>
    <row r="20" spans="1:7" x14ac:dyDescent="0.25">
      <c r="A20" s="9">
        <v>2016</v>
      </c>
      <c r="B20" s="10">
        <v>7</v>
      </c>
      <c r="C20" s="11">
        <f t="shared" si="0"/>
        <v>32416.764224927912</v>
      </c>
      <c r="D20" s="11">
        <f>+'GS&lt;50_Coef'!$B$2</f>
        <v>13592.333000000001</v>
      </c>
      <c r="E20" s="11">
        <f>'GS&lt;50_Data'!D105*'GS&lt;50_Data'!D$1</f>
        <v>18471.68910034536</v>
      </c>
      <c r="F20" s="11">
        <f>'GS&lt;50_Data'!E105*'GS&lt;50_Data'!E$1</f>
        <v>350.803</v>
      </c>
      <c r="G20" s="61">
        <f>G19*'GS&lt;50_Coef'!$B$5</f>
        <v>1.939124582550285</v>
      </c>
    </row>
    <row r="21" spans="1:7" x14ac:dyDescent="0.25">
      <c r="A21" s="9">
        <v>2016</v>
      </c>
      <c r="B21" s="10">
        <v>8</v>
      </c>
      <c r="C21" s="11">
        <f t="shared" si="0"/>
        <v>32447.664546015039</v>
      </c>
      <c r="D21" s="11">
        <f>+'GS&lt;50_Coef'!$B$2</f>
        <v>13592.333000000001</v>
      </c>
      <c r="E21" s="11">
        <f>'GS&lt;50_Data'!D106*'GS&lt;50_Data'!D$1</f>
        <v>18502.727099277847</v>
      </c>
      <c r="F21" s="11">
        <f>'GS&lt;50_Data'!E106*'GS&lt;50_Data'!E$1</f>
        <v>350.803</v>
      </c>
      <c r="G21" s="61">
        <f>G20*'GS&lt;50_Coef'!$B$5</f>
        <v>1.8014467371892149</v>
      </c>
    </row>
    <row r="22" spans="1:7" x14ac:dyDescent="0.25">
      <c r="A22" s="9">
        <v>2016</v>
      </c>
      <c r="B22" s="10">
        <v>9</v>
      </c>
      <c r="C22" s="11">
        <f t="shared" si="0"/>
        <v>32478.617057000971</v>
      </c>
      <c r="D22" s="11">
        <f>+'GS&lt;50_Coef'!$B$2</f>
        <v>13592.333000000001</v>
      </c>
      <c r="E22" s="11">
        <f>'GS&lt;50_Data'!D107*'GS&lt;50_Data'!D$1</f>
        <v>18533.807512982123</v>
      </c>
      <c r="F22" s="11">
        <f>'GS&lt;50_Data'!E107*'GS&lt;50_Data'!E$1</f>
        <v>350.803</v>
      </c>
      <c r="G22" s="61">
        <f>G21*'GS&lt;50_Coef'!$B$5</f>
        <v>1.6735440188487807</v>
      </c>
    </row>
    <row r="23" spans="1:7" x14ac:dyDescent="0.25">
      <c r="A23" s="9">
        <v>2016</v>
      </c>
      <c r="B23" s="10">
        <v>10</v>
      </c>
      <c r="C23" s="11">
        <f t="shared" si="0"/>
        <v>32509.621629381978</v>
      </c>
      <c r="D23" s="11">
        <f>+'GS&lt;50_Coef'!$B$2</f>
        <v>13592.333000000001</v>
      </c>
      <c r="E23" s="11">
        <f>'GS&lt;50_Data'!D108*'GS&lt;50_Data'!D$1</f>
        <v>18564.930906988469</v>
      </c>
      <c r="F23" s="11">
        <f>'GS&lt;50_Data'!E108*'GS&lt;50_Data'!E$1</f>
        <v>350.803</v>
      </c>
      <c r="G23" s="61">
        <f>G22*'GS&lt;50_Coef'!$B$5</f>
        <v>1.5547223935105174</v>
      </c>
    </row>
    <row r="24" spans="1:7" x14ac:dyDescent="0.25">
      <c r="A24" s="9">
        <v>2016</v>
      </c>
      <c r="B24" s="10">
        <v>11</v>
      </c>
      <c r="C24" s="11">
        <f t="shared" si="0"/>
        <v>32540.678183930755</v>
      </c>
      <c r="D24" s="11">
        <f>+'GS&lt;50_Coef'!$B$2</f>
        <v>13592.333000000001</v>
      </c>
      <c r="E24" s="11">
        <f>'GS&lt;50_Data'!D109*'GS&lt;50_Data'!D$1</f>
        <v>18596.097846827186</v>
      </c>
      <c r="F24" s="11">
        <f>'GS&lt;50_Data'!E109*'GS&lt;50_Data'!E$1</f>
        <v>350.803</v>
      </c>
      <c r="G24" s="61">
        <f>G23*'GS&lt;50_Coef'!$B$5</f>
        <v>1.4443371035712709</v>
      </c>
    </row>
    <row r="25" spans="1:7" x14ac:dyDescent="0.25">
      <c r="A25" s="9">
        <v>2016</v>
      </c>
      <c r="B25" s="10">
        <v>12</v>
      </c>
      <c r="C25" s="11">
        <f t="shared" si="0"/>
        <v>32571.782162955456</v>
      </c>
      <c r="D25" s="11">
        <f>+'GS&lt;50_Coef'!$B$2</f>
        <v>13592.333000000001</v>
      </c>
      <c r="E25" s="11">
        <f>'GS&lt;50_Data'!D110*'GS&lt;50_Data'!D$1</f>
        <v>18627.304373786235</v>
      </c>
      <c r="F25" s="11">
        <f>'GS&lt;50_Data'!E110*'GS&lt;50_Data'!E$1</f>
        <v>350.803</v>
      </c>
      <c r="G25" s="61">
        <f>G24*'GS&lt;50_Coef'!$B$5</f>
        <v>1.3417891692177106</v>
      </c>
    </row>
    <row r="26" spans="1:7" x14ac:dyDescent="0.25">
      <c r="A26" s="9">
        <v>2017</v>
      </c>
      <c r="B26" s="10">
        <v>1</v>
      </c>
      <c r="C26" s="11">
        <f t="shared" si="0"/>
        <v>32602.932444473536</v>
      </c>
      <c r="D26" s="11">
        <f>+'GS&lt;50_Coef'!$B$2</f>
        <v>13592.333000000001</v>
      </c>
      <c r="E26" s="11">
        <f>'GS&lt;50_Data'!D111*'GS&lt;50_Data'!D$1</f>
        <v>18658.549922335329</v>
      </c>
      <c r="F26" s="11">
        <f>'GS&lt;50_Data'!E111*'GS&lt;50_Data'!E$1</f>
        <v>350.803</v>
      </c>
      <c r="G26" s="61">
        <f>G25*'GS&lt;50_Coef'!$B$5</f>
        <v>1.2465221382032532</v>
      </c>
    </row>
    <row r="27" spans="1:7" x14ac:dyDescent="0.25">
      <c r="A27" s="9">
        <v>2017</v>
      </c>
      <c r="B27" s="10">
        <v>2</v>
      </c>
      <c r="C27" s="11">
        <f t="shared" si="0"/>
        <v>32634.13020813173</v>
      </c>
      <c r="D27" s="11">
        <f>+'GS&lt;50_Coef'!$B$2</f>
        <v>13592.333000000001</v>
      </c>
      <c r="E27" s="11">
        <f>'GS&lt;50_Data'!D112*'GS&lt;50_Data'!D$1</f>
        <v>18689.83618906534</v>
      </c>
      <c r="F27" s="11">
        <f>'GS&lt;50_Data'!E112*'GS&lt;50_Data'!E$1</f>
        <v>350.803</v>
      </c>
      <c r="G27" s="61">
        <f>G26*'GS&lt;50_Coef'!$B$5</f>
        <v>1.1580190663908223</v>
      </c>
    </row>
    <row r="28" spans="1:7" x14ac:dyDescent="0.25">
      <c r="A28" s="9">
        <v>2017</v>
      </c>
      <c r="B28" s="10">
        <v>3</v>
      </c>
      <c r="C28" s="11">
        <f t="shared" si="0"/>
        <v>32665.363097552843</v>
      </c>
      <c r="D28" s="11">
        <f>+'GS&lt;50_Coef'!$B$2</f>
        <v>13592.333000000001</v>
      </c>
      <c r="E28" s="11">
        <f>'GS&lt;50_Data'!D113*'GS&lt;50_Data'!D$1</f>
        <v>18721.151297840162</v>
      </c>
      <c r="F28" s="11">
        <f>'GS&lt;50_Data'!E113*'GS&lt;50_Data'!E$1</f>
        <v>350.803</v>
      </c>
      <c r="G28" s="61">
        <f>G27*'GS&lt;50_Coef'!$B$5</f>
        <v>1.075799712677074</v>
      </c>
    </row>
    <row r="29" spans="1:7" x14ac:dyDescent="0.25">
      <c r="A29" s="9">
        <v>2017</v>
      </c>
      <c r="B29" s="10">
        <v>4</v>
      </c>
      <c r="C29" s="11">
        <f t="shared" si="0"/>
        <v>32696.631797653459</v>
      </c>
      <c r="D29" s="11">
        <f>+'GS&lt;50_Coef'!$B$2</f>
        <v>13592.333000000001</v>
      </c>
      <c r="E29" s="11">
        <f>'GS&lt;50_Data'!D114*'GS&lt;50_Data'!D$1</f>
        <v>18752.496379720382</v>
      </c>
      <c r="F29" s="11">
        <f>'GS&lt;50_Data'!E114*'GS&lt;50_Data'!E$1</f>
        <v>350.803</v>
      </c>
      <c r="G29" s="61">
        <f>G28*'GS&lt;50_Coef'!$B$5</f>
        <v>0.99941793307700177</v>
      </c>
    </row>
    <row r="30" spans="1:7" x14ac:dyDescent="0.25">
      <c r="A30" s="9">
        <v>2017</v>
      </c>
      <c r="B30" s="10">
        <v>5</v>
      </c>
      <c r="C30" s="11">
        <f t="shared" si="0"/>
        <v>32727.936459496115</v>
      </c>
      <c r="D30" s="11">
        <f>+'GS&lt;50_Coef'!$B$2</f>
        <v>13592.333000000001</v>
      </c>
      <c r="E30" s="11">
        <f>'GS&lt;50_Data'!D115*'GS&lt;50_Data'!D$1</f>
        <v>18783.872000236286</v>
      </c>
      <c r="F30" s="11">
        <f>'GS&lt;50_Data'!E115*'GS&lt;50_Data'!E$1</f>
        <v>350.803</v>
      </c>
      <c r="G30" s="61">
        <f>G29*'GS&lt;50_Coef'!$B$5</f>
        <v>0.92845925982853472</v>
      </c>
    </row>
    <row r="31" spans="1:7" x14ac:dyDescent="0.25">
      <c r="A31" s="9">
        <v>2017</v>
      </c>
      <c r="B31" s="10">
        <v>6</v>
      </c>
      <c r="C31" s="11">
        <f t="shared" si="0"/>
        <v>32759.267084025323</v>
      </c>
      <c r="D31" s="11">
        <f>+'GS&lt;50_Coef'!$B$2</f>
        <v>13592.333000000001</v>
      </c>
      <c r="E31" s="11">
        <f>'GS&lt;50_Data'!D116*'GS&lt;50_Data'!D$1</f>
        <v>18815.268545372939</v>
      </c>
      <c r="F31" s="11">
        <f>'GS&lt;50_Data'!E116*'GS&lt;50_Data'!E$1</f>
        <v>350.803</v>
      </c>
      <c r="G31" s="61">
        <f>G30*'GS&lt;50_Coef'!$B$5</f>
        <v>0.86253865238070881</v>
      </c>
    </row>
    <row r="32" spans="1:7" x14ac:dyDescent="0.25">
      <c r="A32" s="9">
        <v>2017</v>
      </c>
      <c r="B32" s="10">
        <v>7</v>
      </c>
      <c r="C32" s="11">
        <f t="shared" si="0"/>
        <v>32790.625010129275</v>
      </c>
      <c r="D32" s="11">
        <f>+'GS&lt;50_Coef'!$B$2</f>
        <v>13592.333000000001</v>
      </c>
      <c r="E32" s="11">
        <f>'GS&lt;50_Data'!D117*'GS&lt;50_Data'!D$1</f>
        <v>18846.68771172121</v>
      </c>
      <c r="F32" s="11">
        <f>'GS&lt;50_Data'!E117*'GS&lt;50_Data'!E$1</f>
        <v>350.803</v>
      </c>
      <c r="G32" s="61">
        <f>G31*'GS&lt;50_Coef'!$B$5</f>
        <v>0.80129840806167851</v>
      </c>
    </row>
    <row r="33" spans="1:7" x14ac:dyDescent="0.25">
      <c r="A33" s="9">
        <v>2017</v>
      </c>
      <c r="B33" s="10">
        <v>8</v>
      </c>
      <c r="C33" s="11">
        <f t="shared" si="0"/>
        <v>32822.009905502193</v>
      </c>
      <c r="D33" s="11">
        <f>+'GS&lt;50_Coef'!$B$2</f>
        <v>13592.333000000001</v>
      </c>
      <c r="E33" s="11">
        <f>'GS&lt;50_Data'!D118*'GS&lt;50_Data'!D$1</f>
        <v>18878.129499281102</v>
      </c>
      <c r="F33" s="11">
        <f>'GS&lt;50_Data'!E118*'GS&lt;50_Data'!E$1</f>
        <v>350.803</v>
      </c>
      <c r="G33" s="61">
        <f>G32*'GS&lt;50_Coef'!$B$5</f>
        <v>0.74440622108929932</v>
      </c>
    </row>
    <row r="34" spans="1:7" x14ac:dyDescent="0.25">
      <c r="A34" s="9">
        <v>2017</v>
      </c>
      <c r="B34" s="10">
        <v>9</v>
      </c>
      <c r="C34" s="11">
        <f t="shared" si="0"/>
        <v>32853.41637165939</v>
      </c>
      <c r="D34" s="11">
        <f>+'GS&lt;50_Coef'!$B$2</f>
        <v>13592.333000000001</v>
      </c>
      <c r="E34" s="11">
        <f>'GS&lt;50_Data'!D119*'GS&lt;50_Data'!D$1</f>
        <v>18909.588818279994</v>
      </c>
      <c r="F34" s="11">
        <f>'GS&lt;50_Data'!E119*'GS&lt;50_Data'!E$1</f>
        <v>350.803</v>
      </c>
      <c r="G34" s="61">
        <f>G33*'GS&lt;50_Coef'!$B$5</f>
        <v>0.69155337939195916</v>
      </c>
    </row>
    <row r="35" spans="1:7" x14ac:dyDescent="0.25">
      <c r="A35" s="9">
        <v>2017</v>
      </c>
      <c r="B35" s="10">
        <v>10</v>
      </c>
      <c r="C35" s="11">
        <f t="shared" si="0"/>
        <v>32884.844121807357</v>
      </c>
      <c r="D35" s="11">
        <f>+'GS&lt;50_Coef'!$B$2</f>
        <v>13592.333000000001</v>
      </c>
      <c r="E35" s="11">
        <f>'GS&lt;50_Data'!D120*'GS&lt;50_Data'!D$1</f>
        <v>18941.065668717896</v>
      </c>
      <c r="F35" s="11">
        <f>'GS&lt;50_Data'!E120*'GS&lt;50_Data'!E$1</f>
        <v>350.803</v>
      </c>
      <c r="G35" s="61">
        <f>G34*'GS&lt;50_Coef'!$B$5</f>
        <v>0.64245308945513013</v>
      </c>
    </row>
    <row r="36" spans="1:7" x14ac:dyDescent="0.25">
      <c r="A36" s="9">
        <v>2017</v>
      </c>
      <c r="B36" s="10">
        <v>11</v>
      </c>
      <c r="C36" s="11">
        <f t="shared" si="0"/>
        <v>32916.292889514902</v>
      </c>
      <c r="D36" s="11">
        <f>+'GS&lt;50_Coef'!$B$2</f>
        <v>13592.333000000001</v>
      </c>
      <c r="E36" s="11">
        <f>'GS&lt;50_Data'!D121*'GS&lt;50_Data'!D$1</f>
        <v>18972.560050594802</v>
      </c>
      <c r="F36" s="11">
        <f>'GS&lt;50_Data'!E121*'GS&lt;50_Data'!E$1</f>
        <v>350.803</v>
      </c>
      <c r="G36" s="61">
        <f>G35*'GS&lt;50_Coef'!$B$5</f>
        <v>0.5968389201038159</v>
      </c>
    </row>
    <row r="37" spans="1:7" x14ac:dyDescent="0.25">
      <c r="A37" s="9">
        <v>2017</v>
      </c>
      <c r="B37" s="10">
        <v>12</v>
      </c>
      <c r="C37" s="11">
        <f t="shared" si="0"/>
        <v>32947.75903408575</v>
      </c>
      <c r="D37" s="11">
        <f>+'GS&lt;50_Coef'!$B$2</f>
        <v>13592.333000000001</v>
      </c>
      <c r="E37" s="11">
        <f>'GS&lt;50_Data'!D122*'GS&lt;50_Data'!D$1</f>
        <v>19004.06857072897</v>
      </c>
      <c r="F37" s="11">
        <f>'GS&lt;50_Data'!E122*'GS&lt;50_Data'!E$1</f>
        <v>350.803</v>
      </c>
      <c r="G37" s="61">
        <f>G36*'GS&lt;50_Coef'!$B$5</f>
        <v>0.55446335677644498</v>
      </c>
    </row>
    <row r="38" spans="1:7" x14ac:dyDescent="0.25">
      <c r="A38" s="9">
        <v>2018</v>
      </c>
      <c r="B38" s="10">
        <v>1</v>
      </c>
      <c r="C38" s="11">
        <f t="shared" si="0"/>
        <v>32979.241194518268</v>
      </c>
      <c r="D38" s="11">
        <f>+'GS&lt;50_Coef'!$B$2</f>
        <v>13592.333000000001</v>
      </c>
      <c r="E38" s="11">
        <f>'GS&lt;50_Data'!D123*'GS&lt;50_Data'!D$1</f>
        <v>19035.59009805982</v>
      </c>
      <c r="F38" s="11">
        <f>'GS&lt;50_Data'!E123*'GS&lt;50_Data'!E$1</f>
        <v>350.803</v>
      </c>
      <c r="G38" s="61">
        <f>G37*'GS&lt;50_Coef'!$B$5</f>
        <v>0.51509645844531737</v>
      </c>
    </row>
    <row r="39" spans="1:7" x14ac:dyDescent="0.25">
      <c r="A39" s="9">
        <v>2018</v>
      </c>
      <c r="B39" s="10">
        <v>2</v>
      </c>
      <c r="C39" s="11">
        <f t="shared" si="0"/>
        <v>33010.741419318409</v>
      </c>
      <c r="D39" s="11">
        <f>+'GS&lt;50_Coef'!$B$2</f>
        <v>13592.333000000001</v>
      </c>
      <c r="E39" s="11">
        <f>'GS&lt;50_Data'!D124*'GS&lt;50_Data'!D$1</f>
        <v>19067.126894708512</v>
      </c>
      <c r="F39" s="11">
        <f>'GS&lt;50_Data'!E124*'GS&lt;50_Data'!E$1</f>
        <v>350.803</v>
      </c>
      <c r="G39" s="61">
        <f>G38*'GS&lt;50_Coef'!$B$5</f>
        <v>0.47852460989569984</v>
      </c>
    </row>
    <row r="40" spans="1:7" x14ac:dyDescent="0.25">
      <c r="A40" s="9">
        <v>2018</v>
      </c>
      <c r="B40" s="10">
        <v>3</v>
      </c>
      <c r="C40" s="11">
        <f t="shared" si="0"/>
        <v>33042.258378977051</v>
      </c>
      <c r="D40" s="11">
        <f>+'GS&lt;50_Coef'!$B$2</f>
        <v>13592.333000000001</v>
      </c>
      <c r="E40" s="11">
        <f>'GS&lt;50_Data'!D125*'GS&lt;50_Data'!D$1</f>
        <v>19098.677829614462</v>
      </c>
      <c r="F40" s="11">
        <f>'GS&lt;50_Data'!E125*'GS&lt;50_Data'!E$1</f>
        <v>350.803</v>
      </c>
      <c r="G40" s="61">
        <f>G39*'GS&lt;50_Coef'!$B$5</f>
        <v>0.44454936259310518</v>
      </c>
    </row>
    <row r="41" spans="1:7" x14ac:dyDescent="0.25">
      <c r="A41" s="9">
        <v>2018</v>
      </c>
      <c r="B41" s="10">
        <v>4</v>
      </c>
      <c r="C41" s="11">
        <f t="shared" si="0"/>
        <v>33073.793585726402</v>
      </c>
      <c r="D41" s="11">
        <f>+'GS&lt;50_Coef'!$B$2</f>
        <v>13592.333000000001</v>
      </c>
      <c r="E41" s="11">
        <f>'GS&lt;50_Data'!D126*'GS&lt;50_Data'!D$1</f>
        <v>19130.244599368551</v>
      </c>
      <c r="F41" s="11">
        <f>'GS&lt;50_Data'!E126*'GS&lt;50_Data'!E$1</f>
        <v>350.803</v>
      </c>
      <c r="G41" s="61">
        <f>G40*'GS&lt;50_Coef'!$B$5</f>
        <v>0.41298635784899473</v>
      </c>
    </row>
    <row r="42" spans="1:7" x14ac:dyDescent="0.25">
      <c r="A42" s="9">
        <v>2018</v>
      </c>
      <c r="B42" s="10">
        <v>5</v>
      </c>
      <c r="C42" s="11">
        <f t="shared" si="0"/>
        <v>33105.346302766928</v>
      </c>
      <c r="D42" s="11">
        <f>+'GS&lt;50_Coef'!$B$2</f>
        <v>13592.333000000001</v>
      </c>
      <c r="E42" s="11">
        <f>'GS&lt;50_Data'!D127*'GS&lt;50_Data'!D$1</f>
        <v>19161.826638440481</v>
      </c>
      <c r="F42" s="11">
        <f>'GS&lt;50_Data'!E127*'GS&lt;50_Data'!E$1</f>
        <v>350.803</v>
      </c>
      <c r="G42" s="61">
        <f>G41*'GS&lt;50_Coef'!$B$5</f>
        <v>0.38366432644171611</v>
      </c>
    </row>
    <row r="43" spans="1:7" x14ac:dyDescent="0.25">
      <c r="A43" s="9">
        <v>2018</v>
      </c>
      <c r="B43" s="10">
        <v>6</v>
      </c>
      <c r="C43" s="11">
        <f t="shared" si="0"/>
        <v>33136.920895231837</v>
      </c>
      <c r="D43" s="11">
        <f>+'GS&lt;50_Coef'!$B$2</f>
        <v>13592.333000000001</v>
      </c>
      <c r="E43" s="11">
        <f>'GS&lt;50_Data'!D128*'GS&lt;50_Data'!D$1</f>
        <v>19193.428471072577</v>
      </c>
      <c r="F43" s="11">
        <f>'GS&lt;50_Data'!E128*'GS&lt;50_Data'!E$1</f>
        <v>350.803</v>
      </c>
      <c r="G43" s="61">
        <f>G42*'GS&lt;50_Coef'!$B$5</f>
        <v>0.35642415926435428</v>
      </c>
    </row>
    <row r="44" spans="1:7" x14ac:dyDescent="0.25">
      <c r="A44" s="9">
        <v>2018</v>
      </c>
      <c r="B44" s="10">
        <v>7</v>
      </c>
      <c r="C44" s="11">
        <f t="shared" si="0"/>
        <v>33168.517780839087</v>
      </c>
      <c r="D44" s="11">
        <f>+'GS&lt;50_Coef'!$B$2</f>
        <v>13592.333000000001</v>
      </c>
      <c r="E44" s="11">
        <f>'GS&lt;50_Data'!D129*'GS&lt;50_Data'!D$1</f>
        <v>19225.050662795133</v>
      </c>
      <c r="F44" s="11">
        <f>'GS&lt;50_Data'!E129*'GS&lt;50_Data'!E$1</f>
        <v>350.803</v>
      </c>
      <c r="G44" s="61">
        <f>G43*'GS&lt;50_Coef'!$B$5</f>
        <v>0.33111804395658512</v>
      </c>
    </row>
    <row r="45" spans="1:7" x14ac:dyDescent="0.25">
      <c r="A45" s="9">
        <v>2018</v>
      </c>
      <c r="B45" s="10">
        <v>8</v>
      </c>
      <c r="C45" s="11">
        <f t="shared" si="0"/>
        <v>33200.136822270979</v>
      </c>
      <c r="D45" s="11">
        <f>+'GS&lt;50_Coef'!$B$2</f>
        <v>13592.333000000001</v>
      </c>
      <c r="E45" s="11">
        <f>'GS&lt;50_Data'!D130*'GS&lt;50_Data'!D$1</f>
        <v>19256.693213608145</v>
      </c>
      <c r="F45" s="11">
        <f>'GS&lt;50_Data'!E130*'GS&lt;50_Data'!E$1</f>
        <v>350.803</v>
      </c>
      <c r="G45" s="61">
        <f>G44*'GS&lt;50_Coef'!$B$5</f>
        <v>0.30760866283566757</v>
      </c>
    </row>
    <row r="46" spans="1:7" x14ac:dyDescent="0.25">
      <c r="A46" s="9">
        <v>2018</v>
      </c>
      <c r="B46" s="10">
        <v>9</v>
      </c>
      <c r="C46" s="11">
        <f t="shared" si="0"/>
        <v>33231.785809383451</v>
      </c>
      <c r="D46" s="11">
        <f>+'GS&lt;50_Coef'!$B$2</f>
        <v>13592.333000000001</v>
      </c>
      <c r="E46" s="11">
        <f>'GS&lt;50_Data'!D131*'GS&lt;50_Data'!D$1</f>
        <v>19288.364040935678</v>
      </c>
      <c r="F46" s="11">
        <f>'GS&lt;50_Data'!E131*'GS&lt;50_Data'!E$1</f>
        <v>350.803</v>
      </c>
      <c r="G46" s="61">
        <f>G45*'GS&lt;50_Coef'!$B$5</f>
        <v>0.28576844777433519</v>
      </c>
    </row>
    <row r="47" spans="1:7" x14ac:dyDescent="0.25">
      <c r="A47" s="9">
        <v>2018</v>
      </c>
      <c r="B47" s="10">
        <v>10</v>
      </c>
      <c r="C47" s="11">
        <f t="shared" si="0"/>
        <v>33263.465189196009</v>
      </c>
      <c r="D47" s="11">
        <f>+'GS&lt;50_Coef'!$B$2</f>
        <v>13592.333000000001</v>
      </c>
      <c r="E47" s="11">
        <f>'GS&lt;50_Data'!D132*'GS&lt;50_Data'!D$1</f>
        <v>19320.06371030803</v>
      </c>
      <c r="F47" s="11">
        <f>'GS&lt;50_Data'!E132*'GS&lt;50_Data'!E$1</f>
        <v>350.803</v>
      </c>
      <c r="G47" s="61">
        <f>G46*'GS&lt;50_Coef'!$B$5</f>
        <v>0.26547888798235741</v>
      </c>
    </row>
    <row r="48" spans="1:7" x14ac:dyDescent="0.25">
      <c r="A48" s="9">
        <v>2018</v>
      </c>
      <c r="B48" s="10">
        <v>11</v>
      </c>
      <c r="C48" s="11">
        <f t="shared" si="0"/>
        <v>33295.17485161213</v>
      </c>
      <c r="D48" s="11">
        <f>+'GS&lt;50_Coef'!$B$2</f>
        <v>13592.333000000001</v>
      </c>
      <c r="E48" s="11">
        <f>'GS&lt;50_Data'!D133*'GS&lt;50_Data'!D$1</f>
        <v>19351.792221725194</v>
      </c>
      <c r="F48" s="11">
        <f>'GS&lt;50_Data'!E133*'GS&lt;50_Data'!E$1</f>
        <v>350.803</v>
      </c>
      <c r="G48" s="61">
        <f>G47*'GS&lt;50_Coef'!$B$5</f>
        <v>0.24662988693561005</v>
      </c>
    </row>
    <row r="49" spans="1:7" x14ac:dyDescent="0.25">
      <c r="A49" s="9">
        <v>2018</v>
      </c>
      <c r="B49" s="10">
        <v>12</v>
      </c>
      <c r="C49" s="11">
        <f t="shared" si="0"/>
        <v>33326.934487912309</v>
      </c>
      <c r="D49" s="11">
        <f>+'GS&lt;50_Coef'!$B$2</f>
        <v>13592.333000000001</v>
      </c>
      <c r="E49" s="11">
        <f>'GS&lt;50_Data'!D134*'GS&lt;50_Data'!D$1</f>
        <v>19383.569368747343</v>
      </c>
      <c r="F49" s="11">
        <f>'GS&lt;50_Data'!E134*'GS&lt;50_Data'!E$1</f>
        <v>350.803</v>
      </c>
      <c r="G49" s="61">
        <f>G48*'GS&lt;50_Coef'!$B$5</f>
        <v>0.22911916496318174</v>
      </c>
    </row>
    <row r="50" spans="1:7" x14ac:dyDescent="0.25">
      <c r="A50" s="9">
        <v>2019</v>
      </c>
      <c r="B50" s="10">
        <v>1</v>
      </c>
      <c r="C50" s="11">
        <f t="shared" si="0"/>
        <v>33358.744568609007</v>
      </c>
      <c r="D50" s="11">
        <f>+'GS&lt;50_Coef'!$B$2</f>
        <v>13592.333000000001</v>
      </c>
      <c r="E50" s="11">
        <f>'GS&lt;50_Data'!D135*'GS&lt;50_Data'!D$1</f>
        <v>19415.395716904757</v>
      </c>
      <c r="F50" s="11">
        <f>'GS&lt;50_Data'!E135*'GS&lt;50_Data'!E$1</f>
        <v>350.803</v>
      </c>
      <c r="G50" s="61">
        <f>G49*'GS&lt;50_Coef'!$B$5</f>
        <v>0.21285170425079586</v>
      </c>
    </row>
    <row r="51" spans="1:7" x14ac:dyDescent="0.25">
      <c r="A51" s="9">
        <v>2019</v>
      </c>
      <c r="B51" s="10">
        <v>2</v>
      </c>
      <c r="C51" s="11">
        <f t="shared" si="0"/>
        <v>33390.605570960986</v>
      </c>
      <c r="D51" s="11">
        <f>+'GS&lt;50_Coef'!$B$2</f>
        <v>13592.333000000001</v>
      </c>
      <c r="E51" s="11">
        <f>'GS&lt;50_Data'!D136*'GS&lt;50_Data'!D$1</f>
        <v>19447.271831727739</v>
      </c>
      <c r="F51" s="11">
        <f>'GS&lt;50_Data'!E136*'GS&lt;50_Data'!E$1</f>
        <v>350.803</v>
      </c>
      <c r="G51" s="61">
        <f>G50*'GS&lt;50_Coef'!$B$5</f>
        <v>0.19773923324898937</v>
      </c>
    </row>
    <row r="52" spans="1:7" x14ac:dyDescent="0.25">
      <c r="A52" s="9">
        <v>2019</v>
      </c>
      <c r="B52" s="10">
        <v>3</v>
      </c>
      <c r="C52" s="11">
        <f t="shared" si="0"/>
        <v>33422.527592509199</v>
      </c>
      <c r="D52" s="11">
        <f>+'GS&lt;50_Coef'!$B$2</f>
        <v>13592.333000000001</v>
      </c>
      <c r="E52" s="11">
        <f>'GS&lt;50_Data'!D137*'GS&lt;50_Data'!D$1</f>
        <v>19479.207892761511</v>
      </c>
      <c r="F52" s="11">
        <f>'GS&lt;50_Data'!E137*'GS&lt;50_Data'!E$1</f>
        <v>350.803</v>
      </c>
      <c r="G52" s="61">
        <f>G51*'GS&lt;50_Coef'!$B$5</f>
        <v>0.18369974768831113</v>
      </c>
    </row>
    <row r="53" spans="1:7" x14ac:dyDescent="0.25">
      <c r="A53" s="9">
        <v>2019</v>
      </c>
      <c r="B53" s="10">
        <v>4</v>
      </c>
      <c r="C53" s="11">
        <f t="shared" si="0"/>
        <v>33454.512253662549</v>
      </c>
      <c r="D53" s="11">
        <f>+'GS&lt;50_Coef'!$B$2</f>
        <v>13592.333000000001</v>
      </c>
      <c r="E53" s="11">
        <f>'GS&lt;50_Data'!D138*'GS&lt;50_Data'!D$1</f>
        <v>19511.205596596945</v>
      </c>
      <c r="F53" s="11">
        <f>'GS&lt;50_Data'!E138*'GS&lt;50_Data'!E$1</f>
        <v>350.803</v>
      </c>
      <c r="G53" s="61">
        <f>G52*'GS&lt;50_Coef'!$B$5</f>
        <v>0.17065706560244104</v>
      </c>
    </row>
    <row r="54" spans="1:7" x14ac:dyDescent="0.25">
      <c r="A54" s="9">
        <v>2019</v>
      </c>
      <c r="B54" s="10">
        <v>5</v>
      </c>
      <c r="C54" s="11">
        <f t="shared" si="0"/>
        <v>33486.558918117698</v>
      </c>
      <c r="D54" s="11">
        <f>+'GS&lt;50_Coef'!$B$2</f>
        <v>13592.333000000001</v>
      </c>
      <c r="E54" s="11">
        <f>'GS&lt;50_Data'!D139*'GS&lt;50_Data'!D$1</f>
        <v>19543.264377703752</v>
      </c>
      <c r="F54" s="11">
        <f>'GS&lt;50_Data'!E139*'GS&lt;50_Data'!E$1</f>
        <v>350.803</v>
      </c>
      <c r="G54" s="61">
        <f>G53*'GS&lt;50_Coef'!$B$5</f>
        <v>0.15854041394466772</v>
      </c>
    </row>
    <row r="55" spans="1:7" x14ac:dyDescent="0.25">
      <c r="A55" s="9">
        <v>2019</v>
      </c>
      <c r="B55" s="10">
        <v>6</v>
      </c>
      <c r="C55" s="11">
        <f t="shared" si="0"/>
        <v>33518.678830732293</v>
      </c>
      <c r="D55" s="11">
        <f>+'GS&lt;50_Coef'!$B$2</f>
        <v>13592.333000000001</v>
      </c>
      <c r="E55" s="11">
        <f>'GS&lt;50_Data'!D140*'GS&lt;50_Data'!D$1</f>
        <v>19575.395546687738</v>
      </c>
      <c r="F55" s="11">
        <f>'GS&lt;50_Data'!E140*'GS&lt;50_Data'!E$1</f>
        <v>350.803</v>
      </c>
      <c r="G55" s="61">
        <f>G54*'GS&lt;50_Coef'!$B$5</f>
        <v>0.14728404455459632</v>
      </c>
    </row>
    <row r="56" spans="1:7" x14ac:dyDescent="0.25">
      <c r="A56" s="9">
        <v>2019</v>
      </c>
      <c r="B56" s="10">
        <v>7</v>
      </c>
      <c r="C56" s="11">
        <f t="shared" si="0"/>
        <v>33550.872495956588</v>
      </c>
      <c r="D56" s="11">
        <f>+'GS&lt;50_Coef'!$B$2</f>
        <v>13592.333000000001</v>
      </c>
      <c r="E56" s="11">
        <f>'GS&lt;50_Data'!D141*'GS&lt;50_Data'!D$1</f>
        <v>19607.599669079198</v>
      </c>
      <c r="F56" s="11">
        <f>'GS&lt;50_Data'!E141*'GS&lt;50_Data'!E$1</f>
        <v>350.803</v>
      </c>
      <c r="G56" s="61">
        <f>G55*'GS&lt;50_Coef'!$B$5</f>
        <v>0.13682687739121999</v>
      </c>
    </row>
    <row r="57" spans="1:7" x14ac:dyDescent="0.25">
      <c r="A57" s="9">
        <v>2019</v>
      </c>
      <c r="B57" s="10">
        <v>8</v>
      </c>
      <c r="C57" s="11">
        <f t="shared" si="0"/>
        <v>33583.139857047223</v>
      </c>
      <c r="D57" s="11">
        <f>+'GS&lt;50_Coef'!$B$2</f>
        <v>13592.333000000001</v>
      </c>
      <c r="E57" s="11">
        <f>'GS&lt;50_Data'!D142*'GS&lt;50_Data'!D$1</f>
        <v>19639.876744878129</v>
      </c>
      <c r="F57" s="11">
        <f>'GS&lt;50_Data'!E142*'GS&lt;50_Data'!E$1</f>
        <v>350.803</v>
      </c>
      <c r="G57" s="61">
        <f>G56*'GS&lt;50_Coef'!$B$5</f>
        <v>0.12711216909644338</v>
      </c>
    </row>
    <row r="58" spans="1:7" x14ac:dyDescent="0.25">
      <c r="A58" s="9">
        <v>2019</v>
      </c>
      <c r="B58" s="10">
        <v>9</v>
      </c>
      <c r="C58" s="11">
        <f t="shared" si="0"/>
        <v>33615.492737425724</v>
      </c>
      <c r="D58" s="11">
        <f>+'GS&lt;50_Coef'!$B$2</f>
        <v>13592.333000000001</v>
      </c>
      <c r="E58" s="11">
        <f>'GS&lt;50_Data'!D143*'GS&lt;50_Data'!D$1</f>
        <v>19672.238650220632</v>
      </c>
      <c r="F58" s="11">
        <f>'GS&lt;50_Data'!E143*'GS&lt;50_Data'!E$1</f>
        <v>350.803</v>
      </c>
      <c r="G58" s="61">
        <f>G57*'GS&lt;50_Coef'!$B$5</f>
        <v>0.11808720509059591</v>
      </c>
    </row>
    <row r="59" spans="1:7" x14ac:dyDescent="0.25">
      <c r="A59" s="9">
        <v>2019</v>
      </c>
      <c r="B59" s="10">
        <v>10</v>
      </c>
      <c r="C59" s="11">
        <f t="shared" si="0"/>
        <v>33647.930522589952</v>
      </c>
      <c r="D59" s="11">
        <f>+'GS&lt;50_Coef'!$B$2</f>
        <v>13592.333000000001</v>
      </c>
      <c r="E59" s="11">
        <f>'GS&lt;50_Data'!D144*'GS&lt;50_Data'!D$1</f>
        <v>19704.684819576421</v>
      </c>
      <c r="F59" s="11">
        <f>'GS&lt;50_Data'!E144*'GS&lt;50_Data'!E$1</f>
        <v>350.803</v>
      </c>
      <c r="G59" s="61">
        <f>G58*'GS&lt;50_Coef'!$B$5</f>
        <v>0.1097030135291636</v>
      </c>
    </row>
    <row r="60" spans="1:7" x14ac:dyDescent="0.25">
      <c r="A60" s="9">
        <v>2019</v>
      </c>
      <c r="B60" s="10">
        <v>11</v>
      </c>
      <c r="C60" s="11">
        <f t="shared" si="0"/>
        <v>33680.454298105637</v>
      </c>
      <c r="D60" s="11">
        <f>+'GS&lt;50_Coef'!$B$2</f>
        <v>13592.333000000001</v>
      </c>
      <c r="E60" s="11">
        <f>'GS&lt;50_Data'!D145*'GS&lt;50_Data'!D$1</f>
        <v>19737.216384006068</v>
      </c>
      <c r="F60" s="11">
        <f>'GS&lt;50_Data'!E145*'GS&lt;50_Data'!E$1</f>
        <v>350.803</v>
      </c>
      <c r="G60" s="61">
        <f>G59*'GS&lt;50_Coef'!$B$5</f>
        <v>0.101914099568593</v>
      </c>
    </row>
    <row r="61" spans="1:7" x14ac:dyDescent="0.25">
      <c r="A61" s="9">
        <v>2019</v>
      </c>
      <c r="B61" s="10">
        <v>12</v>
      </c>
      <c r="C61" s="11">
        <f t="shared" si="0"/>
        <v>33713.050448981106</v>
      </c>
      <c r="D61" s="11">
        <f>+'GS&lt;50_Coef'!$B$2</f>
        <v>13592.333000000001</v>
      </c>
      <c r="E61" s="11">
        <f>'GS&lt;50_Data'!D146*'GS&lt;50_Data'!D$1</f>
        <v>19769.819770782608</v>
      </c>
      <c r="F61" s="11">
        <f>'GS&lt;50_Data'!E146*'GS&lt;50_Data'!E$1</f>
        <v>350.803</v>
      </c>
      <c r="G61" s="61">
        <f>G60*'GS&lt;50_Coef'!$B$5</f>
        <v>9.4678198499222904E-2</v>
      </c>
    </row>
    <row r="62" spans="1:7" x14ac:dyDescent="0.25">
      <c r="A62" s="9">
        <v>2020</v>
      </c>
      <c r="B62" s="10">
        <v>1</v>
      </c>
      <c r="C62" s="11">
        <f t="shared" si="0"/>
        <v>33745.720632543322</v>
      </c>
      <c r="D62" s="11">
        <f>+'GS&lt;50_Coef'!$B$2</f>
        <v>13592.333000000001</v>
      </c>
      <c r="E62" s="11">
        <f>'GS&lt;50_Data'!D147*'GS&lt;50_Data'!D$1</f>
        <v>19802.49667649691</v>
      </c>
      <c r="F62" s="11">
        <f>'GS&lt;50_Data'!E147*'GS&lt;50_Data'!E$1</f>
        <v>350.803</v>
      </c>
      <c r="G62" s="61">
        <f>G61*'GS&lt;50_Coef'!$B$5</f>
        <v>8.7956046405778088E-2</v>
      </c>
    </row>
    <row r="63" spans="1:7" x14ac:dyDescent="0.25">
      <c r="A63" s="9">
        <v>2020</v>
      </c>
      <c r="B63" s="10">
        <v>2</v>
      </c>
      <c r="C63" s="11">
        <f t="shared" si="0"/>
        <v>33778.464246785799</v>
      </c>
      <c r="D63" s="11">
        <f>+'GS&lt;50_Coef'!$B$2</f>
        <v>13592.333000000001</v>
      </c>
      <c r="E63" s="11">
        <f>'GS&lt;50_Data'!D148*'GS&lt;50_Data'!D$1</f>
        <v>19835.246535618684</v>
      </c>
      <c r="F63" s="11">
        <f>'GS&lt;50_Data'!E148*'GS&lt;50_Data'!E$1</f>
        <v>350.803</v>
      </c>
      <c r="G63" s="61">
        <f>G62*'GS&lt;50_Coef'!$B$5</f>
        <v>8.1711167110967847E-2</v>
      </c>
    </row>
    <row r="64" spans="1:7" x14ac:dyDescent="0.25">
      <c r="A64" s="9">
        <v>2020</v>
      </c>
      <c r="B64" s="10">
        <v>3</v>
      </c>
      <c r="C64" s="11">
        <f t="shared" si="0"/>
        <v>33811.266554034628</v>
      </c>
      <c r="D64" s="11">
        <f>+'GS&lt;50_Coef'!$B$2</f>
        <v>13592.333000000001</v>
      </c>
      <c r="E64" s="11">
        <f>'GS&lt;50_Data'!D149*'GS&lt;50_Data'!D$1</f>
        <v>19868.054644360378</v>
      </c>
      <c r="F64" s="11">
        <f>'GS&lt;50_Data'!E149*'GS&lt;50_Data'!E$1</f>
        <v>350.803</v>
      </c>
      <c r="G64" s="61">
        <f>G63*'GS&lt;50_Coef'!$B$5</f>
        <v>7.5909674246089132E-2</v>
      </c>
    </row>
    <row r="65" spans="1:7" x14ac:dyDescent="0.25">
      <c r="A65" s="9">
        <v>2020</v>
      </c>
      <c r="B65" s="10">
        <v>4</v>
      </c>
      <c r="C65" s="11">
        <f t="shared" si="0"/>
        <v>33844.128088339661</v>
      </c>
      <c r="D65" s="11">
        <f>+'GS&lt;50_Coef'!$B$2</f>
        <v>13592.333000000001</v>
      </c>
      <c r="E65" s="11">
        <f>'GS&lt;50_Data'!D150*'GS&lt;50_Data'!D$1</f>
        <v>19900.921568252281</v>
      </c>
      <c r="F65" s="11">
        <f>'GS&lt;50_Data'!E150*'GS&lt;50_Data'!E$1</f>
        <v>350.803</v>
      </c>
      <c r="G65" s="61">
        <f>G64*'GS&lt;50_Coef'!$B$5</f>
        <v>7.0520087374616805E-2</v>
      </c>
    </row>
    <row r="66" spans="1:7" x14ac:dyDescent="0.25">
      <c r="A66" s="9">
        <v>2020</v>
      </c>
      <c r="B66" s="10">
        <v>5</v>
      </c>
      <c r="C66" s="11">
        <f t="shared" si="0"/>
        <v>33877.048820455566</v>
      </c>
      <c r="D66" s="11">
        <f>+'GS&lt;50_Coef'!$B$2</f>
        <v>13592.333000000001</v>
      </c>
      <c r="E66" s="11">
        <f>'GS&lt;50_Data'!D151*'GS&lt;50_Data'!D$1</f>
        <v>19933.847307294396</v>
      </c>
      <c r="F66" s="11">
        <f>'GS&lt;50_Data'!E151*'GS&lt;50_Data'!E$1</f>
        <v>350.803</v>
      </c>
      <c r="G66" s="61">
        <f>G65*'GS&lt;50_Coef'!$B$5</f>
        <v>6.5513161171019019E-2</v>
      </c>
    </row>
    <row r="67" spans="1:7" x14ac:dyDescent="0.25">
      <c r="A67" s="9">
        <v>2020</v>
      </c>
      <c r="B67" s="10">
        <v>6</v>
      </c>
      <c r="C67" s="11">
        <f t="shared" ref="C67:C73" si="1">SUM(D67:G67)</f>
        <v>33910.011757304732</v>
      </c>
      <c r="D67" s="11">
        <f>+'GS&lt;50_Coef'!$B$2</f>
        <v>13592.333000000001</v>
      </c>
      <c r="E67" s="11">
        <f>'GS&lt;50_Data'!D152*'GS&lt;50_Data'!D$1</f>
        <v>19966.814895578005</v>
      </c>
      <c r="F67" s="11">
        <f>'GS&lt;50_Data'!E152*'GS&lt;50_Data'!E$1</f>
        <v>350.803</v>
      </c>
      <c r="G67" s="61">
        <f>G66*'GS&lt;50_Coef'!$B$5</f>
        <v>6.0861726727876674E-2</v>
      </c>
    </row>
    <row r="68" spans="1:7" x14ac:dyDescent="0.25">
      <c r="A68" s="9">
        <v>2020</v>
      </c>
      <c r="B68" s="10">
        <v>7</v>
      </c>
      <c r="C68" s="11">
        <f t="shared" si="1"/>
        <v>33943.015742586656</v>
      </c>
      <c r="D68" s="11">
        <f>+'GS&lt;50_Coef'!$B$2</f>
        <v>13592.333000000001</v>
      </c>
      <c r="E68" s="11">
        <f>'GS&lt;50_Data'!D153*'GS&lt;50_Data'!D$1</f>
        <v>19999.823202042528</v>
      </c>
      <c r="F68" s="11">
        <f>'GS&lt;50_Data'!E153*'GS&lt;50_Data'!E$1</f>
        <v>350.803</v>
      </c>
      <c r="G68" s="61">
        <f>G67*'GS&lt;50_Coef'!$B$5</f>
        <v>5.6540544130197434E-2</v>
      </c>
    </row>
    <row r="69" spans="1:7" x14ac:dyDescent="0.25">
      <c r="A69" s="9">
        <v>2020</v>
      </c>
      <c r="B69" s="10">
        <v>8</v>
      </c>
      <c r="C69" s="11">
        <f t="shared" si="1"/>
        <v>33976.062449444333</v>
      </c>
      <c r="D69" s="11">
        <f>+'GS&lt;50_Coef'!$B$2</f>
        <v>13592.333000000001</v>
      </c>
      <c r="E69" s="11">
        <f>'GS&lt;50_Data'!D154*'GS&lt;50_Data'!D$1</f>
        <v>20032.873923278836</v>
      </c>
      <c r="F69" s="11">
        <f>'GS&lt;50_Data'!E154*'GS&lt;50_Data'!E$1</f>
        <v>350.803</v>
      </c>
      <c r="G69" s="61">
        <f>G68*'GS&lt;50_Coef'!$B$5</f>
        <v>5.2526165496953423E-2</v>
      </c>
    </row>
    <row r="70" spans="1:7" x14ac:dyDescent="0.25">
      <c r="A70" s="9">
        <v>2020</v>
      </c>
      <c r="B70" s="10">
        <v>9</v>
      </c>
      <c r="C70" s="11">
        <f t="shared" si="1"/>
        <v>34009.131497004222</v>
      </c>
      <c r="D70" s="11">
        <f>+'GS&lt;50_Coef'!$B$2</f>
        <v>13592.333000000001</v>
      </c>
      <c r="E70" s="11">
        <f>'GS&lt;50_Data'!D155*'GS&lt;50_Data'!D$1</f>
        <v>20065.946700196477</v>
      </c>
      <c r="F70" s="11">
        <f>'GS&lt;50_Data'!E155*'GS&lt;50_Data'!E$1</f>
        <v>350.803</v>
      </c>
      <c r="G70" s="61">
        <f>G69*'GS&lt;50_Coef'!$B$5</f>
        <v>4.8796807746669731E-2</v>
      </c>
    </row>
    <row r="71" spans="1:7" x14ac:dyDescent="0.25">
      <c r="A71" s="9">
        <v>2020</v>
      </c>
      <c r="B71" s="10">
        <v>10</v>
      </c>
      <c r="C71" s="11">
        <f t="shared" si="1"/>
        <v>34042.222299499554</v>
      </c>
      <c r="D71" s="11">
        <f>+'GS&lt;50_Coef'!$B$2</f>
        <v>13592.333000000001</v>
      </c>
      <c r="E71" s="11">
        <f>'GS&lt;50_Data'!D156*'GS&lt;50_Data'!D$1</f>
        <v>20099.040967265155</v>
      </c>
      <c r="F71" s="11">
        <f>'GS&lt;50_Data'!E156*'GS&lt;50_Data'!E$1</f>
        <v>350.803</v>
      </c>
      <c r="G71" s="61">
        <f>G70*'GS&lt;50_Coef'!$B$5</f>
        <v>4.5332234396656179E-2</v>
      </c>
    </row>
    <row r="72" spans="1:7" x14ac:dyDescent="0.25">
      <c r="A72" s="9">
        <v>2020</v>
      </c>
      <c r="B72" s="10">
        <v>11</v>
      </c>
      <c r="C72" s="11">
        <f t="shared" si="1"/>
        <v>34075.335969191205</v>
      </c>
      <c r="D72" s="11">
        <f>+'GS&lt;50_Coef'!$B$2</f>
        <v>13592.333000000001</v>
      </c>
      <c r="E72" s="11">
        <f>'GS&lt;50_Data'!D157*'GS&lt;50_Data'!D$1</f>
        <v>20132.157855545451</v>
      </c>
      <c r="F72" s="11">
        <f>'GS&lt;50_Data'!E157*'GS&lt;50_Data'!E$1</f>
        <v>350.803</v>
      </c>
      <c r="G72" s="61">
        <f>G71*'GS&lt;50_Coef'!$B$5</f>
        <v>4.2113645754493591E-2</v>
      </c>
    </row>
    <row r="73" spans="1:7" x14ac:dyDescent="0.25">
      <c r="A73" s="13">
        <v>2020</v>
      </c>
      <c r="B73" s="14">
        <v>12</v>
      </c>
      <c r="C73" s="20">
        <f t="shared" si="1"/>
        <v>34108.472488614272</v>
      </c>
      <c r="D73" s="20">
        <f>+'GS&lt;50_Coef'!$B$2</f>
        <v>13592.333000000001</v>
      </c>
      <c r="E73" s="20">
        <f>'GS&lt;50_Data'!D158*'GS&lt;50_Data'!D$1</f>
        <v>20165.297365037368</v>
      </c>
      <c r="F73" s="20">
        <f>'GS&lt;50_Data'!E158*'GS&lt;50_Data'!E$1</f>
        <v>350.803</v>
      </c>
      <c r="G73" s="62">
        <f>G72*'GS&lt;50_Coef'!$B$5</f>
        <v>3.9123576905924551E-2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132"/>
  <sheetViews>
    <sheetView zoomScale="80" zoomScaleNormal="80" workbookViewId="0">
      <selection activeCell="D61" sqref="D61:E132"/>
    </sheetView>
  </sheetViews>
  <sheetFormatPr defaultRowHeight="15" x14ac:dyDescent="0.25"/>
  <cols>
    <col min="3" max="3" width="12.7109375" bestFit="1" customWidth="1"/>
    <col min="4" max="4" width="10.7109375" bestFit="1" customWidth="1"/>
  </cols>
  <sheetData>
    <row r="1" spans="1:5" x14ac:dyDescent="0.25">
      <c r="A1" s="53" t="s">
        <v>49</v>
      </c>
      <c r="B1" s="52"/>
      <c r="C1" s="52"/>
      <c r="D1" s="52">
        <f t="array" ref="D1:E1">TRANSPOSE('GS&gt;50_Coef'!B2:B3)</f>
        <v>0.85315906566492239</v>
      </c>
      <c r="E1" s="52">
        <v>-186.27199999999999</v>
      </c>
    </row>
    <row r="2" spans="1:5" x14ac:dyDescent="0.25">
      <c r="A2" s="26" t="s">
        <v>0</v>
      </c>
      <c r="B2" s="27" t="s">
        <v>1</v>
      </c>
      <c r="C2" s="27" t="s">
        <v>42</v>
      </c>
      <c r="D2" s="27" t="s">
        <v>43</v>
      </c>
      <c r="E2" s="28" t="s">
        <v>25</v>
      </c>
    </row>
    <row r="3" spans="1:5" hidden="1" x14ac:dyDescent="0.25">
      <c r="A3" s="9">
        <v>2010</v>
      </c>
      <c r="B3" s="10">
        <v>3</v>
      </c>
      <c r="C3" s="38">
        <v>4452</v>
      </c>
      <c r="D3" s="11">
        <v>5655.65</v>
      </c>
      <c r="E3" s="12">
        <v>0</v>
      </c>
    </row>
    <row r="4" spans="1:5" hidden="1" x14ac:dyDescent="0.25">
      <c r="A4" s="9">
        <v>2010</v>
      </c>
      <c r="B4" s="10">
        <v>4</v>
      </c>
      <c r="C4" s="38">
        <v>4457</v>
      </c>
      <c r="D4" s="11">
        <v>5663.15</v>
      </c>
      <c r="E4" s="12">
        <v>0</v>
      </c>
    </row>
    <row r="5" spans="1:5" hidden="1" x14ac:dyDescent="0.25">
      <c r="A5" s="9">
        <v>2010</v>
      </c>
      <c r="B5" s="10">
        <v>5</v>
      </c>
      <c r="C5" s="38">
        <v>4467</v>
      </c>
      <c r="D5" s="11">
        <v>5670.64</v>
      </c>
      <c r="E5" s="12">
        <v>0</v>
      </c>
    </row>
    <row r="6" spans="1:5" hidden="1" x14ac:dyDescent="0.25">
      <c r="A6" s="9">
        <v>2010</v>
      </c>
      <c r="B6" s="10">
        <v>6</v>
      </c>
      <c r="C6" s="38">
        <v>4472</v>
      </c>
      <c r="D6" s="11">
        <v>5678.08</v>
      </c>
      <c r="E6" s="12">
        <v>0</v>
      </c>
    </row>
    <row r="7" spans="1:5" hidden="1" x14ac:dyDescent="0.25">
      <c r="A7" s="9">
        <v>2010</v>
      </c>
      <c r="B7" s="10">
        <v>7</v>
      </c>
      <c r="C7" s="38">
        <v>4471</v>
      </c>
      <c r="D7" s="11">
        <v>5685.52</v>
      </c>
      <c r="E7" s="12">
        <v>0</v>
      </c>
    </row>
    <row r="8" spans="1:5" hidden="1" x14ac:dyDescent="0.25">
      <c r="A8" s="9">
        <v>2010</v>
      </c>
      <c r="B8" s="10">
        <v>8</v>
      </c>
      <c r="C8" s="38">
        <v>4481</v>
      </c>
      <c r="D8" s="11">
        <v>5692.96</v>
      </c>
      <c r="E8" s="12">
        <v>0</v>
      </c>
    </row>
    <row r="9" spans="1:5" hidden="1" x14ac:dyDescent="0.25">
      <c r="A9" s="9">
        <v>2010</v>
      </c>
      <c r="B9" s="10">
        <v>9</v>
      </c>
      <c r="C9" s="38">
        <v>4493</v>
      </c>
      <c r="D9" s="11">
        <v>5700.35</v>
      </c>
      <c r="E9" s="12">
        <v>0</v>
      </c>
    </row>
    <row r="10" spans="1:5" hidden="1" x14ac:dyDescent="0.25">
      <c r="A10" s="9">
        <v>2010</v>
      </c>
      <c r="B10" s="10">
        <v>10</v>
      </c>
      <c r="C10" s="38">
        <v>4500</v>
      </c>
      <c r="D10" s="11">
        <v>5707.74</v>
      </c>
      <c r="E10" s="12">
        <v>0</v>
      </c>
    </row>
    <row r="11" spans="1:5" hidden="1" x14ac:dyDescent="0.25">
      <c r="A11" s="9">
        <v>2010</v>
      </c>
      <c r="B11" s="10">
        <v>11</v>
      </c>
      <c r="C11" s="38">
        <v>4510</v>
      </c>
      <c r="D11" s="11">
        <v>5715.12</v>
      </c>
      <c r="E11" s="12">
        <v>0</v>
      </c>
    </row>
    <row r="12" spans="1:5" hidden="1" x14ac:dyDescent="0.25">
      <c r="A12" s="9">
        <v>2010</v>
      </c>
      <c r="B12" s="10">
        <v>12</v>
      </c>
      <c r="C12" s="38">
        <v>4511</v>
      </c>
      <c r="D12" s="11">
        <v>5721.7</v>
      </c>
      <c r="E12" s="12">
        <v>0</v>
      </c>
    </row>
    <row r="13" spans="1:5" hidden="1" x14ac:dyDescent="0.25">
      <c r="A13" s="9">
        <v>2011</v>
      </c>
      <c r="B13" s="10">
        <v>1</v>
      </c>
      <c r="C13" s="38">
        <v>4529</v>
      </c>
      <c r="D13" s="11">
        <v>5728.27</v>
      </c>
      <c r="E13" s="12">
        <v>0</v>
      </c>
    </row>
    <row r="14" spans="1:5" hidden="1" x14ac:dyDescent="0.25">
      <c r="A14" s="9">
        <v>2011</v>
      </c>
      <c r="B14" s="10">
        <v>2</v>
      </c>
      <c r="C14" s="38">
        <v>4534</v>
      </c>
      <c r="D14" s="11">
        <v>5734.85</v>
      </c>
      <c r="E14" s="12">
        <v>0</v>
      </c>
    </row>
    <row r="15" spans="1:5" hidden="1" x14ac:dyDescent="0.25">
      <c r="A15" s="9">
        <v>2011</v>
      </c>
      <c r="B15" s="10">
        <v>3</v>
      </c>
      <c r="C15" s="38">
        <v>4550</v>
      </c>
      <c r="D15" s="11">
        <v>5742.44</v>
      </c>
      <c r="E15" s="12">
        <v>0</v>
      </c>
    </row>
    <row r="16" spans="1:5" hidden="1" x14ac:dyDescent="0.25">
      <c r="A16" s="9">
        <v>2011</v>
      </c>
      <c r="B16" s="10">
        <v>4</v>
      </c>
      <c r="C16" s="38">
        <v>4556</v>
      </c>
      <c r="D16" s="11">
        <v>5750.03</v>
      </c>
      <c r="E16" s="12">
        <v>0</v>
      </c>
    </row>
    <row r="17" spans="1:5" hidden="1" x14ac:dyDescent="0.25">
      <c r="A17" s="9">
        <v>2011</v>
      </c>
      <c r="B17" s="10">
        <v>5</v>
      </c>
      <c r="C17" s="38">
        <v>4558</v>
      </c>
      <c r="D17" s="11">
        <v>5757.61</v>
      </c>
      <c r="E17" s="12">
        <v>0</v>
      </c>
    </row>
    <row r="18" spans="1:5" hidden="1" x14ac:dyDescent="0.25">
      <c r="A18" s="9">
        <v>2011</v>
      </c>
      <c r="B18" s="10">
        <v>6</v>
      </c>
      <c r="C18" s="38">
        <v>4558</v>
      </c>
      <c r="D18" s="11">
        <v>5765.46</v>
      </c>
      <c r="E18" s="12">
        <v>0</v>
      </c>
    </row>
    <row r="19" spans="1:5" hidden="1" x14ac:dyDescent="0.25">
      <c r="A19" s="9">
        <v>2011</v>
      </c>
      <c r="B19" s="10">
        <v>7</v>
      </c>
      <c r="C19" s="38">
        <v>4571</v>
      </c>
      <c r="D19" s="11">
        <v>5773.3</v>
      </c>
      <c r="E19" s="12">
        <v>0</v>
      </c>
    </row>
    <row r="20" spans="1:5" hidden="1" x14ac:dyDescent="0.25">
      <c r="A20" s="9">
        <v>2011</v>
      </c>
      <c r="B20" s="10">
        <v>8</v>
      </c>
      <c r="C20" s="38">
        <v>4576</v>
      </c>
      <c r="D20" s="11">
        <v>5781.14</v>
      </c>
      <c r="E20" s="12">
        <v>0</v>
      </c>
    </row>
    <row r="21" spans="1:5" hidden="1" x14ac:dyDescent="0.25">
      <c r="A21" s="9">
        <v>2011</v>
      </c>
      <c r="B21" s="10">
        <v>9</v>
      </c>
      <c r="C21" s="38">
        <v>4583</v>
      </c>
      <c r="D21" s="11">
        <v>5789.24</v>
      </c>
      <c r="E21" s="12">
        <v>0</v>
      </c>
    </row>
    <row r="22" spans="1:5" hidden="1" x14ac:dyDescent="0.25">
      <c r="A22" s="9">
        <v>2011</v>
      </c>
      <c r="B22" s="10">
        <v>10</v>
      </c>
      <c r="C22" s="38">
        <v>4587</v>
      </c>
      <c r="D22" s="11">
        <v>5797.34</v>
      </c>
      <c r="E22" s="12">
        <v>0</v>
      </c>
    </row>
    <row r="23" spans="1:5" hidden="1" x14ac:dyDescent="0.25">
      <c r="A23" s="9">
        <v>2011</v>
      </c>
      <c r="B23" s="10">
        <v>11</v>
      </c>
      <c r="C23" s="38">
        <v>4582</v>
      </c>
      <c r="D23" s="11">
        <v>5805.43</v>
      </c>
      <c r="E23" s="12">
        <v>0</v>
      </c>
    </row>
    <row r="24" spans="1:5" hidden="1" x14ac:dyDescent="0.25">
      <c r="A24" s="9">
        <v>2011</v>
      </c>
      <c r="B24" s="10">
        <v>12</v>
      </c>
      <c r="C24" s="38">
        <v>4613</v>
      </c>
      <c r="D24" s="11">
        <v>5814.97</v>
      </c>
      <c r="E24" s="12">
        <v>0</v>
      </c>
    </row>
    <row r="25" spans="1:5" hidden="1" x14ac:dyDescent="0.25">
      <c r="A25" s="9">
        <v>2012</v>
      </c>
      <c r="B25" s="10">
        <v>1</v>
      </c>
      <c r="C25" s="38">
        <v>4628</v>
      </c>
      <c r="D25" s="11">
        <v>5824.5</v>
      </c>
      <c r="E25" s="12">
        <v>0</v>
      </c>
    </row>
    <row r="26" spans="1:5" hidden="1" x14ac:dyDescent="0.25">
      <c r="A26" s="9">
        <v>2012</v>
      </c>
      <c r="B26" s="10">
        <v>2</v>
      </c>
      <c r="C26" s="38">
        <v>4654</v>
      </c>
      <c r="D26" s="11">
        <v>5834.04</v>
      </c>
      <c r="E26" s="12">
        <v>0</v>
      </c>
    </row>
    <row r="27" spans="1:5" hidden="1" x14ac:dyDescent="0.25">
      <c r="A27" s="9">
        <v>2012</v>
      </c>
      <c r="B27" s="10">
        <v>3</v>
      </c>
      <c r="C27" s="38">
        <v>4634</v>
      </c>
      <c r="D27" s="11">
        <v>5842.17</v>
      </c>
      <c r="E27" s="12">
        <v>0</v>
      </c>
    </row>
    <row r="28" spans="1:5" hidden="1" x14ac:dyDescent="0.25">
      <c r="A28" s="9">
        <v>2012</v>
      </c>
      <c r="B28" s="10">
        <v>4</v>
      </c>
      <c r="C28" s="38">
        <v>4649</v>
      </c>
      <c r="D28" s="11">
        <v>5850.3</v>
      </c>
      <c r="E28" s="12">
        <v>0</v>
      </c>
    </row>
    <row r="29" spans="1:5" hidden="1" x14ac:dyDescent="0.25">
      <c r="A29" s="9">
        <v>2012</v>
      </c>
      <c r="B29" s="10">
        <v>5</v>
      </c>
      <c r="C29" s="38">
        <v>4661</v>
      </c>
      <c r="D29" s="11">
        <v>5858.42</v>
      </c>
      <c r="E29" s="12">
        <v>0</v>
      </c>
    </row>
    <row r="30" spans="1:5" hidden="1" x14ac:dyDescent="0.25">
      <c r="A30" s="9">
        <v>2012</v>
      </c>
      <c r="B30" s="10">
        <v>6</v>
      </c>
      <c r="C30" s="38">
        <v>4675</v>
      </c>
      <c r="D30" s="11">
        <v>5866.33</v>
      </c>
      <c r="E30" s="12">
        <v>0</v>
      </c>
    </row>
    <row r="31" spans="1:5" hidden="1" x14ac:dyDescent="0.25">
      <c r="A31" s="9">
        <v>2012</v>
      </c>
      <c r="B31" s="10">
        <v>7</v>
      </c>
      <c r="C31" s="38">
        <v>4685</v>
      </c>
      <c r="D31" s="11">
        <v>5874.24</v>
      </c>
      <c r="E31" s="12">
        <v>0</v>
      </c>
    </row>
    <row r="32" spans="1:5" hidden="1" x14ac:dyDescent="0.25">
      <c r="A32" s="9">
        <v>2012</v>
      </c>
      <c r="B32" s="10">
        <v>8</v>
      </c>
      <c r="C32" s="38">
        <v>4696</v>
      </c>
      <c r="D32" s="11">
        <v>5882.14</v>
      </c>
      <c r="E32" s="12">
        <v>0</v>
      </c>
    </row>
    <row r="33" spans="1:5" hidden="1" x14ac:dyDescent="0.25">
      <c r="A33" s="9">
        <v>2012</v>
      </c>
      <c r="B33" s="10">
        <v>9</v>
      </c>
      <c r="C33" s="38">
        <v>4707</v>
      </c>
      <c r="D33" s="11">
        <v>5889.83</v>
      </c>
      <c r="E33" s="12">
        <v>0</v>
      </c>
    </row>
    <row r="34" spans="1:5" hidden="1" x14ac:dyDescent="0.25">
      <c r="A34" s="9">
        <v>2012</v>
      </c>
      <c r="B34" s="10">
        <v>10</v>
      </c>
      <c r="C34" s="38">
        <v>4727</v>
      </c>
      <c r="D34" s="11">
        <v>5897.51</v>
      </c>
      <c r="E34" s="12">
        <v>0</v>
      </c>
    </row>
    <row r="35" spans="1:5" hidden="1" x14ac:dyDescent="0.25">
      <c r="A35" s="9">
        <v>2012</v>
      </c>
      <c r="B35" s="10">
        <v>11</v>
      </c>
      <c r="C35" s="38">
        <v>4747</v>
      </c>
      <c r="D35" s="11">
        <v>5905.2</v>
      </c>
      <c r="E35" s="12">
        <v>0</v>
      </c>
    </row>
    <row r="36" spans="1:5" hidden="1" x14ac:dyDescent="0.25">
      <c r="A36" s="9">
        <v>2012</v>
      </c>
      <c r="B36" s="10">
        <v>12</v>
      </c>
      <c r="C36" s="38">
        <v>4767</v>
      </c>
      <c r="D36" s="11">
        <v>5912.66</v>
      </c>
      <c r="E36" s="12">
        <v>0</v>
      </c>
    </row>
    <row r="37" spans="1:5" hidden="1" x14ac:dyDescent="0.25">
      <c r="A37" s="9">
        <v>2013</v>
      </c>
      <c r="B37" s="10">
        <v>1</v>
      </c>
      <c r="C37" s="38">
        <v>4775</v>
      </c>
      <c r="D37" s="11">
        <v>5920.12</v>
      </c>
      <c r="E37" s="12">
        <v>0</v>
      </c>
    </row>
    <row r="38" spans="1:5" hidden="1" x14ac:dyDescent="0.25">
      <c r="A38" s="9">
        <v>2013</v>
      </c>
      <c r="B38" s="10">
        <v>2</v>
      </c>
      <c r="C38" s="38">
        <v>4772</v>
      </c>
      <c r="D38" s="11">
        <v>5927.58</v>
      </c>
      <c r="E38" s="12">
        <v>0</v>
      </c>
    </row>
    <row r="39" spans="1:5" hidden="1" x14ac:dyDescent="0.25">
      <c r="A39" s="9">
        <v>2013</v>
      </c>
      <c r="B39" s="10">
        <v>3</v>
      </c>
      <c r="C39" s="38">
        <v>4794</v>
      </c>
      <c r="D39" s="11">
        <v>5934.83</v>
      </c>
      <c r="E39" s="12">
        <v>0</v>
      </c>
    </row>
    <row r="40" spans="1:5" hidden="1" x14ac:dyDescent="0.25">
      <c r="A40" s="9">
        <v>2013</v>
      </c>
      <c r="B40" s="10">
        <v>4</v>
      </c>
      <c r="C40" s="38">
        <v>4798</v>
      </c>
      <c r="D40" s="11">
        <v>5942.07</v>
      </c>
      <c r="E40" s="12">
        <v>0</v>
      </c>
    </row>
    <row r="41" spans="1:5" hidden="1" x14ac:dyDescent="0.25">
      <c r="A41" s="9">
        <v>2013</v>
      </c>
      <c r="B41" s="10">
        <v>5</v>
      </c>
      <c r="C41" s="38">
        <v>4829</v>
      </c>
      <c r="D41" s="11">
        <v>5949.31</v>
      </c>
      <c r="E41" s="12">
        <v>0</v>
      </c>
    </row>
    <row r="42" spans="1:5" hidden="1" x14ac:dyDescent="0.25">
      <c r="A42" s="9">
        <v>2013</v>
      </c>
      <c r="B42" s="10">
        <v>6</v>
      </c>
      <c r="C42" s="38">
        <v>4824</v>
      </c>
      <c r="D42" s="11">
        <v>5956.33</v>
      </c>
      <c r="E42" s="12">
        <v>0</v>
      </c>
    </row>
    <row r="43" spans="1:5" hidden="1" x14ac:dyDescent="0.25">
      <c r="A43" s="9">
        <v>2013</v>
      </c>
      <c r="B43" s="10">
        <v>7</v>
      </c>
      <c r="C43" s="38">
        <v>4838</v>
      </c>
      <c r="D43" s="11">
        <v>5963.35</v>
      </c>
      <c r="E43" s="12">
        <v>0</v>
      </c>
    </row>
    <row r="44" spans="1:5" hidden="1" x14ac:dyDescent="0.25">
      <c r="A44" s="9">
        <v>2013</v>
      </c>
      <c r="B44" s="10">
        <v>8</v>
      </c>
      <c r="C44" s="38">
        <v>4838</v>
      </c>
      <c r="D44" s="11">
        <v>5970.37</v>
      </c>
      <c r="E44" s="12">
        <v>0</v>
      </c>
    </row>
    <row r="45" spans="1:5" hidden="1" x14ac:dyDescent="0.25">
      <c r="A45" s="9">
        <v>2013</v>
      </c>
      <c r="B45" s="10">
        <v>9</v>
      </c>
      <c r="C45" s="38">
        <v>4839</v>
      </c>
      <c r="D45" s="11">
        <v>5977.17</v>
      </c>
      <c r="E45" s="12">
        <v>0</v>
      </c>
    </row>
    <row r="46" spans="1:5" hidden="1" x14ac:dyDescent="0.25">
      <c r="A46" s="9">
        <v>2013</v>
      </c>
      <c r="B46" s="10">
        <v>10</v>
      </c>
      <c r="C46" s="38">
        <v>4848</v>
      </c>
      <c r="D46" s="11">
        <v>5983.96</v>
      </c>
      <c r="E46" s="12">
        <v>0</v>
      </c>
    </row>
    <row r="47" spans="1:5" hidden="1" x14ac:dyDescent="0.25">
      <c r="A47" s="9">
        <v>2013</v>
      </c>
      <c r="B47" s="10">
        <v>11</v>
      </c>
      <c r="C47" s="38">
        <v>4861</v>
      </c>
      <c r="D47" s="11">
        <v>5990.76</v>
      </c>
      <c r="E47" s="12">
        <v>0</v>
      </c>
    </row>
    <row r="48" spans="1:5" hidden="1" x14ac:dyDescent="0.25">
      <c r="A48" s="9">
        <v>2013</v>
      </c>
      <c r="B48" s="10">
        <v>12</v>
      </c>
      <c r="C48" s="38">
        <v>4867</v>
      </c>
      <c r="D48" s="11">
        <v>6000.44</v>
      </c>
      <c r="E48" s="12">
        <v>0</v>
      </c>
    </row>
    <row r="49" spans="1:5" hidden="1" x14ac:dyDescent="0.25">
      <c r="A49" s="9">
        <v>2014</v>
      </c>
      <c r="B49" s="10">
        <v>1</v>
      </c>
      <c r="C49" s="38">
        <v>4873</v>
      </c>
      <c r="D49" s="11">
        <v>6010.12</v>
      </c>
      <c r="E49" s="12">
        <v>0</v>
      </c>
    </row>
    <row r="50" spans="1:5" hidden="1" x14ac:dyDescent="0.25">
      <c r="A50" s="9">
        <v>2014</v>
      </c>
      <c r="B50" s="10">
        <v>2</v>
      </c>
      <c r="C50" s="38">
        <v>4872</v>
      </c>
      <c r="D50" s="11">
        <v>6019.8</v>
      </c>
      <c r="E50" s="12">
        <v>0</v>
      </c>
    </row>
    <row r="51" spans="1:5" hidden="1" x14ac:dyDescent="0.25">
      <c r="A51" s="9">
        <v>2014</v>
      </c>
      <c r="B51" s="10">
        <v>3</v>
      </c>
      <c r="C51" s="38">
        <v>4917</v>
      </c>
      <c r="D51" s="11">
        <v>6028.79</v>
      </c>
      <c r="E51" s="12">
        <v>0</v>
      </c>
    </row>
    <row r="52" spans="1:5" hidden="1" x14ac:dyDescent="0.25">
      <c r="A52" s="9">
        <v>2014</v>
      </c>
      <c r="B52" s="10">
        <v>4</v>
      </c>
      <c r="C52" s="38">
        <v>4739</v>
      </c>
      <c r="D52" s="11">
        <v>6037.78</v>
      </c>
      <c r="E52" s="12">
        <v>1</v>
      </c>
    </row>
    <row r="53" spans="1:5" hidden="1" x14ac:dyDescent="0.25">
      <c r="A53" s="9">
        <v>2014</v>
      </c>
      <c r="B53" s="10">
        <v>5</v>
      </c>
      <c r="C53" s="38">
        <v>4717</v>
      </c>
      <c r="D53" s="11">
        <v>6046.77</v>
      </c>
      <c r="E53" s="12">
        <v>1</v>
      </c>
    </row>
    <row r="54" spans="1:5" hidden="1" x14ac:dyDescent="0.25">
      <c r="A54" s="9">
        <v>2014</v>
      </c>
      <c r="B54" s="10">
        <v>6</v>
      </c>
      <c r="C54" s="38">
        <v>4728</v>
      </c>
      <c r="D54" s="11">
        <v>6055.88</v>
      </c>
      <c r="E54" s="12">
        <v>1</v>
      </c>
    </row>
    <row r="55" spans="1:5" hidden="1" x14ac:dyDescent="0.25">
      <c r="A55" s="9">
        <v>2014</v>
      </c>
      <c r="B55" s="10">
        <v>7</v>
      </c>
      <c r="C55" s="38">
        <v>4752</v>
      </c>
      <c r="D55" s="11">
        <v>6064.99</v>
      </c>
      <c r="E55" s="12">
        <v>1</v>
      </c>
    </row>
    <row r="56" spans="1:5" hidden="1" x14ac:dyDescent="0.25">
      <c r="A56" s="9">
        <v>2014</v>
      </c>
      <c r="B56" s="10">
        <v>8</v>
      </c>
      <c r="C56" s="38">
        <v>4747</v>
      </c>
      <c r="D56" s="11">
        <v>6074.11</v>
      </c>
      <c r="E56" s="12">
        <v>1</v>
      </c>
    </row>
    <row r="57" spans="1:5" hidden="1" x14ac:dyDescent="0.25">
      <c r="A57" s="9">
        <v>2014</v>
      </c>
      <c r="B57" s="10">
        <v>9</v>
      </c>
      <c r="C57" s="38">
        <v>4757</v>
      </c>
      <c r="D57" s="11">
        <v>6082.96</v>
      </c>
      <c r="E57" s="12">
        <v>1</v>
      </c>
    </row>
    <row r="58" spans="1:5" hidden="1" x14ac:dyDescent="0.25">
      <c r="A58" s="9">
        <v>2014</v>
      </c>
      <c r="B58" s="10">
        <v>10</v>
      </c>
      <c r="C58" s="38">
        <v>4762</v>
      </c>
      <c r="D58" s="11">
        <v>6091.81</v>
      </c>
      <c r="E58" s="12">
        <v>1</v>
      </c>
    </row>
    <row r="59" spans="1:5" hidden="1" x14ac:dyDescent="0.25">
      <c r="A59" s="9">
        <v>2014</v>
      </c>
      <c r="B59" s="10">
        <v>11</v>
      </c>
      <c r="C59" s="38">
        <v>4773</v>
      </c>
      <c r="D59" s="11">
        <v>6100.66</v>
      </c>
      <c r="E59" s="12">
        <v>1</v>
      </c>
    </row>
    <row r="60" spans="1:5" hidden="1" x14ac:dyDescent="0.25">
      <c r="A60" s="9">
        <v>2014</v>
      </c>
      <c r="B60" s="10">
        <v>12</v>
      </c>
      <c r="C60" s="38">
        <v>4789</v>
      </c>
      <c r="D60" s="11">
        <v>6109.17</v>
      </c>
      <c r="E60" s="12">
        <v>1</v>
      </c>
    </row>
    <row r="61" spans="1:5" x14ac:dyDescent="0.25">
      <c r="A61" s="9">
        <v>2015</v>
      </c>
      <c r="B61" s="10">
        <v>1</v>
      </c>
      <c r="C61" s="10"/>
      <c r="D61" s="11">
        <v>6104.02</v>
      </c>
      <c r="E61" s="12">
        <v>1</v>
      </c>
    </row>
    <row r="62" spans="1:5" x14ac:dyDescent="0.25">
      <c r="A62" s="9">
        <v>2015</v>
      </c>
      <c r="B62" s="10">
        <v>2</v>
      </c>
      <c r="C62" s="10"/>
      <c r="D62" s="11">
        <v>6112.29</v>
      </c>
      <c r="E62" s="12">
        <v>1</v>
      </c>
    </row>
    <row r="63" spans="1:5" x14ac:dyDescent="0.25">
      <c r="A63" s="9">
        <v>2015</v>
      </c>
      <c r="B63" s="10">
        <v>3</v>
      </c>
      <c r="C63" s="10"/>
      <c r="D63" s="11">
        <v>6120.81</v>
      </c>
      <c r="E63" s="12">
        <v>1</v>
      </c>
    </row>
    <row r="64" spans="1:5" x14ac:dyDescent="0.25">
      <c r="A64" s="9">
        <v>2015</v>
      </c>
      <c r="B64" s="10">
        <v>4</v>
      </c>
      <c r="C64" s="10"/>
      <c r="D64" s="11">
        <v>6129.32</v>
      </c>
      <c r="E64" s="12">
        <v>1</v>
      </c>
    </row>
    <row r="65" spans="1:5" x14ac:dyDescent="0.25">
      <c r="A65" s="9">
        <v>2015</v>
      </c>
      <c r="B65" s="10">
        <v>5</v>
      </c>
      <c r="C65" s="10"/>
      <c r="D65" s="11">
        <v>6137.84</v>
      </c>
      <c r="E65" s="12">
        <v>1</v>
      </c>
    </row>
    <row r="66" spans="1:5" x14ac:dyDescent="0.25">
      <c r="A66" s="9">
        <v>2015</v>
      </c>
      <c r="B66" s="10">
        <v>6</v>
      </c>
      <c r="C66" s="10"/>
      <c r="D66" s="11">
        <v>6146.57</v>
      </c>
      <c r="E66" s="12">
        <v>1</v>
      </c>
    </row>
    <row r="67" spans="1:5" x14ac:dyDescent="0.25">
      <c r="A67" s="9">
        <v>2015</v>
      </c>
      <c r="B67" s="10">
        <v>7</v>
      </c>
      <c r="C67" s="10"/>
      <c r="D67" s="11">
        <v>6155.29</v>
      </c>
      <c r="E67" s="12">
        <v>1</v>
      </c>
    </row>
    <row r="68" spans="1:5" x14ac:dyDescent="0.25">
      <c r="A68" s="9">
        <v>2015</v>
      </c>
      <c r="B68" s="10">
        <v>8</v>
      </c>
      <c r="C68" s="10"/>
      <c r="D68" s="11">
        <v>6164.02</v>
      </c>
      <c r="E68" s="12">
        <v>1</v>
      </c>
    </row>
    <row r="69" spans="1:5" x14ac:dyDescent="0.25">
      <c r="A69" s="9">
        <v>2015</v>
      </c>
      <c r="B69" s="10">
        <v>9</v>
      </c>
      <c r="C69" s="10"/>
      <c r="D69" s="11">
        <v>6172.91</v>
      </c>
      <c r="E69" s="12">
        <v>1</v>
      </c>
    </row>
    <row r="70" spans="1:5" x14ac:dyDescent="0.25">
      <c r="A70" s="9">
        <v>2015</v>
      </c>
      <c r="B70" s="10">
        <v>10</v>
      </c>
      <c r="C70" s="10"/>
      <c r="D70" s="11">
        <v>6181.8</v>
      </c>
      <c r="E70" s="12">
        <v>1</v>
      </c>
    </row>
    <row r="71" spans="1:5" x14ac:dyDescent="0.25">
      <c r="A71" s="9">
        <v>2015</v>
      </c>
      <c r="B71" s="10">
        <v>11</v>
      </c>
      <c r="C71" s="10"/>
      <c r="D71" s="11">
        <v>6190.7</v>
      </c>
      <c r="E71" s="12">
        <v>1</v>
      </c>
    </row>
    <row r="72" spans="1:5" x14ac:dyDescent="0.25">
      <c r="A72" s="9">
        <v>2015</v>
      </c>
      <c r="B72" s="10">
        <v>12</v>
      </c>
      <c r="C72" s="10"/>
      <c r="D72" s="11">
        <v>6199.66</v>
      </c>
      <c r="E72" s="12">
        <v>1</v>
      </c>
    </row>
    <row r="73" spans="1:5" x14ac:dyDescent="0.25">
      <c r="A73" s="9">
        <v>2016</v>
      </c>
      <c r="B73" s="10">
        <v>1</v>
      </c>
      <c r="C73" s="10"/>
      <c r="D73" s="11">
        <v>6208.61</v>
      </c>
      <c r="E73" s="12">
        <v>1</v>
      </c>
    </row>
    <row r="74" spans="1:5" x14ac:dyDescent="0.25">
      <c r="A74" s="9">
        <v>2016</v>
      </c>
      <c r="B74" s="10">
        <v>2</v>
      </c>
      <c r="C74" s="10"/>
      <c r="D74" s="11">
        <v>6217.57</v>
      </c>
      <c r="E74" s="12">
        <v>1</v>
      </c>
    </row>
    <row r="75" spans="1:5" x14ac:dyDescent="0.25">
      <c r="A75" s="9">
        <v>2016</v>
      </c>
      <c r="B75" s="10">
        <v>3</v>
      </c>
      <c r="C75" s="10"/>
      <c r="D75" s="11">
        <v>6226.64</v>
      </c>
      <c r="E75" s="12">
        <v>1</v>
      </c>
    </row>
    <row r="76" spans="1:5" x14ac:dyDescent="0.25">
      <c r="A76" s="9">
        <v>2016</v>
      </c>
      <c r="B76" s="10">
        <v>4</v>
      </c>
      <c r="C76" s="10"/>
      <c r="D76" s="11">
        <v>6235.71</v>
      </c>
      <c r="E76" s="12">
        <v>1</v>
      </c>
    </row>
    <row r="77" spans="1:5" x14ac:dyDescent="0.25">
      <c r="A77" s="9">
        <v>2016</v>
      </c>
      <c r="B77" s="10">
        <v>5</v>
      </c>
      <c r="C77" s="10"/>
      <c r="D77" s="11">
        <v>6244.78</v>
      </c>
      <c r="E77" s="12">
        <v>1</v>
      </c>
    </row>
    <row r="78" spans="1:5" x14ac:dyDescent="0.25">
      <c r="A78" s="9">
        <v>2016</v>
      </c>
      <c r="B78" s="10">
        <v>6</v>
      </c>
      <c r="C78" s="10"/>
      <c r="D78" s="11">
        <v>6253.95</v>
      </c>
      <c r="E78" s="12">
        <v>1</v>
      </c>
    </row>
    <row r="79" spans="1:5" x14ac:dyDescent="0.25">
      <c r="A79" s="9">
        <v>2016</v>
      </c>
      <c r="B79" s="10">
        <v>7</v>
      </c>
      <c r="C79" s="10"/>
      <c r="D79" s="11">
        <v>6263.12</v>
      </c>
      <c r="E79" s="12">
        <v>1</v>
      </c>
    </row>
    <row r="80" spans="1:5" x14ac:dyDescent="0.25">
      <c r="A80" s="9">
        <v>2016</v>
      </c>
      <c r="B80" s="10">
        <v>8</v>
      </c>
      <c r="C80" s="10"/>
      <c r="D80" s="11">
        <v>6272.29</v>
      </c>
      <c r="E80" s="12">
        <v>1</v>
      </c>
    </row>
    <row r="81" spans="1:5" x14ac:dyDescent="0.25">
      <c r="A81" s="9">
        <v>2016</v>
      </c>
      <c r="B81" s="10">
        <v>9</v>
      </c>
      <c r="C81" s="10"/>
      <c r="D81" s="11">
        <v>6281.54</v>
      </c>
      <c r="E81" s="12">
        <v>1</v>
      </c>
    </row>
    <row r="82" spans="1:5" x14ac:dyDescent="0.25">
      <c r="A82" s="9">
        <v>2016</v>
      </c>
      <c r="B82" s="10">
        <v>10</v>
      </c>
      <c r="C82" s="10"/>
      <c r="D82" s="11">
        <v>6290.79</v>
      </c>
      <c r="E82" s="12">
        <v>1</v>
      </c>
    </row>
    <row r="83" spans="1:5" x14ac:dyDescent="0.25">
      <c r="A83" s="9">
        <v>2016</v>
      </c>
      <c r="B83" s="10">
        <v>11</v>
      </c>
      <c r="C83" s="10"/>
      <c r="D83" s="11">
        <v>6300.05</v>
      </c>
      <c r="E83" s="12">
        <v>1</v>
      </c>
    </row>
    <row r="84" spans="1:5" x14ac:dyDescent="0.25">
      <c r="A84" s="9">
        <v>2016</v>
      </c>
      <c r="B84" s="10">
        <v>12</v>
      </c>
      <c r="C84" s="10"/>
      <c r="D84" s="11">
        <v>6309.34</v>
      </c>
      <c r="E84" s="12">
        <v>1</v>
      </c>
    </row>
    <row r="85" spans="1:5" x14ac:dyDescent="0.25">
      <c r="A85" s="9">
        <v>2017</v>
      </c>
      <c r="B85" s="10">
        <v>1</v>
      </c>
      <c r="C85" s="10"/>
      <c r="D85" s="11">
        <v>6318.64</v>
      </c>
      <c r="E85" s="12">
        <v>1</v>
      </c>
    </row>
    <row r="86" spans="1:5" x14ac:dyDescent="0.25">
      <c r="A86" s="9">
        <v>2017</v>
      </c>
      <c r="B86" s="10">
        <v>2</v>
      </c>
      <c r="C86" s="10"/>
      <c r="D86" s="11">
        <v>6327.94</v>
      </c>
      <c r="E86" s="12">
        <v>1</v>
      </c>
    </row>
    <row r="87" spans="1:5" x14ac:dyDescent="0.25">
      <c r="A87" s="9">
        <v>2017</v>
      </c>
      <c r="B87" s="10">
        <v>3</v>
      </c>
      <c r="C87" s="10"/>
      <c r="D87" s="11">
        <v>6337.3</v>
      </c>
      <c r="E87" s="12">
        <v>1</v>
      </c>
    </row>
    <row r="88" spans="1:5" x14ac:dyDescent="0.25">
      <c r="A88" s="9">
        <v>2017</v>
      </c>
      <c r="B88" s="10">
        <v>4</v>
      </c>
      <c r="C88" s="10"/>
      <c r="D88" s="11">
        <v>6346.66</v>
      </c>
      <c r="E88" s="12">
        <v>1</v>
      </c>
    </row>
    <row r="89" spans="1:5" x14ac:dyDescent="0.25">
      <c r="A89" s="9">
        <v>2017</v>
      </c>
      <c r="B89" s="10">
        <v>5</v>
      </c>
      <c r="C89" s="10"/>
      <c r="D89" s="11">
        <v>6356.03</v>
      </c>
      <c r="E89" s="12">
        <v>1</v>
      </c>
    </row>
    <row r="90" spans="1:5" x14ac:dyDescent="0.25">
      <c r="A90" s="9">
        <v>2017</v>
      </c>
      <c r="B90" s="10">
        <v>6</v>
      </c>
      <c r="C90" s="10"/>
      <c r="D90" s="11">
        <v>6365.45</v>
      </c>
      <c r="E90" s="12">
        <v>1</v>
      </c>
    </row>
    <row r="91" spans="1:5" x14ac:dyDescent="0.25">
      <c r="A91" s="9">
        <v>2017</v>
      </c>
      <c r="B91" s="10">
        <v>7</v>
      </c>
      <c r="C91" s="10"/>
      <c r="D91" s="11">
        <v>6374.88</v>
      </c>
      <c r="E91" s="12">
        <v>1</v>
      </c>
    </row>
    <row r="92" spans="1:5" x14ac:dyDescent="0.25">
      <c r="A92" s="9">
        <v>2017</v>
      </c>
      <c r="B92" s="10">
        <v>8</v>
      </c>
      <c r="C92" s="10"/>
      <c r="D92" s="11">
        <v>6384.3</v>
      </c>
      <c r="E92" s="12">
        <v>1</v>
      </c>
    </row>
    <row r="93" spans="1:5" x14ac:dyDescent="0.25">
      <c r="A93" s="9">
        <v>2017</v>
      </c>
      <c r="B93" s="10">
        <v>9</v>
      </c>
      <c r="C93" s="10"/>
      <c r="D93" s="11">
        <v>6393.79</v>
      </c>
      <c r="E93" s="12">
        <v>1</v>
      </c>
    </row>
    <row r="94" spans="1:5" x14ac:dyDescent="0.25">
      <c r="A94" s="9">
        <v>2017</v>
      </c>
      <c r="B94" s="10">
        <v>10</v>
      </c>
      <c r="C94" s="10"/>
      <c r="D94" s="11">
        <v>6403.28</v>
      </c>
      <c r="E94" s="12">
        <v>1</v>
      </c>
    </row>
    <row r="95" spans="1:5" x14ac:dyDescent="0.25">
      <c r="A95" s="9">
        <v>2017</v>
      </c>
      <c r="B95" s="10">
        <v>11</v>
      </c>
      <c r="C95" s="10"/>
      <c r="D95" s="11">
        <v>6412.76</v>
      </c>
      <c r="E95" s="12">
        <v>1</v>
      </c>
    </row>
    <row r="96" spans="1:5" x14ac:dyDescent="0.25">
      <c r="A96" s="9">
        <v>2017</v>
      </c>
      <c r="B96" s="10">
        <v>12</v>
      </c>
      <c r="C96" s="10"/>
      <c r="D96" s="11">
        <v>6422.27</v>
      </c>
      <c r="E96" s="12">
        <v>1</v>
      </c>
    </row>
    <row r="97" spans="1:5" x14ac:dyDescent="0.25">
      <c r="A97" s="9">
        <v>2018</v>
      </c>
      <c r="B97" s="10">
        <v>1</v>
      </c>
      <c r="C97" s="10"/>
      <c r="D97" s="11">
        <v>6431.78</v>
      </c>
      <c r="E97" s="12">
        <v>1</v>
      </c>
    </row>
    <row r="98" spans="1:5" x14ac:dyDescent="0.25">
      <c r="A98" s="9">
        <v>2018</v>
      </c>
      <c r="B98" s="10">
        <v>2</v>
      </c>
      <c r="C98" s="10"/>
      <c r="D98" s="11">
        <v>6441.28</v>
      </c>
      <c r="E98" s="12">
        <v>1</v>
      </c>
    </row>
    <row r="99" spans="1:5" x14ac:dyDescent="0.25">
      <c r="A99" s="9">
        <v>2018</v>
      </c>
      <c r="B99" s="10">
        <v>3</v>
      </c>
      <c r="C99" s="10"/>
      <c r="D99" s="11">
        <v>6450.86</v>
      </c>
      <c r="E99" s="12">
        <v>1</v>
      </c>
    </row>
    <row r="100" spans="1:5" x14ac:dyDescent="0.25">
      <c r="A100" s="9">
        <v>2018</v>
      </c>
      <c r="B100" s="10">
        <v>4</v>
      </c>
      <c r="C100" s="10"/>
      <c r="D100" s="11">
        <v>6460.43</v>
      </c>
      <c r="E100" s="12">
        <v>1</v>
      </c>
    </row>
    <row r="101" spans="1:5" x14ac:dyDescent="0.25">
      <c r="A101" s="9">
        <v>2018</v>
      </c>
      <c r="B101" s="10">
        <v>5</v>
      </c>
      <c r="C101" s="10"/>
      <c r="D101" s="11">
        <v>6470</v>
      </c>
      <c r="E101" s="12">
        <v>1</v>
      </c>
    </row>
    <row r="102" spans="1:5" x14ac:dyDescent="0.25">
      <c r="A102" s="9">
        <v>2018</v>
      </c>
      <c r="B102" s="10">
        <v>6</v>
      </c>
      <c r="C102" s="10"/>
      <c r="D102" s="11">
        <v>6479.65</v>
      </c>
      <c r="E102" s="12">
        <v>1</v>
      </c>
    </row>
    <row r="103" spans="1:5" x14ac:dyDescent="0.25">
      <c r="A103" s="9">
        <v>2018</v>
      </c>
      <c r="B103" s="10">
        <v>7</v>
      </c>
      <c r="C103" s="10"/>
      <c r="D103" s="11">
        <v>6489.31</v>
      </c>
      <c r="E103" s="12">
        <v>1</v>
      </c>
    </row>
    <row r="104" spans="1:5" x14ac:dyDescent="0.25">
      <c r="A104" s="9">
        <v>2018</v>
      </c>
      <c r="B104" s="10">
        <v>8</v>
      </c>
      <c r="C104" s="10"/>
      <c r="D104" s="11">
        <v>6498.96</v>
      </c>
      <c r="E104" s="12">
        <v>1</v>
      </c>
    </row>
    <row r="105" spans="1:5" x14ac:dyDescent="0.25">
      <c r="A105" s="9">
        <v>2018</v>
      </c>
      <c r="B105" s="10">
        <v>9</v>
      </c>
      <c r="C105" s="10"/>
      <c r="D105" s="11">
        <v>6508.69</v>
      </c>
      <c r="E105" s="12">
        <v>1</v>
      </c>
    </row>
    <row r="106" spans="1:5" x14ac:dyDescent="0.25">
      <c r="A106" s="9">
        <v>2018</v>
      </c>
      <c r="B106" s="10">
        <v>10</v>
      </c>
      <c r="C106" s="10"/>
      <c r="D106" s="11">
        <v>6518.43</v>
      </c>
      <c r="E106" s="12">
        <v>1</v>
      </c>
    </row>
    <row r="107" spans="1:5" x14ac:dyDescent="0.25">
      <c r="A107" s="9">
        <v>2018</v>
      </c>
      <c r="B107" s="10">
        <v>11</v>
      </c>
      <c r="C107" s="10"/>
      <c r="D107" s="11">
        <v>6528.17</v>
      </c>
      <c r="E107" s="12">
        <v>1</v>
      </c>
    </row>
    <row r="108" spans="1:5" x14ac:dyDescent="0.25">
      <c r="A108" s="9">
        <v>2018</v>
      </c>
      <c r="B108" s="10">
        <v>12</v>
      </c>
      <c r="C108" s="10"/>
      <c r="D108" s="11">
        <v>6538.01</v>
      </c>
      <c r="E108" s="12">
        <v>1</v>
      </c>
    </row>
    <row r="109" spans="1:5" x14ac:dyDescent="0.25">
      <c r="A109" s="9">
        <v>2019</v>
      </c>
      <c r="B109" s="10">
        <v>1</v>
      </c>
      <c r="C109" s="10"/>
      <c r="D109" s="11">
        <v>6547.84</v>
      </c>
      <c r="E109" s="12">
        <v>1</v>
      </c>
    </row>
    <row r="110" spans="1:5" x14ac:dyDescent="0.25">
      <c r="A110" s="9">
        <v>2019</v>
      </c>
      <c r="B110" s="10">
        <v>2</v>
      </c>
      <c r="C110" s="10"/>
      <c r="D110" s="11">
        <v>6557.68</v>
      </c>
      <c r="E110" s="12">
        <v>1</v>
      </c>
    </row>
    <row r="111" spans="1:5" x14ac:dyDescent="0.25">
      <c r="A111" s="9">
        <v>2019</v>
      </c>
      <c r="B111" s="10">
        <v>3</v>
      </c>
      <c r="C111" s="10"/>
      <c r="D111" s="11">
        <v>6567.62</v>
      </c>
      <c r="E111" s="12">
        <v>1</v>
      </c>
    </row>
    <row r="112" spans="1:5" x14ac:dyDescent="0.25">
      <c r="A112" s="9">
        <v>2019</v>
      </c>
      <c r="B112" s="10">
        <v>4</v>
      </c>
      <c r="C112" s="10"/>
      <c r="D112" s="11">
        <v>6577.57</v>
      </c>
      <c r="E112" s="12">
        <v>1</v>
      </c>
    </row>
    <row r="113" spans="1:5" x14ac:dyDescent="0.25">
      <c r="A113" s="9">
        <v>2019</v>
      </c>
      <c r="B113" s="10">
        <v>5</v>
      </c>
      <c r="C113" s="10"/>
      <c r="D113" s="11">
        <v>6587.51</v>
      </c>
      <c r="E113" s="12">
        <v>1</v>
      </c>
    </row>
    <row r="114" spans="1:5" x14ac:dyDescent="0.25">
      <c r="A114" s="9">
        <v>2019</v>
      </c>
      <c r="B114" s="10">
        <v>6</v>
      </c>
      <c r="C114" s="10"/>
      <c r="D114" s="11">
        <v>6597.58</v>
      </c>
      <c r="E114" s="12">
        <v>1</v>
      </c>
    </row>
    <row r="115" spans="1:5" x14ac:dyDescent="0.25">
      <c r="A115" s="9">
        <v>2019</v>
      </c>
      <c r="B115" s="10">
        <v>7</v>
      </c>
      <c r="C115" s="10"/>
      <c r="D115" s="11">
        <v>6607.64</v>
      </c>
      <c r="E115" s="12">
        <v>1</v>
      </c>
    </row>
    <row r="116" spans="1:5" x14ac:dyDescent="0.25">
      <c r="A116" s="9">
        <v>2019</v>
      </c>
      <c r="B116" s="10">
        <v>8</v>
      </c>
      <c r="C116" s="10"/>
      <c r="D116" s="11">
        <v>6617.7</v>
      </c>
      <c r="E116" s="12">
        <v>1</v>
      </c>
    </row>
    <row r="117" spans="1:5" x14ac:dyDescent="0.25">
      <c r="A117" s="9">
        <v>2019</v>
      </c>
      <c r="B117" s="10">
        <v>9</v>
      </c>
      <c r="C117" s="10"/>
      <c r="D117" s="11">
        <v>6627.9</v>
      </c>
      <c r="E117" s="12">
        <v>1</v>
      </c>
    </row>
    <row r="118" spans="1:5" x14ac:dyDescent="0.25">
      <c r="A118" s="9">
        <v>2019</v>
      </c>
      <c r="B118" s="10">
        <v>10</v>
      </c>
      <c r="C118" s="10"/>
      <c r="D118" s="11">
        <v>6638.09</v>
      </c>
      <c r="E118" s="12">
        <v>1</v>
      </c>
    </row>
    <row r="119" spans="1:5" x14ac:dyDescent="0.25">
      <c r="A119" s="9">
        <v>2019</v>
      </c>
      <c r="B119" s="10">
        <v>11</v>
      </c>
      <c r="C119" s="10"/>
      <c r="D119" s="11">
        <v>6648.28</v>
      </c>
      <c r="E119" s="12">
        <v>1</v>
      </c>
    </row>
    <row r="120" spans="1:5" x14ac:dyDescent="0.25">
      <c r="A120" s="9">
        <v>2019</v>
      </c>
      <c r="B120" s="10">
        <v>12</v>
      </c>
      <c r="C120" s="10"/>
      <c r="D120" s="11">
        <v>6658.52</v>
      </c>
      <c r="E120" s="12">
        <v>1</v>
      </c>
    </row>
    <row r="121" spans="1:5" x14ac:dyDescent="0.25">
      <c r="A121" s="9">
        <v>2020</v>
      </c>
      <c r="B121" s="10">
        <v>1</v>
      </c>
      <c r="C121" s="10"/>
      <c r="D121" s="11">
        <v>6668.76</v>
      </c>
      <c r="E121" s="12">
        <v>1</v>
      </c>
    </row>
    <row r="122" spans="1:5" x14ac:dyDescent="0.25">
      <c r="A122" s="9">
        <v>2020</v>
      </c>
      <c r="B122" s="10">
        <v>2</v>
      </c>
      <c r="C122" s="10"/>
      <c r="D122" s="11">
        <v>6679.01</v>
      </c>
      <c r="E122" s="12">
        <v>1</v>
      </c>
    </row>
    <row r="123" spans="1:5" x14ac:dyDescent="0.25">
      <c r="A123" s="9">
        <v>2020</v>
      </c>
      <c r="B123" s="10">
        <v>3</v>
      </c>
      <c r="C123" s="10"/>
      <c r="D123" s="11">
        <v>6689.29</v>
      </c>
      <c r="E123" s="12">
        <v>1</v>
      </c>
    </row>
    <row r="124" spans="1:5" x14ac:dyDescent="0.25">
      <c r="A124" s="9">
        <v>2020</v>
      </c>
      <c r="B124" s="10">
        <v>4</v>
      </c>
      <c r="C124" s="10"/>
      <c r="D124" s="11">
        <v>6699.58</v>
      </c>
      <c r="E124" s="12">
        <v>1</v>
      </c>
    </row>
    <row r="125" spans="1:5" x14ac:dyDescent="0.25">
      <c r="A125" s="9">
        <v>2020</v>
      </c>
      <c r="B125" s="10">
        <v>5</v>
      </c>
      <c r="C125" s="10"/>
      <c r="D125" s="11">
        <v>6709.87</v>
      </c>
      <c r="E125" s="12">
        <v>1</v>
      </c>
    </row>
    <row r="126" spans="1:5" x14ac:dyDescent="0.25">
      <c r="A126" s="9">
        <v>2020</v>
      </c>
      <c r="B126" s="10">
        <v>6</v>
      </c>
      <c r="C126" s="10"/>
      <c r="D126" s="11">
        <v>6720.2</v>
      </c>
      <c r="E126" s="12">
        <v>1</v>
      </c>
    </row>
    <row r="127" spans="1:5" x14ac:dyDescent="0.25">
      <c r="A127" s="9">
        <v>2020</v>
      </c>
      <c r="B127" s="10">
        <v>7</v>
      </c>
      <c r="C127" s="10"/>
      <c r="D127" s="11">
        <v>6730.54</v>
      </c>
      <c r="E127" s="12">
        <v>1</v>
      </c>
    </row>
    <row r="128" spans="1:5" x14ac:dyDescent="0.25">
      <c r="A128" s="9">
        <v>2020</v>
      </c>
      <c r="B128" s="10">
        <v>8</v>
      </c>
      <c r="C128" s="10"/>
      <c r="D128" s="11">
        <v>6740.87</v>
      </c>
      <c r="E128" s="12">
        <v>1</v>
      </c>
    </row>
    <row r="129" spans="1:5" x14ac:dyDescent="0.25">
      <c r="A129" s="9">
        <v>2020</v>
      </c>
      <c r="B129" s="10">
        <v>9</v>
      </c>
      <c r="C129" s="10"/>
      <c r="D129" s="11">
        <v>6751.26</v>
      </c>
      <c r="E129" s="12">
        <v>1</v>
      </c>
    </row>
    <row r="130" spans="1:5" x14ac:dyDescent="0.25">
      <c r="A130" s="9">
        <v>2020</v>
      </c>
      <c r="B130" s="10">
        <v>10</v>
      </c>
      <c r="C130" s="10"/>
      <c r="D130" s="11">
        <v>6761.64</v>
      </c>
      <c r="E130" s="12">
        <v>1</v>
      </c>
    </row>
    <row r="131" spans="1:5" x14ac:dyDescent="0.25">
      <c r="A131" s="9">
        <v>2020</v>
      </c>
      <c r="B131" s="10">
        <v>11</v>
      </c>
      <c r="C131" s="10"/>
      <c r="D131" s="11">
        <v>6772.02</v>
      </c>
      <c r="E131" s="12">
        <v>1</v>
      </c>
    </row>
    <row r="132" spans="1:5" x14ac:dyDescent="0.25">
      <c r="A132" s="13">
        <v>2020</v>
      </c>
      <c r="B132" s="14">
        <v>12</v>
      </c>
      <c r="C132" s="14"/>
      <c r="D132" s="20">
        <v>6782.45</v>
      </c>
      <c r="E132" s="15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131"/>
  <sheetViews>
    <sheetView zoomScale="80" zoomScaleNormal="80" workbookViewId="0">
      <selection activeCell="B4" sqref="B4"/>
    </sheetView>
  </sheetViews>
  <sheetFormatPr defaultRowHeight="15" x14ac:dyDescent="0.25"/>
  <cols>
    <col min="1" max="1" width="23.140625" bestFit="1" customWidth="1"/>
    <col min="2" max="2" width="12.85546875" bestFit="1" customWidth="1"/>
  </cols>
  <sheetData>
    <row r="1" spans="1:5" x14ac:dyDescent="0.25">
      <c r="A1" s="26" t="s">
        <v>2</v>
      </c>
      <c r="B1" s="27" t="s">
        <v>3</v>
      </c>
      <c r="C1" s="27" t="s">
        <v>4</v>
      </c>
      <c r="D1" s="27" t="s">
        <v>5</v>
      </c>
      <c r="E1" s="28" t="s">
        <v>6</v>
      </c>
    </row>
    <row r="2" spans="1:5" x14ac:dyDescent="0.25">
      <c r="A2" s="9" t="s">
        <v>53</v>
      </c>
      <c r="B2" s="73">
        <v>0.85315906566492239</v>
      </c>
      <c r="C2" s="38">
        <v>0.14799999999999999</v>
      </c>
      <c r="D2" s="11">
        <v>5.7519999999999998</v>
      </c>
      <c r="E2" s="17">
        <v>0</v>
      </c>
    </row>
    <row r="3" spans="1:5" x14ac:dyDescent="0.25">
      <c r="A3" s="9" t="s">
        <v>27</v>
      </c>
      <c r="B3" s="10">
        <v>-186.27199999999999</v>
      </c>
      <c r="C3" s="38">
        <v>11.506</v>
      </c>
      <c r="D3" s="11">
        <v>-16.189</v>
      </c>
      <c r="E3" s="17">
        <v>0</v>
      </c>
    </row>
    <row r="4" spans="1:5" x14ac:dyDescent="0.25">
      <c r="A4" s="13" t="s">
        <v>7</v>
      </c>
      <c r="B4" s="75">
        <v>0.99149888143176734</v>
      </c>
      <c r="C4" s="40">
        <v>2.7E-2</v>
      </c>
      <c r="D4" s="20">
        <v>36.89</v>
      </c>
      <c r="E4" s="18">
        <v>0</v>
      </c>
    </row>
    <row r="5" spans="1:5" x14ac:dyDescent="0.25">
      <c r="C5" s="1"/>
      <c r="D5" s="32"/>
    </row>
    <row r="6" spans="1:5" x14ac:dyDescent="0.25">
      <c r="C6" s="1"/>
      <c r="D6" s="32"/>
    </row>
    <row r="7" spans="1:5" x14ac:dyDescent="0.25">
      <c r="C7" s="1"/>
      <c r="D7" s="32"/>
    </row>
    <row r="8" spans="1:5" x14ac:dyDescent="0.25">
      <c r="C8" s="1"/>
      <c r="D8" s="32"/>
    </row>
    <row r="9" spans="1:5" x14ac:dyDescent="0.25">
      <c r="C9" s="1"/>
      <c r="D9" s="32"/>
    </row>
    <row r="10" spans="1:5" x14ac:dyDescent="0.25">
      <c r="C10" s="1"/>
      <c r="D10" s="32"/>
    </row>
    <row r="11" spans="1:5" x14ac:dyDescent="0.25">
      <c r="C11" s="1"/>
      <c r="D11" s="32"/>
    </row>
    <row r="12" spans="1:5" x14ac:dyDescent="0.25">
      <c r="C12" s="1"/>
      <c r="D12" s="32"/>
    </row>
    <row r="13" spans="1:5" x14ac:dyDescent="0.25">
      <c r="C13" s="1"/>
      <c r="D13" s="32"/>
    </row>
    <row r="14" spans="1:5" x14ac:dyDescent="0.25">
      <c r="C14" s="1"/>
      <c r="D14" s="32"/>
    </row>
    <row r="15" spans="1:5" x14ac:dyDescent="0.25">
      <c r="C15" s="1"/>
      <c r="D15" s="32"/>
    </row>
    <row r="16" spans="1:5" x14ac:dyDescent="0.25">
      <c r="C16" s="1"/>
      <c r="D16" s="32"/>
    </row>
    <row r="17" spans="3:4" x14ac:dyDescent="0.25">
      <c r="C17" s="1"/>
      <c r="D17" s="32"/>
    </row>
    <row r="18" spans="3:4" x14ac:dyDescent="0.25">
      <c r="C18" s="1"/>
      <c r="D18" s="32"/>
    </row>
    <row r="19" spans="3:4" x14ac:dyDescent="0.25">
      <c r="C19" s="1"/>
      <c r="D19" s="32"/>
    </row>
    <row r="20" spans="3:4" x14ac:dyDescent="0.25">
      <c r="C20" s="1"/>
      <c r="D20" s="32"/>
    </row>
    <row r="21" spans="3:4" x14ac:dyDescent="0.25">
      <c r="C21" s="1"/>
      <c r="D21" s="32"/>
    </row>
    <row r="22" spans="3:4" x14ac:dyDescent="0.25">
      <c r="C22" s="1"/>
      <c r="D22" s="32"/>
    </row>
    <row r="23" spans="3:4" x14ac:dyDescent="0.25">
      <c r="C23" s="1"/>
      <c r="D23" s="32"/>
    </row>
    <row r="24" spans="3:4" x14ac:dyDescent="0.25">
      <c r="C24" s="1"/>
      <c r="D24" s="32"/>
    </row>
    <row r="25" spans="3:4" x14ac:dyDescent="0.25">
      <c r="C25" s="1"/>
      <c r="D25" s="32"/>
    </row>
    <row r="26" spans="3:4" x14ac:dyDescent="0.25">
      <c r="C26" s="1"/>
      <c r="D26" s="32"/>
    </row>
    <row r="27" spans="3:4" x14ac:dyDescent="0.25">
      <c r="C27" s="1"/>
      <c r="D27" s="32"/>
    </row>
    <row r="28" spans="3:4" x14ac:dyDescent="0.25">
      <c r="C28" s="1"/>
      <c r="D28" s="32"/>
    </row>
    <row r="29" spans="3:4" x14ac:dyDescent="0.25">
      <c r="C29" s="1"/>
      <c r="D29" s="32"/>
    </row>
    <row r="30" spans="3:4" x14ac:dyDescent="0.25">
      <c r="C30" s="1"/>
      <c r="D30" s="32"/>
    </row>
    <row r="31" spans="3:4" x14ac:dyDescent="0.25">
      <c r="C31" s="1"/>
      <c r="D31" s="32"/>
    </row>
    <row r="32" spans="3:4" x14ac:dyDescent="0.25">
      <c r="C32" s="1"/>
      <c r="D32" s="32"/>
    </row>
    <row r="33" spans="3:4" x14ac:dyDescent="0.25">
      <c r="C33" s="1"/>
      <c r="D33" s="32"/>
    </row>
    <row r="34" spans="3:4" x14ac:dyDescent="0.25">
      <c r="C34" s="1"/>
      <c r="D34" s="32"/>
    </row>
    <row r="35" spans="3:4" x14ac:dyDescent="0.25">
      <c r="C35" s="1"/>
      <c r="D35" s="32"/>
    </row>
    <row r="36" spans="3:4" x14ac:dyDescent="0.25">
      <c r="C36" s="1"/>
      <c r="D36" s="32"/>
    </row>
    <row r="37" spans="3:4" x14ac:dyDescent="0.25">
      <c r="C37" s="1"/>
      <c r="D37" s="32"/>
    </row>
    <row r="38" spans="3:4" x14ac:dyDescent="0.25">
      <c r="C38" s="1"/>
      <c r="D38" s="32"/>
    </row>
    <row r="39" spans="3:4" x14ac:dyDescent="0.25">
      <c r="C39" s="1"/>
      <c r="D39" s="32"/>
    </row>
    <row r="40" spans="3:4" x14ac:dyDescent="0.25">
      <c r="C40" s="1"/>
      <c r="D40" s="32"/>
    </row>
    <row r="41" spans="3:4" x14ac:dyDescent="0.25">
      <c r="C41" s="1"/>
      <c r="D41" s="32"/>
    </row>
    <row r="42" spans="3:4" x14ac:dyDescent="0.25">
      <c r="C42" s="1"/>
      <c r="D42" s="32"/>
    </row>
    <row r="43" spans="3:4" x14ac:dyDescent="0.25">
      <c r="C43" s="1"/>
      <c r="D43" s="32"/>
    </row>
    <row r="44" spans="3:4" x14ac:dyDescent="0.25">
      <c r="C44" s="1"/>
      <c r="D44" s="32"/>
    </row>
    <row r="45" spans="3:4" x14ac:dyDescent="0.25">
      <c r="C45" s="1"/>
      <c r="D45" s="32"/>
    </row>
    <row r="46" spans="3:4" x14ac:dyDescent="0.25">
      <c r="C46" s="1"/>
      <c r="D46" s="32"/>
    </row>
    <row r="47" spans="3:4" x14ac:dyDescent="0.25">
      <c r="C47" s="1"/>
      <c r="D47" s="32"/>
    </row>
    <row r="48" spans="3:4" x14ac:dyDescent="0.25">
      <c r="C48" s="1"/>
      <c r="D48" s="32"/>
    </row>
    <row r="49" spans="3:4" x14ac:dyDescent="0.25">
      <c r="C49" s="1"/>
      <c r="D49" s="32"/>
    </row>
    <row r="50" spans="3:4" x14ac:dyDescent="0.25">
      <c r="C50" s="1"/>
      <c r="D50" s="32"/>
    </row>
    <row r="51" spans="3:4" x14ac:dyDescent="0.25">
      <c r="C51" s="1"/>
      <c r="D51" s="32"/>
    </row>
    <row r="52" spans="3:4" x14ac:dyDescent="0.25">
      <c r="C52" s="1"/>
      <c r="D52" s="32"/>
    </row>
    <row r="53" spans="3:4" x14ac:dyDescent="0.25">
      <c r="C53" s="1"/>
      <c r="D53" s="32"/>
    </row>
    <row r="54" spans="3:4" x14ac:dyDescent="0.25">
      <c r="C54" s="1"/>
      <c r="D54" s="32"/>
    </row>
    <row r="55" spans="3:4" x14ac:dyDescent="0.25">
      <c r="C55" s="1"/>
      <c r="D55" s="32"/>
    </row>
    <row r="56" spans="3:4" x14ac:dyDescent="0.25">
      <c r="C56" s="1"/>
      <c r="D56" s="32"/>
    </row>
    <row r="57" spans="3:4" x14ac:dyDescent="0.25">
      <c r="C57" s="1"/>
      <c r="D57" s="32"/>
    </row>
    <row r="58" spans="3:4" x14ac:dyDescent="0.25">
      <c r="C58" s="1"/>
      <c r="D58" s="32"/>
    </row>
    <row r="59" spans="3:4" x14ac:dyDescent="0.25">
      <c r="C59" s="1"/>
      <c r="D59" s="32"/>
    </row>
    <row r="60" spans="3:4" x14ac:dyDescent="0.25">
      <c r="D60" s="32"/>
    </row>
    <row r="61" spans="3:4" x14ac:dyDescent="0.25">
      <c r="D61" s="32"/>
    </row>
    <row r="62" spans="3:4" x14ac:dyDescent="0.25">
      <c r="D62" s="32"/>
    </row>
    <row r="63" spans="3:4" x14ac:dyDescent="0.25">
      <c r="D63" s="32"/>
    </row>
    <row r="64" spans="3:4" x14ac:dyDescent="0.25">
      <c r="D64" s="32"/>
    </row>
    <row r="65" spans="4:4" x14ac:dyDescent="0.25">
      <c r="D65" s="32"/>
    </row>
    <row r="66" spans="4:4" x14ac:dyDescent="0.25">
      <c r="D66" s="32"/>
    </row>
    <row r="67" spans="4:4" x14ac:dyDescent="0.25">
      <c r="D67" s="32"/>
    </row>
    <row r="68" spans="4:4" x14ac:dyDescent="0.25">
      <c r="D68" s="32"/>
    </row>
    <row r="69" spans="4:4" x14ac:dyDescent="0.25">
      <c r="D69" s="32"/>
    </row>
    <row r="70" spans="4:4" x14ac:dyDescent="0.25">
      <c r="D70" s="32"/>
    </row>
    <row r="71" spans="4:4" x14ac:dyDescent="0.25">
      <c r="D71" s="32"/>
    </row>
    <row r="72" spans="4:4" x14ac:dyDescent="0.25">
      <c r="D72" s="32"/>
    </row>
    <row r="73" spans="4:4" x14ac:dyDescent="0.25">
      <c r="D73" s="32"/>
    </row>
    <row r="74" spans="4:4" x14ac:dyDescent="0.25">
      <c r="D74" s="32"/>
    </row>
    <row r="75" spans="4:4" x14ac:dyDescent="0.25">
      <c r="D75" s="32"/>
    </row>
    <row r="76" spans="4:4" x14ac:dyDescent="0.25">
      <c r="D76" s="32"/>
    </row>
    <row r="77" spans="4:4" x14ac:dyDescent="0.25">
      <c r="D77" s="32"/>
    </row>
    <row r="78" spans="4:4" x14ac:dyDescent="0.25">
      <c r="D78" s="32"/>
    </row>
    <row r="79" spans="4:4" x14ac:dyDescent="0.25">
      <c r="D79" s="32"/>
    </row>
    <row r="80" spans="4:4" x14ac:dyDescent="0.25">
      <c r="D80" s="32"/>
    </row>
    <row r="81" spans="4:4" x14ac:dyDescent="0.25">
      <c r="D81" s="32"/>
    </row>
    <row r="82" spans="4:4" x14ac:dyDescent="0.25">
      <c r="D82" s="32"/>
    </row>
    <row r="83" spans="4:4" x14ac:dyDescent="0.25">
      <c r="D83" s="32"/>
    </row>
    <row r="84" spans="4:4" x14ac:dyDescent="0.25">
      <c r="D84" s="32"/>
    </row>
    <row r="85" spans="4:4" x14ac:dyDescent="0.25">
      <c r="D85" s="32"/>
    </row>
    <row r="86" spans="4:4" x14ac:dyDescent="0.25">
      <c r="D86" s="32"/>
    </row>
    <row r="87" spans="4:4" x14ac:dyDescent="0.25">
      <c r="D87" s="32"/>
    </row>
    <row r="88" spans="4:4" x14ac:dyDescent="0.25">
      <c r="D88" s="32"/>
    </row>
    <row r="89" spans="4:4" x14ac:dyDescent="0.25">
      <c r="D89" s="32"/>
    </row>
    <row r="90" spans="4:4" x14ac:dyDescent="0.25">
      <c r="D90" s="32"/>
    </row>
    <row r="91" spans="4:4" x14ac:dyDescent="0.25">
      <c r="D91" s="32"/>
    </row>
    <row r="92" spans="4:4" x14ac:dyDescent="0.25">
      <c r="D92" s="32"/>
    </row>
    <row r="93" spans="4:4" x14ac:dyDescent="0.25">
      <c r="D93" s="32"/>
    </row>
    <row r="94" spans="4:4" x14ac:dyDescent="0.25">
      <c r="D94" s="32"/>
    </row>
    <row r="95" spans="4:4" x14ac:dyDescent="0.25">
      <c r="D95" s="32"/>
    </row>
    <row r="96" spans="4:4" x14ac:dyDescent="0.25">
      <c r="D96" s="32"/>
    </row>
    <row r="97" spans="4:4" x14ac:dyDescent="0.25">
      <c r="D97" s="32"/>
    </row>
    <row r="98" spans="4:4" x14ac:dyDescent="0.25">
      <c r="D98" s="32"/>
    </row>
    <row r="99" spans="4:4" x14ac:dyDescent="0.25">
      <c r="D99" s="32"/>
    </row>
    <row r="100" spans="4:4" x14ac:dyDescent="0.25">
      <c r="D100" s="32"/>
    </row>
    <row r="101" spans="4:4" x14ac:dyDescent="0.25">
      <c r="D101" s="32"/>
    </row>
    <row r="102" spans="4:4" x14ac:dyDescent="0.25">
      <c r="D102" s="32"/>
    </row>
    <row r="103" spans="4:4" x14ac:dyDescent="0.25">
      <c r="D103" s="32"/>
    </row>
    <row r="104" spans="4:4" x14ac:dyDescent="0.25">
      <c r="D104" s="32"/>
    </row>
    <row r="105" spans="4:4" x14ac:dyDescent="0.25">
      <c r="D105" s="32"/>
    </row>
    <row r="106" spans="4:4" x14ac:dyDescent="0.25">
      <c r="D106" s="32"/>
    </row>
    <row r="107" spans="4:4" x14ac:dyDescent="0.25">
      <c r="D107" s="32"/>
    </row>
    <row r="108" spans="4:4" x14ac:dyDescent="0.25">
      <c r="D108" s="32"/>
    </row>
    <row r="109" spans="4:4" x14ac:dyDescent="0.25">
      <c r="D109" s="32"/>
    </row>
    <row r="110" spans="4:4" x14ac:dyDescent="0.25">
      <c r="D110" s="32"/>
    </row>
    <row r="111" spans="4:4" x14ac:dyDescent="0.25">
      <c r="D111" s="32"/>
    </row>
    <row r="112" spans="4:4" x14ac:dyDescent="0.25">
      <c r="D112" s="32"/>
    </row>
    <row r="113" spans="4:4" x14ac:dyDescent="0.25">
      <c r="D113" s="32"/>
    </row>
    <row r="114" spans="4:4" x14ac:dyDescent="0.25">
      <c r="D114" s="32"/>
    </row>
    <row r="115" spans="4:4" x14ac:dyDescent="0.25">
      <c r="D115" s="32"/>
    </row>
    <row r="116" spans="4:4" x14ac:dyDescent="0.25">
      <c r="D116" s="32"/>
    </row>
    <row r="117" spans="4:4" x14ac:dyDescent="0.25">
      <c r="D117" s="32"/>
    </row>
    <row r="118" spans="4:4" x14ac:dyDescent="0.25">
      <c r="D118" s="32"/>
    </row>
    <row r="119" spans="4:4" x14ac:dyDescent="0.25">
      <c r="D119" s="32"/>
    </row>
    <row r="120" spans="4:4" x14ac:dyDescent="0.25">
      <c r="D120" s="32"/>
    </row>
    <row r="121" spans="4:4" x14ac:dyDescent="0.25">
      <c r="D121" s="32"/>
    </row>
    <row r="122" spans="4:4" x14ac:dyDescent="0.25">
      <c r="D122" s="32"/>
    </row>
    <row r="123" spans="4:4" x14ac:dyDescent="0.25">
      <c r="D123" s="32"/>
    </row>
    <row r="124" spans="4:4" x14ac:dyDescent="0.25">
      <c r="D124" s="32"/>
    </row>
    <row r="125" spans="4:4" x14ac:dyDescent="0.25">
      <c r="D125" s="32"/>
    </row>
    <row r="126" spans="4:4" x14ac:dyDescent="0.25">
      <c r="D126" s="32"/>
    </row>
    <row r="127" spans="4:4" x14ac:dyDescent="0.25">
      <c r="D127" s="32"/>
    </row>
    <row r="128" spans="4:4" x14ac:dyDescent="0.25">
      <c r="D128" s="32"/>
    </row>
    <row r="129" spans="4:4" x14ac:dyDescent="0.25">
      <c r="D129" s="32"/>
    </row>
    <row r="130" spans="4:4" x14ac:dyDescent="0.25">
      <c r="D130" s="32"/>
    </row>
    <row r="131" spans="4:4" x14ac:dyDescent="0.25">
      <c r="D131" s="3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118"/>
  <sheetViews>
    <sheetView zoomScale="80" zoomScaleNormal="80" workbookViewId="0">
      <selection activeCell="M38" sqref="M38"/>
    </sheetView>
  </sheetViews>
  <sheetFormatPr defaultRowHeight="15" x14ac:dyDescent="0.25"/>
  <cols>
    <col min="1" max="1" width="25.85546875" bestFit="1" customWidth="1"/>
    <col min="2" max="2" width="10.85546875" bestFit="1" customWidth="1"/>
    <col min="7" max="7" width="25.85546875" bestFit="1" customWidth="1"/>
    <col min="8" max="8" width="10.85546875" bestFit="1" customWidth="1"/>
  </cols>
  <sheetData>
    <row r="1" spans="1:11" x14ac:dyDescent="0.25">
      <c r="A1" s="45" t="s">
        <v>8</v>
      </c>
      <c r="B1" s="44"/>
    </row>
    <row r="2" spans="1:11" x14ac:dyDescent="0.25">
      <c r="A2" s="9" t="s">
        <v>9</v>
      </c>
      <c r="B2" s="12">
        <v>57</v>
      </c>
      <c r="C2" s="1"/>
      <c r="D2" s="32"/>
    </row>
    <row r="3" spans="1:11" x14ac:dyDescent="0.25">
      <c r="A3" s="9" t="s">
        <v>11</v>
      </c>
      <c r="B3" s="12">
        <v>54</v>
      </c>
      <c r="C3" s="1"/>
      <c r="D3" s="32"/>
      <c r="E3" s="8"/>
    </row>
    <row r="4" spans="1:11" x14ac:dyDescent="0.25">
      <c r="A4" s="9" t="s">
        <v>13</v>
      </c>
      <c r="B4" s="12">
        <v>0.99299999999999999</v>
      </c>
      <c r="C4" s="1"/>
      <c r="D4" s="32"/>
      <c r="K4" s="8"/>
    </row>
    <row r="5" spans="1:11" x14ac:dyDescent="0.25">
      <c r="A5" s="9" t="s">
        <v>14</v>
      </c>
      <c r="B5" s="12">
        <v>0.99299999999999999</v>
      </c>
      <c r="C5" s="1"/>
      <c r="D5" s="32"/>
      <c r="E5" s="8"/>
    </row>
    <row r="6" spans="1:11" x14ac:dyDescent="0.25">
      <c r="A6" s="9" t="s">
        <v>15</v>
      </c>
      <c r="B6" s="19">
        <v>961542.93</v>
      </c>
      <c r="C6" s="1"/>
      <c r="D6" s="32"/>
      <c r="K6" s="8"/>
    </row>
    <row r="7" spans="1:11" x14ac:dyDescent="0.25">
      <c r="A7" s="9" t="s">
        <v>16</v>
      </c>
      <c r="B7" s="19">
        <v>6793.64</v>
      </c>
      <c r="C7" s="1"/>
      <c r="D7" s="32"/>
      <c r="H7" s="71"/>
    </row>
    <row r="8" spans="1:11" x14ac:dyDescent="0.25">
      <c r="A8" s="9" t="s">
        <v>17</v>
      </c>
      <c r="B8" s="12">
        <v>125.81</v>
      </c>
      <c r="C8" s="1"/>
      <c r="D8" s="32"/>
      <c r="H8" s="71"/>
    </row>
    <row r="9" spans="1:11" x14ac:dyDescent="0.25">
      <c r="A9" s="9" t="s">
        <v>18</v>
      </c>
      <c r="B9" s="12">
        <v>11.22</v>
      </c>
      <c r="C9" s="1"/>
      <c r="D9" s="32"/>
      <c r="K9" s="8"/>
    </row>
    <row r="10" spans="1:11" x14ac:dyDescent="0.25">
      <c r="A10" s="9" t="s">
        <v>10</v>
      </c>
      <c r="B10" s="12">
        <v>7.76</v>
      </c>
      <c r="C10" s="1"/>
      <c r="D10" s="32"/>
      <c r="K10" s="8"/>
    </row>
    <row r="11" spans="1:11" x14ac:dyDescent="0.25">
      <c r="A11" s="9" t="s">
        <v>12</v>
      </c>
      <c r="B11" s="17">
        <v>1.6000000000000001E-3</v>
      </c>
      <c r="C11" s="1"/>
      <c r="D11" s="32"/>
      <c r="K11" s="8"/>
    </row>
    <row r="12" spans="1:11" x14ac:dyDescent="0.25">
      <c r="A12" s="13" t="s">
        <v>19</v>
      </c>
      <c r="B12" s="15">
        <v>2.5009999999999999</v>
      </c>
      <c r="C12" s="1"/>
      <c r="D12" s="32"/>
      <c r="H12" s="8"/>
    </row>
    <row r="13" spans="1:11" x14ac:dyDescent="0.25">
      <c r="C13" s="1"/>
      <c r="D13" s="32"/>
    </row>
    <row r="14" spans="1:11" x14ac:dyDescent="0.25">
      <c r="C14" s="1"/>
      <c r="D14" s="32"/>
    </row>
    <row r="15" spans="1:11" x14ac:dyDescent="0.25">
      <c r="C15" s="1"/>
      <c r="D15" s="32"/>
    </row>
    <row r="16" spans="1:11" x14ac:dyDescent="0.25">
      <c r="C16" s="1"/>
      <c r="D16" s="32"/>
    </row>
    <row r="17" spans="3:4" x14ac:dyDescent="0.25">
      <c r="C17" s="1"/>
      <c r="D17" s="32"/>
    </row>
    <row r="18" spans="3:4" x14ac:dyDescent="0.25">
      <c r="C18" s="1"/>
      <c r="D18" s="32"/>
    </row>
    <row r="19" spans="3:4" x14ac:dyDescent="0.25">
      <c r="C19" s="1"/>
      <c r="D19" s="32"/>
    </row>
    <row r="20" spans="3:4" x14ac:dyDescent="0.25">
      <c r="C20" s="1"/>
      <c r="D20" s="32"/>
    </row>
    <row r="21" spans="3:4" x14ac:dyDescent="0.25">
      <c r="C21" s="1"/>
      <c r="D21" s="32"/>
    </row>
    <row r="22" spans="3:4" x14ac:dyDescent="0.25">
      <c r="C22" s="1"/>
      <c r="D22" s="32"/>
    </row>
    <row r="23" spans="3:4" x14ac:dyDescent="0.25">
      <c r="C23" s="1"/>
      <c r="D23" s="32"/>
    </row>
    <row r="24" spans="3:4" x14ac:dyDescent="0.25">
      <c r="C24" s="1"/>
      <c r="D24" s="32"/>
    </row>
    <row r="25" spans="3:4" x14ac:dyDescent="0.25">
      <c r="C25" s="1"/>
      <c r="D25" s="32"/>
    </row>
    <row r="26" spans="3:4" x14ac:dyDescent="0.25">
      <c r="C26" s="1"/>
      <c r="D26" s="32"/>
    </row>
    <row r="27" spans="3:4" x14ac:dyDescent="0.25">
      <c r="C27" s="1"/>
      <c r="D27" s="32"/>
    </row>
    <row r="28" spans="3:4" x14ac:dyDescent="0.25">
      <c r="C28" s="1"/>
      <c r="D28" s="32"/>
    </row>
    <row r="29" spans="3:4" x14ac:dyDescent="0.25">
      <c r="C29" s="1"/>
      <c r="D29" s="32"/>
    </row>
    <row r="30" spans="3:4" x14ac:dyDescent="0.25">
      <c r="C30" s="1"/>
      <c r="D30" s="32"/>
    </row>
    <row r="31" spans="3:4" x14ac:dyDescent="0.25">
      <c r="C31" s="1"/>
      <c r="D31" s="32"/>
    </row>
    <row r="32" spans="3:4" x14ac:dyDescent="0.25">
      <c r="C32" s="1"/>
      <c r="D32" s="32"/>
    </row>
    <row r="33" spans="3:4" x14ac:dyDescent="0.25">
      <c r="C33" s="1"/>
      <c r="D33" s="32"/>
    </row>
    <row r="34" spans="3:4" x14ac:dyDescent="0.25">
      <c r="C34" s="1"/>
      <c r="D34" s="32"/>
    </row>
    <row r="35" spans="3:4" x14ac:dyDescent="0.25">
      <c r="C35" s="1"/>
      <c r="D35" s="32"/>
    </row>
    <row r="36" spans="3:4" x14ac:dyDescent="0.25">
      <c r="C36" s="1"/>
      <c r="D36" s="32"/>
    </row>
    <row r="37" spans="3:4" x14ac:dyDescent="0.25">
      <c r="C37" s="1"/>
      <c r="D37" s="32"/>
    </row>
    <row r="38" spans="3:4" x14ac:dyDescent="0.25">
      <c r="C38" s="1"/>
      <c r="D38" s="32"/>
    </row>
    <row r="39" spans="3:4" x14ac:dyDescent="0.25">
      <c r="C39" s="1"/>
      <c r="D39" s="32"/>
    </row>
    <row r="40" spans="3:4" x14ac:dyDescent="0.25">
      <c r="C40" s="1"/>
      <c r="D40" s="32"/>
    </row>
    <row r="41" spans="3:4" x14ac:dyDescent="0.25">
      <c r="C41" s="1"/>
      <c r="D41" s="32"/>
    </row>
    <row r="42" spans="3:4" x14ac:dyDescent="0.25">
      <c r="C42" s="1"/>
      <c r="D42" s="32"/>
    </row>
    <row r="43" spans="3:4" x14ac:dyDescent="0.25">
      <c r="C43" s="1"/>
      <c r="D43" s="32"/>
    </row>
    <row r="44" spans="3:4" x14ac:dyDescent="0.25">
      <c r="C44" s="1"/>
      <c r="D44" s="32"/>
    </row>
    <row r="45" spans="3:4" x14ac:dyDescent="0.25">
      <c r="C45" s="1"/>
      <c r="D45" s="32"/>
    </row>
    <row r="46" spans="3:4" x14ac:dyDescent="0.25">
      <c r="C46" s="1"/>
      <c r="D46" s="32"/>
    </row>
    <row r="47" spans="3:4" x14ac:dyDescent="0.25">
      <c r="D47" s="32"/>
    </row>
    <row r="48" spans="3:4" x14ac:dyDescent="0.25">
      <c r="D48" s="32"/>
    </row>
    <row r="49" spans="4:4" x14ac:dyDescent="0.25">
      <c r="D49" s="32"/>
    </row>
    <row r="50" spans="4:4" x14ac:dyDescent="0.25">
      <c r="D50" s="32"/>
    </row>
    <row r="51" spans="4:4" x14ac:dyDescent="0.25">
      <c r="D51" s="32"/>
    </row>
    <row r="52" spans="4:4" x14ac:dyDescent="0.25">
      <c r="D52" s="32"/>
    </row>
    <row r="53" spans="4:4" x14ac:dyDescent="0.25">
      <c r="D53" s="32"/>
    </row>
    <row r="54" spans="4:4" x14ac:dyDescent="0.25">
      <c r="D54" s="32"/>
    </row>
    <row r="55" spans="4:4" x14ac:dyDescent="0.25">
      <c r="D55" s="32"/>
    </row>
    <row r="56" spans="4:4" x14ac:dyDescent="0.25">
      <c r="D56" s="32"/>
    </row>
    <row r="57" spans="4:4" x14ac:dyDescent="0.25">
      <c r="D57" s="32"/>
    </row>
    <row r="58" spans="4:4" x14ac:dyDescent="0.25">
      <c r="D58" s="32"/>
    </row>
    <row r="59" spans="4:4" x14ac:dyDescent="0.25">
      <c r="D59" s="32"/>
    </row>
    <row r="60" spans="4:4" x14ac:dyDescent="0.25">
      <c r="D60" s="32"/>
    </row>
    <row r="61" spans="4:4" x14ac:dyDescent="0.25">
      <c r="D61" s="32"/>
    </row>
    <row r="62" spans="4:4" x14ac:dyDescent="0.25">
      <c r="D62" s="32"/>
    </row>
    <row r="63" spans="4:4" x14ac:dyDescent="0.25">
      <c r="D63" s="32"/>
    </row>
    <row r="64" spans="4:4" x14ac:dyDescent="0.25">
      <c r="D64" s="32"/>
    </row>
    <row r="65" spans="4:4" x14ac:dyDescent="0.25">
      <c r="D65" s="32"/>
    </row>
    <row r="66" spans="4:4" x14ac:dyDescent="0.25">
      <c r="D66" s="32"/>
    </row>
    <row r="67" spans="4:4" x14ac:dyDescent="0.25">
      <c r="D67" s="32"/>
    </row>
    <row r="68" spans="4:4" x14ac:dyDescent="0.25">
      <c r="D68" s="32"/>
    </row>
    <row r="69" spans="4:4" x14ac:dyDescent="0.25">
      <c r="D69" s="32"/>
    </row>
    <row r="70" spans="4:4" x14ac:dyDescent="0.25">
      <c r="D70" s="32"/>
    </row>
    <row r="71" spans="4:4" x14ac:dyDescent="0.25">
      <c r="D71" s="32"/>
    </row>
    <row r="72" spans="4:4" x14ac:dyDescent="0.25">
      <c r="D72" s="32"/>
    </row>
    <row r="73" spans="4:4" x14ac:dyDescent="0.25">
      <c r="D73" s="32"/>
    </row>
    <row r="74" spans="4:4" x14ac:dyDescent="0.25">
      <c r="D74" s="32"/>
    </row>
    <row r="75" spans="4:4" x14ac:dyDescent="0.25">
      <c r="D75" s="32"/>
    </row>
    <row r="76" spans="4:4" x14ac:dyDescent="0.25">
      <c r="D76" s="32"/>
    </row>
    <row r="77" spans="4:4" x14ac:dyDescent="0.25">
      <c r="D77" s="32"/>
    </row>
    <row r="78" spans="4:4" x14ac:dyDescent="0.25">
      <c r="D78" s="32"/>
    </row>
    <row r="79" spans="4:4" x14ac:dyDescent="0.25">
      <c r="D79" s="32"/>
    </row>
    <row r="80" spans="4:4" x14ac:dyDescent="0.25">
      <c r="D80" s="32"/>
    </row>
    <row r="81" spans="4:4" x14ac:dyDescent="0.25">
      <c r="D81" s="32"/>
    </row>
    <row r="82" spans="4:4" x14ac:dyDescent="0.25">
      <c r="D82" s="32"/>
    </row>
    <row r="83" spans="4:4" x14ac:dyDescent="0.25">
      <c r="D83" s="32"/>
    </row>
    <row r="84" spans="4:4" x14ac:dyDescent="0.25">
      <c r="D84" s="32"/>
    </row>
    <row r="85" spans="4:4" x14ac:dyDescent="0.25">
      <c r="D85" s="32"/>
    </row>
    <row r="86" spans="4:4" x14ac:dyDescent="0.25">
      <c r="D86" s="32"/>
    </row>
    <row r="87" spans="4:4" x14ac:dyDescent="0.25">
      <c r="D87" s="32"/>
    </row>
    <row r="88" spans="4:4" x14ac:dyDescent="0.25">
      <c r="D88" s="32"/>
    </row>
    <row r="89" spans="4:4" x14ac:dyDescent="0.25">
      <c r="D89" s="32"/>
    </row>
    <row r="90" spans="4:4" x14ac:dyDescent="0.25">
      <c r="D90" s="32"/>
    </row>
    <row r="91" spans="4:4" x14ac:dyDescent="0.25">
      <c r="D91" s="32"/>
    </row>
    <row r="92" spans="4:4" x14ac:dyDescent="0.25">
      <c r="D92" s="32"/>
    </row>
    <row r="93" spans="4:4" x14ac:dyDescent="0.25">
      <c r="D93" s="32"/>
    </row>
    <row r="94" spans="4:4" x14ac:dyDescent="0.25">
      <c r="D94" s="32"/>
    </row>
    <row r="95" spans="4:4" x14ac:dyDescent="0.25">
      <c r="D95" s="32"/>
    </row>
    <row r="96" spans="4:4" x14ac:dyDescent="0.25">
      <c r="D96" s="32"/>
    </row>
    <row r="97" spans="4:4" x14ac:dyDescent="0.25">
      <c r="D97" s="32"/>
    </row>
    <row r="98" spans="4:4" x14ac:dyDescent="0.25">
      <c r="D98" s="32"/>
    </row>
    <row r="99" spans="4:4" x14ac:dyDescent="0.25">
      <c r="D99" s="32"/>
    </row>
    <row r="100" spans="4:4" x14ac:dyDescent="0.25">
      <c r="D100" s="32"/>
    </row>
    <row r="101" spans="4:4" x14ac:dyDescent="0.25">
      <c r="D101" s="32"/>
    </row>
    <row r="102" spans="4:4" x14ac:dyDescent="0.25">
      <c r="D102" s="32"/>
    </row>
    <row r="103" spans="4:4" x14ac:dyDescent="0.25">
      <c r="D103" s="32"/>
    </row>
    <row r="104" spans="4:4" x14ac:dyDescent="0.25">
      <c r="D104" s="32"/>
    </row>
    <row r="105" spans="4:4" x14ac:dyDescent="0.25">
      <c r="D105" s="32"/>
    </row>
    <row r="106" spans="4:4" x14ac:dyDescent="0.25">
      <c r="D106" s="32"/>
    </row>
    <row r="107" spans="4:4" x14ac:dyDescent="0.25">
      <c r="D107" s="32"/>
    </row>
    <row r="108" spans="4:4" x14ac:dyDescent="0.25">
      <c r="D108" s="32"/>
    </row>
    <row r="109" spans="4:4" x14ac:dyDescent="0.25">
      <c r="D109" s="32"/>
    </row>
    <row r="110" spans="4:4" x14ac:dyDescent="0.25">
      <c r="D110" s="32"/>
    </row>
    <row r="111" spans="4:4" x14ac:dyDescent="0.25">
      <c r="D111" s="32"/>
    </row>
    <row r="112" spans="4:4" x14ac:dyDescent="0.25">
      <c r="D112" s="32"/>
    </row>
    <row r="113" spans="4:4" x14ac:dyDescent="0.25">
      <c r="D113" s="32"/>
    </row>
    <row r="114" spans="4:4" x14ac:dyDescent="0.25">
      <c r="D114" s="32"/>
    </row>
    <row r="115" spans="4:4" x14ac:dyDescent="0.25">
      <c r="D115" s="32"/>
    </row>
    <row r="116" spans="4:4" x14ac:dyDescent="0.25">
      <c r="D116" s="32"/>
    </row>
    <row r="117" spans="4:4" x14ac:dyDescent="0.25">
      <c r="D117" s="32"/>
    </row>
    <row r="118" spans="4:4" x14ac:dyDescent="0.25">
      <c r="D118" s="3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83"/>
  <sheetViews>
    <sheetView topLeftCell="A76" zoomScale="80" zoomScaleNormal="80" workbookViewId="0">
      <selection activeCell="D83" sqref="D83"/>
    </sheetView>
  </sheetViews>
  <sheetFormatPr defaultRowHeight="15" x14ac:dyDescent="0.25"/>
  <cols>
    <col min="2" max="2" width="25.42578125" customWidth="1"/>
    <col min="3" max="3" width="14.85546875" customWidth="1"/>
    <col min="4" max="4" width="15.7109375" customWidth="1"/>
  </cols>
  <sheetData>
    <row r="1" spans="1:10" x14ac:dyDescent="0.25">
      <c r="A1" s="29" t="s">
        <v>0</v>
      </c>
      <c r="B1" s="30" t="s">
        <v>1</v>
      </c>
      <c r="C1" s="30" t="s">
        <v>20</v>
      </c>
      <c r="D1" s="31" t="s">
        <v>21</v>
      </c>
    </row>
    <row r="2" spans="1:10" x14ac:dyDescent="0.25">
      <c r="A2" s="9">
        <v>2015</v>
      </c>
      <c r="B2" s="10">
        <v>1</v>
      </c>
      <c r="C2" s="10"/>
      <c r="D2" s="19">
        <f>+'GS&gt;50_Equation'!C2</f>
        <v>4797.9279999999999</v>
      </c>
      <c r="I2" s="32"/>
      <c r="J2" s="32"/>
    </row>
    <row r="3" spans="1:10" x14ac:dyDescent="0.25">
      <c r="A3" s="9">
        <v>2015</v>
      </c>
      <c r="B3" s="10">
        <v>2</v>
      </c>
      <c r="C3" s="10"/>
      <c r="D3" s="19">
        <f>+'GS&gt;50_Equation'!C3</f>
        <v>4806.8836254730477</v>
      </c>
      <c r="I3" s="32"/>
      <c r="J3" s="32"/>
    </row>
    <row r="4" spans="1:10" x14ac:dyDescent="0.25">
      <c r="A4" s="9">
        <v>2015</v>
      </c>
      <c r="B4" s="10">
        <v>3</v>
      </c>
      <c r="C4" s="10"/>
      <c r="D4" s="19">
        <f>+'GS&gt;50_Equation'!C4</f>
        <v>4816.0363885872348</v>
      </c>
      <c r="I4" s="32"/>
      <c r="J4" s="32"/>
    </row>
    <row r="5" spans="1:10" x14ac:dyDescent="0.25">
      <c r="A5" s="9">
        <v>2015</v>
      </c>
      <c r="B5" s="10">
        <v>4</v>
      </c>
      <c r="C5" s="10"/>
      <c r="D5" s="19">
        <f>+'GS&gt;50_Equation'!C5</f>
        <v>4825.1646052966153</v>
      </c>
      <c r="I5" s="32"/>
      <c r="J5" s="32"/>
    </row>
    <row r="6" spans="1:10" x14ac:dyDescent="0.25">
      <c r="A6" s="9">
        <v>2015</v>
      </c>
      <c r="B6" s="10">
        <v>5</v>
      </c>
      <c r="C6" s="10"/>
      <c r="D6" s="19">
        <f>+'GS&gt;50_Equation'!C6</f>
        <v>4834.2854749263406</v>
      </c>
      <c r="I6" s="32"/>
      <c r="J6" s="32"/>
    </row>
    <row r="7" spans="1:10" x14ac:dyDescent="0.25">
      <c r="A7" s="9">
        <v>2015</v>
      </c>
      <c r="B7" s="10">
        <v>6</v>
      </c>
      <c r="C7" s="10"/>
      <c r="D7" s="19">
        <f>+'GS&gt;50_Equation'!C7</f>
        <v>4843.5697642759988</v>
      </c>
      <c r="I7" s="32"/>
      <c r="J7" s="32"/>
    </row>
    <row r="8" spans="1:10" x14ac:dyDescent="0.25">
      <c r="A8" s="9">
        <v>2015</v>
      </c>
      <c r="B8" s="10">
        <v>7</v>
      </c>
      <c r="C8" s="10"/>
      <c r="D8" s="19">
        <f>+'GS&gt;50_Equation'!C8</f>
        <v>4852.82991219007</v>
      </c>
      <c r="I8" s="32"/>
      <c r="J8" s="32"/>
    </row>
    <row r="9" spans="1:10" x14ac:dyDescent="0.25">
      <c r="A9" s="9">
        <v>2015</v>
      </c>
      <c r="B9" s="10">
        <v>8</v>
      </c>
      <c r="C9" s="10"/>
      <c r="D9" s="19">
        <f>+'GS&gt;50_Equation'!C9</f>
        <v>4862.083114551011</v>
      </c>
      <c r="I9" s="32"/>
      <c r="J9" s="32"/>
    </row>
    <row r="10" spans="1:10" x14ac:dyDescent="0.25">
      <c r="A10" s="9">
        <v>2015</v>
      </c>
      <c r="B10" s="10">
        <v>9</v>
      </c>
      <c r="C10" s="10"/>
      <c r="D10" s="19">
        <f>+'GS&gt;50_Equation'!C10</f>
        <v>4871.4574767917011</v>
      </c>
      <c r="I10" s="32"/>
      <c r="J10" s="32"/>
    </row>
    <row r="11" spans="1:10" x14ac:dyDescent="0.25">
      <c r="A11" s="9">
        <v>2015</v>
      </c>
      <c r="B11" s="10">
        <v>10</v>
      </c>
      <c r="C11" s="10"/>
      <c r="D11" s="19">
        <f>+'GS&gt;50_Equation'!C11</f>
        <v>4880.8166239161546</v>
      </c>
      <c r="I11" s="32"/>
      <c r="J11" s="32"/>
    </row>
    <row r="12" spans="1:10" x14ac:dyDescent="0.25">
      <c r="A12" s="9">
        <v>2015</v>
      </c>
      <c r="B12" s="10">
        <v>11</v>
      </c>
      <c r="C12" s="10"/>
      <c r="D12" s="19">
        <f>+'GS&gt;50_Equation'!C12</f>
        <v>4890.1692168605332</v>
      </c>
      <c r="I12" s="32"/>
      <c r="J12" s="32"/>
    </row>
    <row r="13" spans="1:10" x14ac:dyDescent="0.25">
      <c r="A13" s="9">
        <v>2015</v>
      </c>
      <c r="B13" s="10">
        <v>12</v>
      </c>
      <c r="C13" s="10"/>
      <c r="D13" s="19">
        <f>+'GS&gt;50_Equation'!C13</f>
        <v>4899.5580418240479</v>
      </c>
      <c r="I13" s="32"/>
      <c r="J13" s="32"/>
    </row>
    <row r="14" spans="1:10" x14ac:dyDescent="0.25">
      <c r="A14" s="9">
        <v>2016</v>
      </c>
      <c r="B14" s="10">
        <v>1</v>
      </c>
      <c r="C14" s="10"/>
      <c r="D14" s="19">
        <f>+'GS&gt;50_Equation'!C14</f>
        <v>4908.9235048277924</v>
      </c>
      <c r="I14" s="32"/>
      <c r="J14" s="32"/>
    </row>
    <row r="15" spans="1:10" x14ac:dyDescent="0.25">
      <c r="A15" s="9">
        <v>2016</v>
      </c>
      <c r="B15" s="10">
        <v>2</v>
      </c>
      <c r="C15" s="10"/>
      <c r="D15" s="19">
        <f>+'GS&gt;50_Equation'!C15</f>
        <v>4918.2827951278059</v>
      </c>
      <c r="I15" s="32"/>
      <c r="J15" s="32"/>
    </row>
    <row r="16" spans="1:10" x14ac:dyDescent="0.25">
      <c r="A16" s="9">
        <v>2016</v>
      </c>
      <c r="B16" s="10">
        <v>3</v>
      </c>
      <c r="C16" s="10"/>
      <c r="D16" s="19">
        <f>+'GS&gt;50_Equation'!C16</f>
        <v>4927.7213536336067</v>
      </c>
      <c r="I16" s="32"/>
      <c r="J16" s="32"/>
    </row>
    <row r="17" spans="1:10" x14ac:dyDescent="0.25">
      <c r="A17" s="9">
        <v>2016</v>
      </c>
      <c r="B17" s="10">
        <v>4</v>
      </c>
      <c r="C17" s="10"/>
      <c r="D17" s="19">
        <f>+'GS&gt;50_Equation'!C17</f>
        <v>4937.1454567882556</v>
      </c>
      <c r="I17" s="32"/>
      <c r="J17" s="32"/>
    </row>
    <row r="18" spans="1:10" x14ac:dyDescent="0.25">
      <c r="A18" s="9">
        <v>2016</v>
      </c>
      <c r="B18" s="10">
        <v>5</v>
      </c>
      <c r="C18" s="10"/>
      <c r="D18" s="19">
        <f>+'GS&gt;50_Equation'!C18</f>
        <v>4946.5552274784059</v>
      </c>
      <c r="I18" s="32"/>
      <c r="J18" s="32"/>
    </row>
    <row r="19" spans="1:10" x14ac:dyDescent="0.25">
      <c r="A19" s="9">
        <v>2016</v>
      </c>
      <c r="B19" s="10">
        <v>6</v>
      </c>
      <c r="C19" s="10"/>
      <c r="D19" s="19">
        <f>+'GS&gt;50_Equation'!C19</f>
        <v>4956.0361034526059</v>
      </c>
      <c r="I19" s="32"/>
      <c r="J19" s="32"/>
    </row>
    <row r="20" spans="1:10" x14ac:dyDescent="0.25">
      <c r="A20" s="9">
        <v>2016</v>
      </c>
      <c r="B20" s="10">
        <v>7</v>
      </c>
      <c r="C20" s="10"/>
      <c r="D20" s="19">
        <f>+'GS&gt;50_Equation'!C20</f>
        <v>4965.502889610475</v>
      </c>
      <c r="I20" s="32"/>
      <c r="J20" s="32"/>
    </row>
    <row r="21" spans="1:10" x14ac:dyDescent="0.25">
      <c r="A21" s="9">
        <v>2016</v>
      </c>
      <c r="B21" s="10">
        <v>8</v>
      </c>
      <c r="C21" s="10"/>
      <c r="D21" s="19">
        <f>+'GS&gt;50_Equation'!C21</f>
        <v>4974.9557057312131</v>
      </c>
      <c r="I21" s="32"/>
      <c r="J21" s="32"/>
    </row>
    <row r="22" spans="1:10" x14ac:dyDescent="0.25">
      <c r="A22" s="9">
        <v>2016</v>
      </c>
      <c r="B22" s="10">
        <v>9</v>
      </c>
      <c r="C22" s="10"/>
      <c r="D22" s="19">
        <f>+'GS&gt;50_Equation'!C22</f>
        <v>4984.4629233010146</v>
      </c>
      <c r="I22" s="32"/>
      <c r="J22" s="32"/>
    </row>
    <row r="23" spans="1:10" x14ac:dyDescent="0.25">
      <c r="A23" s="9">
        <v>2016</v>
      </c>
      <c r="B23" s="10">
        <v>10</v>
      </c>
      <c r="C23" s="10"/>
      <c r="D23" s="19">
        <f>+'GS&gt;50_Equation'!C23</f>
        <v>4993.9564073459678</v>
      </c>
      <c r="I23" s="32"/>
      <c r="J23" s="32"/>
    </row>
    <row r="24" spans="1:10" x14ac:dyDescent="0.25">
      <c r="A24" s="9">
        <v>2016</v>
      </c>
      <c r="B24" s="10">
        <v>11</v>
      </c>
      <c r="C24" s="10"/>
      <c r="D24" s="19">
        <f>+'GS&gt;50_Equation'!C24</f>
        <v>5003.4448062070533</v>
      </c>
      <c r="I24" s="32"/>
      <c r="J24" s="32"/>
    </row>
    <row r="25" spans="1:10" x14ac:dyDescent="0.25">
      <c r="A25" s="9">
        <v>2016</v>
      </c>
      <c r="B25" s="10">
        <v>12</v>
      </c>
      <c r="C25" s="10"/>
      <c r="D25" s="19">
        <f>+'GS&gt;50_Equation'!C25</f>
        <v>5012.945298823397</v>
      </c>
      <c r="I25" s="32"/>
      <c r="J25" s="32"/>
    </row>
    <row r="26" spans="1:10" x14ac:dyDescent="0.25">
      <c r="A26" s="9">
        <v>2017</v>
      </c>
      <c r="B26" s="10">
        <v>1</v>
      </c>
      <c r="C26" s="10"/>
      <c r="D26" s="19">
        <f>+'GS&gt;50_Equation'!C26</f>
        <v>5022.4409367874323</v>
      </c>
      <c r="I26" s="32"/>
      <c r="J26" s="32"/>
    </row>
    <row r="27" spans="1:10" x14ac:dyDescent="0.25">
      <c r="A27" s="9">
        <v>2017</v>
      </c>
      <c r="B27" s="10">
        <v>2</v>
      </c>
      <c r="C27" s="10"/>
      <c r="D27" s="19">
        <f>+'GS&gt;50_Equation'!C27</f>
        <v>5031.923302306539</v>
      </c>
      <c r="I27" s="32"/>
      <c r="J27" s="32"/>
    </row>
    <row r="28" spans="1:10" x14ac:dyDescent="0.25">
      <c r="A28" s="9">
        <v>2017</v>
      </c>
      <c r="B28" s="10">
        <v>3</v>
      </c>
      <c r="C28" s="10"/>
      <c r="D28" s="19">
        <f>+'GS&gt;50_Equation'!C28</f>
        <v>5041.4436977552859</v>
      </c>
      <c r="I28" s="32"/>
      <c r="J28" s="32"/>
    </row>
    <row r="29" spans="1:10" x14ac:dyDescent="0.25">
      <c r="A29" s="9">
        <v>2017</v>
      </c>
      <c r="B29" s="10">
        <v>4</v>
      </c>
      <c r="C29" s="10"/>
      <c r="D29" s="19">
        <f>+'GS&gt;50_Equation'!C29</f>
        <v>5050.9510454611755</v>
      </c>
      <c r="I29" s="32"/>
      <c r="J29" s="32"/>
    </row>
    <row r="30" spans="1:10" x14ac:dyDescent="0.25">
      <c r="A30" s="9">
        <v>2017</v>
      </c>
      <c r="B30" s="10">
        <v>5</v>
      </c>
      <c r="C30" s="10"/>
      <c r="D30" s="19">
        <f>+'GS&gt;50_Equation'!C30</f>
        <v>5060.4539879352715</v>
      </c>
      <c r="I30" s="32"/>
      <c r="J30" s="32"/>
    </row>
    <row r="31" spans="1:10" x14ac:dyDescent="0.25">
      <c r="A31" s="9">
        <v>2017</v>
      </c>
      <c r="B31" s="10">
        <v>6</v>
      </c>
      <c r="C31" s="10"/>
      <c r="D31" s="19">
        <f>+'GS&gt;50_Equation'!C31</f>
        <v>5069.9867615176627</v>
      </c>
      <c r="I31" s="32"/>
      <c r="J31" s="32"/>
    </row>
    <row r="32" spans="1:10" x14ac:dyDescent="0.25">
      <c r="A32" s="9">
        <v>2017</v>
      </c>
      <c r="B32" s="10">
        <v>7</v>
      </c>
      <c r="C32" s="10"/>
      <c r="D32" s="19">
        <f>+'GS&gt;50_Equation'!C32</f>
        <v>5079.5153488882534</v>
      </c>
      <c r="I32" s="32"/>
      <c r="J32" s="32"/>
    </row>
    <row r="33" spans="1:10" x14ac:dyDescent="0.25">
      <c r="A33" s="9">
        <v>2017</v>
      </c>
      <c r="B33" s="10">
        <v>8</v>
      </c>
      <c r="C33" s="10"/>
      <c r="D33" s="19">
        <f>+'GS&gt;50_Equation'!C33</f>
        <v>5089.022794981277</v>
      </c>
      <c r="I33" s="32"/>
      <c r="J33" s="32"/>
    </row>
    <row r="34" spans="1:10" x14ac:dyDescent="0.25">
      <c r="A34" s="9">
        <v>2017</v>
      </c>
      <c r="B34" s="10">
        <v>9</v>
      </c>
      <c r="C34" s="10"/>
      <c r="D34" s="19">
        <f>+'GS&gt;50_Equation'!C34</f>
        <v>5098.5774597184291</v>
      </c>
      <c r="I34" s="32"/>
      <c r="J34" s="32"/>
    </row>
    <row r="35" spans="1:10" x14ac:dyDescent="0.25">
      <c r="A35" s="9">
        <v>2017</v>
      </c>
      <c r="B35" s="10">
        <v>10</v>
      </c>
      <c r="C35" s="10"/>
      <c r="D35" s="19">
        <f>+'GS&gt;50_Equation'!C35</f>
        <v>5108.1197282502671</v>
      </c>
      <c r="I35" s="32"/>
      <c r="J35" s="32"/>
    </row>
    <row r="36" spans="1:10" x14ac:dyDescent="0.25">
      <c r="A36" s="9">
        <v>2017</v>
      </c>
      <c r="B36" s="10">
        <v>11</v>
      </c>
      <c r="C36" s="10"/>
      <c r="D36" s="19">
        <f>+'GS&gt;50_Equation'!C36</f>
        <v>5117.6411743677472</v>
      </c>
      <c r="I36" s="32"/>
      <c r="J36" s="32"/>
    </row>
    <row r="37" spans="1:10" ht="14.45" x14ac:dyDescent="0.3">
      <c r="A37" s="9">
        <v>2017</v>
      </c>
      <c r="B37" s="10">
        <v>12</v>
      </c>
      <c r="C37" s="10"/>
      <c r="D37" s="19">
        <f>+'GS&gt;50_Equation'!C37</f>
        <v>5127.1760289192443</v>
      </c>
      <c r="I37" s="32"/>
      <c r="J37" s="32"/>
    </row>
    <row r="38" spans="1:10" ht="14.45" x14ac:dyDescent="0.3">
      <c r="A38" s="9">
        <v>2018</v>
      </c>
      <c r="B38" s="10">
        <v>1</v>
      </c>
      <c r="C38" s="10"/>
      <c r="D38" s="19">
        <f>+'GS&gt;50_Equation'!C38</f>
        <v>5136.6988007302916</v>
      </c>
      <c r="I38" s="32"/>
      <c r="J38" s="32"/>
    </row>
    <row r="39" spans="1:10" ht="14.45" x14ac:dyDescent="0.3">
      <c r="A39" s="9">
        <v>2018</v>
      </c>
      <c r="B39" s="10">
        <v>2</v>
      </c>
      <c r="C39" s="10"/>
      <c r="D39" s="19">
        <f>+'GS&gt;50_Equation'!C39</f>
        <v>5146.2010609270437</v>
      </c>
      <c r="I39" s="32"/>
      <c r="J39" s="32"/>
    </row>
    <row r="40" spans="1:10" ht="14.45" x14ac:dyDescent="0.3">
      <c r="A40" s="9">
        <v>2018</v>
      </c>
      <c r="B40" s="10">
        <v>3</v>
      </c>
      <c r="C40" s="10"/>
      <c r="D40" s="19">
        <f>+'GS&gt;50_Equation'!C40</f>
        <v>5155.7596956690095</v>
      </c>
      <c r="I40" s="32"/>
      <c r="J40" s="32"/>
    </row>
    <row r="41" spans="1:10" ht="14.45" x14ac:dyDescent="0.3">
      <c r="A41" s="9">
        <v>2018</v>
      </c>
      <c r="B41" s="10">
        <v>4</v>
      </c>
      <c r="C41" s="10"/>
      <c r="D41" s="19">
        <f>+'GS&gt;50_Equation'!C41</f>
        <v>5165.2980216180977</v>
      </c>
      <c r="I41" s="32"/>
      <c r="J41" s="32"/>
    </row>
    <row r="42" spans="1:10" ht="14.45" x14ac:dyDescent="0.3">
      <c r="A42" s="9">
        <v>2018</v>
      </c>
      <c r="B42" s="10">
        <v>5</v>
      </c>
      <c r="C42" s="10"/>
      <c r="D42" s="19">
        <f>+'GS&gt;50_Equation'!C42</f>
        <v>5174.8246704843568</v>
      </c>
      <c r="I42" s="32"/>
      <c r="J42" s="32"/>
    </row>
    <row r="43" spans="1:10" ht="14.45" x14ac:dyDescent="0.3">
      <c r="A43" s="9">
        <v>2018</v>
      </c>
      <c r="B43" s="10">
        <v>6</v>
      </c>
      <c r="C43" s="10"/>
      <c r="D43" s="19">
        <f>+'GS&gt;50_Equation'!C43</f>
        <v>5184.4079942613052</v>
      </c>
      <c r="I43" s="32"/>
      <c r="J43" s="32"/>
    </row>
    <row r="44" spans="1:10" ht="14.45" x14ac:dyDescent="0.3">
      <c r="A44" s="9">
        <v>2018</v>
      </c>
      <c r="B44" s="10">
        <v>7</v>
      </c>
      <c r="C44" s="10"/>
      <c r="D44" s="19">
        <f>+'GS&gt;50_Equation'!C44</f>
        <v>5193.9883702387224</v>
      </c>
      <c r="I44" s="32"/>
      <c r="J44" s="32"/>
    </row>
    <row r="45" spans="1:10" ht="14.45" x14ac:dyDescent="0.3">
      <c r="A45" s="9">
        <v>2018</v>
      </c>
      <c r="B45" s="10">
        <v>8</v>
      </c>
      <c r="C45" s="10"/>
      <c r="D45" s="19">
        <f>+'GS&gt;50_Equation'!C45</f>
        <v>5203.5488328229503</v>
      </c>
      <c r="I45" s="32"/>
      <c r="J45" s="32"/>
    </row>
    <row r="46" spans="1:10" ht="14.45" x14ac:dyDescent="0.3">
      <c r="A46" s="9">
        <v>2018</v>
      </c>
      <c r="B46" s="10">
        <v>9</v>
      </c>
      <c r="C46" s="10"/>
      <c r="D46" s="19">
        <f>+'GS&gt;50_Equation'!C46</f>
        <v>5213.1662630879518</v>
      </c>
      <c r="I46" s="32"/>
      <c r="J46" s="32"/>
    </row>
    <row r="47" spans="1:10" ht="14.45" x14ac:dyDescent="0.3">
      <c r="A47" s="9">
        <v>2018</v>
      </c>
      <c r="B47" s="10">
        <v>10</v>
      </c>
      <c r="C47" s="10"/>
      <c r="D47" s="19">
        <f>+'GS&gt;50_Equation'!C47</f>
        <v>5222.7810358346333</v>
      </c>
      <c r="I47" s="32"/>
      <c r="J47" s="32"/>
    </row>
    <row r="48" spans="1:10" ht="14.45" x14ac:dyDescent="0.3">
      <c r="A48" s="9">
        <v>2018</v>
      </c>
      <c r="B48" s="10">
        <v>11</v>
      </c>
      <c r="C48" s="10"/>
      <c r="D48" s="19">
        <f>+'GS&gt;50_Equation'!C48</f>
        <v>5232.3847145922782</v>
      </c>
      <c r="I48" s="32"/>
      <c r="J48" s="32"/>
    </row>
    <row r="49" spans="1:10" ht="14.45" x14ac:dyDescent="0.3">
      <c r="A49" s="9">
        <v>2018</v>
      </c>
      <c r="B49" s="10">
        <v>12</v>
      </c>
      <c r="C49" s="10"/>
      <c r="D49" s="19">
        <f>+'GS&gt;50_Equation'!C49</f>
        <v>5242.0627095787713</v>
      </c>
      <c r="I49" s="32"/>
      <c r="J49" s="32"/>
    </row>
    <row r="50" spans="1:10" ht="14.45" x14ac:dyDescent="0.3">
      <c r="A50" s="9">
        <v>2019</v>
      </c>
      <c r="B50" s="10">
        <v>1</v>
      </c>
      <c r="C50" s="10"/>
      <c r="D50" s="19">
        <f>+'GS&gt;50_Equation'!C50</f>
        <v>5251.7212668064503</v>
      </c>
      <c r="I50" s="32"/>
      <c r="J50" s="32"/>
    </row>
    <row r="51" spans="1:10" ht="14.45" x14ac:dyDescent="0.3">
      <c r="A51" s="9">
        <v>2019</v>
      </c>
      <c r="B51" s="10">
        <v>2</v>
      </c>
      <c r="C51" s="10"/>
      <c r="D51" s="19">
        <f>+'GS&gt;50_Equation'!C51</f>
        <v>5261.3775421712617</v>
      </c>
      <c r="I51" s="32"/>
      <c r="J51" s="32"/>
    </row>
    <row r="52" spans="1:10" ht="14.45" x14ac:dyDescent="0.3">
      <c r="A52" s="9">
        <v>2019</v>
      </c>
      <c r="B52" s="10">
        <v>3</v>
      </c>
      <c r="C52" s="10"/>
      <c r="D52" s="19">
        <f>+'GS&gt;50_Equation'!C52</f>
        <v>5271.1084119155621</v>
      </c>
      <c r="I52" s="32"/>
      <c r="J52" s="32"/>
    </row>
    <row r="53" spans="1:10" ht="14.45" x14ac:dyDescent="0.3">
      <c r="A53" s="9">
        <v>2019</v>
      </c>
      <c r="B53" s="10">
        <v>4</v>
      </c>
      <c r="C53" s="10"/>
      <c r="D53" s="19">
        <f>+'GS&gt;50_Equation'!C53</f>
        <v>5280.8371828684167</v>
      </c>
      <c r="I53" s="32"/>
      <c r="J53" s="32"/>
    </row>
    <row r="54" spans="1:10" ht="14.45" x14ac:dyDescent="0.3">
      <c r="A54" s="9">
        <v>2019</v>
      </c>
      <c r="B54" s="10">
        <v>5</v>
      </c>
      <c r="C54" s="10"/>
      <c r="D54" s="19">
        <f>+'GS&gt;50_Equation'!C54</f>
        <v>5290.5468822186513</v>
      </c>
      <c r="I54" s="32"/>
      <c r="J54" s="32"/>
    </row>
    <row r="55" spans="1:10" ht="14.45" x14ac:dyDescent="0.3">
      <c r="A55" s="9">
        <v>2019</v>
      </c>
      <c r="B55" s="10">
        <v>6</v>
      </c>
      <c r="C55" s="10"/>
      <c r="D55" s="19">
        <f>+'GS&gt;50_Equation'!C55</f>
        <v>5300.3570418373474</v>
      </c>
      <c r="I55" s="32"/>
      <c r="J55" s="32"/>
    </row>
    <row r="56" spans="1:10" ht="14.45" x14ac:dyDescent="0.3">
      <c r="A56" s="9">
        <v>2019</v>
      </c>
      <c r="B56" s="10">
        <v>7</v>
      </c>
      <c r="C56" s="10"/>
      <c r="D56" s="19">
        <f>+'GS&gt;50_Equation'!C56</f>
        <v>5310.148308295491</v>
      </c>
      <c r="I56" s="32"/>
      <c r="J56" s="32"/>
    </row>
    <row r="57" spans="1:10" ht="14.45" x14ac:dyDescent="0.3">
      <c r="A57" s="9">
        <v>2019</v>
      </c>
      <c r="B57" s="10">
        <v>8</v>
      </c>
      <c r="C57" s="10"/>
      <c r="D57" s="19">
        <f>+'GS&gt;50_Equation'!C57</f>
        <v>5319.9293012686694</v>
      </c>
      <c r="I57" s="32"/>
      <c r="J57" s="32"/>
    </row>
    <row r="58" spans="1:10" ht="14.45" x14ac:dyDescent="0.3">
      <c r="A58" s="9">
        <v>2019</v>
      </c>
      <c r="B58" s="10">
        <v>9</v>
      </c>
      <c r="C58" s="10"/>
      <c r="D58" s="19">
        <f>+'GS&gt;50_Equation'!C58</f>
        <v>5329.8195503621919</v>
      </c>
      <c r="I58" s="32"/>
      <c r="J58" s="32"/>
    </row>
    <row r="59" spans="1:10" ht="14.45" x14ac:dyDescent="0.3">
      <c r="A59" s="9">
        <v>2019</v>
      </c>
      <c r="B59" s="10">
        <v>10</v>
      </c>
      <c r="C59" s="10"/>
      <c r="D59" s="19">
        <f>+'GS&gt;50_Equation'!C59</f>
        <v>5339.6911683098679</v>
      </c>
      <c r="I59" s="32"/>
      <c r="J59" s="32"/>
    </row>
    <row r="60" spans="1:10" ht="14.45" x14ac:dyDescent="0.3">
      <c r="A60" s="9">
        <v>2019</v>
      </c>
      <c r="B60" s="10">
        <v>11</v>
      </c>
      <c r="C60" s="10"/>
      <c r="D60" s="19">
        <f>+'GS&gt;50_Equation'!C60</f>
        <v>5349.5527725598677</v>
      </c>
      <c r="I60" s="32"/>
      <c r="J60" s="32"/>
    </row>
    <row r="61" spans="1:10" ht="14.45" x14ac:dyDescent="0.3">
      <c r="A61" s="9">
        <v>2019</v>
      </c>
      <c r="B61" s="10">
        <v>12</v>
      </c>
      <c r="C61" s="10"/>
      <c r="D61" s="19">
        <f>+'GS&gt;50_Equation'!C61</f>
        <v>5359.4471061931099</v>
      </c>
      <c r="I61" s="32"/>
      <c r="J61" s="32"/>
    </row>
    <row r="62" spans="1:10" ht="14.45" x14ac:dyDescent="0.3">
      <c r="A62" s="9">
        <v>2020</v>
      </c>
      <c r="B62" s="10">
        <v>1</v>
      </c>
      <c r="C62" s="10"/>
      <c r="D62" s="19">
        <f>+'GS&gt;50_Equation'!C62</f>
        <v>5369.3315956602582</v>
      </c>
      <c r="I62" s="32"/>
      <c r="J62" s="32"/>
    </row>
    <row r="63" spans="1:10" ht="14.45" x14ac:dyDescent="0.3">
      <c r="A63" s="9">
        <v>2020</v>
      </c>
      <c r="B63" s="10">
        <v>2</v>
      </c>
      <c r="C63" s="10"/>
      <c r="D63" s="19">
        <f>+'GS&gt;50_Equation'!C63</f>
        <v>5379.2148562383945</v>
      </c>
      <c r="I63" s="32"/>
      <c r="J63" s="32"/>
    </row>
    <row r="64" spans="1:10" ht="14.45" x14ac:dyDescent="0.3">
      <c r="A64" s="9">
        <v>2020</v>
      </c>
      <c r="B64" s="10">
        <v>3</v>
      </c>
      <c r="C64" s="10"/>
      <c r="D64" s="19">
        <f>+'GS&gt;50_Equation'!C64</f>
        <v>5389.1140340838265</v>
      </c>
      <c r="I64" s="32"/>
      <c r="J64" s="32"/>
    </row>
    <row r="65" spans="1:11" ht="14.45" x14ac:dyDescent="0.3">
      <c r="A65" s="9">
        <v>2020</v>
      </c>
      <c r="B65" s="10">
        <v>4</v>
      </c>
      <c r="C65" s="10"/>
      <c r="D65" s="19">
        <f>+'GS&gt;50_Equation'!C65</f>
        <v>5399.0121482848563</v>
      </c>
      <c r="I65" s="32"/>
      <c r="J65" s="32"/>
    </row>
    <row r="66" spans="1:11" ht="14.45" x14ac:dyDescent="0.3">
      <c r="A66" s="9">
        <v>2020</v>
      </c>
      <c r="B66" s="10">
        <v>5</v>
      </c>
      <c r="C66" s="10"/>
      <c r="D66" s="19">
        <f>+'GS&gt;50_Equation'!C66</f>
        <v>5408.9007488210573</v>
      </c>
      <c r="I66" s="32"/>
      <c r="J66" s="32"/>
    </row>
    <row r="67" spans="1:11" ht="14.45" x14ac:dyDescent="0.3">
      <c r="A67" s="9">
        <v>2020</v>
      </c>
      <c r="B67" s="10">
        <v>6</v>
      </c>
      <c r="C67" s="10"/>
      <c r="D67" s="19">
        <f>+'GS&gt;50_Equation'!C67</f>
        <v>5418.8140429318491</v>
      </c>
      <c r="I67" s="32"/>
      <c r="J67" s="32"/>
    </row>
    <row r="68" spans="1:11" ht="14.45" x14ac:dyDescent="0.3">
      <c r="A68" s="9">
        <v>2020</v>
      </c>
      <c r="B68" s="10">
        <v>7</v>
      </c>
      <c r="C68" s="10"/>
      <c r="D68" s="19">
        <f>+'GS&gt;50_Equation'!C68</f>
        <v>5428.7265160345123</v>
      </c>
      <c r="I68" s="32"/>
      <c r="J68" s="32"/>
    </row>
    <row r="69" spans="1:11" ht="14.45" x14ac:dyDescent="0.3">
      <c r="A69" s="9">
        <v>2020</v>
      </c>
      <c r="B69" s="10">
        <v>8</v>
      </c>
      <c r="C69" s="10"/>
      <c r="D69" s="19">
        <f>+'GS&gt;50_Equation'!C69</f>
        <v>5438.6211844552845</v>
      </c>
      <c r="I69" s="32"/>
      <c r="J69" s="32"/>
    </row>
    <row r="70" spans="1:11" ht="14.45" x14ac:dyDescent="0.3">
      <c r="A70" s="9">
        <v>2020</v>
      </c>
      <c r="B70" s="10">
        <v>9</v>
      </c>
      <c r="C70" s="10"/>
      <c r="D70" s="19">
        <f>+'GS&gt;50_Equation'!C70</f>
        <v>5448.5578481604089</v>
      </c>
      <c r="I70" s="32"/>
      <c r="J70" s="32"/>
    </row>
    <row r="71" spans="1:11" ht="14.45" x14ac:dyDescent="0.3">
      <c r="A71" s="9">
        <v>2020</v>
      </c>
      <c r="B71" s="10">
        <v>10</v>
      </c>
      <c r="C71" s="10"/>
      <c r="D71" s="19">
        <f>+'GS&gt;50_Equation'!C71</f>
        <v>5458.4768641767805</v>
      </c>
      <c r="I71" s="32"/>
      <c r="J71" s="32"/>
    </row>
    <row r="72" spans="1:11" ht="14.45" x14ac:dyDescent="0.3">
      <c r="A72" s="9">
        <v>2020</v>
      </c>
      <c r="B72" s="10">
        <v>11</v>
      </c>
      <c r="C72" s="10"/>
      <c r="D72" s="19">
        <f>+'GS&gt;50_Equation'!C72</f>
        <v>5468.386841592087</v>
      </c>
      <c r="I72" s="32"/>
      <c r="J72" s="32"/>
    </row>
    <row r="73" spans="1:11" ht="14.45" x14ac:dyDescent="0.3">
      <c r="A73" s="13">
        <v>2020</v>
      </c>
      <c r="B73" s="14">
        <v>12</v>
      </c>
      <c r="C73" s="14"/>
      <c r="D73" s="42">
        <f>+'GS&gt;50_Equation'!C73</f>
        <v>5478.3305151978302</v>
      </c>
      <c r="I73" s="32"/>
      <c r="J73" s="32"/>
    </row>
    <row r="76" spans="1:11" ht="43.15" x14ac:dyDescent="0.3">
      <c r="A76" s="16" t="s">
        <v>0</v>
      </c>
      <c r="B76" s="34" t="s">
        <v>30</v>
      </c>
      <c r="C76" s="34" t="s">
        <v>31</v>
      </c>
      <c r="D76" s="35" t="s">
        <v>32</v>
      </c>
    </row>
    <row r="77" spans="1:11" ht="14.45" x14ac:dyDescent="0.3">
      <c r="A77" s="9">
        <v>2015</v>
      </c>
      <c r="B77" s="21">
        <f>+D13</f>
        <v>4899.5580418240479</v>
      </c>
      <c r="C77" s="4">
        <f>+Residenital_Forecast!C77/250</f>
        <v>3.742666666666667</v>
      </c>
      <c r="D77" s="3">
        <f>B77+C77</f>
        <v>4903.3007084907149</v>
      </c>
    </row>
    <row r="78" spans="1:11" x14ac:dyDescent="0.25">
      <c r="A78" s="9">
        <v>2016</v>
      </c>
      <c r="B78" s="21">
        <f>+D25</f>
        <v>5012.945298823397</v>
      </c>
      <c r="C78" s="4">
        <f>+Residenital_Forecast!C78/250</f>
        <v>7.4853333333333341</v>
      </c>
      <c r="D78" s="3">
        <f t="shared" ref="D78:D82" si="0">B78+C78</f>
        <v>5020.4306321567301</v>
      </c>
    </row>
    <row r="79" spans="1:11" x14ac:dyDescent="0.25">
      <c r="A79" s="9">
        <v>2017</v>
      </c>
      <c r="B79" s="21">
        <f>+D37</f>
        <v>5127.1760289192443</v>
      </c>
      <c r="C79" s="4">
        <f>+Residenital_Forecast!C79/250</f>
        <v>11.228</v>
      </c>
      <c r="D79" s="3">
        <f t="shared" si="0"/>
        <v>5138.4040289192444</v>
      </c>
    </row>
    <row r="80" spans="1:11" x14ac:dyDescent="0.25">
      <c r="A80" s="9">
        <v>2018</v>
      </c>
      <c r="B80" s="21">
        <f>+D49</f>
        <v>5242.0627095787713</v>
      </c>
      <c r="C80" s="4">
        <f>+Residenital_Forecast!C80/250</f>
        <v>14.970666666666668</v>
      </c>
      <c r="D80" s="3">
        <f t="shared" si="0"/>
        <v>5257.0333762454384</v>
      </c>
      <c r="E80" s="39"/>
      <c r="F80" s="39"/>
      <c r="G80" s="39"/>
      <c r="H80" s="39"/>
      <c r="I80" s="39"/>
      <c r="J80" s="39"/>
      <c r="K80" s="10"/>
    </row>
    <row r="81" spans="1:4" x14ac:dyDescent="0.25">
      <c r="A81" s="9">
        <v>2019</v>
      </c>
      <c r="B81" s="21">
        <f>+D61</f>
        <v>5359.4471061931099</v>
      </c>
      <c r="C81" s="4">
        <f>+Residenital_Forecast!C81/250</f>
        <v>18.713333333333335</v>
      </c>
      <c r="D81" s="3">
        <f t="shared" si="0"/>
        <v>5378.160439526443</v>
      </c>
    </row>
    <row r="82" spans="1:4" x14ac:dyDescent="0.25">
      <c r="A82" s="13">
        <v>2020</v>
      </c>
      <c r="B82" s="22">
        <f>+D73</f>
        <v>5478.3305151978302</v>
      </c>
      <c r="C82" s="6">
        <f>+Residenital_Forecast!C82/250</f>
        <v>22.456</v>
      </c>
      <c r="D82" s="33">
        <f t="shared" si="0"/>
        <v>5500.7865151978303</v>
      </c>
    </row>
    <row r="83" spans="1:4" x14ac:dyDescent="0.25">
      <c r="A83" t="s">
        <v>47</v>
      </c>
    </row>
  </sheetData>
  <autoFilter ref="A1:D73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73"/>
  <sheetViews>
    <sheetView zoomScale="80" zoomScaleNormal="80" workbookViewId="0">
      <selection activeCell="D2" sqref="D2"/>
    </sheetView>
  </sheetViews>
  <sheetFormatPr defaultRowHeight="15" x14ac:dyDescent="0.25"/>
  <cols>
    <col min="6" max="6" width="9.140625" style="43"/>
  </cols>
  <sheetData>
    <row r="1" spans="1:6" x14ac:dyDescent="0.25">
      <c r="A1" s="29" t="s">
        <v>0</v>
      </c>
      <c r="B1" s="30" t="s">
        <v>1</v>
      </c>
      <c r="C1" s="30" t="s">
        <v>21</v>
      </c>
      <c r="D1" s="30" t="s">
        <v>43</v>
      </c>
      <c r="E1" s="30" t="s">
        <v>25</v>
      </c>
      <c r="F1" s="65" t="s">
        <v>24</v>
      </c>
    </row>
    <row r="2" spans="1:6" x14ac:dyDescent="0.25">
      <c r="A2" s="9">
        <v>2015</v>
      </c>
      <c r="B2" s="10">
        <v>1</v>
      </c>
      <c r="C2" s="11">
        <f>SUM(D2:F2)</f>
        <v>4797.9279999999999</v>
      </c>
      <c r="D2" s="11">
        <f>'GS&gt;50_Data'!D61*'GS&gt;50_Data'!D$1</f>
        <v>5207.7</v>
      </c>
      <c r="E2" s="11">
        <f>'GS&gt;50_Data'!E61*'GS&gt;50_Data'!E$1</f>
        <v>-186.27199999999999</v>
      </c>
      <c r="F2" s="23">
        <v>-223.5</v>
      </c>
    </row>
    <row r="3" spans="1:6" x14ac:dyDescent="0.25">
      <c r="A3" s="9">
        <v>2015</v>
      </c>
      <c r="B3" s="10">
        <v>2</v>
      </c>
      <c r="C3" s="11">
        <f t="shared" ref="C3:C66" si="0">SUM(D3:F3)</f>
        <v>4806.8836254730477</v>
      </c>
      <c r="D3" s="11">
        <f>'GS&gt;50_Data'!D62*'GS&gt;50_Data'!D$1</f>
        <v>5214.755625473048</v>
      </c>
      <c r="E3" s="11">
        <f>'GS&gt;50_Data'!E62*'GS&gt;50_Data'!E$1</f>
        <v>-186.27199999999999</v>
      </c>
      <c r="F3" s="23">
        <f>F2*'GS&gt;50_Coef'!$B$4</f>
        <v>-221.6</v>
      </c>
    </row>
    <row r="4" spans="1:6" x14ac:dyDescent="0.25">
      <c r="A4" s="9">
        <v>2015</v>
      </c>
      <c r="B4" s="10">
        <v>3</v>
      </c>
      <c r="C4" s="11">
        <f t="shared" si="0"/>
        <v>4816.0363885872348</v>
      </c>
      <c r="D4" s="11">
        <f>'GS&gt;50_Data'!D63*'GS&gt;50_Data'!D$1</f>
        <v>5222.024540712514</v>
      </c>
      <c r="E4" s="11">
        <f>'GS&gt;50_Data'!E63*'GS&gt;50_Data'!E$1</f>
        <v>-186.27199999999999</v>
      </c>
      <c r="F4" s="23">
        <f>F3*'GS&gt;50_Coef'!$B$4</f>
        <v>-219.71615212527965</v>
      </c>
    </row>
    <row r="5" spans="1:6" x14ac:dyDescent="0.25">
      <c r="A5" s="9">
        <v>2015</v>
      </c>
      <c r="B5" s="10">
        <v>4</v>
      </c>
      <c r="C5" s="11">
        <f t="shared" si="0"/>
        <v>4825.1646052966153</v>
      </c>
      <c r="D5" s="11">
        <f>'GS&gt;50_Data'!D64*'GS&gt;50_Data'!D$1</f>
        <v>5229.2849243613218</v>
      </c>
      <c r="E5" s="11">
        <f>'GS&gt;50_Data'!E64*'GS&gt;50_Data'!E$1</f>
        <v>-186.27199999999999</v>
      </c>
      <c r="F5" s="23">
        <f>F4*'GS&gt;50_Coef'!$B$4</f>
        <v>-217.8483190647068</v>
      </c>
    </row>
    <row r="6" spans="1:6" x14ac:dyDescent="0.25">
      <c r="A6" s="9">
        <v>2015</v>
      </c>
      <c r="B6" s="10">
        <v>5</v>
      </c>
      <c r="C6" s="11">
        <f t="shared" si="0"/>
        <v>4834.2854749263406</v>
      </c>
      <c r="D6" s="11">
        <f>'GS&gt;50_Data'!D65*'GS&gt;50_Data'!D$1</f>
        <v>5236.5538396007878</v>
      </c>
      <c r="E6" s="11">
        <f>'GS&gt;50_Data'!E65*'GS&gt;50_Data'!E$1</f>
        <v>-186.27199999999999</v>
      </c>
      <c r="F6" s="23">
        <f>F5*'GS&gt;50_Coef'!$B$4</f>
        <v>-215.99636467444756</v>
      </c>
    </row>
    <row r="7" spans="1:6" x14ac:dyDescent="0.25">
      <c r="A7" s="9">
        <v>2015</v>
      </c>
      <c r="B7" s="10">
        <v>6</v>
      </c>
      <c r="C7" s="11">
        <f t="shared" si="0"/>
        <v>4843.5697642759988</v>
      </c>
      <c r="D7" s="11">
        <f>'GS&gt;50_Data'!D66*'GS&gt;50_Data'!D$1</f>
        <v>5244.0019182440419</v>
      </c>
      <c r="E7" s="11">
        <f>'GS&gt;50_Data'!E66*'GS&gt;50_Data'!E$1</f>
        <v>-186.27199999999999</v>
      </c>
      <c r="F7" s="23">
        <f>F6*'GS&gt;50_Coef'!$B$4</f>
        <v>-214.16015396804286</v>
      </c>
    </row>
    <row r="8" spans="1:6" x14ac:dyDescent="0.25">
      <c r="A8" s="9">
        <v>2015</v>
      </c>
      <c r="B8" s="10">
        <v>7</v>
      </c>
      <c r="C8" s="11">
        <f t="shared" si="0"/>
        <v>4852.82991219007</v>
      </c>
      <c r="D8" s="11">
        <f>'GS&gt;50_Data'!D67*'GS&gt;50_Data'!D$1</f>
        <v>5251.4414652966398</v>
      </c>
      <c r="E8" s="11">
        <f>'GS&gt;50_Data'!E67*'GS&gt;50_Data'!E$1</f>
        <v>-186.27199999999999</v>
      </c>
      <c r="F8" s="23">
        <f>F7*'GS&gt;50_Coef'!$B$4</f>
        <v>-212.33955310656958</v>
      </c>
    </row>
    <row r="9" spans="1:6" x14ac:dyDescent="0.25">
      <c r="A9" s="9">
        <v>2015</v>
      </c>
      <c r="B9" s="10">
        <v>8</v>
      </c>
      <c r="C9" s="11">
        <f t="shared" si="0"/>
        <v>4862.083114551011</v>
      </c>
      <c r="D9" s="11">
        <f>'GS&gt;50_Data'!D68*'GS&gt;50_Data'!D$1</f>
        <v>5258.8895439398957</v>
      </c>
      <c r="E9" s="11">
        <f>'GS&gt;50_Data'!E68*'GS&gt;50_Data'!E$1</f>
        <v>-186.27199999999999</v>
      </c>
      <c r="F9" s="23">
        <f>F8*'GS&gt;50_Coef'!$B$4</f>
        <v>-210.53442938888509</v>
      </c>
    </row>
    <row r="10" spans="1:6" x14ac:dyDescent="0.25">
      <c r="A10" s="9">
        <v>2015</v>
      </c>
      <c r="B10" s="10">
        <v>9</v>
      </c>
      <c r="C10" s="11">
        <f t="shared" si="0"/>
        <v>4871.4574767917011</v>
      </c>
      <c r="D10" s="11">
        <f>'GS&gt;50_Data'!D69*'GS&gt;50_Data'!D$1</f>
        <v>5266.4741280336557</v>
      </c>
      <c r="E10" s="11">
        <f>'GS&gt;50_Data'!E69*'GS&gt;50_Data'!E$1</f>
        <v>-186.27199999999999</v>
      </c>
      <c r="F10" s="23">
        <f>F9*'GS&gt;50_Coef'!$B$4</f>
        <v>-208.74465124195495</v>
      </c>
    </row>
    <row r="11" spans="1:6" x14ac:dyDescent="0.25">
      <c r="A11" s="9">
        <v>2015</v>
      </c>
      <c r="B11" s="10">
        <v>10</v>
      </c>
      <c r="C11" s="11">
        <f t="shared" si="0"/>
        <v>4880.8166239161546</v>
      </c>
      <c r="D11" s="11">
        <f>'GS&gt;50_Data'!D70*'GS&gt;50_Data'!D$1</f>
        <v>5274.0587121274175</v>
      </c>
      <c r="E11" s="11">
        <f>'GS&gt;50_Data'!E70*'GS&gt;50_Data'!E$1</f>
        <v>-186.27199999999999</v>
      </c>
      <c r="F11" s="23">
        <f>F10*'GS&gt;50_Coef'!$B$4</f>
        <v>-206.97008821126272</v>
      </c>
    </row>
    <row r="12" spans="1:6" x14ac:dyDescent="0.25">
      <c r="A12" s="9">
        <v>2015</v>
      </c>
      <c r="B12" s="10">
        <v>11</v>
      </c>
      <c r="C12" s="11">
        <f t="shared" si="0"/>
        <v>4890.1692168605332</v>
      </c>
      <c r="D12" s="11">
        <f>'GS&gt;50_Data'!D71*'GS&gt;50_Data'!D$1</f>
        <v>5281.6518278118347</v>
      </c>
      <c r="E12" s="11">
        <f>'GS&gt;50_Data'!E71*'GS&gt;50_Data'!E$1</f>
        <v>-186.27199999999999</v>
      </c>
      <c r="F12" s="23">
        <f>F11*'GS&gt;50_Coef'!$B$4</f>
        <v>-205.21061095130119</v>
      </c>
    </row>
    <row r="13" spans="1:6" x14ac:dyDescent="0.25">
      <c r="A13" s="9">
        <v>2015</v>
      </c>
      <c r="B13" s="10">
        <v>12</v>
      </c>
      <c r="C13" s="11">
        <f t="shared" si="0"/>
        <v>4899.5580418240479</v>
      </c>
      <c r="D13" s="11">
        <f>'GS&gt;50_Data'!D72*'GS&gt;50_Data'!D$1</f>
        <v>5289.2961330401922</v>
      </c>
      <c r="E13" s="11">
        <f>'GS&gt;50_Data'!E72*'GS&gt;50_Data'!E$1</f>
        <v>-186.27199999999999</v>
      </c>
      <c r="F13" s="23">
        <f>F12*'GS&gt;50_Coef'!$B$4</f>
        <v>-203.46609121614472</v>
      </c>
    </row>
    <row r="14" spans="1:6" x14ac:dyDescent="0.25">
      <c r="A14" s="9">
        <v>2016</v>
      </c>
      <c r="B14" s="10">
        <v>1</v>
      </c>
      <c r="C14" s="11">
        <f t="shared" si="0"/>
        <v>4908.9235048277924</v>
      </c>
      <c r="D14" s="11">
        <f>'GS&gt;50_Data'!D73*'GS&gt;50_Data'!D$1</f>
        <v>5296.9319066778935</v>
      </c>
      <c r="E14" s="11">
        <f>'GS&gt;50_Data'!E73*'GS&gt;50_Data'!E$1</f>
        <v>-186.27199999999999</v>
      </c>
      <c r="F14" s="23">
        <f>F13*'GS&gt;50_Coef'!$B$4</f>
        <v>-201.73640185010143</v>
      </c>
    </row>
    <row r="15" spans="1:6" x14ac:dyDescent="0.25">
      <c r="A15" s="9">
        <v>2016</v>
      </c>
      <c r="B15" s="10">
        <v>2</v>
      </c>
      <c r="C15" s="11">
        <f t="shared" si="0"/>
        <v>4918.2827951278059</v>
      </c>
      <c r="D15" s="11">
        <f>'GS&gt;50_Data'!D74*'GS&gt;50_Data'!D$1</f>
        <v>5304.576211906251</v>
      </c>
      <c r="E15" s="11">
        <f>'GS&gt;50_Data'!E74*'GS&gt;50_Data'!E$1</f>
        <v>-186.27199999999999</v>
      </c>
      <c r="F15" s="23">
        <f>F14*'GS&gt;50_Coef'!$B$4</f>
        <v>-200.02141677844509</v>
      </c>
    </row>
    <row r="16" spans="1:6" x14ac:dyDescent="0.25">
      <c r="A16" s="9">
        <v>2016</v>
      </c>
      <c r="B16" s="10">
        <v>3</v>
      </c>
      <c r="C16" s="11">
        <f t="shared" si="0"/>
        <v>4927.7213536336067</v>
      </c>
      <c r="D16" s="11">
        <f>'GS&gt;50_Data'!D75*'GS&gt;50_Data'!D$1</f>
        <v>5312.3143646318322</v>
      </c>
      <c r="E16" s="11">
        <f>'GS&gt;50_Data'!E75*'GS&gt;50_Data'!E$1</f>
        <v>-186.27199999999999</v>
      </c>
      <c r="F16" s="23">
        <f>F15*'GS&gt;50_Coef'!$B$4</f>
        <v>-198.32101099822563</v>
      </c>
    </row>
    <row r="17" spans="1:6" x14ac:dyDescent="0.25">
      <c r="A17" s="9">
        <v>2016</v>
      </c>
      <c r="B17" s="10">
        <v>4</v>
      </c>
      <c r="C17" s="11">
        <f t="shared" si="0"/>
        <v>4937.1454567882556</v>
      </c>
      <c r="D17" s="11">
        <f>'GS&gt;50_Data'!D76*'GS&gt;50_Data'!D$1</f>
        <v>5320.0525173574133</v>
      </c>
      <c r="E17" s="11">
        <f>'GS&gt;50_Data'!E76*'GS&gt;50_Data'!E$1</f>
        <v>-186.27199999999999</v>
      </c>
      <c r="F17" s="23">
        <f>F16*'GS&gt;50_Coef'!$B$4</f>
        <v>-196.63506056915793</v>
      </c>
    </row>
    <row r="18" spans="1:6" x14ac:dyDescent="0.25">
      <c r="A18" s="9">
        <v>2016</v>
      </c>
      <c r="B18" s="10">
        <v>5</v>
      </c>
      <c r="C18" s="11">
        <f t="shared" si="0"/>
        <v>4946.5552274784059</v>
      </c>
      <c r="D18" s="11">
        <f>'GS&gt;50_Data'!D77*'GS&gt;50_Data'!D$1</f>
        <v>5327.7906700829935</v>
      </c>
      <c r="E18" s="11">
        <f>'GS&gt;50_Data'!E77*'GS&gt;50_Data'!E$1</f>
        <v>-186.27199999999999</v>
      </c>
      <c r="F18" s="23">
        <f>F17*'GS&gt;50_Coef'!$B$4</f>
        <v>-194.9634426045879</v>
      </c>
    </row>
    <row r="19" spans="1:6" x14ac:dyDescent="0.25">
      <c r="A19" s="9">
        <v>2016</v>
      </c>
      <c r="B19" s="10">
        <v>6</v>
      </c>
      <c r="C19" s="11">
        <f t="shared" si="0"/>
        <v>4956.0361034526059</v>
      </c>
      <c r="D19" s="11">
        <f>'GS&gt;50_Data'!D78*'GS&gt;50_Data'!D$1</f>
        <v>5335.6141387151411</v>
      </c>
      <c r="E19" s="11">
        <f>'GS&gt;50_Data'!E78*'GS&gt;50_Data'!E$1</f>
        <v>-186.27199999999999</v>
      </c>
      <c r="F19" s="23">
        <f>F18*'GS&gt;50_Coef'!$B$4</f>
        <v>-193.30603526253546</v>
      </c>
    </row>
    <row r="20" spans="1:6" x14ac:dyDescent="0.25">
      <c r="A20" s="9">
        <v>2016</v>
      </c>
      <c r="B20" s="10">
        <v>7</v>
      </c>
      <c r="C20" s="11">
        <f t="shared" si="0"/>
        <v>4965.502889610475</v>
      </c>
      <c r="D20" s="11">
        <f>'GS&gt;50_Data'!D79*'GS&gt;50_Data'!D$1</f>
        <v>5343.4376073472886</v>
      </c>
      <c r="E20" s="11">
        <f>'GS&gt;50_Data'!E79*'GS&gt;50_Data'!E$1</f>
        <v>-186.27199999999999</v>
      </c>
      <c r="F20" s="23">
        <f>F19*'GS&gt;50_Coef'!$B$4</f>
        <v>-191.66271773681368</v>
      </c>
    </row>
    <row r="21" spans="1:6" x14ac:dyDescent="0.25">
      <c r="A21" s="9">
        <v>2016</v>
      </c>
      <c r="B21" s="10">
        <v>8</v>
      </c>
      <c r="C21" s="11">
        <f t="shared" si="0"/>
        <v>4974.9557057312131</v>
      </c>
      <c r="D21" s="11">
        <f>'GS&gt;50_Data'!D80*'GS&gt;50_Data'!D$1</f>
        <v>5351.2610759794361</v>
      </c>
      <c r="E21" s="11">
        <f>'GS&gt;50_Data'!E80*'GS&gt;50_Data'!E$1</f>
        <v>-186.27199999999999</v>
      </c>
      <c r="F21" s="23">
        <f>F20*'GS&gt;50_Coef'!$B$4</f>
        <v>-190.03337024822332</v>
      </c>
    </row>
    <row r="22" spans="1:6" x14ac:dyDescent="0.25">
      <c r="A22" s="9">
        <v>2016</v>
      </c>
      <c r="B22" s="10">
        <v>9</v>
      </c>
      <c r="C22" s="11">
        <f t="shared" si="0"/>
        <v>4984.4629233010146</v>
      </c>
      <c r="D22" s="11">
        <f>'GS&gt;50_Data'!D81*'GS&gt;50_Data'!D$1</f>
        <v>5359.1527973368366</v>
      </c>
      <c r="E22" s="11">
        <f>'GS&gt;50_Data'!E81*'GS&gt;50_Data'!E$1</f>
        <v>-186.27199999999999</v>
      </c>
      <c r="F22" s="23">
        <f>F21*'GS&gt;50_Coef'!$B$4</f>
        <v>-188.41787403582231</v>
      </c>
    </row>
    <row r="23" spans="1:6" x14ac:dyDescent="0.25">
      <c r="A23" s="9">
        <v>2016</v>
      </c>
      <c r="B23" s="10">
        <v>10</v>
      </c>
      <c r="C23" s="11">
        <f t="shared" si="0"/>
        <v>4993.9564073459678</v>
      </c>
      <c r="D23" s="11">
        <f>'GS&gt;50_Data'!D82*'GS&gt;50_Data'!D$1</f>
        <v>5367.044518694237</v>
      </c>
      <c r="E23" s="11">
        <f>'GS&gt;50_Data'!E82*'GS&gt;50_Data'!E$1</f>
        <v>-186.27199999999999</v>
      </c>
      <c r="F23" s="23">
        <f>F22*'GS&gt;50_Coef'!$B$4</f>
        <v>-186.81611134826946</v>
      </c>
    </row>
    <row r="24" spans="1:6" x14ac:dyDescent="0.25">
      <c r="A24" s="9">
        <v>2016</v>
      </c>
      <c r="B24" s="10">
        <v>11</v>
      </c>
      <c r="C24" s="11">
        <f t="shared" si="0"/>
        <v>5003.4448062070533</v>
      </c>
      <c r="D24" s="11">
        <f>'GS&gt;50_Data'!D83*'GS&gt;50_Data'!D$1</f>
        <v>5374.9447716422947</v>
      </c>
      <c r="E24" s="11">
        <f>'GS&gt;50_Data'!E83*'GS&gt;50_Data'!E$1</f>
        <v>-186.27199999999999</v>
      </c>
      <c r="F24" s="23">
        <f>F23*'GS&gt;50_Coef'!$B$4</f>
        <v>-185.22796543524166</v>
      </c>
    </row>
    <row r="25" spans="1:6" x14ac:dyDescent="0.25">
      <c r="A25" s="9">
        <v>2016</v>
      </c>
      <c r="B25" s="10">
        <v>12</v>
      </c>
      <c r="C25" s="11">
        <f t="shared" si="0"/>
        <v>5012.945298823397</v>
      </c>
      <c r="D25" s="11">
        <f>'GS&gt;50_Data'!D84*'GS&gt;50_Data'!D$1</f>
        <v>5382.8706193623211</v>
      </c>
      <c r="E25" s="11">
        <f>'GS&gt;50_Data'!E84*'GS&gt;50_Data'!E$1</f>
        <v>-186.27199999999999</v>
      </c>
      <c r="F25" s="23">
        <f>F24*'GS&gt;50_Coef'!$B$4</f>
        <v>-183.65332053892416</v>
      </c>
    </row>
    <row r="26" spans="1:6" x14ac:dyDescent="0.25">
      <c r="A26" s="9">
        <v>2017</v>
      </c>
      <c r="B26" s="10">
        <v>1</v>
      </c>
      <c r="C26" s="11">
        <f t="shared" si="0"/>
        <v>5022.4409367874323</v>
      </c>
      <c r="D26" s="11">
        <f>'GS&gt;50_Data'!D85*'GS&gt;50_Data'!D$1</f>
        <v>5390.8049986730057</v>
      </c>
      <c r="E26" s="11">
        <f>'GS&gt;50_Data'!E85*'GS&gt;50_Data'!E$1</f>
        <v>-186.27199999999999</v>
      </c>
      <c r="F26" s="23">
        <f>F25*'GS&gt;50_Coef'!$B$4</f>
        <v>-182.09206188557314</v>
      </c>
    </row>
    <row r="27" spans="1:6" x14ac:dyDescent="0.25">
      <c r="A27" s="9">
        <v>2017</v>
      </c>
      <c r="B27" s="10">
        <v>2</v>
      </c>
      <c r="C27" s="11">
        <f t="shared" si="0"/>
        <v>5031.923302306539</v>
      </c>
      <c r="D27" s="11">
        <f>'GS&gt;50_Data'!D86*'GS&gt;50_Data'!D$1</f>
        <v>5398.7393779836884</v>
      </c>
      <c r="E27" s="11">
        <f>'GS&gt;50_Data'!E86*'GS&gt;50_Data'!E$1</f>
        <v>-186.27199999999999</v>
      </c>
      <c r="F27" s="23">
        <f>F26*'GS&gt;50_Coef'!$B$4</f>
        <v>-180.54407567714992</v>
      </c>
    </row>
    <row r="28" spans="1:6" x14ac:dyDescent="0.25">
      <c r="A28" s="9">
        <v>2017</v>
      </c>
      <c r="B28" s="10">
        <v>3</v>
      </c>
      <c r="C28" s="11">
        <f t="shared" si="0"/>
        <v>5041.4436977552859</v>
      </c>
      <c r="D28" s="11">
        <f>'GS&gt;50_Data'!D87*'GS&gt;50_Data'!D$1</f>
        <v>5406.7249468383125</v>
      </c>
      <c r="E28" s="11">
        <f>'GS&gt;50_Data'!E87*'GS&gt;50_Data'!E$1</f>
        <v>-186.27199999999999</v>
      </c>
      <c r="F28" s="23">
        <f>F27*'GS&gt;50_Coef'!$B$4</f>
        <v>-179.0092490830265</v>
      </c>
    </row>
    <row r="29" spans="1:6" x14ac:dyDescent="0.25">
      <c r="A29" s="9">
        <v>2017</v>
      </c>
      <c r="B29" s="10">
        <v>4</v>
      </c>
      <c r="C29" s="11">
        <f t="shared" si="0"/>
        <v>5050.9510454611755</v>
      </c>
      <c r="D29" s="11">
        <f>'GS&gt;50_Data'!D88*'GS&gt;50_Data'!D$1</f>
        <v>5414.7105156929365</v>
      </c>
      <c r="E29" s="11">
        <f>'GS&gt;50_Data'!E88*'GS&gt;50_Data'!E$1</f>
        <v>-186.27199999999999</v>
      </c>
      <c r="F29" s="23">
        <f>F28*'GS&gt;50_Coef'!$B$4</f>
        <v>-177.48747023176139</v>
      </c>
    </row>
    <row r="30" spans="1:6" x14ac:dyDescent="0.25">
      <c r="A30" s="9">
        <v>2017</v>
      </c>
      <c r="B30" s="10">
        <v>5</v>
      </c>
      <c r="C30" s="11">
        <f t="shared" si="0"/>
        <v>5060.4539879352715</v>
      </c>
      <c r="D30" s="11">
        <f>'GS&gt;50_Data'!D89*'GS&gt;50_Data'!D$1</f>
        <v>5422.7046161382168</v>
      </c>
      <c r="E30" s="11">
        <f>'GS&gt;50_Data'!E89*'GS&gt;50_Data'!E$1</f>
        <v>-186.27199999999999</v>
      </c>
      <c r="F30" s="23">
        <f>F29*'GS&gt;50_Coef'!$B$4</f>
        <v>-175.97862820294552</v>
      </c>
    </row>
    <row r="31" spans="1:6" x14ac:dyDescent="0.25">
      <c r="A31" s="9">
        <v>2017</v>
      </c>
      <c r="B31" s="10">
        <v>6</v>
      </c>
      <c r="C31" s="11">
        <f t="shared" si="0"/>
        <v>5069.9867615176627</v>
      </c>
      <c r="D31" s="11">
        <f>'GS&gt;50_Data'!D90*'GS&gt;50_Data'!D$1</f>
        <v>5430.7413745367803</v>
      </c>
      <c r="E31" s="11">
        <f>'GS&gt;50_Data'!E90*'GS&gt;50_Data'!E$1</f>
        <v>-186.27199999999999</v>
      </c>
      <c r="F31" s="23">
        <f>F30*'GS&gt;50_Coef'!$B$4</f>
        <v>-174.48261301911734</v>
      </c>
    </row>
    <row r="32" spans="1:6" x14ac:dyDescent="0.25">
      <c r="A32" s="9">
        <v>2017</v>
      </c>
      <c r="B32" s="10">
        <v>7</v>
      </c>
      <c r="C32" s="11">
        <f t="shared" si="0"/>
        <v>5079.5153488882534</v>
      </c>
      <c r="D32" s="11">
        <f>'GS&gt;50_Data'!D91*'GS&gt;50_Data'!D$1</f>
        <v>5438.7866645260001</v>
      </c>
      <c r="E32" s="11">
        <f>'GS&gt;50_Data'!E91*'GS&gt;50_Data'!E$1</f>
        <v>-186.27199999999999</v>
      </c>
      <c r="F32" s="23">
        <f>F31*'GS&gt;50_Coef'!$B$4</f>
        <v>-172.99931563774678</v>
      </c>
    </row>
    <row r="33" spans="1:6" x14ac:dyDescent="0.25">
      <c r="A33" s="9">
        <v>2017</v>
      </c>
      <c r="B33" s="10">
        <v>8</v>
      </c>
      <c r="C33" s="11">
        <f t="shared" si="0"/>
        <v>5089.022794981277</v>
      </c>
      <c r="D33" s="11">
        <f>'GS&gt;50_Data'!D92*'GS&gt;50_Data'!D$1</f>
        <v>5446.8234229245645</v>
      </c>
      <c r="E33" s="11">
        <f>'GS&gt;50_Data'!E92*'GS&gt;50_Data'!E$1</f>
        <v>-186.27199999999999</v>
      </c>
      <c r="F33" s="23">
        <f>F32*'GS&gt;50_Coef'!$B$4</f>
        <v>-171.52862794328718</v>
      </c>
    </row>
    <row r="34" spans="1:6" x14ac:dyDescent="0.25">
      <c r="A34" s="9">
        <v>2017</v>
      </c>
      <c r="B34" s="10">
        <v>9</v>
      </c>
      <c r="C34" s="11">
        <f t="shared" si="0"/>
        <v>5098.5774597184291</v>
      </c>
      <c r="D34" s="11">
        <f>'GS&gt;50_Data'!D93*'GS&gt;50_Data'!D$1</f>
        <v>5454.9199024577238</v>
      </c>
      <c r="E34" s="11">
        <f>'GS&gt;50_Data'!E93*'GS&gt;50_Data'!E$1</f>
        <v>-186.27199999999999</v>
      </c>
      <c r="F34" s="23">
        <f>F33*'GS&gt;50_Coef'!$B$4</f>
        <v>-170.07044273929503</v>
      </c>
    </row>
    <row r="35" spans="1:6" x14ac:dyDescent="0.25">
      <c r="A35" s="9">
        <v>2017</v>
      </c>
      <c r="B35" s="10">
        <v>10</v>
      </c>
      <c r="C35" s="11">
        <f t="shared" si="0"/>
        <v>5108.1197282502671</v>
      </c>
      <c r="D35" s="11">
        <f>'GS&gt;50_Data'!D94*'GS&gt;50_Data'!D$1</f>
        <v>5463.0163819908839</v>
      </c>
      <c r="E35" s="11">
        <f>'GS&gt;50_Data'!E94*'GS&gt;50_Data'!E$1</f>
        <v>-186.27199999999999</v>
      </c>
      <c r="F35" s="23">
        <f>F34*'GS&gt;50_Coef'!$B$4</f>
        <v>-168.62465374061645</v>
      </c>
    </row>
    <row r="36" spans="1:6" x14ac:dyDescent="0.25">
      <c r="A36" s="9">
        <v>2017</v>
      </c>
      <c r="B36" s="10">
        <v>11</v>
      </c>
      <c r="C36" s="11">
        <f t="shared" si="0"/>
        <v>5117.6411743677472</v>
      </c>
      <c r="D36" s="11">
        <f>'GS&gt;50_Data'!D95*'GS&gt;50_Data'!D$1</f>
        <v>5471.1043299333878</v>
      </c>
      <c r="E36" s="11">
        <f>'GS&gt;50_Data'!E95*'GS&gt;50_Data'!E$1</f>
        <v>-186.27199999999999</v>
      </c>
      <c r="F36" s="23">
        <f>F35*'GS&gt;50_Coef'!$B$4</f>
        <v>-167.19115556564029</v>
      </c>
    </row>
    <row r="37" spans="1:6" x14ac:dyDescent="0.25">
      <c r="A37" s="9">
        <v>2017</v>
      </c>
      <c r="B37" s="10">
        <v>12</v>
      </c>
      <c r="C37" s="11">
        <f t="shared" si="0"/>
        <v>5127.1760289192443</v>
      </c>
      <c r="D37" s="11">
        <f>'GS&gt;50_Data'!D96*'GS&gt;50_Data'!D$1</f>
        <v>5479.2178726478614</v>
      </c>
      <c r="E37" s="11">
        <f>'GS&gt;50_Data'!E96*'GS&gt;50_Data'!E$1</f>
        <v>-186.27199999999999</v>
      </c>
      <c r="F37" s="23">
        <f>F36*'GS&gt;50_Coef'!$B$4</f>
        <v>-165.76984372861693</v>
      </c>
    </row>
    <row r="38" spans="1:6" x14ac:dyDescent="0.25">
      <c r="A38" s="9">
        <v>2018</v>
      </c>
      <c r="B38" s="10">
        <v>1</v>
      </c>
      <c r="C38" s="11">
        <f t="shared" si="0"/>
        <v>5136.6988007302916</v>
      </c>
      <c r="D38" s="11">
        <f>'GS&gt;50_Data'!D97*'GS&gt;50_Data'!D$1</f>
        <v>5487.3314153623342</v>
      </c>
      <c r="E38" s="11">
        <f>'GS&gt;50_Data'!E97*'GS&gt;50_Data'!E$1</f>
        <v>-186.27199999999999</v>
      </c>
      <c r="F38" s="23">
        <f>F37*'GS&gt;50_Coef'!$B$4</f>
        <v>-164.36061463204257</v>
      </c>
    </row>
    <row r="39" spans="1:6" x14ac:dyDescent="0.25">
      <c r="A39" s="9">
        <v>2018</v>
      </c>
      <c r="B39" s="10">
        <v>2</v>
      </c>
      <c r="C39" s="11">
        <f t="shared" si="0"/>
        <v>5146.2010609270437</v>
      </c>
      <c r="D39" s="11">
        <f>'GS&gt;50_Data'!D98*'GS&gt;50_Data'!D$1</f>
        <v>5495.4364264861515</v>
      </c>
      <c r="E39" s="11">
        <f>'GS&gt;50_Data'!E98*'GS&gt;50_Data'!E$1</f>
        <v>-186.27199999999999</v>
      </c>
      <c r="F39" s="23">
        <f>F38*'GS&gt;50_Coef'!$B$4</f>
        <v>-162.96336555910798</v>
      </c>
    </row>
    <row r="40" spans="1:6" x14ac:dyDescent="0.25">
      <c r="A40" s="9">
        <v>2018</v>
      </c>
      <c r="B40" s="10">
        <v>3</v>
      </c>
      <c r="C40" s="11">
        <f t="shared" si="0"/>
        <v>5155.7596956690095</v>
      </c>
      <c r="D40" s="11">
        <f>'GS&gt;50_Data'!D99*'GS&gt;50_Data'!D$1</f>
        <v>5503.6096903352209</v>
      </c>
      <c r="E40" s="11">
        <f>'GS&gt;50_Data'!E99*'GS&gt;50_Data'!E$1</f>
        <v>-186.27199999999999</v>
      </c>
      <c r="F40" s="23">
        <f>F39*'GS&gt;50_Coef'!$B$4</f>
        <v>-161.57799466621177</v>
      </c>
    </row>
    <row r="41" spans="1:6" x14ac:dyDescent="0.25">
      <c r="A41" s="9">
        <v>2018</v>
      </c>
      <c r="B41" s="10">
        <v>4</v>
      </c>
      <c r="C41" s="11">
        <f t="shared" si="0"/>
        <v>5165.2980216180977</v>
      </c>
      <c r="D41" s="11">
        <f>'GS&gt;50_Data'!D100*'GS&gt;50_Data'!D$1</f>
        <v>5511.7744225936349</v>
      </c>
      <c r="E41" s="11">
        <f>'GS&gt;50_Data'!E100*'GS&gt;50_Data'!E$1</f>
        <v>-186.27199999999999</v>
      </c>
      <c r="F41" s="23">
        <f>F40*'GS&gt;50_Coef'!$B$4</f>
        <v>-160.20440097553703</v>
      </c>
    </row>
    <row r="42" spans="1:6" x14ac:dyDescent="0.25">
      <c r="A42" s="9">
        <v>2018</v>
      </c>
      <c r="B42" s="10">
        <v>5</v>
      </c>
      <c r="C42" s="11">
        <f t="shared" si="0"/>
        <v>5174.8246704843568</v>
      </c>
      <c r="D42" s="11">
        <f>'GS&gt;50_Data'!D101*'GS&gt;50_Data'!D$1</f>
        <v>5519.939154852048</v>
      </c>
      <c r="E42" s="11">
        <f>'GS&gt;50_Data'!E101*'GS&gt;50_Data'!E$1</f>
        <v>-186.27199999999999</v>
      </c>
      <c r="F42" s="23">
        <f>F41*'GS&gt;50_Coef'!$B$4</f>
        <v>-158.8424843676913</v>
      </c>
    </row>
    <row r="43" spans="1:6" x14ac:dyDescent="0.25">
      <c r="A43" s="9">
        <v>2018</v>
      </c>
      <c r="B43" s="10">
        <v>6</v>
      </c>
      <c r="C43" s="11">
        <f t="shared" si="0"/>
        <v>5184.4079942613052</v>
      </c>
      <c r="D43" s="11">
        <f>'GS&gt;50_Data'!D102*'GS&gt;50_Data'!D$1</f>
        <v>5528.172139835714</v>
      </c>
      <c r="E43" s="11">
        <f>'GS&gt;50_Data'!E102*'GS&gt;50_Data'!E$1</f>
        <v>-186.27199999999999</v>
      </c>
      <c r="F43" s="23">
        <f>F42*'GS&gt;50_Coef'!$B$4</f>
        <v>-157.49214557440891</v>
      </c>
    </row>
    <row r="44" spans="1:6" x14ac:dyDescent="0.25">
      <c r="A44" s="9">
        <v>2018</v>
      </c>
      <c r="B44" s="10">
        <v>7</v>
      </c>
      <c r="C44" s="11">
        <f t="shared" si="0"/>
        <v>5193.9883702387224</v>
      </c>
      <c r="D44" s="11">
        <f>'GS&gt;50_Data'!D103*'GS&gt;50_Data'!D$1</f>
        <v>5536.4136564100381</v>
      </c>
      <c r="E44" s="11">
        <f>'GS&gt;50_Data'!E103*'GS&gt;50_Data'!E$1</f>
        <v>-186.27199999999999</v>
      </c>
      <c r="F44" s="23">
        <f>F43*'GS&gt;50_Coef'!$B$4</f>
        <v>-156.1532861713155</v>
      </c>
    </row>
    <row r="45" spans="1:6" x14ac:dyDescent="0.25">
      <c r="A45" s="9">
        <v>2018</v>
      </c>
      <c r="B45" s="10">
        <v>8</v>
      </c>
      <c r="C45" s="11">
        <f t="shared" si="0"/>
        <v>5203.5488328229503</v>
      </c>
      <c r="D45" s="11">
        <f>'GS&gt;50_Data'!D104*'GS&gt;50_Data'!D$1</f>
        <v>5544.6466413937042</v>
      </c>
      <c r="E45" s="11">
        <f>'GS&gt;50_Data'!E104*'GS&gt;50_Data'!E$1</f>
        <v>-186.27199999999999</v>
      </c>
      <c r="F45" s="23">
        <f>F44*'GS&gt;50_Coef'!$B$4</f>
        <v>-154.82580857075399</v>
      </c>
    </row>
    <row r="46" spans="1:6" x14ac:dyDescent="0.25">
      <c r="A46" s="9">
        <v>2018</v>
      </c>
      <c r="B46" s="10">
        <v>9</v>
      </c>
      <c r="C46" s="11">
        <f t="shared" si="0"/>
        <v>5213.1662630879518</v>
      </c>
      <c r="D46" s="11">
        <f>'GS&gt;50_Data'!D105*'GS&gt;50_Data'!D$1</f>
        <v>5552.9478791026231</v>
      </c>
      <c r="E46" s="11">
        <f>'GS&gt;50_Data'!E105*'GS&gt;50_Data'!E$1</f>
        <v>-186.27199999999999</v>
      </c>
      <c r="F46" s="23">
        <f>F45*'GS&gt;50_Coef'!$B$4</f>
        <v>-153.50961601467151</v>
      </c>
    </row>
    <row r="47" spans="1:6" x14ac:dyDescent="0.25">
      <c r="A47" s="9">
        <v>2018</v>
      </c>
      <c r="B47" s="10">
        <v>10</v>
      </c>
      <c r="C47" s="11">
        <f t="shared" si="0"/>
        <v>5222.7810358346333</v>
      </c>
      <c r="D47" s="11">
        <f>'GS&gt;50_Data'!D106*'GS&gt;50_Data'!D$1</f>
        <v>5561.2576484022002</v>
      </c>
      <c r="E47" s="11">
        <f>'GS&gt;50_Data'!E106*'GS&gt;50_Data'!E$1</f>
        <v>-186.27199999999999</v>
      </c>
      <c r="F47" s="23">
        <f>F46*'GS&gt;50_Coef'!$B$4</f>
        <v>-152.20461256756693</v>
      </c>
    </row>
    <row r="48" spans="1:6" x14ac:dyDescent="0.25">
      <c r="A48" s="9">
        <v>2018</v>
      </c>
      <c r="B48" s="10">
        <v>11</v>
      </c>
      <c r="C48" s="11">
        <f t="shared" si="0"/>
        <v>5232.3847145922782</v>
      </c>
      <c r="D48" s="11">
        <f>'GS&gt;50_Data'!D107*'GS&gt;50_Data'!D$1</f>
        <v>5569.5674177017763</v>
      </c>
      <c r="E48" s="11">
        <f>'GS&gt;50_Data'!E107*'GS&gt;50_Data'!E$1</f>
        <v>-186.27199999999999</v>
      </c>
      <c r="F48" s="23">
        <f>F47*'GS&gt;50_Coef'!$B$4</f>
        <v>-150.91070310949812</v>
      </c>
    </row>
    <row r="49" spans="1:6" x14ac:dyDescent="0.25">
      <c r="A49" s="9">
        <v>2018</v>
      </c>
      <c r="B49" s="10">
        <v>12</v>
      </c>
      <c r="C49" s="11">
        <f t="shared" si="0"/>
        <v>5242.0627095787713</v>
      </c>
      <c r="D49" s="11">
        <f>'GS&gt;50_Data'!D108*'GS&gt;50_Data'!D$1</f>
        <v>5577.9625029079198</v>
      </c>
      <c r="E49" s="11">
        <f>'GS&gt;50_Data'!E108*'GS&gt;50_Data'!E$1</f>
        <v>-186.27199999999999</v>
      </c>
      <c r="F49" s="23">
        <f>F48*'GS&gt;50_Coef'!$B$4</f>
        <v>-149.62779332914891</v>
      </c>
    </row>
    <row r="50" spans="1:6" x14ac:dyDescent="0.25">
      <c r="A50" s="9">
        <v>2019</v>
      </c>
      <c r="B50" s="10">
        <v>1</v>
      </c>
      <c r="C50" s="11">
        <f t="shared" si="0"/>
        <v>5251.7212668064503</v>
      </c>
      <c r="D50" s="11">
        <f>'GS&gt;50_Data'!D109*'GS&gt;50_Data'!D$1</f>
        <v>5586.3490565234051</v>
      </c>
      <c r="E50" s="11">
        <f>'GS&gt;50_Data'!E109*'GS&gt;50_Data'!E$1</f>
        <v>-186.27199999999999</v>
      </c>
      <c r="F50" s="23">
        <f>F49*'GS&gt;50_Coef'!$B$4</f>
        <v>-148.3557897169548</v>
      </c>
    </row>
    <row r="51" spans="1:6" x14ac:dyDescent="0.25">
      <c r="A51" s="9">
        <v>2019</v>
      </c>
      <c r="B51" s="10">
        <v>2</v>
      </c>
      <c r="C51" s="11">
        <f t="shared" si="0"/>
        <v>5261.3775421712617</v>
      </c>
      <c r="D51" s="11">
        <f>'GS&gt;50_Data'!D110*'GS&gt;50_Data'!D$1</f>
        <v>5594.7441417295486</v>
      </c>
      <c r="E51" s="11">
        <f>'GS&gt;50_Data'!E110*'GS&gt;50_Data'!E$1</f>
        <v>-186.27199999999999</v>
      </c>
      <c r="F51" s="23">
        <f>F50*'GS&gt;50_Coef'!$B$4</f>
        <v>-147.09459955828717</v>
      </c>
    </row>
    <row r="52" spans="1:6" x14ac:dyDescent="0.25">
      <c r="A52" s="9">
        <v>2019</v>
      </c>
      <c r="B52" s="10">
        <v>3</v>
      </c>
      <c r="C52" s="11">
        <f t="shared" si="0"/>
        <v>5271.1084119155621</v>
      </c>
      <c r="D52" s="11">
        <f>'GS&gt;50_Data'!D111*'GS&gt;50_Data'!D$1</f>
        <v>5603.2245428422575</v>
      </c>
      <c r="E52" s="11">
        <f>'GS&gt;50_Data'!E111*'GS&gt;50_Data'!E$1</f>
        <v>-186.27199999999999</v>
      </c>
      <c r="F52" s="23">
        <f>F51*'GS&gt;50_Coef'!$B$4</f>
        <v>-145.84413092669547</v>
      </c>
    </row>
    <row r="53" spans="1:6" x14ac:dyDescent="0.25">
      <c r="A53" s="9">
        <v>2019</v>
      </c>
      <c r="B53" s="10">
        <v>4</v>
      </c>
      <c r="C53" s="11">
        <f t="shared" si="0"/>
        <v>5280.8371828684167</v>
      </c>
      <c r="D53" s="11">
        <f>'GS&gt;50_Data'!D112*'GS&gt;50_Data'!D$1</f>
        <v>5611.7134755456236</v>
      </c>
      <c r="E53" s="11">
        <f>'GS&gt;50_Data'!E112*'GS&gt;50_Data'!E$1</f>
        <v>-186.27199999999999</v>
      </c>
      <c r="F53" s="23">
        <f>F52*'GS&gt;50_Coef'!$B$4</f>
        <v>-144.60429267720679</v>
      </c>
    </row>
    <row r="54" spans="1:6" x14ac:dyDescent="0.25">
      <c r="A54" s="9">
        <v>2019</v>
      </c>
      <c r="B54" s="10">
        <v>5</v>
      </c>
      <c r="C54" s="11">
        <f t="shared" si="0"/>
        <v>5290.5468822186513</v>
      </c>
      <c r="D54" s="11">
        <f>'GS&gt;50_Data'!D113*'GS&gt;50_Data'!D$1</f>
        <v>5620.1938766583335</v>
      </c>
      <c r="E54" s="11">
        <f>'GS&gt;50_Data'!E113*'GS&gt;50_Data'!E$1</f>
        <v>-186.27199999999999</v>
      </c>
      <c r="F54" s="23">
        <f>F53*'GS&gt;50_Coef'!$B$4</f>
        <v>-143.37499443968244</v>
      </c>
    </row>
    <row r="55" spans="1:6" x14ac:dyDescent="0.25">
      <c r="A55" s="9">
        <v>2019</v>
      </c>
      <c r="B55" s="10">
        <v>6</v>
      </c>
      <c r="C55" s="11">
        <f t="shared" si="0"/>
        <v>5300.3570418373474</v>
      </c>
      <c r="D55" s="11">
        <f>'GS&gt;50_Data'!D114*'GS&gt;50_Data'!D$1</f>
        <v>5628.7851884495785</v>
      </c>
      <c r="E55" s="11">
        <f>'GS&gt;50_Data'!E114*'GS&gt;50_Data'!E$1</f>
        <v>-186.27199999999999</v>
      </c>
      <c r="F55" s="23">
        <f>F54*'GS&gt;50_Coef'!$B$4</f>
        <v>-142.156146612231</v>
      </c>
    </row>
    <row r="56" spans="1:6" x14ac:dyDescent="0.25">
      <c r="A56" s="9">
        <v>2019</v>
      </c>
      <c r="B56" s="10">
        <v>7</v>
      </c>
      <c r="C56" s="11">
        <f t="shared" si="0"/>
        <v>5310.148308295491</v>
      </c>
      <c r="D56" s="11">
        <f>'GS&gt;50_Data'!D115*'GS&gt;50_Data'!D$1</f>
        <v>5637.3679686501682</v>
      </c>
      <c r="E56" s="11">
        <f>'GS&gt;50_Data'!E115*'GS&gt;50_Data'!E$1</f>
        <v>-186.27199999999999</v>
      </c>
      <c r="F56" s="23">
        <f>F55*'GS&gt;50_Coef'!$B$4</f>
        <v>-140.94766035467737</v>
      </c>
    </row>
    <row r="57" spans="1:6" x14ac:dyDescent="0.25">
      <c r="A57" s="9">
        <v>2019</v>
      </c>
      <c r="B57" s="10">
        <v>8</v>
      </c>
      <c r="C57" s="11">
        <f t="shared" si="0"/>
        <v>5319.9293012686694</v>
      </c>
      <c r="D57" s="11">
        <f>'GS&gt;50_Data'!D116*'GS&gt;50_Data'!D$1</f>
        <v>5645.950748850757</v>
      </c>
      <c r="E57" s="11">
        <f>'GS&gt;50_Data'!E116*'GS&gt;50_Data'!E$1</f>
        <v>-186.27199999999999</v>
      </c>
      <c r="F57" s="23">
        <f>F56*'GS&gt;50_Coef'!$B$4</f>
        <v>-139.74944758208727</v>
      </c>
    </row>
    <row r="58" spans="1:6" x14ac:dyDescent="0.25">
      <c r="A58" s="9">
        <v>2019</v>
      </c>
      <c r="B58" s="10">
        <v>9</v>
      </c>
      <c r="C58" s="11">
        <f t="shared" si="0"/>
        <v>5329.8195503621919</v>
      </c>
      <c r="D58" s="11">
        <f>'GS&gt;50_Data'!D117*'GS&gt;50_Data'!D$1</f>
        <v>5654.6529713205391</v>
      </c>
      <c r="E58" s="11">
        <f>'GS&gt;50_Data'!E117*'GS&gt;50_Data'!E$1</f>
        <v>-186.27199999999999</v>
      </c>
      <c r="F58" s="23">
        <f>F57*'GS&gt;50_Coef'!$B$4</f>
        <v>-138.56142095834693</v>
      </c>
    </row>
    <row r="59" spans="1:6" x14ac:dyDescent="0.25">
      <c r="A59" s="9">
        <v>2019</v>
      </c>
      <c r="B59" s="10">
        <v>10</v>
      </c>
      <c r="C59" s="11">
        <f t="shared" si="0"/>
        <v>5339.6911683098679</v>
      </c>
      <c r="D59" s="11">
        <f>'GS&gt;50_Data'!D118*'GS&gt;50_Data'!D$1</f>
        <v>5663.3466621996649</v>
      </c>
      <c r="E59" s="11">
        <f>'GS&gt;50_Data'!E118*'GS&gt;50_Data'!E$1</f>
        <v>-186.27199999999999</v>
      </c>
      <c r="F59" s="23">
        <f>F58*'GS&gt;50_Coef'!$B$4</f>
        <v>-137.38349388979722</v>
      </c>
    </row>
    <row r="60" spans="1:6" x14ac:dyDescent="0.25">
      <c r="A60" s="9">
        <v>2019</v>
      </c>
      <c r="B60" s="10">
        <v>11</v>
      </c>
      <c r="C60" s="11">
        <f t="shared" si="0"/>
        <v>5349.5527725598677</v>
      </c>
      <c r="D60" s="11">
        <f>'GS&gt;50_Data'!D119*'GS&gt;50_Data'!D$1</f>
        <v>5672.0403530787898</v>
      </c>
      <c r="E60" s="11">
        <f>'GS&gt;50_Data'!E119*'GS&gt;50_Data'!E$1</f>
        <v>-186.27199999999999</v>
      </c>
      <c r="F60" s="23">
        <f>F59*'GS&gt;50_Coef'!$B$4</f>
        <v>-136.215580518922</v>
      </c>
    </row>
    <row r="61" spans="1:6" x14ac:dyDescent="0.25">
      <c r="A61" s="9">
        <v>2019</v>
      </c>
      <c r="B61" s="10">
        <v>12</v>
      </c>
      <c r="C61" s="11">
        <f t="shared" si="0"/>
        <v>5359.4471061931099</v>
      </c>
      <c r="D61" s="11">
        <f>'GS&gt;50_Data'!D120*'GS&gt;50_Data'!D$1</f>
        <v>5680.7767019111998</v>
      </c>
      <c r="E61" s="11">
        <f>'GS&gt;50_Data'!E120*'GS&gt;50_Data'!E$1</f>
        <v>-186.27199999999999</v>
      </c>
      <c r="F61" s="23">
        <f>F60*'GS&gt;50_Coef'!$B$4</f>
        <v>-135.05759571809</v>
      </c>
    </row>
    <row r="62" spans="1:6" x14ac:dyDescent="0.25">
      <c r="A62" s="9">
        <v>2020</v>
      </c>
      <c r="B62" s="10">
        <v>1</v>
      </c>
      <c r="C62" s="11">
        <f t="shared" si="0"/>
        <v>5369.3315956602582</v>
      </c>
      <c r="D62" s="11">
        <f>'GS&gt;50_Data'!D121*'GS&gt;50_Data'!D$1</f>
        <v>5689.5130507436079</v>
      </c>
      <c r="E62" s="11">
        <f>'GS&gt;50_Data'!E121*'GS&gt;50_Data'!E$1</f>
        <v>-186.27199999999999</v>
      </c>
      <c r="F62" s="23">
        <f>F61*'GS&gt;50_Coef'!$B$4</f>
        <v>-133.90945508335008</v>
      </c>
    </row>
    <row r="63" spans="1:6" x14ac:dyDescent="0.25">
      <c r="A63" s="9">
        <v>2020</v>
      </c>
      <c r="B63" s="10">
        <v>2</v>
      </c>
      <c r="C63" s="11">
        <f t="shared" si="0"/>
        <v>5379.2148562383945</v>
      </c>
      <c r="D63" s="11">
        <f>'GS&gt;50_Data'!D122*'GS&gt;50_Data'!D$1</f>
        <v>5698.2579311666732</v>
      </c>
      <c r="E63" s="11">
        <f>'GS&gt;50_Data'!E122*'GS&gt;50_Data'!E$1</f>
        <v>-186.27199999999999</v>
      </c>
      <c r="F63" s="23">
        <f>F62*'GS&gt;50_Coef'!$B$4</f>
        <v>-132.77107492827909</v>
      </c>
    </row>
    <row r="64" spans="1:6" x14ac:dyDescent="0.25">
      <c r="A64" s="9">
        <v>2020</v>
      </c>
      <c r="B64" s="10">
        <v>3</v>
      </c>
      <c r="C64" s="11">
        <f t="shared" si="0"/>
        <v>5389.1140340838265</v>
      </c>
      <c r="D64" s="11">
        <f>'GS&gt;50_Data'!D123*'GS&gt;50_Data'!D$1</f>
        <v>5707.0284063617082</v>
      </c>
      <c r="E64" s="11">
        <f>'GS&gt;50_Data'!E123*'GS&gt;50_Data'!E$1</f>
        <v>-186.27199999999999</v>
      </c>
      <c r="F64" s="23">
        <f>F63*'GS&gt;50_Coef'!$B$4</f>
        <v>-131.64237227788209</v>
      </c>
    </row>
    <row r="65" spans="1:6" x14ac:dyDescent="0.25">
      <c r="A65" s="9">
        <v>2020</v>
      </c>
      <c r="B65" s="10">
        <v>4</v>
      </c>
      <c r="C65" s="11">
        <f t="shared" si="0"/>
        <v>5399.0121482848563</v>
      </c>
      <c r="D65" s="11">
        <f>'GS&gt;50_Data'!D124*'GS&gt;50_Data'!D$1</f>
        <v>5715.8074131474004</v>
      </c>
      <c r="E65" s="11">
        <f>'GS&gt;50_Data'!E124*'GS&gt;50_Data'!E$1</f>
        <v>-186.27199999999999</v>
      </c>
      <c r="F65" s="23">
        <f>F64*'GS&gt;50_Coef'!$B$4</f>
        <v>-130.52326486254438</v>
      </c>
    </row>
    <row r="66" spans="1:6" x14ac:dyDescent="0.25">
      <c r="A66" s="9">
        <v>2020</v>
      </c>
      <c r="B66" s="10">
        <v>5</v>
      </c>
      <c r="C66" s="11">
        <f t="shared" si="0"/>
        <v>5408.9007488210573</v>
      </c>
      <c r="D66" s="11">
        <f>'GS&gt;50_Data'!D125*'GS&gt;50_Data'!D$1</f>
        <v>5724.5864199330927</v>
      </c>
      <c r="E66" s="11">
        <f>'GS&gt;50_Data'!E125*'GS&gt;50_Data'!E$1</f>
        <v>-186.27199999999999</v>
      </c>
      <c r="F66" s="23">
        <f>F65*'GS&gt;50_Coef'!$B$4</f>
        <v>-129.41367111203505</v>
      </c>
    </row>
    <row r="67" spans="1:6" x14ac:dyDescent="0.25">
      <c r="A67" s="9">
        <v>2020</v>
      </c>
      <c r="B67" s="10">
        <v>6</v>
      </c>
      <c r="C67" s="11">
        <f t="shared" ref="C67:C73" si="1">SUM(D67:F67)</f>
        <v>5418.8140429318491</v>
      </c>
      <c r="D67" s="11">
        <f>'GS&gt;50_Data'!D126*'GS&gt;50_Data'!D$1</f>
        <v>5733.3995530814109</v>
      </c>
      <c r="E67" s="11">
        <f>'GS&gt;50_Data'!E126*'GS&gt;50_Data'!E$1</f>
        <v>-186.27199999999999</v>
      </c>
      <c r="F67" s="23">
        <f>F66*'GS&gt;50_Coef'!$B$4</f>
        <v>-128.31351014956138</v>
      </c>
    </row>
    <row r="68" spans="1:6" x14ac:dyDescent="0.25">
      <c r="A68" s="9">
        <v>2020</v>
      </c>
      <c r="B68" s="10">
        <v>7</v>
      </c>
      <c r="C68" s="11">
        <f t="shared" si="1"/>
        <v>5428.7265160345123</v>
      </c>
      <c r="D68" s="11">
        <f>'GS&gt;50_Data'!D127*'GS&gt;50_Data'!D$1</f>
        <v>5742.2212178203863</v>
      </c>
      <c r="E68" s="11">
        <f>'GS&gt;50_Data'!E127*'GS&gt;50_Data'!E$1</f>
        <v>-186.27199999999999</v>
      </c>
      <c r="F68" s="23">
        <f>F67*'GS&gt;50_Coef'!$B$4</f>
        <v>-127.22270178587384</v>
      </c>
    </row>
    <row r="69" spans="1:6" x14ac:dyDescent="0.25">
      <c r="A69" s="9">
        <v>2020</v>
      </c>
      <c r="B69" s="10">
        <v>8</v>
      </c>
      <c r="C69" s="11">
        <f t="shared" si="1"/>
        <v>5438.6211844552845</v>
      </c>
      <c r="D69" s="11">
        <f>'GS&gt;50_Data'!D128*'GS&gt;50_Data'!D$1</f>
        <v>5751.0343509687054</v>
      </c>
      <c r="E69" s="11">
        <f>'GS&gt;50_Data'!E128*'GS&gt;50_Data'!E$1</f>
        <v>-186.27199999999999</v>
      </c>
      <c r="F69" s="23">
        <f>F68*'GS&gt;50_Coef'!$B$4</f>
        <v>-126.14116651342123</v>
      </c>
    </row>
    <row r="70" spans="1:6" x14ac:dyDescent="0.25">
      <c r="A70" s="9">
        <v>2020</v>
      </c>
      <c r="B70" s="10">
        <v>9</v>
      </c>
      <c r="C70" s="11">
        <f t="shared" si="1"/>
        <v>5448.5578481604089</v>
      </c>
      <c r="D70" s="11">
        <f>'GS&gt;50_Data'!D129*'GS&gt;50_Data'!D$1</f>
        <v>5759.8986736609641</v>
      </c>
      <c r="E70" s="11">
        <f>'GS&gt;50_Data'!E129*'GS&gt;50_Data'!E$1</f>
        <v>-186.27199999999999</v>
      </c>
      <c r="F70" s="23">
        <f>F69*'GS&gt;50_Coef'!$B$4</f>
        <v>-125.06882550055545</v>
      </c>
    </row>
    <row r="71" spans="1:6" x14ac:dyDescent="0.25">
      <c r="A71" s="9">
        <v>2020</v>
      </c>
      <c r="B71" s="10">
        <v>10</v>
      </c>
      <c r="C71" s="11">
        <f t="shared" si="1"/>
        <v>5458.4768641767805</v>
      </c>
      <c r="D71" s="11">
        <f>'GS&gt;50_Data'!D130*'GS&gt;50_Data'!D$1</f>
        <v>5768.7544647625664</v>
      </c>
      <c r="E71" s="11">
        <f>'GS&gt;50_Data'!E130*'GS&gt;50_Data'!E$1</f>
        <v>-186.27199999999999</v>
      </c>
      <c r="F71" s="23">
        <f>F70*'GS&gt;50_Coef'!$B$4</f>
        <v>-124.00560058578563</v>
      </c>
    </row>
    <row r="72" spans="1:6" x14ac:dyDescent="0.25">
      <c r="A72" s="9">
        <v>2020</v>
      </c>
      <c r="B72" s="10">
        <v>11</v>
      </c>
      <c r="C72" s="11">
        <f t="shared" si="1"/>
        <v>5468.386841592087</v>
      </c>
      <c r="D72" s="11">
        <f>'GS&gt;50_Data'!D131*'GS&gt;50_Data'!D$1</f>
        <v>5777.6102558641678</v>
      </c>
      <c r="E72" s="11">
        <f>'GS&gt;50_Data'!E131*'GS&gt;50_Data'!E$1</f>
        <v>-186.27199999999999</v>
      </c>
      <c r="F72" s="23">
        <f>F71*'GS&gt;50_Coef'!$B$4</f>
        <v>-122.95141427208097</v>
      </c>
    </row>
    <row r="73" spans="1:6" x14ac:dyDescent="0.25">
      <c r="A73" s="13">
        <v>2020</v>
      </c>
      <c r="B73" s="14">
        <v>12</v>
      </c>
      <c r="C73" s="20">
        <f t="shared" si="1"/>
        <v>5478.3305151978302</v>
      </c>
      <c r="D73" s="20">
        <f>'GS&gt;50_Data'!D132*'GS&gt;50_Data'!D$1</f>
        <v>5786.5087049190524</v>
      </c>
      <c r="E73" s="20">
        <f>'GS&gt;50_Data'!E132*'GS&gt;50_Data'!E$1</f>
        <v>-186.27199999999999</v>
      </c>
      <c r="F73" s="24">
        <f>F72*'GS&gt;50_Coef'!$B$4</f>
        <v>-121.90618972122212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85"/>
  <sheetViews>
    <sheetView zoomScale="80" zoomScaleNormal="80" workbookViewId="0">
      <selection activeCell="C3" sqref="C3"/>
    </sheetView>
  </sheetViews>
  <sheetFormatPr defaultRowHeight="15" x14ac:dyDescent="0.25"/>
  <cols>
    <col min="3" max="3" width="14.28515625" bestFit="1" customWidth="1"/>
  </cols>
  <sheetData>
    <row r="1" spans="1:3" x14ac:dyDescent="0.25">
      <c r="A1" s="26" t="s">
        <v>0</v>
      </c>
      <c r="B1" s="27" t="s">
        <v>1</v>
      </c>
      <c r="C1" s="28" t="s">
        <v>44</v>
      </c>
    </row>
    <row r="2" spans="1:3" x14ac:dyDescent="0.25">
      <c r="A2" s="9">
        <v>2008</v>
      </c>
      <c r="B2" s="10">
        <v>1</v>
      </c>
      <c r="C2" s="12">
        <v>142</v>
      </c>
    </row>
    <row r="3" spans="1:3" x14ac:dyDescent="0.25">
      <c r="A3" s="9">
        <v>2008</v>
      </c>
      <c r="B3" s="10">
        <v>2</v>
      </c>
      <c r="C3" s="12">
        <v>142</v>
      </c>
    </row>
    <row r="4" spans="1:3" x14ac:dyDescent="0.25">
      <c r="A4" s="9">
        <v>2008</v>
      </c>
      <c r="B4" s="10">
        <v>3</v>
      </c>
      <c r="C4" s="12">
        <v>142</v>
      </c>
    </row>
    <row r="5" spans="1:3" x14ac:dyDescent="0.25">
      <c r="A5" s="9">
        <v>2008</v>
      </c>
      <c r="B5" s="10">
        <v>4</v>
      </c>
      <c r="C5" s="12">
        <v>141</v>
      </c>
    </row>
    <row r="6" spans="1:3" x14ac:dyDescent="0.25">
      <c r="A6" s="9">
        <v>2008</v>
      </c>
      <c r="B6" s="10">
        <v>5</v>
      </c>
      <c r="C6" s="12">
        <v>141</v>
      </c>
    </row>
    <row r="7" spans="1:3" x14ac:dyDescent="0.25">
      <c r="A7" s="9">
        <v>2008</v>
      </c>
      <c r="B7" s="10">
        <v>6</v>
      </c>
      <c r="C7" s="12">
        <v>141</v>
      </c>
    </row>
    <row r="8" spans="1:3" x14ac:dyDescent="0.25">
      <c r="A8" s="9">
        <v>2008</v>
      </c>
      <c r="B8" s="10">
        <v>7</v>
      </c>
      <c r="C8" s="12">
        <v>141</v>
      </c>
    </row>
    <row r="9" spans="1:3" x14ac:dyDescent="0.25">
      <c r="A9" s="9">
        <v>2008</v>
      </c>
      <c r="B9" s="10">
        <v>8</v>
      </c>
      <c r="C9" s="12">
        <v>140</v>
      </c>
    </row>
    <row r="10" spans="1:3" x14ac:dyDescent="0.25">
      <c r="A10" s="9">
        <v>2008</v>
      </c>
      <c r="B10" s="10">
        <v>9</v>
      </c>
      <c r="C10" s="12">
        <v>140</v>
      </c>
    </row>
    <row r="11" spans="1:3" x14ac:dyDescent="0.25">
      <c r="A11" s="9">
        <v>2008</v>
      </c>
      <c r="B11" s="10">
        <v>10</v>
      </c>
      <c r="C11" s="12">
        <v>140</v>
      </c>
    </row>
    <row r="12" spans="1:3" x14ac:dyDescent="0.25">
      <c r="A12" s="9">
        <v>2008</v>
      </c>
      <c r="B12" s="10">
        <v>11</v>
      </c>
      <c r="C12" s="12">
        <v>140</v>
      </c>
    </row>
    <row r="13" spans="1:3" x14ac:dyDescent="0.25">
      <c r="A13" s="9">
        <v>2008</v>
      </c>
      <c r="B13" s="10">
        <v>12</v>
      </c>
      <c r="C13" s="12">
        <v>141</v>
      </c>
    </row>
    <row r="14" spans="1:3" x14ac:dyDescent="0.25">
      <c r="A14" s="9">
        <v>2009</v>
      </c>
      <c r="B14" s="10">
        <v>1</v>
      </c>
      <c r="C14" s="12">
        <v>140</v>
      </c>
    </row>
    <row r="15" spans="1:3" x14ac:dyDescent="0.25">
      <c r="A15" s="9">
        <v>2009</v>
      </c>
      <c r="B15" s="10">
        <v>2</v>
      </c>
      <c r="C15" s="12">
        <v>140</v>
      </c>
    </row>
    <row r="16" spans="1:3" x14ac:dyDescent="0.25">
      <c r="A16" s="9">
        <v>2009</v>
      </c>
      <c r="B16" s="10">
        <v>3</v>
      </c>
      <c r="C16" s="12">
        <v>140</v>
      </c>
    </row>
    <row r="17" spans="1:3" x14ac:dyDescent="0.25">
      <c r="A17" s="9">
        <v>2009</v>
      </c>
      <c r="B17" s="10">
        <v>4</v>
      </c>
      <c r="C17" s="12">
        <v>137</v>
      </c>
    </row>
    <row r="18" spans="1:3" x14ac:dyDescent="0.25">
      <c r="A18" s="9">
        <v>2009</v>
      </c>
      <c r="B18" s="10">
        <v>5</v>
      </c>
      <c r="C18" s="12">
        <v>137</v>
      </c>
    </row>
    <row r="19" spans="1:3" x14ac:dyDescent="0.25">
      <c r="A19" s="9">
        <v>2009</v>
      </c>
      <c r="B19" s="10">
        <v>6</v>
      </c>
      <c r="C19" s="12">
        <v>136</v>
      </c>
    </row>
    <row r="20" spans="1:3" x14ac:dyDescent="0.25">
      <c r="A20" s="9">
        <v>2009</v>
      </c>
      <c r="B20" s="10">
        <v>7</v>
      </c>
      <c r="C20" s="12">
        <v>136</v>
      </c>
    </row>
    <row r="21" spans="1:3" x14ac:dyDescent="0.25">
      <c r="A21" s="9">
        <v>2009</v>
      </c>
      <c r="B21" s="10">
        <v>8</v>
      </c>
      <c r="C21" s="12">
        <v>136</v>
      </c>
    </row>
    <row r="22" spans="1:3" x14ac:dyDescent="0.25">
      <c r="A22" s="9">
        <v>2009</v>
      </c>
      <c r="B22" s="10">
        <v>9</v>
      </c>
      <c r="C22" s="12">
        <v>136</v>
      </c>
    </row>
    <row r="23" spans="1:3" x14ac:dyDescent="0.25">
      <c r="A23" s="9">
        <v>2009</v>
      </c>
      <c r="B23" s="10">
        <v>10</v>
      </c>
      <c r="C23" s="12">
        <v>136</v>
      </c>
    </row>
    <row r="24" spans="1:3" x14ac:dyDescent="0.25">
      <c r="A24" s="9">
        <v>2009</v>
      </c>
      <c r="B24" s="10">
        <v>11</v>
      </c>
      <c r="C24" s="12">
        <v>136</v>
      </c>
    </row>
    <row r="25" spans="1:3" x14ac:dyDescent="0.25">
      <c r="A25" s="9">
        <v>2009</v>
      </c>
      <c r="B25" s="10">
        <v>12</v>
      </c>
      <c r="C25" s="12">
        <v>135</v>
      </c>
    </row>
    <row r="26" spans="1:3" x14ac:dyDescent="0.25">
      <c r="A26" s="9">
        <v>2010</v>
      </c>
      <c r="B26" s="10">
        <v>1</v>
      </c>
      <c r="C26" s="12">
        <v>135</v>
      </c>
    </row>
    <row r="27" spans="1:3" x14ac:dyDescent="0.25">
      <c r="A27" s="9">
        <v>2010</v>
      </c>
      <c r="B27" s="10">
        <v>2</v>
      </c>
      <c r="C27" s="12">
        <v>134</v>
      </c>
    </row>
    <row r="28" spans="1:3" x14ac:dyDescent="0.25">
      <c r="A28" s="9">
        <v>2010</v>
      </c>
      <c r="B28" s="10">
        <v>3</v>
      </c>
      <c r="C28" s="12">
        <v>133</v>
      </c>
    </row>
    <row r="29" spans="1:3" x14ac:dyDescent="0.25">
      <c r="A29" s="9">
        <v>2010</v>
      </c>
      <c r="B29" s="10">
        <v>4</v>
      </c>
      <c r="C29" s="12">
        <v>133</v>
      </c>
    </row>
    <row r="30" spans="1:3" x14ac:dyDescent="0.25">
      <c r="A30" s="9">
        <v>2010</v>
      </c>
      <c r="B30" s="10">
        <v>5</v>
      </c>
      <c r="C30" s="12">
        <v>133</v>
      </c>
    </row>
    <row r="31" spans="1:3" x14ac:dyDescent="0.25">
      <c r="A31" s="9">
        <v>2010</v>
      </c>
      <c r="B31" s="10">
        <v>6</v>
      </c>
      <c r="C31" s="12">
        <v>133</v>
      </c>
    </row>
    <row r="32" spans="1:3" x14ac:dyDescent="0.25">
      <c r="A32" s="9">
        <v>2010</v>
      </c>
      <c r="B32" s="10">
        <v>7</v>
      </c>
      <c r="C32" s="12">
        <v>132</v>
      </c>
    </row>
    <row r="33" spans="1:3" x14ac:dyDescent="0.25">
      <c r="A33" s="9">
        <v>2010</v>
      </c>
      <c r="B33" s="10">
        <v>8</v>
      </c>
      <c r="C33" s="12">
        <v>132</v>
      </c>
    </row>
    <row r="34" spans="1:3" x14ac:dyDescent="0.25">
      <c r="A34" s="9">
        <v>2010</v>
      </c>
      <c r="B34" s="10">
        <v>9</v>
      </c>
      <c r="C34" s="12">
        <v>130</v>
      </c>
    </row>
    <row r="35" spans="1:3" x14ac:dyDescent="0.25">
      <c r="A35" s="9">
        <v>2010</v>
      </c>
      <c r="B35" s="10">
        <v>10</v>
      </c>
      <c r="C35" s="12">
        <v>130</v>
      </c>
    </row>
    <row r="36" spans="1:3" x14ac:dyDescent="0.25">
      <c r="A36" s="9">
        <v>2010</v>
      </c>
      <c r="B36" s="10">
        <v>11</v>
      </c>
      <c r="C36" s="12">
        <v>130</v>
      </c>
    </row>
    <row r="37" spans="1:3" x14ac:dyDescent="0.25">
      <c r="A37" s="9">
        <v>2010</v>
      </c>
      <c r="B37" s="10">
        <v>12</v>
      </c>
      <c r="C37" s="12">
        <v>129</v>
      </c>
    </row>
    <row r="38" spans="1:3" x14ac:dyDescent="0.25">
      <c r="A38" s="9">
        <v>2011</v>
      </c>
      <c r="B38" s="10">
        <v>1</v>
      </c>
      <c r="C38" s="12">
        <v>128</v>
      </c>
    </row>
    <row r="39" spans="1:3" x14ac:dyDescent="0.25">
      <c r="A39" s="9">
        <v>2011</v>
      </c>
      <c r="B39" s="10">
        <v>2</v>
      </c>
      <c r="C39" s="12">
        <v>126</v>
      </c>
    </row>
    <row r="40" spans="1:3" x14ac:dyDescent="0.25">
      <c r="A40" s="9">
        <v>2011</v>
      </c>
      <c r="B40" s="10">
        <v>3</v>
      </c>
      <c r="C40" s="12">
        <v>124</v>
      </c>
    </row>
    <row r="41" spans="1:3" x14ac:dyDescent="0.25">
      <c r="A41" s="9">
        <v>2011</v>
      </c>
      <c r="B41" s="10">
        <v>4</v>
      </c>
      <c r="C41" s="12">
        <v>124</v>
      </c>
    </row>
    <row r="42" spans="1:3" x14ac:dyDescent="0.25">
      <c r="A42" s="9">
        <v>2011</v>
      </c>
      <c r="B42" s="10">
        <v>5</v>
      </c>
      <c r="C42" s="12">
        <v>124</v>
      </c>
    </row>
    <row r="43" spans="1:3" x14ac:dyDescent="0.25">
      <c r="A43" s="9">
        <v>2011</v>
      </c>
      <c r="B43" s="10">
        <v>6</v>
      </c>
      <c r="C43" s="12">
        <v>124</v>
      </c>
    </row>
    <row r="44" spans="1:3" x14ac:dyDescent="0.25">
      <c r="A44" s="9">
        <v>2011</v>
      </c>
      <c r="B44" s="10">
        <v>7</v>
      </c>
      <c r="C44" s="12">
        <v>124</v>
      </c>
    </row>
    <row r="45" spans="1:3" x14ac:dyDescent="0.25">
      <c r="A45" s="9">
        <v>2011</v>
      </c>
      <c r="B45" s="10">
        <v>8</v>
      </c>
      <c r="C45" s="12">
        <v>123</v>
      </c>
    </row>
    <row r="46" spans="1:3" x14ac:dyDescent="0.25">
      <c r="A46" s="9">
        <v>2011</v>
      </c>
      <c r="B46" s="10">
        <v>9</v>
      </c>
      <c r="C46" s="12">
        <v>122</v>
      </c>
    </row>
    <row r="47" spans="1:3" x14ac:dyDescent="0.25">
      <c r="A47" s="9">
        <v>2011</v>
      </c>
      <c r="B47" s="10">
        <v>10</v>
      </c>
      <c r="C47" s="12">
        <v>122</v>
      </c>
    </row>
    <row r="48" spans="1:3" x14ac:dyDescent="0.25">
      <c r="A48" s="9">
        <v>2011</v>
      </c>
      <c r="B48" s="10">
        <v>11</v>
      </c>
      <c r="C48" s="12">
        <v>120</v>
      </c>
    </row>
    <row r="49" spans="1:3" x14ac:dyDescent="0.25">
      <c r="A49" s="9">
        <v>2011</v>
      </c>
      <c r="B49" s="10">
        <v>12</v>
      </c>
      <c r="C49" s="12">
        <v>120</v>
      </c>
    </row>
    <row r="50" spans="1:3" x14ac:dyDescent="0.25">
      <c r="A50" s="9">
        <v>2012</v>
      </c>
      <c r="B50" s="10">
        <v>1</v>
      </c>
      <c r="C50" s="12">
        <v>119</v>
      </c>
    </row>
    <row r="51" spans="1:3" x14ac:dyDescent="0.25">
      <c r="A51" s="9">
        <v>2012</v>
      </c>
      <c r="B51" s="10">
        <v>2</v>
      </c>
      <c r="C51" s="12">
        <v>119</v>
      </c>
    </row>
    <row r="52" spans="1:3" x14ac:dyDescent="0.25">
      <c r="A52" s="9">
        <v>2012</v>
      </c>
      <c r="B52" s="10">
        <v>3</v>
      </c>
      <c r="C52" s="12">
        <v>118</v>
      </c>
    </row>
    <row r="53" spans="1:3" x14ac:dyDescent="0.25">
      <c r="A53" s="9">
        <v>2012</v>
      </c>
      <c r="B53" s="10">
        <v>4</v>
      </c>
      <c r="C53" s="12">
        <v>118</v>
      </c>
    </row>
    <row r="54" spans="1:3" x14ac:dyDescent="0.25">
      <c r="A54" s="9">
        <v>2012</v>
      </c>
      <c r="B54" s="10">
        <v>5</v>
      </c>
      <c r="C54" s="12">
        <v>118</v>
      </c>
    </row>
    <row r="55" spans="1:3" x14ac:dyDescent="0.25">
      <c r="A55" s="9">
        <v>2012</v>
      </c>
      <c r="B55" s="10">
        <v>6</v>
      </c>
      <c r="C55" s="12">
        <v>118</v>
      </c>
    </row>
    <row r="56" spans="1:3" x14ac:dyDescent="0.25">
      <c r="A56" s="9">
        <v>2012</v>
      </c>
      <c r="B56" s="10">
        <v>7</v>
      </c>
      <c r="C56" s="12">
        <v>118</v>
      </c>
    </row>
    <row r="57" spans="1:3" x14ac:dyDescent="0.25">
      <c r="A57" s="9">
        <v>2012</v>
      </c>
      <c r="B57" s="10">
        <v>8</v>
      </c>
      <c r="C57" s="12">
        <v>117</v>
      </c>
    </row>
    <row r="58" spans="1:3" x14ac:dyDescent="0.25">
      <c r="A58" s="9">
        <v>2012</v>
      </c>
      <c r="B58" s="10">
        <v>9</v>
      </c>
      <c r="C58" s="12">
        <v>116</v>
      </c>
    </row>
    <row r="59" spans="1:3" x14ac:dyDescent="0.25">
      <c r="A59" s="9">
        <v>2012</v>
      </c>
      <c r="B59" s="10">
        <v>10</v>
      </c>
      <c r="C59" s="12">
        <v>116</v>
      </c>
    </row>
    <row r="60" spans="1:3" x14ac:dyDescent="0.25">
      <c r="A60" s="9">
        <v>2012</v>
      </c>
      <c r="B60" s="10">
        <v>11</v>
      </c>
      <c r="C60" s="12">
        <v>116</v>
      </c>
    </row>
    <row r="61" spans="1:3" x14ac:dyDescent="0.25">
      <c r="A61" s="9">
        <v>2012</v>
      </c>
      <c r="B61" s="10">
        <v>12</v>
      </c>
      <c r="C61" s="12">
        <v>115</v>
      </c>
    </row>
    <row r="62" spans="1:3" x14ac:dyDescent="0.25">
      <c r="A62" s="9">
        <v>2013</v>
      </c>
      <c r="B62" s="10">
        <v>1</v>
      </c>
      <c r="C62" s="12">
        <v>114</v>
      </c>
    </row>
    <row r="63" spans="1:3" x14ac:dyDescent="0.25">
      <c r="A63" s="9">
        <v>2013</v>
      </c>
      <c r="B63" s="10">
        <v>2</v>
      </c>
      <c r="C63" s="12">
        <v>114</v>
      </c>
    </row>
    <row r="64" spans="1:3" x14ac:dyDescent="0.25">
      <c r="A64" s="9">
        <v>2013</v>
      </c>
      <c r="B64" s="10">
        <v>3</v>
      </c>
      <c r="C64" s="12">
        <v>114</v>
      </c>
    </row>
    <row r="65" spans="1:3" x14ac:dyDescent="0.25">
      <c r="A65" s="9">
        <v>2013</v>
      </c>
      <c r="B65" s="10">
        <v>4</v>
      </c>
      <c r="C65" s="12">
        <v>114</v>
      </c>
    </row>
    <row r="66" spans="1:3" x14ac:dyDescent="0.25">
      <c r="A66" s="9">
        <v>2013</v>
      </c>
      <c r="B66" s="10">
        <v>5</v>
      </c>
      <c r="C66" s="12">
        <v>114</v>
      </c>
    </row>
    <row r="67" spans="1:3" x14ac:dyDescent="0.25">
      <c r="A67" s="9">
        <v>2013</v>
      </c>
      <c r="B67" s="10">
        <v>6</v>
      </c>
      <c r="C67" s="12">
        <v>114</v>
      </c>
    </row>
    <row r="68" spans="1:3" x14ac:dyDescent="0.25">
      <c r="A68" s="9">
        <v>2013</v>
      </c>
      <c r="B68" s="10">
        <v>7</v>
      </c>
      <c r="C68" s="12">
        <v>114</v>
      </c>
    </row>
    <row r="69" spans="1:3" x14ac:dyDescent="0.25">
      <c r="A69" s="9">
        <v>2013</v>
      </c>
      <c r="B69" s="10">
        <v>8</v>
      </c>
      <c r="C69" s="12">
        <v>114</v>
      </c>
    </row>
    <row r="70" spans="1:3" x14ac:dyDescent="0.25">
      <c r="A70" s="9">
        <v>2013</v>
      </c>
      <c r="B70" s="10">
        <v>9</v>
      </c>
      <c r="C70" s="12">
        <v>114</v>
      </c>
    </row>
    <row r="71" spans="1:3" x14ac:dyDescent="0.25">
      <c r="A71" s="9">
        <v>2013</v>
      </c>
      <c r="B71" s="10">
        <v>10</v>
      </c>
      <c r="C71" s="12">
        <v>111</v>
      </c>
    </row>
    <row r="72" spans="1:3" x14ac:dyDescent="0.25">
      <c r="A72" s="9">
        <v>2013</v>
      </c>
      <c r="B72" s="10">
        <v>11</v>
      </c>
      <c r="C72" s="12">
        <v>111</v>
      </c>
    </row>
    <row r="73" spans="1:3" x14ac:dyDescent="0.25">
      <c r="A73" s="9">
        <v>2013</v>
      </c>
      <c r="B73" s="10">
        <v>12</v>
      </c>
      <c r="C73" s="12">
        <v>111</v>
      </c>
    </row>
    <row r="74" spans="1:3" x14ac:dyDescent="0.25">
      <c r="A74" s="9">
        <v>2014</v>
      </c>
      <c r="B74" s="10">
        <v>1</v>
      </c>
      <c r="C74" s="12">
        <v>111</v>
      </c>
    </row>
    <row r="75" spans="1:3" x14ac:dyDescent="0.25">
      <c r="A75" s="9">
        <v>2014</v>
      </c>
      <c r="B75" s="10">
        <v>2</v>
      </c>
      <c r="C75" s="12">
        <v>111</v>
      </c>
    </row>
    <row r="76" spans="1:3" x14ac:dyDescent="0.25">
      <c r="A76" s="9">
        <v>2014</v>
      </c>
      <c r="B76" s="10">
        <v>3</v>
      </c>
      <c r="C76" s="12">
        <v>111</v>
      </c>
    </row>
    <row r="77" spans="1:3" x14ac:dyDescent="0.25">
      <c r="A77" s="9">
        <v>2014</v>
      </c>
      <c r="B77" s="10">
        <v>4</v>
      </c>
      <c r="C77" s="12">
        <v>109</v>
      </c>
    </row>
    <row r="78" spans="1:3" x14ac:dyDescent="0.25">
      <c r="A78" s="9">
        <v>2014</v>
      </c>
      <c r="B78" s="10">
        <v>5</v>
      </c>
      <c r="C78" s="12">
        <v>108</v>
      </c>
    </row>
    <row r="79" spans="1:3" x14ac:dyDescent="0.25">
      <c r="A79" s="9">
        <v>2014</v>
      </c>
      <c r="B79" s="10">
        <v>6</v>
      </c>
      <c r="C79" s="12">
        <v>108</v>
      </c>
    </row>
    <row r="80" spans="1:3" x14ac:dyDescent="0.25">
      <c r="A80" s="9">
        <v>2014</v>
      </c>
      <c r="B80" s="10">
        <v>7</v>
      </c>
      <c r="C80" s="12">
        <v>108</v>
      </c>
    </row>
    <row r="81" spans="1:3" x14ac:dyDescent="0.25">
      <c r="A81" s="9">
        <v>2014</v>
      </c>
      <c r="B81" s="10">
        <v>8</v>
      </c>
      <c r="C81" s="12">
        <v>108</v>
      </c>
    </row>
    <row r="82" spans="1:3" x14ac:dyDescent="0.25">
      <c r="A82" s="9">
        <v>2014</v>
      </c>
      <c r="B82" s="10">
        <v>9</v>
      </c>
      <c r="C82" s="12">
        <v>107</v>
      </c>
    </row>
    <row r="83" spans="1:3" x14ac:dyDescent="0.25">
      <c r="A83" s="9">
        <v>2014</v>
      </c>
      <c r="B83" s="10">
        <v>10</v>
      </c>
      <c r="C83" s="12">
        <v>107</v>
      </c>
    </row>
    <row r="84" spans="1:3" x14ac:dyDescent="0.25">
      <c r="A84" s="9">
        <v>2014</v>
      </c>
      <c r="B84" s="10">
        <v>11</v>
      </c>
      <c r="C84" s="12">
        <v>107</v>
      </c>
    </row>
    <row r="85" spans="1:3" x14ac:dyDescent="0.25">
      <c r="A85" s="13">
        <v>2014</v>
      </c>
      <c r="B85" s="14">
        <v>12</v>
      </c>
      <c r="C85" s="15">
        <v>107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4"/>
  <sheetViews>
    <sheetView zoomScale="80" zoomScaleNormal="80" workbookViewId="0">
      <selection activeCell="V38" sqref="V38"/>
    </sheetView>
  </sheetViews>
  <sheetFormatPr defaultRowHeight="15" x14ac:dyDescent="0.25"/>
  <cols>
    <col min="1" max="1" width="13.42578125" bestFit="1" customWidth="1"/>
    <col min="2" max="2" width="10.85546875" bestFit="1" customWidth="1"/>
  </cols>
  <sheetData>
    <row r="1" spans="1:5" x14ac:dyDescent="0.25">
      <c r="A1" s="26" t="s">
        <v>2</v>
      </c>
      <c r="B1" s="27" t="s">
        <v>3</v>
      </c>
      <c r="C1" s="27" t="s">
        <v>4</v>
      </c>
      <c r="D1" s="27" t="s">
        <v>5</v>
      </c>
      <c r="E1" s="28" t="s">
        <v>6</v>
      </c>
    </row>
    <row r="2" spans="1:5" x14ac:dyDescent="0.25">
      <c r="A2" s="9" t="s">
        <v>33</v>
      </c>
      <c r="B2" s="10">
        <v>1.10303293183725</v>
      </c>
      <c r="C2" s="10">
        <v>0.14499999999999999</v>
      </c>
      <c r="D2" s="10">
        <v>7.5830000000000002</v>
      </c>
      <c r="E2" s="12">
        <v>0</v>
      </c>
    </row>
    <row r="3" spans="1:5" x14ac:dyDescent="0.25">
      <c r="A3" s="9" t="s">
        <v>34</v>
      </c>
      <c r="B3" s="10">
        <v>-0.27566348803574803</v>
      </c>
      <c r="C3" s="10">
        <v>3.1E-2</v>
      </c>
      <c r="D3" s="10">
        <v>-8.891</v>
      </c>
      <c r="E3" s="12">
        <v>0</v>
      </c>
    </row>
    <row r="4" spans="1:5" x14ac:dyDescent="0.25">
      <c r="A4" s="13" t="s">
        <v>35</v>
      </c>
      <c r="B4" s="14">
        <v>0.89705479032652402</v>
      </c>
      <c r="C4" s="14">
        <v>1.0999999999999999E-2</v>
      </c>
      <c r="D4" s="14">
        <v>82.988</v>
      </c>
      <c r="E4" s="15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12"/>
  <sheetViews>
    <sheetView zoomScale="80" zoomScaleNormal="80" workbookViewId="0">
      <selection activeCell="L38" sqref="L38"/>
    </sheetView>
  </sheetViews>
  <sheetFormatPr defaultRowHeight="15" x14ac:dyDescent="0.25"/>
  <cols>
    <col min="1" max="1" width="25.85546875" bestFit="1" customWidth="1"/>
  </cols>
  <sheetData>
    <row r="1" spans="1:5" x14ac:dyDescent="0.25">
      <c r="A1" s="26" t="s">
        <v>8</v>
      </c>
      <c r="B1" s="28"/>
    </row>
    <row r="2" spans="1:5" x14ac:dyDescent="0.25">
      <c r="A2" s="9" t="s">
        <v>9</v>
      </c>
      <c r="B2" s="12">
        <v>84</v>
      </c>
    </row>
    <row r="3" spans="1:5" x14ac:dyDescent="0.25">
      <c r="A3" s="9" t="s">
        <v>11</v>
      </c>
      <c r="B3" s="12">
        <v>81</v>
      </c>
      <c r="E3" s="8"/>
    </row>
    <row r="4" spans="1:5" x14ac:dyDescent="0.25">
      <c r="A4" s="9" t="s">
        <v>13</v>
      </c>
      <c r="B4" s="12">
        <v>0.996</v>
      </c>
    </row>
    <row r="5" spans="1:5" x14ac:dyDescent="0.25">
      <c r="A5" s="9" t="s">
        <v>14</v>
      </c>
      <c r="B5" s="12">
        <v>0.996</v>
      </c>
      <c r="E5" s="8"/>
    </row>
    <row r="6" spans="1:5" x14ac:dyDescent="0.25">
      <c r="A6" s="9" t="s">
        <v>15</v>
      </c>
      <c r="B6" s="41">
        <v>11195</v>
      </c>
    </row>
    <row r="7" spans="1:5" x14ac:dyDescent="0.25">
      <c r="A7" s="9" t="s">
        <v>16</v>
      </c>
      <c r="B7" s="12">
        <v>40</v>
      </c>
    </row>
    <row r="8" spans="1:5" x14ac:dyDescent="0.25">
      <c r="A8" s="9" t="s">
        <v>17</v>
      </c>
      <c r="B8" s="12">
        <v>0</v>
      </c>
    </row>
    <row r="9" spans="1:5" x14ac:dyDescent="0.25">
      <c r="A9" s="9" t="s">
        <v>18</v>
      </c>
      <c r="B9" s="12">
        <v>1</v>
      </c>
    </row>
    <row r="10" spans="1:5" x14ac:dyDescent="0.25">
      <c r="A10" s="9" t="s">
        <v>10</v>
      </c>
      <c r="B10" s="12">
        <v>1</v>
      </c>
    </row>
    <row r="11" spans="1:5" x14ac:dyDescent="0.25">
      <c r="A11" s="9" t="s">
        <v>12</v>
      </c>
      <c r="B11" s="17">
        <v>4.7000000000000002E-3</v>
      </c>
    </row>
    <row r="12" spans="1:5" x14ac:dyDescent="0.25">
      <c r="A12" s="13" t="s">
        <v>19</v>
      </c>
      <c r="B12" s="15">
        <v>1.9870000000000001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82"/>
  <sheetViews>
    <sheetView topLeftCell="A76" zoomScale="80" zoomScaleNormal="80" workbookViewId="0">
      <selection activeCell="B77" sqref="B77"/>
    </sheetView>
  </sheetViews>
  <sheetFormatPr defaultRowHeight="15" x14ac:dyDescent="0.25"/>
  <cols>
    <col min="2" max="2" width="19.5703125" customWidth="1"/>
  </cols>
  <sheetData>
    <row r="1" spans="1:4" x14ac:dyDescent="0.25">
      <c r="A1" s="26" t="s">
        <v>0</v>
      </c>
      <c r="B1" s="27" t="s">
        <v>1</v>
      </c>
      <c r="C1" s="27" t="s">
        <v>20</v>
      </c>
      <c r="D1" s="28" t="s">
        <v>21</v>
      </c>
    </row>
    <row r="2" spans="1:4" x14ac:dyDescent="0.25">
      <c r="A2" s="9">
        <v>2015</v>
      </c>
      <c r="B2" s="10">
        <v>1</v>
      </c>
      <c r="C2" s="10"/>
      <c r="D2" s="79">
        <f>Sentinel_Equation!C2</f>
        <v>106.947160303446</v>
      </c>
    </row>
    <row r="3" spans="1:4" x14ac:dyDescent="0.25">
      <c r="A3" s="9">
        <v>2015</v>
      </c>
      <c r="B3" s="10">
        <v>2</v>
      </c>
      <c r="C3" s="10"/>
      <c r="D3" s="79">
        <f>Sentinel_Equation!C3</f>
        <v>106.89546243498972</v>
      </c>
    </row>
    <row r="4" spans="1:4" x14ac:dyDescent="0.25">
      <c r="A4" s="9">
        <v>2015</v>
      </c>
      <c r="B4" s="10">
        <v>3</v>
      </c>
      <c r="C4" s="10"/>
      <c r="D4" s="79">
        <f>Sentinel_Equation!C4</f>
        <v>106.84908661444135</v>
      </c>
    </row>
    <row r="5" spans="1:4" x14ac:dyDescent="0.25">
      <c r="A5" s="9">
        <v>2015</v>
      </c>
      <c r="B5" s="10">
        <v>4</v>
      </c>
      <c r="C5" s="10"/>
      <c r="D5" s="79">
        <f>Sentinel_Equation!C5</f>
        <v>106.80748496246311</v>
      </c>
    </row>
    <row r="6" spans="1:4" x14ac:dyDescent="0.25">
      <c r="A6" s="9">
        <v>2015</v>
      </c>
      <c r="B6" s="10">
        <v>5</v>
      </c>
      <c r="C6" s="10"/>
      <c r="D6" s="79">
        <f>Sentinel_Equation!C6</f>
        <v>106.77016600127051</v>
      </c>
    </row>
    <row r="7" spans="1:4" x14ac:dyDescent="0.25">
      <c r="A7" s="9">
        <v>2015</v>
      </c>
      <c r="B7" s="10">
        <v>6</v>
      </c>
      <c r="C7" s="10"/>
      <c r="D7" s="79">
        <f>Sentinel_Equation!C7</f>
        <v>106.7366888483627</v>
      </c>
    </row>
    <row r="8" spans="1:4" x14ac:dyDescent="0.25">
      <c r="A8" s="9">
        <v>2015</v>
      </c>
      <c r="B8" s="10">
        <v>7</v>
      </c>
      <c r="C8" s="10"/>
      <c r="D8" s="79">
        <f>Sentinel_Equation!C8</f>
        <v>106.70665800798025</v>
      </c>
    </row>
    <row r="9" spans="1:4" x14ac:dyDescent="0.25">
      <c r="A9" s="9">
        <v>2015</v>
      </c>
      <c r="B9" s="10">
        <v>8</v>
      </c>
      <c r="C9" s="10"/>
      <c r="D9" s="79">
        <f>Sentinel_Equation!C9</f>
        <v>106.67971869875765</v>
      </c>
    </row>
    <row r="10" spans="1:4" x14ac:dyDescent="0.25">
      <c r="A10" s="9">
        <v>2015</v>
      </c>
      <c r="B10" s="10">
        <v>9</v>
      </c>
      <c r="C10" s="10"/>
      <c r="D10" s="79">
        <f>Sentinel_Equation!C10</f>
        <v>106.65555266237143</v>
      </c>
    </row>
    <row r="11" spans="1:4" x14ac:dyDescent="0.25">
      <c r="A11" s="9">
        <v>2015</v>
      </c>
      <c r="B11" s="10">
        <v>10</v>
      </c>
      <c r="C11" s="10"/>
      <c r="D11" s="79">
        <f>Sentinel_Equation!C11</f>
        <v>106.63387440366796</v>
      </c>
    </row>
    <row r="12" spans="1:4" x14ac:dyDescent="0.25">
      <c r="A12" s="9">
        <v>2015</v>
      </c>
      <c r="B12" s="10">
        <v>11</v>
      </c>
      <c r="C12" s="10"/>
      <c r="D12" s="79">
        <f>Sentinel_Equation!C12</f>
        <v>106.61442781785208</v>
      </c>
    </row>
    <row r="13" spans="1:4" x14ac:dyDescent="0.25">
      <c r="A13" s="9">
        <v>2015</v>
      </c>
      <c r="B13" s="10">
        <v>12</v>
      </c>
      <c r="C13" s="10"/>
      <c r="D13" s="79">
        <f>Sentinel_Equation!C13</f>
        <v>106.59698316489045</v>
      </c>
    </row>
    <row r="14" spans="1:4" x14ac:dyDescent="0.25">
      <c r="A14" s="9">
        <v>2016</v>
      </c>
      <c r="B14" s="10">
        <v>1</v>
      </c>
      <c r="C14" s="10"/>
      <c r="D14" s="79">
        <f>Sentinel_Equation!C14</f>
        <v>106.58133435538562</v>
      </c>
    </row>
    <row r="15" spans="1:4" x14ac:dyDescent="0.25">
      <c r="A15" s="9">
        <v>2016</v>
      </c>
      <c r="B15" s="10">
        <v>2</v>
      </c>
      <c r="C15" s="10"/>
      <c r="D15" s="79">
        <f>Sentinel_Equation!C15</f>
        <v>106.56729651585641</v>
      </c>
    </row>
    <row r="16" spans="1:4" x14ac:dyDescent="0.25">
      <c r="A16" s="9">
        <v>2016</v>
      </c>
      <c r="B16" s="10">
        <v>3</v>
      </c>
      <c r="C16" s="10"/>
      <c r="D16" s="79">
        <f>Sentinel_Equation!C16</f>
        <v>106.5547038046609</v>
      </c>
    </row>
    <row r="17" spans="1:4" x14ac:dyDescent="0.25">
      <c r="A17" s="9">
        <v>2016</v>
      </c>
      <c r="B17" s="10">
        <v>4</v>
      </c>
      <c r="C17" s="10"/>
      <c r="D17" s="79">
        <f>Sentinel_Equation!C17</f>
        <v>106.54340745275978</v>
      </c>
    </row>
    <row r="18" spans="1:4" x14ac:dyDescent="0.25">
      <c r="A18" s="9">
        <v>2016</v>
      </c>
      <c r="B18" s="10">
        <v>5</v>
      </c>
      <c r="C18" s="10"/>
      <c r="D18" s="79">
        <f>Sentinel_Equation!C18</f>
        <v>106.53327400617366</v>
      </c>
    </row>
    <row r="19" spans="1:4" x14ac:dyDescent="0.25">
      <c r="A19" s="9">
        <v>2016</v>
      </c>
      <c r="B19" s="10">
        <v>6</v>
      </c>
      <c r="C19" s="10"/>
      <c r="D19" s="79">
        <f>Sentinel_Equation!C19</f>
        <v>106.52418374937106</v>
      </c>
    </row>
    <row r="20" spans="1:4" x14ac:dyDescent="0.25">
      <c r="A20" s="9">
        <v>2016</v>
      </c>
      <c r="B20" s="10">
        <v>7</v>
      </c>
      <c r="C20" s="10"/>
      <c r="D20" s="79">
        <f>Sentinel_Equation!C20</f>
        <v>106.516029290961</v>
      </c>
    </row>
    <row r="21" spans="1:4" x14ac:dyDescent="0.25">
      <c r="A21" s="9">
        <v>2016</v>
      </c>
      <c r="B21" s="10">
        <v>8</v>
      </c>
      <c r="C21" s="10"/>
      <c r="D21" s="79">
        <f>Sentinel_Equation!C21</f>
        <v>106.50871429498173</v>
      </c>
    </row>
    <row r="22" spans="1:4" x14ac:dyDescent="0.25">
      <c r="A22" s="9">
        <v>2016</v>
      </c>
      <c r="B22" s="10">
        <v>9</v>
      </c>
      <c r="C22" s="10"/>
      <c r="D22" s="79">
        <f>Sentinel_Equation!C22</f>
        <v>106.5021523427973</v>
      </c>
    </row>
    <row r="23" spans="1:4" x14ac:dyDescent="0.25">
      <c r="A23" s="9">
        <v>2016</v>
      </c>
      <c r="B23" s="10">
        <v>10</v>
      </c>
      <c r="C23" s="10"/>
      <c r="D23" s="79">
        <f>Sentinel_Equation!C23</f>
        <v>106.49626591215636</v>
      </c>
    </row>
    <row r="24" spans="1:4" x14ac:dyDescent="0.25">
      <c r="A24" s="9">
        <v>2016</v>
      </c>
      <c r="B24" s="10">
        <v>11</v>
      </c>
      <c r="C24" s="10"/>
      <c r="D24" s="79">
        <f>Sentinel_Equation!C24</f>
        <v>106.49098546135198</v>
      </c>
    </row>
    <row r="25" spans="1:4" x14ac:dyDescent="0.25">
      <c r="A25" s="9">
        <v>2016</v>
      </c>
      <c r="B25" s="10">
        <v>12</v>
      </c>
      <c r="C25" s="10"/>
      <c r="D25" s="79">
        <f>Sentinel_Equation!C25</f>
        <v>106.48624860766283</v>
      </c>
    </row>
    <row r="26" spans="1:4" x14ac:dyDescent="0.25">
      <c r="A26" s="9">
        <v>2017</v>
      </c>
      <c r="B26" s="10">
        <v>1</v>
      </c>
      <c r="C26" s="10"/>
      <c r="D26" s="79">
        <f>Sentinel_Equation!C26</f>
        <v>106.48199939036992</v>
      </c>
    </row>
    <row r="27" spans="1:4" x14ac:dyDescent="0.25">
      <c r="A27" s="9">
        <v>2017</v>
      </c>
      <c r="B27" s="10">
        <v>2</v>
      </c>
      <c r="C27" s="10"/>
      <c r="D27" s="79">
        <f>Sentinel_Equation!C27</f>
        <v>106.47818760964216</v>
      </c>
    </row>
    <row r="28" spans="1:4" x14ac:dyDescent="0.25">
      <c r="A28" s="9">
        <v>2017</v>
      </c>
      <c r="B28" s="10">
        <v>3</v>
      </c>
      <c r="C28" s="10"/>
      <c r="D28" s="79">
        <f>Sentinel_Equation!C28</f>
        <v>106.47476823348065</v>
      </c>
    </row>
    <row r="29" spans="1:4" x14ac:dyDescent="0.25">
      <c r="A29" s="9">
        <v>2017</v>
      </c>
      <c r="B29" s="10">
        <v>4</v>
      </c>
      <c r="C29" s="10"/>
      <c r="D29" s="79">
        <f>Sentinel_Equation!C29</f>
        <v>106.47170086571504</v>
      </c>
    </row>
    <row r="30" spans="1:4" x14ac:dyDescent="0.25">
      <c r="A30" s="9">
        <v>2017</v>
      </c>
      <c r="B30" s="10">
        <v>5</v>
      </c>
      <c r="C30" s="10"/>
      <c r="D30" s="79">
        <f>Sentinel_Equation!C30</f>
        <v>106.4689492687672</v>
      </c>
    </row>
    <row r="31" spans="1:4" x14ac:dyDescent="0.25">
      <c r="A31" s="9">
        <v>2017</v>
      </c>
      <c r="B31" s="10">
        <v>6</v>
      </c>
      <c r="C31" s="10"/>
      <c r="D31" s="79">
        <f>Sentinel_Equation!C31</f>
        <v>106.4664809355441</v>
      </c>
    </row>
    <row r="32" spans="1:4" x14ac:dyDescent="0.25">
      <c r="A32" s="9">
        <v>2017</v>
      </c>
      <c r="B32" s="10">
        <v>7</v>
      </c>
      <c r="C32" s="10"/>
      <c r="D32" s="79">
        <f>Sentinel_Equation!C32</f>
        <v>106.4642667054022</v>
      </c>
    </row>
    <row r="33" spans="1:4" x14ac:dyDescent="0.25">
      <c r="A33" s="9">
        <v>2017</v>
      </c>
      <c r="B33" s="10">
        <v>8</v>
      </c>
      <c r="C33" s="10"/>
      <c r="D33" s="79">
        <f>Sentinel_Equation!C33</f>
        <v>106.4622804196465</v>
      </c>
    </row>
    <row r="34" spans="1:4" x14ac:dyDescent="0.25">
      <c r="A34" s="9">
        <v>2017</v>
      </c>
      <c r="B34" s="10">
        <v>9</v>
      </c>
      <c r="C34" s="10"/>
      <c r="D34" s="79">
        <f>Sentinel_Equation!C34</f>
        <v>106.4604986124944</v>
      </c>
    </row>
    <row r="35" spans="1:4" x14ac:dyDescent="0.25">
      <c r="A35" s="9">
        <v>2017</v>
      </c>
      <c r="B35" s="10">
        <v>10</v>
      </c>
      <c r="C35" s="10"/>
      <c r="D35" s="79">
        <f>Sentinel_Equation!C35</f>
        <v>106.45890023385319</v>
      </c>
    </row>
    <row r="36" spans="1:4" x14ac:dyDescent="0.25">
      <c r="A36" s="9">
        <v>2017</v>
      </c>
      <c r="B36" s="10">
        <v>11</v>
      </c>
      <c r="C36" s="10"/>
      <c r="D36" s="79">
        <f>Sentinel_Equation!C36</f>
        <v>106.45746640063631</v>
      </c>
    </row>
    <row r="37" spans="1:4" x14ac:dyDescent="0.25">
      <c r="A37" s="9">
        <v>2017</v>
      </c>
      <c r="B37" s="10">
        <v>12</v>
      </c>
      <c r="C37" s="10"/>
      <c r="D37" s="79">
        <f>Sentinel_Equation!C37</f>
        <v>106.45618017368059</v>
      </c>
    </row>
    <row r="38" spans="1:4" x14ac:dyDescent="0.25">
      <c r="A38" s="9">
        <v>2018</v>
      </c>
      <c r="B38" s="10">
        <v>1</v>
      </c>
      <c r="C38" s="10"/>
      <c r="D38" s="79">
        <f>Sentinel_Equation!C38</f>
        <v>106.45502635762853</v>
      </c>
    </row>
    <row r="39" spans="1:4" x14ac:dyDescent="0.25">
      <c r="A39" s="9">
        <v>2018</v>
      </c>
      <c r="B39" s="10">
        <v>2</v>
      </c>
      <c r="C39" s="10"/>
      <c r="D39" s="79">
        <f>Sentinel_Equation!C39</f>
        <v>106.45399132141186</v>
      </c>
    </row>
    <row r="40" spans="1:4" x14ac:dyDescent="0.25">
      <c r="A40" s="9">
        <v>2018</v>
      </c>
      <c r="B40" s="10">
        <v>3</v>
      </c>
      <c r="C40" s="10"/>
      <c r="D40" s="79">
        <f>Sentinel_Equation!C40</f>
        <v>106.45306283721554</v>
      </c>
    </row>
    <row r="41" spans="1:4" x14ac:dyDescent="0.25">
      <c r="A41" s="9">
        <v>2018</v>
      </c>
      <c r="B41" s="10">
        <v>4</v>
      </c>
      <c r="C41" s="10"/>
      <c r="D41" s="79">
        <f>Sentinel_Equation!C41</f>
        <v>106.45222993601948</v>
      </c>
    </row>
    <row r="42" spans="1:4" x14ac:dyDescent="0.25">
      <c r="A42" s="9">
        <v>2018</v>
      </c>
      <c r="B42" s="10">
        <v>5</v>
      </c>
      <c r="C42" s="10"/>
      <c r="D42" s="79">
        <f>Sentinel_Equation!C42</f>
        <v>106.45148277801168</v>
      </c>
    </row>
    <row r="43" spans="1:4" x14ac:dyDescent="0.25">
      <c r="A43" s="9">
        <v>2018</v>
      </c>
      <c r="B43" s="10">
        <v>6</v>
      </c>
      <c r="C43" s="10"/>
      <c r="D43" s="79">
        <f>Sentinel_Equation!C43</f>
        <v>106.45081253634166</v>
      </c>
    </row>
    <row r="44" spans="1:4" x14ac:dyDescent="0.25">
      <c r="A44" s="9">
        <v>2018</v>
      </c>
      <c r="B44" s="10">
        <v>7</v>
      </c>
      <c r="C44" s="10"/>
      <c r="D44" s="79">
        <f>Sentinel_Equation!C44</f>
        <v>106.45021129284089</v>
      </c>
    </row>
    <row r="45" spans="1:4" x14ac:dyDescent="0.25">
      <c r="A45" s="9">
        <v>2018</v>
      </c>
      <c r="B45" s="10">
        <v>8</v>
      </c>
      <c r="C45" s="10"/>
      <c r="D45" s="79">
        <f>Sentinel_Equation!C45</f>
        <v>106.44967194447838</v>
      </c>
    </row>
    <row r="46" spans="1:4" x14ac:dyDescent="0.25">
      <c r="A46" s="9">
        <v>2018</v>
      </c>
      <c r="B46" s="10">
        <v>9</v>
      </c>
      <c r="C46" s="10"/>
      <c r="D46" s="79">
        <f>Sentinel_Equation!C46</f>
        <v>106.44918811944613</v>
      </c>
    </row>
    <row r="47" spans="1:4" x14ac:dyDescent="0.25">
      <c r="A47" s="9">
        <v>2018</v>
      </c>
      <c r="B47" s="10">
        <v>10</v>
      </c>
      <c r="C47" s="10"/>
      <c r="D47" s="79">
        <f>Sentinel_Equation!C47</f>
        <v>106.44875410188328</v>
      </c>
    </row>
    <row r="48" spans="1:4" x14ac:dyDescent="0.25">
      <c r="A48" s="9">
        <v>2018</v>
      </c>
      <c r="B48" s="10">
        <v>11</v>
      </c>
      <c r="C48" s="10"/>
      <c r="D48" s="79">
        <f>Sentinel_Equation!C48</f>
        <v>106.44836476434944</v>
      </c>
    </row>
    <row r="49" spans="1:4" x14ac:dyDescent="0.25">
      <c r="A49" s="9">
        <v>2018</v>
      </c>
      <c r="B49" s="10">
        <v>12</v>
      </c>
      <c r="C49" s="10"/>
      <c r="D49" s="79">
        <f>Sentinel_Equation!C49</f>
        <v>106.44801550724964</v>
      </c>
    </row>
    <row r="50" spans="1:4" x14ac:dyDescent="0.25">
      <c r="A50" s="9">
        <v>2019</v>
      </c>
      <c r="B50" s="10">
        <v>1</v>
      </c>
      <c r="C50" s="10"/>
      <c r="D50" s="79">
        <f>Sentinel_Equation!C50</f>
        <v>106.44770220449522</v>
      </c>
    </row>
    <row r="51" spans="1:4" x14ac:dyDescent="0.25">
      <c r="A51" s="9">
        <v>2019</v>
      </c>
      <c r="B51" s="10">
        <v>2</v>
      </c>
      <c r="C51" s="10"/>
      <c r="D51" s="79">
        <f>Sentinel_Equation!C51</f>
        <v>106.44742115475853</v>
      </c>
    </row>
    <row r="52" spans="1:4" x14ac:dyDescent="0.25">
      <c r="A52" s="9">
        <v>2019</v>
      </c>
      <c r="B52" s="10">
        <v>3</v>
      </c>
      <c r="C52" s="10"/>
      <c r="D52" s="79">
        <f>Sentinel_Equation!C52</f>
        <v>106.44716903774592</v>
      </c>
    </row>
    <row r="53" spans="1:4" x14ac:dyDescent="0.25">
      <c r="A53" s="9">
        <v>2019</v>
      </c>
      <c r="B53" s="10">
        <v>4</v>
      </c>
      <c r="C53" s="10"/>
      <c r="D53" s="79">
        <f>Sentinel_Equation!C53</f>
        <v>106.44694287497202</v>
      </c>
    </row>
    <row r="54" spans="1:4" x14ac:dyDescent="0.25">
      <c r="A54" s="9">
        <v>2019</v>
      </c>
      <c r="B54" s="10">
        <v>5</v>
      </c>
      <c r="C54" s="10"/>
      <c r="D54" s="79">
        <f>Sentinel_Equation!C54</f>
        <v>106.44673999457233</v>
      </c>
    </row>
    <row r="55" spans="1:4" x14ac:dyDescent="0.25">
      <c r="A55" s="9">
        <v>2019</v>
      </c>
      <c r="B55" s="10">
        <v>6</v>
      </c>
      <c r="C55" s="10"/>
      <c r="D55" s="79">
        <f>Sentinel_Equation!C55</f>
        <v>106.44655799973791</v>
      </c>
    </row>
    <row r="56" spans="1:4" x14ac:dyDescent="0.25">
      <c r="A56" s="9">
        <v>2019</v>
      </c>
      <c r="B56" s="10">
        <v>7</v>
      </c>
      <c r="C56" s="10"/>
      <c r="D56" s="79">
        <f>Sentinel_Equation!C56</f>
        <v>106.44639474039988</v>
      </c>
    </row>
    <row r="57" spans="1:4" x14ac:dyDescent="0.25">
      <c r="A57" s="9">
        <v>2019</v>
      </c>
      <c r="B57" s="10">
        <v>8</v>
      </c>
      <c r="C57" s="10"/>
      <c r="D57" s="79">
        <f>Sentinel_Equation!C57</f>
        <v>106.44624828782864</v>
      </c>
    </row>
    <row r="58" spans="1:4" x14ac:dyDescent="0.25">
      <c r="A58" s="9">
        <v>2019</v>
      </c>
      <c r="B58" s="10">
        <v>9</v>
      </c>
      <c r="C58" s="10"/>
      <c r="D58" s="79">
        <f>Sentinel_Equation!C58</f>
        <v>106.44611691184805</v>
      </c>
    </row>
    <row r="59" spans="1:4" x14ac:dyDescent="0.25">
      <c r="A59" s="9">
        <v>2019</v>
      </c>
      <c r="B59" s="10">
        <v>10</v>
      </c>
      <c r="C59" s="10"/>
      <c r="D59" s="79">
        <f>Sentinel_Equation!C59</f>
        <v>106.44599906039534</v>
      </c>
    </row>
    <row r="60" spans="1:4" x14ac:dyDescent="0.25">
      <c r="A60" s="9">
        <v>2019</v>
      </c>
      <c r="B60" s="10">
        <v>11</v>
      </c>
      <c r="C60" s="10"/>
      <c r="D60" s="79">
        <f>Sentinel_Equation!C60</f>
        <v>106.44589334118513</v>
      </c>
    </row>
    <row r="61" spans="1:4" x14ac:dyDescent="0.25">
      <c r="A61" s="9">
        <v>2019</v>
      </c>
      <c r="B61" s="10">
        <v>12</v>
      </c>
      <c r="C61" s="10"/>
      <c r="D61" s="79">
        <f>Sentinel_Equation!C61</f>
        <v>106.44579850526118</v>
      </c>
    </row>
    <row r="62" spans="1:4" x14ac:dyDescent="0.25">
      <c r="A62" s="9">
        <v>2020</v>
      </c>
      <c r="B62" s="10">
        <v>1</v>
      </c>
      <c r="C62" s="10"/>
      <c r="D62" s="79">
        <f>Sentinel_Equation!C62</f>
        <v>106.44571343224131</v>
      </c>
    </row>
    <row r="63" spans="1:4" x14ac:dyDescent="0.25">
      <c r="A63" s="9">
        <v>2020</v>
      </c>
      <c r="B63" s="10">
        <v>2</v>
      </c>
      <c r="C63" s="10"/>
      <c r="D63" s="79">
        <f>Sentinel_Equation!C63</f>
        <v>106.4456371170813</v>
      </c>
    </row>
    <row r="64" spans="1:4" x14ac:dyDescent="0.25">
      <c r="A64" s="9">
        <v>2020</v>
      </c>
      <c r="B64" s="10">
        <v>3</v>
      </c>
      <c r="C64" s="10"/>
      <c r="D64" s="79">
        <f>Sentinel_Equation!C64</f>
        <v>106.44556865820145</v>
      </c>
    </row>
    <row r="65" spans="1:4" x14ac:dyDescent="0.25">
      <c r="A65" s="9">
        <v>2020</v>
      </c>
      <c r="B65" s="10">
        <v>4</v>
      </c>
      <c r="C65" s="10"/>
      <c r="D65" s="79">
        <f>Sentinel_Equation!C65</f>
        <v>106.44550724683533</v>
      </c>
    </row>
    <row r="66" spans="1:4" x14ac:dyDescent="0.25">
      <c r="A66" s="9">
        <v>2020</v>
      </c>
      <c r="B66" s="10">
        <v>5</v>
      </c>
      <c r="C66" s="10"/>
      <c r="D66" s="79">
        <f>Sentinel_Equation!C66</f>
        <v>106.44545215747517</v>
      </c>
    </row>
    <row r="67" spans="1:4" x14ac:dyDescent="0.25">
      <c r="A67" s="9">
        <v>2020</v>
      </c>
      <c r="B67" s="10">
        <v>6</v>
      </c>
      <c r="C67" s="10"/>
      <c r="D67" s="79">
        <f>Sentinel_Equation!C67</f>
        <v>106.44540273930075</v>
      </c>
    </row>
    <row r="68" spans="1:4" x14ac:dyDescent="0.25">
      <c r="A68" s="9">
        <v>2020</v>
      </c>
      <c r="B68" s="10">
        <v>7</v>
      </c>
      <c r="C68" s="10"/>
      <c r="D68" s="79">
        <f>Sentinel_Equation!C68</f>
        <v>106.44535840849066</v>
      </c>
    </row>
    <row r="69" spans="1:4" x14ac:dyDescent="0.25">
      <c r="A69" s="9">
        <v>2020</v>
      </c>
      <c r="B69" s="10">
        <v>8</v>
      </c>
      <c r="C69" s="10"/>
      <c r="D69" s="79">
        <f>Sentinel_Equation!C69</f>
        <v>106.4453186413251</v>
      </c>
    </row>
    <row r="70" spans="1:4" x14ac:dyDescent="0.25">
      <c r="A70" s="9">
        <v>2020</v>
      </c>
      <c r="B70" s="10">
        <v>9</v>
      </c>
      <c r="C70" s="10"/>
      <c r="D70" s="79">
        <f>Sentinel_Equation!C70</f>
        <v>106.44528296799874</v>
      </c>
    </row>
    <row r="71" spans="1:4" x14ac:dyDescent="0.25">
      <c r="A71" s="9">
        <v>2020</v>
      </c>
      <c r="B71" s="10">
        <v>10</v>
      </c>
      <c r="C71" s="10"/>
      <c r="D71" s="79">
        <f>Sentinel_Equation!C71</f>
        <v>106.44525096707044</v>
      </c>
    </row>
    <row r="72" spans="1:4" x14ac:dyDescent="0.25">
      <c r="A72" s="9">
        <v>2020</v>
      </c>
      <c r="B72" s="10">
        <v>11</v>
      </c>
      <c r="C72" s="10"/>
      <c r="D72" s="79">
        <f>Sentinel_Equation!C72</f>
        <v>106.44522226048441</v>
      </c>
    </row>
    <row r="73" spans="1:4" x14ac:dyDescent="0.25">
      <c r="A73" s="13">
        <v>2020</v>
      </c>
      <c r="B73" s="14">
        <v>12</v>
      </c>
      <c r="C73" s="14"/>
      <c r="D73" s="42">
        <f>Sentinel_Equation!C73</f>
        <v>106.44519650910391</v>
      </c>
    </row>
    <row r="76" spans="1:4" ht="60" x14ac:dyDescent="0.25">
      <c r="A76" s="16" t="s">
        <v>0</v>
      </c>
      <c r="B76" s="35" t="s">
        <v>36</v>
      </c>
    </row>
    <row r="77" spans="1:4" x14ac:dyDescent="0.25">
      <c r="A77" s="9">
        <v>2015</v>
      </c>
      <c r="B77" s="23">
        <f>+D13</f>
        <v>106.59698316489045</v>
      </c>
    </row>
    <row r="78" spans="1:4" x14ac:dyDescent="0.25">
      <c r="A78" s="9">
        <v>2016</v>
      </c>
      <c r="B78" s="23">
        <f>+D25</f>
        <v>106.48624860766283</v>
      </c>
    </row>
    <row r="79" spans="1:4" x14ac:dyDescent="0.25">
      <c r="A79" s="9">
        <v>2017</v>
      </c>
      <c r="B79" s="23">
        <f>+D37</f>
        <v>106.45618017368059</v>
      </c>
    </row>
    <row r="80" spans="1:4" x14ac:dyDescent="0.25">
      <c r="A80" s="9">
        <v>2018</v>
      </c>
      <c r="B80" s="23">
        <f>+D49</f>
        <v>106.44801550724964</v>
      </c>
    </row>
    <row r="81" spans="1:2" x14ac:dyDescent="0.25">
      <c r="A81" s="9">
        <v>2019</v>
      </c>
      <c r="B81" s="23">
        <f>+D61</f>
        <v>106.44579850526118</v>
      </c>
    </row>
    <row r="82" spans="1:2" x14ac:dyDescent="0.25">
      <c r="A82" s="13">
        <v>2020</v>
      </c>
      <c r="B82" s="24">
        <f>+D73</f>
        <v>106.44519650910391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73"/>
  <sheetViews>
    <sheetView topLeftCell="A61" zoomScale="80" zoomScaleNormal="80" workbookViewId="0">
      <selection activeCell="E73" sqref="E73"/>
    </sheetView>
  </sheetViews>
  <sheetFormatPr defaultRowHeight="15" x14ac:dyDescent="0.25"/>
  <cols>
    <col min="1" max="2" width="9.140625" style="78"/>
    <col min="3" max="3" width="9.85546875" style="78" bestFit="1" customWidth="1"/>
    <col min="4" max="4" width="9.140625" style="78"/>
    <col min="5" max="5" width="11" style="78" bestFit="1" customWidth="1"/>
    <col min="6" max="16384" width="9.140625" style="78"/>
  </cols>
  <sheetData>
    <row r="1" spans="1:5" x14ac:dyDescent="0.25">
      <c r="A1" s="29" t="s">
        <v>0</v>
      </c>
      <c r="B1" s="30" t="s">
        <v>1</v>
      </c>
      <c r="C1" s="30" t="s">
        <v>21</v>
      </c>
      <c r="D1" s="30" t="s">
        <v>55</v>
      </c>
      <c r="E1" s="31" t="s">
        <v>56</v>
      </c>
    </row>
    <row r="2" spans="1:5" x14ac:dyDescent="0.25">
      <c r="A2" s="9">
        <v>2015</v>
      </c>
      <c r="B2" s="10">
        <v>1</v>
      </c>
      <c r="C2" s="11">
        <v>106.947160303446</v>
      </c>
      <c r="D2" s="11">
        <v>106.947160303446</v>
      </c>
      <c r="E2" s="79">
        <v>-5.7630669847335503E-2</v>
      </c>
    </row>
    <row r="3" spans="1:5" x14ac:dyDescent="0.25">
      <c r="A3" s="9">
        <v>2015</v>
      </c>
      <c r="B3" s="10">
        <v>2</v>
      </c>
      <c r="C3" s="11">
        <f>D2+(E2*Sentinel_Coef!$B$4)</f>
        <v>106.89546243498972</v>
      </c>
      <c r="D3" s="67">
        <f>Sentinel_Coef!$B$2*C3+(1-Sentinel_Coef!$B$2)*(D2+Sentinel_Coef!$B$4*E2)</f>
        <v>106.89546243498972</v>
      </c>
      <c r="E3" s="77">
        <f>Sentinel_Coef!$B$3*(D3-D2)+(1-Sentinel_Coef!$B$3)*Sentinel_Coef!$B$4*E2</f>
        <v>-5.1697868456280251E-2</v>
      </c>
    </row>
    <row r="4" spans="1:5" x14ac:dyDescent="0.25">
      <c r="A4" s="9">
        <v>2015</v>
      </c>
      <c r="B4" s="10">
        <v>3</v>
      </c>
      <c r="C4" s="11">
        <f>D3+(E3*Sentinel_Coef!$B$4)</f>
        <v>106.84908661444135</v>
      </c>
      <c r="D4" s="67">
        <f>Sentinel_Coef!$B$2*C4+(1-Sentinel_Coef!$B$2)*(D3+Sentinel_Coef!$B$4*E3)</f>
        <v>106.84908661444135</v>
      </c>
      <c r="E4" s="77">
        <f>Sentinel_Coef!$B$3*(D4-D3)+(1-Sentinel_Coef!$B$3)*Sentinel_Coef!$B$4*E3</f>
        <v>-4.6375820548376592E-2</v>
      </c>
    </row>
    <row r="5" spans="1:5" x14ac:dyDescent="0.25">
      <c r="A5" s="9">
        <v>2015</v>
      </c>
      <c r="B5" s="10">
        <v>4</v>
      </c>
      <c r="C5" s="11">
        <f>D4+(E4*Sentinel_Coef!$B$4)</f>
        <v>106.80748496246311</v>
      </c>
      <c r="D5" s="67">
        <f>Sentinel_Coef!$B$2*C5+(1-Sentinel_Coef!$B$2)*(D4+Sentinel_Coef!$B$4*E4)</f>
        <v>106.80748496246309</v>
      </c>
      <c r="E5" s="77">
        <f>Sentinel_Coef!$B$3*(D5-D4)+(1-Sentinel_Coef!$B$3)*Sentinel_Coef!$B$4*E4</f>
        <v>-4.1601651978241706E-2</v>
      </c>
    </row>
    <row r="6" spans="1:5" x14ac:dyDescent="0.25">
      <c r="A6" s="9">
        <v>2015</v>
      </c>
      <c r="B6" s="10">
        <v>5</v>
      </c>
      <c r="C6" s="11">
        <f>D5+(E5*Sentinel_Coef!$B$4)</f>
        <v>106.77016600127051</v>
      </c>
      <c r="D6" s="67">
        <f>Sentinel_Coef!$B$2*C6+(1-Sentinel_Coef!$B$2)*(D5+Sentinel_Coef!$B$4*E5)</f>
        <v>106.77016600127051</v>
      </c>
      <c r="E6" s="77">
        <f>Sentinel_Coef!$B$3*(D6-D5)+(1-Sentinel_Coef!$B$3)*Sentinel_Coef!$B$4*E5</f>
        <v>-3.7318961192577604E-2</v>
      </c>
    </row>
    <row r="7" spans="1:5" x14ac:dyDescent="0.25">
      <c r="A7" s="9">
        <v>2015</v>
      </c>
      <c r="B7" s="10">
        <v>6</v>
      </c>
      <c r="C7" s="11">
        <f>D6+(E6*Sentinel_Coef!$B$4)</f>
        <v>106.7366888483627</v>
      </c>
      <c r="D7" s="67">
        <f>Sentinel_Coef!$B$2*C7+(1-Sentinel_Coef!$B$2)*(D6+Sentinel_Coef!$B$4*E6)</f>
        <v>106.7366888483627</v>
      </c>
      <c r="E7" s="77">
        <f>Sentinel_Coef!$B$3*(D7-D6)+(1-Sentinel_Coef!$B$3)*Sentinel_Coef!$B$4*E6</f>
        <v>-3.3477152907812641E-2</v>
      </c>
    </row>
    <row r="8" spans="1:5" x14ac:dyDescent="0.25">
      <c r="A8" s="9">
        <v>2015</v>
      </c>
      <c r="B8" s="10">
        <v>7</v>
      </c>
      <c r="C8" s="11">
        <f>D7+(E7*Sentinel_Coef!$B$4)</f>
        <v>106.70665800798025</v>
      </c>
      <c r="D8" s="67">
        <f>Sentinel_Coef!$B$2*C8+(1-Sentinel_Coef!$B$2)*(D7+Sentinel_Coef!$B$4*E7)</f>
        <v>106.70665800798025</v>
      </c>
      <c r="E8" s="77">
        <f>Sentinel_Coef!$B$3*(D8-D7)+(1-Sentinel_Coef!$B$3)*Sentinel_Coef!$B$4*E7</f>
        <v>-3.003084038244553E-2</v>
      </c>
    </row>
    <row r="9" spans="1:5" x14ac:dyDescent="0.25">
      <c r="A9" s="9">
        <v>2015</v>
      </c>
      <c r="B9" s="10">
        <v>8</v>
      </c>
      <c r="C9" s="11">
        <f>D8+(E8*Sentinel_Coef!$B$4)</f>
        <v>106.67971869875765</v>
      </c>
      <c r="D9" s="67">
        <f>Sentinel_Coef!$B$2*C9+(1-Sentinel_Coef!$B$2)*(D8+Sentinel_Coef!$B$4*E8)</f>
        <v>106.67971869875765</v>
      </c>
      <c r="E9" s="77">
        <f>Sentinel_Coef!$B$3*(D9-D8)+(1-Sentinel_Coef!$B$3)*Sentinel_Coef!$B$4*E8</f>
        <v>-2.6939309222605564E-2</v>
      </c>
    </row>
    <row r="10" spans="1:5" x14ac:dyDescent="0.25">
      <c r="A10" s="9">
        <v>2015</v>
      </c>
      <c r="B10" s="10">
        <v>9</v>
      </c>
      <c r="C10" s="11">
        <f>D9+(E9*Sentinel_Coef!$B$4)</f>
        <v>106.65555266237143</v>
      </c>
      <c r="D10" s="67">
        <f>Sentinel_Coef!$B$2*C10+(1-Sentinel_Coef!$B$2)*(D9+Sentinel_Coef!$B$4*E9)</f>
        <v>106.65555266237143</v>
      </c>
      <c r="E10" s="77">
        <f>Sentinel_Coef!$B$3*(D10-D9)+(1-Sentinel_Coef!$B$3)*Sentinel_Coef!$B$4*E9</f>
        <v>-2.4166036386227573E-2</v>
      </c>
    </row>
    <row r="11" spans="1:5" x14ac:dyDescent="0.25">
      <c r="A11" s="9">
        <v>2015</v>
      </c>
      <c r="B11" s="10">
        <v>10</v>
      </c>
      <c r="C11" s="11">
        <f>D10+(E10*Sentinel_Coef!$B$4)</f>
        <v>106.63387440366796</v>
      </c>
      <c r="D11" s="67">
        <f>Sentinel_Coef!$B$2*C11+(1-Sentinel_Coef!$B$2)*(D10+Sentinel_Coef!$B$4*E10)</f>
        <v>106.63387440366796</v>
      </c>
      <c r="E11" s="77">
        <f>Sentinel_Coef!$B$3*(D11-D10)+(1-Sentinel_Coef!$B$3)*Sentinel_Coef!$B$4*E10</f>
        <v>-2.1678258703469486E-2</v>
      </c>
    </row>
    <row r="12" spans="1:5" x14ac:dyDescent="0.25">
      <c r="A12" s="9">
        <v>2015</v>
      </c>
      <c r="B12" s="10">
        <v>11</v>
      </c>
      <c r="C12" s="11">
        <f>D11+(E11*Sentinel_Coef!$B$4)</f>
        <v>106.61442781785208</v>
      </c>
      <c r="D12" s="67">
        <f>Sentinel_Coef!$B$2*C12+(1-Sentinel_Coef!$B$2)*(D11+Sentinel_Coef!$B$4*E11)</f>
        <v>106.61442781785208</v>
      </c>
      <c r="E12" s="77">
        <f>Sentinel_Coef!$B$3*(D12-D11)+(1-Sentinel_Coef!$B$3)*Sentinel_Coef!$B$4*E11</f>
        <v>-1.9446585815884959E-2</v>
      </c>
    </row>
    <row r="13" spans="1:5" x14ac:dyDescent="0.25">
      <c r="A13" s="9">
        <v>2015</v>
      </c>
      <c r="B13" s="10">
        <v>12</v>
      </c>
      <c r="C13" s="11">
        <f>D12+(E12*Sentinel_Coef!$B$4)</f>
        <v>106.59698316489045</v>
      </c>
      <c r="D13" s="67">
        <f>Sentinel_Coef!$B$2*C13+(1-Sentinel_Coef!$B$2)*(D12+Sentinel_Coef!$B$4*E12)</f>
        <v>106.59698316489045</v>
      </c>
      <c r="E13" s="77">
        <f>Sentinel_Coef!$B$3*(D13-D12)+(1-Sentinel_Coef!$B$3)*Sentinel_Coef!$B$4*E12</f>
        <v>-1.7444652961637212E-2</v>
      </c>
    </row>
    <row r="14" spans="1:5" x14ac:dyDescent="0.25">
      <c r="A14" s="9">
        <v>2016</v>
      </c>
      <c r="B14" s="10">
        <v>1</v>
      </c>
      <c r="C14" s="11">
        <f>D13+(E13*Sentinel_Coef!$B$4)</f>
        <v>106.58133435538562</v>
      </c>
      <c r="D14" s="67">
        <f>Sentinel_Coef!$B$2*C14+(1-Sentinel_Coef!$B$2)*(D13+Sentinel_Coef!$B$4*E13)</f>
        <v>106.58133435538562</v>
      </c>
      <c r="E14" s="77">
        <f>Sentinel_Coef!$B$3*(D14-D13)+(1-Sentinel_Coef!$B$3)*Sentinel_Coef!$B$4*E13</f>
        <v>-1.5648809504819297E-2</v>
      </c>
    </row>
    <row r="15" spans="1:5" x14ac:dyDescent="0.25">
      <c r="A15" s="9">
        <v>2016</v>
      </c>
      <c r="B15" s="10">
        <v>2</v>
      </c>
      <c r="C15" s="11">
        <f>D14+(E14*Sentinel_Coef!$B$4)</f>
        <v>106.56729651585641</v>
      </c>
      <c r="D15" s="67">
        <f>Sentinel_Coef!$B$2*C15+(1-Sentinel_Coef!$B$2)*(D14+Sentinel_Coef!$B$4*E14)</f>
        <v>106.56729651585641</v>
      </c>
      <c r="E15" s="77">
        <f>Sentinel_Coef!$B$3*(D15-D14)+(1-Sentinel_Coef!$B$3)*Sentinel_Coef!$B$4*E14</f>
        <v>-1.4037839529204423E-2</v>
      </c>
    </row>
    <row r="16" spans="1:5" x14ac:dyDescent="0.25">
      <c r="A16" s="9">
        <v>2016</v>
      </c>
      <c r="B16" s="10">
        <v>3</v>
      </c>
      <c r="C16" s="11">
        <f>D15+(E15*Sentinel_Coef!$B$4)</f>
        <v>106.5547038046609</v>
      </c>
      <c r="D16" s="67">
        <f>Sentinel_Coef!$B$2*C16+(1-Sentinel_Coef!$B$2)*(D15+Sentinel_Coef!$B$4*E15)</f>
        <v>106.5547038046609</v>
      </c>
      <c r="E16" s="77">
        <f>Sentinel_Coef!$B$3*(D16-D15)+(1-Sentinel_Coef!$B$3)*Sentinel_Coef!$B$4*E15</f>
        <v>-1.2592711195507464E-2</v>
      </c>
    </row>
    <row r="17" spans="1:5" x14ac:dyDescent="0.25">
      <c r="A17" s="9">
        <v>2016</v>
      </c>
      <c r="B17" s="10">
        <v>4</v>
      </c>
      <c r="C17" s="11">
        <f>D16+(E16*Sentinel_Coef!$B$4)</f>
        <v>106.54340745275978</v>
      </c>
      <c r="D17" s="67">
        <f>Sentinel_Coef!$B$2*C17+(1-Sentinel_Coef!$B$2)*(D16+Sentinel_Coef!$B$4*E16)</f>
        <v>106.54340745275978</v>
      </c>
      <c r="E17" s="77">
        <f>Sentinel_Coef!$B$3*(D17-D16)+(1-Sentinel_Coef!$B$3)*Sentinel_Coef!$B$4*E16</f>
        <v>-1.1296351901129886E-2</v>
      </c>
    </row>
    <row r="18" spans="1:5" x14ac:dyDescent="0.25">
      <c r="A18" s="9">
        <v>2016</v>
      </c>
      <c r="B18" s="10">
        <v>5</v>
      </c>
      <c r="C18" s="11">
        <f>D17+(E17*Sentinel_Coef!$B$4)</f>
        <v>106.53327400617366</v>
      </c>
      <c r="D18" s="67">
        <f>Sentinel_Coef!$B$2*C18+(1-Sentinel_Coef!$B$2)*(D17+Sentinel_Coef!$B$4*E17)</f>
        <v>106.53327400617366</v>
      </c>
      <c r="E18" s="77">
        <f>Sentinel_Coef!$B$3*(D18-D17)+(1-Sentinel_Coef!$B$3)*Sentinel_Coef!$B$4*E17</f>
        <v>-1.0133446586122273E-2</v>
      </c>
    </row>
    <row r="19" spans="1:5" x14ac:dyDescent="0.25">
      <c r="A19" s="9">
        <v>2016</v>
      </c>
      <c r="B19" s="10">
        <v>6</v>
      </c>
      <c r="C19" s="11">
        <f>D18+(E18*Sentinel_Coef!$B$4)</f>
        <v>106.52418374937106</v>
      </c>
      <c r="D19" s="67">
        <f>Sentinel_Coef!$B$2*C19+(1-Sentinel_Coef!$B$2)*(D18+Sentinel_Coef!$B$4*E18)</f>
        <v>106.52418374937108</v>
      </c>
      <c r="E19" s="77">
        <f>Sentinel_Coef!$B$3*(D19-D18)+(1-Sentinel_Coef!$B$3)*Sentinel_Coef!$B$4*E18</f>
        <v>-9.0902568026042553E-3</v>
      </c>
    </row>
    <row r="20" spans="1:5" x14ac:dyDescent="0.25">
      <c r="A20" s="9">
        <v>2016</v>
      </c>
      <c r="B20" s="10">
        <v>7</v>
      </c>
      <c r="C20" s="11">
        <f>D19+(E19*Sentinel_Coef!$B$4)</f>
        <v>106.516029290961</v>
      </c>
      <c r="D20" s="67">
        <f>Sentinel_Coef!$B$2*C20+(1-Sentinel_Coef!$B$2)*(D19+Sentinel_Coef!$B$4*E19)</f>
        <v>106.516029290961</v>
      </c>
      <c r="E20" s="77">
        <f>Sentinel_Coef!$B$3*(D20-D19)+(1-Sentinel_Coef!$B$3)*Sentinel_Coef!$B$4*E19</f>
        <v>-8.1544584100741342E-3</v>
      </c>
    </row>
    <row r="21" spans="1:5" x14ac:dyDescent="0.25">
      <c r="A21" s="9">
        <v>2016</v>
      </c>
      <c r="B21" s="10">
        <v>8</v>
      </c>
      <c r="C21" s="11">
        <f>D20+(E20*Sentinel_Coef!$B$4)</f>
        <v>106.50871429498173</v>
      </c>
      <c r="D21" s="67">
        <f>Sentinel_Coef!$B$2*C21+(1-Sentinel_Coef!$B$2)*(D20+Sentinel_Coef!$B$4*E20)</f>
        <v>106.50871429498173</v>
      </c>
      <c r="E21" s="77">
        <f>Sentinel_Coef!$B$3*(D21-D20)+(1-Sentinel_Coef!$B$3)*Sentinel_Coef!$B$4*E20</f>
        <v>-7.3149959792764788E-3</v>
      </c>
    </row>
    <row r="22" spans="1:5" x14ac:dyDescent="0.25">
      <c r="A22" s="9">
        <v>2016</v>
      </c>
      <c r="B22" s="10">
        <v>9</v>
      </c>
      <c r="C22" s="11">
        <f>D21+(E21*Sentinel_Coef!$B$4)</f>
        <v>106.5021523427973</v>
      </c>
      <c r="D22" s="67">
        <f>Sentinel_Coef!$B$2*C22+(1-Sentinel_Coef!$B$2)*(D21+Sentinel_Coef!$B$4*E21)</f>
        <v>106.5021523427973</v>
      </c>
      <c r="E22" s="77">
        <f>Sentinel_Coef!$B$3*(D22-D21)+(1-Sentinel_Coef!$B$3)*Sentinel_Coef!$B$4*E21</f>
        <v>-6.56195218442987E-3</v>
      </c>
    </row>
    <row r="23" spans="1:5" x14ac:dyDescent="0.25">
      <c r="A23" s="9">
        <v>2016</v>
      </c>
      <c r="B23" s="10">
        <v>10</v>
      </c>
      <c r="C23" s="11">
        <f>D22+(E22*Sentinel_Coef!$B$4)</f>
        <v>106.49626591215636</v>
      </c>
      <c r="D23" s="67">
        <f>Sentinel_Coef!$B$2*C23+(1-Sentinel_Coef!$B$2)*(D22+Sentinel_Coef!$B$4*E22)</f>
        <v>106.49626591215636</v>
      </c>
      <c r="E23" s="77">
        <f>Sentinel_Coef!$B$3*(D23-D22)+(1-Sentinel_Coef!$B$3)*Sentinel_Coef!$B$4*E22</f>
        <v>-5.8864306409349134E-3</v>
      </c>
    </row>
    <row r="24" spans="1:5" x14ac:dyDescent="0.25">
      <c r="A24" s="9">
        <v>2016</v>
      </c>
      <c r="B24" s="10">
        <v>11</v>
      </c>
      <c r="C24" s="11">
        <f>D23+(E23*Sentinel_Coef!$B$4)</f>
        <v>106.49098546135198</v>
      </c>
      <c r="D24" s="67">
        <f>Sentinel_Coef!$B$2*C24+(1-Sentinel_Coef!$B$2)*(D23+Sentinel_Coef!$B$4*E23)</f>
        <v>106.49098546135198</v>
      </c>
      <c r="E24" s="77">
        <f>Sentinel_Coef!$B$3*(D24-D23)+(1-Sentinel_Coef!$B$3)*Sentinel_Coef!$B$4*E23</f>
        <v>-5.2804508043748661E-3</v>
      </c>
    </row>
    <row r="25" spans="1:5" x14ac:dyDescent="0.25">
      <c r="A25" s="9">
        <v>2016</v>
      </c>
      <c r="B25" s="10">
        <v>12</v>
      </c>
      <c r="C25" s="11">
        <f>D24+(E24*Sentinel_Coef!$B$4)</f>
        <v>106.48624860766283</v>
      </c>
      <c r="D25" s="67">
        <f>Sentinel_Coef!$B$2*C25+(1-Sentinel_Coef!$B$2)*(D24+Sentinel_Coef!$B$4*E24)</f>
        <v>106.48624860766284</v>
      </c>
      <c r="E25" s="77">
        <f>Sentinel_Coef!$B$3*(D25-D24)+(1-Sentinel_Coef!$B$3)*Sentinel_Coef!$B$4*E24</f>
        <v>-4.7368536891506888E-3</v>
      </c>
    </row>
    <row r="26" spans="1:5" x14ac:dyDescent="0.25">
      <c r="A26" s="9">
        <v>2017</v>
      </c>
      <c r="B26" s="10">
        <v>1</v>
      </c>
      <c r="C26" s="11">
        <f>D25+(E25*Sentinel_Coef!$B$4)</f>
        <v>106.48199939036992</v>
      </c>
      <c r="D26" s="67">
        <f>Sentinel_Coef!$B$2*C26+(1-Sentinel_Coef!$B$2)*(D25+Sentinel_Coef!$B$4*E25)</f>
        <v>106.48199939036992</v>
      </c>
      <c r="E26" s="77">
        <f>Sentinel_Coef!$B$3*(D26-D25)+(1-Sentinel_Coef!$B$3)*Sentinel_Coef!$B$4*E25</f>
        <v>-4.2492172929300244E-3</v>
      </c>
    </row>
    <row r="27" spans="1:5" x14ac:dyDescent="0.25">
      <c r="A27" s="9">
        <v>2017</v>
      </c>
      <c r="B27" s="10">
        <v>2</v>
      </c>
      <c r="C27" s="11">
        <f>D26+(E26*Sentinel_Coef!$B$4)</f>
        <v>106.47818760964216</v>
      </c>
      <c r="D27" s="67">
        <f>Sentinel_Coef!$B$2*C27+(1-Sentinel_Coef!$B$2)*(D26+Sentinel_Coef!$B$4*E26)</f>
        <v>106.47818760964216</v>
      </c>
      <c r="E27" s="77">
        <f>Sentinel_Coef!$B$3*(D27-D26)+(1-Sentinel_Coef!$B$3)*Sentinel_Coef!$B$4*E26</f>
        <v>-3.8117807277618749E-3</v>
      </c>
    </row>
    <row r="28" spans="1:5" x14ac:dyDescent="0.25">
      <c r="A28" s="9">
        <v>2017</v>
      </c>
      <c r="B28" s="10">
        <v>3</v>
      </c>
      <c r="C28" s="11">
        <f>D27+(E27*Sentinel_Coef!$B$4)</f>
        <v>106.47476823348065</v>
      </c>
      <c r="D28" s="67">
        <f>Sentinel_Coef!$B$2*C28+(1-Sentinel_Coef!$B$2)*(D27+Sentinel_Coef!$B$4*E27)</f>
        <v>106.47476823348065</v>
      </c>
      <c r="E28" s="77">
        <f>Sentinel_Coef!$B$3*(D28-D27)+(1-Sentinel_Coef!$B$3)*Sentinel_Coef!$B$4*E27</f>
        <v>-3.4193761615120125E-3</v>
      </c>
    </row>
    <row r="29" spans="1:5" x14ac:dyDescent="0.25">
      <c r="A29" s="9">
        <v>2017</v>
      </c>
      <c r="B29" s="10">
        <v>4</v>
      </c>
      <c r="C29" s="11">
        <f>D28+(E28*Sentinel_Coef!$B$4)</f>
        <v>106.47170086571504</v>
      </c>
      <c r="D29" s="67">
        <f>Sentinel_Coef!$B$2*C29+(1-Sentinel_Coef!$B$2)*(D28+Sentinel_Coef!$B$4*E28)</f>
        <v>106.47170086571504</v>
      </c>
      <c r="E29" s="77">
        <f>Sentinel_Coef!$B$3*(D29-D28)+(1-Sentinel_Coef!$B$3)*Sentinel_Coef!$B$4*E28</f>
        <v>-3.0673677656134993E-3</v>
      </c>
    </row>
    <row r="30" spans="1:5" x14ac:dyDescent="0.25">
      <c r="A30" s="9">
        <v>2017</v>
      </c>
      <c r="B30" s="10">
        <v>5</v>
      </c>
      <c r="C30" s="11">
        <f>D29+(E29*Sentinel_Coef!$B$4)</f>
        <v>106.4689492687672</v>
      </c>
      <c r="D30" s="67">
        <f>Sentinel_Coef!$B$2*C30+(1-Sentinel_Coef!$B$2)*(D29+Sentinel_Coef!$B$4*E29)</f>
        <v>106.4689492687672</v>
      </c>
      <c r="E30" s="77">
        <f>Sentinel_Coef!$B$3*(D30-D29)+(1-Sentinel_Coef!$B$3)*Sentinel_Coef!$B$4*E29</f>
        <v>-2.7515969478381893E-3</v>
      </c>
    </row>
    <row r="31" spans="1:5" x14ac:dyDescent="0.25">
      <c r="A31" s="9">
        <v>2017</v>
      </c>
      <c r="B31" s="10">
        <v>6</v>
      </c>
      <c r="C31" s="11">
        <f>D30+(E30*Sentinel_Coef!$B$4)</f>
        <v>106.4664809355441</v>
      </c>
      <c r="D31" s="67">
        <f>Sentinel_Coef!$B$2*C31+(1-Sentinel_Coef!$B$2)*(D30+Sentinel_Coef!$B$4*E30)</f>
        <v>106.4664809355441</v>
      </c>
      <c r="E31" s="77">
        <f>Sentinel_Coef!$B$3*(D31-D30)+(1-Sentinel_Coef!$B$3)*Sentinel_Coef!$B$4*E30</f>
        <v>-2.4683332231060172E-3</v>
      </c>
    </row>
    <row r="32" spans="1:5" x14ac:dyDescent="0.25">
      <c r="A32" s="9">
        <v>2017</v>
      </c>
      <c r="B32" s="10">
        <v>7</v>
      </c>
      <c r="C32" s="11">
        <f>D31+(E31*Sentinel_Coef!$B$4)</f>
        <v>106.4642667054022</v>
      </c>
      <c r="D32" s="67">
        <f>Sentinel_Coef!$B$2*C32+(1-Sentinel_Coef!$B$2)*(D31+Sentinel_Coef!$B$4*E31)</f>
        <v>106.4642667054022</v>
      </c>
      <c r="E32" s="77">
        <f>Sentinel_Coef!$B$3*(D32-D31)+(1-Sentinel_Coef!$B$3)*Sentinel_Coef!$B$4*E31</f>
        <v>-2.2142301419112911E-3</v>
      </c>
    </row>
    <row r="33" spans="1:5" x14ac:dyDescent="0.25">
      <c r="A33" s="9">
        <v>2017</v>
      </c>
      <c r="B33" s="10">
        <v>8</v>
      </c>
      <c r="C33" s="11">
        <f>D32+(E32*Sentinel_Coef!$B$4)</f>
        <v>106.4622804196465</v>
      </c>
      <c r="D33" s="67">
        <f>Sentinel_Coef!$B$2*C33+(1-Sentinel_Coef!$B$2)*(D32+Sentinel_Coef!$B$4*E32)</f>
        <v>106.4622804196465</v>
      </c>
      <c r="E33" s="77">
        <f>Sentinel_Coef!$B$3*(D33-D32)+(1-Sentinel_Coef!$B$3)*Sentinel_Coef!$B$4*E32</f>
        <v>-1.9862857556856087E-3</v>
      </c>
    </row>
    <row r="34" spans="1:5" x14ac:dyDescent="0.25">
      <c r="A34" s="9">
        <v>2017</v>
      </c>
      <c r="B34" s="10">
        <v>9</v>
      </c>
      <c r="C34" s="11">
        <f>D33+(E33*Sentinel_Coef!$B$4)</f>
        <v>106.4604986124944</v>
      </c>
      <c r="D34" s="67">
        <f>Sentinel_Coef!$B$2*C34+(1-Sentinel_Coef!$B$2)*(D33+Sentinel_Coef!$B$4*E33)</f>
        <v>106.4604986124944</v>
      </c>
      <c r="E34" s="77">
        <f>Sentinel_Coef!$B$3*(D34-D33)+(1-Sentinel_Coef!$B$3)*Sentinel_Coef!$B$4*E33</f>
        <v>-1.7818071520939915E-3</v>
      </c>
    </row>
    <row r="35" spans="1:5" x14ac:dyDescent="0.25">
      <c r="A35" s="9">
        <v>2017</v>
      </c>
      <c r="B35" s="10">
        <v>10</v>
      </c>
      <c r="C35" s="11">
        <f>D34+(E34*Sentinel_Coef!$B$4)</f>
        <v>106.45890023385319</v>
      </c>
      <c r="D35" s="67">
        <f>Sentinel_Coef!$B$2*C35+(1-Sentinel_Coef!$B$2)*(D34+Sentinel_Coef!$B$4*E34)</f>
        <v>106.45890023385317</v>
      </c>
      <c r="E35" s="77">
        <f>Sentinel_Coef!$B$3*(D35-D34)+(1-Sentinel_Coef!$B$3)*Sentinel_Coef!$B$4*E34</f>
        <v>-1.5983786412213604E-3</v>
      </c>
    </row>
    <row r="36" spans="1:5" x14ac:dyDescent="0.25">
      <c r="A36" s="9">
        <v>2017</v>
      </c>
      <c r="B36" s="10">
        <v>11</v>
      </c>
      <c r="C36" s="11">
        <f>D35+(E35*Sentinel_Coef!$B$4)</f>
        <v>106.45746640063631</v>
      </c>
      <c r="D36" s="67">
        <f>Sentinel_Coef!$B$2*C36+(1-Sentinel_Coef!$B$2)*(D35+Sentinel_Coef!$B$4*E35)</f>
        <v>106.45746640063631</v>
      </c>
      <c r="E36" s="77">
        <f>Sentinel_Coef!$B$3*(D36-D35)+(1-Sentinel_Coef!$B$3)*Sentinel_Coef!$B$4*E35</f>
        <v>-1.4338332168627717E-3</v>
      </c>
    </row>
    <row r="37" spans="1:5" x14ac:dyDescent="0.25">
      <c r="A37" s="9">
        <v>2017</v>
      </c>
      <c r="B37" s="10">
        <v>12</v>
      </c>
      <c r="C37" s="11">
        <f>D36+(E36*Sentinel_Coef!$B$4)</f>
        <v>106.45618017368059</v>
      </c>
      <c r="D37" s="67">
        <f>Sentinel_Coef!$B$2*C37+(1-Sentinel_Coef!$B$2)*(D36+Sentinel_Coef!$B$4*E36)</f>
        <v>106.45618017368059</v>
      </c>
      <c r="E37" s="77">
        <f>Sentinel_Coef!$B$3*(D37-D36)+(1-Sentinel_Coef!$B$3)*Sentinel_Coef!$B$4*E36</f>
        <v>-1.2862269557168129E-3</v>
      </c>
    </row>
    <row r="38" spans="1:5" x14ac:dyDescent="0.25">
      <c r="A38" s="9">
        <v>2018</v>
      </c>
      <c r="B38" s="10">
        <v>1</v>
      </c>
      <c r="C38" s="11">
        <f>D37+(E37*Sentinel_Coef!$B$4)</f>
        <v>106.45502635762853</v>
      </c>
      <c r="D38" s="67">
        <f>Sentinel_Coef!$B$2*C38+(1-Sentinel_Coef!$B$2)*(D37+Sentinel_Coef!$B$4*E37)</f>
        <v>106.45502635762853</v>
      </c>
      <c r="E38" s="77">
        <f>Sentinel_Coef!$B$3*(D38-D37)+(1-Sentinel_Coef!$B$3)*Sentinel_Coef!$B$4*E37</f>
        <v>-1.1538160520744279E-3</v>
      </c>
    </row>
    <row r="39" spans="1:5" x14ac:dyDescent="0.25">
      <c r="A39" s="9">
        <v>2018</v>
      </c>
      <c r="B39" s="10">
        <v>2</v>
      </c>
      <c r="C39" s="11">
        <f>D38+(E38*Sentinel_Coef!$B$4)</f>
        <v>106.45399132141186</v>
      </c>
      <c r="D39" s="67">
        <f>Sentinel_Coef!$B$2*C39+(1-Sentinel_Coef!$B$2)*(D38+Sentinel_Coef!$B$4*E38)</f>
        <v>106.45399132141186</v>
      </c>
      <c r="E39" s="77">
        <f>Sentinel_Coef!$B$3*(D39-D38)+(1-Sentinel_Coef!$B$3)*Sentinel_Coef!$B$4*E38</f>
        <v>-1.0350362166705639E-3</v>
      </c>
    </row>
    <row r="40" spans="1:5" x14ac:dyDescent="0.25">
      <c r="A40" s="9">
        <v>2018</v>
      </c>
      <c r="B40" s="10">
        <v>3</v>
      </c>
      <c r="C40" s="11">
        <f>D39+(E39*Sentinel_Coef!$B$4)</f>
        <v>106.45306283721554</v>
      </c>
      <c r="D40" s="67">
        <f>Sentinel_Coef!$B$2*C40+(1-Sentinel_Coef!$B$2)*(D39+Sentinel_Coef!$B$4*E39)</f>
        <v>106.45306283721554</v>
      </c>
      <c r="E40" s="77">
        <f>Sentinel_Coef!$B$3*(D40-D39)+(1-Sentinel_Coef!$B$3)*Sentinel_Coef!$B$4*E39</f>
        <v>-9.2848419632675925E-4</v>
      </c>
    </row>
    <row r="41" spans="1:5" x14ac:dyDescent="0.25">
      <c r="A41" s="9">
        <v>2018</v>
      </c>
      <c r="B41" s="10">
        <v>4</v>
      </c>
      <c r="C41" s="11">
        <f>D40+(E40*Sentinel_Coef!$B$4)</f>
        <v>106.45222993601948</v>
      </c>
      <c r="D41" s="67">
        <f>Sentinel_Coef!$B$2*C41+(1-Sentinel_Coef!$B$2)*(D40+Sentinel_Coef!$B$4*E40)</f>
        <v>106.45222993601948</v>
      </c>
      <c r="E41" s="77">
        <f>Sentinel_Coef!$B$3*(D41-D40)+(1-Sentinel_Coef!$B$3)*Sentinel_Coef!$B$4*E40</f>
        <v>-8.329011960559545E-4</v>
      </c>
    </row>
    <row r="42" spans="1:5" x14ac:dyDescent="0.25">
      <c r="A42" s="9">
        <v>2018</v>
      </c>
      <c r="B42" s="10">
        <v>5</v>
      </c>
      <c r="C42" s="11">
        <f>D41+(E41*Sentinel_Coef!$B$4)</f>
        <v>106.45148277801168</v>
      </c>
      <c r="D42" s="67">
        <f>Sentinel_Coef!$B$2*C42+(1-Sentinel_Coef!$B$2)*(D41+Sentinel_Coef!$B$4*E41)</f>
        <v>106.45148277801168</v>
      </c>
      <c r="E42" s="77">
        <f>Sentinel_Coef!$B$3*(D42-D41)+(1-Sentinel_Coef!$B$3)*Sentinel_Coef!$B$4*E41</f>
        <v>-7.4715800778878865E-4</v>
      </c>
    </row>
    <row r="43" spans="1:5" x14ac:dyDescent="0.25">
      <c r="A43" s="9">
        <v>2018</v>
      </c>
      <c r="B43" s="10">
        <v>6</v>
      </c>
      <c r="C43" s="11">
        <f>D42+(E42*Sentinel_Coef!$B$4)</f>
        <v>106.45081253634166</v>
      </c>
      <c r="D43" s="67">
        <f>Sentinel_Coef!$B$2*C43+(1-Sentinel_Coef!$B$2)*(D42+Sentinel_Coef!$B$4*E42)</f>
        <v>106.45081253634166</v>
      </c>
      <c r="E43" s="77">
        <f>Sentinel_Coef!$B$3*(D43-D42)+(1-Sentinel_Coef!$B$3)*Sentinel_Coef!$B$4*E42</f>
        <v>-6.7024167001653956E-4</v>
      </c>
    </row>
    <row r="44" spans="1:5" x14ac:dyDescent="0.25">
      <c r="A44" s="9">
        <v>2018</v>
      </c>
      <c r="B44" s="10">
        <v>7</v>
      </c>
      <c r="C44" s="11">
        <f>D43+(E43*Sentinel_Coef!$B$4)</f>
        <v>106.45021129284089</v>
      </c>
      <c r="D44" s="67">
        <f>Sentinel_Coef!$B$2*C44+(1-Sentinel_Coef!$B$2)*(D43+Sentinel_Coef!$B$4*E43)</f>
        <v>106.45021129284089</v>
      </c>
      <c r="E44" s="77">
        <f>Sentinel_Coef!$B$3*(D44-D43)+(1-Sentinel_Coef!$B$3)*Sentinel_Coef!$B$4*E43</f>
        <v>-6.0124350076400405E-4</v>
      </c>
    </row>
    <row r="45" spans="1:5" x14ac:dyDescent="0.25">
      <c r="A45" s="9">
        <v>2018</v>
      </c>
      <c r="B45" s="10">
        <v>8</v>
      </c>
      <c r="C45" s="11">
        <f>D44+(E44*Sentinel_Coef!$B$4)</f>
        <v>106.44967194447838</v>
      </c>
      <c r="D45" s="67">
        <f>Sentinel_Coef!$B$2*C45+(1-Sentinel_Coef!$B$2)*(D44+Sentinel_Coef!$B$4*E44)</f>
        <v>106.44967194447838</v>
      </c>
      <c r="E45" s="77">
        <f>Sentinel_Coef!$B$3*(D45-D44)+(1-Sentinel_Coef!$B$3)*Sentinel_Coef!$B$4*E44</f>
        <v>-5.3934836251430041E-4</v>
      </c>
    </row>
    <row r="46" spans="1:5" x14ac:dyDescent="0.25">
      <c r="A46" s="9">
        <v>2018</v>
      </c>
      <c r="B46" s="10">
        <v>9</v>
      </c>
      <c r="C46" s="11">
        <f>D45+(E45*Sentinel_Coef!$B$4)</f>
        <v>106.44918811944613</v>
      </c>
      <c r="D46" s="67">
        <f>Sentinel_Coef!$B$2*C46+(1-Sentinel_Coef!$B$2)*(D45+Sentinel_Coef!$B$4*E45)</f>
        <v>106.44918811944613</v>
      </c>
      <c r="E46" s="77">
        <f>Sentinel_Coef!$B$3*(D46-D45)+(1-Sentinel_Coef!$B$3)*Sentinel_Coef!$B$4*E45</f>
        <v>-4.8382503224831785E-4</v>
      </c>
    </row>
    <row r="47" spans="1:5" x14ac:dyDescent="0.25">
      <c r="A47" s="9">
        <v>2018</v>
      </c>
      <c r="B47" s="10">
        <v>10</v>
      </c>
      <c r="C47" s="11">
        <f>D46+(E46*Sentinel_Coef!$B$4)</f>
        <v>106.44875410188328</v>
      </c>
      <c r="D47" s="67">
        <f>Sentinel_Coef!$B$2*C47+(1-Sentinel_Coef!$B$2)*(D46+Sentinel_Coef!$B$4*E46)</f>
        <v>106.44875410188328</v>
      </c>
      <c r="E47" s="77">
        <f>Sentinel_Coef!$B$3*(D47-D46)+(1-Sentinel_Coef!$B$3)*Sentinel_Coef!$B$4*E46</f>
        <v>-4.3401756285974501E-4</v>
      </c>
    </row>
    <row r="48" spans="1:5" x14ac:dyDescent="0.25">
      <c r="A48" s="9">
        <v>2018</v>
      </c>
      <c r="B48" s="10">
        <v>11</v>
      </c>
      <c r="C48" s="11">
        <f>D47+(E47*Sentinel_Coef!$B$4)</f>
        <v>106.44836476434944</v>
      </c>
      <c r="D48" s="67">
        <f>Sentinel_Coef!$B$2*C48+(1-Sentinel_Coef!$B$2)*(D47+Sentinel_Coef!$B$4*E47)</f>
        <v>106.44836476434944</v>
      </c>
      <c r="E48" s="77">
        <f>Sentinel_Coef!$B$3*(D48-D47)+(1-Sentinel_Coef!$B$3)*Sentinel_Coef!$B$4*E47</f>
        <v>-3.8933753384994284E-4</v>
      </c>
    </row>
    <row r="49" spans="1:5" x14ac:dyDescent="0.25">
      <c r="A49" s="9">
        <v>2018</v>
      </c>
      <c r="B49" s="10">
        <v>12</v>
      </c>
      <c r="C49" s="11">
        <f>D48+(E48*Sentinel_Coef!$B$4)</f>
        <v>106.44801550724964</v>
      </c>
      <c r="D49" s="67">
        <f>Sentinel_Coef!$B$2*C49+(1-Sentinel_Coef!$B$2)*(D48+Sentinel_Coef!$B$4*E48)</f>
        <v>106.44801550724964</v>
      </c>
      <c r="E49" s="77">
        <f>Sentinel_Coef!$B$3*(D49-D48)+(1-Sentinel_Coef!$B$3)*Sentinel_Coef!$B$4*E48</f>
        <v>-3.4925709979258555E-4</v>
      </c>
    </row>
    <row r="50" spans="1:5" x14ac:dyDescent="0.25">
      <c r="A50" s="9">
        <v>2019</v>
      </c>
      <c r="B50" s="10">
        <v>1</v>
      </c>
      <c r="C50" s="11">
        <f>D49+(E49*Sentinel_Coef!$B$4)</f>
        <v>106.44770220449522</v>
      </c>
      <c r="D50" s="67">
        <f>Sentinel_Coef!$B$2*C50+(1-Sentinel_Coef!$B$2)*(D49+Sentinel_Coef!$B$4*E49)</f>
        <v>106.44770220449522</v>
      </c>
      <c r="E50" s="77">
        <f>Sentinel_Coef!$B$3*(D50-D49)+(1-Sentinel_Coef!$B$3)*Sentinel_Coef!$B$4*E49</f>
        <v>-3.1330275442548378E-4</v>
      </c>
    </row>
    <row r="51" spans="1:5" x14ac:dyDescent="0.25">
      <c r="A51" s="9">
        <v>2019</v>
      </c>
      <c r="B51" s="10">
        <v>2</v>
      </c>
      <c r="C51" s="11">
        <f>D50+(E50*Sentinel_Coef!$B$4)</f>
        <v>106.44742115475853</v>
      </c>
      <c r="D51" s="67">
        <f>Sentinel_Coef!$B$2*C51+(1-Sentinel_Coef!$B$2)*(D50+Sentinel_Coef!$B$4*E50)</f>
        <v>106.44742115475853</v>
      </c>
      <c r="E51" s="77">
        <f>Sentinel_Coef!$B$3*(D51-D50)+(1-Sentinel_Coef!$B$3)*Sentinel_Coef!$B$4*E50</f>
        <v>-2.8104973667840948E-4</v>
      </c>
    </row>
    <row r="52" spans="1:5" x14ac:dyDescent="0.25">
      <c r="A52" s="9">
        <v>2019</v>
      </c>
      <c r="B52" s="10">
        <v>3</v>
      </c>
      <c r="C52" s="11">
        <f>D51+(E51*Sentinel_Coef!$B$4)</f>
        <v>106.44716903774592</v>
      </c>
      <c r="D52" s="67">
        <f>Sentinel_Coef!$B$2*C52+(1-Sentinel_Coef!$B$2)*(D51+Sentinel_Coef!$B$4*E51)</f>
        <v>106.44716903774591</v>
      </c>
      <c r="E52" s="77">
        <f>Sentinel_Coef!$B$3*(D52-D51)+(1-Sentinel_Coef!$B$3)*Sentinel_Coef!$B$4*E51</f>
        <v>-2.521170126034787E-4</v>
      </c>
    </row>
    <row r="53" spans="1:5" x14ac:dyDescent="0.25">
      <c r="A53" s="9">
        <v>2019</v>
      </c>
      <c r="B53" s="10">
        <v>4</v>
      </c>
      <c r="C53" s="11">
        <f>D52+(E52*Sentinel_Coef!$B$4)</f>
        <v>106.44694287497202</v>
      </c>
      <c r="D53" s="67">
        <f>Sentinel_Coef!$B$2*C53+(1-Sentinel_Coef!$B$2)*(D52+Sentinel_Coef!$B$4*E52)</f>
        <v>106.44694287497202</v>
      </c>
      <c r="E53" s="77">
        <f>Sentinel_Coef!$B$3*(D53-D52)+(1-Sentinel_Coef!$B$3)*Sentinel_Coef!$B$4*E52</f>
        <v>-2.2616277387713964E-4</v>
      </c>
    </row>
    <row r="54" spans="1:5" x14ac:dyDescent="0.25">
      <c r="A54" s="9">
        <v>2019</v>
      </c>
      <c r="B54" s="10">
        <v>5</v>
      </c>
      <c r="C54" s="11">
        <f>D53+(E53*Sentinel_Coef!$B$4)</f>
        <v>106.44673999457233</v>
      </c>
      <c r="D54" s="67">
        <f>Sentinel_Coef!$B$2*C54+(1-Sentinel_Coef!$B$2)*(D53+Sentinel_Coef!$B$4*E53)</f>
        <v>106.44673999457233</v>
      </c>
      <c r="E54" s="77">
        <f>Sentinel_Coef!$B$3*(D54-D53)+(1-Sentinel_Coef!$B$3)*Sentinel_Coef!$B$4*E53</f>
        <v>-2.0288039970062233E-4</v>
      </c>
    </row>
    <row r="55" spans="1:5" x14ac:dyDescent="0.25">
      <c r="A55" s="9">
        <v>2019</v>
      </c>
      <c r="B55" s="10">
        <v>6</v>
      </c>
      <c r="C55" s="11">
        <f>D54+(E54*Sentinel_Coef!$B$4)</f>
        <v>106.44655799973791</v>
      </c>
      <c r="D55" s="67">
        <f>Sentinel_Coef!$B$2*C55+(1-Sentinel_Coef!$B$2)*(D54+Sentinel_Coef!$B$4*E54)</f>
        <v>106.44655799973791</v>
      </c>
      <c r="E55" s="77">
        <f>Sentinel_Coef!$B$3*(D55-D54)+(1-Sentinel_Coef!$B$3)*Sentinel_Coef!$B$4*E54</f>
        <v>-1.8199483441320329E-4</v>
      </c>
    </row>
    <row r="56" spans="1:5" x14ac:dyDescent="0.25">
      <c r="A56" s="9">
        <v>2019</v>
      </c>
      <c r="B56" s="10">
        <v>7</v>
      </c>
      <c r="C56" s="11">
        <f>D55+(E55*Sentinel_Coef!$B$4)</f>
        <v>106.44639474039988</v>
      </c>
      <c r="D56" s="67">
        <f>Sentinel_Coef!$B$2*C56+(1-Sentinel_Coef!$B$2)*(D55+Sentinel_Coef!$B$4*E55)</f>
        <v>106.44639474039988</v>
      </c>
      <c r="E56" s="77">
        <f>Sentinel_Coef!$B$3*(D56-D55)+(1-Sentinel_Coef!$B$3)*Sentinel_Coef!$B$4*E55</f>
        <v>-1.6325933802543543E-4</v>
      </c>
    </row>
    <row r="57" spans="1:5" x14ac:dyDescent="0.25">
      <c r="A57" s="9">
        <v>2019</v>
      </c>
      <c r="B57" s="10">
        <v>8</v>
      </c>
      <c r="C57" s="11">
        <f>D56+(E56*Sentinel_Coef!$B$4)</f>
        <v>106.44624828782864</v>
      </c>
      <c r="D57" s="67">
        <f>Sentinel_Coef!$B$2*C57+(1-Sentinel_Coef!$B$2)*(D56+Sentinel_Coef!$B$4*E56)</f>
        <v>106.44624828782864</v>
      </c>
      <c r="E57" s="77">
        <f>Sentinel_Coef!$B$3*(D57-D56)+(1-Sentinel_Coef!$B$3)*Sentinel_Coef!$B$4*E56</f>
        <v>-1.4645257124061526E-4</v>
      </c>
    </row>
    <row r="58" spans="1:5" x14ac:dyDescent="0.25">
      <c r="A58" s="9">
        <v>2019</v>
      </c>
      <c r="B58" s="10">
        <v>9</v>
      </c>
      <c r="C58" s="11">
        <f>D57+(E57*Sentinel_Coef!$B$4)</f>
        <v>106.44611691184805</v>
      </c>
      <c r="D58" s="67">
        <f>Sentinel_Coef!$B$2*C58+(1-Sentinel_Coef!$B$2)*(D57+Sentinel_Coef!$B$4*E57)</f>
        <v>106.44611691184805</v>
      </c>
      <c r="E58" s="77">
        <f>Sentinel_Coef!$B$3*(D58-D57)+(1-Sentinel_Coef!$B$3)*Sentinel_Coef!$B$4*E57</f>
        <v>-1.313759805871029E-4</v>
      </c>
    </row>
    <row r="59" spans="1:5" x14ac:dyDescent="0.25">
      <c r="A59" s="9">
        <v>2019</v>
      </c>
      <c r="B59" s="10">
        <v>10</v>
      </c>
      <c r="C59" s="11">
        <f>D58+(E58*Sentinel_Coef!$B$4)</f>
        <v>106.44599906039534</v>
      </c>
      <c r="D59" s="67">
        <f>Sentinel_Coef!$B$2*C59+(1-Sentinel_Coef!$B$2)*(D58+Sentinel_Coef!$B$4*E58)</f>
        <v>106.44599906039534</v>
      </c>
      <c r="E59" s="77">
        <f>Sentinel_Coef!$B$3*(D59-D58)+(1-Sentinel_Coef!$B$3)*Sentinel_Coef!$B$4*E58</f>
        <v>-1.1785145272101295E-4</v>
      </c>
    </row>
    <row r="60" spans="1:5" x14ac:dyDescent="0.25">
      <c r="A60" s="9">
        <v>2019</v>
      </c>
      <c r="B60" s="10">
        <v>11</v>
      </c>
      <c r="C60" s="11">
        <f>D59+(E59*Sentinel_Coef!$B$4)</f>
        <v>106.44589334118513</v>
      </c>
      <c r="D60" s="67">
        <f>Sentinel_Coef!$B$2*C60+(1-Sentinel_Coef!$B$2)*(D59+Sentinel_Coef!$B$4*E59)</f>
        <v>106.44589334118513</v>
      </c>
      <c r="E60" s="77">
        <f>Sentinel_Coef!$B$3*(D60-D59)+(1-Sentinel_Coef!$B$3)*Sentinel_Coef!$B$4*E59</f>
        <v>-1.0571921021014829E-4</v>
      </c>
    </row>
    <row r="61" spans="1:5" x14ac:dyDescent="0.25">
      <c r="A61" s="9">
        <v>2019</v>
      </c>
      <c r="B61" s="10">
        <v>12</v>
      </c>
      <c r="C61" s="11">
        <f>D60+(E60*Sentinel_Coef!$B$4)</f>
        <v>106.44579850526118</v>
      </c>
      <c r="D61" s="67">
        <f>Sentinel_Coef!$B$2*C61+(1-Sentinel_Coef!$B$2)*(D60+Sentinel_Coef!$B$4*E60)</f>
        <v>106.44579850526118</v>
      </c>
      <c r="E61" s="77">
        <f>Sentinel_Coef!$B$3*(D61-D60)+(1-Sentinel_Coef!$B$3)*Sentinel_Coef!$B$4*E60</f>
        <v>-9.4835923949286501E-5</v>
      </c>
    </row>
    <row r="62" spans="1:5" x14ac:dyDescent="0.25">
      <c r="A62" s="9">
        <v>2020</v>
      </c>
      <c r="B62" s="10">
        <v>1</v>
      </c>
      <c r="C62" s="11">
        <f>D61+(E61*Sentinel_Coef!$B$4)</f>
        <v>106.44571343224131</v>
      </c>
      <c r="D62" s="67">
        <f>Sentinel_Coef!$B$2*C62+(1-Sentinel_Coef!$B$2)*(D61+Sentinel_Coef!$B$4*E61)</f>
        <v>106.44571343224131</v>
      </c>
      <c r="E62" s="77">
        <f>Sentinel_Coef!$B$3*(D62-D61)+(1-Sentinel_Coef!$B$3)*Sentinel_Coef!$B$4*E61</f>
        <v>-8.5073019873424998E-5</v>
      </c>
    </row>
    <row r="63" spans="1:5" x14ac:dyDescent="0.25">
      <c r="A63" s="9">
        <v>2020</v>
      </c>
      <c r="B63" s="10">
        <v>2</v>
      </c>
      <c r="C63" s="11">
        <f>D62+(E62*Sentinel_Coef!$B$4)</f>
        <v>106.4456371170813</v>
      </c>
      <c r="D63" s="67">
        <f>Sentinel_Coef!$B$2*C63+(1-Sentinel_Coef!$B$2)*(D62+Sentinel_Coef!$B$4*E62)</f>
        <v>106.4456371170813</v>
      </c>
      <c r="E63" s="77">
        <f>Sentinel_Coef!$B$3*(D63-D62)+(1-Sentinel_Coef!$B$3)*Sentinel_Coef!$B$4*E62</f>
        <v>-7.6315160006054444E-5</v>
      </c>
    </row>
    <row r="64" spans="1:5" x14ac:dyDescent="0.25">
      <c r="A64" s="9">
        <v>2020</v>
      </c>
      <c r="B64" s="10">
        <v>3</v>
      </c>
      <c r="C64" s="11">
        <f>D63+(E63*Sentinel_Coef!$B$4)</f>
        <v>106.44556865820145</v>
      </c>
      <c r="D64" s="67">
        <f>Sentinel_Coef!$B$2*C64+(1-Sentinel_Coef!$B$2)*(D63+Sentinel_Coef!$B$4*E63)</f>
        <v>106.44556865820145</v>
      </c>
      <c r="E64" s="77">
        <f>Sentinel_Coef!$B$3*(D64-D63)+(1-Sentinel_Coef!$B$3)*Sentinel_Coef!$B$4*E63</f>
        <v>-6.8458879859590704E-5</v>
      </c>
    </row>
    <row r="65" spans="1:5" x14ac:dyDescent="0.25">
      <c r="A65" s="9">
        <v>2020</v>
      </c>
      <c r="B65" s="10">
        <v>4</v>
      </c>
      <c r="C65" s="11">
        <f>D64+(E64*Sentinel_Coef!$B$4)</f>
        <v>106.44550724683533</v>
      </c>
      <c r="D65" s="67">
        <f>Sentinel_Coef!$B$2*C65+(1-Sentinel_Coef!$B$2)*(D64+Sentinel_Coef!$B$4*E64)</f>
        <v>106.44550724683533</v>
      </c>
      <c r="E65" s="77">
        <f>Sentinel_Coef!$B$3*(D65-D64)+(1-Sentinel_Coef!$B$3)*Sentinel_Coef!$B$4*E64</f>
        <v>-6.1411366118390486E-5</v>
      </c>
    </row>
    <row r="66" spans="1:5" x14ac:dyDescent="0.25">
      <c r="A66" s="9">
        <v>2020</v>
      </c>
      <c r="B66" s="10">
        <v>5</v>
      </c>
      <c r="C66" s="11">
        <f>D65+(E65*Sentinel_Coef!$B$4)</f>
        <v>106.44545215747517</v>
      </c>
      <c r="D66" s="67">
        <f>Sentinel_Coef!$B$2*C66+(1-Sentinel_Coef!$B$2)*(D65+Sentinel_Coef!$B$4*E65)</f>
        <v>106.44545215747517</v>
      </c>
      <c r="E66" s="77">
        <f>Sentinel_Coef!$B$3*(D66-D65)+(1-Sentinel_Coef!$B$3)*Sentinel_Coef!$B$4*E65</f>
        <v>-5.5089360156210777E-5</v>
      </c>
    </row>
    <row r="67" spans="1:5" x14ac:dyDescent="0.25">
      <c r="A67" s="9">
        <v>2020</v>
      </c>
      <c r="B67" s="10">
        <v>6</v>
      </c>
      <c r="C67" s="11">
        <f>D66+(E66*Sentinel_Coef!$B$4)</f>
        <v>106.44540273930075</v>
      </c>
      <c r="D67" s="67">
        <f>Sentinel_Coef!$B$2*C67+(1-Sentinel_Coef!$B$2)*(D66+Sentinel_Coef!$B$4*E66)</f>
        <v>106.44540273930076</v>
      </c>
      <c r="E67" s="77">
        <f>Sentinel_Coef!$B$3*(D67-D66)+(1-Sentinel_Coef!$B$3)*Sentinel_Coef!$B$4*E66</f>
        <v>-4.9418174427208903E-5</v>
      </c>
    </row>
    <row r="68" spans="1:5" x14ac:dyDescent="0.25">
      <c r="A68" s="9">
        <v>2020</v>
      </c>
      <c r="B68" s="10">
        <v>7</v>
      </c>
      <c r="C68" s="11">
        <f>D67+(E67*Sentinel_Coef!$B$4)</f>
        <v>106.44535840849066</v>
      </c>
      <c r="D68" s="67">
        <f>Sentinel_Coef!$B$2*C68+(1-Sentinel_Coef!$B$2)*(D67+Sentinel_Coef!$B$4*E67)</f>
        <v>106.44535840849066</v>
      </c>
      <c r="E68" s="77">
        <f>Sentinel_Coef!$B$3*(D68-D67)+(1-Sentinel_Coef!$B$3)*Sentinel_Coef!$B$4*E67</f>
        <v>-4.4330810099329223E-5</v>
      </c>
    </row>
    <row r="69" spans="1:5" x14ac:dyDescent="0.25">
      <c r="A69" s="9">
        <v>2020</v>
      </c>
      <c r="B69" s="10">
        <v>8</v>
      </c>
      <c r="C69" s="11">
        <f>D68+(E68*Sentinel_Coef!$B$4)</f>
        <v>106.4453186413251</v>
      </c>
      <c r="D69" s="67">
        <f>Sentinel_Coef!$B$2*C69+(1-Sentinel_Coef!$B$2)*(D68+Sentinel_Coef!$B$4*E68)</f>
        <v>106.4453186413251</v>
      </c>
      <c r="E69" s="77">
        <f>Sentinel_Coef!$B$3*(D69-D68)+(1-Sentinel_Coef!$B$3)*Sentinel_Coef!$B$4*E68</f>
        <v>-3.976716555814189E-5</v>
      </c>
    </row>
    <row r="70" spans="1:5" x14ac:dyDescent="0.25">
      <c r="A70" s="9">
        <v>2020</v>
      </c>
      <c r="B70" s="10">
        <v>9</v>
      </c>
      <c r="C70" s="11">
        <f>D69+(E69*Sentinel_Coef!$B$4)</f>
        <v>106.44528296799874</v>
      </c>
      <c r="D70" s="67">
        <f>Sentinel_Coef!$B$2*C70+(1-Sentinel_Coef!$B$2)*(D69+Sentinel_Coef!$B$4*E69)</f>
        <v>106.44528296799874</v>
      </c>
      <c r="E70" s="77">
        <f>Sentinel_Coef!$B$3*(D70-D69)+(1-Sentinel_Coef!$B$3)*Sentinel_Coef!$B$4*E69</f>
        <v>-3.5673326360497216E-5</v>
      </c>
    </row>
    <row r="71" spans="1:5" x14ac:dyDescent="0.25">
      <c r="A71" s="9">
        <v>2020</v>
      </c>
      <c r="B71" s="10">
        <v>10</v>
      </c>
      <c r="C71" s="11">
        <f>D70+(E70*Sentinel_Coef!$B$4)</f>
        <v>106.44525096707044</v>
      </c>
      <c r="D71" s="67">
        <f>Sentinel_Coef!$B$2*C71+(1-Sentinel_Coef!$B$2)*(D70+Sentinel_Coef!$B$4*E70)</f>
        <v>106.44525096707044</v>
      </c>
      <c r="E71" s="77">
        <f>Sentinel_Coef!$B$3*(D71-D70)+(1-Sentinel_Coef!$B$3)*Sentinel_Coef!$B$4*E70</f>
        <v>-3.2000928298132704E-5</v>
      </c>
    </row>
    <row r="72" spans="1:5" x14ac:dyDescent="0.25">
      <c r="A72" s="9">
        <v>2020</v>
      </c>
      <c r="B72" s="10">
        <v>11</v>
      </c>
      <c r="C72" s="11">
        <f>D71+(E71*Sentinel_Coef!$B$4)</f>
        <v>106.44522226048441</v>
      </c>
      <c r="D72" s="67">
        <f>Sentinel_Coef!$B$2*C72+(1-Sentinel_Coef!$B$2)*(D71+Sentinel_Coef!$B$4*E71)</f>
        <v>106.44522226048441</v>
      </c>
      <c r="E72" s="77">
        <f>Sentinel_Coef!$B$3*(D72-D71)+(1-Sentinel_Coef!$B$3)*Sentinel_Coef!$B$4*E71</f>
        <v>-2.8706586025474864E-5</v>
      </c>
    </row>
    <row r="73" spans="1:5" x14ac:dyDescent="0.25">
      <c r="A73" s="13">
        <v>2020</v>
      </c>
      <c r="B73" s="14">
        <v>12</v>
      </c>
      <c r="C73" s="20">
        <f>D72+(E72*Sentinel_Coef!$B$4)</f>
        <v>106.44519650910391</v>
      </c>
      <c r="D73" s="68">
        <f>Sentinel_Coef!$B$2*C73+(1-Sentinel_Coef!$B$2)*(D72+Sentinel_Coef!$B$4*E72)</f>
        <v>106.44519650910391</v>
      </c>
      <c r="E73" s="76">
        <f>Sentinel_Coef!$B$3*(D73-D72)+(1-Sentinel_Coef!$B$3)*Sentinel_Coef!$B$4*E72</f>
        <v>-2.5751380508833634E-5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D158"/>
  <sheetViews>
    <sheetView zoomScale="80" zoomScaleNormal="80" workbookViewId="0">
      <selection activeCell="D87" sqref="D87"/>
    </sheetView>
  </sheetViews>
  <sheetFormatPr defaultRowHeight="15" x14ac:dyDescent="0.25"/>
  <cols>
    <col min="3" max="3" width="19.5703125" bestFit="1" customWidth="1"/>
    <col min="4" max="4" width="10.140625" bestFit="1" customWidth="1"/>
  </cols>
  <sheetData>
    <row r="1" spans="1:4" x14ac:dyDescent="0.25">
      <c r="A1" s="53" t="s">
        <v>49</v>
      </c>
      <c r="B1" s="53"/>
      <c r="C1" s="53"/>
      <c r="D1" s="53">
        <f>+'Street Lighting_Coef'!B3</f>
        <v>0.24202091778516086</v>
      </c>
    </row>
    <row r="2" spans="1:4" x14ac:dyDescent="0.25">
      <c r="A2" s="26" t="s">
        <v>0</v>
      </c>
      <c r="B2" s="27" t="s">
        <v>1</v>
      </c>
      <c r="C2" s="27" t="s">
        <v>45</v>
      </c>
      <c r="D2" s="28" t="s">
        <v>37</v>
      </c>
    </row>
    <row r="3" spans="1:4" hidden="1" x14ac:dyDescent="0.25">
      <c r="A3" s="9">
        <v>2008</v>
      </c>
      <c r="B3" s="10">
        <v>1</v>
      </c>
      <c r="C3" s="38">
        <v>74654</v>
      </c>
      <c r="D3" s="41">
        <v>270204</v>
      </c>
    </row>
    <row r="4" spans="1:4" hidden="1" x14ac:dyDescent="0.25">
      <c r="A4" s="9">
        <v>2008</v>
      </c>
      <c r="B4" s="10">
        <v>2</v>
      </c>
      <c r="C4" s="38">
        <v>73891</v>
      </c>
      <c r="D4" s="41">
        <v>270559</v>
      </c>
    </row>
    <row r="5" spans="1:4" hidden="1" x14ac:dyDescent="0.25">
      <c r="A5" s="9">
        <v>2008</v>
      </c>
      <c r="B5" s="10">
        <v>3</v>
      </c>
      <c r="C5" s="38">
        <v>74183</v>
      </c>
      <c r="D5" s="41">
        <v>270856</v>
      </c>
    </row>
    <row r="6" spans="1:4" hidden="1" x14ac:dyDescent="0.25">
      <c r="A6" s="9">
        <v>2008</v>
      </c>
      <c r="B6" s="10">
        <v>4</v>
      </c>
      <c r="C6" s="38">
        <v>75236</v>
      </c>
      <c r="D6" s="41">
        <v>271644</v>
      </c>
    </row>
    <row r="7" spans="1:4" hidden="1" x14ac:dyDescent="0.25">
      <c r="A7" s="9">
        <v>2008</v>
      </c>
      <c r="B7" s="10">
        <v>5</v>
      </c>
      <c r="C7" s="38">
        <v>75538</v>
      </c>
      <c r="D7" s="41">
        <v>272077</v>
      </c>
    </row>
    <row r="8" spans="1:4" hidden="1" x14ac:dyDescent="0.25">
      <c r="A8" s="9">
        <v>2008</v>
      </c>
      <c r="B8" s="10">
        <v>6</v>
      </c>
      <c r="C8" s="38">
        <v>75626</v>
      </c>
      <c r="D8" s="41">
        <v>272937</v>
      </c>
    </row>
    <row r="9" spans="1:4" hidden="1" x14ac:dyDescent="0.25">
      <c r="A9" s="9">
        <v>2008</v>
      </c>
      <c r="B9" s="10">
        <v>7</v>
      </c>
      <c r="C9" s="38">
        <v>75743</v>
      </c>
      <c r="D9" s="41">
        <v>273537</v>
      </c>
    </row>
    <row r="10" spans="1:4" hidden="1" x14ac:dyDescent="0.25">
      <c r="A10" s="9">
        <v>2008</v>
      </c>
      <c r="B10" s="10">
        <v>8</v>
      </c>
      <c r="C10" s="38">
        <v>75803</v>
      </c>
      <c r="D10" s="41">
        <v>274231</v>
      </c>
    </row>
    <row r="11" spans="1:4" hidden="1" x14ac:dyDescent="0.25">
      <c r="A11" s="9">
        <v>2008</v>
      </c>
      <c r="B11" s="10">
        <v>9</v>
      </c>
      <c r="C11" s="38">
        <v>75878</v>
      </c>
      <c r="D11" s="41">
        <v>275091</v>
      </c>
    </row>
    <row r="12" spans="1:4" hidden="1" x14ac:dyDescent="0.25">
      <c r="A12" s="9">
        <v>2008</v>
      </c>
      <c r="B12" s="10">
        <v>10</v>
      </c>
      <c r="C12" s="38">
        <v>76102</v>
      </c>
      <c r="D12" s="41">
        <v>276307</v>
      </c>
    </row>
    <row r="13" spans="1:4" hidden="1" x14ac:dyDescent="0.25">
      <c r="A13" s="9">
        <v>2008</v>
      </c>
      <c r="B13" s="10">
        <v>11</v>
      </c>
      <c r="C13" s="38">
        <v>76217</v>
      </c>
      <c r="D13" s="41">
        <v>277116</v>
      </c>
    </row>
    <row r="14" spans="1:4" hidden="1" x14ac:dyDescent="0.25">
      <c r="A14" s="9">
        <v>2008</v>
      </c>
      <c r="B14" s="10">
        <v>12</v>
      </c>
      <c r="C14" s="38">
        <v>76297</v>
      </c>
      <c r="D14" s="41">
        <v>277828</v>
      </c>
    </row>
    <row r="15" spans="1:4" hidden="1" x14ac:dyDescent="0.25">
      <c r="A15" s="9">
        <v>2009</v>
      </c>
      <c r="B15" s="10">
        <v>1</v>
      </c>
      <c r="C15" s="38">
        <v>76598</v>
      </c>
      <c r="D15" s="41">
        <v>278300</v>
      </c>
    </row>
    <row r="16" spans="1:4" hidden="1" x14ac:dyDescent="0.25">
      <c r="A16" s="9">
        <v>2009</v>
      </c>
      <c r="B16" s="10">
        <v>2</v>
      </c>
      <c r="C16" s="38">
        <v>76716</v>
      </c>
      <c r="D16" s="41">
        <v>278729</v>
      </c>
    </row>
    <row r="17" spans="1:4" hidden="1" x14ac:dyDescent="0.25">
      <c r="A17" s="9">
        <v>2009</v>
      </c>
      <c r="B17" s="10">
        <v>3</v>
      </c>
      <c r="C17" s="38">
        <v>76757</v>
      </c>
      <c r="D17" s="41">
        <v>279111</v>
      </c>
    </row>
    <row r="18" spans="1:4" hidden="1" x14ac:dyDescent="0.25">
      <c r="A18" s="9">
        <v>2009</v>
      </c>
      <c r="B18" s="10">
        <v>4</v>
      </c>
      <c r="C18" s="38">
        <v>76993</v>
      </c>
      <c r="D18" s="41">
        <v>279275</v>
      </c>
    </row>
    <row r="19" spans="1:4" hidden="1" x14ac:dyDescent="0.25">
      <c r="A19" s="9">
        <v>2009</v>
      </c>
      <c r="B19" s="10">
        <v>5</v>
      </c>
      <c r="C19" s="38">
        <v>77060</v>
      </c>
      <c r="D19" s="41">
        <v>279706</v>
      </c>
    </row>
    <row r="20" spans="1:4" hidden="1" x14ac:dyDescent="0.25">
      <c r="A20" s="9">
        <v>2009</v>
      </c>
      <c r="B20" s="10">
        <v>6</v>
      </c>
      <c r="C20" s="38">
        <v>77069</v>
      </c>
      <c r="D20" s="41">
        <v>279913</v>
      </c>
    </row>
    <row r="21" spans="1:4" hidden="1" x14ac:dyDescent="0.25">
      <c r="A21" s="9">
        <v>2009</v>
      </c>
      <c r="B21" s="10">
        <v>7</v>
      </c>
      <c r="C21" s="38">
        <v>77085</v>
      </c>
      <c r="D21" s="41">
        <v>280348</v>
      </c>
    </row>
    <row r="22" spans="1:4" hidden="1" x14ac:dyDescent="0.25">
      <c r="A22" s="9">
        <v>2009</v>
      </c>
      <c r="B22" s="10">
        <v>8</v>
      </c>
      <c r="C22" s="38">
        <v>77113</v>
      </c>
      <c r="D22" s="41">
        <v>280785</v>
      </c>
    </row>
    <row r="23" spans="1:4" hidden="1" x14ac:dyDescent="0.25">
      <c r="A23" s="9">
        <v>2009</v>
      </c>
      <c r="B23" s="10">
        <v>9</v>
      </c>
      <c r="C23" s="38">
        <v>77509</v>
      </c>
      <c r="D23" s="41">
        <v>281450</v>
      </c>
    </row>
    <row r="24" spans="1:4" hidden="1" x14ac:dyDescent="0.25">
      <c r="A24" s="9">
        <v>2009</v>
      </c>
      <c r="B24" s="10">
        <v>10</v>
      </c>
      <c r="C24" s="38">
        <v>77613</v>
      </c>
      <c r="D24" s="41">
        <v>282365</v>
      </c>
    </row>
    <row r="25" spans="1:4" hidden="1" x14ac:dyDescent="0.25">
      <c r="A25" s="9">
        <v>2009</v>
      </c>
      <c r="B25" s="10">
        <v>11</v>
      </c>
      <c r="C25" s="38">
        <v>76989</v>
      </c>
      <c r="D25" s="41">
        <v>283074</v>
      </c>
    </row>
    <row r="26" spans="1:4" hidden="1" x14ac:dyDescent="0.25">
      <c r="A26" s="9">
        <v>2009</v>
      </c>
      <c r="B26" s="10">
        <v>12</v>
      </c>
      <c r="C26" s="38">
        <v>78116</v>
      </c>
      <c r="D26" s="41">
        <v>283665</v>
      </c>
    </row>
    <row r="27" spans="1:4" hidden="1" x14ac:dyDescent="0.25">
      <c r="A27" s="9">
        <v>2010</v>
      </c>
      <c r="B27" s="10">
        <v>1</v>
      </c>
      <c r="C27" s="38">
        <v>78196</v>
      </c>
      <c r="D27" s="41">
        <v>284472</v>
      </c>
    </row>
    <row r="28" spans="1:4" hidden="1" x14ac:dyDescent="0.25">
      <c r="A28" s="9">
        <v>2010</v>
      </c>
      <c r="B28" s="10">
        <v>2</v>
      </c>
      <c r="C28" s="38">
        <v>78295</v>
      </c>
      <c r="D28" s="41">
        <v>284976</v>
      </c>
    </row>
    <row r="29" spans="1:4" hidden="1" x14ac:dyDescent="0.25">
      <c r="A29" s="9">
        <v>2010</v>
      </c>
      <c r="B29" s="10">
        <v>3</v>
      </c>
      <c r="C29" s="38">
        <v>78372</v>
      </c>
      <c r="D29" s="41">
        <v>285780</v>
      </c>
    </row>
    <row r="30" spans="1:4" hidden="1" x14ac:dyDescent="0.25">
      <c r="A30" s="9">
        <v>2010</v>
      </c>
      <c r="B30" s="10">
        <v>4</v>
      </c>
      <c r="C30" s="38">
        <v>78564</v>
      </c>
      <c r="D30" s="41">
        <v>286444</v>
      </c>
    </row>
    <row r="31" spans="1:4" hidden="1" x14ac:dyDescent="0.25">
      <c r="A31" s="9">
        <v>2010</v>
      </c>
      <c r="B31" s="10">
        <v>5</v>
      </c>
      <c r="C31" s="38">
        <v>78739</v>
      </c>
      <c r="D31" s="41">
        <v>286768</v>
      </c>
    </row>
    <row r="32" spans="1:4" hidden="1" x14ac:dyDescent="0.25">
      <c r="A32" s="9">
        <v>2010</v>
      </c>
      <c r="B32" s="10">
        <v>6</v>
      </c>
      <c r="C32" s="38">
        <v>78841</v>
      </c>
      <c r="D32" s="41">
        <v>287506</v>
      </c>
    </row>
    <row r="33" spans="1:4" hidden="1" x14ac:dyDescent="0.25">
      <c r="A33" s="9">
        <v>2010</v>
      </c>
      <c r="B33" s="10">
        <v>7</v>
      </c>
      <c r="C33" s="38">
        <v>78898</v>
      </c>
      <c r="D33" s="41">
        <v>288025</v>
      </c>
    </row>
    <row r="34" spans="1:4" hidden="1" x14ac:dyDescent="0.25">
      <c r="A34" s="9">
        <v>2010</v>
      </c>
      <c r="B34" s="10">
        <v>8</v>
      </c>
      <c r="C34" s="38">
        <v>78922</v>
      </c>
      <c r="D34" s="41">
        <v>288423</v>
      </c>
    </row>
    <row r="35" spans="1:4" hidden="1" x14ac:dyDescent="0.25">
      <c r="A35" s="9">
        <v>2010</v>
      </c>
      <c r="B35" s="10">
        <v>9</v>
      </c>
      <c r="C35" s="38">
        <v>78972</v>
      </c>
      <c r="D35" s="41">
        <v>289293</v>
      </c>
    </row>
    <row r="36" spans="1:4" hidden="1" x14ac:dyDescent="0.25">
      <c r="A36" s="9">
        <v>2010</v>
      </c>
      <c r="B36" s="10">
        <v>10</v>
      </c>
      <c r="C36" s="38">
        <v>78972</v>
      </c>
      <c r="D36" s="41">
        <v>289685</v>
      </c>
    </row>
    <row r="37" spans="1:4" hidden="1" x14ac:dyDescent="0.25">
      <c r="A37" s="9">
        <v>2010</v>
      </c>
      <c r="B37" s="10">
        <v>11</v>
      </c>
      <c r="C37" s="38">
        <v>79188</v>
      </c>
      <c r="D37" s="41">
        <v>290443</v>
      </c>
    </row>
    <row r="38" spans="1:4" hidden="1" x14ac:dyDescent="0.25">
      <c r="A38" s="9">
        <v>2010</v>
      </c>
      <c r="B38" s="10">
        <v>12</v>
      </c>
      <c r="C38" s="38">
        <v>79347</v>
      </c>
      <c r="D38" s="41">
        <v>290951</v>
      </c>
    </row>
    <row r="39" spans="1:4" hidden="1" x14ac:dyDescent="0.25">
      <c r="A39" s="9">
        <v>2011</v>
      </c>
      <c r="B39" s="10">
        <v>1</v>
      </c>
      <c r="C39" s="38">
        <v>79399</v>
      </c>
      <c r="D39" s="41">
        <v>291666</v>
      </c>
    </row>
    <row r="40" spans="1:4" hidden="1" x14ac:dyDescent="0.25">
      <c r="A40" s="9">
        <v>2011</v>
      </c>
      <c r="B40" s="10">
        <v>2</v>
      </c>
      <c r="C40" s="38">
        <v>79562</v>
      </c>
      <c r="D40" s="41">
        <v>292186</v>
      </c>
    </row>
    <row r="41" spans="1:4" hidden="1" x14ac:dyDescent="0.25">
      <c r="A41" s="9">
        <v>2011</v>
      </c>
      <c r="B41" s="10">
        <v>3</v>
      </c>
      <c r="C41" s="38">
        <v>79682</v>
      </c>
      <c r="D41" s="41">
        <v>292644</v>
      </c>
    </row>
    <row r="42" spans="1:4" hidden="1" x14ac:dyDescent="0.25">
      <c r="A42" s="9">
        <v>2011</v>
      </c>
      <c r="B42" s="10">
        <v>4</v>
      </c>
      <c r="C42" s="38">
        <v>79864</v>
      </c>
      <c r="D42" s="41">
        <v>292823</v>
      </c>
    </row>
    <row r="43" spans="1:4" hidden="1" x14ac:dyDescent="0.25">
      <c r="A43" s="9">
        <v>2011</v>
      </c>
      <c r="B43" s="10">
        <v>5</v>
      </c>
      <c r="C43" s="38">
        <v>79986</v>
      </c>
      <c r="D43" s="41">
        <v>293177</v>
      </c>
    </row>
    <row r="44" spans="1:4" hidden="1" x14ac:dyDescent="0.25">
      <c r="A44" s="9">
        <v>2011</v>
      </c>
      <c r="B44" s="10">
        <v>6</v>
      </c>
      <c r="C44" s="38">
        <v>80160</v>
      </c>
      <c r="D44" s="41">
        <v>293561</v>
      </c>
    </row>
    <row r="45" spans="1:4" hidden="1" x14ac:dyDescent="0.25">
      <c r="A45" s="9">
        <v>2011</v>
      </c>
      <c r="B45" s="10">
        <v>7</v>
      </c>
      <c r="C45" s="38">
        <v>80289</v>
      </c>
      <c r="D45" s="41">
        <v>293954</v>
      </c>
    </row>
    <row r="46" spans="1:4" hidden="1" x14ac:dyDescent="0.25">
      <c r="A46" s="9">
        <v>2011</v>
      </c>
      <c r="B46" s="10">
        <v>8</v>
      </c>
      <c r="C46" s="38">
        <v>80347</v>
      </c>
      <c r="D46" s="41">
        <v>294682</v>
      </c>
    </row>
    <row r="47" spans="1:4" hidden="1" x14ac:dyDescent="0.25">
      <c r="A47" s="9">
        <v>2011</v>
      </c>
      <c r="B47" s="10">
        <v>9</v>
      </c>
      <c r="C47" s="38">
        <v>80486</v>
      </c>
      <c r="D47" s="41">
        <v>295378</v>
      </c>
    </row>
    <row r="48" spans="1:4" hidden="1" x14ac:dyDescent="0.25">
      <c r="A48" s="9">
        <v>2011</v>
      </c>
      <c r="B48" s="10">
        <v>10</v>
      </c>
      <c r="C48" s="38">
        <v>80658</v>
      </c>
      <c r="D48" s="41">
        <v>296424</v>
      </c>
    </row>
    <row r="49" spans="1:4" hidden="1" x14ac:dyDescent="0.25">
      <c r="A49" s="9">
        <v>2011</v>
      </c>
      <c r="B49" s="10">
        <v>11</v>
      </c>
      <c r="C49" s="38">
        <v>80814</v>
      </c>
      <c r="D49" s="41">
        <v>297307</v>
      </c>
    </row>
    <row r="50" spans="1:4" hidden="1" x14ac:dyDescent="0.25">
      <c r="A50" s="9">
        <v>2011</v>
      </c>
      <c r="B50" s="10">
        <v>12</v>
      </c>
      <c r="C50" s="38">
        <v>80969</v>
      </c>
      <c r="D50" s="41">
        <v>297962</v>
      </c>
    </row>
    <row r="51" spans="1:4" hidden="1" x14ac:dyDescent="0.25">
      <c r="A51" s="9">
        <v>2012</v>
      </c>
      <c r="B51" s="10">
        <v>1</v>
      </c>
      <c r="C51" s="38">
        <v>81250</v>
      </c>
      <c r="D51" s="41">
        <v>298344</v>
      </c>
    </row>
    <row r="52" spans="1:4" hidden="1" x14ac:dyDescent="0.25">
      <c r="A52" s="9">
        <v>2012</v>
      </c>
      <c r="B52" s="10">
        <v>2</v>
      </c>
      <c r="C52" s="38">
        <v>81356</v>
      </c>
      <c r="D52" s="41">
        <v>299075</v>
      </c>
    </row>
    <row r="53" spans="1:4" hidden="1" x14ac:dyDescent="0.25">
      <c r="A53" s="9">
        <v>2012</v>
      </c>
      <c r="B53" s="10">
        <v>3</v>
      </c>
      <c r="C53" s="38">
        <v>81539</v>
      </c>
      <c r="D53" s="41">
        <v>299773</v>
      </c>
    </row>
    <row r="54" spans="1:4" hidden="1" x14ac:dyDescent="0.25">
      <c r="A54" s="9">
        <v>2012</v>
      </c>
      <c r="B54" s="10">
        <v>4</v>
      </c>
      <c r="C54" s="38">
        <v>81649</v>
      </c>
      <c r="D54" s="41">
        <v>300308</v>
      </c>
    </row>
    <row r="55" spans="1:4" hidden="1" x14ac:dyDescent="0.25">
      <c r="A55" s="9">
        <v>2012</v>
      </c>
      <c r="B55" s="10">
        <v>5</v>
      </c>
      <c r="C55" s="38">
        <v>81786</v>
      </c>
      <c r="D55" s="41">
        <v>300618</v>
      </c>
    </row>
    <row r="56" spans="1:4" hidden="1" x14ac:dyDescent="0.25">
      <c r="A56" s="9">
        <v>2012</v>
      </c>
      <c r="B56" s="10">
        <v>6</v>
      </c>
      <c r="C56" s="38">
        <v>81954</v>
      </c>
      <c r="D56" s="41">
        <v>301126</v>
      </c>
    </row>
    <row r="57" spans="1:4" hidden="1" x14ac:dyDescent="0.25">
      <c r="A57" s="9">
        <v>2012</v>
      </c>
      <c r="B57" s="10">
        <v>7</v>
      </c>
      <c r="C57" s="38">
        <v>82030</v>
      </c>
      <c r="D57" s="41">
        <v>301907</v>
      </c>
    </row>
    <row r="58" spans="1:4" hidden="1" x14ac:dyDescent="0.25">
      <c r="A58" s="9">
        <v>2012</v>
      </c>
      <c r="B58" s="10">
        <v>8</v>
      </c>
      <c r="C58" s="38">
        <v>82139</v>
      </c>
      <c r="D58" s="41">
        <v>302492</v>
      </c>
    </row>
    <row r="59" spans="1:4" hidden="1" x14ac:dyDescent="0.25">
      <c r="A59" s="9">
        <v>2012</v>
      </c>
      <c r="B59" s="10">
        <v>9</v>
      </c>
      <c r="C59" s="38">
        <v>82214</v>
      </c>
      <c r="D59" s="41">
        <v>302848</v>
      </c>
    </row>
    <row r="60" spans="1:4" hidden="1" x14ac:dyDescent="0.25">
      <c r="A60" s="9">
        <v>2012</v>
      </c>
      <c r="B60" s="10">
        <v>10</v>
      </c>
      <c r="C60" s="38">
        <v>82357</v>
      </c>
      <c r="D60" s="41">
        <v>303640</v>
      </c>
    </row>
    <row r="61" spans="1:4" hidden="1" x14ac:dyDescent="0.25">
      <c r="A61" s="9">
        <v>2012</v>
      </c>
      <c r="B61" s="10">
        <v>11</v>
      </c>
      <c r="C61" s="38">
        <v>82396</v>
      </c>
      <c r="D61" s="41">
        <v>304306</v>
      </c>
    </row>
    <row r="62" spans="1:4" hidden="1" x14ac:dyDescent="0.25">
      <c r="A62" s="9">
        <v>2012</v>
      </c>
      <c r="B62" s="10">
        <v>12</v>
      </c>
      <c r="C62" s="38">
        <v>82520</v>
      </c>
      <c r="D62" s="41">
        <v>304801</v>
      </c>
    </row>
    <row r="63" spans="1:4" hidden="1" x14ac:dyDescent="0.25">
      <c r="A63" s="9">
        <v>2013</v>
      </c>
      <c r="B63" s="10">
        <v>1</v>
      </c>
      <c r="C63" s="38">
        <v>82687</v>
      </c>
      <c r="D63" s="41">
        <v>305272</v>
      </c>
    </row>
    <row r="64" spans="1:4" hidden="1" x14ac:dyDescent="0.25">
      <c r="A64" s="9">
        <v>2013</v>
      </c>
      <c r="B64" s="10">
        <v>2</v>
      </c>
      <c r="C64" s="38">
        <v>82791</v>
      </c>
      <c r="D64" s="41">
        <v>305616</v>
      </c>
    </row>
    <row r="65" spans="1:4" hidden="1" x14ac:dyDescent="0.25">
      <c r="A65" s="9">
        <v>2013</v>
      </c>
      <c r="B65" s="10">
        <v>3</v>
      </c>
      <c r="C65" s="38">
        <v>82937</v>
      </c>
      <c r="D65" s="41">
        <v>305911</v>
      </c>
    </row>
    <row r="66" spans="1:4" hidden="1" x14ac:dyDescent="0.25">
      <c r="A66" s="9">
        <v>2013</v>
      </c>
      <c r="B66" s="10">
        <v>4</v>
      </c>
      <c r="C66" s="38">
        <v>83175</v>
      </c>
      <c r="D66" s="41">
        <v>306373</v>
      </c>
    </row>
    <row r="67" spans="1:4" hidden="1" x14ac:dyDescent="0.25">
      <c r="A67" s="9">
        <v>2013</v>
      </c>
      <c r="B67" s="10">
        <v>5</v>
      </c>
      <c r="C67" s="38">
        <v>83449</v>
      </c>
      <c r="D67" s="41">
        <v>306744</v>
      </c>
    </row>
    <row r="68" spans="1:4" hidden="1" x14ac:dyDescent="0.25">
      <c r="A68" s="9">
        <v>2013</v>
      </c>
      <c r="B68" s="10">
        <v>6</v>
      </c>
      <c r="C68" s="38">
        <v>83688</v>
      </c>
      <c r="D68" s="41">
        <v>307199</v>
      </c>
    </row>
    <row r="69" spans="1:4" hidden="1" x14ac:dyDescent="0.25">
      <c r="A69" s="9">
        <v>2013</v>
      </c>
      <c r="B69" s="10">
        <v>7</v>
      </c>
      <c r="C69" s="38">
        <v>83760</v>
      </c>
      <c r="D69" s="41">
        <v>307601</v>
      </c>
    </row>
    <row r="70" spans="1:4" hidden="1" x14ac:dyDescent="0.25">
      <c r="A70" s="9">
        <v>2013</v>
      </c>
      <c r="B70" s="10">
        <v>8</v>
      </c>
      <c r="C70" s="38">
        <v>84038</v>
      </c>
      <c r="D70" s="41">
        <v>308146</v>
      </c>
    </row>
    <row r="71" spans="1:4" hidden="1" x14ac:dyDescent="0.25">
      <c r="A71" s="9">
        <v>2013</v>
      </c>
      <c r="B71" s="10">
        <v>9</v>
      </c>
      <c r="C71" s="38">
        <v>84066</v>
      </c>
      <c r="D71" s="41">
        <v>308578</v>
      </c>
    </row>
    <row r="72" spans="1:4" hidden="1" x14ac:dyDescent="0.25">
      <c r="A72" s="9">
        <v>2013</v>
      </c>
      <c r="B72" s="10">
        <v>10</v>
      </c>
      <c r="C72" s="38">
        <v>84186</v>
      </c>
      <c r="D72" s="41">
        <v>309287</v>
      </c>
    </row>
    <row r="73" spans="1:4" hidden="1" x14ac:dyDescent="0.25">
      <c r="A73" s="9">
        <v>2013</v>
      </c>
      <c r="B73" s="10">
        <v>11</v>
      </c>
      <c r="C73" s="38">
        <v>84303</v>
      </c>
      <c r="D73" s="41">
        <v>309976</v>
      </c>
    </row>
    <row r="74" spans="1:4" hidden="1" x14ac:dyDescent="0.25">
      <c r="A74" s="9">
        <v>2013</v>
      </c>
      <c r="B74" s="10">
        <v>12</v>
      </c>
      <c r="C74" s="38">
        <v>84418</v>
      </c>
      <c r="D74" s="41">
        <v>310830</v>
      </c>
    </row>
    <row r="75" spans="1:4" hidden="1" x14ac:dyDescent="0.25">
      <c r="A75" s="9">
        <v>2014</v>
      </c>
      <c r="B75" s="10">
        <v>1</v>
      </c>
      <c r="C75" s="38">
        <v>84778</v>
      </c>
      <c r="D75" s="41">
        <v>311336</v>
      </c>
    </row>
    <row r="76" spans="1:4" hidden="1" x14ac:dyDescent="0.25">
      <c r="A76" s="9">
        <v>2014</v>
      </c>
      <c r="B76" s="10">
        <v>2</v>
      </c>
      <c r="C76" s="38">
        <v>84862</v>
      </c>
      <c r="D76" s="41">
        <v>311825</v>
      </c>
    </row>
    <row r="77" spans="1:4" hidden="1" x14ac:dyDescent="0.25">
      <c r="A77" s="9">
        <v>2014</v>
      </c>
      <c r="B77" s="10">
        <v>3</v>
      </c>
      <c r="C77" s="38">
        <v>84867</v>
      </c>
      <c r="D77" s="41">
        <v>312295</v>
      </c>
    </row>
    <row r="78" spans="1:4" hidden="1" x14ac:dyDescent="0.25">
      <c r="A78" s="9">
        <v>2014</v>
      </c>
      <c r="B78" s="10">
        <v>4</v>
      </c>
      <c r="C78" s="38">
        <v>84949</v>
      </c>
      <c r="D78" s="41">
        <v>312727</v>
      </c>
    </row>
    <row r="79" spans="1:4" hidden="1" x14ac:dyDescent="0.25">
      <c r="A79" s="9">
        <v>2014</v>
      </c>
      <c r="B79" s="10">
        <v>5</v>
      </c>
      <c r="C79" s="38">
        <v>84973</v>
      </c>
      <c r="D79" s="41">
        <v>312529</v>
      </c>
    </row>
    <row r="80" spans="1:4" hidden="1" x14ac:dyDescent="0.25">
      <c r="A80" s="9">
        <v>2014</v>
      </c>
      <c r="B80" s="10">
        <v>6</v>
      </c>
      <c r="C80" s="38">
        <v>85178</v>
      </c>
      <c r="D80" s="41">
        <v>313674</v>
      </c>
    </row>
    <row r="81" spans="1:4" hidden="1" x14ac:dyDescent="0.25">
      <c r="A81" s="9">
        <v>2014</v>
      </c>
      <c r="B81" s="10">
        <v>7</v>
      </c>
      <c r="C81" s="38">
        <v>85364</v>
      </c>
      <c r="D81" s="41">
        <v>314501</v>
      </c>
    </row>
    <row r="82" spans="1:4" hidden="1" x14ac:dyDescent="0.25">
      <c r="A82" s="9">
        <v>2014</v>
      </c>
      <c r="B82" s="10">
        <v>8</v>
      </c>
      <c r="C82" s="38">
        <v>85583</v>
      </c>
      <c r="D82" s="41">
        <v>315047</v>
      </c>
    </row>
    <row r="83" spans="1:4" hidden="1" x14ac:dyDescent="0.25">
      <c r="A83" s="9">
        <v>2014</v>
      </c>
      <c r="B83" s="10">
        <v>9</v>
      </c>
      <c r="C83" s="38">
        <v>85708</v>
      </c>
      <c r="D83" s="41">
        <v>315583</v>
      </c>
    </row>
    <row r="84" spans="1:4" hidden="1" x14ac:dyDescent="0.25">
      <c r="A84" s="9">
        <v>2014</v>
      </c>
      <c r="B84" s="10">
        <v>10</v>
      </c>
      <c r="C84" s="38">
        <v>85825</v>
      </c>
      <c r="D84" s="41">
        <v>316022</v>
      </c>
    </row>
    <row r="85" spans="1:4" hidden="1" x14ac:dyDescent="0.25">
      <c r="A85" s="9">
        <v>2014</v>
      </c>
      <c r="B85" s="10">
        <v>11</v>
      </c>
      <c r="C85" s="38">
        <v>85816</v>
      </c>
      <c r="D85" s="41">
        <v>316391</v>
      </c>
    </row>
    <row r="86" spans="1:4" hidden="1" x14ac:dyDescent="0.25">
      <c r="A86" s="9">
        <v>2014</v>
      </c>
      <c r="B86" s="10">
        <v>12</v>
      </c>
      <c r="C86" s="38">
        <v>85990</v>
      </c>
      <c r="D86" s="41">
        <v>316765</v>
      </c>
    </row>
    <row r="87" spans="1:4" x14ac:dyDescent="0.25">
      <c r="A87" s="9">
        <v>2015</v>
      </c>
      <c r="B87" s="10">
        <v>1</v>
      </c>
      <c r="C87" s="10"/>
      <c r="D87" s="41">
        <v>317242</v>
      </c>
    </row>
    <row r="88" spans="1:4" x14ac:dyDescent="0.25">
      <c r="A88" s="9">
        <v>2015</v>
      </c>
      <c r="B88" s="10">
        <v>2</v>
      </c>
      <c r="C88" s="10"/>
      <c r="D88" s="41">
        <v>317722</v>
      </c>
    </row>
    <row r="89" spans="1:4" x14ac:dyDescent="0.25">
      <c r="A89" s="9">
        <v>2015</v>
      </c>
      <c r="B89" s="10">
        <v>3</v>
      </c>
      <c r="C89" s="10"/>
      <c r="D89" s="41">
        <v>318206</v>
      </c>
    </row>
    <row r="90" spans="1:4" x14ac:dyDescent="0.25">
      <c r="A90" s="9">
        <v>2015</v>
      </c>
      <c r="B90" s="10">
        <v>4</v>
      </c>
      <c r="C90" s="10"/>
      <c r="D90" s="41">
        <v>318694</v>
      </c>
    </row>
    <row r="91" spans="1:4" x14ac:dyDescent="0.25">
      <c r="A91" s="9">
        <v>2015</v>
      </c>
      <c r="B91" s="10">
        <v>5</v>
      </c>
      <c r="C91" s="10"/>
      <c r="D91" s="41">
        <v>319187</v>
      </c>
    </row>
    <row r="92" spans="1:4" x14ac:dyDescent="0.25">
      <c r="A92" s="9">
        <v>2015</v>
      </c>
      <c r="B92" s="10">
        <v>6</v>
      </c>
      <c r="C92" s="10"/>
      <c r="D92" s="41">
        <v>319686</v>
      </c>
    </row>
    <row r="93" spans="1:4" x14ac:dyDescent="0.25">
      <c r="A93" s="9">
        <v>2015</v>
      </c>
      <c r="B93" s="10">
        <v>7</v>
      </c>
      <c r="C93" s="10"/>
      <c r="D93" s="41">
        <v>320192</v>
      </c>
    </row>
    <row r="94" spans="1:4" x14ac:dyDescent="0.25">
      <c r="A94" s="9">
        <v>2015</v>
      </c>
      <c r="B94" s="10">
        <v>8</v>
      </c>
      <c r="C94" s="10"/>
      <c r="D94" s="41">
        <v>320703</v>
      </c>
    </row>
    <row r="95" spans="1:4" x14ac:dyDescent="0.25">
      <c r="A95" s="9">
        <v>2015</v>
      </c>
      <c r="B95" s="10">
        <v>9</v>
      </c>
      <c r="C95" s="10"/>
      <c r="D95" s="41">
        <v>321222</v>
      </c>
    </row>
    <row r="96" spans="1:4" x14ac:dyDescent="0.25">
      <c r="A96" s="9">
        <v>2015</v>
      </c>
      <c r="B96" s="10">
        <v>10</v>
      </c>
      <c r="C96" s="10"/>
      <c r="D96" s="41">
        <v>321749</v>
      </c>
    </row>
    <row r="97" spans="1:4" x14ac:dyDescent="0.25">
      <c r="A97" s="9">
        <v>2015</v>
      </c>
      <c r="B97" s="10">
        <v>11</v>
      </c>
      <c r="C97" s="10"/>
      <c r="D97" s="41">
        <v>322284</v>
      </c>
    </row>
    <row r="98" spans="1:4" x14ac:dyDescent="0.25">
      <c r="A98" s="9">
        <v>2015</v>
      </c>
      <c r="B98" s="10">
        <v>12</v>
      </c>
      <c r="C98" s="10"/>
      <c r="D98" s="41">
        <v>322820</v>
      </c>
    </row>
    <row r="99" spans="1:4" x14ac:dyDescent="0.25">
      <c r="A99" s="9">
        <v>2016</v>
      </c>
      <c r="B99" s="10">
        <v>1</v>
      </c>
      <c r="C99" s="10"/>
      <c r="D99" s="41">
        <v>323359</v>
      </c>
    </row>
    <row r="100" spans="1:4" x14ac:dyDescent="0.25">
      <c r="A100" s="9">
        <v>2016</v>
      </c>
      <c r="B100" s="10">
        <v>2</v>
      </c>
      <c r="C100" s="10"/>
      <c r="D100" s="41">
        <v>323900</v>
      </c>
    </row>
    <row r="101" spans="1:4" x14ac:dyDescent="0.25">
      <c r="A101" s="9">
        <v>2016</v>
      </c>
      <c r="B101" s="10">
        <v>3</v>
      </c>
      <c r="C101" s="10"/>
      <c r="D101" s="41">
        <v>324442</v>
      </c>
    </row>
    <row r="102" spans="1:4" x14ac:dyDescent="0.25">
      <c r="A102" s="9">
        <v>2016</v>
      </c>
      <c r="B102" s="10">
        <v>4</v>
      </c>
      <c r="C102" s="10"/>
      <c r="D102" s="41">
        <v>324986</v>
      </c>
    </row>
    <row r="103" spans="1:4" x14ac:dyDescent="0.25">
      <c r="A103" s="9">
        <v>2016</v>
      </c>
      <c r="B103" s="10">
        <v>5</v>
      </c>
      <c r="C103" s="10"/>
      <c r="D103" s="41">
        <v>325532</v>
      </c>
    </row>
    <row r="104" spans="1:4" x14ac:dyDescent="0.25">
      <c r="A104" s="9">
        <v>2016</v>
      </c>
      <c r="B104" s="10">
        <v>6</v>
      </c>
      <c r="C104" s="10"/>
      <c r="D104" s="41">
        <v>326078</v>
      </c>
    </row>
    <row r="105" spans="1:4" x14ac:dyDescent="0.25">
      <c r="A105" s="9">
        <v>2016</v>
      </c>
      <c r="B105" s="10">
        <v>7</v>
      </c>
      <c r="C105" s="10"/>
      <c r="D105" s="41">
        <v>326626</v>
      </c>
    </row>
    <row r="106" spans="1:4" x14ac:dyDescent="0.25">
      <c r="A106" s="9">
        <v>2016</v>
      </c>
      <c r="B106" s="10">
        <v>8</v>
      </c>
      <c r="C106" s="10"/>
      <c r="D106" s="41">
        <v>327175</v>
      </c>
    </row>
    <row r="107" spans="1:4" x14ac:dyDescent="0.25">
      <c r="A107" s="9">
        <v>2016</v>
      </c>
      <c r="B107" s="10">
        <v>9</v>
      </c>
      <c r="C107" s="10"/>
      <c r="D107" s="41">
        <v>327724</v>
      </c>
    </row>
    <row r="108" spans="1:4" x14ac:dyDescent="0.25">
      <c r="A108" s="9">
        <v>2016</v>
      </c>
      <c r="B108" s="10">
        <v>10</v>
      </c>
      <c r="C108" s="10"/>
      <c r="D108" s="41">
        <v>328275</v>
      </c>
    </row>
    <row r="109" spans="1:4" x14ac:dyDescent="0.25">
      <c r="A109" s="9">
        <v>2016</v>
      </c>
      <c r="B109" s="10">
        <v>11</v>
      </c>
      <c r="C109" s="10"/>
      <c r="D109" s="41">
        <v>328826</v>
      </c>
    </row>
    <row r="110" spans="1:4" x14ac:dyDescent="0.25">
      <c r="A110" s="9">
        <v>2016</v>
      </c>
      <c r="B110" s="10">
        <v>12</v>
      </c>
      <c r="C110" s="10"/>
      <c r="D110" s="41">
        <v>329378</v>
      </c>
    </row>
    <row r="111" spans="1:4" x14ac:dyDescent="0.25">
      <c r="A111" s="9">
        <v>2017</v>
      </c>
      <c r="B111" s="10">
        <v>1</v>
      </c>
      <c r="C111" s="10"/>
      <c r="D111" s="41">
        <v>329930</v>
      </c>
    </row>
    <row r="112" spans="1:4" x14ac:dyDescent="0.25">
      <c r="A112" s="9">
        <v>2017</v>
      </c>
      <c r="B112" s="10">
        <v>2</v>
      </c>
      <c r="C112" s="10"/>
      <c r="D112" s="41">
        <v>330483</v>
      </c>
    </row>
    <row r="113" spans="1:4" x14ac:dyDescent="0.25">
      <c r="A113" s="9">
        <v>2017</v>
      </c>
      <c r="B113" s="10">
        <v>3</v>
      </c>
      <c r="C113" s="10"/>
      <c r="D113" s="41">
        <v>331037</v>
      </c>
    </row>
    <row r="114" spans="1:4" x14ac:dyDescent="0.25">
      <c r="A114" s="9">
        <v>2017</v>
      </c>
      <c r="B114" s="10">
        <v>4</v>
      </c>
      <c r="C114" s="10"/>
      <c r="D114" s="41">
        <v>331591</v>
      </c>
    </row>
    <row r="115" spans="1:4" x14ac:dyDescent="0.25">
      <c r="A115" s="9">
        <v>2017</v>
      </c>
      <c r="B115" s="10">
        <v>5</v>
      </c>
      <c r="C115" s="10"/>
      <c r="D115" s="41">
        <v>332146</v>
      </c>
    </row>
    <row r="116" spans="1:4" x14ac:dyDescent="0.25">
      <c r="A116" s="9">
        <v>2017</v>
      </c>
      <c r="B116" s="10">
        <v>6</v>
      </c>
      <c r="C116" s="10"/>
      <c r="D116" s="41">
        <v>332701</v>
      </c>
    </row>
    <row r="117" spans="1:4" x14ac:dyDescent="0.25">
      <c r="A117" s="9">
        <v>2017</v>
      </c>
      <c r="B117" s="10">
        <v>7</v>
      </c>
      <c r="C117" s="10"/>
      <c r="D117" s="41">
        <v>333257</v>
      </c>
    </row>
    <row r="118" spans="1:4" x14ac:dyDescent="0.25">
      <c r="A118" s="9">
        <v>2017</v>
      </c>
      <c r="B118" s="10">
        <v>8</v>
      </c>
      <c r="C118" s="10"/>
      <c r="D118" s="41">
        <v>333813</v>
      </c>
    </row>
    <row r="119" spans="1:4" x14ac:dyDescent="0.25">
      <c r="A119" s="9">
        <v>2017</v>
      </c>
      <c r="B119" s="10">
        <v>9</v>
      </c>
      <c r="C119" s="10"/>
      <c r="D119" s="41">
        <v>334369</v>
      </c>
    </row>
    <row r="120" spans="1:4" x14ac:dyDescent="0.25">
      <c r="A120" s="9">
        <v>2017</v>
      </c>
      <c r="B120" s="10">
        <v>10</v>
      </c>
      <c r="C120" s="10"/>
      <c r="D120" s="41">
        <v>334926</v>
      </c>
    </row>
    <row r="121" spans="1:4" x14ac:dyDescent="0.25">
      <c r="A121" s="9">
        <v>2017</v>
      </c>
      <c r="B121" s="10">
        <v>11</v>
      </c>
      <c r="C121" s="10"/>
      <c r="D121" s="41">
        <v>335483</v>
      </c>
    </row>
    <row r="122" spans="1:4" x14ac:dyDescent="0.25">
      <c r="A122" s="9">
        <v>2017</v>
      </c>
      <c r="B122" s="10">
        <v>12</v>
      </c>
      <c r="C122" s="10"/>
      <c r="D122" s="41">
        <v>336040</v>
      </c>
    </row>
    <row r="123" spans="1:4" x14ac:dyDescent="0.25">
      <c r="A123" s="9">
        <v>2018</v>
      </c>
      <c r="B123" s="10">
        <v>1</v>
      </c>
      <c r="C123" s="10"/>
      <c r="D123" s="41">
        <v>336597</v>
      </c>
    </row>
    <row r="124" spans="1:4" x14ac:dyDescent="0.25">
      <c r="A124" s="9">
        <v>2018</v>
      </c>
      <c r="B124" s="10">
        <v>2</v>
      </c>
      <c r="C124" s="10"/>
      <c r="D124" s="41">
        <v>337155</v>
      </c>
    </row>
    <row r="125" spans="1:4" x14ac:dyDescent="0.25">
      <c r="A125" s="9">
        <v>2018</v>
      </c>
      <c r="B125" s="10">
        <v>3</v>
      </c>
      <c r="C125" s="10"/>
      <c r="D125" s="41">
        <v>337713</v>
      </c>
    </row>
    <row r="126" spans="1:4" x14ac:dyDescent="0.25">
      <c r="A126" s="9">
        <v>2018</v>
      </c>
      <c r="B126" s="10">
        <v>4</v>
      </c>
      <c r="C126" s="10"/>
      <c r="D126" s="41">
        <v>338271</v>
      </c>
    </row>
    <row r="127" spans="1:4" x14ac:dyDescent="0.25">
      <c r="A127" s="9">
        <v>2018</v>
      </c>
      <c r="B127" s="10">
        <v>5</v>
      </c>
      <c r="C127" s="10"/>
      <c r="D127" s="41">
        <v>338829</v>
      </c>
    </row>
    <row r="128" spans="1:4" x14ac:dyDescent="0.25">
      <c r="A128" s="9">
        <v>2018</v>
      </c>
      <c r="B128" s="10">
        <v>6</v>
      </c>
      <c r="C128" s="10"/>
      <c r="D128" s="41">
        <v>339388</v>
      </c>
    </row>
    <row r="129" spans="1:4" x14ac:dyDescent="0.25">
      <c r="A129" s="9">
        <v>2018</v>
      </c>
      <c r="B129" s="10">
        <v>7</v>
      </c>
      <c r="C129" s="10"/>
      <c r="D129" s="41">
        <v>339947</v>
      </c>
    </row>
    <row r="130" spans="1:4" x14ac:dyDescent="0.25">
      <c r="A130" s="9">
        <v>2018</v>
      </c>
      <c r="B130" s="10">
        <v>8</v>
      </c>
      <c r="C130" s="10"/>
      <c r="D130" s="41">
        <v>340507</v>
      </c>
    </row>
    <row r="131" spans="1:4" x14ac:dyDescent="0.25">
      <c r="A131" s="9">
        <v>2018</v>
      </c>
      <c r="B131" s="10">
        <v>9</v>
      </c>
      <c r="C131" s="10"/>
      <c r="D131" s="41">
        <v>341067</v>
      </c>
    </row>
    <row r="132" spans="1:4" x14ac:dyDescent="0.25">
      <c r="A132" s="9">
        <v>2018</v>
      </c>
      <c r="B132" s="10">
        <v>10</v>
      </c>
      <c r="C132" s="10"/>
      <c r="D132" s="41">
        <v>341627</v>
      </c>
    </row>
    <row r="133" spans="1:4" x14ac:dyDescent="0.25">
      <c r="A133" s="9">
        <v>2018</v>
      </c>
      <c r="B133" s="10">
        <v>11</v>
      </c>
      <c r="C133" s="10"/>
      <c r="D133" s="41">
        <v>342188</v>
      </c>
    </row>
    <row r="134" spans="1:4" x14ac:dyDescent="0.25">
      <c r="A134" s="9">
        <v>2018</v>
      </c>
      <c r="B134" s="10">
        <v>12</v>
      </c>
      <c r="C134" s="10"/>
      <c r="D134" s="41">
        <v>342750</v>
      </c>
    </row>
    <row r="135" spans="1:4" x14ac:dyDescent="0.25">
      <c r="A135" s="9">
        <v>2019</v>
      </c>
      <c r="B135" s="10">
        <v>1</v>
      </c>
      <c r="C135" s="10"/>
      <c r="D135" s="41">
        <v>343313</v>
      </c>
    </row>
    <row r="136" spans="1:4" x14ac:dyDescent="0.25">
      <c r="A136" s="9">
        <v>2019</v>
      </c>
      <c r="B136" s="10">
        <v>2</v>
      </c>
      <c r="C136" s="10"/>
      <c r="D136" s="41">
        <v>343877</v>
      </c>
    </row>
    <row r="137" spans="1:4" x14ac:dyDescent="0.25">
      <c r="A137" s="9">
        <v>2019</v>
      </c>
      <c r="B137" s="10">
        <v>3</v>
      </c>
      <c r="C137" s="10"/>
      <c r="D137" s="41">
        <v>344441</v>
      </c>
    </row>
    <row r="138" spans="1:4" x14ac:dyDescent="0.25">
      <c r="A138" s="9">
        <v>2019</v>
      </c>
      <c r="B138" s="10">
        <v>4</v>
      </c>
      <c r="C138" s="10"/>
      <c r="D138" s="41">
        <v>345007</v>
      </c>
    </row>
    <row r="139" spans="1:4" x14ac:dyDescent="0.25">
      <c r="A139" s="9">
        <v>2019</v>
      </c>
      <c r="B139" s="10">
        <v>5</v>
      </c>
      <c r="C139" s="10"/>
      <c r="D139" s="41">
        <v>345574</v>
      </c>
    </row>
    <row r="140" spans="1:4" x14ac:dyDescent="0.25">
      <c r="A140" s="9">
        <v>2019</v>
      </c>
      <c r="B140" s="10">
        <v>6</v>
      </c>
      <c r="C140" s="10"/>
      <c r="D140" s="41">
        <v>346142</v>
      </c>
    </row>
    <row r="141" spans="1:4" x14ac:dyDescent="0.25">
      <c r="A141" s="9">
        <v>2019</v>
      </c>
      <c r="B141" s="10">
        <v>7</v>
      </c>
      <c r="C141" s="10"/>
      <c r="D141" s="41">
        <v>346712</v>
      </c>
    </row>
    <row r="142" spans="1:4" x14ac:dyDescent="0.25">
      <c r="A142" s="9">
        <v>2019</v>
      </c>
      <c r="B142" s="10">
        <v>8</v>
      </c>
      <c r="C142" s="10"/>
      <c r="D142" s="41">
        <v>347282</v>
      </c>
    </row>
    <row r="143" spans="1:4" x14ac:dyDescent="0.25">
      <c r="A143" s="9">
        <v>2019</v>
      </c>
      <c r="B143" s="10">
        <v>9</v>
      </c>
      <c r="C143" s="10"/>
      <c r="D143" s="41">
        <v>347855</v>
      </c>
    </row>
    <row r="144" spans="1:4" x14ac:dyDescent="0.25">
      <c r="A144" s="9">
        <v>2019</v>
      </c>
      <c r="B144" s="10">
        <v>10</v>
      </c>
      <c r="C144" s="10"/>
      <c r="D144" s="41">
        <v>348428</v>
      </c>
    </row>
    <row r="145" spans="1:4" x14ac:dyDescent="0.25">
      <c r="A145" s="9">
        <v>2019</v>
      </c>
      <c r="B145" s="10">
        <v>11</v>
      </c>
      <c r="C145" s="10"/>
      <c r="D145" s="41">
        <v>349004</v>
      </c>
    </row>
    <row r="146" spans="1:4" x14ac:dyDescent="0.25">
      <c r="A146" s="9">
        <v>2019</v>
      </c>
      <c r="B146" s="10">
        <v>12</v>
      </c>
      <c r="C146" s="10"/>
      <c r="D146" s="41">
        <v>349580</v>
      </c>
    </row>
    <row r="147" spans="1:4" x14ac:dyDescent="0.25">
      <c r="A147" s="9">
        <v>2020</v>
      </c>
      <c r="B147" s="10">
        <v>1</v>
      </c>
      <c r="C147" s="10"/>
      <c r="D147" s="41">
        <v>350158</v>
      </c>
    </row>
    <row r="148" spans="1:4" x14ac:dyDescent="0.25">
      <c r="A148" s="9">
        <v>2020</v>
      </c>
      <c r="B148" s="10">
        <v>2</v>
      </c>
      <c r="C148" s="10"/>
      <c r="D148" s="41">
        <v>350737</v>
      </c>
    </row>
    <row r="149" spans="1:4" x14ac:dyDescent="0.25">
      <c r="A149" s="9">
        <v>2020</v>
      </c>
      <c r="B149" s="10">
        <v>3</v>
      </c>
      <c r="C149" s="10"/>
      <c r="D149" s="41">
        <v>351317</v>
      </c>
    </row>
    <row r="150" spans="1:4" x14ac:dyDescent="0.25">
      <c r="A150" s="9">
        <v>2020</v>
      </c>
      <c r="B150" s="10">
        <v>4</v>
      </c>
      <c r="C150" s="10"/>
      <c r="D150" s="41">
        <v>351898</v>
      </c>
    </row>
    <row r="151" spans="1:4" x14ac:dyDescent="0.25">
      <c r="A151" s="9">
        <v>2020</v>
      </c>
      <c r="B151" s="10">
        <v>5</v>
      </c>
      <c r="C151" s="10"/>
      <c r="D151" s="41">
        <v>352481</v>
      </c>
    </row>
    <row r="152" spans="1:4" x14ac:dyDescent="0.25">
      <c r="A152" s="9">
        <v>2020</v>
      </c>
      <c r="B152" s="10">
        <v>6</v>
      </c>
      <c r="C152" s="10"/>
      <c r="D152" s="41">
        <v>353064</v>
      </c>
    </row>
    <row r="153" spans="1:4" x14ac:dyDescent="0.25">
      <c r="A153" s="9">
        <v>2020</v>
      </c>
      <c r="B153" s="10">
        <v>7</v>
      </c>
      <c r="C153" s="10"/>
      <c r="D153" s="41">
        <v>353647</v>
      </c>
    </row>
    <row r="154" spans="1:4" x14ac:dyDescent="0.25">
      <c r="A154" s="9">
        <v>2020</v>
      </c>
      <c r="B154" s="10">
        <v>8</v>
      </c>
      <c r="C154" s="10"/>
      <c r="D154" s="41">
        <v>354232</v>
      </c>
    </row>
    <row r="155" spans="1:4" x14ac:dyDescent="0.25">
      <c r="A155" s="9">
        <v>2020</v>
      </c>
      <c r="B155" s="10">
        <v>9</v>
      </c>
      <c r="C155" s="10"/>
      <c r="D155" s="41">
        <v>354816</v>
      </c>
    </row>
    <row r="156" spans="1:4" x14ac:dyDescent="0.25">
      <c r="A156" s="9">
        <v>2020</v>
      </c>
      <c r="B156" s="10">
        <v>10</v>
      </c>
      <c r="C156" s="10"/>
      <c r="D156" s="41">
        <v>355402</v>
      </c>
    </row>
    <row r="157" spans="1:4" x14ac:dyDescent="0.25">
      <c r="A157" s="9">
        <v>2020</v>
      </c>
      <c r="B157" s="10">
        <v>11</v>
      </c>
      <c r="C157" s="10"/>
      <c r="D157" s="41">
        <v>355987</v>
      </c>
    </row>
    <row r="158" spans="1:4" x14ac:dyDescent="0.25">
      <c r="A158" s="13">
        <v>2020</v>
      </c>
      <c r="B158" s="14">
        <v>12</v>
      </c>
      <c r="C158" s="14"/>
      <c r="D158" s="46">
        <v>356573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E4"/>
  <sheetViews>
    <sheetView zoomScale="80" zoomScaleNormal="80" workbookViewId="0">
      <selection activeCell="B3" sqref="B3"/>
    </sheetView>
  </sheetViews>
  <sheetFormatPr defaultRowHeight="15" x14ac:dyDescent="0.25"/>
  <cols>
    <col min="1" max="1" width="11" customWidth="1"/>
    <col min="2" max="2" width="13.5703125" bestFit="1" customWidth="1"/>
  </cols>
  <sheetData>
    <row r="1" spans="1:5" x14ac:dyDescent="0.25">
      <c r="A1" s="26" t="s">
        <v>2</v>
      </c>
      <c r="B1" s="27" t="s">
        <v>3</v>
      </c>
      <c r="C1" s="27" t="s">
        <v>4</v>
      </c>
      <c r="D1" s="27" t="s">
        <v>5</v>
      </c>
      <c r="E1" s="28" t="s">
        <v>6</v>
      </c>
    </row>
    <row r="2" spans="1:5" x14ac:dyDescent="0.25">
      <c r="A2" s="9" t="s">
        <v>26</v>
      </c>
      <c r="B2" s="10">
        <v>9140.3430000000008</v>
      </c>
      <c r="C2" s="10">
        <v>1235.854</v>
      </c>
      <c r="D2" s="10">
        <v>7.3959999999999999</v>
      </c>
      <c r="E2" s="17">
        <v>0</v>
      </c>
    </row>
    <row r="3" spans="1:5" x14ac:dyDescent="0.25">
      <c r="A3" s="9" t="s">
        <v>54</v>
      </c>
      <c r="B3" s="80">
        <v>0.24202091778516086</v>
      </c>
      <c r="C3" s="10">
        <v>4.0000000000000001E-3</v>
      </c>
      <c r="D3" s="10">
        <v>57.908000000000001</v>
      </c>
      <c r="E3" s="17">
        <v>0</v>
      </c>
    </row>
    <row r="4" spans="1:5" x14ac:dyDescent="0.25">
      <c r="A4" s="13" t="s">
        <v>7</v>
      </c>
      <c r="B4" s="14">
        <v>0.61799999999999999</v>
      </c>
      <c r="C4" s="14">
        <v>8.7999999999999995E-2</v>
      </c>
      <c r="D4" s="14">
        <v>7.0339999999999998</v>
      </c>
      <c r="E4" s="18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O14"/>
  <sheetViews>
    <sheetView zoomScale="80" zoomScaleNormal="80" workbookViewId="0">
      <selection activeCell="O21" sqref="J5:O21"/>
    </sheetView>
  </sheetViews>
  <sheetFormatPr defaultRowHeight="15" x14ac:dyDescent="0.25"/>
  <cols>
    <col min="1" max="1" width="25.85546875" bestFit="1" customWidth="1"/>
    <col min="2" max="2" width="14.85546875" bestFit="1" customWidth="1"/>
    <col min="11" max="11" width="25.85546875" bestFit="1" customWidth="1"/>
    <col min="12" max="12" width="14.85546875" bestFit="1" customWidth="1"/>
  </cols>
  <sheetData>
    <row r="1" spans="1:15" x14ac:dyDescent="0.25">
      <c r="A1" s="26" t="s">
        <v>8</v>
      </c>
      <c r="B1" s="28"/>
    </row>
    <row r="2" spans="1:15" x14ac:dyDescent="0.25">
      <c r="A2" s="9" t="s">
        <v>9</v>
      </c>
      <c r="B2" s="12">
        <v>83</v>
      </c>
    </row>
    <row r="3" spans="1:15" x14ac:dyDescent="0.25">
      <c r="A3" s="9" t="s">
        <v>11</v>
      </c>
      <c r="B3" s="12">
        <v>80</v>
      </c>
      <c r="E3" s="8"/>
    </row>
    <row r="4" spans="1:15" x14ac:dyDescent="0.25">
      <c r="A4" s="9" t="s">
        <v>13</v>
      </c>
      <c r="B4" s="12">
        <v>0.997</v>
      </c>
    </row>
    <row r="5" spans="1:15" x14ac:dyDescent="0.25">
      <c r="A5" s="9" t="s">
        <v>14</v>
      </c>
      <c r="B5" s="12">
        <v>0.996</v>
      </c>
      <c r="E5" s="8"/>
    </row>
    <row r="6" spans="1:15" x14ac:dyDescent="0.25">
      <c r="A6" s="9" t="s">
        <v>15</v>
      </c>
      <c r="B6" s="19">
        <v>885506538.87</v>
      </c>
      <c r="O6" s="8"/>
    </row>
    <row r="7" spans="1:15" x14ac:dyDescent="0.25">
      <c r="A7" s="9" t="s">
        <v>16</v>
      </c>
      <c r="B7" s="19">
        <v>3109295.8</v>
      </c>
    </row>
    <row r="8" spans="1:15" x14ac:dyDescent="0.25">
      <c r="A8" s="9" t="s">
        <v>17</v>
      </c>
      <c r="B8" s="19">
        <v>38866.199999999997</v>
      </c>
      <c r="O8" s="8"/>
    </row>
    <row r="9" spans="1:15" x14ac:dyDescent="0.25">
      <c r="A9" s="9" t="s">
        <v>18</v>
      </c>
      <c r="B9" s="12">
        <v>197.15</v>
      </c>
      <c r="L9" s="74"/>
    </row>
    <row r="10" spans="1:15" x14ac:dyDescent="0.25">
      <c r="A10" s="9" t="s">
        <v>10</v>
      </c>
      <c r="B10" s="12">
        <v>116.59</v>
      </c>
      <c r="L10" s="74"/>
    </row>
    <row r="11" spans="1:15" x14ac:dyDescent="0.25">
      <c r="A11" s="9" t="s">
        <v>12</v>
      </c>
      <c r="B11" s="17">
        <v>1.5E-3</v>
      </c>
      <c r="L11" s="74"/>
      <c r="O11" s="8"/>
    </row>
    <row r="12" spans="1:15" x14ac:dyDescent="0.25">
      <c r="A12" s="13" t="s">
        <v>19</v>
      </c>
      <c r="B12" s="15">
        <v>1.724</v>
      </c>
      <c r="O12" s="8"/>
    </row>
    <row r="13" spans="1:15" x14ac:dyDescent="0.25">
      <c r="O13" s="8"/>
    </row>
    <row r="14" spans="1:15" x14ac:dyDescent="0.25">
      <c r="L14" s="8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D82"/>
  <sheetViews>
    <sheetView topLeftCell="A73" zoomScale="80" zoomScaleNormal="80" workbookViewId="0">
      <selection activeCell="N38" sqref="N38"/>
    </sheetView>
  </sheetViews>
  <sheetFormatPr defaultRowHeight="15" x14ac:dyDescent="0.25"/>
  <cols>
    <col min="2" max="2" width="28" customWidth="1"/>
    <col min="3" max="4" width="9.85546875" bestFit="1" customWidth="1"/>
  </cols>
  <sheetData>
    <row r="1" spans="1:4" x14ac:dyDescent="0.25">
      <c r="A1" s="26" t="s">
        <v>0</v>
      </c>
      <c r="B1" s="27" t="s">
        <v>1</v>
      </c>
      <c r="C1" s="27" t="s">
        <v>20</v>
      </c>
      <c r="D1" s="28" t="s">
        <v>21</v>
      </c>
    </row>
    <row r="2" spans="1:4" x14ac:dyDescent="0.25">
      <c r="A2" s="9">
        <v>2015</v>
      </c>
      <c r="B2" s="10">
        <v>1</v>
      </c>
      <c r="C2" s="10"/>
      <c r="D2" s="19">
        <f>+'Street Lighting_Equation'!C2</f>
        <v>86034.343000000008</v>
      </c>
    </row>
    <row r="3" spans="1:4" x14ac:dyDescent="0.25">
      <c r="A3" s="9">
        <v>2015</v>
      </c>
      <c r="B3" s="10">
        <v>2</v>
      </c>
      <c r="C3" s="10"/>
      <c r="D3" s="19">
        <f>+'Street Lighting_Equation'!C3</f>
        <v>86106.659440536881</v>
      </c>
    </row>
    <row r="4" spans="1:4" x14ac:dyDescent="0.25">
      <c r="A4" s="9">
        <v>2015</v>
      </c>
      <c r="B4" s="10">
        <v>3</v>
      </c>
      <c r="C4" s="10"/>
      <c r="D4" s="19">
        <f>+'Street Lighting_Equation'!C4</f>
        <v>86196.696039944902</v>
      </c>
    </row>
    <row r="5" spans="1:4" x14ac:dyDescent="0.25">
      <c r="A5" s="9">
        <v>2015</v>
      </c>
      <c r="B5" s="10">
        <v>4</v>
      </c>
      <c r="C5" s="10"/>
      <c r="D5" s="19">
        <f>+'Street Lighting_Equation'!C5</f>
        <v>86298.05350549765</v>
      </c>
    </row>
    <row r="6" spans="1:4" x14ac:dyDescent="0.25">
      <c r="A6" s="9">
        <v>2015</v>
      </c>
      <c r="B6" s="10">
        <v>5</v>
      </c>
      <c r="C6" s="10"/>
      <c r="D6" s="19">
        <f>+'Street Lighting_Equation'!C6</f>
        <v>86407.019095208016</v>
      </c>
    </row>
    <row r="7" spans="1:4" x14ac:dyDescent="0.25">
      <c r="A7" s="9">
        <v>2015</v>
      </c>
      <c r="B7" s="10">
        <v>6</v>
      </c>
      <c r="C7" s="10"/>
      <c r="D7" s="19">
        <f>+'Street Lighting_Equation'!C7</f>
        <v>86521.390786518547</v>
      </c>
    </row>
    <row r="8" spans="1:4" x14ac:dyDescent="0.25">
      <c r="A8" s="9">
        <v>2015</v>
      </c>
      <c r="B8" s="10">
        <v>7</v>
      </c>
      <c r="C8" s="10"/>
      <c r="D8" s="19">
        <f>+'Street Lighting_Equation'!C8</f>
        <v>86639.90018147933</v>
      </c>
    </row>
    <row r="9" spans="1:4" x14ac:dyDescent="0.25">
      <c r="A9" s="9">
        <v>2015</v>
      </c>
      <c r="B9" s="10">
        <v>8</v>
      </c>
      <c r="C9" s="10"/>
      <c r="D9" s="19">
        <f>+'Street Lighting_Equation'!C9</f>
        <v>86761.129799394534</v>
      </c>
    </row>
    <row r="10" spans="1:4" x14ac:dyDescent="0.25">
      <c r="A10" s="9">
        <v>2015</v>
      </c>
      <c r="B10" s="10">
        <v>9</v>
      </c>
      <c r="C10" s="10"/>
      <c r="D10" s="19">
        <f>+'Street Lighting_Equation'!C10</f>
        <v>86885.228837801929</v>
      </c>
    </row>
    <row r="11" spans="1:4" x14ac:dyDescent="0.25">
      <c r="A11" s="9">
        <v>2015</v>
      </c>
      <c r="B11" s="10">
        <v>10</v>
      </c>
      <c r="C11" s="10"/>
      <c r="D11" s="19">
        <f>+'Street Lighting_Equation'!C11</f>
        <v>87011.840793998213</v>
      </c>
    </row>
    <row r="12" spans="1:4" x14ac:dyDescent="0.25">
      <c r="A12" s="9">
        <v>2015</v>
      </c>
      <c r="B12" s="10">
        <v>11</v>
      </c>
      <c r="C12" s="10"/>
      <c r="D12" s="19">
        <f>+'Street Lighting_Equation'!C12</f>
        <v>87140.745349312798</v>
      </c>
    </row>
    <row r="13" spans="1:4" x14ac:dyDescent="0.25">
      <c r="A13" s="9">
        <v>2015</v>
      </c>
      <c r="B13" s="10">
        <v>12</v>
      </c>
      <c r="C13" s="10"/>
      <c r="D13" s="19">
        <f>+'Street Lighting_Equation'!C13</f>
        <v>87270.112200382777</v>
      </c>
    </row>
    <row r="14" spans="1:4" x14ac:dyDescent="0.25">
      <c r="A14" s="9">
        <v>2016</v>
      </c>
      <c r="B14" s="10">
        <v>1</v>
      </c>
      <c r="C14" s="10"/>
      <c r="D14" s="19">
        <f>+'Street Lighting_Equation'!C14</f>
        <v>87400.3412440557</v>
      </c>
    </row>
    <row r="15" spans="1:4" x14ac:dyDescent="0.25">
      <c r="A15" s="9">
        <v>2016</v>
      </c>
      <c r="B15" s="10">
        <v>2</v>
      </c>
      <c r="C15" s="10"/>
      <c r="D15" s="19">
        <f>+'Street Lighting_Equation'!C15</f>
        <v>87531.138457811263</v>
      </c>
    </row>
    <row r="16" spans="1:4" x14ac:dyDescent="0.25">
      <c r="A16" s="9">
        <v>2016</v>
      </c>
      <c r="B16" s="10">
        <v>3</v>
      </c>
      <c r="C16" s="10"/>
      <c r="D16" s="19">
        <f>+'Street Lighting_Equation'!C16</f>
        <v>87662.229683741331</v>
      </c>
    </row>
    <row r="17" spans="1:4" x14ac:dyDescent="0.25">
      <c r="A17" s="9">
        <v>2016</v>
      </c>
      <c r="B17" s="10">
        <v>4</v>
      </c>
      <c r="C17" s="10"/>
      <c r="D17" s="19">
        <f>+'Street Lighting_Equation'!C17</f>
        <v>87793.837082103564</v>
      </c>
    </row>
    <row r="18" spans="1:4" x14ac:dyDescent="0.25">
      <c r="A18" s="9">
        <v>2016</v>
      </c>
      <c r="B18" s="10">
        <v>5</v>
      </c>
      <c r="C18" s="10"/>
      <c r="D18" s="19">
        <f>+'Street Lighting_Equation'!C18</f>
        <v>87925.948379010093</v>
      </c>
    </row>
    <row r="19" spans="1:4" x14ac:dyDescent="0.25">
      <c r="A19" s="9">
        <v>2016</v>
      </c>
      <c r="B19" s="10">
        <v>6</v>
      </c>
      <c r="C19" s="10"/>
      <c r="D19" s="19">
        <f>+'Street Lighting_Equation'!C19</f>
        <v>88058.071947362623</v>
      </c>
    </row>
    <row r="20" spans="1:4" x14ac:dyDescent="0.25">
      <c r="A20" s="9">
        <v>2016</v>
      </c>
      <c r="B20" s="10">
        <v>7</v>
      </c>
      <c r="C20" s="10"/>
      <c r="D20" s="19">
        <f>+'Street Lighting_Equation'!C20</f>
        <v>88190.68714130437</v>
      </c>
    </row>
    <row r="21" spans="1:4" x14ac:dyDescent="0.25">
      <c r="A21" s="9">
        <v>2016</v>
      </c>
      <c r="B21" s="10">
        <v>8</v>
      </c>
      <c r="C21" s="10"/>
      <c r="D21" s="19">
        <f>+'Street Lighting_Equation'!C21</f>
        <v>88323.549042923609</v>
      </c>
    </row>
    <row r="22" spans="1:4" x14ac:dyDescent="0.25">
      <c r="A22" s="9">
        <v>2016</v>
      </c>
      <c r="B22" s="10">
        <v>9</v>
      </c>
      <c r="C22" s="10"/>
      <c r="D22" s="19">
        <f>+'Street Lighting_Equation'!C22</f>
        <v>88456.413840960362</v>
      </c>
    </row>
    <row r="23" spans="1:4" x14ac:dyDescent="0.25">
      <c r="A23" s="9">
        <v>2016</v>
      </c>
      <c r="B23" s="10">
        <v>10</v>
      </c>
      <c r="C23" s="10"/>
      <c r="D23" s="19">
        <f>+'Street Lighting_Equation'!C23</f>
        <v>88589.7644708187</v>
      </c>
    </row>
    <row r="24" spans="1:4" x14ac:dyDescent="0.25">
      <c r="A24" s="9">
        <v>2016</v>
      </c>
      <c r="B24" s="10">
        <v>11</v>
      </c>
      <c r="C24" s="10"/>
      <c r="D24" s="19">
        <f>+'Street Lighting_Equation'!C24</f>
        <v>88723.116206888444</v>
      </c>
    </row>
    <row r="25" spans="1:4" x14ac:dyDescent="0.25">
      <c r="A25" s="9">
        <v>2016</v>
      </c>
      <c r="B25" s="10">
        <v>12</v>
      </c>
      <c r="C25" s="10"/>
      <c r="D25" s="19">
        <f>+'Street Lighting_Equation'!C25</f>
        <v>88856.71064751457</v>
      </c>
    </row>
    <row r="26" spans="1:4" x14ac:dyDescent="0.25">
      <c r="A26" s="9">
        <v>2017</v>
      </c>
      <c r="B26" s="10">
        <v>1</v>
      </c>
      <c r="C26" s="10"/>
      <c r="D26" s="19">
        <f>+'Street Lighting_Equation'!C26</f>
        <v>88990.305510629361</v>
      </c>
    </row>
    <row r="27" spans="1:4" x14ac:dyDescent="0.25">
      <c r="A27" s="9">
        <v>2017</v>
      </c>
      <c r="B27" s="10">
        <v>2</v>
      </c>
      <c r="C27" s="10"/>
      <c r="D27" s="19">
        <f>+'Street Lighting_Equation'!C27</f>
        <v>89124.142655759948</v>
      </c>
    </row>
    <row r="28" spans="1:4" x14ac:dyDescent="0.25">
      <c r="A28" s="9">
        <v>2017</v>
      </c>
      <c r="B28" s="10">
        <v>3</v>
      </c>
      <c r="C28" s="10"/>
      <c r="D28" s="19">
        <f>+'Street Lighting_Equation'!C28</f>
        <v>89258.221983166863</v>
      </c>
    </row>
    <row r="29" spans="1:4" x14ac:dyDescent="0.25">
      <c r="A29" s="9">
        <v>2017</v>
      </c>
      <c r="B29" s="10">
        <v>4</v>
      </c>
      <c r="C29" s="10"/>
      <c r="D29" s="19">
        <f>+'Street Lighting_Equation'!C29</f>
        <v>89392.301410293396</v>
      </c>
    </row>
    <row r="30" spans="1:4" x14ac:dyDescent="0.25">
      <c r="A30" s="9">
        <v>2017</v>
      </c>
      <c r="B30" s="10">
        <v>5</v>
      </c>
      <c r="C30" s="10"/>
      <c r="D30" s="19">
        <f>+'Street Lighting_Equation'!C30</f>
        <v>89526.6229199644</v>
      </c>
    </row>
    <row r="31" spans="1:4" x14ac:dyDescent="0.25">
      <c r="A31" s="9">
        <v>2017</v>
      </c>
      <c r="B31" s="10">
        <v>6</v>
      </c>
      <c r="C31" s="10"/>
      <c r="D31" s="19">
        <f>+'Street Lighting_Equation'!C31</f>
        <v>89660.944467720721</v>
      </c>
    </row>
    <row r="32" spans="1:4" x14ac:dyDescent="0.25">
      <c r="A32" s="9">
        <v>2017</v>
      </c>
      <c r="B32" s="10">
        <v>7</v>
      </c>
      <c r="C32" s="10"/>
      <c r="D32" s="19">
        <f>+'Street Lighting_Equation'!C32</f>
        <v>89795.508059931541</v>
      </c>
    </row>
    <row r="33" spans="1:4" x14ac:dyDescent="0.25">
      <c r="A33" s="9">
        <v>2017</v>
      </c>
      <c r="B33" s="10">
        <v>8</v>
      </c>
      <c r="C33" s="10"/>
      <c r="D33" s="19">
        <f>+'Street Lighting_Equation'!C33</f>
        <v>89930.071666688062</v>
      </c>
    </row>
    <row r="34" spans="1:4" x14ac:dyDescent="0.25">
      <c r="A34" s="9">
        <v>2017</v>
      </c>
      <c r="B34" s="10">
        <v>9</v>
      </c>
      <c r="C34" s="10"/>
      <c r="D34" s="19">
        <f>+'Street Lighting_Equation'!C34</f>
        <v>90064.63528243381</v>
      </c>
    </row>
    <row r="35" spans="1:4" x14ac:dyDescent="0.25">
      <c r="A35" s="9">
        <v>2017</v>
      </c>
      <c r="B35" s="10">
        <v>10</v>
      </c>
      <c r="C35" s="10"/>
      <c r="D35" s="19">
        <f>+'Street Lighting_Equation'!C35</f>
        <v>90199.440924652692</v>
      </c>
    </row>
    <row r="36" spans="1:4" x14ac:dyDescent="0.25">
      <c r="A36" s="9">
        <v>2017</v>
      </c>
      <c r="B36" s="10">
        <v>11</v>
      </c>
      <c r="C36" s="10"/>
      <c r="D36" s="19">
        <f>+'Street Lighting_Equation'!C36</f>
        <v>90334.246570304793</v>
      </c>
    </row>
    <row r="37" spans="1:4" x14ac:dyDescent="0.25">
      <c r="A37" s="9">
        <v>2017</v>
      </c>
      <c r="B37" s="10">
        <v>12</v>
      </c>
      <c r="C37" s="10"/>
      <c r="D37" s="19">
        <f>+'Street Lighting_Equation'!C37</f>
        <v>90469.052218078592</v>
      </c>
    </row>
    <row r="38" spans="1:4" x14ac:dyDescent="0.25">
      <c r="A38" s="9">
        <v>2018</v>
      </c>
      <c r="B38" s="10">
        <v>1</v>
      </c>
      <c r="C38" s="10"/>
      <c r="D38" s="19">
        <f>+'Street Lighting_Equation'!C38</f>
        <v>90603.857867163635</v>
      </c>
    </row>
    <row r="39" spans="1:4" x14ac:dyDescent="0.25">
      <c r="A39" s="9">
        <v>2018</v>
      </c>
      <c r="B39" s="10">
        <v>2</v>
      </c>
      <c r="C39" s="10"/>
      <c r="D39" s="19">
        <f>+'Street Lighting_Equation'!C39</f>
        <v>90738.905537976796</v>
      </c>
    </row>
    <row r="40" spans="1:4" x14ac:dyDescent="0.25">
      <c r="A40" s="9">
        <v>2018</v>
      </c>
      <c r="B40" s="10">
        <v>3</v>
      </c>
      <c r="C40" s="10"/>
      <c r="D40" s="19">
        <f>+'Street Lighting_Equation'!C40</f>
        <v>90873.953209290732</v>
      </c>
    </row>
    <row r="41" spans="1:4" x14ac:dyDescent="0.25">
      <c r="A41" s="9">
        <v>2018</v>
      </c>
      <c r="B41" s="10">
        <v>4</v>
      </c>
      <c r="C41" s="10"/>
      <c r="D41" s="19">
        <f>+'Street Lighting_Equation'!C41</f>
        <v>91009.000880914158</v>
      </c>
    </row>
    <row r="42" spans="1:4" x14ac:dyDescent="0.25">
      <c r="A42" s="9">
        <v>2018</v>
      </c>
      <c r="B42" s="10">
        <v>5</v>
      </c>
      <c r="C42" s="10"/>
      <c r="D42" s="19">
        <f>+'Street Lighting_Equation'!C42</f>
        <v>91144.04855272884</v>
      </c>
    </row>
    <row r="43" spans="1:4" x14ac:dyDescent="0.25">
      <c r="A43" s="9">
        <v>2018</v>
      </c>
      <c r="B43" s="10">
        <v>6</v>
      </c>
      <c r="C43" s="10"/>
      <c r="D43" s="19">
        <f>+'Street Lighting_Equation'!C43</f>
        <v>91279.338245579522</v>
      </c>
    </row>
    <row r="44" spans="1:4" x14ac:dyDescent="0.25">
      <c r="A44" s="9">
        <v>2018</v>
      </c>
      <c r="B44" s="10">
        <v>7</v>
      </c>
      <c r="C44" s="10"/>
      <c r="D44" s="19">
        <f>+'Street Lighting_Equation'!C44</f>
        <v>91414.627938503254</v>
      </c>
    </row>
    <row r="45" spans="1:4" x14ac:dyDescent="0.25">
      <c r="A45" s="9">
        <v>2018</v>
      </c>
      <c r="B45" s="10">
        <v>8</v>
      </c>
      <c r="C45" s="10"/>
      <c r="D45" s="19">
        <f>+'Street Lighting_Equation'!C45</f>
        <v>91550.159652389921</v>
      </c>
    </row>
    <row r="46" spans="1:4" x14ac:dyDescent="0.25">
      <c r="A46" s="9">
        <v>2018</v>
      </c>
      <c r="B46" s="10">
        <v>9</v>
      </c>
      <c r="C46" s="10"/>
      <c r="D46" s="19">
        <f>+'Street Lighting_Equation'!C46</f>
        <v>91685.691366304469</v>
      </c>
    </row>
    <row r="47" spans="1:4" x14ac:dyDescent="0.25">
      <c r="A47" s="9">
        <v>2018</v>
      </c>
      <c r="B47" s="10">
        <v>10</v>
      </c>
      <c r="C47" s="10"/>
      <c r="D47" s="19">
        <f>+'Street Lighting_Equation'!C47</f>
        <v>91821.223080236276</v>
      </c>
    </row>
    <row r="48" spans="1:4" x14ac:dyDescent="0.25">
      <c r="A48" s="9">
        <v>2018</v>
      </c>
      <c r="B48" s="10">
        <v>11</v>
      </c>
      <c r="C48" s="10"/>
      <c r="D48" s="19">
        <f>+'Street Lighting_Equation'!C48</f>
        <v>91956.9968150965</v>
      </c>
    </row>
    <row r="49" spans="1:4" x14ac:dyDescent="0.25">
      <c r="A49" s="9">
        <v>2018</v>
      </c>
      <c r="B49" s="10">
        <v>12</v>
      </c>
      <c r="C49" s="10"/>
      <c r="D49" s="19">
        <f>+'Street Lighting_Equation'!C49</f>
        <v>92093.01257088111</v>
      </c>
    </row>
    <row r="50" spans="1:4" x14ac:dyDescent="0.25">
      <c r="A50" s="9">
        <v>2019</v>
      </c>
      <c r="B50" s="10">
        <v>1</v>
      </c>
      <c r="C50" s="10"/>
      <c r="D50" s="19">
        <f>+'Street Lighting_Equation'!C50</f>
        <v>92229.27034758759</v>
      </c>
    </row>
    <row r="51" spans="1:4" x14ac:dyDescent="0.25">
      <c r="A51" s="9">
        <v>2019</v>
      </c>
      <c r="B51" s="10">
        <v>2</v>
      </c>
      <c r="C51" s="10"/>
      <c r="D51" s="19">
        <f>+'Street Lighting_Equation'!C51</f>
        <v>92365.770145214337</v>
      </c>
    </row>
    <row r="52" spans="1:4" x14ac:dyDescent="0.25">
      <c r="A52" s="9">
        <v>2019</v>
      </c>
      <c r="B52" s="10">
        <v>3</v>
      </c>
      <c r="C52" s="10"/>
      <c r="D52" s="19">
        <f>+'Street Lighting_Equation'!C52</f>
        <v>92502.269942842657</v>
      </c>
    </row>
    <row r="53" spans="1:4" x14ac:dyDescent="0.25">
      <c r="A53" s="9">
        <v>2019</v>
      </c>
      <c r="B53" s="10">
        <v>4</v>
      </c>
      <c r="C53" s="10"/>
      <c r="D53" s="19">
        <f>+'Street Lighting_Equation'!C53</f>
        <v>92639.253782307511</v>
      </c>
    </row>
    <row r="54" spans="1:4" x14ac:dyDescent="0.25">
      <c r="A54" s="9">
        <v>2019</v>
      </c>
      <c r="B54" s="10">
        <v>5</v>
      </c>
      <c r="C54" s="10"/>
      <c r="D54" s="19">
        <f>+'Street Lighting_Equation'!C54</f>
        <v>92776.479642690727</v>
      </c>
    </row>
    <row r="55" spans="1:4" x14ac:dyDescent="0.25">
      <c r="A55" s="9">
        <v>2019</v>
      </c>
      <c r="B55" s="10">
        <v>6</v>
      </c>
      <c r="C55" s="10"/>
      <c r="D55" s="19">
        <f>+'Street Lighting_Equation'!C55</f>
        <v>92913.947523992101</v>
      </c>
    </row>
    <row r="56" spans="1:4" x14ac:dyDescent="0.25">
      <c r="A56" s="9">
        <v>2019</v>
      </c>
      <c r="B56" s="10">
        <v>7</v>
      </c>
      <c r="C56" s="10"/>
      <c r="D56" s="19">
        <f>+'Street Lighting_Equation'!C56</f>
        <v>93051.899447129297</v>
      </c>
    </row>
    <row r="57" spans="1:4" x14ac:dyDescent="0.25">
      <c r="A57" s="9">
        <v>2019</v>
      </c>
      <c r="B57" s="10">
        <v>8</v>
      </c>
      <c r="C57" s="10"/>
      <c r="D57" s="19">
        <f>+'Street Lighting_Equation'!C57</f>
        <v>93189.851370266595</v>
      </c>
    </row>
    <row r="58" spans="1:4" x14ac:dyDescent="0.25">
      <c r="A58" s="9">
        <v>2019</v>
      </c>
      <c r="B58" s="10">
        <v>9</v>
      </c>
      <c r="C58" s="10"/>
      <c r="D58" s="19">
        <f>+'Street Lighting_Equation'!C58</f>
        <v>93328.529356157349</v>
      </c>
    </row>
    <row r="59" spans="1:4" x14ac:dyDescent="0.25">
      <c r="A59" s="9">
        <v>2019</v>
      </c>
      <c r="B59" s="10">
        <v>10</v>
      </c>
      <c r="C59" s="10"/>
      <c r="D59" s="19">
        <f>+'Street Lighting_Equation'!C59</f>
        <v>93467.207342048176</v>
      </c>
    </row>
    <row r="60" spans="1:4" x14ac:dyDescent="0.25">
      <c r="A60" s="9">
        <v>2019</v>
      </c>
      <c r="B60" s="10">
        <v>11</v>
      </c>
      <c r="C60" s="10"/>
      <c r="D60" s="19">
        <f>+'Street Lighting_Equation'!C60</f>
        <v>93606.611390692357</v>
      </c>
    </row>
    <row r="61" spans="1:4" x14ac:dyDescent="0.25">
      <c r="A61" s="9">
        <v>2019</v>
      </c>
      <c r="B61" s="10">
        <v>12</v>
      </c>
      <c r="C61" s="10"/>
      <c r="D61" s="19">
        <f>+'Street Lighting_Equation'!C61</f>
        <v>93746.015439336596</v>
      </c>
    </row>
    <row r="62" spans="1:4" x14ac:dyDescent="0.25">
      <c r="A62" s="9">
        <v>2020</v>
      </c>
      <c r="B62" s="10">
        <v>1</v>
      </c>
      <c r="C62" s="10"/>
      <c r="D62" s="19">
        <f>+'Street Lighting_Equation'!C62</f>
        <v>93885.903529816394</v>
      </c>
    </row>
    <row r="63" spans="1:4" x14ac:dyDescent="0.25">
      <c r="A63" s="9">
        <v>2020</v>
      </c>
      <c r="B63" s="10">
        <v>2</v>
      </c>
      <c r="C63" s="10"/>
      <c r="D63" s="19">
        <f>+'Street Lighting_Equation'!C63</f>
        <v>94026.033641213973</v>
      </c>
    </row>
    <row r="64" spans="1:4" x14ac:dyDescent="0.25">
      <c r="A64" s="9">
        <v>2020</v>
      </c>
      <c r="B64" s="10">
        <v>3</v>
      </c>
      <c r="C64" s="10"/>
      <c r="D64" s="19">
        <f>+'Street Lighting_Equation'!C64</f>
        <v>94166.405773529361</v>
      </c>
    </row>
    <row r="65" spans="1:4" x14ac:dyDescent="0.25">
      <c r="A65" s="9">
        <v>2020</v>
      </c>
      <c r="B65" s="10">
        <v>4</v>
      </c>
      <c r="C65" s="10"/>
      <c r="D65" s="19">
        <f>+'Street Lighting_Equation'!C65</f>
        <v>94307.019926762543</v>
      </c>
    </row>
    <row r="66" spans="1:4" x14ac:dyDescent="0.25">
      <c r="A66" s="9">
        <v>2020</v>
      </c>
      <c r="B66" s="10">
        <v>5</v>
      </c>
      <c r="C66" s="10"/>
      <c r="D66" s="19">
        <f>+'Street Lighting_Equation'!C66</f>
        <v>94448.11812183127</v>
      </c>
    </row>
    <row r="67" spans="1:4" x14ac:dyDescent="0.25">
      <c r="A67" s="9">
        <v>2020</v>
      </c>
      <c r="B67" s="10">
        <v>6</v>
      </c>
      <c r="C67" s="10"/>
      <c r="D67" s="19">
        <f>+'Street Lighting_Equation'!C67</f>
        <v>94589.216316900041</v>
      </c>
    </row>
    <row r="68" spans="1:4" x14ac:dyDescent="0.25">
      <c r="A68" s="9">
        <v>2020</v>
      </c>
      <c r="B68" s="10">
        <v>7</v>
      </c>
      <c r="C68" s="10"/>
      <c r="D68" s="19">
        <f>+'Street Lighting_Equation'!C68</f>
        <v>94730.314511968783</v>
      </c>
    </row>
    <row r="69" spans="1:4" x14ac:dyDescent="0.25">
      <c r="A69" s="9">
        <v>2020</v>
      </c>
      <c r="B69" s="10">
        <v>8</v>
      </c>
      <c r="C69" s="10"/>
      <c r="D69" s="19">
        <f>+'Street Lighting_Equation'!C69</f>
        <v>94871.896748873114</v>
      </c>
    </row>
    <row r="70" spans="1:4" x14ac:dyDescent="0.25">
      <c r="A70" s="9">
        <v>2020</v>
      </c>
      <c r="B70" s="10">
        <v>9</v>
      </c>
      <c r="C70" s="10"/>
      <c r="D70" s="19">
        <f>+'Street Lighting_Equation'!C70</f>
        <v>95013.236964859621</v>
      </c>
    </row>
    <row r="71" spans="1:4" x14ac:dyDescent="0.25">
      <c r="A71" s="9">
        <v>2020</v>
      </c>
      <c r="B71" s="10">
        <v>10</v>
      </c>
      <c r="C71" s="10"/>
      <c r="D71" s="19">
        <f>+'Street Lighting_Equation'!C71</f>
        <v>95155.061222681747</v>
      </c>
    </row>
    <row r="72" spans="1:4" x14ac:dyDescent="0.25">
      <c r="A72" s="9">
        <v>2020</v>
      </c>
      <c r="B72" s="10">
        <v>11</v>
      </c>
      <c r="C72" s="10"/>
      <c r="D72" s="19">
        <f>+'Street Lighting_Equation'!C72</f>
        <v>95296.643459586048</v>
      </c>
    </row>
    <row r="73" spans="1:4" x14ac:dyDescent="0.25">
      <c r="A73" s="13">
        <v>2020</v>
      </c>
      <c r="B73" s="14">
        <v>12</v>
      </c>
      <c r="C73" s="14"/>
      <c r="D73" s="42">
        <f>+'Street Lighting_Equation'!C73</f>
        <v>95438.467717408173</v>
      </c>
    </row>
    <row r="76" spans="1:4" ht="61.5" customHeight="1" x14ac:dyDescent="0.25">
      <c r="A76" s="16" t="s">
        <v>0</v>
      </c>
      <c r="B76" s="35" t="s">
        <v>38</v>
      </c>
    </row>
    <row r="77" spans="1:4" x14ac:dyDescent="0.25">
      <c r="A77" s="9">
        <v>2015</v>
      </c>
      <c r="B77" s="23">
        <f>+D13</f>
        <v>87270.112200382777</v>
      </c>
    </row>
    <row r="78" spans="1:4" x14ac:dyDescent="0.25">
      <c r="A78" s="9">
        <v>2016</v>
      </c>
      <c r="B78" s="23">
        <f>+D25</f>
        <v>88856.71064751457</v>
      </c>
    </row>
    <row r="79" spans="1:4" x14ac:dyDescent="0.25">
      <c r="A79" s="9">
        <v>2017</v>
      </c>
      <c r="B79" s="23">
        <f>+D37</f>
        <v>90469.052218078592</v>
      </c>
    </row>
    <row r="80" spans="1:4" x14ac:dyDescent="0.25">
      <c r="A80" s="9">
        <v>2018</v>
      </c>
      <c r="B80" s="23">
        <f>+D49</f>
        <v>92093.01257088111</v>
      </c>
    </row>
    <row r="81" spans="1:2" x14ac:dyDescent="0.25">
      <c r="A81" s="9">
        <v>2019</v>
      </c>
      <c r="B81" s="23">
        <f>+D61</f>
        <v>93746.015439336596</v>
      </c>
    </row>
    <row r="82" spans="1:2" x14ac:dyDescent="0.25">
      <c r="A82" s="13">
        <v>2020</v>
      </c>
      <c r="B82" s="24">
        <f>+D73</f>
        <v>95438.467717408173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F73"/>
  <sheetViews>
    <sheetView topLeftCell="A52" zoomScale="80" zoomScaleNormal="80" workbookViewId="0">
      <selection activeCell="E2" sqref="E2"/>
    </sheetView>
  </sheetViews>
  <sheetFormatPr defaultRowHeight="15" x14ac:dyDescent="0.25"/>
  <cols>
    <col min="3" max="3" width="9.85546875" bestFit="1" customWidth="1"/>
    <col min="5" max="5" width="11" bestFit="1" customWidth="1"/>
    <col min="6" max="6" width="9.140625" style="59"/>
  </cols>
  <sheetData>
    <row r="1" spans="1:6" x14ac:dyDescent="0.25">
      <c r="A1" s="29" t="s">
        <v>0</v>
      </c>
      <c r="B1" s="30" t="s">
        <v>1</v>
      </c>
      <c r="C1" s="30" t="s">
        <v>21</v>
      </c>
      <c r="D1" s="30" t="s">
        <v>26</v>
      </c>
      <c r="E1" s="30" t="s">
        <v>37</v>
      </c>
      <c r="F1" s="64" t="s">
        <v>24</v>
      </c>
    </row>
    <row r="2" spans="1:6" x14ac:dyDescent="0.25">
      <c r="A2" s="9">
        <v>2015</v>
      </c>
      <c r="B2" s="10">
        <v>1</v>
      </c>
      <c r="C2" s="54">
        <f>SUM(D2:F2)</f>
        <v>86034.343000000008</v>
      </c>
      <c r="D2" s="11">
        <f>+'Street Lighting_Coef'!$B$2</f>
        <v>9140.3430000000008</v>
      </c>
      <c r="E2" s="11">
        <f>'Street Lighting_Data'!D87*'Street Lighting_Data'!D$1</f>
        <v>76779.199999999997</v>
      </c>
      <c r="F2" s="57">
        <v>114.8</v>
      </c>
    </row>
    <row r="3" spans="1:6" x14ac:dyDescent="0.25">
      <c r="A3" s="9">
        <v>2015</v>
      </c>
      <c r="B3" s="10">
        <v>2</v>
      </c>
      <c r="C3" s="11">
        <f t="shared" ref="C3:C66" si="0">SUM(D3:F3)</f>
        <v>86106.659440536881</v>
      </c>
      <c r="D3" s="11">
        <f>+'Street Lighting_Coef'!$B$2</f>
        <v>9140.3430000000008</v>
      </c>
      <c r="E3" s="11">
        <f>'Street Lighting_Data'!D88*'Street Lighting_Data'!D$1</f>
        <v>76895.370040536873</v>
      </c>
      <c r="F3" s="57">
        <f>F2*'Street Lighting_Coef'!$B$4</f>
        <v>70.946399999999997</v>
      </c>
    </row>
    <row r="4" spans="1:6" x14ac:dyDescent="0.25">
      <c r="A4" s="9">
        <v>2015</v>
      </c>
      <c r="B4" s="10">
        <v>3</v>
      </c>
      <c r="C4" s="11">
        <f t="shared" si="0"/>
        <v>86196.696039944902</v>
      </c>
      <c r="D4" s="11">
        <f>+'Street Lighting_Coef'!$B$2</f>
        <v>9140.3430000000008</v>
      </c>
      <c r="E4" s="11">
        <f>'Street Lighting_Data'!D89*'Street Lighting_Data'!D$1</f>
        <v>77012.508164744897</v>
      </c>
      <c r="F4" s="57">
        <f>F3*'Street Lighting_Coef'!$B$4</f>
        <v>43.844875199999997</v>
      </c>
    </row>
    <row r="5" spans="1:6" x14ac:dyDescent="0.25">
      <c r="A5" s="9">
        <v>2015</v>
      </c>
      <c r="B5" s="10">
        <v>4</v>
      </c>
      <c r="C5" s="11">
        <f t="shared" si="0"/>
        <v>86298.05350549765</v>
      </c>
      <c r="D5" s="11">
        <f>+'Street Lighting_Coef'!$B$2</f>
        <v>9140.3430000000008</v>
      </c>
      <c r="E5" s="11">
        <f>'Street Lighting_Data'!D90*'Street Lighting_Data'!D$1</f>
        <v>77130.614372624055</v>
      </c>
      <c r="F5" s="57">
        <f>F4*'Street Lighting_Coef'!$B$4</f>
        <v>27.096132873599998</v>
      </c>
    </row>
    <row r="6" spans="1:6" x14ac:dyDescent="0.25">
      <c r="A6" s="9">
        <v>2015</v>
      </c>
      <c r="B6" s="10">
        <v>5</v>
      </c>
      <c r="C6" s="11">
        <f t="shared" si="0"/>
        <v>86407.019095208016</v>
      </c>
      <c r="D6" s="11">
        <f>+'Street Lighting_Coef'!$B$2</f>
        <v>9140.3430000000008</v>
      </c>
      <c r="E6" s="11">
        <f>'Street Lighting_Data'!D91*'Street Lighting_Data'!D$1</f>
        <v>77249.930685092142</v>
      </c>
      <c r="F6" s="57">
        <f>F5*'Street Lighting_Coef'!$B$4</f>
        <v>16.745410115884798</v>
      </c>
    </row>
    <row r="7" spans="1:6" x14ac:dyDescent="0.25">
      <c r="A7" s="9">
        <v>2015</v>
      </c>
      <c r="B7" s="10">
        <v>6</v>
      </c>
      <c r="C7" s="11">
        <f t="shared" si="0"/>
        <v>86521.390786518547</v>
      </c>
      <c r="D7" s="11">
        <f>+'Street Lighting_Coef'!$B$2</f>
        <v>9140.3430000000008</v>
      </c>
      <c r="E7" s="11">
        <f>'Street Lighting_Data'!D92*'Street Lighting_Data'!D$1</f>
        <v>77370.699123066937</v>
      </c>
      <c r="F7" s="57">
        <f>F6*'Street Lighting_Coef'!$B$4</f>
        <v>10.348663451616805</v>
      </c>
    </row>
    <row r="8" spans="1:6" x14ac:dyDescent="0.25">
      <c r="A8" s="9">
        <v>2015</v>
      </c>
      <c r="B8" s="10">
        <v>7</v>
      </c>
      <c r="C8" s="11">
        <f t="shared" si="0"/>
        <v>86639.90018147933</v>
      </c>
      <c r="D8" s="11">
        <f>+'Street Lighting_Coef'!$B$2</f>
        <v>9140.3430000000008</v>
      </c>
      <c r="E8" s="11">
        <f>'Street Lighting_Data'!D93*'Street Lighting_Data'!D$1</f>
        <v>77493.161707466221</v>
      </c>
      <c r="F8" s="57">
        <f>F7*'Street Lighting_Coef'!$B$4</f>
        <v>6.395474013099185</v>
      </c>
    </row>
    <row r="9" spans="1:6" x14ac:dyDescent="0.25">
      <c r="A9" s="9">
        <v>2015</v>
      </c>
      <c r="B9" s="10">
        <v>8</v>
      </c>
      <c r="C9" s="11">
        <f t="shared" si="0"/>
        <v>86761.129799394534</v>
      </c>
      <c r="D9" s="11">
        <f>+'Street Lighting_Coef'!$B$2</f>
        <v>9140.3430000000008</v>
      </c>
      <c r="E9" s="11">
        <f>'Street Lighting_Data'!D94*'Street Lighting_Data'!D$1</f>
        <v>77616.834396454447</v>
      </c>
      <c r="F9" s="57">
        <f>F8*'Street Lighting_Coef'!$B$4</f>
        <v>3.9524029400952965</v>
      </c>
    </row>
    <row r="10" spans="1:6" x14ac:dyDescent="0.25">
      <c r="A10" s="9">
        <v>2015</v>
      </c>
      <c r="B10" s="10">
        <v>9</v>
      </c>
      <c r="C10" s="11">
        <f t="shared" si="0"/>
        <v>86885.228837801929</v>
      </c>
      <c r="D10" s="11">
        <f>+'Street Lighting_Coef'!$B$2</f>
        <v>9140.3430000000008</v>
      </c>
      <c r="E10" s="11">
        <f>'Street Lighting_Data'!D95*'Street Lighting_Data'!D$1</f>
        <v>77742.443252784942</v>
      </c>
      <c r="F10" s="57">
        <f>F9*'Street Lighting_Coef'!$B$4</f>
        <v>2.4425850169788932</v>
      </c>
    </row>
    <row r="11" spans="1:6" x14ac:dyDescent="0.25">
      <c r="A11" s="9">
        <v>2015</v>
      </c>
      <c r="B11" s="10">
        <v>10</v>
      </c>
      <c r="C11" s="11">
        <f t="shared" si="0"/>
        <v>87011.840793998213</v>
      </c>
      <c r="D11" s="11">
        <f>+'Street Lighting_Coef'!$B$2</f>
        <v>9140.3430000000008</v>
      </c>
      <c r="E11" s="11">
        <f>'Street Lighting_Data'!D96*'Street Lighting_Data'!D$1</f>
        <v>77869.98827645772</v>
      </c>
      <c r="F11" s="57">
        <f>F10*'Street Lighting_Coef'!$B$4</f>
        <v>1.5095175404929559</v>
      </c>
    </row>
    <row r="12" spans="1:6" x14ac:dyDescent="0.25">
      <c r="A12" s="9">
        <v>2015</v>
      </c>
      <c r="B12" s="10">
        <v>11</v>
      </c>
      <c r="C12" s="11">
        <f t="shared" si="0"/>
        <v>87140.745349312798</v>
      </c>
      <c r="D12" s="11">
        <f>+'Street Lighting_Coef'!$B$2</f>
        <v>9140.3430000000008</v>
      </c>
      <c r="E12" s="11">
        <f>'Street Lighting_Data'!D97*'Street Lighting_Data'!D$1</f>
        <v>77999.46946747278</v>
      </c>
      <c r="F12" s="57">
        <f>F11*'Street Lighting_Coef'!$B$4</f>
        <v>0.9328818400246468</v>
      </c>
    </row>
    <row r="13" spans="1:6" x14ac:dyDescent="0.25">
      <c r="A13" s="9">
        <v>2015</v>
      </c>
      <c r="B13" s="10">
        <v>12</v>
      </c>
      <c r="C13" s="11">
        <f t="shared" si="0"/>
        <v>87270.112200382777</v>
      </c>
      <c r="D13" s="11">
        <f>+'Street Lighting_Coef'!$B$2</f>
        <v>9140.3430000000008</v>
      </c>
      <c r="E13" s="11">
        <f>'Street Lighting_Data'!D98*'Street Lighting_Data'!D$1</f>
        <v>78129.192679405634</v>
      </c>
      <c r="F13" s="57">
        <f>F12*'Street Lighting_Coef'!$B$4</f>
        <v>0.57652097713523176</v>
      </c>
    </row>
    <row r="14" spans="1:6" x14ac:dyDescent="0.25">
      <c r="A14" s="9">
        <v>2016</v>
      </c>
      <c r="B14" s="10">
        <v>1</v>
      </c>
      <c r="C14" s="11">
        <f t="shared" si="0"/>
        <v>87400.3412440557</v>
      </c>
      <c r="D14" s="11">
        <f>+'Street Lighting_Coef'!$B$2</f>
        <v>9140.3430000000008</v>
      </c>
      <c r="E14" s="11">
        <f>'Street Lighting_Data'!D99*'Street Lighting_Data'!D$1</f>
        <v>78259.641954091829</v>
      </c>
      <c r="F14" s="57">
        <f>F13*'Street Lighting_Coef'!$B$4</f>
        <v>0.35628996386957323</v>
      </c>
    </row>
    <row r="15" spans="1:6" x14ac:dyDescent="0.25">
      <c r="A15" s="9">
        <v>2016</v>
      </c>
      <c r="B15" s="10">
        <v>2</v>
      </c>
      <c r="C15" s="11">
        <f t="shared" si="0"/>
        <v>87531.138457811263</v>
      </c>
      <c r="D15" s="11">
        <f>+'Street Lighting_Coef'!$B$2</f>
        <v>9140.3430000000008</v>
      </c>
      <c r="E15" s="11">
        <f>'Street Lighting_Data'!D100*'Street Lighting_Data'!D$1</f>
        <v>78390.575270613597</v>
      </c>
      <c r="F15" s="57">
        <f>F14*'Street Lighting_Coef'!$B$4</f>
        <v>0.22018719767139625</v>
      </c>
    </row>
    <row r="16" spans="1:6" x14ac:dyDescent="0.25">
      <c r="A16" s="9">
        <v>2016</v>
      </c>
      <c r="B16" s="10">
        <v>3</v>
      </c>
      <c r="C16" s="11">
        <f t="shared" si="0"/>
        <v>87662.229683741331</v>
      </c>
      <c r="D16" s="11">
        <f>+'Street Lighting_Coef'!$B$2</f>
        <v>9140.3430000000008</v>
      </c>
      <c r="E16" s="11">
        <f>'Street Lighting_Data'!D101*'Street Lighting_Data'!D$1</f>
        <v>78521.75060805316</v>
      </c>
      <c r="F16" s="57">
        <f>F15*'Street Lighting_Coef'!$B$4</f>
        <v>0.13607568816092289</v>
      </c>
    </row>
    <row r="17" spans="1:6" x14ac:dyDescent="0.25">
      <c r="A17" s="9">
        <v>2016</v>
      </c>
      <c r="B17" s="10">
        <v>4</v>
      </c>
      <c r="C17" s="11">
        <f t="shared" si="0"/>
        <v>87793.837082103564</v>
      </c>
      <c r="D17" s="11">
        <f>+'Street Lighting_Coef'!$B$2</f>
        <v>9140.3430000000008</v>
      </c>
      <c r="E17" s="11">
        <f>'Street Lighting_Data'!D102*'Street Lighting_Data'!D$1</f>
        <v>78653.409987328283</v>
      </c>
      <c r="F17" s="57">
        <f>F16*'Street Lighting_Coef'!$B$4</f>
        <v>8.4094775283450343E-2</v>
      </c>
    </row>
    <row r="18" spans="1:6" x14ac:dyDescent="0.25">
      <c r="A18" s="9">
        <v>2016</v>
      </c>
      <c r="B18" s="10">
        <v>5</v>
      </c>
      <c r="C18" s="11">
        <f t="shared" si="0"/>
        <v>87925.948379010093</v>
      </c>
      <c r="D18" s="11">
        <f>+'Street Lighting_Coef'!$B$2</f>
        <v>9140.3430000000008</v>
      </c>
      <c r="E18" s="11">
        <f>'Street Lighting_Data'!D103*'Street Lighting_Data'!D$1</f>
        <v>78785.55340843898</v>
      </c>
      <c r="F18" s="57">
        <f>F17*'Street Lighting_Coef'!$B$4</f>
        <v>5.197057112517231E-2</v>
      </c>
    </row>
    <row r="19" spans="1:6" x14ac:dyDescent="0.25">
      <c r="A19" s="9">
        <v>2016</v>
      </c>
      <c r="B19" s="10">
        <v>6</v>
      </c>
      <c r="C19" s="11">
        <f t="shared" si="0"/>
        <v>88058.071947362623</v>
      </c>
      <c r="D19" s="11">
        <f>+'Street Lighting_Coef'!$B$2</f>
        <v>9140.3430000000008</v>
      </c>
      <c r="E19" s="11">
        <f>'Street Lighting_Data'!D104*'Street Lighting_Data'!D$1</f>
        <v>78917.696829549677</v>
      </c>
      <c r="F19" s="57">
        <f>F18*'Street Lighting_Coef'!$B$4</f>
        <v>3.2117812955356484E-2</v>
      </c>
    </row>
    <row r="20" spans="1:6" x14ac:dyDescent="0.25">
      <c r="A20" s="9">
        <v>2016</v>
      </c>
      <c r="B20" s="10">
        <v>7</v>
      </c>
      <c r="C20" s="11">
        <f t="shared" si="0"/>
        <v>88190.68714130437</v>
      </c>
      <c r="D20" s="11">
        <f>+'Street Lighting_Coef'!$B$2</f>
        <v>9140.3430000000008</v>
      </c>
      <c r="E20" s="11">
        <f>'Street Lighting_Data'!D105*'Street Lighting_Data'!D$1</f>
        <v>79050.324292495949</v>
      </c>
      <c r="F20" s="57">
        <f>F19*'Street Lighting_Coef'!$B$4</f>
        <v>1.9848808406410307E-2</v>
      </c>
    </row>
    <row r="21" spans="1:6" x14ac:dyDescent="0.25">
      <c r="A21" s="9">
        <v>2016</v>
      </c>
      <c r="B21" s="10">
        <v>8</v>
      </c>
      <c r="C21" s="11">
        <f t="shared" si="0"/>
        <v>88323.549042923609</v>
      </c>
      <c r="D21" s="11">
        <f>+'Street Lighting_Coef'!$B$2</f>
        <v>9140.3430000000008</v>
      </c>
      <c r="E21" s="11">
        <f>'Street Lighting_Data'!D106*'Street Lighting_Data'!D$1</f>
        <v>79183.19377636</v>
      </c>
      <c r="F21" s="57">
        <f>F20*'Street Lighting_Coef'!$B$4</f>
        <v>1.226656359516157E-2</v>
      </c>
    </row>
    <row r="22" spans="1:6" x14ac:dyDescent="0.25">
      <c r="A22" s="9">
        <v>2016</v>
      </c>
      <c r="B22" s="10">
        <v>9</v>
      </c>
      <c r="C22" s="11">
        <f t="shared" si="0"/>
        <v>88456.413840960362</v>
      </c>
      <c r="D22" s="11">
        <f>+'Street Lighting_Coef'!$B$2</f>
        <v>9140.3430000000008</v>
      </c>
      <c r="E22" s="11">
        <f>'Street Lighting_Data'!D107*'Street Lighting_Data'!D$1</f>
        <v>79316.063260224051</v>
      </c>
      <c r="F22" s="57">
        <f>F21*'Street Lighting_Coef'!$B$4</f>
        <v>7.5807363018098508E-3</v>
      </c>
    </row>
    <row r="23" spans="1:6" x14ac:dyDescent="0.25">
      <c r="A23" s="9">
        <v>2016</v>
      </c>
      <c r="B23" s="10">
        <v>10</v>
      </c>
      <c r="C23" s="11">
        <f t="shared" si="0"/>
        <v>88589.7644708187</v>
      </c>
      <c r="D23" s="11">
        <f>+'Street Lighting_Coef'!$B$2</f>
        <v>9140.3430000000008</v>
      </c>
      <c r="E23" s="11">
        <f>'Street Lighting_Data'!D108*'Street Lighting_Data'!D$1</f>
        <v>79449.416785923677</v>
      </c>
      <c r="F23" s="57">
        <f>F22*'Street Lighting_Coef'!$B$4</f>
        <v>4.6848950345184876E-3</v>
      </c>
    </row>
    <row r="24" spans="1:6" x14ac:dyDescent="0.25">
      <c r="A24" s="9">
        <v>2016</v>
      </c>
      <c r="B24" s="10">
        <v>11</v>
      </c>
      <c r="C24" s="11">
        <f t="shared" si="0"/>
        <v>88723.116206888444</v>
      </c>
      <c r="D24" s="11">
        <f>+'Street Lighting_Coef'!$B$2</f>
        <v>9140.3430000000008</v>
      </c>
      <c r="E24" s="11">
        <f>'Street Lighting_Data'!D109*'Street Lighting_Data'!D$1</f>
        <v>79582.770311623302</v>
      </c>
      <c r="F24" s="57">
        <f>F23*'Street Lighting_Coef'!$B$4</f>
        <v>2.8952651313324251E-3</v>
      </c>
    </row>
    <row r="25" spans="1:6" x14ac:dyDescent="0.25">
      <c r="A25" s="9">
        <v>2016</v>
      </c>
      <c r="B25" s="10">
        <v>12</v>
      </c>
      <c r="C25" s="11">
        <f t="shared" si="0"/>
        <v>88856.71064751457</v>
      </c>
      <c r="D25" s="11">
        <f>+'Street Lighting_Coef'!$B$2</f>
        <v>9140.3430000000008</v>
      </c>
      <c r="E25" s="11">
        <f>'Street Lighting_Data'!D110*'Street Lighting_Data'!D$1</f>
        <v>79716.365858240708</v>
      </c>
      <c r="F25" s="57">
        <f>F24*'Street Lighting_Coef'!$B$4</f>
        <v>1.7892738511634386E-3</v>
      </c>
    </row>
    <row r="26" spans="1:6" x14ac:dyDescent="0.25">
      <c r="A26" s="9">
        <v>2017</v>
      </c>
      <c r="B26" s="10">
        <v>1</v>
      </c>
      <c r="C26" s="11">
        <f t="shared" si="0"/>
        <v>88990.305510629361</v>
      </c>
      <c r="D26" s="11">
        <f>+'Street Lighting_Coef'!$B$2</f>
        <v>9140.3430000000008</v>
      </c>
      <c r="E26" s="11">
        <f>'Street Lighting_Data'!D111*'Street Lighting_Data'!D$1</f>
        <v>79849.961404858128</v>
      </c>
      <c r="F26" s="57">
        <f>F25*'Street Lighting_Coef'!$B$4</f>
        <v>1.1057712400190051E-3</v>
      </c>
    </row>
    <row r="27" spans="1:6" x14ac:dyDescent="0.25">
      <c r="A27" s="9">
        <v>2017</v>
      </c>
      <c r="B27" s="10">
        <v>2</v>
      </c>
      <c r="C27" s="11">
        <f t="shared" si="0"/>
        <v>89124.142655759948</v>
      </c>
      <c r="D27" s="11">
        <f>+'Street Lighting_Coef'!$B$2</f>
        <v>9140.3430000000008</v>
      </c>
      <c r="E27" s="11">
        <f>'Street Lighting_Data'!D112*'Street Lighting_Data'!D$1</f>
        <v>79983.798972393313</v>
      </c>
      <c r="F27" s="57">
        <f>F26*'Street Lighting_Coef'!$B$4</f>
        <v>6.8336662633174518E-4</v>
      </c>
    </row>
    <row r="28" spans="1:6" x14ac:dyDescent="0.25">
      <c r="A28" s="9">
        <v>2017</v>
      </c>
      <c r="B28" s="10">
        <v>3</v>
      </c>
      <c r="C28" s="11">
        <f t="shared" si="0"/>
        <v>89258.221983166863</v>
      </c>
      <c r="D28" s="11">
        <f>+'Street Lighting_Coef'!$B$2</f>
        <v>9140.3430000000008</v>
      </c>
      <c r="E28" s="11">
        <f>'Street Lighting_Data'!D113*'Street Lighting_Data'!D$1</f>
        <v>80117.878560846293</v>
      </c>
      <c r="F28" s="57">
        <f>F27*'Street Lighting_Coef'!$B$4</f>
        <v>4.2232057507301851E-4</v>
      </c>
    </row>
    <row r="29" spans="1:6" x14ac:dyDescent="0.25">
      <c r="A29" s="9">
        <v>2017</v>
      </c>
      <c r="B29" s="10">
        <v>4</v>
      </c>
      <c r="C29" s="11">
        <f t="shared" si="0"/>
        <v>89392.301410293396</v>
      </c>
      <c r="D29" s="11">
        <f>+'Street Lighting_Coef'!$B$2</f>
        <v>9140.3430000000008</v>
      </c>
      <c r="E29" s="11">
        <f>'Street Lighting_Data'!D114*'Street Lighting_Data'!D$1</f>
        <v>80251.958149299273</v>
      </c>
      <c r="F29" s="57">
        <f>F28*'Street Lighting_Coef'!$B$4</f>
        <v>2.6099411539512544E-4</v>
      </c>
    </row>
    <row r="30" spans="1:6" x14ac:dyDescent="0.25">
      <c r="A30" s="9">
        <v>2017</v>
      </c>
      <c r="B30" s="10">
        <v>5</v>
      </c>
      <c r="C30" s="11">
        <f t="shared" si="0"/>
        <v>89526.6229199644</v>
      </c>
      <c r="D30" s="11">
        <f>+'Street Lighting_Coef'!$B$2</f>
        <v>9140.3430000000008</v>
      </c>
      <c r="E30" s="11">
        <f>'Street Lighting_Data'!D115*'Street Lighting_Data'!D$1</f>
        <v>80386.279758670033</v>
      </c>
      <c r="F30" s="57">
        <f>F29*'Street Lighting_Coef'!$B$4</f>
        <v>1.6129436331418752E-4</v>
      </c>
    </row>
    <row r="31" spans="1:6" x14ac:dyDescent="0.25">
      <c r="A31" s="9">
        <v>2017</v>
      </c>
      <c r="B31" s="10">
        <v>6</v>
      </c>
      <c r="C31" s="11">
        <f t="shared" si="0"/>
        <v>89660.944467720721</v>
      </c>
      <c r="D31" s="11">
        <f>+'Street Lighting_Coef'!$B$2</f>
        <v>9140.3430000000008</v>
      </c>
      <c r="E31" s="11">
        <f>'Street Lighting_Data'!D116*'Street Lighting_Data'!D$1</f>
        <v>80520.601368040807</v>
      </c>
      <c r="F31" s="57">
        <f>F30*'Street Lighting_Coef'!$B$4</f>
        <v>9.9679916528167887E-5</v>
      </c>
    </row>
    <row r="32" spans="1:6" x14ac:dyDescent="0.25">
      <c r="A32" s="9">
        <v>2017</v>
      </c>
      <c r="B32" s="10">
        <v>7</v>
      </c>
      <c r="C32" s="11">
        <f t="shared" si="0"/>
        <v>89795.508059931541</v>
      </c>
      <c r="D32" s="11">
        <f>+'Street Lighting_Coef'!$B$2</f>
        <v>9140.3430000000008</v>
      </c>
      <c r="E32" s="11">
        <f>'Street Lighting_Data'!D117*'Street Lighting_Data'!D$1</f>
        <v>80655.164998329346</v>
      </c>
      <c r="F32" s="57">
        <f>F31*'Street Lighting_Coef'!$B$4</f>
        <v>6.1602188414407757E-5</v>
      </c>
    </row>
    <row r="33" spans="1:6" x14ac:dyDescent="0.25">
      <c r="A33" s="9">
        <v>2017</v>
      </c>
      <c r="B33" s="10">
        <v>8</v>
      </c>
      <c r="C33" s="11">
        <f t="shared" si="0"/>
        <v>89930.071666688062</v>
      </c>
      <c r="D33" s="11">
        <f>+'Street Lighting_Coef'!$B$2</f>
        <v>9140.3430000000008</v>
      </c>
      <c r="E33" s="11">
        <f>'Street Lighting_Data'!D118*'Street Lighting_Data'!D$1</f>
        <v>80789.728628617901</v>
      </c>
      <c r="F33" s="57">
        <f>F32*'Street Lighting_Coef'!$B$4</f>
        <v>3.8070152440103997E-5</v>
      </c>
    </row>
    <row r="34" spans="1:6" x14ac:dyDescent="0.25">
      <c r="A34" s="9">
        <v>2017</v>
      </c>
      <c r="B34" s="10">
        <v>9</v>
      </c>
      <c r="C34" s="11">
        <f t="shared" si="0"/>
        <v>90064.63528243381</v>
      </c>
      <c r="D34" s="11">
        <f>+'Street Lighting_Coef'!$B$2</f>
        <v>9140.3430000000008</v>
      </c>
      <c r="E34" s="11">
        <f>'Street Lighting_Data'!D119*'Street Lighting_Data'!D$1</f>
        <v>80924.292258906455</v>
      </c>
      <c r="F34" s="57">
        <f>F33*'Street Lighting_Coef'!$B$4</f>
        <v>2.352735420798427E-5</v>
      </c>
    </row>
    <row r="35" spans="1:6" x14ac:dyDescent="0.25">
      <c r="A35" s="9">
        <v>2017</v>
      </c>
      <c r="B35" s="10">
        <v>10</v>
      </c>
      <c r="C35" s="11">
        <f t="shared" si="0"/>
        <v>90199.440924652692</v>
      </c>
      <c r="D35" s="11">
        <f>+'Street Lighting_Coef'!$B$2</f>
        <v>9140.3430000000008</v>
      </c>
      <c r="E35" s="11">
        <f>'Street Lighting_Data'!D120*'Street Lighting_Data'!D$1</f>
        <v>81059.097910112789</v>
      </c>
      <c r="F35" s="57">
        <f>F34*'Street Lighting_Coef'!$B$4</f>
        <v>1.4539904900534279E-5</v>
      </c>
    </row>
    <row r="36" spans="1:6" x14ac:dyDescent="0.25">
      <c r="A36" s="9">
        <v>2017</v>
      </c>
      <c r="B36" s="10">
        <v>11</v>
      </c>
      <c r="C36" s="11">
        <f t="shared" si="0"/>
        <v>90334.246570304793</v>
      </c>
      <c r="D36" s="11">
        <f>+'Street Lighting_Coef'!$B$2</f>
        <v>9140.3430000000008</v>
      </c>
      <c r="E36" s="11">
        <f>'Street Lighting_Data'!D121*'Street Lighting_Data'!D$1</f>
        <v>81193.903561319123</v>
      </c>
      <c r="F36" s="57">
        <f>F35*'Street Lighting_Coef'!$B$4</f>
        <v>8.9856612285301848E-6</v>
      </c>
    </row>
    <row r="37" spans="1:6" x14ac:dyDescent="0.25">
      <c r="A37" s="9">
        <v>2017</v>
      </c>
      <c r="B37" s="10">
        <v>12</v>
      </c>
      <c r="C37" s="11">
        <f t="shared" si="0"/>
        <v>90469.052218078592</v>
      </c>
      <c r="D37" s="11">
        <f>+'Street Lighting_Coef'!$B$2</f>
        <v>9140.3430000000008</v>
      </c>
      <c r="E37" s="11">
        <f>'Street Lighting_Data'!D122*'Street Lighting_Data'!D$1</f>
        <v>81328.709212525457</v>
      </c>
      <c r="F37" s="57">
        <f>F36*'Street Lighting_Coef'!$B$4</f>
        <v>5.5531386392316545E-6</v>
      </c>
    </row>
    <row r="38" spans="1:6" x14ac:dyDescent="0.25">
      <c r="A38" s="9">
        <v>2018</v>
      </c>
      <c r="B38" s="10">
        <v>1</v>
      </c>
      <c r="C38" s="11">
        <f t="shared" si="0"/>
        <v>90603.857867163635</v>
      </c>
      <c r="D38" s="11">
        <f>+'Street Lighting_Coef'!$B$2</f>
        <v>9140.3430000000008</v>
      </c>
      <c r="E38" s="11">
        <f>'Street Lighting_Data'!D123*'Street Lighting_Data'!D$1</f>
        <v>81463.514863731791</v>
      </c>
      <c r="F38" s="57">
        <f>F37*'Street Lighting_Coef'!$B$4</f>
        <v>3.4318396790451625E-6</v>
      </c>
    </row>
    <row r="39" spans="1:6" x14ac:dyDescent="0.25">
      <c r="A39" s="9">
        <v>2018</v>
      </c>
      <c r="B39" s="10">
        <v>2</v>
      </c>
      <c r="C39" s="11">
        <f t="shared" si="0"/>
        <v>90738.905537976796</v>
      </c>
      <c r="D39" s="11">
        <f>+'Street Lighting_Coef'!$B$2</f>
        <v>9140.3430000000008</v>
      </c>
      <c r="E39" s="11">
        <f>'Street Lighting_Data'!D124*'Street Lighting_Data'!D$1</f>
        <v>81598.562535855905</v>
      </c>
      <c r="F39" s="57">
        <f>F38*'Street Lighting_Coef'!$B$4</f>
        <v>2.1208769216499105E-6</v>
      </c>
    </row>
    <row r="40" spans="1:6" x14ac:dyDescent="0.25">
      <c r="A40" s="9">
        <v>2018</v>
      </c>
      <c r="B40" s="10">
        <v>3</v>
      </c>
      <c r="C40" s="11">
        <f t="shared" si="0"/>
        <v>90873.953209290732</v>
      </c>
      <c r="D40" s="11">
        <f>+'Street Lighting_Coef'!$B$2</f>
        <v>9140.3430000000008</v>
      </c>
      <c r="E40" s="11">
        <f>'Street Lighting_Data'!D125*'Street Lighting_Data'!D$1</f>
        <v>81733.610207980033</v>
      </c>
      <c r="F40" s="57">
        <f>F39*'Street Lighting_Coef'!$B$4</f>
        <v>1.3107019375796447E-6</v>
      </c>
    </row>
    <row r="41" spans="1:6" x14ac:dyDescent="0.25">
      <c r="A41" s="9">
        <v>2018</v>
      </c>
      <c r="B41" s="10">
        <v>4</v>
      </c>
      <c r="C41" s="11">
        <f t="shared" si="0"/>
        <v>91009.000880914158</v>
      </c>
      <c r="D41" s="11">
        <f>+'Street Lighting_Coef'!$B$2</f>
        <v>9140.3430000000008</v>
      </c>
      <c r="E41" s="11">
        <f>'Street Lighting_Data'!D126*'Street Lighting_Data'!D$1</f>
        <v>81868.657880104147</v>
      </c>
      <c r="F41" s="57">
        <f>F40*'Street Lighting_Coef'!$B$4</f>
        <v>8.1001379742422041E-7</v>
      </c>
    </row>
    <row r="42" spans="1:6" x14ac:dyDescent="0.25">
      <c r="A42" s="9">
        <v>2018</v>
      </c>
      <c r="B42" s="10">
        <v>5</v>
      </c>
      <c r="C42" s="11">
        <f t="shared" si="0"/>
        <v>91144.04855272884</v>
      </c>
      <c r="D42" s="11">
        <f>+'Street Lighting_Coef'!$B$2</f>
        <v>9140.3430000000008</v>
      </c>
      <c r="E42" s="11">
        <f>'Street Lighting_Data'!D127*'Street Lighting_Data'!D$1</f>
        <v>82003.705552228261</v>
      </c>
      <c r="F42" s="57">
        <f>F41*'Street Lighting_Coef'!$B$4</f>
        <v>5.0058852680816823E-7</v>
      </c>
    </row>
    <row r="43" spans="1:6" x14ac:dyDescent="0.25">
      <c r="A43" s="9">
        <v>2018</v>
      </c>
      <c r="B43" s="10">
        <v>6</v>
      </c>
      <c r="C43" s="11">
        <f t="shared" si="0"/>
        <v>91279.338245579522</v>
      </c>
      <c r="D43" s="11">
        <f>+'Street Lighting_Coef'!$B$2</f>
        <v>9140.3430000000008</v>
      </c>
      <c r="E43" s="11">
        <f>'Street Lighting_Data'!D128*'Street Lighting_Data'!D$1</f>
        <v>82138.995245270169</v>
      </c>
      <c r="F43" s="57">
        <f>F42*'Street Lighting_Coef'!$B$4</f>
        <v>3.0936370956744798E-7</v>
      </c>
    </row>
    <row r="44" spans="1:6" x14ac:dyDescent="0.25">
      <c r="A44" s="9">
        <v>2018</v>
      </c>
      <c r="B44" s="10">
        <v>7</v>
      </c>
      <c r="C44" s="11">
        <f t="shared" si="0"/>
        <v>91414.627938503254</v>
      </c>
      <c r="D44" s="11">
        <f>+'Street Lighting_Coef'!$B$2</f>
        <v>9140.3430000000008</v>
      </c>
      <c r="E44" s="11">
        <f>'Street Lighting_Data'!D129*'Street Lighting_Data'!D$1</f>
        <v>82274.284938312077</v>
      </c>
      <c r="F44" s="57">
        <f>F43*'Street Lighting_Coef'!$B$4</f>
        <v>1.9118677251268286E-7</v>
      </c>
    </row>
    <row r="45" spans="1:6" x14ac:dyDescent="0.25">
      <c r="A45" s="9">
        <v>2018</v>
      </c>
      <c r="B45" s="10">
        <v>8</v>
      </c>
      <c r="C45" s="11">
        <f t="shared" si="0"/>
        <v>91550.159652389921</v>
      </c>
      <c r="D45" s="11">
        <f>+'Street Lighting_Coef'!$B$2</f>
        <v>9140.3430000000008</v>
      </c>
      <c r="E45" s="11">
        <f>'Street Lighting_Data'!D130*'Street Lighting_Data'!D$1</f>
        <v>82409.816652271766</v>
      </c>
      <c r="F45" s="57">
        <f>F44*'Street Lighting_Coef'!$B$4</f>
        <v>1.18153425412838E-7</v>
      </c>
    </row>
    <row r="46" spans="1:6" x14ac:dyDescent="0.25">
      <c r="A46" s="9">
        <v>2018</v>
      </c>
      <c r="B46" s="10">
        <v>9</v>
      </c>
      <c r="C46" s="11">
        <f t="shared" si="0"/>
        <v>91685.691366304469</v>
      </c>
      <c r="D46" s="11">
        <f>+'Street Lighting_Coef'!$B$2</f>
        <v>9140.3430000000008</v>
      </c>
      <c r="E46" s="11">
        <f>'Street Lighting_Data'!D131*'Street Lighting_Data'!D$1</f>
        <v>82545.348366231454</v>
      </c>
      <c r="F46" s="57">
        <f>F45*'Street Lighting_Coef'!$B$4</f>
        <v>7.3018816905133883E-8</v>
      </c>
    </row>
    <row r="47" spans="1:6" x14ac:dyDescent="0.25">
      <c r="A47" s="9">
        <v>2018</v>
      </c>
      <c r="B47" s="10">
        <v>10</v>
      </c>
      <c r="C47" s="11">
        <f t="shared" si="0"/>
        <v>91821.223080236276</v>
      </c>
      <c r="D47" s="11">
        <f>+'Street Lighting_Coef'!$B$2</f>
        <v>9140.3430000000008</v>
      </c>
      <c r="E47" s="11">
        <f>'Street Lighting_Data'!D132*'Street Lighting_Data'!D$1</f>
        <v>82680.880080191142</v>
      </c>
      <c r="F47" s="57">
        <f>F46*'Street Lighting_Coef'!$B$4</f>
        <v>4.5125628847372737E-8</v>
      </c>
    </row>
    <row r="48" spans="1:6" x14ac:dyDescent="0.25">
      <c r="A48" s="9">
        <v>2018</v>
      </c>
      <c r="B48" s="10">
        <v>11</v>
      </c>
      <c r="C48" s="11">
        <f t="shared" si="0"/>
        <v>91956.9968150965</v>
      </c>
      <c r="D48" s="11">
        <f>+'Street Lighting_Coef'!$B$2</f>
        <v>9140.3430000000008</v>
      </c>
      <c r="E48" s="11">
        <f>'Street Lighting_Data'!D133*'Street Lighting_Data'!D$1</f>
        <v>82816.653815068625</v>
      </c>
      <c r="F48" s="57">
        <f>F47*'Street Lighting_Coef'!$B$4</f>
        <v>2.788763862767635E-8</v>
      </c>
    </row>
    <row r="49" spans="1:6" x14ac:dyDescent="0.25">
      <c r="A49" s="9">
        <v>2018</v>
      </c>
      <c r="B49" s="10">
        <v>12</v>
      </c>
      <c r="C49" s="11">
        <f t="shared" si="0"/>
        <v>92093.01257088111</v>
      </c>
      <c r="D49" s="11">
        <f>+'Street Lighting_Coef'!$B$2</f>
        <v>9140.3430000000008</v>
      </c>
      <c r="E49" s="11">
        <f>'Street Lighting_Data'!D134*'Street Lighting_Data'!D$1</f>
        <v>82952.669570863887</v>
      </c>
      <c r="F49" s="57">
        <f>F48*'Street Lighting_Coef'!$B$4</f>
        <v>1.7234560671903986E-8</v>
      </c>
    </row>
    <row r="50" spans="1:6" x14ac:dyDescent="0.25">
      <c r="A50" s="9">
        <v>2019</v>
      </c>
      <c r="B50" s="10">
        <v>1</v>
      </c>
      <c r="C50" s="11">
        <f t="shared" si="0"/>
        <v>92229.27034758759</v>
      </c>
      <c r="D50" s="11">
        <f>+'Street Lighting_Coef'!$B$2</f>
        <v>9140.3430000000008</v>
      </c>
      <c r="E50" s="11">
        <f>'Street Lighting_Data'!D135*'Street Lighting_Data'!D$1</f>
        <v>83088.92734757693</v>
      </c>
      <c r="F50" s="57">
        <f>F49*'Street Lighting_Coef'!$B$4</f>
        <v>1.0650958495236663E-8</v>
      </c>
    </row>
    <row r="51" spans="1:6" x14ac:dyDescent="0.25">
      <c r="A51" s="9">
        <v>2019</v>
      </c>
      <c r="B51" s="10">
        <v>2</v>
      </c>
      <c r="C51" s="11">
        <f t="shared" si="0"/>
        <v>92365.770145214337</v>
      </c>
      <c r="D51" s="11">
        <f>+'Street Lighting_Coef'!$B$2</f>
        <v>9140.3430000000008</v>
      </c>
      <c r="E51" s="11">
        <f>'Street Lighting_Data'!D136*'Street Lighting_Data'!D$1</f>
        <v>83225.427145207766</v>
      </c>
      <c r="F51" s="57">
        <f>F50*'Street Lighting_Coef'!$B$4</f>
        <v>6.5822923500562577E-9</v>
      </c>
    </row>
    <row r="52" spans="1:6" x14ac:dyDescent="0.25">
      <c r="A52" s="9">
        <v>2019</v>
      </c>
      <c r="B52" s="10">
        <v>3</v>
      </c>
      <c r="C52" s="11">
        <f t="shared" si="0"/>
        <v>92502.269942842657</v>
      </c>
      <c r="D52" s="11">
        <f>+'Street Lighting_Coef'!$B$2</f>
        <v>9140.3430000000008</v>
      </c>
      <c r="E52" s="11">
        <f>'Street Lighting_Data'!D137*'Street Lighting_Data'!D$1</f>
        <v>83361.926942838589</v>
      </c>
      <c r="F52" s="57">
        <f>F51*'Street Lighting_Coef'!$B$4</f>
        <v>4.0678566723347676E-9</v>
      </c>
    </row>
    <row r="53" spans="1:6" x14ac:dyDescent="0.25">
      <c r="A53" s="9">
        <v>2019</v>
      </c>
      <c r="B53" s="10">
        <v>4</v>
      </c>
      <c r="C53" s="11">
        <f t="shared" si="0"/>
        <v>92639.253782307511</v>
      </c>
      <c r="D53" s="11">
        <f>+'Street Lighting_Coef'!$B$2</f>
        <v>9140.3430000000008</v>
      </c>
      <c r="E53" s="11">
        <f>'Street Lighting_Data'!D138*'Street Lighting_Data'!D$1</f>
        <v>83498.910782304985</v>
      </c>
      <c r="F53" s="57">
        <f>F52*'Street Lighting_Coef'!$B$4</f>
        <v>2.5139354235028865E-9</v>
      </c>
    </row>
    <row r="54" spans="1:6" x14ac:dyDescent="0.25">
      <c r="A54" s="9">
        <v>2019</v>
      </c>
      <c r="B54" s="10">
        <v>5</v>
      </c>
      <c r="C54" s="11">
        <f t="shared" si="0"/>
        <v>92776.479642690727</v>
      </c>
      <c r="D54" s="11">
        <f>+'Street Lighting_Coef'!$B$2</f>
        <v>9140.3430000000008</v>
      </c>
      <c r="E54" s="11">
        <f>'Street Lighting_Data'!D139*'Street Lighting_Data'!D$1</f>
        <v>83636.136642689176</v>
      </c>
      <c r="F54" s="57">
        <f>F53*'Street Lighting_Coef'!$B$4</f>
        <v>1.5536120917247838E-9</v>
      </c>
    </row>
    <row r="55" spans="1:6" x14ac:dyDescent="0.25">
      <c r="A55" s="9">
        <v>2019</v>
      </c>
      <c r="B55" s="10">
        <v>6</v>
      </c>
      <c r="C55" s="11">
        <f t="shared" si="0"/>
        <v>92913.947523992101</v>
      </c>
      <c r="D55" s="11">
        <f>+'Street Lighting_Coef'!$B$2</f>
        <v>9140.3430000000008</v>
      </c>
      <c r="E55" s="11">
        <f>'Street Lighting_Data'!D140*'Street Lighting_Data'!D$1</f>
        <v>83773.604523991147</v>
      </c>
      <c r="F55" s="57">
        <f>F54*'Street Lighting_Coef'!$B$4</f>
        <v>9.6013227268591651E-10</v>
      </c>
    </row>
    <row r="56" spans="1:6" x14ac:dyDescent="0.25">
      <c r="A56" s="9">
        <v>2019</v>
      </c>
      <c r="B56" s="10">
        <v>7</v>
      </c>
      <c r="C56" s="11">
        <f t="shared" si="0"/>
        <v>93051.899447129297</v>
      </c>
      <c r="D56" s="11">
        <f>+'Street Lighting_Coef'!$B$2</f>
        <v>9140.3430000000008</v>
      </c>
      <c r="E56" s="11">
        <f>'Street Lighting_Data'!D141*'Street Lighting_Data'!D$1</f>
        <v>83911.556447128693</v>
      </c>
      <c r="F56" s="57">
        <f>F55*'Street Lighting_Coef'!$B$4</f>
        <v>5.9336174451989644E-10</v>
      </c>
    </row>
    <row r="57" spans="1:6" x14ac:dyDescent="0.25">
      <c r="A57" s="9">
        <v>2019</v>
      </c>
      <c r="B57" s="10">
        <v>8</v>
      </c>
      <c r="C57" s="11">
        <f t="shared" si="0"/>
        <v>93189.851370266595</v>
      </c>
      <c r="D57" s="11">
        <f>+'Street Lighting_Coef'!$B$2</f>
        <v>9140.3430000000008</v>
      </c>
      <c r="E57" s="11">
        <f>'Street Lighting_Data'!D142*'Street Lighting_Data'!D$1</f>
        <v>84049.508370266238</v>
      </c>
      <c r="F57" s="57">
        <f>F56*'Street Lighting_Coef'!$B$4</f>
        <v>3.6669755811329602E-10</v>
      </c>
    </row>
    <row r="58" spans="1:6" x14ac:dyDescent="0.25">
      <c r="A58" s="9">
        <v>2019</v>
      </c>
      <c r="B58" s="10">
        <v>9</v>
      </c>
      <c r="C58" s="11">
        <f t="shared" si="0"/>
        <v>93328.529356157349</v>
      </c>
      <c r="D58" s="11">
        <f>+'Street Lighting_Coef'!$B$2</f>
        <v>9140.3430000000008</v>
      </c>
      <c r="E58" s="11">
        <f>'Street Lighting_Data'!D143*'Street Lighting_Data'!D$1</f>
        <v>84188.186356157123</v>
      </c>
      <c r="F58" s="57">
        <f>F57*'Street Lighting_Coef'!$B$4</f>
        <v>2.2661909091401694E-10</v>
      </c>
    </row>
    <row r="59" spans="1:6" x14ac:dyDescent="0.25">
      <c r="A59" s="9">
        <v>2019</v>
      </c>
      <c r="B59" s="10">
        <v>10</v>
      </c>
      <c r="C59" s="11">
        <f t="shared" si="0"/>
        <v>93467.207342048176</v>
      </c>
      <c r="D59" s="11">
        <f>+'Street Lighting_Coef'!$B$2</f>
        <v>9140.3430000000008</v>
      </c>
      <c r="E59" s="11">
        <f>'Street Lighting_Data'!D144*'Street Lighting_Data'!D$1</f>
        <v>84326.864342048022</v>
      </c>
      <c r="F59" s="57">
        <f>F58*'Street Lighting_Coef'!$B$4</f>
        <v>1.4005059818486248E-10</v>
      </c>
    </row>
    <row r="60" spans="1:6" x14ac:dyDescent="0.25">
      <c r="A60" s="9">
        <v>2019</v>
      </c>
      <c r="B60" s="10">
        <v>11</v>
      </c>
      <c r="C60" s="11">
        <f t="shared" si="0"/>
        <v>93606.611390692357</v>
      </c>
      <c r="D60" s="11">
        <f>+'Street Lighting_Coef'!$B$2</f>
        <v>9140.3430000000008</v>
      </c>
      <c r="E60" s="11">
        <f>'Street Lighting_Data'!D145*'Street Lighting_Data'!D$1</f>
        <v>84466.268390692276</v>
      </c>
      <c r="F60" s="57">
        <f>F59*'Street Lighting_Coef'!$B$4</f>
        <v>8.6551269678245015E-11</v>
      </c>
    </row>
    <row r="61" spans="1:6" x14ac:dyDescent="0.25">
      <c r="A61" s="9">
        <v>2019</v>
      </c>
      <c r="B61" s="10">
        <v>12</v>
      </c>
      <c r="C61" s="11">
        <f t="shared" si="0"/>
        <v>93746.015439336596</v>
      </c>
      <c r="D61" s="11">
        <f>+'Street Lighting_Coef'!$B$2</f>
        <v>9140.3430000000008</v>
      </c>
      <c r="E61" s="11">
        <f>'Street Lighting_Data'!D146*'Street Lighting_Data'!D$1</f>
        <v>84605.672439336529</v>
      </c>
      <c r="F61" s="57">
        <f>F60*'Street Lighting_Coef'!$B$4</f>
        <v>5.3488684661155418E-11</v>
      </c>
    </row>
    <row r="62" spans="1:6" x14ac:dyDescent="0.25">
      <c r="A62" s="9">
        <v>2020</v>
      </c>
      <c r="B62" s="10">
        <v>1</v>
      </c>
      <c r="C62" s="11">
        <f t="shared" si="0"/>
        <v>93885.903529816394</v>
      </c>
      <c r="D62" s="11">
        <f>+'Street Lighting_Coef'!$B$2</f>
        <v>9140.3430000000008</v>
      </c>
      <c r="E62" s="11">
        <f>'Street Lighting_Data'!D147*'Street Lighting_Data'!D$1</f>
        <v>84745.560529816357</v>
      </c>
      <c r="F62" s="57">
        <f>F61*'Street Lighting_Coef'!$B$4</f>
        <v>3.305600712059405E-11</v>
      </c>
    </row>
    <row r="63" spans="1:6" x14ac:dyDescent="0.25">
      <c r="A63" s="9">
        <v>2020</v>
      </c>
      <c r="B63" s="10">
        <v>2</v>
      </c>
      <c r="C63" s="11">
        <f t="shared" si="0"/>
        <v>94026.033641213973</v>
      </c>
      <c r="D63" s="11">
        <f>+'Street Lighting_Coef'!$B$2</f>
        <v>9140.3430000000008</v>
      </c>
      <c r="E63" s="11">
        <f>'Street Lighting_Data'!D148*'Street Lighting_Data'!D$1</f>
        <v>84885.690641213965</v>
      </c>
      <c r="F63" s="57">
        <f>F62*'Street Lighting_Coef'!$B$4</f>
        <v>2.0428612400527122E-11</v>
      </c>
    </row>
    <row r="64" spans="1:6" x14ac:dyDescent="0.25">
      <c r="A64" s="9">
        <v>2020</v>
      </c>
      <c r="B64" s="10">
        <v>3</v>
      </c>
      <c r="C64" s="11">
        <f t="shared" si="0"/>
        <v>94166.405773529361</v>
      </c>
      <c r="D64" s="11">
        <f>+'Street Lighting_Coef'!$B$2</f>
        <v>9140.3430000000008</v>
      </c>
      <c r="E64" s="11">
        <f>'Street Lighting_Data'!D149*'Street Lighting_Data'!D$1</f>
        <v>85026.062773529353</v>
      </c>
      <c r="F64" s="57">
        <f>F63*'Street Lighting_Coef'!$B$4</f>
        <v>1.2624882463525762E-11</v>
      </c>
    </row>
    <row r="65" spans="1:6" x14ac:dyDescent="0.25">
      <c r="A65" s="9">
        <v>2020</v>
      </c>
      <c r="B65" s="10">
        <v>4</v>
      </c>
      <c r="C65" s="11">
        <f t="shared" si="0"/>
        <v>94307.019926762543</v>
      </c>
      <c r="D65" s="11">
        <f>+'Street Lighting_Coef'!$B$2</f>
        <v>9140.3430000000008</v>
      </c>
      <c r="E65" s="11">
        <f>'Street Lighting_Data'!D150*'Street Lighting_Data'!D$1</f>
        <v>85166.676926762535</v>
      </c>
      <c r="F65" s="57">
        <f>F64*'Street Lighting_Coef'!$B$4</f>
        <v>7.8021773624589199E-12</v>
      </c>
    </row>
    <row r="66" spans="1:6" x14ac:dyDescent="0.25">
      <c r="A66" s="9">
        <v>2020</v>
      </c>
      <c r="B66" s="10">
        <v>5</v>
      </c>
      <c r="C66" s="11">
        <f t="shared" si="0"/>
        <v>94448.11812183127</v>
      </c>
      <c r="D66" s="11">
        <f>+'Street Lighting_Coef'!$B$2</f>
        <v>9140.3430000000008</v>
      </c>
      <c r="E66" s="11">
        <f>'Street Lighting_Data'!D151*'Street Lighting_Data'!D$1</f>
        <v>85307.775121831277</v>
      </c>
      <c r="F66" s="57">
        <f>F65*'Street Lighting_Coef'!$B$4</f>
        <v>4.8217456099996124E-12</v>
      </c>
    </row>
    <row r="67" spans="1:6" x14ac:dyDescent="0.25">
      <c r="A67" s="9">
        <v>2020</v>
      </c>
      <c r="B67" s="10">
        <v>6</v>
      </c>
      <c r="C67" s="11">
        <f t="shared" ref="C67:C72" si="1">SUM(D67:F67)</f>
        <v>94589.216316900041</v>
      </c>
      <c r="D67" s="11">
        <f>+'Street Lighting_Coef'!$B$2</f>
        <v>9140.3430000000008</v>
      </c>
      <c r="E67" s="11">
        <f>'Street Lighting_Data'!D152*'Street Lighting_Data'!D$1</f>
        <v>85448.873316900033</v>
      </c>
      <c r="F67" s="57">
        <f>F66*'Street Lighting_Coef'!$B$4</f>
        <v>2.9798387869797604E-12</v>
      </c>
    </row>
    <row r="68" spans="1:6" x14ac:dyDescent="0.25">
      <c r="A68" s="9">
        <v>2020</v>
      </c>
      <c r="B68" s="10">
        <v>7</v>
      </c>
      <c r="C68" s="11">
        <f t="shared" si="1"/>
        <v>94730.314511968783</v>
      </c>
      <c r="D68" s="11">
        <f>+'Street Lighting_Coef'!$B$2</f>
        <v>9140.3430000000008</v>
      </c>
      <c r="E68" s="11">
        <f>'Street Lighting_Data'!D153*'Street Lighting_Data'!D$1</f>
        <v>85589.971511968775</v>
      </c>
      <c r="F68" s="57">
        <f>F67*'Street Lighting_Coef'!$B$4</f>
        <v>1.8415403703534919E-12</v>
      </c>
    </row>
    <row r="69" spans="1:6" x14ac:dyDescent="0.25">
      <c r="A69" s="9">
        <v>2020</v>
      </c>
      <c r="B69" s="10">
        <v>8</v>
      </c>
      <c r="C69" s="11">
        <f t="shared" si="1"/>
        <v>94871.896748873114</v>
      </c>
      <c r="D69" s="11">
        <f>+'Street Lighting_Coef'!$B$2</f>
        <v>9140.3430000000008</v>
      </c>
      <c r="E69" s="11">
        <f>'Street Lighting_Data'!D154*'Street Lighting_Data'!D$1</f>
        <v>85731.553748873106</v>
      </c>
      <c r="F69" s="57">
        <f>F68*'Street Lighting_Coef'!$B$4</f>
        <v>1.1380719488784579E-12</v>
      </c>
    </row>
    <row r="70" spans="1:6" x14ac:dyDescent="0.25">
      <c r="A70" s="9">
        <v>2020</v>
      </c>
      <c r="B70" s="10">
        <v>9</v>
      </c>
      <c r="C70" s="11">
        <f t="shared" si="1"/>
        <v>95013.236964859621</v>
      </c>
      <c r="D70" s="11">
        <f>+'Street Lighting_Coef'!$B$2</f>
        <v>9140.3430000000008</v>
      </c>
      <c r="E70" s="11">
        <f>'Street Lighting_Data'!D155*'Street Lighting_Data'!D$1</f>
        <v>85872.893964859628</v>
      </c>
      <c r="F70" s="57">
        <f>F69*'Street Lighting_Coef'!$B$4</f>
        <v>7.03328464406887E-13</v>
      </c>
    </row>
    <row r="71" spans="1:6" x14ac:dyDescent="0.25">
      <c r="A71" s="9">
        <v>2020</v>
      </c>
      <c r="B71" s="10">
        <v>10</v>
      </c>
      <c r="C71" s="11">
        <f t="shared" si="1"/>
        <v>95155.061222681747</v>
      </c>
      <c r="D71" s="11">
        <f>+'Street Lighting_Coef'!$B$2</f>
        <v>9140.3430000000008</v>
      </c>
      <c r="E71" s="11">
        <f>'Street Lighting_Data'!D156*'Street Lighting_Data'!D$1</f>
        <v>86014.718222681739</v>
      </c>
      <c r="F71" s="57">
        <f>F70*'Street Lighting_Coef'!$B$4</f>
        <v>4.3465699100345615E-13</v>
      </c>
    </row>
    <row r="72" spans="1:6" x14ac:dyDescent="0.25">
      <c r="A72" s="9">
        <v>2020</v>
      </c>
      <c r="B72" s="10">
        <v>11</v>
      </c>
      <c r="C72" s="11">
        <f t="shared" si="1"/>
        <v>95296.643459586048</v>
      </c>
      <c r="D72" s="11">
        <f>+'Street Lighting_Coef'!$B$2</f>
        <v>9140.3430000000008</v>
      </c>
      <c r="E72" s="11">
        <f>'Street Lighting_Data'!D157*'Street Lighting_Data'!D$1</f>
        <v>86156.300459586055</v>
      </c>
      <c r="F72" s="57">
        <f>F71*'Street Lighting_Coef'!$B$4</f>
        <v>2.6861802044013592E-13</v>
      </c>
    </row>
    <row r="73" spans="1:6" x14ac:dyDescent="0.25">
      <c r="A73" s="13">
        <v>2020</v>
      </c>
      <c r="B73" s="14">
        <v>12</v>
      </c>
      <c r="C73" s="20">
        <f>SUM(D73:F73)</f>
        <v>95438.467717408173</v>
      </c>
      <c r="D73" s="20">
        <f>+'Street Lighting_Coef'!$B$2</f>
        <v>9140.3430000000008</v>
      </c>
      <c r="E73" s="20">
        <f>'Street Lighting_Data'!D158*'Street Lighting_Data'!D$1</f>
        <v>86298.124717408165</v>
      </c>
      <c r="F73" s="58">
        <f>F72*'Street Lighting_Coef'!$B$4</f>
        <v>1.66005936632004E-13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85"/>
  <sheetViews>
    <sheetView zoomScale="80" zoomScaleNormal="80" workbookViewId="0">
      <selection activeCell="K10" sqref="K10"/>
    </sheetView>
  </sheetViews>
  <sheetFormatPr defaultRowHeight="15" x14ac:dyDescent="0.25"/>
  <sheetData>
    <row r="1" spans="1:3" x14ac:dyDescent="0.25">
      <c r="A1" s="16" t="s">
        <v>0</v>
      </c>
      <c r="B1" s="47" t="s">
        <v>1</v>
      </c>
      <c r="C1" s="48" t="s">
        <v>48</v>
      </c>
    </row>
    <row r="2" spans="1:3" x14ac:dyDescent="0.25">
      <c r="A2" s="9">
        <v>2008</v>
      </c>
      <c r="B2" s="10">
        <v>1</v>
      </c>
      <c r="C2" s="41">
        <v>2346</v>
      </c>
    </row>
    <row r="3" spans="1:3" x14ac:dyDescent="0.25">
      <c r="A3" s="9">
        <v>2008</v>
      </c>
      <c r="B3" s="10">
        <v>2</v>
      </c>
      <c r="C3" s="41">
        <v>2372</v>
      </c>
    </row>
    <row r="4" spans="1:3" x14ac:dyDescent="0.25">
      <c r="A4" s="9">
        <v>2008</v>
      </c>
      <c r="B4" s="10">
        <v>3</v>
      </c>
      <c r="C4" s="41">
        <v>2391</v>
      </c>
    </row>
    <row r="5" spans="1:3" x14ac:dyDescent="0.25">
      <c r="A5" s="9">
        <v>2008</v>
      </c>
      <c r="B5" s="10">
        <v>4</v>
      </c>
      <c r="C5" s="41">
        <v>2394</v>
      </c>
    </row>
    <row r="6" spans="1:3" x14ac:dyDescent="0.25">
      <c r="A6" s="9">
        <v>2008</v>
      </c>
      <c r="B6" s="10">
        <v>5</v>
      </c>
      <c r="C6" s="41">
        <v>2393</v>
      </c>
    </row>
    <row r="7" spans="1:3" x14ac:dyDescent="0.25">
      <c r="A7" s="9">
        <v>2008</v>
      </c>
      <c r="B7" s="10">
        <v>6</v>
      </c>
      <c r="C7" s="41">
        <v>2362</v>
      </c>
    </row>
    <row r="8" spans="1:3" x14ac:dyDescent="0.25">
      <c r="A8" s="9">
        <v>2008</v>
      </c>
      <c r="B8" s="10">
        <v>7</v>
      </c>
      <c r="C8" s="41">
        <v>2368</v>
      </c>
    </row>
    <row r="9" spans="1:3" x14ac:dyDescent="0.25">
      <c r="A9" s="9">
        <v>2008</v>
      </c>
      <c r="B9" s="10">
        <v>8</v>
      </c>
      <c r="C9" s="41">
        <v>2369</v>
      </c>
    </row>
    <row r="10" spans="1:3" x14ac:dyDescent="0.25">
      <c r="A10" s="9">
        <v>2008</v>
      </c>
      <c r="B10" s="10">
        <v>9</v>
      </c>
      <c r="C10" s="41">
        <v>2381</v>
      </c>
    </row>
    <row r="11" spans="1:3" x14ac:dyDescent="0.25">
      <c r="A11" s="9">
        <v>2008</v>
      </c>
      <c r="B11" s="10">
        <v>10</v>
      </c>
      <c r="C11" s="41">
        <v>2387</v>
      </c>
    </row>
    <row r="12" spans="1:3" x14ac:dyDescent="0.25">
      <c r="A12" s="9">
        <v>2008</v>
      </c>
      <c r="B12" s="10">
        <v>11</v>
      </c>
      <c r="C12" s="41">
        <v>2387</v>
      </c>
    </row>
    <row r="13" spans="1:3" x14ac:dyDescent="0.25">
      <c r="A13" s="9">
        <v>2008</v>
      </c>
      <c r="B13" s="10">
        <v>12</v>
      </c>
      <c r="C13" s="41">
        <v>2711</v>
      </c>
    </row>
    <row r="14" spans="1:3" x14ac:dyDescent="0.25">
      <c r="A14" s="9">
        <v>2009</v>
      </c>
      <c r="B14" s="10">
        <v>1</v>
      </c>
      <c r="C14" s="41">
        <v>2719</v>
      </c>
    </row>
    <row r="15" spans="1:3" x14ac:dyDescent="0.25">
      <c r="A15" s="9">
        <v>2009</v>
      </c>
      <c r="B15" s="10">
        <v>2</v>
      </c>
      <c r="C15" s="41">
        <v>2733</v>
      </c>
    </row>
    <row r="16" spans="1:3" x14ac:dyDescent="0.25">
      <c r="A16" s="9">
        <v>2009</v>
      </c>
      <c r="B16" s="10">
        <v>3</v>
      </c>
      <c r="C16" s="41">
        <v>2729</v>
      </c>
    </row>
    <row r="17" spans="1:3" x14ac:dyDescent="0.25">
      <c r="A17" s="9">
        <v>2009</v>
      </c>
      <c r="B17" s="10">
        <v>4</v>
      </c>
      <c r="C17" s="41">
        <v>2722</v>
      </c>
    </row>
    <row r="18" spans="1:3" x14ac:dyDescent="0.25">
      <c r="A18" s="9">
        <v>2009</v>
      </c>
      <c r="B18" s="10">
        <v>5</v>
      </c>
      <c r="C18" s="41">
        <v>2733</v>
      </c>
    </row>
    <row r="19" spans="1:3" x14ac:dyDescent="0.25">
      <c r="A19" s="9">
        <v>2009</v>
      </c>
      <c r="B19" s="10">
        <v>6</v>
      </c>
      <c r="C19" s="41">
        <v>2733</v>
      </c>
    </row>
    <row r="20" spans="1:3" x14ac:dyDescent="0.25">
      <c r="A20" s="9">
        <v>2009</v>
      </c>
      <c r="B20" s="10">
        <v>7</v>
      </c>
      <c r="C20" s="41">
        <v>2741</v>
      </c>
    </row>
    <row r="21" spans="1:3" x14ac:dyDescent="0.25">
      <c r="A21" s="9">
        <v>2009</v>
      </c>
      <c r="B21" s="10">
        <v>8</v>
      </c>
      <c r="C21" s="41">
        <v>2748</v>
      </c>
    </row>
    <row r="22" spans="1:3" x14ac:dyDescent="0.25">
      <c r="A22" s="9">
        <v>2009</v>
      </c>
      <c r="B22" s="10">
        <v>9</v>
      </c>
      <c r="C22" s="41">
        <v>2752</v>
      </c>
    </row>
    <row r="23" spans="1:3" x14ac:dyDescent="0.25">
      <c r="A23" s="9">
        <v>2009</v>
      </c>
      <c r="B23" s="10">
        <v>10</v>
      </c>
      <c r="C23" s="41">
        <v>2764</v>
      </c>
    </row>
    <row r="24" spans="1:3" x14ac:dyDescent="0.25">
      <c r="A24" s="9">
        <v>2009</v>
      </c>
      <c r="B24" s="10">
        <v>11</v>
      </c>
      <c r="C24" s="41">
        <v>2772</v>
      </c>
    </row>
    <row r="25" spans="1:3" x14ac:dyDescent="0.25">
      <c r="A25" s="9">
        <v>2009</v>
      </c>
      <c r="B25" s="10">
        <v>12</v>
      </c>
      <c r="C25" s="41">
        <v>2781</v>
      </c>
    </row>
    <row r="26" spans="1:3" x14ac:dyDescent="0.25">
      <c r="A26" s="9">
        <v>2010</v>
      </c>
      <c r="B26" s="10">
        <v>1</v>
      </c>
      <c r="C26" s="41">
        <v>2780</v>
      </c>
    </row>
    <row r="27" spans="1:3" x14ac:dyDescent="0.25">
      <c r="A27" s="9">
        <v>2010</v>
      </c>
      <c r="B27" s="10">
        <v>2</v>
      </c>
      <c r="C27" s="41">
        <v>2779</v>
      </c>
    </row>
    <row r="28" spans="1:3" x14ac:dyDescent="0.25">
      <c r="A28" s="9">
        <v>2010</v>
      </c>
      <c r="B28" s="10">
        <v>3</v>
      </c>
      <c r="C28" s="41">
        <v>2773</v>
      </c>
    </row>
    <row r="29" spans="1:3" x14ac:dyDescent="0.25">
      <c r="A29" s="9">
        <v>2010</v>
      </c>
      <c r="B29" s="10">
        <v>4</v>
      </c>
      <c r="C29" s="41">
        <v>2786</v>
      </c>
    </row>
    <row r="30" spans="1:3" x14ac:dyDescent="0.25">
      <c r="A30" s="9">
        <v>2010</v>
      </c>
      <c r="B30" s="10">
        <v>5</v>
      </c>
      <c r="C30" s="41">
        <v>2783</v>
      </c>
    </row>
    <row r="31" spans="1:3" x14ac:dyDescent="0.25">
      <c r="A31" s="9">
        <v>2010</v>
      </c>
      <c r="B31" s="10">
        <v>6</v>
      </c>
      <c r="C31" s="41">
        <v>2780</v>
      </c>
    </row>
    <row r="32" spans="1:3" x14ac:dyDescent="0.25">
      <c r="A32" s="9">
        <v>2010</v>
      </c>
      <c r="B32" s="10">
        <v>7</v>
      </c>
      <c r="C32" s="41">
        <v>2783</v>
      </c>
    </row>
    <row r="33" spans="1:3" x14ac:dyDescent="0.25">
      <c r="A33" s="9">
        <v>2010</v>
      </c>
      <c r="B33" s="10">
        <v>8</v>
      </c>
      <c r="C33" s="41">
        <v>2782</v>
      </c>
    </row>
    <row r="34" spans="1:3" x14ac:dyDescent="0.25">
      <c r="A34" s="9">
        <v>2010</v>
      </c>
      <c r="B34" s="10">
        <v>9</v>
      </c>
      <c r="C34" s="41">
        <v>2876</v>
      </c>
    </row>
    <row r="35" spans="1:3" x14ac:dyDescent="0.25">
      <c r="A35" s="9">
        <v>2010</v>
      </c>
      <c r="B35" s="10">
        <v>10</v>
      </c>
      <c r="C35" s="41">
        <v>2875</v>
      </c>
    </row>
    <row r="36" spans="1:3" x14ac:dyDescent="0.25">
      <c r="A36" s="9">
        <v>2010</v>
      </c>
      <c r="B36" s="10">
        <v>11</v>
      </c>
      <c r="C36" s="41">
        <v>2870</v>
      </c>
    </row>
    <row r="37" spans="1:3" x14ac:dyDescent="0.25">
      <c r="A37" s="9">
        <v>2010</v>
      </c>
      <c r="B37" s="10">
        <v>12</v>
      </c>
      <c r="C37" s="41">
        <v>2868</v>
      </c>
    </row>
    <row r="38" spans="1:3" x14ac:dyDescent="0.25">
      <c r="A38" s="9">
        <v>2011</v>
      </c>
      <c r="B38" s="10">
        <v>1</v>
      </c>
      <c r="C38" s="41">
        <v>2855</v>
      </c>
    </row>
    <row r="39" spans="1:3" x14ac:dyDescent="0.25">
      <c r="A39" s="9">
        <v>2011</v>
      </c>
      <c r="B39" s="10">
        <v>2</v>
      </c>
      <c r="C39" s="41">
        <v>2831</v>
      </c>
    </row>
    <row r="40" spans="1:3" x14ac:dyDescent="0.25">
      <c r="A40" s="9">
        <v>2011</v>
      </c>
      <c r="B40" s="10">
        <v>3</v>
      </c>
      <c r="C40" s="41">
        <v>2835</v>
      </c>
    </row>
    <row r="41" spans="1:3" x14ac:dyDescent="0.25">
      <c r="A41" s="9">
        <v>2011</v>
      </c>
      <c r="B41" s="10">
        <v>4</v>
      </c>
      <c r="C41" s="41">
        <v>2769</v>
      </c>
    </row>
    <row r="42" spans="1:3" x14ac:dyDescent="0.25">
      <c r="A42" s="9">
        <v>2011</v>
      </c>
      <c r="B42" s="10">
        <v>5</v>
      </c>
      <c r="C42" s="41">
        <v>2741</v>
      </c>
    </row>
    <row r="43" spans="1:3" x14ac:dyDescent="0.25">
      <c r="A43" s="9">
        <v>2011</v>
      </c>
      <c r="B43" s="10">
        <v>6</v>
      </c>
      <c r="C43" s="41">
        <v>2743</v>
      </c>
    </row>
    <row r="44" spans="1:3" x14ac:dyDescent="0.25">
      <c r="A44" s="9">
        <v>2011</v>
      </c>
      <c r="B44" s="10">
        <v>7</v>
      </c>
      <c r="C44" s="41">
        <v>2743</v>
      </c>
    </row>
    <row r="45" spans="1:3" x14ac:dyDescent="0.25">
      <c r="A45" s="9">
        <v>2011</v>
      </c>
      <c r="B45" s="10">
        <v>8</v>
      </c>
      <c r="C45" s="41">
        <v>2747</v>
      </c>
    </row>
    <row r="46" spans="1:3" x14ac:dyDescent="0.25">
      <c r="A46" s="9">
        <v>2011</v>
      </c>
      <c r="B46" s="10">
        <v>9</v>
      </c>
      <c r="C46" s="41">
        <v>2750</v>
      </c>
    </row>
    <row r="47" spans="1:3" x14ac:dyDescent="0.25">
      <c r="A47" s="9">
        <v>2011</v>
      </c>
      <c r="B47" s="10">
        <v>10</v>
      </c>
      <c r="C47" s="41">
        <v>2771</v>
      </c>
    </row>
    <row r="48" spans="1:3" x14ac:dyDescent="0.25">
      <c r="A48" s="9">
        <v>2011</v>
      </c>
      <c r="B48" s="10">
        <v>11</v>
      </c>
      <c r="C48" s="41">
        <v>2777</v>
      </c>
    </row>
    <row r="49" spans="1:3" x14ac:dyDescent="0.25">
      <c r="A49" s="9">
        <v>2011</v>
      </c>
      <c r="B49" s="10">
        <v>12</v>
      </c>
      <c r="C49" s="41">
        <v>2779</v>
      </c>
    </row>
    <row r="50" spans="1:3" x14ac:dyDescent="0.25">
      <c r="A50" s="9">
        <v>2012</v>
      </c>
      <c r="B50" s="10">
        <v>1</v>
      </c>
      <c r="C50" s="41">
        <v>2785</v>
      </c>
    </row>
    <row r="51" spans="1:3" x14ac:dyDescent="0.25">
      <c r="A51" s="9">
        <v>2012</v>
      </c>
      <c r="B51" s="10">
        <v>2</v>
      </c>
      <c r="C51" s="41">
        <v>2795</v>
      </c>
    </row>
    <row r="52" spans="1:3" x14ac:dyDescent="0.25">
      <c r="A52" s="9">
        <v>2012</v>
      </c>
      <c r="B52" s="10">
        <v>3</v>
      </c>
      <c r="C52" s="41">
        <v>2809</v>
      </c>
    </row>
    <row r="53" spans="1:3" x14ac:dyDescent="0.25">
      <c r="A53" s="9">
        <v>2012</v>
      </c>
      <c r="B53" s="10">
        <v>4</v>
      </c>
      <c r="C53" s="41">
        <v>2811</v>
      </c>
    </row>
    <row r="54" spans="1:3" x14ac:dyDescent="0.25">
      <c r="A54" s="9">
        <v>2012</v>
      </c>
      <c r="B54" s="10">
        <v>5</v>
      </c>
      <c r="C54" s="41">
        <v>2809</v>
      </c>
    </row>
    <row r="55" spans="1:3" x14ac:dyDescent="0.25">
      <c r="A55" s="9">
        <v>2012</v>
      </c>
      <c r="B55" s="10">
        <v>6</v>
      </c>
      <c r="C55" s="41">
        <v>2817</v>
      </c>
    </row>
    <row r="56" spans="1:3" x14ac:dyDescent="0.25">
      <c r="A56" s="9">
        <v>2012</v>
      </c>
      <c r="B56" s="10">
        <v>7</v>
      </c>
      <c r="C56" s="41">
        <v>2820</v>
      </c>
    </row>
    <row r="57" spans="1:3" x14ac:dyDescent="0.25">
      <c r="A57" s="9">
        <v>2012</v>
      </c>
      <c r="B57" s="10">
        <v>8</v>
      </c>
      <c r="C57" s="41">
        <v>2819</v>
      </c>
    </row>
    <row r="58" spans="1:3" x14ac:dyDescent="0.25">
      <c r="A58" s="9">
        <v>2012</v>
      </c>
      <c r="B58" s="10">
        <v>9</v>
      </c>
      <c r="C58" s="41">
        <v>2822</v>
      </c>
    </row>
    <row r="59" spans="1:3" x14ac:dyDescent="0.25">
      <c r="A59" s="9">
        <v>2012</v>
      </c>
      <c r="B59" s="10">
        <v>10</v>
      </c>
      <c r="C59" s="41">
        <v>2823</v>
      </c>
    </row>
    <row r="60" spans="1:3" x14ac:dyDescent="0.25">
      <c r="A60" s="9">
        <v>2012</v>
      </c>
      <c r="B60" s="10">
        <v>11</v>
      </c>
      <c r="C60" s="41">
        <v>2835</v>
      </c>
    </row>
    <row r="61" spans="1:3" x14ac:dyDescent="0.25">
      <c r="A61" s="9">
        <v>2012</v>
      </c>
      <c r="B61" s="10">
        <v>12</v>
      </c>
      <c r="C61" s="41">
        <v>2842</v>
      </c>
    </row>
    <row r="62" spans="1:3" x14ac:dyDescent="0.25">
      <c r="A62" s="9">
        <v>2013</v>
      </c>
      <c r="B62" s="10">
        <v>1</v>
      </c>
      <c r="C62" s="41">
        <v>2841</v>
      </c>
    </row>
    <row r="63" spans="1:3" x14ac:dyDescent="0.25">
      <c r="A63" s="9">
        <v>2013</v>
      </c>
      <c r="B63" s="10">
        <v>2</v>
      </c>
      <c r="C63" s="41">
        <v>2838</v>
      </c>
    </row>
    <row r="64" spans="1:3" x14ac:dyDescent="0.25">
      <c r="A64" s="9">
        <v>2013</v>
      </c>
      <c r="B64" s="10">
        <v>3</v>
      </c>
      <c r="C64" s="41">
        <v>2835</v>
      </c>
    </row>
    <row r="65" spans="1:3" x14ac:dyDescent="0.25">
      <c r="A65" s="9">
        <v>2013</v>
      </c>
      <c r="B65" s="10">
        <v>4</v>
      </c>
      <c r="C65" s="41">
        <v>2841</v>
      </c>
    </row>
    <row r="66" spans="1:3" x14ac:dyDescent="0.25">
      <c r="A66" s="9">
        <v>2013</v>
      </c>
      <c r="B66" s="10">
        <v>5</v>
      </c>
      <c r="C66" s="41">
        <v>2838</v>
      </c>
    </row>
    <row r="67" spans="1:3" x14ac:dyDescent="0.25">
      <c r="A67" s="9">
        <v>2013</v>
      </c>
      <c r="B67" s="10">
        <v>6</v>
      </c>
      <c r="C67" s="41">
        <v>2839</v>
      </c>
    </row>
    <row r="68" spans="1:3" x14ac:dyDescent="0.25">
      <c r="A68" s="9">
        <v>2013</v>
      </c>
      <c r="B68" s="10">
        <v>7</v>
      </c>
      <c r="C68" s="41">
        <v>2850</v>
      </c>
    </row>
    <row r="69" spans="1:3" x14ac:dyDescent="0.25">
      <c r="A69" s="9">
        <v>2013</v>
      </c>
      <c r="B69" s="10">
        <v>8</v>
      </c>
      <c r="C69" s="41">
        <v>2850</v>
      </c>
    </row>
    <row r="70" spans="1:3" x14ac:dyDescent="0.25">
      <c r="A70" s="9">
        <v>2013</v>
      </c>
      <c r="B70" s="10">
        <v>9</v>
      </c>
      <c r="C70" s="41">
        <v>2864</v>
      </c>
    </row>
    <row r="71" spans="1:3" x14ac:dyDescent="0.25">
      <c r="A71" s="9">
        <v>2013</v>
      </c>
      <c r="B71" s="10">
        <v>10</v>
      </c>
      <c r="C71" s="41">
        <v>2872</v>
      </c>
    </row>
    <row r="72" spans="1:3" x14ac:dyDescent="0.25">
      <c r="A72" s="9">
        <v>2013</v>
      </c>
      <c r="B72" s="10">
        <v>11</v>
      </c>
      <c r="C72" s="41">
        <v>2873</v>
      </c>
    </row>
    <row r="73" spans="1:3" x14ac:dyDescent="0.25">
      <c r="A73" s="9">
        <v>2013</v>
      </c>
      <c r="B73" s="10">
        <v>12</v>
      </c>
      <c r="C73" s="41">
        <v>2864</v>
      </c>
    </row>
    <row r="74" spans="1:3" x14ac:dyDescent="0.25">
      <c r="A74" s="9">
        <v>2014</v>
      </c>
      <c r="B74" s="10">
        <v>1</v>
      </c>
      <c r="C74" s="41">
        <v>2866</v>
      </c>
    </row>
    <row r="75" spans="1:3" x14ac:dyDescent="0.25">
      <c r="A75" s="9">
        <v>2014</v>
      </c>
      <c r="B75" s="10">
        <v>2</v>
      </c>
      <c r="C75" s="41">
        <v>2864</v>
      </c>
    </row>
    <row r="76" spans="1:3" x14ac:dyDescent="0.25">
      <c r="A76" s="9">
        <v>2014</v>
      </c>
      <c r="B76" s="10">
        <v>3</v>
      </c>
      <c r="C76" s="41">
        <v>2869</v>
      </c>
    </row>
    <row r="77" spans="1:3" x14ac:dyDescent="0.25">
      <c r="A77" s="9">
        <v>2014</v>
      </c>
      <c r="B77" s="10">
        <v>4</v>
      </c>
      <c r="C77" s="41">
        <v>2869</v>
      </c>
    </row>
    <row r="78" spans="1:3" x14ac:dyDescent="0.25">
      <c r="A78" s="9">
        <v>2014</v>
      </c>
      <c r="B78" s="10">
        <v>5</v>
      </c>
      <c r="C78" s="41">
        <v>2869</v>
      </c>
    </row>
    <row r="79" spans="1:3" x14ac:dyDescent="0.25">
      <c r="A79" s="9">
        <v>2014</v>
      </c>
      <c r="B79" s="10">
        <v>6</v>
      </c>
      <c r="C79" s="41">
        <v>2861</v>
      </c>
    </row>
    <row r="80" spans="1:3" x14ac:dyDescent="0.25">
      <c r="A80" s="9">
        <v>2014</v>
      </c>
      <c r="B80" s="10">
        <v>7</v>
      </c>
      <c r="C80" s="41">
        <v>2863</v>
      </c>
    </row>
    <row r="81" spans="1:3" x14ac:dyDescent="0.25">
      <c r="A81" s="9">
        <v>2014</v>
      </c>
      <c r="B81" s="10">
        <v>8</v>
      </c>
      <c r="C81" s="41">
        <v>2872</v>
      </c>
    </row>
    <row r="82" spans="1:3" x14ac:dyDescent="0.25">
      <c r="A82" s="9">
        <v>2014</v>
      </c>
      <c r="B82" s="10">
        <v>9</v>
      </c>
      <c r="C82" s="41">
        <v>2870</v>
      </c>
    </row>
    <row r="83" spans="1:3" x14ac:dyDescent="0.25">
      <c r="A83" s="9">
        <v>2014</v>
      </c>
      <c r="B83" s="10">
        <v>10</v>
      </c>
      <c r="C83" s="41">
        <v>2873</v>
      </c>
    </row>
    <row r="84" spans="1:3" x14ac:dyDescent="0.25">
      <c r="A84" s="9">
        <v>2014</v>
      </c>
      <c r="B84" s="10">
        <v>11</v>
      </c>
      <c r="C84" s="41">
        <v>2880</v>
      </c>
    </row>
    <row r="85" spans="1:3" x14ac:dyDescent="0.25">
      <c r="A85" s="13">
        <v>2014</v>
      </c>
      <c r="B85" s="14">
        <v>12</v>
      </c>
      <c r="C85" s="46">
        <v>2890</v>
      </c>
    </row>
  </sheetData>
  <pageMargins left="0.7" right="0.7" top="0.75" bottom="0.75" header="0.3" footer="0.3"/>
  <pageSetup orientation="portrait" horizontalDpi="1200" verticalDpi="12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4"/>
  <sheetViews>
    <sheetView zoomScale="80" zoomScaleNormal="80" workbookViewId="0">
      <selection activeCell="I16" sqref="I16"/>
    </sheetView>
  </sheetViews>
  <sheetFormatPr defaultRowHeight="15" x14ac:dyDescent="0.25"/>
  <cols>
    <col min="1" max="1" width="13.42578125" bestFit="1" customWidth="1"/>
  </cols>
  <sheetData>
    <row r="1" spans="1:5" x14ac:dyDescent="0.25">
      <c r="A1" s="49" t="s">
        <v>2</v>
      </c>
      <c r="B1" s="50" t="s">
        <v>3</v>
      </c>
      <c r="C1" s="50" t="s">
        <v>4</v>
      </c>
      <c r="D1" s="50" t="s">
        <v>5</v>
      </c>
      <c r="E1" s="51" t="s">
        <v>6</v>
      </c>
    </row>
    <row r="2" spans="1:5" x14ac:dyDescent="0.25">
      <c r="A2" s="9" t="s">
        <v>33</v>
      </c>
      <c r="B2" s="10">
        <v>0.67709717145287196</v>
      </c>
      <c r="C2" s="10">
        <v>0.121</v>
      </c>
      <c r="D2" s="10">
        <v>5.6079999999999997</v>
      </c>
      <c r="E2" s="12">
        <v>0</v>
      </c>
    </row>
    <row r="3" spans="1:5" x14ac:dyDescent="0.25">
      <c r="A3" s="9" t="s">
        <v>34</v>
      </c>
      <c r="B3" s="10">
        <v>-0.20459209017520599</v>
      </c>
      <c r="C3" s="10">
        <v>8.9999999999999993E-3</v>
      </c>
      <c r="D3" s="10">
        <v>-23.009</v>
      </c>
      <c r="E3" s="12">
        <v>0</v>
      </c>
    </row>
    <row r="4" spans="1:5" x14ac:dyDescent="0.25">
      <c r="A4" s="13" t="s">
        <v>35</v>
      </c>
      <c r="B4" s="14">
        <v>1.01152310399131</v>
      </c>
      <c r="C4" s="14">
        <v>1E-3</v>
      </c>
      <c r="D4" s="14">
        <v>1261.933</v>
      </c>
      <c r="E4" s="15"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12"/>
  <sheetViews>
    <sheetView zoomScale="80" zoomScaleNormal="80" workbookViewId="0">
      <selection activeCell="T38" sqref="T38"/>
    </sheetView>
  </sheetViews>
  <sheetFormatPr defaultRowHeight="15" x14ac:dyDescent="0.25"/>
  <cols>
    <col min="1" max="1" width="25.85546875" bestFit="1" customWidth="1"/>
    <col min="2" max="2" width="9.85546875" bestFit="1" customWidth="1"/>
  </cols>
  <sheetData>
    <row r="1" spans="1:5" x14ac:dyDescent="0.25">
      <c r="A1" s="49" t="s">
        <v>8</v>
      </c>
      <c r="B1" s="51"/>
    </row>
    <row r="2" spans="1:5" x14ac:dyDescent="0.25">
      <c r="A2" s="9" t="s">
        <v>9</v>
      </c>
      <c r="B2" s="12">
        <v>84</v>
      </c>
    </row>
    <row r="3" spans="1:5" x14ac:dyDescent="0.25">
      <c r="A3" s="9" t="s">
        <v>11</v>
      </c>
      <c r="B3" s="12">
        <v>81</v>
      </c>
      <c r="E3" s="8"/>
    </row>
    <row r="4" spans="1:5" x14ac:dyDescent="0.25">
      <c r="A4" s="9" t="s">
        <v>13</v>
      </c>
      <c r="B4" s="12">
        <v>0.95099999999999996</v>
      </c>
    </row>
    <row r="5" spans="1:5" x14ac:dyDescent="0.25">
      <c r="A5" s="9" t="s">
        <v>14</v>
      </c>
      <c r="B5" s="12">
        <v>0.95</v>
      </c>
      <c r="E5" s="8"/>
    </row>
    <row r="6" spans="1:5" x14ac:dyDescent="0.25">
      <c r="A6" s="9" t="s">
        <v>15</v>
      </c>
      <c r="B6" s="41">
        <v>1886582</v>
      </c>
    </row>
    <row r="7" spans="1:5" x14ac:dyDescent="0.25">
      <c r="A7" s="9" t="s">
        <v>16</v>
      </c>
      <c r="B7" s="41">
        <v>96418</v>
      </c>
    </row>
    <row r="8" spans="1:5" x14ac:dyDescent="0.25">
      <c r="A8" s="9" t="s">
        <v>17</v>
      </c>
      <c r="B8" s="41">
        <v>1190</v>
      </c>
    </row>
    <row r="9" spans="1:5" x14ac:dyDescent="0.25">
      <c r="A9" s="9" t="s">
        <v>18</v>
      </c>
      <c r="B9" s="12">
        <v>35</v>
      </c>
    </row>
    <row r="10" spans="1:5" x14ac:dyDescent="0.25">
      <c r="A10" s="9" t="s">
        <v>10</v>
      </c>
      <c r="B10" s="12">
        <v>14</v>
      </c>
    </row>
    <row r="11" spans="1:5" x14ac:dyDescent="0.25">
      <c r="A11" s="9" t="s">
        <v>12</v>
      </c>
      <c r="B11" s="17">
        <v>5.3E-3</v>
      </c>
    </row>
    <row r="12" spans="1:5" x14ac:dyDescent="0.25">
      <c r="A12" s="13" t="s">
        <v>19</v>
      </c>
      <c r="B12" s="15">
        <v>1.597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82"/>
  <sheetViews>
    <sheetView topLeftCell="A70" zoomScale="80" zoomScaleNormal="80" workbookViewId="0">
      <selection activeCell="U82" sqref="U82"/>
    </sheetView>
  </sheetViews>
  <sheetFormatPr defaultRowHeight="15" x14ac:dyDescent="0.25"/>
  <cols>
    <col min="2" max="2" width="18.28515625" customWidth="1"/>
  </cols>
  <sheetData>
    <row r="1" spans="1:6" x14ac:dyDescent="0.25">
      <c r="A1" s="16" t="s">
        <v>0</v>
      </c>
      <c r="B1" s="47" t="s">
        <v>1</v>
      </c>
      <c r="C1" s="48" t="s">
        <v>21</v>
      </c>
    </row>
    <row r="2" spans="1:6" x14ac:dyDescent="0.25">
      <c r="A2" s="9">
        <v>2015</v>
      </c>
      <c r="B2" s="10">
        <v>1</v>
      </c>
      <c r="C2" s="19">
        <f>USL_Equation!C2</f>
        <v>2892.5434533991602</v>
      </c>
      <c r="E2" s="32"/>
      <c r="F2" s="32"/>
    </row>
    <row r="3" spans="1:6" x14ac:dyDescent="0.25">
      <c r="A3" s="9">
        <v>2015</v>
      </c>
      <c r="B3" s="10">
        <v>2</v>
      </c>
      <c r="C3" s="79">
        <f>USL_Equation!C3</f>
        <v>2896.862816575529</v>
      </c>
      <c r="E3" s="32"/>
      <c r="F3" s="32"/>
    </row>
    <row r="4" spans="1:6" x14ac:dyDescent="0.25">
      <c r="A4" s="9">
        <v>2015</v>
      </c>
      <c r="B4" s="10">
        <v>3</v>
      </c>
      <c r="C4" s="79">
        <f>USL_Equation!C4</f>
        <v>2901.2319522229554</v>
      </c>
      <c r="E4" s="32"/>
      <c r="F4" s="32"/>
    </row>
    <row r="5" spans="1:6" x14ac:dyDescent="0.25">
      <c r="A5" s="9">
        <v>2015</v>
      </c>
      <c r="B5" s="10">
        <v>4</v>
      </c>
      <c r="C5" s="79">
        <f>USL_Equation!C5</f>
        <v>2905.6514338747993</v>
      </c>
      <c r="E5" s="32"/>
      <c r="F5" s="32"/>
    </row>
    <row r="6" spans="1:6" x14ac:dyDescent="0.25">
      <c r="A6" s="9">
        <v>2015</v>
      </c>
      <c r="B6" s="10">
        <v>5</v>
      </c>
      <c r="C6" s="79">
        <f>USL_Equation!C6</f>
        <v>2910.121841673305</v>
      </c>
      <c r="E6" s="32"/>
      <c r="F6" s="32"/>
    </row>
    <row r="7" spans="1:6" x14ac:dyDescent="0.25">
      <c r="A7" s="9">
        <v>2015</v>
      </c>
      <c r="B7" s="10">
        <v>6</v>
      </c>
      <c r="C7" s="79">
        <f>USL_Equation!C7</f>
        <v>2914.6437624457562</v>
      </c>
      <c r="E7" s="32"/>
      <c r="F7" s="32"/>
    </row>
    <row r="8" spans="1:6" x14ac:dyDescent="0.25">
      <c r="A8" s="9">
        <v>2015</v>
      </c>
      <c r="B8" s="10">
        <v>7</v>
      </c>
      <c r="C8" s="79">
        <f>USL_Equation!C8</f>
        <v>2919.2177897815091</v>
      </c>
      <c r="E8" s="32"/>
      <c r="F8" s="32"/>
    </row>
    <row r="9" spans="1:6" x14ac:dyDescent="0.25">
      <c r="A9" s="9">
        <v>2015</v>
      </c>
      <c r="B9" s="10">
        <v>8</v>
      </c>
      <c r="C9" s="79">
        <f>USL_Equation!C9</f>
        <v>2923.8445241099107</v>
      </c>
      <c r="E9" s="32"/>
      <c r="F9" s="32"/>
    </row>
    <row r="10" spans="1:6" x14ac:dyDescent="0.25">
      <c r="A10" s="9">
        <v>2015</v>
      </c>
      <c r="B10" s="10">
        <v>9</v>
      </c>
      <c r="C10" s="79">
        <f>USL_Equation!C10</f>
        <v>2928.5245727791189</v>
      </c>
      <c r="E10" s="32"/>
      <c r="F10" s="32"/>
    </row>
    <row r="11" spans="1:6" x14ac:dyDescent="0.25">
      <c r="A11" s="9">
        <v>2015</v>
      </c>
      <c r="B11" s="10">
        <v>10</v>
      </c>
      <c r="C11" s="79">
        <f>USL_Equation!C11</f>
        <v>2933.2585501358267</v>
      </c>
      <c r="E11" s="32"/>
      <c r="F11" s="32"/>
    </row>
    <row r="12" spans="1:6" x14ac:dyDescent="0.25">
      <c r="A12" s="9">
        <v>2015</v>
      </c>
      <c r="B12" s="10">
        <v>11</v>
      </c>
      <c r="C12" s="79">
        <f>USL_Equation!C12</f>
        <v>2938.0470776059083</v>
      </c>
      <c r="E12" s="32"/>
      <c r="F12" s="32"/>
    </row>
    <row r="13" spans="1:6" x14ac:dyDescent="0.25">
      <c r="A13" s="9">
        <v>2015</v>
      </c>
      <c r="B13" s="10">
        <v>12</v>
      </c>
      <c r="C13" s="79">
        <f>USL_Equation!C13</f>
        <v>2942.890783775993</v>
      </c>
      <c r="E13" s="32"/>
      <c r="F13" s="32"/>
    </row>
    <row r="14" spans="1:6" x14ac:dyDescent="0.25">
      <c r="A14" s="9">
        <v>2016</v>
      </c>
      <c r="B14" s="10">
        <v>1</v>
      </c>
      <c r="C14" s="79">
        <f>USL_Equation!C14</f>
        <v>2947.7903044759787</v>
      </c>
      <c r="E14" s="32"/>
      <c r="F14" s="32"/>
    </row>
    <row r="15" spans="1:6" x14ac:dyDescent="0.25">
      <c r="A15" s="9">
        <v>2016</v>
      </c>
      <c r="B15" s="10">
        <v>2</v>
      </c>
      <c r="C15" s="79">
        <f>USL_Equation!C15</f>
        <v>2952.746282862498</v>
      </c>
      <c r="E15" s="32"/>
      <c r="F15" s="32"/>
    </row>
    <row r="16" spans="1:6" x14ac:dyDescent="0.25">
      <c r="A16" s="9">
        <v>2016</v>
      </c>
      <c r="B16" s="10">
        <v>3</v>
      </c>
      <c r="C16" s="79">
        <f>USL_Equation!C16</f>
        <v>2957.7593695033438</v>
      </c>
      <c r="E16" s="32"/>
      <c r="F16" s="32"/>
    </row>
    <row r="17" spans="1:6" x14ac:dyDescent="0.25">
      <c r="A17" s="9">
        <v>2016</v>
      </c>
      <c r="B17" s="10">
        <v>4</v>
      </c>
      <c r="C17" s="79">
        <f>USL_Equation!C17</f>
        <v>2962.8302224628696</v>
      </c>
      <c r="E17" s="32"/>
      <c r="F17" s="32"/>
    </row>
    <row r="18" spans="1:6" x14ac:dyDescent="0.25">
      <c r="A18" s="9">
        <v>2016</v>
      </c>
      <c r="B18" s="10">
        <v>5</v>
      </c>
      <c r="C18" s="79">
        <f>USL_Equation!C18</f>
        <v>2967.9595073883729</v>
      </c>
      <c r="E18" s="32"/>
      <c r="F18" s="32"/>
    </row>
    <row r="19" spans="1:6" x14ac:dyDescent="0.25">
      <c r="A19" s="9">
        <v>2016</v>
      </c>
      <c r="B19" s="10">
        <v>6</v>
      </c>
      <c r="C19" s="79">
        <f>USL_Equation!C19</f>
        <v>2973.1478975974737</v>
      </c>
      <c r="E19" s="32"/>
      <c r="F19" s="32"/>
    </row>
    <row r="20" spans="1:6" x14ac:dyDescent="0.25">
      <c r="A20" s="9">
        <v>2016</v>
      </c>
      <c r="B20" s="10">
        <v>7</v>
      </c>
      <c r="C20" s="79">
        <f>USL_Equation!C20</f>
        <v>2978.3960741665019</v>
      </c>
      <c r="E20" s="32"/>
      <c r="F20" s="32"/>
    </row>
    <row r="21" spans="1:6" x14ac:dyDescent="0.25">
      <c r="A21" s="9">
        <v>2016</v>
      </c>
      <c r="B21" s="10">
        <v>8</v>
      </c>
      <c r="C21" s="79">
        <f>USL_Equation!C21</f>
        <v>2983.7047260198992</v>
      </c>
      <c r="E21" s="32"/>
      <c r="F21" s="32"/>
    </row>
    <row r="22" spans="1:6" x14ac:dyDescent="0.25">
      <c r="A22" s="9">
        <v>2016</v>
      </c>
      <c r="B22" s="10">
        <v>9</v>
      </c>
      <c r="C22" s="79">
        <f>USL_Equation!C22</f>
        <v>2989.0745500206572</v>
      </c>
      <c r="E22" s="32"/>
      <c r="F22" s="32"/>
    </row>
    <row r="23" spans="1:6" x14ac:dyDescent="0.25">
      <c r="A23" s="9">
        <v>2016</v>
      </c>
      <c r="B23" s="10">
        <v>10</v>
      </c>
      <c r="C23" s="79">
        <f>USL_Equation!C23</f>
        <v>2994.5062510617909</v>
      </c>
      <c r="E23" s="32"/>
      <c r="F23" s="32"/>
    </row>
    <row r="24" spans="1:6" x14ac:dyDescent="0.25">
      <c r="A24" s="9">
        <v>2016</v>
      </c>
      <c r="B24" s="10">
        <v>11</v>
      </c>
      <c r="C24" s="79">
        <f>USL_Equation!C24</f>
        <v>3000.0005421588712</v>
      </c>
      <c r="E24" s="32"/>
      <c r="F24" s="32"/>
    </row>
    <row r="25" spans="1:6" x14ac:dyDescent="0.25">
      <c r="A25" s="9">
        <v>2016</v>
      </c>
      <c r="B25" s="10">
        <v>12</v>
      </c>
      <c r="C25" s="79">
        <f>USL_Equation!C25</f>
        <v>3005.5581445436219</v>
      </c>
      <c r="E25" s="32"/>
      <c r="F25" s="32"/>
    </row>
    <row r="26" spans="1:6" x14ac:dyDescent="0.25">
      <c r="A26" s="9">
        <v>2017</v>
      </c>
      <c r="B26" s="10">
        <v>1</v>
      </c>
      <c r="C26" s="79">
        <f>USL_Equation!C26</f>
        <v>3011.1797877585941</v>
      </c>
      <c r="E26" s="32"/>
      <c r="F26" s="32"/>
    </row>
    <row r="27" spans="1:6" x14ac:dyDescent="0.25">
      <c r="A27" s="9">
        <v>2017</v>
      </c>
      <c r="B27" s="10">
        <v>2</v>
      </c>
      <c r="C27" s="79">
        <f>USL_Equation!C27</f>
        <v>3016.8662097529345</v>
      </c>
      <c r="E27" s="32"/>
      <c r="F27" s="32"/>
    </row>
    <row r="28" spans="1:6" x14ac:dyDescent="0.25">
      <c r="A28" s="9">
        <v>2017</v>
      </c>
      <c r="B28" s="10">
        <v>3</v>
      </c>
      <c r="C28" s="79">
        <f>USL_Equation!C28</f>
        <v>3022.6181569792543</v>
      </c>
      <c r="E28" s="32"/>
      <c r="F28" s="32"/>
    </row>
    <row r="29" spans="1:6" x14ac:dyDescent="0.25">
      <c r="A29" s="9">
        <v>2017</v>
      </c>
      <c r="B29" s="10">
        <v>4</v>
      </c>
      <c r="C29" s="79">
        <f>USL_Equation!C29</f>
        <v>3028.4363844916156</v>
      </c>
      <c r="E29" s="32"/>
      <c r="F29" s="32"/>
    </row>
    <row r="30" spans="1:6" x14ac:dyDescent="0.25">
      <c r="A30" s="9">
        <v>2017</v>
      </c>
      <c r="B30" s="10">
        <v>5</v>
      </c>
      <c r="C30" s="79">
        <f>USL_Equation!C30</f>
        <v>3034.3216560446472</v>
      </c>
      <c r="E30" s="32"/>
      <c r="F30" s="32"/>
    </row>
    <row r="31" spans="1:6" x14ac:dyDescent="0.25">
      <c r="A31" s="9">
        <v>2017</v>
      </c>
      <c r="B31" s="10">
        <v>6</v>
      </c>
      <c r="C31" s="79">
        <f>USL_Equation!C31</f>
        <v>3040.2747441938013</v>
      </c>
      <c r="E31" s="32"/>
      <c r="F31" s="32"/>
    </row>
    <row r="32" spans="1:6" x14ac:dyDescent="0.25">
      <c r="A32" s="9">
        <v>2017</v>
      </c>
      <c r="B32" s="10">
        <v>7</v>
      </c>
      <c r="C32" s="79">
        <f>USL_Equation!C32</f>
        <v>3046.2964303967674</v>
      </c>
      <c r="E32" s="32"/>
      <c r="F32" s="32"/>
    </row>
    <row r="33" spans="1:6" x14ac:dyDescent="0.25">
      <c r="A33" s="9">
        <v>2017</v>
      </c>
      <c r="B33" s="10">
        <v>8</v>
      </c>
      <c r="C33" s="79">
        <f>USL_Equation!C33</f>
        <v>3052.3875051160535</v>
      </c>
      <c r="E33" s="32"/>
      <c r="F33" s="32"/>
    </row>
    <row r="34" spans="1:6" x14ac:dyDescent="0.25">
      <c r="A34" s="9">
        <v>2017</v>
      </c>
      <c r="B34" s="10">
        <v>9</v>
      </c>
      <c r="C34" s="79">
        <f>USL_Equation!C34</f>
        <v>3058.548767922749</v>
      </c>
      <c r="E34" s="32"/>
      <c r="F34" s="32"/>
    </row>
    <row r="35" spans="1:6" x14ac:dyDescent="0.25">
      <c r="A35" s="9">
        <v>2017</v>
      </c>
      <c r="B35" s="10">
        <v>10</v>
      </c>
      <c r="C35" s="79">
        <f>USL_Equation!C35</f>
        <v>3064.7810276014834</v>
      </c>
      <c r="E35" s="32"/>
      <c r="F35" s="32"/>
    </row>
    <row r="36" spans="1:6" x14ac:dyDescent="0.25">
      <c r="A36" s="9">
        <v>2017</v>
      </c>
      <c r="B36" s="10">
        <v>11</v>
      </c>
      <c r="C36" s="79">
        <f>USL_Equation!C36</f>
        <v>3071.0851022565967</v>
      </c>
      <c r="E36" s="32"/>
      <c r="F36" s="32"/>
    </row>
    <row r="37" spans="1:6" x14ac:dyDescent="0.25">
      <c r="A37" s="9">
        <v>2017</v>
      </c>
      <c r="B37" s="10">
        <v>12</v>
      </c>
      <c r="C37" s="79">
        <f>USL_Equation!C37</f>
        <v>3077.46181941953</v>
      </c>
      <c r="E37" s="32"/>
      <c r="F37" s="32"/>
    </row>
    <row r="38" spans="1:6" x14ac:dyDescent="0.25">
      <c r="A38" s="9">
        <v>2018</v>
      </c>
      <c r="B38" s="10">
        <v>1</v>
      </c>
      <c r="C38" s="79">
        <f>USL_Equation!C38</f>
        <v>3083.9120161574547</v>
      </c>
      <c r="E38" s="32"/>
      <c r="F38" s="32"/>
    </row>
    <row r="39" spans="1:6" x14ac:dyDescent="0.25">
      <c r="A39" s="9">
        <v>2018</v>
      </c>
      <c r="B39" s="10">
        <v>2</v>
      </c>
      <c r="C39" s="79">
        <f>USL_Equation!C39</f>
        <v>3090.4365391831548</v>
      </c>
      <c r="E39" s="32"/>
      <c r="F39" s="32"/>
    </row>
    <row r="40" spans="1:6" x14ac:dyDescent="0.25">
      <c r="A40" s="9">
        <v>2018</v>
      </c>
      <c r="B40" s="10">
        <v>3</v>
      </c>
      <c r="C40" s="79">
        <f>USL_Equation!C40</f>
        <v>3097.0362449661739</v>
      </c>
      <c r="E40" s="32"/>
      <c r="F40" s="32"/>
    </row>
    <row r="41" spans="1:6" x14ac:dyDescent="0.25">
      <c r="A41" s="9">
        <v>2018</v>
      </c>
      <c r="B41" s="10">
        <v>4</v>
      </c>
      <c r="C41" s="79">
        <f>USL_Equation!C41</f>
        <v>3103.7119998452431</v>
      </c>
      <c r="E41" s="32"/>
      <c r="F41" s="32"/>
    </row>
    <row r="42" spans="1:6" x14ac:dyDescent="0.25">
      <c r="A42" s="9">
        <v>2018</v>
      </c>
      <c r="B42" s="10">
        <v>5</v>
      </c>
      <c r="C42" s="79">
        <f>USL_Equation!C42</f>
        <v>3110.4646801420035</v>
      </c>
      <c r="E42" s="32"/>
      <c r="F42" s="32"/>
    </row>
    <row r="43" spans="1:6" x14ac:dyDescent="0.25">
      <c r="A43" s="9">
        <v>2018</v>
      </c>
      <c r="B43" s="10">
        <v>6</v>
      </c>
      <c r="C43" s="79">
        <f>USL_Equation!C43</f>
        <v>3117.295172276044</v>
      </c>
      <c r="E43" s="32"/>
      <c r="F43" s="32"/>
    </row>
    <row r="44" spans="1:6" x14ac:dyDescent="0.25">
      <c r="A44" s="9">
        <v>2018</v>
      </c>
      <c r="B44" s="10">
        <v>7</v>
      </c>
      <c r="C44" s="79">
        <f>USL_Equation!C44</f>
        <v>3124.2043728812569</v>
      </c>
      <c r="E44" s="32"/>
      <c r="F44" s="32"/>
    </row>
    <row r="45" spans="1:6" x14ac:dyDescent="0.25">
      <c r="A45" s="9">
        <v>2018</v>
      </c>
      <c r="B45" s="10">
        <v>8</v>
      </c>
      <c r="C45" s="79">
        <f>USL_Equation!C45</f>
        <v>3131.1931889235407</v>
      </c>
      <c r="E45" s="32"/>
      <c r="F45" s="32"/>
    </row>
    <row r="46" spans="1:6" x14ac:dyDescent="0.25">
      <c r="A46" s="9">
        <v>2018</v>
      </c>
      <c r="B46" s="10">
        <v>9</v>
      </c>
      <c r="C46" s="79">
        <f>USL_Equation!C46</f>
        <v>3138.2625378198559</v>
      </c>
      <c r="E46" s="32"/>
      <c r="F46" s="32"/>
    </row>
    <row r="47" spans="1:6" x14ac:dyDescent="0.25">
      <c r="A47" s="9">
        <v>2018</v>
      </c>
      <c r="B47" s="10">
        <v>10</v>
      </c>
      <c r="C47" s="79">
        <f>USL_Equation!C47</f>
        <v>3145.4133475586536</v>
      </c>
      <c r="E47" s="32"/>
      <c r="F47" s="32"/>
    </row>
    <row r="48" spans="1:6" x14ac:dyDescent="0.25">
      <c r="A48" s="9">
        <v>2018</v>
      </c>
      <c r="B48" s="10">
        <v>11</v>
      </c>
      <c r="C48" s="79">
        <f>USL_Equation!C48</f>
        <v>3152.646556821694</v>
      </c>
      <c r="E48" s="32"/>
      <c r="F48" s="32"/>
    </row>
    <row r="49" spans="1:6" x14ac:dyDescent="0.25">
      <c r="A49" s="9">
        <v>2018</v>
      </c>
      <c r="B49" s="10">
        <v>12</v>
      </c>
      <c r="C49" s="79">
        <f>USL_Equation!C49</f>
        <v>3159.9631151072635</v>
      </c>
      <c r="E49" s="32"/>
      <c r="F49" s="32"/>
    </row>
    <row r="50" spans="1:6" x14ac:dyDescent="0.25">
      <c r="A50" s="9">
        <v>2019</v>
      </c>
      <c r="B50" s="10">
        <v>1</v>
      </c>
      <c r="C50" s="79">
        <f>USL_Equation!C50</f>
        <v>3167.3639828548162</v>
      </c>
      <c r="E50" s="32"/>
      <c r="F50" s="32"/>
    </row>
    <row r="51" spans="1:6" x14ac:dyDescent="0.25">
      <c r="A51" s="9">
        <v>2019</v>
      </c>
      <c r="B51" s="10">
        <v>2</v>
      </c>
      <c r="C51" s="79">
        <f>USL_Equation!C51</f>
        <v>3174.85013157105</v>
      </c>
      <c r="E51" s="32"/>
      <c r="F51" s="32"/>
    </row>
    <row r="52" spans="1:6" x14ac:dyDescent="0.25">
      <c r="A52" s="9">
        <v>2019</v>
      </c>
      <c r="B52" s="10">
        <v>3</v>
      </c>
      <c r="C52" s="79">
        <f>USL_Equation!C52</f>
        <v>3182.4225439574352</v>
      </c>
      <c r="E52" s="32"/>
      <c r="F52" s="32"/>
    </row>
    <row r="53" spans="1:6" x14ac:dyDescent="0.25">
      <c r="A53" s="9">
        <v>2019</v>
      </c>
      <c r="B53" s="10">
        <v>4</v>
      </c>
      <c r="C53" s="79">
        <f>USL_Equation!C53</f>
        <v>3190.0822140392138</v>
      </c>
      <c r="E53" s="32"/>
      <c r="F53" s="32"/>
    </row>
    <row r="54" spans="1:6" x14ac:dyDescent="0.25">
      <c r="A54" s="9">
        <v>2019</v>
      </c>
      <c r="B54" s="10">
        <v>5</v>
      </c>
      <c r="C54" s="79">
        <f>USL_Equation!C54</f>
        <v>3197.8301472958842</v>
      </c>
      <c r="E54" s="32"/>
      <c r="F54" s="32"/>
    </row>
    <row r="55" spans="1:6" x14ac:dyDescent="0.25">
      <c r="A55" s="9">
        <v>2019</v>
      </c>
      <c r="B55" s="10">
        <v>6</v>
      </c>
      <c r="C55" s="79">
        <f>USL_Equation!C55</f>
        <v>3205.6673607931884</v>
      </c>
      <c r="E55" s="32"/>
      <c r="F55" s="32"/>
    </row>
    <row r="56" spans="1:6" x14ac:dyDescent="0.25">
      <c r="A56" s="9">
        <v>2019</v>
      </c>
      <c r="B56" s="10">
        <v>7</v>
      </c>
      <c r="C56" s="79">
        <f>USL_Equation!C56</f>
        <v>3213.5948833166244</v>
      </c>
      <c r="E56" s="32"/>
      <c r="F56" s="32"/>
    </row>
    <row r="57" spans="1:6" x14ac:dyDescent="0.25">
      <c r="A57" s="9">
        <v>2019</v>
      </c>
      <c r="B57" s="10">
        <v>8</v>
      </c>
      <c r="C57" s="79">
        <f>USL_Equation!C57</f>
        <v>3221.613755506492</v>
      </c>
      <c r="E57" s="32"/>
      <c r="F57" s="32"/>
    </row>
    <row r="58" spans="1:6" x14ac:dyDescent="0.25">
      <c r="A58" s="9">
        <v>2019</v>
      </c>
      <c r="B58" s="10">
        <v>9</v>
      </c>
      <c r="C58" s="79">
        <f>USL_Equation!C58</f>
        <v>3229.7250299944958</v>
      </c>
      <c r="E58" s="32"/>
      <c r="F58" s="32"/>
    </row>
    <row r="59" spans="1:6" x14ac:dyDescent="0.25">
      <c r="A59" s="9">
        <v>2019</v>
      </c>
      <c r="B59" s="10">
        <v>10</v>
      </c>
      <c r="C59" s="79">
        <f>USL_Equation!C59</f>
        <v>3237.9297715419275</v>
      </c>
      <c r="E59" s="32"/>
      <c r="F59" s="32"/>
    </row>
    <row r="60" spans="1:6" x14ac:dyDescent="0.25">
      <c r="A60" s="9">
        <v>2019</v>
      </c>
      <c r="B60" s="10">
        <v>11</v>
      </c>
      <c r="C60" s="79">
        <f>USL_Equation!C60</f>
        <v>3246.2290571794315</v>
      </c>
      <c r="E60" s="32"/>
      <c r="F60" s="32"/>
    </row>
    <row r="61" spans="1:6" x14ac:dyDescent="0.25">
      <c r="A61" s="9">
        <v>2019</v>
      </c>
      <c r="B61" s="10">
        <v>12</v>
      </c>
      <c r="C61" s="79">
        <f>USL_Equation!C61</f>
        <v>3254.6239763483904</v>
      </c>
      <c r="E61" s="32"/>
      <c r="F61" s="32"/>
    </row>
    <row r="62" spans="1:6" x14ac:dyDescent="0.25">
      <c r="A62" s="9">
        <v>2020</v>
      </c>
      <c r="B62" s="10">
        <v>1</v>
      </c>
      <c r="C62" s="79">
        <f>USL_Equation!C62</f>
        <v>3263.1156310439319</v>
      </c>
      <c r="E62" s="32"/>
      <c r="F62" s="32"/>
    </row>
    <row r="63" spans="1:6" x14ac:dyDescent="0.25">
      <c r="A63" s="9">
        <v>2020</v>
      </c>
      <c r="B63" s="10">
        <v>2</v>
      </c>
      <c r="C63" s="79">
        <f>USL_Equation!C63</f>
        <v>3271.705135959588</v>
      </c>
      <c r="E63" s="32"/>
      <c r="F63" s="32"/>
    </row>
    <row r="64" spans="1:6" x14ac:dyDescent="0.25">
      <c r="A64" s="9">
        <v>2020</v>
      </c>
      <c r="B64" s="10">
        <v>3</v>
      </c>
      <c r="C64" s="79">
        <f>USL_Equation!C64</f>
        <v>3280.3936186336214</v>
      </c>
      <c r="E64" s="32"/>
      <c r="F64" s="32"/>
    </row>
    <row r="65" spans="1:6" x14ac:dyDescent="0.25">
      <c r="A65" s="9">
        <v>2020</v>
      </c>
      <c r="B65" s="10">
        <v>4</v>
      </c>
      <c r="C65" s="79">
        <f>USL_Equation!C65</f>
        <v>3289.182219597034</v>
      </c>
      <c r="E65" s="32"/>
      <c r="F65" s="32"/>
    </row>
    <row r="66" spans="1:6" x14ac:dyDescent="0.25">
      <c r="A66" s="9">
        <v>2020</v>
      </c>
      <c r="B66" s="10">
        <v>5</v>
      </c>
      <c r="C66" s="79">
        <f>USL_Equation!C66</f>
        <v>3298.0720925232858</v>
      </c>
      <c r="E66" s="32"/>
      <c r="F66" s="32"/>
    </row>
    <row r="67" spans="1:6" x14ac:dyDescent="0.25">
      <c r="A67" s="9">
        <v>2020</v>
      </c>
      <c r="B67" s="10">
        <v>6</v>
      </c>
      <c r="C67" s="79">
        <f>USL_Equation!C67</f>
        <v>3307.0644043797374</v>
      </c>
      <c r="E67" s="32"/>
      <c r="F67" s="32"/>
    </row>
    <row r="68" spans="1:6" x14ac:dyDescent="0.25">
      <c r="A68" s="9">
        <v>2020</v>
      </c>
      <c r="B68" s="10">
        <v>7</v>
      </c>
      <c r="C68" s="79">
        <f>USL_Equation!C68</f>
        <v>3316.1603355808325</v>
      </c>
      <c r="E68" s="32"/>
      <c r="F68" s="32"/>
    </row>
    <row r="69" spans="1:6" x14ac:dyDescent="0.25">
      <c r="A69" s="9">
        <v>2020</v>
      </c>
      <c r="B69" s="10">
        <v>8</v>
      </c>
      <c r="C69" s="79">
        <f>USL_Equation!C69</f>
        <v>3325.3610801430555</v>
      </c>
      <c r="E69" s="32"/>
      <c r="F69" s="32"/>
    </row>
    <row r="70" spans="1:6" x14ac:dyDescent="0.25">
      <c r="A70" s="9">
        <v>2020</v>
      </c>
      <c r="B70" s="10">
        <v>9</v>
      </c>
      <c r="C70" s="79">
        <f>USL_Equation!C70</f>
        <v>3334.6678458416673</v>
      </c>
      <c r="E70" s="32"/>
      <c r="F70" s="32"/>
    </row>
    <row r="71" spans="1:6" x14ac:dyDescent="0.25">
      <c r="A71" s="9">
        <v>2020</v>
      </c>
      <c r="B71" s="10">
        <v>10</v>
      </c>
      <c r="C71" s="79">
        <f>USL_Equation!C71</f>
        <v>3344.0818543692462</v>
      </c>
      <c r="E71" s="32"/>
      <c r="F71" s="32"/>
    </row>
    <row r="72" spans="1:6" x14ac:dyDescent="0.25">
      <c r="A72" s="9">
        <v>2020</v>
      </c>
      <c r="B72" s="10">
        <v>11</v>
      </c>
      <c r="C72" s="79">
        <f>USL_Equation!C72</f>
        <v>3353.6043414960632</v>
      </c>
      <c r="E72" s="32"/>
      <c r="F72" s="32"/>
    </row>
    <row r="73" spans="1:6" x14ac:dyDescent="0.25">
      <c r="A73" s="13">
        <v>2020</v>
      </c>
      <c r="B73" s="14">
        <v>12</v>
      </c>
      <c r="C73" s="79">
        <f>USL_Equation!C73</f>
        <v>3363.2365572322992</v>
      </c>
      <c r="E73" s="32"/>
      <c r="F73" s="32"/>
    </row>
    <row r="76" spans="1:6" ht="108.75" customHeight="1" x14ac:dyDescent="0.25">
      <c r="A76" s="16" t="s">
        <v>0</v>
      </c>
      <c r="B76" s="35" t="s">
        <v>50</v>
      </c>
    </row>
    <row r="77" spans="1:6" x14ac:dyDescent="0.25">
      <c r="A77" s="9">
        <v>2015</v>
      </c>
      <c r="B77" s="23">
        <f>+C13</f>
        <v>2942.890783775993</v>
      </c>
    </row>
    <row r="78" spans="1:6" x14ac:dyDescent="0.25">
      <c r="A78" s="9">
        <v>2016</v>
      </c>
      <c r="B78" s="23">
        <f>+C25</f>
        <v>3005.5581445436219</v>
      </c>
    </row>
    <row r="79" spans="1:6" x14ac:dyDescent="0.25">
      <c r="A79" s="9">
        <v>2017</v>
      </c>
      <c r="B79" s="23">
        <f>+C37</f>
        <v>3077.46181941953</v>
      </c>
    </row>
    <row r="80" spans="1:6" x14ac:dyDescent="0.25">
      <c r="A80" s="9">
        <v>2018</v>
      </c>
      <c r="B80" s="23">
        <f>+C49</f>
        <v>3159.9631151072635</v>
      </c>
    </row>
    <row r="81" spans="1:2" x14ac:dyDescent="0.25">
      <c r="A81" s="9">
        <v>2019</v>
      </c>
      <c r="B81" s="23">
        <f>+C61</f>
        <v>3254.6239763483904</v>
      </c>
    </row>
    <row r="82" spans="1:2" x14ac:dyDescent="0.25">
      <c r="A82" s="13">
        <v>2020</v>
      </c>
      <c r="B82" s="24">
        <f>+C73</f>
        <v>3363.2365572322992</v>
      </c>
    </row>
  </sheetData>
  <autoFilter ref="A1:F73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73"/>
  <sheetViews>
    <sheetView topLeftCell="A43" zoomScale="80" zoomScaleNormal="80" workbookViewId="0">
      <selection activeCell="E2" sqref="E2"/>
    </sheetView>
  </sheetViews>
  <sheetFormatPr defaultRowHeight="15" x14ac:dyDescent="0.25"/>
  <cols>
    <col min="1" max="2" width="9.140625" style="78"/>
    <col min="3" max="3" width="9.85546875" style="78" bestFit="1" customWidth="1"/>
    <col min="4" max="4" width="9.140625" style="78"/>
    <col min="5" max="5" width="11" style="78" bestFit="1" customWidth="1"/>
    <col min="6" max="16384" width="9.140625" style="78"/>
  </cols>
  <sheetData>
    <row r="1" spans="1:5" x14ac:dyDescent="0.25">
      <c r="A1" s="29" t="s">
        <v>0</v>
      </c>
      <c r="B1" s="30" t="s">
        <v>1</v>
      </c>
      <c r="C1" s="30" t="s">
        <v>21</v>
      </c>
      <c r="D1" s="30" t="s">
        <v>55</v>
      </c>
      <c r="E1" s="31" t="s">
        <v>56</v>
      </c>
    </row>
    <row r="2" spans="1:5" x14ac:dyDescent="0.25">
      <c r="A2" s="9">
        <v>2015</v>
      </c>
      <c r="B2" s="10">
        <v>1</v>
      </c>
      <c r="C2" s="11">
        <v>2892.5434533991602</v>
      </c>
      <c r="D2" s="11">
        <v>2892.5434533991602</v>
      </c>
      <c r="E2" s="79">
        <v>4.2701577050739603</v>
      </c>
    </row>
    <row r="3" spans="1:5" x14ac:dyDescent="0.25">
      <c r="A3" s="9">
        <v>2015</v>
      </c>
      <c r="B3" s="10">
        <v>2</v>
      </c>
      <c r="C3" s="11">
        <f>D2+(E2*'USL Coef'!$B$4)</f>
        <v>2896.862816575529</v>
      </c>
      <c r="D3" s="67">
        <f>'USL Coef'!$B$2*C3+(1-'USL Coef'!$B$2)*(D2+'USL Coef'!$B$4*E2)</f>
        <v>2896.862816575529</v>
      </c>
      <c r="E3" s="77">
        <f>'USL Coef'!$B$3*(D3-D2)+(1-'USL Coef'!$B$3)*'USL Coef'!$B$4*E2</f>
        <v>4.3193631763688201</v>
      </c>
    </row>
    <row r="4" spans="1:5" x14ac:dyDescent="0.25">
      <c r="A4" s="9">
        <v>2015</v>
      </c>
      <c r="B4" s="10">
        <v>3</v>
      </c>
      <c r="C4" s="11">
        <f>D3+(E3*'USL Coef'!$B$4)</f>
        <v>2901.2319522229554</v>
      </c>
      <c r="D4" s="67">
        <f>'USL Coef'!$B$2*C4+(1-'USL Coef'!$B$2)*(D3+'USL Coef'!$B$4*E3)</f>
        <v>2901.2319522229554</v>
      </c>
      <c r="E4" s="77">
        <f>'USL Coef'!$B$3*(D4-D3)+(1-'USL Coef'!$B$3)*'USL Coef'!$B$4*E3</f>
        <v>4.3691356474263339</v>
      </c>
    </row>
    <row r="5" spans="1:5" x14ac:dyDescent="0.25">
      <c r="A5" s="9">
        <v>2015</v>
      </c>
      <c r="B5" s="10">
        <v>4</v>
      </c>
      <c r="C5" s="11">
        <f>D4+(E4*'USL Coef'!$B$4)</f>
        <v>2905.6514338747993</v>
      </c>
      <c r="D5" s="67">
        <f>'USL Coef'!$B$2*C5+(1-'USL Coef'!$B$2)*(D4+'USL Coef'!$B$4*E4)</f>
        <v>2905.6514338747993</v>
      </c>
      <c r="E5" s="77">
        <f>'USL Coef'!$B$3*(D5-D4)+(1-'USL Coef'!$B$3)*'USL Coef'!$B$4*E4</f>
        <v>4.419481651843749</v>
      </c>
    </row>
    <row r="6" spans="1:5" x14ac:dyDescent="0.25">
      <c r="A6" s="9">
        <v>2015</v>
      </c>
      <c r="B6" s="10">
        <v>5</v>
      </c>
      <c r="C6" s="11">
        <f>D5+(E5*'USL Coef'!$B$4)</f>
        <v>2910.121841673305</v>
      </c>
      <c r="D6" s="67">
        <f>'USL Coef'!$B$2*C6+(1-'USL Coef'!$B$2)*(D5+'USL Coef'!$B$4*E5)</f>
        <v>2910.121841673305</v>
      </c>
      <c r="E6" s="77">
        <f>'USL Coef'!$B$3*(D6-D5)+(1-'USL Coef'!$B$3)*'USL Coef'!$B$4*E5</f>
        <v>4.4704077985056223</v>
      </c>
    </row>
    <row r="7" spans="1:5" x14ac:dyDescent="0.25">
      <c r="A7" s="9">
        <v>2015</v>
      </c>
      <c r="B7" s="10">
        <v>6</v>
      </c>
      <c r="C7" s="11">
        <f>D6+(E6*'USL Coef'!$B$4)</f>
        <v>2914.6437624457562</v>
      </c>
      <c r="D7" s="67">
        <f>'USL Coef'!$B$2*C7+(1-'USL Coef'!$B$2)*(D6+'USL Coef'!$B$4*E6)</f>
        <v>2914.6437624457562</v>
      </c>
      <c r="E7" s="77">
        <f>'USL Coef'!$B$3*(D7-D6)+(1-'USL Coef'!$B$3)*'USL Coef'!$B$4*E6</f>
        <v>4.5219207724513852</v>
      </c>
    </row>
    <row r="8" spans="1:5" x14ac:dyDescent="0.25">
      <c r="A8" s="9">
        <v>2015</v>
      </c>
      <c r="B8" s="10">
        <v>7</v>
      </c>
      <c r="C8" s="11">
        <f>D7+(E7*'USL Coef'!$B$4)</f>
        <v>2919.2177897815091</v>
      </c>
      <c r="D8" s="67">
        <f>'USL Coef'!$B$2*C8+(1-'USL Coef'!$B$2)*(D7+'USL Coef'!$B$4*E7)</f>
        <v>2919.2177897815091</v>
      </c>
      <c r="E8" s="77">
        <f>'USL Coef'!$B$3*(D8-D7)+(1-'USL Coef'!$B$3)*'USL Coef'!$B$4*E7</f>
        <v>4.5740273357528052</v>
      </c>
    </row>
    <row r="9" spans="1:5" x14ac:dyDescent="0.25">
      <c r="A9" s="9">
        <v>2015</v>
      </c>
      <c r="B9" s="10">
        <v>8</v>
      </c>
      <c r="C9" s="11">
        <f>D8+(E8*'USL Coef'!$B$4)</f>
        <v>2923.8445241099107</v>
      </c>
      <c r="D9" s="67">
        <f>'USL Coef'!$B$2*C9+(1-'USL Coef'!$B$2)*(D8+'USL Coef'!$B$4*E8)</f>
        <v>2923.8445241099107</v>
      </c>
      <c r="E9" s="77">
        <f>'USL Coef'!$B$3*(D9-D8)+(1-'USL Coef'!$B$3)*'USL Coef'!$B$4*E8</f>
        <v>4.6267343284018052</v>
      </c>
    </row>
    <row r="10" spans="1:5" x14ac:dyDescent="0.25">
      <c r="A10" s="9">
        <v>2015</v>
      </c>
      <c r="B10" s="10">
        <v>9</v>
      </c>
      <c r="C10" s="11">
        <f>D9+(E9*'USL Coef'!$B$4)</f>
        <v>2928.5245727791189</v>
      </c>
      <c r="D10" s="67">
        <f>'USL Coef'!$B$2*C10+(1-'USL Coef'!$B$2)*(D9+'USL Coef'!$B$4*E9)</f>
        <v>2928.5245727791189</v>
      </c>
      <c r="E10" s="77">
        <f>'USL Coef'!$B$3*(D10-D9)+(1-'USL Coef'!$B$3)*'USL Coef'!$B$4*E9</f>
        <v>4.6800486692081327</v>
      </c>
    </row>
    <row r="11" spans="1:5" x14ac:dyDescent="0.25">
      <c r="A11" s="9">
        <v>2015</v>
      </c>
      <c r="B11" s="10">
        <v>10</v>
      </c>
      <c r="C11" s="11">
        <f>D10+(E10*'USL Coef'!$B$4)</f>
        <v>2933.2585501358267</v>
      </c>
      <c r="D11" s="67">
        <f>'USL Coef'!$B$2*C11+(1-'USL Coef'!$B$2)*(D10+'USL Coef'!$B$4*E10)</f>
        <v>2933.2585501358267</v>
      </c>
      <c r="E11" s="77">
        <f>'USL Coef'!$B$3*(D11-D10)+(1-'USL Coef'!$B$3)*'USL Coef'!$B$4*E10</f>
        <v>4.7339773567078147</v>
      </c>
    </row>
    <row r="12" spans="1:5" x14ac:dyDescent="0.25">
      <c r="A12" s="9">
        <v>2015</v>
      </c>
      <c r="B12" s="10">
        <v>11</v>
      </c>
      <c r="C12" s="11">
        <f>D11+(E11*'USL Coef'!$B$4)</f>
        <v>2938.0470776059083</v>
      </c>
      <c r="D12" s="67">
        <f>'USL Coef'!$B$2*C12+(1-'USL Coef'!$B$2)*(D11+'USL Coef'!$B$4*E11)</f>
        <v>2938.0470776059083</v>
      </c>
      <c r="E12" s="77">
        <f>'USL Coef'!$B$3*(D12-D11)+(1-'USL Coef'!$B$3)*'USL Coef'!$B$4*E11</f>
        <v>4.7885274700816804</v>
      </c>
    </row>
    <row r="13" spans="1:5" x14ac:dyDescent="0.25">
      <c r="A13" s="9">
        <v>2015</v>
      </c>
      <c r="B13" s="10">
        <v>12</v>
      </c>
      <c r="C13" s="11">
        <f>D12+(E12*'USL Coef'!$B$4)</f>
        <v>2942.890783775993</v>
      </c>
      <c r="D13" s="67">
        <f>'USL Coef'!$B$2*C13+(1-'USL Coef'!$B$2)*(D12+'USL Coef'!$B$4*E12)</f>
        <v>2942.890783775993</v>
      </c>
      <c r="E13" s="77">
        <f>'USL Coef'!$B$3*(D13-D12)+(1-'USL Coef'!$B$3)*'USL Coef'!$B$4*E12</f>
        <v>4.8437061700846682</v>
      </c>
    </row>
    <row r="14" spans="1:5" x14ac:dyDescent="0.25">
      <c r="A14" s="9">
        <v>2016</v>
      </c>
      <c r="B14" s="10">
        <v>1</v>
      </c>
      <c r="C14" s="11">
        <f>D13+(E13*'USL Coef'!$B$4)</f>
        <v>2947.7903044759787</v>
      </c>
      <c r="D14" s="67">
        <f>'USL Coef'!$B$2*C14+(1-'USL Coef'!$B$2)*(D13+'USL Coef'!$B$4*E13)</f>
        <v>2947.7903044759787</v>
      </c>
      <c r="E14" s="77">
        <f>'USL Coef'!$B$3*(D14-D13)+(1-'USL Coef'!$B$3)*'USL Coef'!$B$4*E13</f>
        <v>4.899520699985942</v>
      </c>
    </row>
    <row r="15" spans="1:5" x14ac:dyDescent="0.25">
      <c r="A15" s="9">
        <v>2016</v>
      </c>
      <c r="B15" s="10">
        <v>2</v>
      </c>
      <c r="C15" s="11">
        <f>D14+(E14*'USL Coef'!$B$4)</f>
        <v>2952.746282862498</v>
      </c>
      <c r="D15" s="67">
        <f>'USL Coef'!$B$2*C15+(1-'USL Coef'!$B$2)*(D14+'USL Coef'!$B$4*E14)</f>
        <v>2952.746282862498</v>
      </c>
      <c r="E15" s="77">
        <f>'USL Coef'!$B$3*(D15-D14)+(1-'USL Coef'!$B$3)*'USL Coef'!$B$4*E14</f>
        <v>4.9559783865194893</v>
      </c>
    </row>
    <row r="16" spans="1:5" x14ac:dyDescent="0.25">
      <c r="A16" s="9">
        <v>2016</v>
      </c>
      <c r="B16" s="10">
        <v>3</v>
      </c>
      <c r="C16" s="11">
        <f>D15+(E15*'USL Coef'!$B$4)</f>
        <v>2957.7593695033438</v>
      </c>
      <c r="D16" s="67">
        <f>'USL Coef'!$B$2*C16+(1-'USL Coef'!$B$2)*(D15+'USL Coef'!$B$4*E15)</f>
        <v>2957.7593695033438</v>
      </c>
      <c r="E16" s="77">
        <f>'USL Coef'!$B$3*(D16-D15)+(1-'USL Coef'!$B$3)*'USL Coef'!$B$4*E15</f>
        <v>5.0130866408460841</v>
      </c>
    </row>
    <row r="17" spans="1:5" x14ac:dyDescent="0.25">
      <c r="A17" s="9">
        <v>2016</v>
      </c>
      <c r="B17" s="10">
        <v>4</v>
      </c>
      <c r="C17" s="11">
        <f>D16+(E16*'USL Coef'!$B$4)</f>
        <v>2962.8302224628696</v>
      </c>
      <c r="D17" s="67">
        <f>'USL Coef'!$B$2*C17+(1-'USL Coef'!$B$2)*(D16+'USL Coef'!$B$4*E16)</f>
        <v>2962.8302224628696</v>
      </c>
      <c r="E17" s="77">
        <f>'USL Coef'!$B$3*(D17-D16)+(1-'USL Coef'!$B$3)*'USL Coef'!$B$4*E16</f>
        <v>5.0708529595260341</v>
      </c>
    </row>
    <row r="18" spans="1:5" x14ac:dyDescent="0.25">
      <c r="A18" s="9">
        <v>2016</v>
      </c>
      <c r="B18" s="10">
        <v>5</v>
      </c>
      <c r="C18" s="11">
        <f>D17+(E17*'USL Coef'!$B$4)</f>
        <v>2967.9595073883729</v>
      </c>
      <c r="D18" s="67">
        <f>'USL Coef'!$B$2*C18+(1-'USL Coef'!$B$2)*(D17+'USL Coef'!$B$4*E17)</f>
        <v>2967.9595073883729</v>
      </c>
      <c r="E18" s="77">
        <f>'USL Coef'!$B$3*(D18-D17)+(1-'USL Coef'!$B$3)*'USL Coef'!$B$4*E17</f>
        <v>5.1292849255032991</v>
      </c>
    </row>
    <row r="19" spans="1:5" x14ac:dyDescent="0.25">
      <c r="A19" s="9">
        <v>2016</v>
      </c>
      <c r="B19" s="10">
        <v>6</v>
      </c>
      <c r="C19" s="11">
        <f>D18+(E18*'USL Coef'!$B$4)</f>
        <v>2973.1478975974737</v>
      </c>
      <c r="D19" s="67">
        <f>'USL Coef'!$B$2*C19+(1-'USL Coef'!$B$2)*(D18+'USL Coef'!$B$4*E18)</f>
        <v>2973.1478975974737</v>
      </c>
      <c r="E19" s="77">
        <f>'USL Coef'!$B$3*(D19-D18)+(1-'USL Coef'!$B$3)*'USL Coef'!$B$4*E18</f>
        <v>5.1883902091009562</v>
      </c>
    </row>
    <row r="20" spans="1:5" x14ac:dyDescent="0.25">
      <c r="A20" s="9">
        <v>2016</v>
      </c>
      <c r="B20" s="10">
        <v>7</v>
      </c>
      <c r="C20" s="11">
        <f>D19+(E19*'USL Coef'!$B$4)</f>
        <v>2978.3960741665019</v>
      </c>
      <c r="D20" s="67">
        <f>'USL Coef'!$B$2*C20+(1-'USL Coef'!$B$2)*(D19+'USL Coef'!$B$4*E19)</f>
        <v>2978.3960741665019</v>
      </c>
      <c r="E20" s="77">
        <f>'USL Coef'!$B$3*(D20-D19)+(1-'USL Coef'!$B$3)*'USL Coef'!$B$4*E19</f>
        <v>5.2481765690278745</v>
      </c>
    </row>
    <row r="21" spans="1:5" x14ac:dyDescent="0.25">
      <c r="A21" s="9">
        <v>2016</v>
      </c>
      <c r="B21" s="10">
        <v>8</v>
      </c>
      <c r="C21" s="11">
        <f>D20+(E20*'USL Coef'!$B$4)</f>
        <v>2983.7047260198992</v>
      </c>
      <c r="D21" s="67">
        <f>'USL Coef'!$B$2*C21+(1-'USL Coef'!$B$2)*(D20+'USL Coef'!$B$4*E20)</f>
        <v>2983.7047260198992</v>
      </c>
      <c r="E21" s="77">
        <f>'USL Coef'!$B$3*(D21-D20)+(1-'USL Coef'!$B$3)*'USL Coef'!$B$4*E20</f>
        <v>5.3086518533975777</v>
      </c>
    </row>
    <row r="22" spans="1:5" x14ac:dyDescent="0.25">
      <c r="A22" s="9">
        <v>2016</v>
      </c>
      <c r="B22" s="10">
        <v>9</v>
      </c>
      <c r="C22" s="11">
        <f>D21+(E21*'USL Coef'!$B$4)</f>
        <v>2989.0745500206572</v>
      </c>
      <c r="D22" s="67">
        <f>'USL Coef'!$B$2*C22+(1-'USL Coef'!$B$2)*(D21+'USL Coef'!$B$4*E21)</f>
        <v>2989.0745500206572</v>
      </c>
      <c r="E22" s="77">
        <f>'USL Coef'!$B$3*(D22-D21)+(1-'USL Coef'!$B$3)*'USL Coef'!$B$4*E21</f>
        <v>5.3698240007579372</v>
      </c>
    </row>
    <row r="23" spans="1:5" x14ac:dyDescent="0.25">
      <c r="A23" s="9">
        <v>2016</v>
      </c>
      <c r="B23" s="10">
        <v>10</v>
      </c>
      <c r="C23" s="11">
        <f>D22+(E22*'USL Coef'!$B$4)</f>
        <v>2994.5062510617909</v>
      </c>
      <c r="D23" s="67">
        <f>'USL Coef'!$B$2*C23+(1-'USL Coef'!$B$2)*(D22+'USL Coef'!$B$4*E22)</f>
        <v>2994.5062510617909</v>
      </c>
      <c r="E23" s="77">
        <f>'USL Coef'!$B$3*(D23-D22)+(1-'USL Coef'!$B$3)*'USL Coef'!$B$4*E22</f>
        <v>5.4317010411337057</v>
      </c>
    </row>
    <row r="24" spans="1:5" x14ac:dyDescent="0.25">
      <c r="A24" s="9">
        <v>2016</v>
      </c>
      <c r="B24" s="10">
        <v>11</v>
      </c>
      <c r="C24" s="11">
        <f>D23+(E23*'USL Coef'!$B$4)</f>
        <v>3000.0005421588712</v>
      </c>
      <c r="D24" s="67">
        <f>'USL Coef'!$B$2*C24+(1-'USL Coef'!$B$2)*(D23+'USL Coef'!$B$4*E23)</f>
        <v>3000.0005421588712</v>
      </c>
      <c r="E24" s="77">
        <f>'USL Coef'!$B$3*(D24-D23)+(1-'USL Coef'!$B$3)*'USL Coef'!$B$4*E23</f>
        <v>5.4942910970804046</v>
      </c>
    </row>
    <row r="25" spans="1:5" x14ac:dyDescent="0.25">
      <c r="A25" s="9">
        <v>2016</v>
      </c>
      <c r="B25" s="10">
        <v>12</v>
      </c>
      <c r="C25" s="11">
        <f>D24+(E24*'USL Coef'!$B$4)</f>
        <v>3005.5581445436219</v>
      </c>
      <c r="D25" s="67">
        <f>'USL Coef'!$B$2*C25+(1-'USL Coef'!$B$2)*(D24+'USL Coef'!$B$4*E24)</f>
        <v>3005.5581445436219</v>
      </c>
      <c r="E25" s="77">
        <f>'USL Coef'!$B$3*(D25-D24)+(1-'USL Coef'!$B$3)*'USL Coef'!$B$4*E24</f>
        <v>5.557602384750572</v>
      </c>
    </row>
    <row r="26" spans="1:5" x14ac:dyDescent="0.25">
      <c r="A26" s="9">
        <v>2017</v>
      </c>
      <c r="B26" s="10">
        <v>1</v>
      </c>
      <c r="C26" s="11">
        <f>D25+(E25*'USL Coef'!$B$4)</f>
        <v>3011.1797877585941</v>
      </c>
      <c r="D26" s="67">
        <f>'USL Coef'!$B$2*C26+(1-'USL Coef'!$B$2)*(D25+'USL Coef'!$B$4*E25)</f>
        <v>3011.1797877585941</v>
      </c>
      <c r="E26" s="77">
        <f>'USL Coef'!$B$3*(D26-D25)+(1-'USL Coef'!$B$3)*'USL Coef'!$B$4*E25</f>
        <v>5.6216432149724449</v>
      </c>
    </row>
    <row r="27" spans="1:5" x14ac:dyDescent="0.25">
      <c r="A27" s="9">
        <v>2017</v>
      </c>
      <c r="B27" s="10">
        <v>2</v>
      </c>
      <c r="C27" s="11">
        <f>D26+(E26*'USL Coef'!$B$4)</f>
        <v>3016.8662097529345</v>
      </c>
      <c r="D27" s="67">
        <f>'USL Coef'!$B$2*C27+(1-'USL Coef'!$B$2)*(D26+'USL Coef'!$B$4*E26)</f>
        <v>3016.8662097529345</v>
      </c>
      <c r="E27" s="77">
        <f>'USL Coef'!$B$3*(D27-D26)+(1-'USL Coef'!$B$3)*'USL Coef'!$B$4*E26</f>
        <v>5.6864219943406509</v>
      </c>
    </row>
    <row r="28" spans="1:5" x14ac:dyDescent="0.25">
      <c r="A28" s="9">
        <v>2017</v>
      </c>
      <c r="B28" s="10">
        <v>3</v>
      </c>
      <c r="C28" s="11">
        <f>D27+(E27*'USL Coef'!$B$4)</f>
        <v>3022.6181569792543</v>
      </c>
      <c r="D28" s="67">
        <f>'USL Coef'!$B$2*C28+(1-'USL Coef'!$B$2)*(D27+'USL Coef'!$B$4*E27)</f>
        <v>3022.6181569792543</v>
      </c>
      <c r="E28" s="77">
        <f>'USL Coef'!$B$3*(D28-D27)+(1-'USL Coef'!$B$3)*'USL Coef'!$B$4*E27</f>
        <v>5.7519472263199392</v>
      </c>
    </row>
    <row r="29" spans="1:5" x14ac:dyDescent="0.25">
      <c r="A29" s="9">
        <v>2017</v>
      </c>
      <c r="B29" s="10">
        <v>4</v>
      </c>
      <c r="C29" s="11">
        <f>D28+(E28*'USL Coef'!$B$4)</f>
        <v>3028.4363844916156</v>
      </c>
      <c r="D29" s="67">
        <f>'USL Coef'!$B$2*C29+(1-'USL Coef'!$B$2)*(D28+'USL Coef'!$B$4*E28)</f>
        <v>3028.4363844916156</v>
      </c>
      <c r="E29" s="77">
        <f>'USL Coef'!$B$3*(D29-D28)+(1-'USL Coef'!$B$3)*'USL Coef'!$B$4*E28</f>
        <v>5.8182275123613572</v>
      </c>
    </row>
    <row r="30" spans="1:5" x14ac:dyDescent="0.25">
      <c r="A30" s="9">
        <v>2017</v>
      </c>
      <c r="B30" s="10">
        <v>5</v>
      </c>
      <c r="C30" s="11">
        <f>D29+(E29*'USL Coef'!$B$4)</f>
        <v>3034.3216560446472</v>
      </c>
      <c r="D30" s="67">
        <f>'USL Coef'!$B$2*C30+(1-'USL Coef'!$B$2)*(D29+'USL Coef'!$B$4*E29)</f>
        <v>3034.3216560446472</v>
      </c>
      <c r="E30" s="77">
        <f>'USL Coef'!$B$3*(D30-D29)+(1-'USL Coef'!$B$3)*'USL Coef'!$B$4*E29</f>
        <v>5.8852715530313677</v>
      </c>
    </row>
    <row r="31" spans="1:5" x14ac:dyDescent="0.25">
      <c r="A31" s="9">
        <v>2017</v>
      </c>
      <c r="B31" s="10">
        <v>6</v>
      </c>
      <c r="C31" s="11">
        <f>D30+(E30*'USL Coef'!$B$4)</f>
        <v>3040.2747441938013</v>
      </c>
      <c r="D31" s="67">
        <f>'USL Coef'!$B$2*C31+(1-'USL Coef'!$B$2)*(D30+'USL Coef'!$B$4*E30)</f>
        <v>3040.2747441938013</v>
      </c>
      <c r="E31" s="77">
        <f>'USL Coef'!$B$3*(D31-D30)+(1-'USL Coef'!$B$3)*'USL Coef'!$B$4*E30</f>
        <v>5.9530881491540244</v>
      </c>
    </row>
    <row r="32" spans="1:5" x14ac:dyDescent="0.25">
      <c r="A32" s="9">
        <v>2017</v>
      </c>
      <c r="B32" s="10">
        <v>7</v>
      </c>
      <c r="C32" s="11">
        <f>D31+(E31*'USL Coef'!$B$4)</f>
        <v>3046.2964303967674</v>
      </c>
      <c r="D32" s="67">
        <f>'USL Coef'!$B$2*C32+(1-'USL Coef'!$B$2)*(D31+'USL Coef'!$B$4*E31)</f>
        <v>3046.2964303967674</v>
      </c>
      <c r="E32" s="77">
        <f>'USL Coef'!$B$3*(D32-D31)+(1-'USL Coef'!$B$3)*'USL Coef'!$B$4*E31</f>
        <v>6.0216862029661797</v>
      </c>
    </row>
    <row r="33" spans="1:5" x14ac:dyDescent="0.25">
      <c r="A33" s="9">
        <v>2017</v>
      </c>
      <c r="B33" s="10">
        <v>8</v>
      </c>
      <c r="C33" s="11">
        <f>D32+(E32*'USL Coef'!$B$4)</f>
        <v>3052.3875051160535</v>
      </c>
      <c r="D33" s="67">
        <f>'USL Coef'!$B$2*C33+(1-'USL Coef'!$B$2)*(D32+'USL Coef'!$B$4*E32)</f>
        <v>3052.3875051160539</v>
      </c>
      <c r="E33" s="77">
        <f>'USL Coef'!$B$3*(D33-D32)+(1-'USL Coef'!$B$3)*'USL Coef'!$B$4*E32</f>
        <v>6.0910747192858814</v>
      </c>
    </row>
    <row r="34" spans="1:5" x14ac:dyDescent="0.25">
      <c r="A34" s="9">
        <v>2017</v>
      </c>
      <c r="B34" s="10">
        <v>9</v>
      </c>
      <c r="C34" s="11">
        <f>D33+(E33*'USL Coef'!$B$4)</f>
        <v>3058.548767922749</v>
      </c>
      <c r="D34" s="67">
        <f>'USL Coef'!$B$2*C34+(1-'USL Coef'!$B$2)*(D33+'USL Coef'!$B$4*E33)</f>
        <v>3058.548767922749</v>
      </c>
      <c r="E34" s="77">
        <f>'USL Coef'!$B$3*(D34-D33)+(1-'USL Coef'!$B$3)*'USL Coef'!$B$4*E33</f>
        <v>6.1612628066950519</v>
      </c>
    </row>
    <row r="35" spans="1:5" x14ac:dyDescent="0.25">
      <c r="A35" s="9">
        <v>2017</v>
      </c>
      <c r="B35" s="10">
        <v>10</v>
      </c>
      <c r="C35" s="11">
        <f>D34+(E34*'USL Coef'!$B$4)</f>
        <v>3064.7810276014834</v>
      </c>
      <c r="D35" s="67">
        <f>'USL Coef'!$B$2*C35+(1-'USL Coef'!$B$2)*(D34+'USL Coef'!$B$4*E34)</f>
        <v>3064.7810276014834</v>
      </c>
      <c r="E35" s="77">
        <f>'USL Coef'!$B$3*(D35-D34)+(1-'USL Coef'!$B$3)*'USL Coef'!$B$4*E34</f>
        <v>6.2322596787343851</v>
      </c>
    </row>
    <row r="36" spans="1:5" x14ac:dyDescent="0.25">
      <c r="A36" s="9">
        <v>2017</v>
      </c>
      <c r="B36" s="10">
        <v>11</v>
      </c>
      <c r="C36" s="11">
        <f>D35+(E35*'USL Coef'!$B$4)</f>
        <v>3071.0851022565967</v>
      </c>
      <c r="D36" s="67">
        <f>'USL Coef'!$B$2*C36+(1-'USL Coef'!$B$2)*(D35+'USL Coef'!$B$4*E35)</f>
        <v>3071.0851022565967</v>
      </c>
      <c r="E36" s="77">
        <f>'USL Coef'!$B$3*(D36-D35)+(1-'USL Coef'!$B$3)*'USL Coef'!$B$4*E35</f>
        <v>6.304074655113296</v>
      </c>
    </row>
    <row r="37" spans="1:5" x14ac:dyDescent="0.25">
      <c r="A37" s="9">
        <v>2017</v>
      </c>
      <c r="B37" s="10">
        <v>12</v>
      </c>
      <c r="C37" s="11">
        <f>D36+(E36*'USL Coef'!$B$4)</f>
        <v>3077.46181941953</v>
      </c>
      <c r="D37" s="67">
        <f>'USL Coef'!$B$2*C37+(1-'USL Coef'!$B$2)*(D36+'USL Coef'!$B$4*E36)</f>
        <v>3077.46181941953</v>
      </c>
      <c r="E37" s="77">
        <f>'USL Coef'!$B$3*(D37-D36)+(1-'USL Coef'!$B$3)*'USL Coef'!$B$4*E36</f>
        <v>6.3767171629331072</v>
      </c>
    </row>
    <row r="38" spans="1:5" x14ac:dyDescent="0.25">
      <c r="A38" s="9">
        <v>2018</v>
      </c>
      <c r="B38" s="10">
        <v>1</v>
      </c>
      <c r="C38" s="11">
        <f>D37+(E37*'USL Coef'!$B$4)</f>
        <v>3083.9120161574547</v>
      </c>
      <c r="D38" s="67">
        <f>'USL Coef'!$B$2*C38+(1-'USL Coef'!$B$2)*(D37+'USL Coef'!$B$4*E37)</f>
        <v>3083.9120161574547</v>
      </c>
      <c r="E38" s="77">
        <f>'USL Coef'!$B$3*(D38-D37)+(1-'USL Coef'!$B$3)*'USL Coef'!$B$4*E37</f>
        <v>6.4501967379247738</v>
      </c>
    </row>
    <row r="39" spans="1:5" x14ac:dyDescent="0.25">
      <c r="A39" s="9">
        <v>2018</v>
      </c>
      <c r="B39" s="10">
        <v>2</v>
      </c>
      <c r="C39" s="11">
        <f>D38+(E38*'USL Coef'!$B$4)</f>
        <v>3090.4365391831548</v>
      </c>
      <c r="D39" s="67">
        <f>'USL Coef'!$B$2*C39+(1-'USL Coef'!$B$2)*(D38+'USL Coef'!$B$4*E38)</f>
        <v>3090.4365391831548</v>
      </c>
      <c r="E39" s="77">
        <f>'USL Coef'!$B$3*(D39-D38)+(1-'USL Coef'!$B$3)*'USL Coef'!$B$4*E38</f>
        <v>6.5245230257003302</v>
      </c>
    </row>
    <row r="40" spans="1:5" x14ac:dyDescent="0.25">
      <c r="A40" s="9">
        <v>2018</v>
      </c>
      <c r="B40" s="10">
        <v>3</v>
      </c>
      <c r="C40" s="11">
        <f>D39+(E39*'USL Coef'!$B$4)</f>
        <v>3097.0362449661739</v>
      </c>
      <c r="D40" s="67">
        <f>'USL Coef'!$B$2*C40+(1-'USL Coef'!$B$2)*(D39+'USL Coef'!$B$4*E39)</f>
        <v>3097.0362449661743</v>
      </c>
      <c r="E40" s="77">
        <f>'USL Coef'!$B$3*(D40-D39)+(1-'USL Coef'!$B$3)*'USL Coef'!$B$4*E39</f>
        <v>6.5997057830190951</v>
      </c>
    </row>
    <row r="41" spans="1:5" x14ac:dyDescent="0.25">
      <c r="A41" s="9">
        <v>2018</v>
      </c>
      <c r="B41" s="10">
        <v>4</v>
      </c>
      <c r="C41" s="11">
        <f>D40+(E40*'USL Coef'!$B$4)</f>
        <v>3103.7119998452431</v>
      </c>
      <c r="D41" s="67">
        <f>'USL Coef'!$B$2*C41+(1-'USL Coef'!$B$2)*(D40+'USL Coef'!$B$4*E40)</f>
        <v>3103.7119998452426</v>
      </c>
      <c r="E41" s="77">
        <f>'USL Coef'!$B$3*(D41-D40)+(1-'USL Coef'!$B$3)*'USL Coef'!$B$4*E40</f>
        <v>6.6757548790689842</v>
      </c>
    </row>
    <row r="42" spans="1:5" x14ac:dyDescent="0.25">
      <c r="A42" s="9">
        <v>2018</v>
      </c>
      <c r="B42" s="10">
        <v>5</v>
      </c>
      <c r="C42" s="11">
        <f>D41+(E41*'USL Coef'!$B$4)</f>
        <v>3110.4646801420035</v>
      </c>
      <c r="D42" s="67">
        <f>'USL Coef'!$B$2*C42+(1-'USL Coef'!$B$2)*(D41+'USL Coef'!$B$4*E41)</f>
        <v>3110.4646801420035</v>
      </c>
      <c r="E42" s="77">
        <f>'USL Coef'!$B$3*(D42-D41)+(1-'USL Coef'!$B$3)*'USL Coef'!$B$4*E41</f>
        <v>6.7526802967610093</v>
      </c>
    </row>
    <row r="43" spans="1:5" x14ac:dyDescent="0.25">
      <c r="A43" s="9">
        <v>2018</v>
      </c>
      <c r="B43" s="10">
        <v>6</v>
      </c>
      <c r="C43" s="11">
        <f>D42+(E42*'USL Coef'!$B$4)</f>
        <v>3117.295172276044</v>
      </c>
      <c r="D43" s="67">
        <f>'USL Coef'!$B$2*C43+(1-'USL Coef'!$B$2)*(D42+'USL Coef'!$B$4*E42)</f>
        <v>3117.295172276044</v>
      </c>
      <c r="E43" s="77">
        <f>'USL Coef'!$B$3*(D43-D42)+(1-'USL Coef'!$B$3)*'USL Coef'!$B$4*E42</f>
        <v>6.8304921340406946</v>
      </c>
    </row>
    <row r="44" spans="1:5" x14ac:dyDescent="0.25">
      <c r="A44" s="9">
        <v>2018</v>
      </c>
      <c r="B44" s="10">
        <v>7</v>
      </c>
      <c r="C44" s="11">
        <f>D43+(E43*'USL Coef'!$B$4)</f>
        <v>3124.2043728812569</v>
      </c>
      <c r="D44" s="67">
        <f>'USL Coef'!$B$2*C44+(1-'USL Coef'!$B$2)*(D43+'USL Coef'!$B$4*E43)</f>
        <v>3124.2043728812569</v>
      </c>
      <c r="E44" s="77">
        <f>'USL Coef'!$B$3*(D44-D43)+(1-'USL Coef'!$B$3)*'USL Coef'!$B$4*E43</f>
        <v>6.9092006052131163</v>
      </c>
    </row>
    <row r="45" spans="1:5" x14ac:dyDescent="0.25">
      <c r="A45" s="9">
        <v>2018</v>
      </c>
      <c r="B45" s="10">
        <v>8</v>
      </c>
      <c r="C45" s="11">
        <f>D44+(E44*'USL Coef'!$B$4)</f>
        <v>3131.1931889235407</v>
      </c>
      <c r="D45" s="67">
        <f>'USL Coef'!$B$2*C45+(1-'USL Coef'!$B$2)*(D44+'USL Coef'!$B$4*E44)</f>
        <v>3131.1931889235407</v>
      </c>
      <c r="E45" s="77">
        <f>'USL Coef'!$B$3*(D45-D44)+(1-'USL Coef'!$B$3)*'USL Coef'!$B$4*E44</f>
        <v>6.9888160422838084</v>
      </c>
    </row>
    <row r="46" spans="1:5" x14ac:dyDescent="0.25">
      <c r="A46" s="9">
        <v>2018</v>
      </c>
      <c r="B46" s="10">
        <v>9</v>
      </c>
      <c r="C46" s="11">
        <f>D45+(E45*'USL Coef'!$B$4)</f>
        <v>3138.2625378198559</v>
      </c>
      <c r="D46" s="67">
        <f>'USL Coef'!$B$2*C46+(1-'USL Coef'!$B$2)*(D45+'USL Coef'!$B$4*E45)</f>
        <v>3138.2625378198554</v>
      </c>
      <c r="E46" s="77">
        <f>'USL Coef'!$B$3*(D46-D45)+(1-'USL Coef'!$B$3)*'USL Coef'!$B$4*E45</f>
        <v>7.0693488963152671</v>
      </c>
    </row>
    <row r="47" spans="1:5" x14ac:dyDescent="0.25">
      <c r="A47" s="9">
        <v>2018</v>
      </c>
      <c r="B47" s="10">
        <v>10</v>
      </c>
      <c r="C47" s="11">
        <f>D46+(E46*'USL Coef'!$B$4)</f>
        <v>3145.4133475586536</v>
      </c>
      <c r="D47" s="67">
        <f>'USL Coef'!$B$2*C47+(1-'USL Coef'!$B$2)*(D46+'USL Coef'!$B$4*E46)</f>
        <v>3145.4133475586532</v>
      </c>
      <c r="E47" s="77">
        <f>'USL Coef'!$B$3*(D47-D46)+(1-'USL Coef'!$B$3)*'USL Coef'!$B$4*E46</f>
        <v>7.1508097387984826</v>
      </c>
    </row>
    <row r="48" spans="1:5" x14ac:dyDescent="0.25">
      <c r="A48" s="9">
        <v>2018</v>
      </c>
      <c r="B48" s="10">
        <v>11</v>
      </c>
      <c r="C48" s="11">
        <f>D47+(E47*'USL Coef'!$B$4)</f>
        <v>3152.646556821694</v>
      </c>
      <c r="D48" s="67">
        <f>'USL Coef'!$B$2*C48+(1-'USL Coef'!$B$2)*(D47+'USL Coef'!$B$4*E47)</f>
        <v>3152.646556821694</v>
      </c>
      <c r="E48" s="77">
        <f>'USL Coef'!$B$3*(D48-D47)+(1-'USL Coef'!$B$3)*'USL Coef'!$B$4*E47</f>
        <v>7.2332092630407017</v>
      </c>
    </row>
    <row r="49" spans="1:5" x14ac:dyDescent="0.25">
      <c r="A49" s="9">
        <v>2018</v>
      </c>
      <c r="B49" s="10">
        <v>12</v>
      </c>
      <c r="C49" s="11">
        <f>D48+(E48*'USL Coef'!$B$4)</f>
        <v>3159.9631151072635</v>
      </c>
      <c r="D49" s="67">
        <f>'USL Coef'!$B$2*C49+(1-'USL Coef'!$B$2)*(D48+'USL Coef'!$B$4*E48)</f>
        <v>3159.9631151072635</v>
      </c>
      <c r="E49" s="77">
        <f>'USL Coef'!$B$3*(D49-D48)+(1-'USL Coef'!$B$3)*'USL Coef'!$B$4*E48</f>
        <v>7.316558285569652</v>
      </c>
    </row>
    <row r="50" spans="1:5" x14ac:dyDescent="0.25">
      <c r="A50" s="9">
        <v>2019</v>
      </c>
      <c r="B50" s="10">
        <v>1</v>
      </c>
      <c r="C50" s="11">
        <f>D49+(E49*'USL Coef'!$B$4)</f>
        <v>3167.3639828548162</v>
      </c>
      <c r="D50" s="67">
        <f>'USL Coef'!$B$2*C50+(1-'USL Coef'!$B$2)*(D49+'USL Coef'!$B$4*E49)</f>
        <v>3167.3639828548162</v>
      </c>
      <c r="E50" s="77">
        <f>'USL Coef'!$B$3*(D50-D49)+(1-'USL Coef'!$B$3)*'USL Coef'!$B$4*E49</f>
        <v>7.400867747552776</v>
      </c>
    </row>
    <row r="51" spans="1:5" x14ac:dyDescent="0.25">
      <c r="A51" s="9">
        <v>2019</v>
      </c>
      <c r="B51" s="10">
        <v>2</v>
      </c>
      <c r="C51" s="11">
        <f>D50+(E50*'USL Coef'!$B$4)</f>
        <v>3174.85013157105</v>
      </c>
      <c r="D51" s="67">
        <f>'USL Coef'!$B$2*C51+(1-'USL Coef'!$B$2)*(D50+'USL Coef'!$B$4*E50)</f>
        <v>3174.85013157105</v>
      </c>
      <c r="E51" s="77">
        <f>'USL Coef'!$B$3*(D51-D50)+(1-'USL Coef'!$B$3)*'USL Coef'!$B$4*E50</f>
        <v>7.4861487162337381</v>
      </c>
    </row>
    <row r="52" spans="1:5" x14ac:dyDescent="0.25">
      <c r="A52" s="9">
        <v>2019</v>
      </c>
      <c r="B52" s="10">
        <v>3</v>
      </c>
      <c r="C52" s="11">
        <f>D51+(E51*'USL Coef'!$B$4)</f>
        <v>3182.4225439574352</v>
      </c>
      <c r="D52" s="67">
        <f>'USL Coef'!$B$2*C52+(1-'USL Coef'!$B$2)*(D51+'USL Coef'!$B$4*E51)</f>
        <v>3182.4225439574352</v>
      </c>
      <c r="E52" s="77">
        <f>'USL Coef'!$B$3*(D52-D51)+(1-'USL Coef'!$B$3)*'USL Coef'!$B$4*E51</f>
        <v>7.5724123863853396</v>
      </c>
    </row>
    <row r="53" spans="1:5" x14ac:dyDescent="0.25">
      <c r="A53" s="9">
        <v>2019</v>
      </c>
      <c r="B53" s="10">
        <v>4</v>
      </c>
      <c r="C53" s="11">
        <f>D52+(E52*'USL Coef'!$B$4)</f>
        <v>3190.0822140392138</v>
      </c>
      <c r="D53" s="67">
        <f>'USL Coef'!$B$2*C53+(1-'USL Coef'!$B$2)*(D52+'USL Coef'!$B$4*E52)</f>
        <v>3190.0822140392138</v>
      </c>
      <c r="E53" s="77">
        <f>'USL Coef'!$B$3*(D53-D52)+(1-'USL Coef'!$B$3)*'USL Coef'!$B$4*E52</f>
        <v>7.6596700817787742</v>
      </c>
    </row>
    <row r="54" spans="1:5" x14ac:dyDescent="0.25">
      <c r="A54" s="9">
        <v>2019</v>
      </c>
      <c r="B54" s="10">
        <v>5</v>
      </c>
      <c r="C54" s="11">
        <f>D53+(E53*'USL Coef'!$B$4)</f>
        <v>3197.8301472958842</v>
      </c>
      <c r="D54" s="67">
        <f>'USL Coef'!$B$2*C54+(1-'USL Coef'!$B$2)*(D53+'USL Coef'!$B$4*E53)</f>
        <v>3197.8301472958838</v>
      </c>
      <c r="E54" s="77">
        <f>'USL Coef'!$B$3*(D54-D53)+(1-'USL Coef'!$B$3)*'USL Coef'!$B$4*E53</f>
        <v>7.7479332566702919</v>
      </c>
    </row>
    <row r="55" spans="1:5" x14ac:dyDescent="0.25">
      <c r="A55" s="9">
        <v>2019</v>
      </c>
      <c r="B55" s="10">
        <v>6</v>
      </c>
      <c r="C55" s="11">
        <f>D54+(E54*'USL Coef'!$B$4)</f>
        <v>3205.6673607931884</v>
      </c>
      <c r="D55" s="67">
        <f>'USL Coef'!$B$2*C55+(1-'USL Coef'!$B$2)*(D54+'USL Coef'!$B$4*E54)</f>
        <v>3205.667360793188</v>
      </c>
      <c r="E55" s="77">
        <f>'USL Coef'!$B$3*(D55-D54)+(1-'USL Coef'!$B$3)*'USL Coef'!$B$4*E54</f>
        <v>7.8372134973047167</v>
      </c>
    </row>
    <row r="56" spans="1:5" x14ac:dyDescent="0.25">
      <c r="A56" s="9">
        <v>2019</v>
      </c>
      <c r="B56" s="10">
        <v>7</v>
      </c>
      <c r="C56" s="11">
        <f>D55+(E55*'USL Coef'!$B$4)</f>
        <v>3213.5948833166244</v>
      </c>
      <c r="D56" s="67">
        <f>'USL Coef'!$B$2*C56+(1-'USL Coef'!$B$2)*(D55+'USL Coef'!$B$4*E55)</f>
        <v>3213.5948833166249</v>
      </c>
      <c r="E56" s="77">
        <f>'USL Coef'!$B$3*(D56-D55)+(1-'USL Coef'!$B$3)*'USL Coef'!$B$4*E55</f>
        <v>7.9275225234361271</v>
      </c>
    </row>
    <row r="57" spans="1:5" x14ac:dyDescent="0.25">
      <c r="A57" s="9">
        <v>2019</v>
      </c>
      <c r="B57" s="10">
        <v>8</v>
      </c>
      <c r="C57" s="11">
        <f>D56+(E56*'USL Coef'!$B$4)</f>
        <v>3221.613755506492</v>
      </c>
      <c r="D57" s="67">
        <f>'USL Coef'!$B$2*C57+(1-'USL Coef'!$B$2)*(D56+'USL Coef'!$B$4*E56)</f>
        <v>3221.613755506492</v>
      </c>
      <c r="E57" s="77">
        <f>'USL Coef'!$B$3*(D57-D56)+(1-'USL Coef'!$B$3)*'USL Coef'!$B$4*E56</f>
        <v>8.0188721898671353</v>
      </c>
    </row>
    <row r="58" spans="1:5" x14ac:dyDescent="0.25">
      <c r="A58" s="9">
        <v>2019</v>
      </c>
      <c r="B58" s="10">
        <v>9</v>
      </c>
      <c r="C58" s="11">
        <f>D57+(E57*'USL Coef'!$B$4)</f>
        <v>3229.7250299944958</v>
      </c>
      <c r="D58" s="67">
        <f>'USL Coef'!$B$2*C58+(1-'USL Coef'!$B$2)*(D57+'USL Coef'!$B$4*E57)</f>
        <v>3229.7250299944963</v>
      </c>
      <c r="E58" s="77">
        <f>'USL Coef'!$B$3*(D58-D57)+(1-'USL Coef'!$B$3)*'USL Coef'!$B$4*E57</f>
        <v>8.1112744880039447</v>
      </c>
    </row>
    <row r="59" spans="1:5" x14ac:dyDescent="0.25">
      <c r="A59" s="9">
        <v>2019</v>
      </c>
      <c r="B59" s="10">
        <v>10</v>
      </c>
      <c r="C59" s="11">
        <f>D58+(E58*'USL Coef'!$B$4)</f>
        <v>3237.9297715419275</v>
      </c>
      <c r="D59" s="67">
        <f>'USL Coef'!$B$2*C59+(1-'USL Coef'!$B$2)*(D58+'USL Coef'!$B$4*E58)</f>
        <v>3237.9297715419275</v>
      </c>
      <c r="E59" s="77">
        <f>'USL Coef'!$B$3*(D59-D58)+(1-'USL Coef'!$B$3)*'USL Coef'!$B$4*E58</f>
        <v>8.204741547431281</v>
      </c>
    </row>
    <row r="60" spans="1:5" x14ac:dyDescent="0.25">
      <c r="A60" s="9">
        <v>2019</v>
      </c>
      <c r="B60" s="10">
        <v>11</v>
      </c>
      <c r="C60" s="11">
        <f>D59+(E59*'USL Coef'!$B$4)</f>
        <v>3246.2290571794315</v>
      </c>
      <c r="D60" s="67">
        <f>'USL Coef'!$B$2*C60+(1-'USL Coef'!$B$2)*(D59+'USL Coef'!$B$4*E59)</f>
        <v>3246.2290571794315</v>
      </c>
      <c r="E60" s="77">
        <f>'USL Coef'!$B$3*(D60-D59)+(1-'USL Coef'!$B$3)*'USL Coef'!$B$4*E59</f>
        <v>8.2992856375041839</v>
      </c>
    </row>
    <row r="61" spans="1:5" x14ac:dyDescent="0.25">
      <c r="A61" s="9">
        <v>2019</v>
      </c>
      <c r="B61" s="10">
        <v>12</v>
      </c>
      <c r="C61" s="11">
        <f>D60+(E60*'USL Coef'!$B$4)</f>
        <v>3254.6239763483904</v>
      </c>
      <c r="D61" s="67">
        <f>'USL Coef'!$B$2*C61+(1-'USL Coef'!$B$2)*(D60+'USL Coef'!$B$4*E60)</f>
        <v>3254.6239763483904</v>
      </c>
      <c r="E61" s="77">
        <f>'USL Coef'!$B$3*(D61-D60)+(1-'USL Coef'!$B$3)*'USL Coef'!$B$4*E60</f>
        <v>8.3949191689586851</v>
      </c>
    </row>
    <row r="62" spans="1:5" x14ac:dyDescent="0.25">
      <c r="A62" s="9">
        <v>2020</v>
      </c>
      <c r="B62" s="10">
        <v>1</v>
      </c>
      <c r="C62" s="11">
        <f>D61+(E61*'USL Coef'!$B$4)</f>
        <v>3263.1156310439319</v>
      </c>
      <c r="D62" s="67">
        <f>'USL Coef'!$B$2*C62+(1-'USL Coef'!$B$2)*(D61+'USL Coef'!$B$4*E61)</f>
        <v>3263.1156310439319</v>
      </c>
      <c r="E62" s="77">
        <f>'USL Coef'!$B$3*(D62-D61)+(1-'USL Coef'!$B$3)*'USL Coef'!$B$4*E61</f>
        <v>8.4916546955411913</v>
      </c>
    </row>
    <row r="63" spans="1:5" x14ac:dyDescent="0.25">
      <c r="A63" s="9">
        <v>2020</v>
      </c>
      <c r="B63" s="10">
        <v>2</v>
      </c>
      <c r="C63" s="11">
        <f>D62+(E62*'USL Coef'!$B$4)</f>
        <v>3271.705135959588</v>
      </c>
      <c r="D63" s="67">
        <f>'USL Coef'!$B$2*C63+(1-'USL Coef'!$B$2)*(D62+'USL Coef'!$B$4*E62)</f>
        <v>3271.705135959588</v>
      </c>
      <c r="E63" s="77">
        <f>'USL Coef'!$B$3*(D63-D62)+(1-'USL Coef'!$B$3)*'USL Coef'!$B$4*E62</f>
        <v>8.5895049156562298</v>
      </c>
    </row>
    <row r="64" spans="1:5" x14ac:dyDescent="0.25">
      <c r="A64" s="9">
        <v>2020</v>
      </c>
      <c r="B64" s="10">
        <v>3</v>
      </c>
      <c r="C64" s="11">
        <f>D63+(E63*'USL Coef'!$B$4)</f>
        <v>3280.3936186336214</v>
      </c>
      <c r="D64" s="67">
        <f>'USL Coef'!$B$2*C64+(1-'USL Coef'!$B$2)*(D63+'USL Coef'!$B$4*E63)</f>
        <v>3280.3936186336214</v>
      </c>
      <c r="E64" s="77">
        <f>'USL Coef'!$B$3*(D64-D63)+(1-'USL Coef'!$B$3)*'USL Coef'!$B$4*E63</f>
        <v>8.6884826740331711</v>
      </c>
    </row>
    <row r="65" spans="1:5" x14ac:dyDescent="0.25">
      <c r="A65" s="9">
        <v>2020</v>
      </c>
      <c r="B65" s="10">
        <v>4</v>
      </c>
      <c r="C65" s="11">
        <f>D64+(E64*'USL Coef'!$B$4)</f>
        <v>3289.182219597034</v>
      </c>
      <c r="D65" s="67">
        <f>'USL Coef'!$B$2*C65+(1-'USL Coef'!$B$2)*(D64+'USL Coef'!$B$4*E64)</f>
        <v>3289.1822195970335</v>
      </c>
      <c r="E65" s="77">
        <f>'USL Coef'!$B$3*(D65-D64)+(1-'USL Coef'!$B$3)*'USL Coef'!$B$4*E64</f>
        <v>8.7886009634128754</v>
      </c>
    </row>
    <row r="66" spans="1:5" x14ac:dyDescent="0.25">
      <c r="A66" s="9">
        <v>2020</v>
      </c>
      <c r="B66" s="10">
        <v>5</v>
      </c>
      <c r="C66" s="11">
        <f>D65+(E65*'USL Coef'!$B$4)</f>
        <v>3298.0720925232858</v>
      </c>
      <c r="D66" s="67">
        <f>'USL Coef'!$B$2*C66+(1-'USL Coef'!$B$2)*(D65+'USL Coef'!$B$4*E65)</f>
        <v>3298.0720925232863</v>
      </c>
      <c r="E66" s="77">
        <f>'USL Coef'!$B$3*(D66-D65)+(1-'USL Coef'!$B$3)*'USL Coef'!$B$4*E65</f>
        <v>8.8898729262523304</v>
      </c>
    </row>
    <row r="67" spans="1:5" x14ac:dyDescent="0.25">
      <c r="A67" s="9">
        <v>2020</v>
      </c>
      <c r="B67" s="10">
        <v>6</v>
      </c>
      <c r="C67" s="11">
        <f>D66+(E66*'USL Coef'!$B$4)</f>
        <v>3307.0644043797374</v>
      </c>
      <c r="D67" s="67">
        <f>'USL Coef'!$B$2*C67+(1-'USL Coef'!$B$2)*(D66+'USL Coef'!$B$4*E66)</f>
        <v>3307.0644043797374</v>
      </c>
      <c r="E67" s="77">
        <f>'USL Coef'!$B$3*(D67-D66)+(1-'USL Coef'!$B$3)*'USL Coef'!$B$4*E66</f>
        <v>8.9923118564510567</v>
      </c>
    </row>
    <row r="68" spans="1:5" x14ac:dyDescent="0.25">
      <c r="A68" s="9">
        <v>2020</v>
      </c>
      <c r="B68" s="10">
        <v>7</v>
      </c>
      <c r="C68" s="11">
        <f>D67+(E67*'USL Coef'!$B$4)</f>
        <v>3316.1603355808325</v>
      </c>
      <c r="D68" s="67">
        <f>'USL Coef'!$B$2*C68+(1-'USL Coef'!$B$2)*(D67+'USL Coef'!$B$4*E67)</f>
        <v>3316.160335580832</v>
      </c>
      <c r="E68" s="77">
        <f>'USL Coef'!$B$3*(D68-D67)+(1-'USL Coef'!$B$3)*'USL Coef'!$B$4*E67</f>
        <v>9.0959312010953663</v>
      </c>
    </row>
    <row r="69" spans="1:5" x14ac:dyDescent="0.25">
      <c r="A69" s="9">
        <v>2020</v>
      </c>
      <c r="B69" s="10">
        <v>8</v>
      </c>
      <c r="C69" s="11">
        <f>D68+(E68*'USL Coef'!$B$4)</f>
        <v>3325.3610801430555</v>
      </c>
      <c r="D69" s="67">
        <f>'USL Coef'!$B$2*C69+(1-'USL Coef'!$B$2)*(D68+'USL Coef'!$B$4*E68)</f>
        <v>3325.3610801430559</v>
      </c>
      <c r="E69" s="77">
        <f>'USL Coef'!$B$3*(D69-D68)+(1-'USL Coef'!$B$3)*'USL Coef'!$B$4*E68</f>
        <v>9.2007445622232815</v>
      </c>
    </row>
    <row r="70" spans="1:5" x14ac:dyDescent="0.25">
      <c r="A70" s="9">
        <v>2020</v>
      </c>
      <c r="B70" s="10">
        <v>9</v>
      </c>
      <c r="C70" s="11">
        <f>D69+(E69*'USL Coef'!$B$4)</f>
        <v>3334.6678458416673</v>
      </c>
      <c r="D70" s="67">
        <f>'USL Coef'!$B$2*C70+(1-'USL Coef'!$B$2)*(D69+'USL Coef'!$B$4*E69)</f>
        <v>3334.6678458416673</v>
      </c>
      <c r="E70" s="77">
        <f>'USL Coef'!$B$3*(D70-D69)+(1-'USL Coef'!$B$3)*'USL Coef'!$B$4*E69</f>
        <v>9.3067656986112439</v>
      </c>
    </row>
    <row r="71" spans="1:5" x14ac:dyDescent="0.25">
      <c r="A71" s="9">
        <v>2020</v>
      </c>
      <c r="B71" s="10">
        <v>10</v>
      </c>
      <c r="C71" s="11">
        <f>D70+(E70*'USL Coef'!$B$4)</f>
        <v>3344.0818543692462</v>
      </c>
      <c r="D71" s="67">
        <f>'USL Coef'!$B$2*C71+(1-'USL Coef'!$B$2)*(D70+'USL Coef'!$B$4*E70)</f>
        <v>3344.0818543692458</v>
      </c>
      <c r="E71" s="77">
        <f>'USL Coef'!$B$3*(D71-D70)+(1-'USL Coef'!$B$3)*'USL Coef'!$B$4*E70</f>
        <v>9.4140085275792167</v>
      </c>
    </row>
    <row r="72" spans="1:5" x14ac:dyDescent="0.25">
      <c r="A72" s="9">
        <v>2020</v>
      </c>
      <c r="B72" s="10">
        <v>11</v>
      </c>
      <c r="C72" s="11">
        <f>D71+(E71*'USL Coef'!$B$4)</f>
        <v>3353.6043414960632</v>
      </c>
      <c r="D72" s="67">
        <f>'USL Coef'!$B$2*C72+(1-'USL Coef'!$B$2)*(D71+'USL Coef'!$B$4*E71)</f>
        <v>3353.6043414960632</v>
      </c>
      <c r="E72" s="77">
        <f>'USL Coef'!$B$3*(D72-D71)+(1-'USL Coef'!$B$3)*'USL Coef'!$B$4*E71</f>
        <v>9.5224871268176301</v>
      </c>
    </row>
    <row r="73" spans="1:5" x14ac:dyDescent="0.25">
      <c r="A73" s="13">
        <v>2020</v>
      </c>
      <c r="B73" s="14">
        <v>12</v>
      </c>
      <c r="C73" s="20">
        <f>D72+(E72*'USL Coef'!$B$4)</f>
        <v>3363.2365572322992</v>
      </c>
      <c r="D73" s="68">
        <f>'USL Coef'!$B$2*C73+(1-'USL Coef'!$B$2)*(D72+'USL Coef'!$B$4*E72)</f>
        <v>3363.2365572322992</v>
      </c>
      <c r="E73" s="76">
        <f>'USL Coef'!$B$3*(D73-D72)+(1-'USL Coef'!$B$3)*'USL Coef'!$B$4*E72</f>
        <v>9.6322157362358212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Residential_Data</vt:lpstr>
      <vt:lpstr>Residential_Coef</vt:lpstr>
      <vt:lpstr>Residential_MStat</vt:lpstr>
      <vt:lpstr>Residenital_Forecast</vt:lpstr>
      <vt:lpstr>Residential_Equation</vt:lpstr>
      <vt:lpstr>GS&lt;50_Data</vt:lpstr>
      <vt:lpstr>GS&lt;50_Coef</vt:lpstr>
      <vt:lpstr>GS&lt;50_MStat</vt:lpstr>
      <vt:lpstr>GS&lt;50_Forecast</vt:lpstr>
      <vt:lpstr>GS&lt;50_Equation</vt:lpstr>
      <vt:lpstr>GS&gt;50_Data</vt:lpstr>
      <vt:lpstr>GS&gt;50_Coef</vt:lpstr>
      <vt:lpstr>GS&gt;50_MStat</vt:lpstr>
      <vt:lpstr>GS&gt;50_Forecast</vt:lpstr>
      <vt:lpstr>GS&gt;50_Equation</vt:lpstr>
      <vt:lpstr>Sentinel_Data</vt:lpstr>
      <vt:lpstr>Sentinel_Coef</vt:lpstr>
      <vt:lpstr>Sentinel_MStas</vt:lpstr>
      <vt:lpstr>Sentinel_Forecast</vt:lpstr>
      <vt:lpstr>Sentinel_Equation</vt:lpstr>
      <vt:lpstr>Street Lighting_Data</vt:lpstr>
      <vt:lpstr>Street Lighting_Coef</vt:lpstr>
      <vt:lpstr>Street Lighting_MStat</vt:lpstr>
      <vt:lpstr>Street Lighting_Forecast</vt:lpstr>
      <vt:lpstr>Street Lighting_Equation</vt:lpstr>
      <vt:lpstr>USL Data</vt:lpstr>
      <vt:lpstr>USL Coef</vt:lpstr>
      <vt:lpstr>USL_Mstat</vt:lpstr>
      <vt:lpstr>USL_Forecast</vt:lpstr>
      <vt:lpstr>USL_Equation</vt:lpstr>
    </vt:vector>
  </TitlesOfParts>
  <Company>PowerStream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Fan</dc:creator>
  <cp:lastModifiedBy>Nicole Fan</cp:lastModifiedBy>
  <dcterms:created xsi:type="dcterms:W3CDTF">2015-03-25T18:29:27Z</dcterms:created>
  <dcterms:modified xsi:type="dcterms:W3CDTF">2015-09-09T17:34:33Z</dcterms:modified>
</cp:coreProperties>
</file>